
<file path=[Content_Types].xml><?xml version="1.0" encoding="utf-8"?>
<Types xmlns="http://schemas.openxmlformats.org/package/2006/content-types">
  <Default Extension="emf" ContentType="image/x-emf"/>
  <Default Extension="gif" ContentType="image/gif"/>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omments4.xml" ContentType="application/vnd.openxmlformats-officedocument.spreadsheetml.comments+xml"/>
  <Override PartName="/xl/drawings/drawing3.xml" ContentType="application/vnd.openxmlformats-officedocument.drawing+xml"/>
  <Override PartName="/xl/charts/chart12.xml" ContentType="application/vnd.openxmlformats-officedocument.drawingml.chart+xml"/>
  <Override PartName="/xl/drawings/drawing4.xml" ContentType="application/vnd.openxmlformats-officedocument.drawingml.chartshapes+xml"/>
  <Override PartName="/xl/charts/chart13.xml" ContentType="application/vnd.openxmlformats-officedocument.drawingml.chart+xml"/>
  <Override PartName="/xl/drawings/drawing5.xml" ContentType="application/vnd.openxmlformats-officedocument.drawingml.chartshapes+xml"/>
  <Override PartName="/xl/charts/chart14.xml" ContentType="application/vnd.openxmlformats-officedocument.drawingml.chart+xml"/>
  <Override PartName="/xl/drawings/drawing6.xml" ContentType="application/vnd.openxmlformats-officedocument.drawingml.chartshapes+xml"/>
  <Override PartName="/xl/charts/chart15.xml" ContentType="application/vnd.openxmlformats-officedocument.drawingml.chart+xml"/>
  <Override PartName="/xl/drawings/drawing7.xml" ContentType="application/vnd.openxmlformats-officedocument.drawing+xml"/>
  <Override PartName="/xl/comments5.xml" ContentType="application/vnd.openxmlformats-officedocument.spreadsheetml.comments+xml"/>
  <Override PartName="/xl/charts/chart16.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comments6.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chart18.xml" ContentType="application/vnd.openxmlformats-officedocument.drawingml.chart+xml"/>
  <Override PartName="/xl/drawings/drawing10.xml" ContentType="application/vnd.openxmlformats-officedocument.drawing+xml"/>
  <Override PartName="/xl/charts/chart19.xml" ContentType="application/vnd.openxmlformats-officedocument.drawingml.chart+xml"/>
  <Override PartName="/xl/drawings/drawing11.xml" ContentType="application/vnd.openxmlformats-officedocument.drawingml.chartshapes+xml"/>
  <Override PartName="/xl/charts/chart20.xml" ContentType="application/vnd.openxmlformats-officedocument.drawingml.chart+xml"/>
  <Override PartName="/xl/drawings/drawing12.xml" ContentType="application/vnd.openxmlformats-officedocument.drawing+xml"/>
  <Override PartName="/xl/charts/chart21.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showInkAnnotation="0" codeName="ThisWorkbook" autoCompressPictures="0"/>
  <mc:AlternateContent xmlns:mc="http://schemas.openxmlformats.org/markup-compatibility/2006">
    <mc:Choice Requires="x15">
      <x15ac:absPath xmlns:x15ac="http://schemas.microsoft.com/office/spreadsheetml/2010/11/ac" url="I:\GwaliorPaper\GwalRevisedJune2023\"/>
    </mc:Choice>
  </mc:AlternateContent>
  <xr:revisionPtr revIDLastSave="0" documentId="8_{D23BA9F9-5E95-4FAD-96AC-160DC4B4E3F6}" xr6:coauthVersionLast="47" xr6:coauthVersionMax="47" xr10:uidLastSave="{00000000-0000-0000-0000-000000000000}"/>
  <bookViews>
    <workbookView xWindow="-120" yWindow="-120" windowWidth="57840" windowHeight="15720" tabRatio="907" activeTab="5" xr2:uid="{00000000-000D-0000-FFFF-FFFF00000000}"/>
  </bookViews>
  <sheets>
    <sheet name="PlotDat9" sheetId="14" state="hidden" r:id="rId1"/>
    <sheet name="PlotDat11" sheetId="18" state="hidden" r:id="rId2"/>
    <sheet name="PlotDat13" sheetId="22" state="hidden" r:id="rId3"/>
    <sheet name="PlotDat3" sheetId="98" state="hidden" r:id="rId4"/>
    <sheet name="Raw Data" sheetId="104" r:id="rId5"/>
    <sheet name="1. U-Pb isotopic data reduction" sheetId="1" r:id="rId6"/>
    <sheet name="204 Correction" sheetId="105" r:id="rId7"/>
    <sheet name="2. Standard analyses vs. time" sheetId="55" r:id="rId8"/>
    <sheet name="3. Drift Correction" sheetId="99" r:id="rId9"/>
    <sheet name="4.1 Data Eval." sheetId="101" r:id="rId10"/>
    <sheet name="4.2 IgAge" sheetId="103" r:id="rId11"/>
    <sheet name="4.3 DZ Stats" sheetId="100" r:id="rId12"/>
    <sheet name="5. Titanite" sheetId="102" r:id="rId13"/>
    <sheet name="6. 207Pb-206Pb table" sheetId="61" r:id="rId14"/>
    <sheet name="7. S&amp;K (1975) Common Pb data" sheetId="29" r:id="rId15"/>
  </sheets>
  <externalReferences>
    <externalReference r:id="rId16"/>
    <externalReference r:id="rId17"/>
  </externalReferences>
  <definedNames>
    <definedName name="_gXY1">PlotDat3!$C$1:$D$28</definedName>
    <definedName name="ConcAgeTik1">#REF!</definedName>
    <definedName name="ConcAgeTik2">#REF!</definedName>
    <definedName name="ConcAgeTik3">#REF!</definedName>
    <definedName name="ConcAgeTik4">#REF!</definedName>
    <definedName name="ConcAgeTik5">#REF!</definedName>
    <definedName name="ConcAgeTik6">#REF!</definedName>
    <definedName name="ConcAgeTik7">#REF!</definedName>
    <definedName name="ConcAgeTik8">#REF!</definedName>
    <definedName name="ConcAgeTikAge1">#REF!</definedName>
    <definedName name="ConcAgeTikAge2">#REF!</definedName>
    <definedName name="ConcAgeTikAge3">#REF!</definedName>
    <definedName name="ConcAgeTikAge4">#REF!</definedName>
    <definedName name="ConcAgeTikAge5">#REF!</definedName>
    <definedName name="ConcAgeTikAge6">#REF!</definedName>
    <definedName name="ConcAgeTikAge7">#REF!</definedName>
    <definedName name="ConcAgeTikAge8">#REF!</definedName>
    <definedName name="Ellipse1_1">PlotDat3!$I$1:$J$33</definedName>
    <definedName name="Ellipse1_10">PlotDat3!$AA$1:$AB$33</definedName>
    <definedName name="Ellipse1_11">PlotDat3!$AC$1:$AD$33</definedName>
    <definedName name="Ellipse1_12">PlotDat3!$AE$1:$AF$33</definedName>
    <definedName name="Ellipse1_13">PlotDat3!$AG$1:$AH$33</definedName>
    <definedName name="Ellipse1_14">PlotDat3!$AI$1:$AJ$33</definedName>
    <definedName name="Ellipse1_15">PlotDat3!$AK$1:$AL$33</definedName>
    <definedName name="Ellipse1_16">PlotDat3!$AM$1:$AN$33</definedName>
    <definedName name="Ellipse1_17">PlotDat3!$AO$1:$AP$33</definedName>
    <definedName name="Ellipse1_18">PlotDat3!$AQ$1:$AR$33</definedName>
    <definedName name="Ellipse1_19">PlotDat3!$AS$1:$AT$33</definedName>
    <definedName name="Ellipse1_2">PlotDat3!$K$1:$L$33</definedName>
    <definedName name="Ellipse1_20">PlotDat3!$AU$1:$AV$33</definedName>
    <definedName name="Ellipse1_21">PlotDat3!$AW$1:$AX$33</definedName>
    <definedName name="Ellipse1_22">PlotDat3!$AY$1:$AZ$33</definedName>
    <definedName name="Ellipse1_23">PlotDat3!$BA$1:$BB$33</definedName>
    <definedName name="Ellipse1_24">PlotDat3!$BC$1:$BD$33</definedName>
    <definedName name="Ellipse1_25">PlotDat3!$BE$1:$BF$33</definedName>
    <definedName name="Ellipse1_26">PlotDat3!$BG$1:$BH$33</definedName>
    <definedName name="Ellipse1_27">PlotDat3!$BI$1:$BJ$33</definedName>
    <definedName name="Ellipse1_28">PlotDat3!$BK$1:$BL$33</definedName>
    <definedName name="Ellipse1_29">#REF!</definedName>
    <definedName name="Ellipse1_3">PlotDat3!$M$1:$N$33</definedName>
    <definedName name="Ellipse1_4">PlotDat3!$O$1:$P$33</definedName>
    <definedName name="Ellipse1_5">PlotDat3!$Q$1:$R$33</definedName>
    <definedName name="Ellipse1_6">PlotDat3!$S$1:$T$33</definedName>
    <definedName name="Ellipse1_7">PlotDat3!$U$1:$V$33</definedName>
    <definedName name="Ellipse1_8">PlotDat3!$W$1:$X$33</definedName>
    <definedName name="Ellipse1_9">PlotDat3!$Y$1:$Z$33</definedName>
    <definedName name="Ellipse2_1">#REF!</definedName>
    <definedName name="gaus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F212" i="1" l="1"/>
  <c r="AD249" i="1" l="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S91" i="1" l="1"/>
  <c r="AD245" i="1"/>
  <c r="AD246" i="1" s="1"/>
  <c r="AD244" i="1"/>
  <c r="AE245" i="1" l="1"/>
  <c r="AE247" i="1" s="1"/>
  <c r="S4" i="105"/>
  <c r="X118" i="1"/>
  <c r="B23" i="103"/>
  <c r="B24" i="103"/>
  <c r="B25" i="103"/>
  <c r="N28" i="1"/>
  <c r="AA192" i="1" s="1"/>
  <c r="L186" i="1"/>
  <c r="J186" i="1"/>
  <c r="H154" i="1"/>
  <c r="H155" i="1"/>
  <c r="H156" i="1"/>
  <c r="H157" i="1"/>
  <c r="H158" i="1"/>
  <c r="H159" i="1"/>
  <c r="H160" i="1"/>
  <c r="H161" i="1"/>
  <c r="H162" i="1"/>
  <c r="H163" i="1"/>
  <c r="H164" i="1"/>
  <c r="H165" i="1"/>
  <c r="F154" i="1"/>
  <c r="F155" i="1"/>
  <c r="F156" i="1"/>
  <c r="F157" i="1"/>
  <c r="F158" i="1"/>
  <c r="F159" i="1"/>
  <c r="I171" i="1"/>
  <c r="I172" i="1"/>
  <c r="F162" i="1"/>
  <c r="F163" i="1"/>
  <c r="F164" i="1"/>
  <c r="F165" i="1"/>
  <c r="D154" i="1"/>
  <c r="D155" i="1"/>
  <c r="D156" i="1"/>
  <c r="D157" i="1"/>
  <c r="D158" i="1"/>
  <c r="D159" i="1"/>
  <c r="L160" i="1"/>
  <c r="L161" i="1"/>
  <c r="D162" i="1"/>
  <c r="D163" i="1"/>
  <c r="D164" i="1"/>
  <c r="D165" i="1"/>
  <c r="AB192" i="1"/>
  <c r="B174" i="1"/>
  <c r="B175" i="1"/>
  <c r="U148" i="1"/>
  <c r="U147" i="1"/>
  <c r="U146" i="1"/>
  <c r="U145" i="1"/>
  <c r="U144" i="1"/>
  <c r="U143" i="1"/>
  <c r="U142" i="1"/>
  <c r="U141" i="1"/>
  <c r="U140" i="1"/>
  <c r="U139" i="1"/>
  <c r="U138" i="1"/>
  <c r="U137" i="1"/>
  <c r="U136" i="1"/>
  <c r="U135" i="1"/>
  <c r="U134" i="1"/>
  <c r="U133" i="1"/>
  <c r="U132" i="1"/>
  <c r="U131" i="1"/>
  <c r="U130" i="1"/>
  <c r="U129" i="1"/>
  <c r="U128" i="1"/>
  <c r="U127" i="1"/>
  <c r="A172" i="1"/>
  <c r="A173" i="1"/>
  <c r="A174" i="1"/>
  <c r="A175" i="1"/>
  <c r="B173" i="1"/>
  <c r="B172" i="1"/>
  <c r="E165" i="1"/>
  <c r="A166" i="1"/>
  <c r="A167" i="1"/>
  <c r="A168" i="1"/>
  <c r="A169" i="1"/>
  <c r="A170" i="1"/>
  <c r="A171" i="1"/>
  <c r="B171" i="1"/>
  <c r="B170" i="1"/>
  <c r="B169" i="1"/>
  <c r="B168" i="1"/>
  <c r="B167" i="1"/>
  <c r="B166" i="1"/>
  <c r="E154" i="1"/>
  <c r="E155" i="1"/>
  <c r="E156" i="1"/>
  <c r="E157" i="1"/>
  <c r="E158" i="1"/>
  <c r="E159" i="1"/>
  <c r="E160" i="1"/>
  <c r="E161" i="1"/>
  <c r="E162" i="1"/>
  <c r="E163" i="1"/>
  <c r="E164" i="1"/>
  <c r="G154" i="1"/>
  <c r="G155" i="1"/>
  <c r="G156" i="1"/>
  <c r="G157" i="1"/>
  <c r="G158" i="1"/>
  <c r="G159" i="1"/>
  <c r="G160" i="1"/>
  <c r="G161" i="1"/>
  <c r="G162" i="1"/>
  <c r="G163" i="1"/>
  <c r="G164" i="1"/>
  <c r="G165" i="1"/>
  <c r="I154" i="1"/>
  <c r="I155" i="1"/>
  <c r="I156" i="1"/>
  <c r="I157" i="1"/>
  <c r="I158" i="1"/>
  <c r="I159" i="1"/>
  <c r="I160" i="1"/>
  <c r="I161" i="1"/>
  <c r="I162" i="1"/>
  <c r="I163" i="1"/>
  <c r="I164" i="1"/>
  <c r="I165" i="1"/>
  <c r="C224" i="1"/>
  <c r="C225" i="1"/>
  <c r="C226" i="1"/>
  <c r="C227" i="1"/>
  <c r="C228" i="1"/>
  <c r="C229" i="1"/>
  <c r="C230" i="1"/>
  <c r="C231" i="1"/>
  <c r="C232" i="1"/>
  <c r="C223" i="1"/>
  <c r="C284" i="1"/>
  <c r="C285" i="1"/>
  <c r="C286" i="1"/>
  <c r="C287" i="1"/>
  <c r="C288" i="1"/>
  <c r="C289" i="1"/>
  <c r="C290" i="1"/>
  <c r="C291" i="1"/>
  <c r="C292" i="1"/>
  <c r="B284" i="1"/>
  <c r="B285" i="1"/>
  <c r="B286" i="1"/>
  <c r="B287" i="1"/>
  <c r="B288" i="1"/>
  <c r="B289" i="1"/>
  <c r="B290" i="1"/>
  <c r="B291" i="1"/>
  <c r="B292" i="1"/>
  <c r="B224" i="1"/>
  <c r="B225" i="1"/>
  <c r="B226" i="1"/>
  <c r="B227" i="1"/>
  <c r="B228" i="1"/>
  <c r="B229" i="1"/>
  <c r="B230" i="1"/>
  <c r="B231" i="1"/>
  <c r="B232" i="1"/>
  <c r="B223" i="1"/>
  <c r="B217" i="1"/>
  <c r="C217" i="1"/>
  <c r="B218" i="1"/>
  <c r="C218" i="1"/>
  <c r="B219" i="1"/>
  <c r="C219" i="1"/>
  <c r="B220" i="1"/>
  <c r="C220" i="1"/>
  <c r="B221" i="1"/>
  <c r="C221" i="1"/>
  <c r="B222" i="1"/>
  <c r="C222" i="1"/>
  <c r="A223" i="1"/>
  <c r="P223" i="1" s="1"/>
  <c r="A224" i="1"/>
  <c r="P224" i="1" s="1"/>
  <c r="A225" i="1"/>
  <c r="P225" i="1" s="1"/>
  <c r="A226" i="1"/>
  <c r="P226" i="1" s="1"/>
  <c r="A227" i="1"/>
  <c r="P227" i="1" s="1"/>
  <c r="A228" i="1"/>
  <c r="P228" i="1" s="1"/>
  <c r="A229" i="1"/>
  <c r="P229" i="1" s="1"/>
  <c r="A230" i="1"/>
  <c r="A334" i="1" s="1"/>
  <c r="A231" i="1"/>
  <c r="P231" i="1" s="1"/>
  <c r="A232" i="1"/>
  <c r="P232" i="1" s="1"/>
  <c r="A233" i="1"/>
  <c r="P233" i="1" s="1"/>
  <c r="A234" i="1"/>
  <c r="P234" i="1" s="1"/>
  <c r="A235" i="1"/>
  <c r="P235" i="1" s="1"/>
  <c r="A236" i="1"/>
  <c r="P236" i="1" s="1"/>
  <c r="A237" i="1"/>
  <c r="P237" i="1" s="1"/>
  <c r="A238" i="1"/>
  <c r="P238" i="1" s="1"/>
  <c r="A239" i="1"/>
  <c r="P239" i="1" s="1"/>
  <c r="A240" i="1"/>
  <c r="P240" i="1" s="1"/>
  <c r="A241" i="1"/>
  <c r="P241" i="1" s="1"/>
  <c r="A242" i="1"/>
  <c r="A346" i="1" s="1"/>
  <c r="P242" i="1"/>
  <c r="A243" i="1"/>
  <c r="A347" i="1" s="1"/>
  <c r="A244" i="1"/>
  <c r="A348" i="1" s="1"/>
  <c r="A245" i="1"/>
  <c r="P245" i="1" s="1"/>
  <c r="A246" i="1"/>
  <c r="P246" i="1" s="1"/>
  <c r="A247" i="1"/>
  <c r="P247" i="1" s="1"/>
  <c r="A248" i="1"/>
  <c r="P248" i="1" s="1"/>
  <c r="A249" i="1"/>
  <c r="A353" i="1" s="1"/>
  <c r="A250" i="1"/>
  <c r="A354" i="1" s="1"/>
  <c r="A251" i="1"/>
  <c r="P251" i="1"/>
  <c r="A252" i="1"/>
  <c r="P252" i="1" s="1"/>
  <c r="A253" i="1"/>
  <c r="P253" i="1" s="1"/>
  <c r="A254" i="1"/>
  <c r="A358" i="1" s="1"/>
  <c r="A255" i="1"/>
  <c r="P255" i="1" s="1"/>
  <c r="A359" i="1"/>
  <c r="A256" i="1"/>
  <c r="P256" i="1" s="1"/>
  <c r="A257" i="1"/>
  <c r="A361" i="1" s="1"/>
  <c r="A258" i="1"/>
  <c r="A362" i="1" s="1"/>
  <c r="A259" i="1"/>
  <c r="P259" i="1"/>
  <c r="A260" i="1"/>
  <c r="P260" i="1" s="1"/>
  <c r="A261" i="1"/>
  <c r="A365" i="1" s="1"/>
  <c r="A262" i="1"/>
  <c r="A366" i="1" s="1"/>
  <c r="A263" i="1"/>
  <c r="A367" i="1" s="1"/>
  <c r="A264" i="1"/>
  <c r="P264" i="1" s="1"/>
  <c r="A265" i="1"/>
  <c r="P265" i="1" s="1"/>
  <c r="A266" i="1"/>
  <c r="P266" i="1" s="1"/>
  <c r="A267" i="1"/>
  <c r="P267" i="1"/>
  <c r="A283" i="1"/>
  <c r="A387" i="1" s="1"/>
  <c r="A284" i="1"/>
  <c r="A285" i="1"/>
  <c r="A389" i="1" s="1"/>
  <c r="A286" i="1"/>
  <c r="P286" i="1" s="1"/>
  <c r="A390" i="1"/>
  <c r="A287" i="1"/>
  <c r="A391" i="1" s="1"/>
  <c r="A288" i="1"/>
  <c r="A392" i="1"/>
  <c r="A289" i="1"/>
  <c r="A393" i="1" s="1"/>
  <c r="A290" i="1"/>
  <c r="A394" i="1"/>
  <c r="A291" i="1"/>
  <c r="A395" i="1" s="1"/>
  <c r="A292" i="1"/>
  <c r="A396" i="1" s="1"/>
  <c r="A328" i="1"/>
  <c r="A329" i="1"/>
  <c r="A332" i="1"/>
  <c r="A333" i="1"/>
  <c r="A336" i="1"/>
  <c r="A341" i="1"/>
  <c r="A342" i="1"/>
  <c r="A352" i="1"/>
  <c r="A355" i="1"/>
  <c r="A356" i="1"/>
  <c r="A357" i="1"/>
  <c r="A363" i="1"/>
  <c r="A364" i="1"/>
  <c r="A368" i="1"/>
  <c r="A268" i="1"/>
  <c r="A372" i="1" s="1"/>
  <c r="A269" i="1"/>
  <c r="A373" i="1"/>
  <c r="A270" i="1"/>
  <c r="P270" i="1" s="1"/>
  <c r="A271" i="1"/>
  <c r="A272" i="1"/>
  <c r="A376" i="1" s="1"/>
  <c r="A273" i="1"/>
  <c r="A377" i="1"/>
  <c r="A274" i="1"/>
  <c r="P274" i="1" s="1"/>
  <c r="A275" i="1"/>
  <c r="A379" i="1"/>
  <c r="A276" i="1"/>
  <c r="A380" i="1" s="1"/>
  <c r="A277" i="1"/>
  <c r="A381" i="1"/>
  <c r="A278" i="1"/>
  <c r="P278" i="1" s="1"/>
  <c r="A279" i="1"/>
  <c r="A383" i="1"/>
  <c r="A280" i="1"/>
  <c r="A384" i="1" s="1"/>
  <c r="A281" i="1"/>
  <c r="A385" i="1"/>
  <c r="A282" i="1"/>
  <c r="P282" i="1" s="1"/>
  <c r="AA284" i="1"/>
  <c r="AB284" i="1"/>
  <c r="AA285" i="1"/>
  <c r="AB285" i="1"/>
  <c r="AA286" i="1"/>
  <c r="AB286" i="1"/>
  <c r="AA287" i="1"/>
  <c r="AB287" i="1"/>
  <c r="AA288" i="1"/>
  <c r="AB288" i="1"/>
  <c r="AA289" i="1"/>
  <c r="AB289" i="1"/>
  <c r="AA290" i="1"/>
  <c r="AB290" i="1"/>
  <c r="AA291" i="1"/>
  <c r="AB291" i="1"/>
  <c r="AA292" i="1"/>
  <c r="AB292" i="1"/>
  <c r="AB283" i="1"/>
  <c r="AA283" i="1"/>
  <c r="AA274" i="1"/>
  <c r="AB274" i="1"/>
  <c r="AA275" i="1"/>
  <c r="AB275" i="1"/>
  <c r="AA276" i="1"/>
  <c r="AB276" i="1"/>
  <c r="AA277" i="1"/>
  <c r="AB277" i="1"/>
  <c r="AA278" i="1"/>
  <c r="AB278" i="1"/>
  <c r="AA279" i="1"/>
  <c r="AB279" i="1"/>
  <c r="AA280" i="1"/>
  <c r="AB280" i="1"/>
  <c r="AA281" i="1"/>
  <c r="AB281" i="1"/>
  <c r="AA282" i="1"/>
  <c r="AB282" i="1"/>
  <c r="AB273" i="1"/>
  <c r="AA273" i="1"/>
  <c r="AA264" i="1"/>
  <c r="AB264" i="1"/>
  <c r="AA265" i="1"/>
  <c r="AB265" i="1"/>
  <c r="AA266" i="1"/>
  <c r="AB266" i="1"/>
  <c r="AA267" i="1"/>
  <c r="AB267" i="1"/>
  <c r="AA268" i="1"/>
  <c r="AB268" i="1"/>
  <c r="AA269" i="1"/>
  <c r="AB269" i="1"/>
  <c r="AA270" i="1"/>
  <c r="AB270" i="1"/>
  <c r="AA271" i="1"/>
  <c r="AB271" i="1"/>
  <c r="AA272" i="1"/>
  <c r="AB272" i="1"/>
  <c r="AB263" i="1"/>
  <c r="AA263" i="1"/>
  <c r="AA254" i="1"/>
  <c r="AB254" i="1"/>
  <c r="AA255" i="1"/>
  <c r="AB255" i="1"/>
  <c r="AA256" i="1"/>
  <c r="AB256" i="1"/>
  <c r="AA257" i="1"/>
  <c r="AB257" i="1"/>
  <c r="AA258" i="1"/>
  <c r="AB258" i="1"/>
  <c r="AA259" i="1"/>
  <c r="AB259" i="1"/>
  <c r="AA260" i="1"/>
  <c r="AB260" i="1"/>
  <c r="AA261" i="1"/>
  <c r="AB261" i="1"/>
  <c r="AA262" i="1"/>
  <c r="AB262" i="1"/>
  <c r="AB253" i="1"/>
  <c r="AA253" i="1"/>
  <c r="AA244" i="1"/>
  <c r="AB244" i="1"/>
  <c r="AA245" i="1"/>
  <c r="AB245" i="1"/>
  <c r="AA246" i="1"/>
  <c r="AB246" i="1"/>
  <c r="AA247" i="1"/>
  <c r="AB247" i="1"/>
  <c r="AA248" i="1"/>
  <c r="AB248" i="1"/>
  <c r="AA249" i="1"/>
  <c r="AB249" i="1"/>
  <c r="AA250" i="1"/>
  <c r="AB250" i="1"/>
  <c r="AA251" i="1"/>
  <c r="AB251" i="1"/>
  <c r="AA252" i="1"/>
  <c r="AB252" i="1"/>
  <c r="AB243" i="1"/>
  <c r="AA243" i="1"/>
  <c r="AA234" i="1"/>
  <c r="AB234" i="1"/>
  <c r="AA235" i="1"/>
  <c r="AB235" i="1"/>
  <c r="AA236" i="1"/>
  <c r="AB236" i="1"/>
  <c r="AA237" i="1"/>
  <c r="AB237" i="1"/>
  <c r="AA238" i="1"/>
  <c r="AB238" i="1"/>
  <c r="AA239" i="1"/>
  <c r="AB239" i="1"/>
  <c r="AA240" i="1"/>
  <c r="AB240" i="1"/>
  <c r="AA241" i="1"/>
  <c r="AB241" i="1"/>
  <c r="AA242" i="1"/>
  <c r="AB242" i="1"/>
  <c r="AB233" i="1"/>
  <c r="AA233" i="1"/>
  <c r="AA224" i="1"/>
  <c r="AB224" i="1"/>
  <c r="AA225" i="1"/>
  <c r="AB225" i="1"/>
  <c r="AA226" i="1"/>
  <c r="AB226" i="1"/>
  <c r="AA227" i="1"/>
  <c r="AB227" i="1"/>
  <c r="AA228" i="1"/>
  <c r="AB228" i="1"/>
  <c r="AA229" i="1"/>
  <c r="AB229" i="1"/>
  <c r="AA230" i="1"/>
  <c r="AB230" i="1"/>
  <c r="AA231" i="1"/>
  <c r="AB231" i="1"/>
  <c r="AA232" i="1"/>
  <c r="AB232" i="1"/>
  <c r="AB223" i="1"/>
  <c r="AA223" i="1"/>
  <c r="AA214" i="1"/>
  <c r="AB214" i="1"/>
  <c r="AA215" i="1"/>
  <c r="AB215" i="1"/>
  <c r="AA216" i="1"/>
  <c r="AB216" i="1"/>
  <c r="AA217" i="1"/>
  <c r="AB217" i="1"/>
  <c r="AA218" i="1"/>
  <c r="AB218" i="1"/>
  <c r="AA219" i="1"/>
  <c r="AB219" i="1"/>
  <c r="AA220" i="1"/>
  <c r="AB220" i="1"/>
  <c r="AA221" i="1"/>
  <c r="AB221" i="1"/>
  <c r="AA222" i="1"/>
  <c r="AB222" i="1"/>
  <c r="AB213" i="1"/>
  <c r="AA213" i="1"/>
  <c r="AA212" i="1"/>
  <c r="AB212" i="1"/>
  <c r="AA204" i="1"/>
  <c r="AB204" i="1"/>
  <c r="AA205" i="1"/>
  <c r="AB205" i="1"/>
  <c r="AA206" i="1"/>
  <c r="AB206" i="1"/>
  <c r="AA207" i="1"/>
  <c r="AB207" i="1"/>
  <c r="AA208" i="1"/>
  <c r="AB208" i="1"/>
  <c r="AA209" i="1"/>
  <c r="AB209" i="1"/>
  <c r="AA210" i="1"/>
  <c r="AB210" i="1"/>
  <c r="AA211" i="1"/>
  <c r="AB211" i="1"/>
  <c r="AB203" i="1"/>
  <c r="AA203" i="1"/>
  <c r="AA194" i="1"/>
  <c r="AB194" i="1"/>
  <c r="AA195" i="1"/>
  <c r="AB195" i="1"/>
  <c r="AA196" i="1"/>
  <c r="AB196" i="1"/>
  <c r="AA197" i="1"/>
  <c r="AB197" i="1"/>
  <c r="AA198" i="1"/>
  <c r="AB198" i="1"/>
  <c r="AA199" i="1"/>
  <c r="AB199" i="1"/>
  <c r="AA200" i="1"/>
  <c r="AB200" i="1"/>
  <c r="AA201" i="1"/>
  <c r="AB201" i="1"/>
  <c r="AA202" i="1"/>
  <c r="AB202" i="1"/>
  <c r="AB193" i="1"/>
  <c r="AA193" i="1"/>
  <c r="P287" i="1"/>
  <c r="P288" i="1"/>
  <c r="P269" i="1"/>
  <c r="P273" i="1"/>
  <c r="P275" i="1"/>
  <c r="P277" i="1"/>
  <c r="P279" i="1"/>
  <c r="P281" i="1"/>
  <c r="P283" i="1"/>
  <c r="P285" i="1"/>
  <c r="P289" i="1"/>
  <c r="P290" i="1"/>
  <c r="P291" i="1"/>
  <c r="P29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163" i="1"/>
  <c r="C163" i="1"/>
  <c r="B164" i="1"/>
  <c r="C164" i="1"/>
  <c r="C162" i="1"/>
  <c r="B162" i="1"/>
  <c r="A163" i="1"/>
  <c r="A162" i="1"/>
  <c r="A193" i="1"/>
  <c r="A297" i="1" s="1"/>
  <c r="A161" i="1"/>
  <c r="A160" i="1"/>
  <c r="A159" i="1"/>
  <c r="A158" i="1"/>
  <c r="A157" i="1"/>
  <c r="A156" i="1"/>
  <c r="A155" i="1"/>
  <c r="A154" i="1"/>
  <c r="A194" i="1"/>
  <c r="A298" i="1" s="1"/>
  <c r="A195" i="1"/>
  <c r="A299" i="1" s="1"/>
  <c r="A196" i="1"/>
  <c r="A300" i="1" s="1"/>
  <c r="A197" i="1"/>
  <c r="P197" i="1" s="1"/>
  <c r="A198" i="1"/>
  <c r="A302" i="1" s="1"/>
  <c r="A199" i="1"/>
  <c r="P199" i="1" s="1"/>
  <c r="A200" i="1"/>
  <c r="P200" i="1"/>
  <c r="A201" i="1"/>
  <c r="A305" i="1" s="1"/>
  <c r="A202" i="1"/>
  <c r="P202" i="1" s="1"/>
  <c r="A203" i="1"/>
  <c r="P203" i="1" s="1"/>
  <c r="A204" i="1"/>
  <c r="A308" i="1" s="1"/>
  <c r="A205" i="1"/>
  <c r="A309" i="1" s="1"/>
  <c r="A206" i="1"/>
  <c r="P206" i="1" s="1"/>
  <c r="A207" i="1"/>
  <c r="P207" i="1" s="1"/>
  <c r="A311" i="1"/>
  <c r="A208" i="1"/>
  <c r="P208" i="1" s="1"/>
  <c r="A209" i="1"/>
  <c r="P209" i="1" s="1"/>
  <c r="A210" i="1"/>
  <c r="P210" i="1" s="1"/>
  <c r="A211" i="1"/>
  <c r="P211" i="1" s="1"/>
  <c r="A212" i="1"/>
  <c r="P212" i="1" s="1"/>
  <c r="A213" i="1"/>
  <c r="A317" i="1" s="1"/>
  <c r="A214" i="1"/>
  <c r="P214" i="1" s="1"/>
  <c r="A215" i="1"/>
  <c r="P215" i="1" s="1"/>
  <c r="A216" i="1"/>
  <c r="P216" i="1" s="1"/>
  <c r="A217" i="1"/>
  <c r="A321" i="1" s="1"/>
  <c r="A218" i="1"/>
  <c r="P218" i="1" s="1"/>
  <c r="A219" i="1"/>
  <c r="P219" i="1" s="1"/>
  <c r="A220" i="1"/>
  <c r="P220" i="1" s="1"/>
  <c r="A221" i="1"/>
  <c r="P221" i="1" s="1"/>
  <c r="A222" i="1"/>
  <c r="P222" i="1" s="1"/>
  <c r="P193" i="1"/>
  <c r="A326" i="1"/>
  <c r="B161" i="1"/>
  <c r="C161" i="1"/>
  <c r="B165" i="1"/>
  <c r="C165" i="1"/>
  <c r="A164" i="1"/>
  <c r="A165"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33" i="1"/>
  <c r="C233" i="1"/>
  <c r="B234" i="1"/>
  <c r="C234" i="1"/>
  <c r="B235" i="1"/>
  <c r="C235" i="1"/>
  <c r="B236" i="1"/>
  <c r="C236" i="1"/>
  <c r="B237" i="1"/>
  <c r="C237" i="1"/>
  <c r="B238" i="1"/>
  <c r="C238" i="1"/>
  <c r="B239" i="1"/>
  <c r="C239" i="1"/>
  <c r="B240" i="1"/>
  <c r="C240" i="1"/>
  <c r="B241" i="1"/>
  <c r="C241" i="1"/>
  <c r="B242" i="1"/>
  <c r="C242" i="1"/>
  <c r="B160" i="1"/>
  <c r="C160" i="1"/>
  <c r="B205" i="1"/>
  <c r="C205" i="1"/>
  <c r="B197" i="1"/>
  <c r="C197" i="1"/>
  <c r="B204" i="1"/>
  <c r="C204" i="1"/>
  <c r="A303" i="1"/>
  <c r="A304" i="1"/>
  <c r="A310" i="1"/>
  <c r="A314" i="1"/>
  <c r="B158" i="1"/>
  <c r="C158" i="1"/>
  <c r="B159" i="1"/>
  <c r="C159" i="1"/>
  <c r="C203" i="1"/>
  <c r="B203" i="1"/>
  <c r="C154" i="1"/>
  <c r="C155" i="1"/>
  <c r="C157" i="1"/>
  <c r="C156" i="1"/>
  <c r="B154" i="1"/>
  <c r="B155" i="1"/>
  <c r="B156" i="1"/>
  <c r="B157" i="1"/>
  <c r="B193" i="1"/>
  <c r="C193" i="1"/>
  <c r="B194" i="1"/>
  <c r="C194" i="1"/>
  <c r="B195" i="1"/>
  <c r="C195" i="1"/>
  <c r="B196" i="1"/>
  <c r="C196" i="1"/>
  <c r="B198" i="1"/>
  <c r="C198" i="1"/>
  <c r="B199" i="1"/>
  <c r="C199" i="1"/>
  <c r="B200" i="1"/>
  <c r="C200" i="1"/>
  <c r="B201" i="1"/>
  <c r="C201" i="1"/>
  <c r="B202" i="1"/>
  <c r="C202" i="1"/>
  <c r="B206" i="1"/>
  <c r="C206" i="1"/>
  <c r="B207" i="1"/>
  <c r="C207" i="1"/>
  <c r="B208" i="1"/>
  <c r="C208" i="1"/>
  <c r="B209" i="1"/>
  <c r="C209" i="1"/>
  <c r="B210" i="1"/>
  <c r="C210" i="1"/>
  <c r="B211" i="1"/>
  <c r="C211" i="1"/>
  <c r="B212" i="1"/>
  <c r="C212" i="1"/>
  <c r="B213" i="1"/>
  <c r="C213" i="1"/>
  <c r="B214" i="1"/>
  <c r="C214" i="1"/>
  <c r="B215" i="1"/>
  <c r="C215" i="1"/>
  <c r="B216" i="1"/>
  <c r="C216" i="1"/>
  <c r="A9" i="61"/>
  <c r="A10" i="61"/>
  <c r="A11" i="61"/>
  <c r="A12" i="61" s="1"/>
  <c r="A13" i="61" s="1"/>
  <c r="A14" i="61" s="1"/>
  <c r="A15" i="61" s="1"/>
  <c r="A16" i="61" s="1"/>
  <c r="A17" i="61" s="1"/>
  <c r="A18" i="61" s="1"/>
  <c r="A19" i="61" s="1"/>
  <c r="A20" i="61" s="1"/>
  <c r="A21" i="61" s="1"/>
  <c r="A22" i="61" s="1"/>
  <c r="A23" i="61" s="1"/>
  <c r="A24" i="61" s="1"/>
  <c r="A25" i="61" s="1"/>
  <c r="A26" i="61" s="1"/>
  <c r="A27" i="61" s="1"/>
  <c r="A28" i="61" s="1"/>
  <c r="A29" i="61" s="1"/>
  <c r="A30" i="61" s="1"/>
  <c r="A31" i="61" s="1"/>
  <c r="A32" i="61" s="1"/>
  <c r="A33" i="61" s="1"/>
  <c r="A34" i="61" s="1"/>
  <c r="A35" i="61" s="1"/>
  <c r="A36" i="61" s="1"/>
  <c r="A37" i="61" s="1"/>
  <c r="A38" i="61" s="1"/>
  <c r="A39" i="61" s="1"/>
  <c r="A40" i="61" s="1"/>
  <c r="A41" i="61" s="1"/>
  <c r="A42" i="61" s="1"/>
  <c r="A43" i="61" s="1"/>
  <c r="A44" i="61" s="1"/>
  <c r="A45" i="61" s="1"/>
  <c r="A46" i="61" s="1"/>
  <c r="A47" i="61" s="1"/>
  <c r="A48" i="61" s="1"/>
  <c r="A49" i="61" s="1"/>
  <c r="A50" i="61" s="1"/>
  <c r="A51" i="61" s="1"/>
  <c r="A52" i="61" s="1"/>
  <c r="A53" i="61" s="1"/>
  <c r="A54" i="61" s="1"/>
  <c r="A55" i="61" s="1"/>
  <c r="A56" i="61" s="1"/>
  <c r="A57" i="61" s="1"/>
  <c r="A58" i="61" s="1"/>
  <c r="A59" i="61" s="1"/>
  <c r="A60" i="61" s="1"/>
  <c r="A61" i="61" s="1"/>
  <c r="A62" i="61" s="1"/>
  <c r="A63" i="61" s="1"/>
  <c r="A64" i="61" s="1"/>
  <c r="A65" i="61" s="1"/>
  <c r="A66" i="61" s="1"/>
  <c r="A67" i="61" s="1"/>
  <c r="A68" i="61" s="1"/>
  <c r="A69" i="61" s="1"/>
  <c r="A70" i="61" s="1"/>
  <c r="A71" i="61" s="1"/>
  <c r="A72" i="61" s="1"/>
  <c r="A73" i="61" s="1"/>
  <c r="A74" i="61" s="1"/>
  <c r="A75" i="61" s="1"/>
  <c r="A76" i="61" s="1"/>
  <c r="A77" i="61" s="1"/>
  <c r="A78" i="61" s="1"/>
  <c r="A79" i="61" s="1"/>
  <c r="A80" i="61" s="1"/>
  <c r="A81" i="61" s="1"/>
  <c r="A82" i="61" s="1"/>
  <c r="A83" i="61" s="1"/>
  <c r="A84" i="61" s="1"/>
  <c r="A85" i="61" s="1"/>
  <c r="A86" i="61" s="1"/>
  <c r="A87" i="61" s="1"/>
  <c r="A88" i="61" s="1"/>
  <c r="A89" i="61" s="1"/>
  <c r="A90" i="61" s="1"/>
  <c r="A91" i="61" s="1"/>
  <c r="A92" i="61" s="1"/>
  <c r="A93" i="61" s="1"/>
  <c r="A94" i="61" s="1"/>
  <c r="A95" i="61" s="1"/>
  <c r="A96" i="61" s="1"/>
  <c r="A97" i="61" s="1"/>
  <c r="A98" i="61" s="1"/>
  <c r="A99" i="61" s="1"/>
  <c r="A100" i="61" s="1"/>
  <c r="A101" i="61" s="1"/>
  <c r="A102" i="61" s="1"/>
  <c r="A103" i="61" s="1"/>
  <c r="A104" i="61" s="1"/>
  <c r="A105" i="61" s="1"/>
  <c r="A106" i="61" s="1"/>
  <c r="A107" i="61" s="1"/>
  <c r="A108" i="61" s="1"/>
  <c r="A109" i="61" s="1"/>
  <c r="D7" i="61"/>
  <c r="C8" i="61"/>
  <c r="D8" i="61" s="1"/>
  <c r="B8" i="61"/>
  <c r="C9" i="61"/>
  <c r="D9" i="61" s="1"/>
  <c r="B9" i="61"/>
  <c r="C10" i="61"/>
  <c r="D10" i="61" s="1"/>
  <c r="B10" i="61"/>
  <c r="C11" i="61"/>
  <c r="D11" i="61" s="1"/>
  <c r="B11" i="61"/>
  <c r="C12" i="61"/>
  <c r="D12" i="61" s="1"/>
  <c r="B12" i="61"/>
  <c r="C13" i="61"/>
  <c r="D13" i="61" s="1"/>
  <c r="B13" i="61"/>
  <c r="C14" i="61"/>
  <c r="D14" i="61" s="1"/>
  <c r="B14" i="61"/>
  <c r="C15" i="61"/>
  <c r="D15" i="61" s="1"/>
  <c r="B15" i="61"/>
  <c r="C16" i="61"/>
  <c r="D16" i="61" s="1"/>
  <c r="B16" i="61"/>
  <c r="C17" i="61"/>
  <c r="D17" i="61"/>
  <c r="B17" i="61"/>
  <c r="C18" i="61"/>
  <c r="B18" i="61"/>
  <c r="D18" i="61" s="1"/>
  <c r="C19" i="61"/>
  <c r="B19" i="61"/>
  <c r="D19" i="61" s="1"/>
  <c r="C20" i="61"/>
  <c r="B20" i="61"/>
  <c r="D20" i="61"/>
  <c r="C21" i="61"/>
  <c r="D21" i="61" s="1"/>
  <c r="B21" i="61"/>
  <c r="C22" i="61"/>
  <c r="B22" i="61"/>
  <c r="C23" i="61"/>
  <c r="B23" i="61"/>
  <c r="D23" i="61" s="1"/>
  <c r="C24" i="61"/>
  <c r="B24" i="61"/>
  <c r="D24" i="61"/>
  <c r="C25" i="61"/>
  <c r="D25" i="61" s="1"/>
  <c r="B25" i="61"/>
  <c r="C26" i="61"/>
  <c r="D26" i="61"/>
  <c r="B26" i="61"/>
  <c r="C27" i="61"/>
  <c r="B27" i="61"/>
  <c r="D27" i="61" s="1"/>
  <c r="C28" i="61"/>
  <c r="D28" i="61" s="1"/>
  <c r="B28" i="61"/>
  <c r="C29" i="61"/>
  <c r="D29" i="61" s="1"/>
  <c r="B29" i="61"/>
  <c r="C30" i="61"/>
  <c r="D30" i="61" s="1"/>
  <c r="B30" i="61"/>
  <c r="C31" i="61"/>
  <c r="B31" i="61"/>
  <c r="D31" i="61"/>
  <c r="C32" i="61"/>
  <c r="D32" i="61" s="1"/>
  <c r="B32" i="61"/>
  <c r="C33" i="61"/>
  <c r="D33" i="61"/>
  <c r="B33" i="61"/>
  <c r="C34" i="61"/>
  <c r="D34" i="61" s="1"/>
  <c r="B34" i="61"/>
  <c r="C35" i="61"/>
  <c r="B35" i="61"/>
  <c r="D35" i="61" s="1"/>
  <c r="C36" i="61"/>
  <c r="D36" i="61" s="1"/>
  <c r="B36" i="61"/>
  <c r="C37" i="61"/>
  <c r="D37" i="61" s="1"/>
  <c r="B37" i="61"/>
  <c r="C38" i="61"/>
  <c r="B38" i="61"/>
  <c r="D38" i="61"/>
  <c r="C39" i="61"/>
  <c r="B39" i="61"/>
  <c r="D39" i="61" s="1"/>
  <c r="C40" i="61"/>
  <c r="D40" i="61" s="1"/>
  <c r="B40" i="61"/>
  <c r="C41" i="61"/>
  <c r="D41" i="61" s="1"/>
  <c r="B41" i="61"/>
  <c r="C42" i="61"/>
  <c r="D42" i="61" s="1"/>
  <c r="B42" i="61"/>
  <c r="C43" i="61"/>
  <c r="B43" i="61"/>
  <c r="D43" i="61" s="1"/>
  <c r="C44" i="61"/>
  <c r="D44" i="61" s="1"/>
  <c r="B44" i="61"/>
  <c r="C45" i="61"/>
  <c r="D45" i="61" s="1"/>
  <c r="B45" i="61"/>
  <c r="C46" i="61"/>
  <c r="D46" i="61" s="1"/>
  <c r="B46" i="61"/>
  <c r="C47" i="61"/>
  <c r="B47" i="61"/>
  <c r="D47" i="61"/>
  <c r="C48" i="61"/>
  <c r="D48" i="61" s="1"/>
  <c r="B48" i="61"/>
  <c r="C49" i="61"/>
  <c r="D49" i="61"/>
  <c r="B49" i="61"/>
  <c r="C50" i="61"/>
  <c r="D50" i="61" s="1"/>
  <c r="B50" i="61"/>
  <c r="C51" i="61"/>
  <c r="B51" i="61"/>
  <c r="D51" i="61" s="1"/>
  <c r="C52" i="61"/>
  <c r="D52" i="61" s="1"/>
  <c r="B52" i="61"/>
  <c r="C53" i="61"/>
  <c r="D53" i="61" s="1"/>
  <c r="B53" i="61"/>
  <c r="C54" i="61"/>
  <c r="B54" i="61"/>
  <c r="D54" i="61"/>
  <c r="C55" i="61"/>
  <c r="B55" i="61"/>
  <c r="D55" i="61" s="1"/>
  <c r="C56" i="61"/>
  <c r="D56" i="61" s="1"/>
  <c r="B56" i="61"/>
  <c r="C57" i="61"/>
  <c r="D57" i="61" s="1"/>
  <c r="B57" i="61"/>
  <c r="C58" i="61"/>
  <c r="B58" i="61"/>
  <c r="C59" i="61"/>
  <c r="B59" i="61"/>
  <c r="D59" i="61" s="1"/>
  <c r="C60" i="61"/>
  <c r="D60" i="61" s="1"/>
  <c r="B60" i="61"/>
  <c r="C61" i="61"/>
  <c r="D61" i="61" s="1"/>
  <c r="B61" i="61"/>
  <c r="C62" i="61"/>
  <c r="D62" i="61" s="1"/>
  <c r="B62" i="61"/>
  <c r="C63" i="61"/>
  <c r="B63" i="61"/>
  <c r="D63" i="61"/>
  <c r="C64" i="61"/>
  <c r="D64" i="61" s="1"/>
  <c r="B64" i="61"/>
  <c r="C65" i="61"/>
  <c r="D65" i="61"/>
  <c r="B65" i="61"/>
  <c r="C66" i="61"/>
  <c r="D66" i="61" s="1"/>
  <c r="B66" i="61"/>
  <c r="C67" i="61"/>
  <c r="B67" i="61"/>
  <c r="D67" i="61" s="1"/>
  <c r="C68" i="61"/>
  <c r="B68" i="61"/>
  <c r="D68" i="61" s="1"/>
  <c r="C69" i="61"/>
  <c r="D69" i="61" s="1"/>
  <c r="B69" i="61"/>
  <c r="C70" i="61"/>
  <c r="B70" i="61"/>
  <c r="D70" i="61"/>
  <c r="C71" i="61"/>
  <c r="B71" i="61"/>
  <c r="D71" i="61" s="1"/>
  <c r="C72" i="61"/>
  <c r="D72" i="61" s="1"/>
  <c r="B72" i="61"/>
  <c r="C73" i="61"/>
  <c r="D73" i="61" s="1"/>
  <c r="B73" i="61"/>
  <c r="C74" i="61"/>
  <c r="B74" i="61"/>
  <c r="C75" i="61"/>
  <c r="B75" i="61"/>
  <c r="D75" i="61" s="1"/>
  <c r="C76" i="61"/>
  <c r="D76" i="61" s="1"/>
  <c r="B76" i="61"/>
  <c r="C77" i="61"/>
  <c r="D77" i="61" s="1"/>
  <c r="B77" i="61"/>
  <c r="C78" i="61"/>
  <c r="D78" i="61" s="1"/>
  <c r="B78" i="61"/>
  <c r="C79" i="61"/>
  <c r="B79" i="61"/>
  <c r="D79" i="61"/>
  <c r="C80" i="61"/>
  <c r="B80" i="61"/>
  <c r="D80" i="61"/>
  <c r="C81" i="61"/>
  <c r="D81" i="61"/>
  <c r="B81" i="61"/>
  <c r="C82" i="61"/>
  <c r="D82" i="61" s="1"/>
  <c r="B82" i="61"/>
  <c r="C83" i="61"/>
  <c r="B83" i="61"/>
  <c r="D83" i="61" s="1"/>
  <c r="C84" i="61"/>
  <c r="B84" i="61"/>
  <c r="D84" i="61"/>
  <c r="C85" i="61"/>
  <c r="D85" i="61" s="1"/>
  <c r="B85" i="61"/>
  <c r="C86" i="61"/>
  <c r="B86" i="61"/>
  <c r="C87" i="61"/>
  <c r="B87" i="61"/>
  <c r="D87" i="61" s="1"/>
  <c r="C88" i="61"/>
  <c r="B88" i="61"/>
  <c r="D88" i="61"/>
  <c r="C89" i="61"/>
  <c r="D89" i="61" s="1"/>
  <c r="B89" i="61"/>
  <c r="C90" i="61"/>
  <c r="D90" i="61"/>
  <c r="B90" i="61"/>
  <c r="C91" i="61"/>
  <c r="B91" i="61"/>
  <c r="D91" i="61" s="1"/>
  <c r="C92" i="61"/>
  <c r="D92" i="61" s="1"/>
  <c r="B92" i="61"/>
  <c r="C93" i="61"/>
  <c r="D93" i="61" s="1"/>
  <c r="B93" i="61"/>
  <c r="C94" i="61"/>
  <c r="D94" i="61" s="1"/>
  <c r="B94" i="61"/>
  <c r="C95" i="61"/>
  <c r="B95" i="61"/>
  <c r="D95" i="61"/>
  <c r="C96" i="61"/>
  <c r="B96" i="61"/>
  <c r="D96" i="61"/>
  <c r="C97" i="61"/>
  <c r="D97" i="61"/>
  <c r="B97" i="61"/>
  <c r="C98" i="61"/>
  <c r="D98" i="61" s="1"/>
  <c r="B98" i="61"/>
  <c r="C99" i="61"/>
  <c r="D99" i="61" s="1"/>
  <c r="B99" i="61"/>
  <c r="C100" i="61"/>
  <c r="B100" i="61"/>
  <c r="D100" i="61"/>
  <c r="C101" i="61"/>
  <c r="D101" i="61" s="1"/>
  <c r="B101" i="61"/>
  <c r="C102" i="61"/>
  <c r="B102" i="61"/>
  <c r="C103" i="61"/>
  <c r="B103" i="61"/>
  <c r="D103" i="61" s="1"/>
  <c r="C104" i="61"/>
  <c r="B104" i="61"/>
  <c r="D104" i="61"/>
  <c r="C105" i="61"/>
  <c r="D105" i="61" s="1"/>
  <c r="B105" i="61"/>
  <c r="C106" i="61"/>
  <c r="D106" i="61"/>
  <c r="B106" i="61"/>
  <c r="C107" i="61"/>
  <c r="D107" i="61" s="1"/>
  <c r="B107" i="61"/>
  <c r="C108" i="61"/>
  <c r="D108" i="61" s="1"/>
  <c r="B108" i="61"/>
  <c r="J65" i="55"/>
  <c r="J64" i="55"/>
  <c r="J63" i="55"/>
  <c r="J62" i="55"/>
  <c r="J61" i="55"/>
  <c r="J60" i="55"/>
  <c r="J59" i="55"/>
  <c r="J58" i="55"/>
  <c r="J57" i="55"/>
  <c r="J56" i="55"/>
  <c r="J55" i="55"/>
  <c r="J54" i="55"/>
  <c r="J53" i="55"/>
  <c r="J52" i="55"/>
  <c r="J51" i="55"/>
  <c r="J50" i="55"/>
  <c r="J49" i="55"/>
  <c r="J48" i="55"/>
  <c r="J47" i="55"/>
  <c r="J46" i="55"/>
  <c r="J45" i="55"/>
  <c r="J44" i="55"/>
  <c r="J41" i="55"/>
  <c r="J40" i="55"/>
  <c r="J39" i="55"/>
  <c r="J38" i="55"/>
  <c r="J37" i="55"/>
  <c r="J36" i="55"/>
  <c r="J35" i="55"/>
  <c r="J34" i="55"/>
  <c r="J33" i="55"/>
  <c r="J32" i="55"/>
  <c r="J31" i="55"/>
  <c r="J30" i="55"/>
  <c r="J29" i="55"/>
  <c r="J28" i="55"/>
  <c r="J27" i="55"/>
  <c r="J26" i="55"/>
  <c r="J25" i="55"/>
  <c r="J24" i="55"/>
  <c r="J23" i="55"/>
  <c r="J22" i="55"/>
  <c r="J21" i="55"/>
  <c r="J20" i="55"/>
  <c r="B19" i="55"/>
  <c r="B43" i="55"/>
  <c r="J69" i="55"/>
  <c r="J90" i="55"/>
  <c r="J89" i="55"/>
  <c r="J88" i="55"/>
  <c r="J87" i="55"/>
  <c r="J86" i="55"/>
  <c r="J85" i="55"/>
  <c r="J84" i="55"/>
  <c r="J83" i="55"/>
  <c r="J82" i="55"/>
  <c r="J81" i="55"/>
  <c r="J80" i="55"/>
  <c r="J79" i="55"/>
  <c r="J78" i="55"/>
  <c r="J77" i="55"/>
  <c r="J76" i="55"/>
  <c r="J75" i="55"/>
  <c r="J74" i="55"/>
  <c r="J73" i="55"/>
  <c r="J72" i="55"/>
  <c r="J71" i="55"/>
  <c r="J70" i="55"/>
  <c r="D14" i="99"/>
  <c r="C40" i="99" s="1"/>
  <c r="D16" i="99"/>
  <c r="E38" i="99"/>
  <c r="F38" i="99" s="1"/>
  <c r="I32" i="99"/>
  <c r="J33" i="99" s="1"/>
  <c r="H149" i="99" s="1"/>
  <c r="I34" i="99"/>
  <c r="J159" i="99" s="1"/>
  <c r="K159" i="99" s="1"/>
  <c r="H148" i="99"/>
  <c r="I30" i="99"/>
  <c r="J31" i="99" s="1"/>
  <c r="I28" i="99"/>
  <c r="J29" i="99" s="1"/>
  <c r="I26" i="99"/>
  <c r="J27" i="99"/>
  <c r="H112" i="99"/>
  <c r="I24" i="99"/>
  <c r="J25" i="99" s="1"/>
  <c r="I22" i="99"/>
  <c r="J23" i="99"/>
  <c r="H88" i="99"/>
  <c r="I20" i="99"/>
  <c r="I18" i="99"/>
  <c r="J19" i="99" s="1"/>
  <c r="I16" i="99"/>
  <c r="H52" i="99"/>
  <c r="I14" i="99"/>
  <c r="J135" i="99"/>
  <c r="J123" i="99"/>
  <c r="K123" i="99" s="1"/>
  <c r="J111" i="99"/>
  <c r="K111" i="99" s="1"/>
  <c r="J99" i="99"/>
  <c r="J87" i="99"/>
  <c r="J63" i="99"/>
  <c r="J51" i="99"/>
  <c r="K87" i="99"/>
  <c r="K99" i="99"/>
  <c r="K135" i="99"/>
  <c r="N18" i="99"/>
  <c r="N20" i="99"/>
  <c r="O75" i="99" s="1"/>
  <c r="N22" i="99"/>
  <c r="N24" i="99"/>
  <c r="N26" i="99"/>
  <c r="O111" i="99"/>
  <c r="P111" i="99"/>
  <c r="N28" i="99"/>
  <c r="O27" i="99"/>
  <c r="O123" i="99"/>
  <c r="N30" i="99"/>
  <c r="O29" i="99"/>
  <c r="O135" i="99"/>
  <c r="P135" i="99" s="1"/>
  <c r="N32" i="99"/>
  <c r="N34" i="99"/>
  <c r="O159" i="99"/>
  <c r="P159" i="99"/>
  <c r="N16" i="99"/>
  <c r="N14" i="99"/>
  <c r="O39" i="99" s="1"/>
  <c r="E39" i="99"/>
  <c r="M136" i="99"/>
  <c r="M125" i="99"/>
  <c r="M124" i="99"/>
  <c r="M112" i="99"/>
  <c r="M100" i="99"/>
  <c r="D24" i="99"/>
  <c r="E25" i="99" s="1"/>
  <c r="C101" i="99" s="1"/>
  <c r="E99" i="99"/>
  <c r="D26" i="99"/>
  <c r="D28" i="99"/>
  <c r="E123" i="99"/>
  <c r="D30" i="99"/>
  <c r="E29" i="99"/>
  <c r="D32" i="99"/>
  <c r="C148" i="99" s="1"/>
  <c r="D34" i="99"/>
  <c r="D22" i="99"/>
  <c r="E87" i="99" s="1"/>
  <c r="D20" i="99"/>
  <c r="E21" i="99"/>
  <c r="C77" i="99" s="1"/>
  <c r="D18" i="99"/>
  <c r="E19" i="99" s="1"/>
  <c r="C65" i="99" s="1"/>
  <c r="C124" i="99"/>
  <c r="C112" i="99"/>
  <c r="C100" i="99"/>
  <c r="C64" i="99"/>
  <c r="F39" i="99"/>
  <c r="F123" i="99"/>
  <c r="K63" i="99"/>
  <c r="K51" i="99"/>
  <c r="S10" i="101"/>
  <c r="R10" i="101"/>
  <c r="C61" i="103"/>
  <c r="G31" i="103"/>
  <c r="H31" i="103"/>
  <c r="G32" i="103"/>
  <c r="H32" i="103"/>
  <c r="G33" i="103"/>
  <c r="H33" i="103" s="1"/>
  <c r="G34" i="103"/>
  <c r="H34" i="103" s="1"/>
  <c r="G35" i="103"/>
  <c r="H35" i="103" s="1"/>
  <c r="E31" i="103"/>
  <c r="F31" i="103"/>
  <c r="E32" i="103"/>
  <c r="F32" i="103"/>
  <c r="E33" i="103"/>
  <c r="F33" i="103" s="1"/>
  <c r="F37" i="103" s="1"/>
  <c r="E34" i="103"/>
  <c r="F34" i="103" s="1"/>
  <c r="E35" i="103"/>
  <c r="F35" i="103" s="1"/>
  <c r="B39" i="103"/>
  <c r="B38" i="103"/>
  <c r="D37" i="103"/>
  <c r="C37" i="103"/>
  <c r="B37" i="103"/>
  <c r="C18" i="103"/>
  <c r="C19" i="103"/>
  <c r="C20" i="103"/>
  <c r="C21" i="103"/>
  <c r="C22" i="103"/>
  <c r="C24" i="103"/>
  <c r="C22" i="100"/>
  <c r="C21" i="100"/>
  <c r="C20" i="100"/>
  <c r="C17" i="100"/>
  <c r="C18" i="100"/>
  <c r="C19" i="100"/>
  <c r="C16" i="100"/>
  <c r="K101" i="102"/>
  <c r="D27" i="102"/>
  <c r="E27" i="102"/>
  <c r="E26" i="102"/>
  <c r="D26" i="102"/>
  <c r="G41" i="102"/>
  <c r="G42" i="102"/>
  <c r="G43" i="102"/>
  <c r="G44" i="102"/>
  <c r="G45" i="102"/>
  <c r="G46" i="102"/>
  <c r="G47" i="102"/>
  <c r="G48" i="102"/>
  <c r="G49" i="102"/>
  <c r="G40" i="102"/>
  <c r="F41" i="102"/>
  <c r="F42" i="102"/>
  <c r="F43" i="102"/>
  <c r="F44" i="102"/>
  <c r="F45" i="102"/>
  <c r="F46" i="102"/>
  <c r="F47" i="102"/>
  <c r="F48" i="102"/>
  <c r="F49" i="102"/>
  <c r="F40" i="102"/>
  <c r="M27" i="102"/>
  <c r="M26" i="102"/>
  <c r="K68" i="102" s="1"/>
  <c r="L27" i="102"/>
  <c r="J69" i="102" s="1"/>
  <c r="L26" i="102"/>
  <c r="J68" i="102"/>
  <c r="L92" i="102"/>
  <c r="M92" i="102"/>
  <c r="L93" i="102"/>
  <c r="M93" i="102"/>
  <c r="L94" i="102"/>
  <c r="M94" i="102"/>
  <c r="L95" i="102"/>
  <c r="M95" i="102"/>
  <c r="L96" i="102"/>
  <c r="M96" i="102"/>
  <c r="L97" i="102"/>
  <c r="M97" i="102"/>
  <c r="N41" i="102"/>
  <c r="O41" i="102"/>
  <c r="M83" i="102" s="1"/>
  <c r="N42" i="102"/>
  <c r="L84" i="102"/>
  <c r="O42" i="102"/>
  <c r="M84" i="102" s="1"/>
  <c r="N43" i="102"/>
  <c r="L85" i="102" s="1"/>
  <c r="O43" i="102"/>
  <c r="N44" i="102"/>
  <c r="L86" i="102"/>
  <c r="O44" i="102"/>
  <c r="M86" i="102" s="1"/>
  <c r="N45" i="102"/>
  <c r="O45" i="102"/>
  <c r="N46" i="102"/>
  <c r="L88" i="102"/>
  <c r="O46" i="102"/>
  <c r="M88" i="102" s="1"/>
  <c r="L101" i="102" s="1"/>
  <c r="M101" i="102" s="1"/>
  <c r="N47" i="102"/>
  <c r="O47" i="102"/>
  <c r="N48" i="102"/>
  <c r="L90" i="102" s="1"/>
  <c r="O48" i="102"/>
  <c r="M90" i="102" s="1"/>
  <c r="N49" i="102"/>
  <c r="O49" i="102"/>
  <c r="M91" i="102" s="1"/>
  <c r="O40" i="102"/>
  <c r="M82" i="102" s="1"/>
  <c r="N40" i="102"/>
  <c r="L82" i="102" s="1"/>
  <c r="N21" i="102"/>
  <c r="L63" i="102"/>
  <c r="O21" i="102"/>
  <c r="M63" i="102"/>
  <c r="N22" i="102"/>
  <c r="L64" i="102"/>
  <c r="O22" i="102"/>
  <c r="M64" i="102" s="1"/>
  <c r="N23" i="102"/>
  <c r="L65" i="102" s="1"/>
  <c r="O23" i="102"/>
  <c r="M65" i="102"/>
  <c r="N24" i="102"/>
  <c r="L66" i="102" s="1"/>
  <c r="O24" i="102"/>
  <c r="M66" i="102" s="1"/>
  <c r="N25" i="102"/>
  <c r="L67" i="102"/>
  <c r="O25" i="102"/>
  <c r="M67" i="102"/>
  <c r="N26" i="102"/>
  <c r="L68" i="102"/>
  <c r="O26" i="102"/>
  <c r="M68" i="102" s="1"/>
  <c r="N27" i="102"/>
  <c r="L69" i="102" s="1"/>
  <c r="O27" i="102"/>
  <c r="M69" i="102"/>
  <c r="N28" i="102"/>
  <c r="L70" i="102" s="1"/>
  <c r="O28" i="102"/>
  <c r="M70" i="102" s="1"/>
  <c r="N29" i="102"/>
  <c r="L71" i="102"/>
  <c r="O29" i="102"/>
  <c r="M71" i="102"/>
  <c r="N30" i="102"/>
  <c r="L72" i="102"/>
  <c r="O30" i="102"/>
  <c r="M72" i="102" s="1"/>
  <c r="N31" i="102"/>
  <c r="L73" i="102" s="1"/>
  <c r="O31" i="102"/>
  <c r="M73" i="102"/>
  <c r="N32" i="102"/>
  <c r="L74" i="102" s="1"/>
  <c r="O32" i="102"/>
  <c r="M74" i="102" s="1"/>
  <c r="N33" i="102"/>
  <c r="L75" i="102"/>
  <c r="O33" i="102"/>
  <c r="M75" i="102" s="1"/>
  <c r="N34" i="102"/>
  <c r="L76" i="102"/>
  <c r="O34" i="102"/>
  <c r="M76" i="102" s="1"/>
  <c r="N35" i="102"/>
  <c r="L77" i="102" s="1"/>
  <c r="O35" i="102"/>
  <c r="M77" i="102"/>
  <c r="N36" i="102"/>
  <c r="L78" i="102" s="1"/>
  <c r="O36" i="102"/>
  <c r="M78" i="102" s="1"/>
  <c r="N37" i="102"/>
  <c r="L79" i="102"/>
  <c r="O37" i="102"/>
  <c r="M79" i="102"/>
  <c r="N38" i="102"/>
  <c r="L80" i="102"/>
  <c r="O38" i="102"/>
  <c r="M80" i="102" s="1"/>
  <c r="N39" i="102"/>
  <c r="L81" i="102" s="1"/>
  <c r="O39" i="102"/>
  <c r="M81" i="102"/>
  <c r="L83" i="102"/>
  <c r="M85" i="102"/>
  <c r="L87" i="102"/>
  <c r="M87" i="102"/>
  <c r="L89" i="102"/>
  <c r="M89" i="102"/>
  <c r="L91" i="102"/>
  <c r="O20" i="102"/>
  <c r="M62" i="102" s="1"/>
  <c r="N20" i="102"/>
  <c r="L62" i="102" s="1"/>
  <c r="L21" i="102"/>
  <c r="J63" i="102"/>
  <c r="M21" i="102"/>
  <c r="K63" i="102" s="1"/>
  <c r="L22" i="102"/>
  <c r="J64" i="102"/>
  <c r="M22" i="102"/>
  <c r="K64" i="102"/>
  <c r="L23" i="102"/>
  <c r="J65" i="102"/>
  <c r="M23" i="102"/>
  <c r="K65" i="102"/>
  <c r="L24" i="102"/>
  <c r="J66" i="102" s="1"/>
  <c r="M24" i="102"/>
  <c r="K66" i="102" s="1"/>
  <c r="L25" i="102"/>
  <c r="J67" i="102"/>
  <c r="M25" i="102"/>
  <c r="K67" i="102" s="1"/>
  <c r="K69" i="102"/>
  <c r="M20" i="102"/>
  <c r="K62" i="102"/>
  <c r="L20" i="102"/>
  <c r="J62" i="102" s="1"/>
  <c r="G106" i="102"/>
  <c r="A107" i="102" s="1"/>
  <c r="D77" i="102"/>
  <c r="B82" i="102"/>
  <c r="C82" i="102" s="1"/>
  <c r="D82" i="102" s="1"/>
  <c r="D107" i="102"/>
  <c r="E107" i="102"/>
  <c r="B77" i="102"/>
  <c r="F31" i="102"/>
  <c r="G31" i="102"/>
  <c r="F32" i="102"/>
  <c r="G32" i="102"/>
  <c r="F33" i="102"/>
  <c r="G33" i="102"/>
  <c r="F34" i="102"/>
  <c r="G34" i="102"/>
  <c r="F35" i="102"/>
  <c r="G35" i="102"/>
  <c r="F36" i="102"/>
  <c r="G36" i="102"/>
  <c r="F37" i="102"/>
  <c r="G37" i="102"/>
  <c r="F38" i="102"/>
  <c r="G38" i="102"/>
  <c r="F39" i="102"/>
  <c r="G39" i="102"/>
  <c r="G30" i="102"/>
  <c r="F30" i="102"/>
  <c r="F22" i="102"/>
  <c r="G22" i="102"/>
  <c r="F23" i="102"/>
  <c r="G23" i="102"/>
  <c r="F24" i="102"/>
  <c r="G24" i="102"/>
  <c r="F25" i="102"/>
  <c r="G25" i="102"/>
  <c r="F26" i="102"/>
  <c r="G26" i="102"/>
  <c r="F27" i="102"/>
  <c r="G27" i="102"/>
  <c r="F28" i="102"/>
  <c r="G28" i="102"/>
  <c r="F29" i="102"/>
  <c r="G29" i="102"/>
  <c r="F21" i="102"/>
  <c r="G21" i="102"/>
  <c r="G20" i="102"/>
  <c r="F20" i="102"/>
  <c r="D21" i="102"/>
  <c r="D22" i="102"/>
  <c r="D23" i="102"/>
  <c r="D24" i="102"/>
  <c r="D25" i="102"/>
  <c r="D20" i="102"/>
  <c r="E21" i="102"/>
  <c r="E22" i="102"/>
  <c r="E23" i="102"/>
  <c r="E24" i="102"/>
  <c r="E25" i="102"/>
  <c r="E20" i="102"/>
  <c r="G35" i="61"/>
  <c r="H35" i="61"/>
  <c r="B7" i="61"/>
  <c r="H31" i="61"/>
  <c r="C7" i="61"/>
  <c r="AF8" i="29"/>
  <c r="AF9" i="29"/>
  <c r="AF10" i="29"/>
  <c r="AF11" i="29"/>
  <c r="AF12" i="29"/>
  <c r="AF13" i="29"/>
  <c r="AF14" i="29"/>
  <c r="AF15" i="29"/>
  <c r="AF16" i="29"/>
  <c r="AF17" i="29"/>
  <c r="AF18" i="29"/>
  <c r="AF19" i="29"/>
  <c r="AF20" i="29"/>
  <c r="AF21" i="29"/>
  <c r="AF22" i="29"/>
  <c r="AF23" i="29"/>
  <c r="AF24" i="29"/>
  <c r="AF25" i="29"/>
  <c r="AF26" i="29"/>
  <c r="AF27" i="29"/>
  <c r="AF28" i="29"/>
  <c r="AF29" i="29"/>
  <c r="AF30" i="29"/>
  <c r="AF31" i="29"/>
  <c r="AF32" i="29"/>
  <c r="AF33" i="29"/>
  <c r="AF34" i="29"/>
  <c r="AF35" i="29"/>
  <c r="AF36" i="29"/>
  <c r="AF37" i="29"/>
  <c r="AF38" i="29"/>
  <c r="AF39" i="29"/>
  <c r="AF40" i="29"/>
  <c r="AF41" i="29"/>
  <c r="AF42" i="29"/>
  <c r="AF43" i="29"/>
  <c r="AF44" i="29"/>
  <c r="AF45" i="29"/>
  <c r="AF46" i="29"/>
  <c r="AF47" i="29"/>
  <c r="AF48" i="29"/>
  <c r="AF49" i="29"/>
  <c r="AF50" i="29"/>
  <c r="AF51" i="29"/>
  <c r="AF52" i="29"/>
  <c r="AF53" i="29"/>
  <c r="AF54" i="29"/>
  <c r="AF55" i="29"/>
  <c r="AF56" i="29"/>
  <c r="AF57" i="29"/>
  <c r="AF58" i="29"/>
  <c r="AF59" i="29"/>
  <c r="AF60" i="29"/>
  <c r="AF61" i="29"/>
  <c r="AF62" i="29"/>
  <c r="AF63" i="29"/>
  <c r="AF64" i="29"/>
  <c r="AF65" i="29"/>
  <c r="AF66" i="29"/>
  <c r="AF67" i="29"/>
  <c r="AF68" i="29"/>
  <c r="AF69" i="29"/>
  <c r="AF70" i="29"/>
  <c r="AF71" i="29"/>
  <c r="AF72" i="29"/>
  <c r="AF73" i="29"/>
  <c r="AF74" i="29"/>
  <c r="AF75" i="29"/>
  <c r="AF76" i="29"/>
  <c r="AF77" i="29"/>
  <c r="AF78" i="29"/>
  <c r="AF79" i="29"/>
  <c r="AF80" i="29"/>
  <c r="AF81" i="29"/>
  <c r="AF82" i="29"/>
  <c r="AF83" i="29"/>
  <c r="AF84" i="29"/>
  <c r="AF85" i="29"/>
  <c r="AF86" i="29"/>
  <c r="AF87" i="29"/>
  <c r="AF88" i="29"/>
  <c r="AF89" i="29"/>
  <c r="AF90" i="29"/>
  <c r="AF91" i="29"/>
  <c r="AF92" i="29"/>
  <c r="AF93" i="29"/>
  <c r="AF94" i="29"/>
  <c r="AF95" i="29"/>
  <c r="AF96" i="29"/>
  <c r="AF97" i="29"/>
  <c r="AF98" i="29"/>
  <c r="AF99" i="29"/>
  <c r="AF100" i="29"/>
  <c r="AF101" i="29"/>
  <c r="AF102" i="29"/>
  <c r="AF103" i="29"/>
  <c r="AF104" i="29"/>
  <c r="AF105" i="29"/>
  <c r="AF106" i="29"/>
  <c r="AF107" i="29"/>
  <c r="AF108" i="29"/>
  <c r="AF109" i="29"/>
  <c r="AF110" i="29"/>
  <c r="AF111" i="29"/>
  <c r="AF112" i="29"/>
  <c r="AF113" i="29"/>
  <c r="AF114" i="29"/>
  <c r="AF115" i="29"/>
  <c r="AF116" i="29"/>
  <c r="AF117" i="29"/>
  <c r="AF118" i="29"/>
  <c r="AF119" i="29"/>
  <c r="AF120" i="29"/>
  <c r="AF121" i="29"/>
  <c r="AF122" i="29"/>
  <c r="AF123" i="29"/>
  <c r="AF124" i="29"/>
  <c r="AF125" i="29"/>
  <c r="AF126" i="29"/>
  <c r="AF127" i="29"/>
  <c r="AF128" i="29"/>
  <c r="AF129" i="29"/>
  <c r="AF130" i="29"/>
  <c r="AF131" i="29"/>
  <c r="AF132" i="29"/>
  <c r="AF133" i="29"/>
  <c r="AF134" i="29"/>
  <c r="AF135" i="29"/>
  <c r="AF136" i="29"/>
  <c r="AF137" i="29"/>
  <c r="AF138" i="29"/>
  <c r="AF139" i="29"/>
  <c r="AF140" i="29"/>
  <c r="AF141" i="29"/>
  <c r="AF142" i="29"/>
  <c r="AF143" i="29"/>
  <c r="AF144" i="29"/>
  <c r="AF145" i="29"/>
  <c r="AF146" i="29"/>
  <c r="AF147" i="29"/>
  <c r="AF148" i="29"/>
  <c r="AF149" i="29"/>
  <c r="AF150" i="29"/>
  <c r="AF151" i="29"/>
  <c r="AF152" i="29"/>
  <c r="AF153" i="29"/>
  <c r="AF154" i="29"/>
  <c r="AF155" i="29"/>
  <c r="AF156" i="29"/>
  <c r="AF157" i="29"/>
  <c r="AF158" i="29"/>
  <c r="AF159" i="29"/>
  <c r="AF160" i="29"/>
  <c r="AF161" i="29"/>
  <c r="AF162" i="29"/>
  <c r="AF163" i="29"/>
  <c r="AF164" i="29"/>
  <c r="AF165" i="29"/>
  <c r="AF166" i="29"/>
  <c r="AF167" i="29"/>
  <c r="AF168" i="29"/>
  <c r="AF169" i="29"/>
  <c r="AF170" i="29"/>
  <c r="AF171" i="29"/>
  <c r="AF172" i="29"/>
  <c r="AF173" i="29"/>
  <c r="AF174" i="29"/>
  <c r="AF175" i="29"/>
  <c r="AF176" i="29"/>
  <c r="AF177" i="29"/>
  <c r="AF178" i="29"/>
  <c r="AF179" i="29"/>
  <c r="AF180" i="29"/>
  <c r="AF181" i="29"/>
  <c r="AF182" i="29"/>
  <c r="AF183" i="29"/>
  <c r="AF184" i="29"/>
  <c r="AF185" i="29"/>
  <c r="AF186" i="29"/>
  <c r="AF187" i="29"/>
  <c r="AF188" i="29"/>
  <c r="AF189" i="29"/>
  <c r="AF190" i="29"/>
  <c r="AF191" i="29"/>
  <c r="AF192" i="29"/>
  <c r="AF193" i="29"/>
  <c r="AF194" i="29"/>
  <c r="AF195" i="29"/>
  <c r="AF196" i="29"/>
  <c r="AF197" i="29"/>
  <c r="AF198" i="29"/>
  <c r="AF199" i="29"/>
  <c r="AF200" i="29"/>
  <c r="AF201" i="29"/>
  <c r="AF202" i="29"/>
  <c r="AF203" i="29"/>
  <c r="AF204" i="29"/>
  <c r="AF205" i="29"/>
  <c r="AF206" i="29"/>
  <c r="AF207" i="29"/>
  <c r="AF208" i="29"/>
  <c r="AF209" i="29"/>
  <c r="AF210" i="29"/>
  <c r="AF211" i="29"/>
  <c r="AF212" i="29"/>
  <c r="AF213" i="29"/>
  <c r="AF214" i="29"/>
  <c r="AF215" i="29"/>
  <c r="AF216" i="29"/>
  <c r="AF217" i="29"/>
  <c r="AF218" i="29"/>
  <c r="AF219" i="29"/>
  <c r="AF220" i="29"/>
  <c r="AF221" i="29"/>
  <c r="AF222" i="29"/>
  <c r="AF223" i="29"/>
  <c r="AF224" i="29"/>
  <c r="AF225" i="29"/>
  <c r="AF226" i="29"/>
  <c r="AF227" i="29"/>
  <c r="AF228" i="29"/>
  <c r="AF229" i="29"/>
  <c r="AF230" i="29"/>
  <c r="AF231" i="29"/>
  <c r="AF232" i="29"/>
  <c r="AF233" i="29"/>
  <c r="AF234" i="29"/>
  <c r="AF235" i="29"/>
  <c r="AF236" i="29"/>
  <c r="AF237" i="29"/>
  <c r="AF238" i="29"/>
  <c r="AF239" i="29"/>
  <c r="AF240" i="29"/>
  <c r="AF241" i="29"/>
  <c r="AF242" i="29"/>
  <c r="AF243" i="29"/>
  <c r="AF244" i="29"/>
  <c r="AF245" i="29"/>
  <c r="AF246" i="29"/>
  <c r="AF247" i="29"/>
  <c r="AF248" i="29"/>
  <c r="AF249" i="29"/>
  <c r="AF250" i="29"/>
  <c r="AF251" i="29"/>
  <c r="AF252" i="29"/>
  <c r="AF253" i="29"/>
  <c r="AF254" i="29"/>
  <c r="AF255" i="29"/>
  <c r="AF256" i="29"/>
  <c r="AF257" i="29"/>
  <c r="AF258" i="29"/>
  <c r="AF259" i="29"/>
  <c r="AF260" i="29"/>
  <c r="AF261" i="29"/>
  <c r="AF262" i="29"/>
  <c r="AF263" i="29"/>
  <c r="AF264" i="29"/>
  <c r="AF265" i="29"/>
  <c r="AF266" i="29"/>
  <c r="AF267" i="29"/>
  <c r="AF268" i="29"/>
  <c r="AF269" i="29"/>
  <c r="AF270" i="29"/>
  <c r="AF271" i="29"/>
  <c r="AF272" i="29"/>
  <c r="AF273" i="29"/>
  <c r="AF274" i="29"/>
  <c r="AF275" i="29"/>
  <c r="AF276" i="29"/>
  <c r="AF277" i="29"/>
  <c r="AF278" i="29"/>
  <c r="AF279" i="29"/>
  <c r="AF280" i="29"/>
  <c r="AF281" i="29"/>
  <c r="AF282" i="29"/>
  <c r="AF283" i="29"/>
  <c r="AF284" i="29"/>
  <c r="AF285" i="29"/>
  <c r="AF286" i="29"/>
  <c r="AF287" i="29"/>
  <c r="AF288" i="29"/>
  <c r="AF289" i="29"/>
  <c r="AF290" i="29"/>
  <c r="AF291" i="29"/>
  <c r="AF292" i="29"/>
  <c r="AF293" i="29"/>
  <c r="AF294" i="29"/>
  <c r="AF295" i="29"/>
  <c r="AF296" i="29"/>
  <c r="AF297" i="29"/>
  <c r="AF298" i="29"/>
  <c r="AF299" i="29"/>
  <c r="AF300" i="29"/>
  <c r="AF301" i="29"/>
  <c r="AF302" i="29"/>
  <c r="AF303" i="29"/>
  <c r="AF304" i="29"/>
  <c r="AF305" i="29"/>
  <c r="AF306" i="29"/>
  <c r="AF307" i="29"/>
  <c r="AF308" i="29"/>
  <c r="AF309" i="29"/>
  <c r="AF310" i="29"/>
  <c r="AF311" i="29"/>
  <c r="AF312" i="29"/>
  <c r="AF313" i="29"/>
  <c r="AF314" i="29"/>
  <c r="AF315" i="29"/>
  <c r="AF316" i="29"/>
  <c r="AF317" i="29"/>
  <c r="AF318" i="29"/>
  <c r="AF319" i="29"/>
  <c r="AF320" i="29"/>
  <c r="AF321" i="29"/>
  <c r="AF322" i="29"/>
  <c r="AF323" i="29"/>
  <c r="AF324" i="29"/>
  <c r="AF325" i="29"/>
  <c r="AF326" i="29"/>
  <c r="AF327" i="29"/>
  <c r="AF328" i="29"/>
  <c r="AF329" i="29"/>
  <c r="AF330" i="29"/>
  <c r="AF331" i="29"/>
  <c r="AF332" i="29"/>
  <c r="AF333" i="29"/>
  <c r="AF334" i="29"/>
  <c r="AF335" i="29"/>
  <c r="AF336" i="29"/>
  <c r="AF337" i="29"/>
  <c r="AF338" i="29"/>
  <c r="AF339" i="29"/>
  <c r="AF340" i="29"/>
  <c r="AF341" i="29"/>
  <c r="AF342" i="29"/>
  <c r="AF343" i="29"/>
  <c r="AF344" i="29"/>
  <c r="AF345" i="29"/>
  <c r="AF346" i="29"/>
  <c r="AF347" i="29"/>
  <c r="AF348" i="29"/>
  <c r="AF349" i="29"/>
  <c r="AF350" i="29"/>
  <c r="AF351" i="29"/>
  <c r="AF352" i="29"/>
  <c r="AF353" i="29"/>
  <c r="AF354" i="29"/>
  <c r="AF355" i="29"/>
  <c r="AF356" i="29"/>
  <c r="AF357" i="29"/>
  <c r="AF358" i="29"/>
  <c r="AF359" i="29"/>
  <c r="AF360" i="29"/>
  <c r="AF361" i="29"/>
  <c r="AF362" i="29"/>
  <c r="AF363" i="29"/>
  <c r="AF364" i="29"/>
  <c r="AF365" i="29"/>
  <c r="AF366" i="29"/>
  <c r="AF367" i="29"/>
  <c r="AF368" i="29"/>
  <c r="AF369" i="29"/>
  <c r="AF370" i="29"/>
  <c r="AF371" i="29"/>
  <c r="AF372" i="29"/>
  <c r="AF373" i="29"/>
  <c r="AF374" i="29"/>
  <c r="AF375" i="29"/>
  <c r="AF376" i="29"/>
  <c r="AF377" i="29"/>
  <c r="AF378" i="29"/>
  <c r="AF379" i="29"/>
  <c r="AF380" i="29"/>
  <c r="AF381" i="29"/>
  <c r="AF382" i="29"/>
  <c r="AF383" i="29"/>
  <c r="AF384" i="29"/>
  <c r="AF385" i="29"/>
  <c r="AF386" i="29"/>
  <c r="AF387" i="29"/>
  <c r="AF388" i="29"/>
  <c r="AF389" i="29"/>
  <c r="AF390" i="29"/>
  <c r="AF391" i="29"/>
  <c r="AF392" i="29"/>
  <c r="AF393" i="29"/>
  <c r="AF394" i="29"/>
  <c r="AF395" i="29"/>
  <c r="AF396" i="29"/>
  <c r="AF397" i="29"/>
  <c r="AF398" i="29"/>
  <c r="AF399" i="29"/>
  <c r="AF400" i="29"/>
  <c r="AF401" i="29"/>
  <c r="AF402" i="29"/>
  <c r="AF403" i="29"/>
  <c r="AF404" i="29"/>
  <c r="AF405" i="29"/>
  <c r="AF406" i="29"/>
  <c r="AF407" i="29"/>
  <c r="AF408" i="29"/>
  <c r="AF409" i="29"/>
  <c r="AF410" i="29"/>
  <c r="AF411" i="29"/>
  <c r="AF412" i="29"/>
  <c r="AF413" i="29"/>
  <c r="AF414" i="29"/>
  <c r="AF415" i="29"/>
  <c r="AF416" i="29"/>
  <c r="AF417" i="29"/>
  <c r="AF418" i="29"/>
  <c r="AF419" i="29"/>
  <c r="AF420" i="29"/>
  <c r="AF421" i="29"/>
  <c r="AF422" i="29"/>
  <c r="AF423" i="29"/>
  <c r="AF424" i="29"/>
  <c r="AF425" i="29"/>
  <c r="AF426" i="29"/>
  <c r="AF427" i="29"/>
  <c r="AF428" i="29"/>
  <c r="AF429" i="29"/>
  <c r="AF430" i="29"/>
  <c r="AF431" i="29"/>
  <c r="AF432" i="29"/>
  <c r="AF433" i="29"/>
  <c r="AF434" i="29"/>
  <c r="AF435" i="29"/>
  <c r="AF436" i="29"/>
  <c r="AF437" i="29"/>
  <c r="AF438" i="29"/>
  <c r="AF439" i="29"/>
  <c r="AF440" i="29"/>
  <c r="AF441" i="29"/>
  <c r="AF442" i="29"/>
  <c r="AF443" i="29"/>
  <c r="AF444" i="29"/>
  <c r="AF445" i="29"/>
  <c r="AF446" i="29"/>
  <c r="AF447" i="29"/>
  <c r="AF448" i="29"/>
  <c r="AF449" i="29"/>
  <c r="AF450" i="29"/>
  <c r="AF451" i="29"/>
  <c r="AF452" i="29"/>
  <c r="AF453" i="29"/>
  <c r="AF454" i="29"/>
  <c r="AF455" i="29"/>
  <c r="AF456" i="29"/>
  <c r="AF457" i="29"/>
  <c r="AF458" i="29"/>
  <c r="AF459" i="29"/>
  <c r="AF460" i="29"/>
  <c r="AF461" i="29"/>
  <c r="AF462" i="29"/>
  <c r="AF463" i="29"/>
  <c r="AF464" i="29"/>
  <c r="AF465" i="29"/>
  <c r="AF466" i="29"/>
  <c r="AF467" i="29"/>
  <c r="AF468" i="29"/>
  <c r="AF469" i="29"/>
  <c r="AF470" i="29"/>
  <c r="AF471" i="29"/>
  <c r="AF472" i="29"/>
  <c r="AF473" i="29"/>
  <c r="AF474" i="29"/>
  <c r="AF475" i="29"/>
  <c r="AF476" i="29"/>
  <c r="AF477" i="29"/>
  <c r="AF478" i="29"/>
  <c r="AF479" i="29"/>
  <c r="AF480" i="29"/>
  <c r="AF481" i="29"/>
  <c r="AF482" i="29"/>
  <c r="AF483" i="29"/>
  <c r="AF484" i="29"/>
  <c r="AF485" i="29"/>
  <c r="AF486" i="29"/>
  <c r="AF487" i="29"/>
  <c r="AF488" i="29"/>
  <c r="AF489" i="29"/>
  <c r="AF490" i="29"/>
  <c r="AF491" i="29"/>
  <c r="AF492" i="29"/>
  <c r="AF493" i="29"/>
  <c r="AF494" i="29"/>
  <c r="AF495" i="29"/>
  <c r="AF496" i="29"/>
  <c r="AF497" i="29"/>
  <c r="AF498" i="29"/>
  <c r="AF499" i="29"/>
  <c r="AF500" i="29"/>
  <c r="AF501" i="29"/>
  <c r="AF502" i="29"/>
  <c r="AF503" i="29"/>
  <c r="AF504" i="29"/>
  <c r="AF505" i="29"/>
  <c r="AF506" i="29"/>
  <c r="AF507" i="29"/>
  <c r="AF508" i="29"/>
  <c r="AF509" i="29"/>
  <c r="AF510" i="29"/>
  <c r="AF511" i="29"/>
  <c r="AF512" i="29"/>
  <c r="AF513" i="29"/>
  <c r="AF514" i="29"/>
  <c r="AF515" i="29"/>
  <c r="AF516" i="29"/>
  <c r="AF517" i="29"/>
  <c r="AF518" i="29"/>
  <c r="AF519" i="29"/>
  <c r="AF520" i="29"/>
  <c r="AF521" i="29"/>
  <c r="AF522" i="29"/>
  <c r="AF523" i="29"/>
  <c r="AF524" i="29"/>
  <c r="AF525" i="29"/>
  <c r="AF526" i="29"/>
  <c r="AF527" i="29"/>
  <c r="AF528" i="29"/>
  <c r="AF529" i="29"/>
  <c r="AF530" i="29"/>
  <c r="AF531" i="29"/>
  <c r="AF532" i="29"/>
  <c r="AF533" i="29"/>
  <c r="AF534" i="29"/>
  <c r="AF535" i="29"/>
  <c r="AF536" i="29"/>
  <c r="AF537" i="29"/>
  <c r="AF538" i="29"/>
  <c r="AF539" i="29"/>
  <c r="AF540" i="29"/>
  <c r="AF541" i="29"/>
  <c r="AF542" i="29"/>
  <c r="AF543" i="29"/>
  <c r="AF544" i="29"/>
  <c r="AF545" i="29"/>
  <c r="AF546" i="29"/>
  <c r="AF547" i="29"/>
  <c r="AF548" i="29"/>
  <c r="AF549" i="29"/>
  <c r="AF550" i="29"/>
  <c r="AF551" i="29"/>
  <c r="AF552" i="29"/>
  <c r="AF553" i="29"/>
  <c r="AF554" i="29"/>
  <c r="AF555" i="29"/>
  <c r="AF556" i="29"/>
  <c r="AF557" i="29"/>
  <c r="AF558" i="29"/>
  <c r="AF559" i="29"/>
  <c r="AF560" i="29"/>
  <c r="AF561" i="29"/>
  <c r="AF562" i="29"/>
  <c r="AF563" i="29"/>
  <c r="AF564" i="29"/>
  <c r="AF565" i="29"/>
  <c r="AF566" i="29"/>
  <c r="AF567" i="29"/>
  <c r="AF568" i="29"/>
  <c r="AF569" i="29"/>
  <c r="AF570" i="29"/>
  <c r="AF571" i="29"/>
  <c r="AF572" i="29"/>
  <c r="AF573" i="29"/>
  <c r="AF574" i="29"/>
  <c r="AF575" i="29"/>
  <c r="AF576" i="29"/>
  <c r="AF577" i="29"/>
  <c r="AF578" i="29"/>
  <c r="AF579" i="29"/>
  <c r="AF580" i="29"/>
  <c r="AF581" i="29"/>
  <c r="AF582" i="29"/>
  <c r="AF583" i="29"/>
  <c r="AF584" i="29"/>
  <c r="AF585" i="29"/>
  <c r="AF586" i="29"/>
  <c r="AF587" i="29"/>
  <c r="AF588" i="29"/>
  <c r="AF589" i="29"/>
  <c r="AF590" i="29"/>
  <c r="AF591" i="29"/>
  <c r="AF592" i="29"/>
  <c r="AF593" i="29"/>
  <c r="AF594" i="29"/>
  <c r="AF595" i="29"/>
  <c r="AF596" i="29"/>
  <c r="AF597" i="29"/>
  <c r="AF598" i="29"/>
  <c r="AF599" i="29"/>
  <c r="AF600" i="29"/>
  <c r="AF601" i="29"/>
  <c r="AF602" i="29"/>
  <c r="AF603" i="29"/>
  <c r="AF604" i="29"/>
  <c r="AF605" i="29"/>
  <c r="AF606" i="29"/>
  <c r="AF607" i="29"/>
  <c r="AF608" i="29"/>
  <c r="AF609" i="29"/>
  <c r="AF610" i="29"/>
  <c r="AF611" i="29"/>
  <c r="AF612" i="29"/>
  <c r="AF613" i="29"/>
  <c r="AF614" i="29"/>
  <c r="AF615" i="29"/>
  <c r="AF616" i="29"/>
  <c r="AF617" i="29"/>
  <c r="AF618" i="29"/>
  <c r="AF619" i="29"/>
  <c r="AF620" i="29"/>
  <c r="AF621" i="29"/>
  <c r="AF622" i="29"/>
  <c r="AF623" i="29"/>
  <c r="AF624" i="29"/>
  <c r="AF625" i="29"/>
  <c r="AF626" i="29"/>
  <c r="AF627" i="29"/>
  <c r="AF628" i="29"/>
  <c r="AF629" i="29"/>
  <c r="AF630" i="29"/>
  <c r="AF631" i="29"/>
  <c r="AF632" i="29"/>
  <c r="AF633" i="29"/>
  <c r="AF634" i="29"/>
  <c r="AF635" i="29"/>
  <c r="AF636" i="29"/>
  <c r="AF637" i="29"/>
  <c r="AF638" i="29"/>
  <c r="AF639" i="29"/>
  <c r="AF640" i="29"/>
  <c r="AF641" i="29"/>
  <c r="AF642" i="29"/>
  <c r="AF643" i="29"/>
  <c r="AF644" i="29"/>
  <c r="AF645" i="29"/>
  <c r="AF646" i="29"/>
  <c r="AF647" i="29"/>
  <c r="AF648" i="29"/>
  <c r="AF649" i="29"/>
  <c r="AF650" i="29"/>
  <c r="AF651" i="29"/>
  <c r="AF652" i="29"/>
  <c r="AF653" i="29"/>
  <c r="AF654" i="29"/>
  <c r="AF655" i="29"/>
  <c r="AF656" i="29"/>
  <c r="AF657" i="29"/>
  <c r="AF658" i="29"/>
  <c r="AF659" i="29"/>
  <c r="AF660" i="29"/>
  <c r="AF661" i="29"/>
  <c r="AF662" i="29"/>
  <c r="AF663" i="29"/>
  <c r="AF664" i="29"/>
  <c r="AF665" i="29"/>
  <c r="AF666" i="29"/>
  <c r="AF667" i="29"/>
  <c r="AF668" i="29"/>
  <c r="AF669" i="29"/>
  <c r="AF670" i="29"/>
  <c r="AF671" i="29"/>
  <c r="AF672" i="29"/>
  <c r="AF673" i="29"/>
  <c r="AF674" i="29"/>
  <c r="AF675" i="29"/>
  <c r="AF676" i="29"/>
  <c r="AF677" i="29"/>
  <c r="AF678" i="29"/>
  <c r="AF679" i="29"/>
  <c r="AF680" i="29"/>
  <c r="AF681" i="29"/>
  <c r="AF682" i="29"/>
  <c r="AF683" i="29"/>
  <c r="AF684" i="29"/>
  <c r="AF685" i="29"/>
  <c r="AF686" i="29"/>
  <c r="AF687" i="29"/>
  <c r="AF688" i="29"/>
  <c r="AF689" i="29"/>
  <c r="AF690" i="29"/>
  <c r="AF691" i="29"/>
  <c r="AF692" i="29"/>
  <c r="AF693" i="29"/>
  <c r="AF694" i="29"/>
  <c r="AF695" i="29"/>
  <c r="AF696" i="29"/>
  <c r="AF697" i="29"/>
  <c r="AF698" i="29"/>
  <c r="AF699" i="29"/>
  <c r="AF700" i="29"/>
  <c r="AF701" i="29"/>
  <c r="AF702" i="29"/>
  <c r="AF703" i="29"/>
  <c r="AF704" i="29"/>
  <c r="AF705" i="29"/>
  <c r="AF706" i="29"/>
  <c r="AF707" i="29"/>
  <c r="AF708" i="29"/>
  <c r="AF709" i="29"/>
  <c r="AF710" i="29"/>
  <c r="AF711" i="29"/>
  <c r="AF712" i="29"/>
  <c r="AF713" i="29"/>
  <c r="AF714" i="29"/>
  <c r="AF715" i="29"/>
  <c r="AF716" i="29"/>
  <c r="AF717" i="29"/>
  <c r="AF718" i="29"/>
  <c r="AF719" i="29"/>
  <c r="AF720" i="29"/>
  <c r="AF721" i="29"/>
  <c r="AF722" i="29"/>
  <c r="AF723" i="29"/>
  <c r="AF724" i="29"/>
  <c r="AF725" i="29"/>
  <c r="AF726" i="29"/>
  <c r="AF727" i="29"/>
  <c r="AF728" i="29"/>
  <c r="AF729" i="29"/>
  <c r="AF730" i="29"/>
  <c r="AF731" i="29"/>
  <c r="AF732" i="29"/>
  <c r="AF733" i="29"/>
  <c r="AF734" i="29"/>
  <c r="AF735" i="29"/>
  <c r="AF736" i="29"/>
  <c r="AF737" i="29"/>
  <c r="AF738" i="29"/>
  <c r="AF739" i="29"/>
  <c r="AF740" i="29"/>
  <c r="AF741" i="29"/>
  <c r="AF742" i="29"/>
  <c r="AF743" i="29"/>
  <c r="AF744" i="29"/>
  <c r="AF745" i="29"/>
  <c r="AF746" i="29"/>
  <c r="AF747" i="29"/>
  <c r="AF748" i="29"/>
  <c r="AF749" i="29"/>
  <c r="AF750" i="29"/>
  <c r="AF751" i="29"/>
  <c r="AF752" i="29"/>
  <c r="AF753" i="29"/>
  <c r="AF754" i="29"/>
  <c r="AF755" i="29"/>
  <c r="AF756" i="29"/>
  <c r="AF757" i="29"/>
  <c r="AF758" i="29"/>
  <c r="AF759" i="29"/>
  <c r="AF760" i="29"/>
  <c r="AF761" i="29"/>
  <c r="AF762" i="29"/>
  <c r="AF763" i="29"/>
  <c r="AF764" i="29"/>
  <c r="AF765" i="29"/>
  <c r="AF766" i="29"/>
  <c r="AF767" i="29"/>
  <c r="AF768" i="29"/>
  <c r="AF769" i="29"/>
  <c r="AF770" i="29"/>
  <c r="AF771" i="29"/>
  <c r="AF772" i="29"/>
  <c r="AF773" i="29"/>
  <c r="AF774" i="29"/>
  <c r="AF775" i="29"/>
  <c r="AF776" i="29"/>
  <c r="AF777" i="29"/>
  <c r="AF778" i="29"/>
  <c r="AF779" i="29"/>
  <c r="AF780" i="29"/>
  <c r="AF781" i="29"/>
  <c r="AF782" i="29"/>
  <c r="AF783" i="29"/>
  <c r="AF784" i="29"/>
  <c r="AF785" i="29"/>
  <c r="AF786" i="29"/>
  <c r="AF787" i="29"/>
  <c r="AF788" i="29"/>
  <c r="AF789" i="29"/>
  <c r="AF790" i="29"/>
  <c r="AF791" i="29"/>
  <c r="AF792" i="29"/>
  <c r="AF793" i="29"/>
  <c r="AF794" i="29"/>
  <c r="AF795" i="29"/>
  <c r="AF796" i="29"/>
  <c r="AF797" i="29"/>
  <c r="AF798" i="29"/>
  <c r="AF799" i="29"/>
  <c r="AF800" i="29"/>
  <c r="AF801" i="29"/>
  <c r="AF802" i="29"/>
  <c r="AF803" i="29"/>
  <c r="AF804" i="29"/>
  <c r="AF805" i="29"/>
  <c r="AF806" i="29"/>
  <c r="AF807" i="29"/>
  <c r="AF808" i="29"/>
  <c r="AF809" i="29"/>
  <c r="AF810" i="29"/>
  <c r="AF811" i="29"/>
  <c r="AF812" i="29"/>
  <c r="AF813" i="29"/>
  <c r="AF814" i="29"/>
  <c r="AF815" i="29"/>
  <c r="AF816" i="29"/>
  <c r="AF817" i="29"/>
  <c r="AF818" i="29"/>
  <c r="AF819" i="29"/>
  <c r="AF820" i="29"/>
  <c r="AF821" i="29"/>
  <c r="AF822" i="29"/>
  <c r="AF823" i="29"/>
  <c r="AF824" i="29"/>
  <c r="AF825" i="29"/>
  <c r="AF826" i="29"/>
  <c r="AF827" i="29"/>
  <c r="AF828" i="29"/>
  <c r="AF829" i="29"/>
  <c r="AF830" i="29"/>
  <c r="AF831" i="29"/>
  <c r="AF832" i="29"/>
  <c r="AF833" i="29"/>
  <c r="AF834" i="29"/>
  <c r="AF835" i="29"/>
  <c r="AF836" i="29"/>
  <c r="AF837" i="29"/>
  <c r="AF838" i="29"/>
  <c r="AF839" i="29"/>
  <c r="AF840" i="29"/>
  <c r="AF841" i="29"/>
  <c r="AF842" i="29"/>
  <c r="AF843" i="29"/>
  <c r="AF844" i="29"/>
  <c r="AF845" i="29"/>
  <c r="AF846" i="29"/>
  <c r="AF847" i="29"/>
  <c r="AF848" i="29"/>
  <c r="AF849" i="29"/>
  <c r="AF850" i="29"/>
  <c r="AF851" i="29"/>
  <c r="AF852" i="29"/>
  <c r="AF853" i="29"/>
  <c r="AF854" i="29"/>
  <c r="AF855" i="29"/>
  <c r="AF856" i="29"/>
  <c r="AF857" i="29"/>
  <c r="AF858" i="29"/>
  <c r="AF859" i="29"/>
  <c r="AF860" i="29"/>
  <c r="AF861" i="29"/>
  <c r="AF862" i="29"/>
  <c r="AF863" i="29"/>
  <c r="AF864" i="29"/>
  <c r="AF865" i="29"/>
  <c r="AF866" i="29"/>
  <c r="AF867" i="29"/>
  <c r="AF868" i="29"/>
  <c r="AF869" i="29"/>
  <c r="AF870" i="29"/>
  <c r="AF871" i="29"/>
  <c r="AF872" i="29"/>
  <c r="AF873" i="29"/>
  <c r="AF874" i="29"/>
  <c r="AF875" i="29"/>
  <c r="AF876" i="29"/>
  <c r="AF877" i="29"/>
  <c r="AF878" i="29"/>
  <c r="AF879" i="29"/>
  <c r="AF880" i="29"/>
  <c r="AF881" i="29"/>
  <c r="AF882" i="29"/>
  <c r="AF883" i="29"/>
  <c r="AF884" i="29"/>
  <c r="AF885" i="29"/>
  <c r="AF886" i="29"/>
  <c r="AF887" i="29"/>
  <c r="AF888" i="29"/>
  <c r="AF889" i="29"/>
  <c r="AF890" i="29"/>
  <c r="AF891" i="29"/>
  <c r="AF892" i="29"/>
  <c r="AF893" i="29"/>
  <c r="AF894" i="29"/>
  <c r="AF895" i="29"/>
  <c r="AF896" i="29"/>
  <c r="AF897" i="29"/>
  <c r="AF898" i="29"/>
  <c r="AF899" i="29"/>
  <c r="AF900" i="29"/>
  <c r="AF901" i="29"/>
  <c r="AF902" i="29"/>
  <c r="AF903" i="29"/>
  <c r="AF904" i="29"/>
  <c r="AF905" i="29"/>
  <c r="AF906" i="29"/>
  <c r="AF907" i="29"/>
  <c r="AF908" i="29"/>
  <c r="AF909" i="29"/>
  <c r="AF910" i="29"/>
  <c r="AF911" i="29"/>
  <c r="AF912" i="29"/>
  <c r="AF913" i="29"/>
  <c r="AF914" i="29"/>
  <c r="AF915" i="29"/>
  <c r="AF916" i="29"/>
  <c r="AF917" i="29"/>
  <c r="AF918" i="29"/>
  <c r="AF919" i="29"/>
  <c r="AF920" i="29"/>
  <c r="AF921" i="29"/>
  <c r="AF7" i="29"/>
  <c r="AG9" i="29"/>
  <c r="AD8" i="29"/>
  <c r="AE8" i="29" s="1"/>
  <c r="AI8" i="29" s="1"/>
  <c r="AD7" i="29"/>
  <c r="AE7" i="29" s="1"/>
  <c r="Y8" i="29"/>
  <c r="Z8" i="29" s="1"/>
  <c r="AH8" i="29" s="1"/>
  <c r="Y7" i="29"/>
  <c r="Z7" i="29" s="1"/>
  <c r="AH7" i="29" s="1"/>
  <c r="I9" i="29"/>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I36" i="29" s="1"/>
  <c r="I37" i="29" s="1"/>
  <c r="I38" i="29" s="1"/>
  <c r="I39" i="29" s="1"/>
  <c r="I40" i="29" s="1"/>
  <c r="I41" i="29" s="1"/>
  <c r="I42" i="29" s="1"/>
  <c r="I43" i="29" s="1"/>
  <c r="I44" i="29" s="1"/>
  <c r="I45" i="29" s="1"/>
  <c r="I46" i="29" s="1"/>
  <c r="I47" i="29" s="1"/>
  <c r="I48" i="29" s="1"/>
  <c r="I49" i="29" s="1"/>
  <c r="I50" i="29" s="1"/>
  <c r="I51" i="29" s="1"/>
  <c r="I52" i="29" s="1"/>
  <c r="I53" i="29" s="1"/>
  <c r="I54" i="29" s="1"/>
  <c r="I55" i="29" s="1"/>
  <c r="I56" i="29" s="1"/>
  <c r="I57" i="29" s="1"/>
  <c r="I58" i="29" s="1"/>
  <c r="I59" i="29" s="1"/>
  <c r="I60" i="29" s="1"/>
  <c r="I61" i="29" s="1"/>
  <c r="I62" i="29" s="1"/>
  <c r="I63" i="29" s="1"/>
  <c r="I64" i="29" s="1"/>
  <c r="I65" i="29" s="1"/>
  <c r="I66" i="29" s="1"/>
  <c r="I67" i="29" s="1"/>
  <c r="I68" i="29" s="1"/>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I95" i="29" s="1"/>
  <c r="I96" i="29" s="1"/>
  <c r="I97" i="29" s="1"/>
  <c r="I98" i="29" s="1"/>
  <c r="I99" i="29" s="1"/>
  <c r="I100" i="29" s="1"/>
  <c r="I101" i="29" s="1"/>
  <c r="I102" i="29" s="1"/>
  <c r="I103" i="29" s="1"/>
  <c r="I104" i="29" s="1"/>
  <c r="I105" i="29" s="1"/>
  <c r="I106" i="29" s="1"/>
  <c r="I107" i="29" s="1"/>
  <c r="I108" i="29" s="1"/>
  <c r="I109" i="29" s="1"/>
  <c r="I110" i="29" s="1"/>
  <c r="I111" i="29" s="1"/>
  <c r="I112" i="29" s="1"/>
  <c r="I113" i="29" s="1"/>
  <c r="I114" i="29" s="1"/>
  <c r="I115" i="29" s="1"/>
  <c r="I116" i="29" s="1"/>
  <c r="I117" i="29" s="1"/>
  <c r="I118" i="29" s="1"/>
  <c r="I119" i="29" s="1"/>
  <c r="I120" i="29" s="1"/>
  <c r="I121" i="29" s="1"/>
  <c r="I122" i="29" s="1"/>
  <c r="I123" i="29" s="1"/>
  <c r="I124" i="29" s="1"/>
  <c r="I125" i="29" s="1"/>
  <c r="I126" i="29" s="1"/>
  <c r="I127" i="29" s="1"/>
  <c r="I128" i="29" s="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I150" i="29" s="1"/>
  <c r="I151" i="29" s="1"/>
  <c r="I152" i="29" s="1"/>
  <c r="I153" i="29" s="1"/>
  <c r="I154" i="29" s="1"/>
  <c r="I155" i="29" s="1"/>
  <c r="I156" i="29" s="1"/>
  <c r="I157" i="29" s="1"/>
  <c r="I158" i="29" s="1"/>
  <c r="I159" i="29" s="1"/>
  <c r="I160" i="29" s="1"/>
  <c r="I161" i="29" s="1"/>
  <c r="I162" i="29" s="1"/>
  <c r="I163" i="29" s="1"/>
  <c r="I164" i="29" s="1"/>
  <c r="I165" i="29" s="1"/>
  <c r="I166" i="29" s="1"/>
  <c r="I167" i="29" s="1"/>
  <c r="I168" i="29" s="1"/>
  <c r="I169" i="29" s="1"/>
  <c r="I170" i="29" s="1"/>
  <c r="I171" i="29" s="1"/>
  <c r="I172" i="29" s="1"/>
  <c r="I173" i="29" s="1"/>
  <c r="I174" i="29" s="1"/>
  <c r="I175" i="29" s="1"/>
  <c r="I176" i="29" s="1"/>
  <c r="I177" i="29" s="1"/>
  <c r="I178" i="29" s="1"/>
  <c r="I179" i="29" s="1"/>
  <c r="I180" i="29" s="1"/>
  <c r="I181" i="29" s="1"/>
  <c r="I182" i="29" s="1"/>
  <c r="I183" i="29" s="1"/>
  <c r="I184" i="29" s="1"/>
  <c r="I185" i="29" s="1"/>
  <c r="I186" i="29" s="1"/>
  <c r="I187" i="29" s="1"/>
  <c r="I188" i="29" s="1"/>
  <c r="I189" i="29" s="1"/>
  <c r="I190" i="29" s="1"/>
  <c r="I191" i="29" s="1"/>
  <c r="I192" i="29" s="1"/>
  <c r="I193" i="29" s="1"/>
  <c r="I194" i="29" s="1"/>
  <c r="I195" i="29" s="1"/>
  <c r="I196" i="29" s="1"/>
  <c r="I197" i="29" s="1"/>
  <c r="I198" i="29" s="1"/>
  <c r="I199" i="29" s="1"/>
  <c r="I200" i="29" s="1"/>
  <c r="I201" i="29" s="1"/>
  <c r="I202" i="29" s="1"/>
  <c r="I203" i="29" s="1"/>
  <c r="I204" i="29" s="1"/>
  <c r="I205" i="29" s="1"/>
  <c r="I206" i="29" s="1"/>
  <c r="I207" i="29" s="1"/>
  <c r="I208" i="29" s="1"/>
  <c r="I209" i="29" s="1"/>
  <c r="I210" i="29" s="1"/>
  <c r="I211" i="29" s="1"/>
  <c r="I212" i="29" s="1"/>
  <c r="I213" i="29" s="1"/>
  <c r="I214" i="29" s="1"/>
  <c r="I215" i="29" s="1"/>
  <c r="I216" i="29" s="1"/>
  <c r="I217" i="29" s="1"/>
  <c r="I218" i="29" s="1"/>
  <c r="I219" i="29" s="1"/>
  <c r="I220" i="29" s="1"/>
  <c r="I221" i="29" s="1"/>
  <c r="I222" i="29" s="1"/>
  <c r="I223" i="29" s="1"/>
  <c r="I224" i="29" s="1"/>
  <c r="I225" i="29" s="1"/>
  <c r="I226" i="29" s="1"/>
  <c r="I227" i="29" s="1"/>
  <c r="I228" i="29" s="1"/>
  <c r="I229" i="29" s="1"/>
  <c r="I230" i="29" s="1"/>
  <c r="I231" i="29" s="1"/>
  <c r="I232" i="29" s="1"/>
  <c r="I233" i="29" s="1"/>
  <c r="I234" i="29" s="1"/>
  <c r="I235" i="29" s="1"/>
  <c r="I236" i="29" s="1"/>
  <c r="I237" i="29" s="1"/>
  <c r="I238" i="29" s="1"/>
  <c r="I239" i="29" s="1"/>
  <c r="I240" i="29" s="1"/>
  <c r="I241" i="29" s="1"/>
  <c r="I242" i="29" s="1"/>
  <c r="I243" i="29" s="1"/>
  <c r="I244" i="29" s="1"/>
  <c r="I245" i="29" s="1"/>
  <c r="I246" i="29" s="1"/>
  <c r="I247" i="29" s="1"/>
  <c r="I248" i="29" s="1"/>
  <c r="I249" i="29" s="1"/>
  <c r="I250" i="29" s="1"/>
  <c r="I251" i="29" s="1"/>
  <c r="I252" i="29" s="1"/>
  <c r="I253" i="29" s="1"/>
  <c r="I254" i="29" s="1"/>
  <c r="I255" i="29" s="1"/>
  <c r="I256" i="29" s="1"/>
  <c r="I257" i="29" s="1"/>
  <c r="I258" i="29" s="1"/>
  <c r="I259" i="29" s="1"/>
  <c r="I260" i="29" s="1"/>
  <c r="I261" i="29" s="1"/>
  <c r="I262" i="29" s="1"/>
  <c r="I263" i="29" s="1"/>
  <c r="I264" i="29" s="1"/>
  <c r="I265" i="29" s="1"/>
  <c r="I266" i="29" s="1"/>
  <c r="I267" i="29" s="1"/>
  <c r="I268" i="29" s="1"/>
  <c r="I269" i="29" s="1"/>
  <c r="I270" i="29" s="1"/>
  <c r="I271" i="29" s="1"/>
  <c r="I272" i="29" s="1"/>
  <c r="I273" i="29" s="1"/>
  <c r="I274" i="29" s="1"/>
  <c r="I275" i="29" s="1"/>
  <c r="I276" i="29" s="1"/>
  <c r="I277" i="29" s="1"/>
  <c r="I278" i="29" s="1"/>
  <c r="I279" i="29" s="1"/>
  <c r="I280" i="29" s="1"/>
  <c r="I281" i="29" s="1"/>
  <c r="I282" i="29" s="1"/>
  <c r="I283" i="29" s="1"/>
  <c r="I284" i="29" s="1"/>
  <c r="I285" i="29" s="1"/>
  <c r="I286" i="29" s="1"/>
  <c r="I287" i="29" s="1"/>
  <c r="I288" i="29" s="1"/>
  <c r="I289" i="29" s="1"/>
  <c r="I290" i="29" s="1"/>
  <c r="I291" i="29" s="1"/>
  <c r="I292" i="29" s="1"/>
  <c r="I293" i="29" s="1"/>
  <c r="I294" i="29" s="1"/>
  <c r="I295" i="29" s="1"/>
  <c r="I296" i="29" s="1"/>
  <c r="I297" i="29" s="1"/>
  <c r="I298" i="29" s="1"/>
  <c r="I299" i="29" s="1"/>
  <c r="I300" i="29" s="1"/>
  <c r="I301" i="29" s="1"/>
  <c r="I302" i="29" s="1"/>
  <c r="I303" i="29" s="1"/>
  <c r="I304" i="29" s="1"/>
  <c r="I305" i="29" s="1"/>
  <c r="I306" i="29" s="1"/>
  <c r="I307" i="29" s="1"/>
  <c r="I308" i="29" s="1"/>
  <c r="I309" i="29" s="1"/>
  <c r="I310" i="29" s="1"/>
  <c r="I311" i="29" s="1"/>
  <c r="I312" i="29" s="1"/>
  <c r="I313" i="29" s="1"/>
  <c r="I314" i="29" s="1"/>
  <c r="I315" i="29" s="1"/>
  <c r="I316" i="29" s="1"/>
  <c r="I317" i="29" s="1"/>
  <c r="I318" i="29" s="1"/>
  <c r="I319" i="29" s="1"/>
  <c r="I320" i="29" s="1"/>
  <c r="I321" i="29" s="1"/>
  <c r="I322" i="29" s="1"/>
  <c r="I323" i="29" s="1"/>
  <c r="I324" i="29" s="1"/>
  <c r="I325" i="29" s="1"/>
  <c r="I326" i="29" s="1"/>
  <c r="I327" i="29" s="1"/>
  <c r="I328" i="29" s="1"/>
  <c r="I329" i="29" s="1"/>
  <c r="I330" i="29" s="1"/>
  <c r="I331" i="29" s="1"/>
  <c r="I332" i="29" s="1"/>
  <c r="I333" i="29" s="1"/>
  <c r="I334" i="29" s="1"/>
  <c r="I335" i="29" s="1"/>
  <c r="I336" i="29" s="1"/>
  <c r="I337" i="29" s="1"/>
  <c r="I338" i="29" s="1"/>
  <c r="I339" i="29" s="1"/>
  <c r="I340" i="29" s="1"/>
  <c r="I341" i="29" s="1"/>
  <c r="I342" i="29" s="1"/>
  <c r="I343" i="29" s="1"/>
  <c r="I344" i="29" s="1"/>
  <c r="I345" i="29" s="1"/>
  <c r="I346" i="29" s="1"/>
  <c r="I347" i="29" s="1"/>
  <c r="I348" i="29" s="1"/>
  <c r="I349" i="29" s="1"/>
  <c r="I350" i="29" s="1"/>
  <c r="I351" i="29" s="1"/>
  <c r="I352" i="29" s="1"/>
  <c r="I353" i="29" s="1"/>
  <c r="I354" i="29" s="1"/>
  <c r="I355" i="29" s="1"/>
  <c r="I356" i="29" s="1"/>
  <c r="I357" i="29" s="1"/>
  <c r="I358" i="29" s="1"/>
  <c r="I359" i="29" s="1"/>
  <c r="I360" i="29" s="1"/>
  <c r="I361" i="29" s="1"/>
  <c r="I362" i="29" s="1"/>
  <c r="I363" i="29" s="1"/>
  <c r="I364" i="29" s="1"/>
  <c r="I365" i="29" s="1"/>
  <c r="I366" i="29" s="1"/>
  <c r="I367" i="29" s="1"/>
  <c r="I368" i="29" s="1"/>
  <c r="I369" i="29" s="1"/>
  <c r="I370" i="29" s="1"/>
  <c r="I371" i="29" s="1"/>
  <c r="I372" i="29" s="1"/>
  <c r="I373" i="29" s="1"/>
  <c r="I374" i="29" s="1"/>
  <c r="I375" i="29" s="1"/>
  <c r="I376" i="29" s="1"/>
  <c r="I377" i="29" s="1"/>
  <c r="I378" i="29" s="1"/>
  <c r="I379" i="29" s="1"/>
  <c r="I380" i="29" s="1"/>
  <c r="I381" i="29" s="1"/>
  <c r="I382" i="29" s="1"/>
  <c r="I383" i="29" s="1"/>
  <c r="I384" i="29" s="1"/>
  <c r="I385" i="29" s="1"/>
  <c r="I386" i="29" s="1"/>
  <c r="I387" i="29" s="1"/>
  <c r="I388" i="29" s="1"/>
  <c r="I389" i="29" s="1"/>
  <c r="I390" i="29" s="1"/>
  <c r="I391" i="29" s="1"/>
  <c r="I392" i="29" s="1"/>
  <c r="I393" i="29" s="1"/>
  <c r="I394" i="29" s="1"/>
  <c r="I395" i="29" s="1"/>
  <c r="I396" i="29" s="1"/>
  <c r="I397" i="29" s="1"/>
  <c r="I398" i="29" s="1"/>
  <c r="I399" i="29" s="1"/>
  <c r="I400" i="29" s="1"/>
  <c r="I401" i="29" s="1"/>
  <c r="I402" i="29" s="1"/>
  <c r="I403" i="29" s="1"/>
  <c r="I404" i="29" s="1"/>
  <c r="I405" i="29" s="1"/>
  <c r="I406" i="29" s="1"/>
  <c r="I407" i="29" s="1"/>
  <c r="I408" i="29" s="1"/>
  <c r="I409" i="29" s="1"/>
  <c r="I410" i="29" s="1"/>
  <c r="I411" i="29" s="1"/>
  <c r="I412" i="29" s="1"/>
  <c r="I413" i="29" s="1"/>
  <c r="I414" i="29" s="1"/>
  <c r="I415" i="29" s="1"/>
  <c r="I416" i="29" s="1"/>
  <c r="I417" i="29" s="1"/>
  <c r="I418" i="29" s="1"/>
  <c r="I419" i="29" s="1"/>
  <c r="I420" i="29" s="1"/>
  <c r="I421" i="29" s="1"/>
  <c r="I422" i="29" s="1"/>
  <c r="I423" i="29" s="1"/>
  <c r="I424" i="29" s="1"/>
  <c r="I425" i="29" s="1"/>
  <c r="I426" i="29" s="1"/>
  <c r="I427" i="29" s="1"/>
  <c r="I428" i="29" s="1"/>
  <c r="I429" i="29" s="1"/>
  <c r="I430" i="29" s="1"/>
  <c r="I431" i="29" s="1"/>
  <c r="I432" i="29" s="1"/>
  <c r="I433" i="29" s="1"/>
  <c r="I434" i="29" s="1"/>
  <c r="I435" i="29" s="1"/>
  <c r="I436" i="29" s="1"/>
  <c r="I437" i="29" s="1"/>
  <c r="I438" i="29" s="1"/>
  <c r="I439" i="29" s="1"/>
  <c r="I440" i="29" s="1"/>
  <c r="I441" i="29" s="1"/>
  <c r="I442" i="29" s="1"/>
  <c r="I443" i="29" s="1"/>
  <c r="I444" i="29" s="1"/>
  <c r="I445" i="29" s="1"/>
  <c r="I446" i="29" s="1"/>
  <c r="I447" i="29" s="1"/>
  <c r="I448" i="29" s="1"/>
  <c r="I449" i="29" s="1"/>
  <c r="I450" i="29" s="1"/>
  <c r="I451" i="29" s="1"/>
  <c r="I452" i="29" s="1"/>
  <c r="I453" i="29" s="1"/>
  <c r="I454" i="29" s="1"/>
  <c r="I455" i="29" s="1"/>
  <c r="I456" i="29" s="1"/>
  <c r="I457" i="29" s="1"/>
  <c r="I458" i="29" s="1"/>
  <c r="I459" i="29" s="1"/>
  <c r="I460" i="29" s="1"/>
  <c r="I461" i="29" s="1"/>
  <c r="I462" i="29" s="1"/>
  <c r="I463" i="29" s="1"/>
  <c r="I464" i="29" s="1"/>
  <c r="I465" i="29" s="1"/>
  <c r="I466" i="29" s="1"/>
  <c r="I467" i="29" s="1"/>
  <c r="I468" i="29" s="1"/>
  <c r="I469" i="29" s="1"/>
  <c r="I470" i="29" s="1"/>
  <c r="I471" i="29" s="1"/>
  <c r="I472" i="29" s="1"/>
  <c r="I473" i="29" s="1"/>
  <c r="I474" i="29" s="1"/>
  <c r="I475" i="29" s="1"/>
  <c r="I476" i="29" s="1"/>
  <c r="I477" i="29" s="1"/>
  <c r="I478" i="29" s="1"/>
  <c r="I479" i="29" s="1"/>
  <c r="I480" i="29" s="1"/>
  <c r="I481" i="29" s="1"/>
  <c r="I482" i="29" s="1"/>
  <c r="I483" i="29" s="1"/>
  <c r="I484" i="29" s="1"/>
  <c r="I485" i="29" s="1"/>
  <c r="I486" i="29" s="1"/>
  <c r="I487" i="29" s="1"/>
  <c r="I488" i="29" s="1"/>
  <c r="I489" i="29" s="1"/>
  <c r="I490" i="29" s="1"/>
  <c r="I491" i="29" s="1"/>
  <c r="I492" i="29" s="1"/>
  <c r="I493" i="29" s="1"/>
  <c r="I494" i="29" s="1"/>
  <c r="I495" i="29" s="1"/>
  <c r="I496" i="29" s="1"/>
  <c r="I497" i="29" s="1"/>
  <c r="I498" i="29" s="1"/>
  <c r="I499" i="29" s="1"/>
  <c r="I500" i="29" s="1"/>
  <c r="I501" i="29" s="1"/>
  <c r="I502" i="29" s="1"/>
  <c r="I503" i="29" s="1"/>
  <c r="I504" i="29" s="1"/>
  <c r="I505" i="29" s="1"/>
  <c r="I506" i="29" s="1"/>
  <c r="I507" i="29" s="1"/>
  <c r="I508" i="29" s="1"/>
  <c r="I509" i="29" s="1"/>
  <c r="I510" i="29" s="1"/>
  <c r="I511" i="29" s="1"/>
  <c r="I512" i="29" s="1"/>
  <c r="I513" i="29" s="1"/>
  <c r="I514" i="29" s="1"/>
  <c r="I515" i="29" s="1"/>
  <c r="I516" i="29" s="1"/>
  <c r="I517" i="29" s="1"/>
  <c r="I518" i="29" s="1"/>
  <c r="I519" i="29" s="1"/>
  <c r="I520" i="29" s="1"/>
  <c r="I521" i="29" s="1"/>
  <c r="I522" i="29" s="1"/>
  <c r="I523" i="29" s="1"/>
  <c r="I524" i="29" s="1"/>
  <c r="I525" i="29" s="1"/>
  <c r="I526" i="29" s="1"/>
  <c r="I527" i="29" s="1"/>
  <c r="I528" i="29" s="1"/>
  <c r="I529" i="29" s="1"/>
  <c r="I530" i="29" s="1"/>
  <c r="I531" i="29" s="1"/>
  <c r="I532" i="29" s="1"/>
  <c r="I533" i="29" s="1"/>
  <c r="I534" i="29" s="1"/>
  <c r="I535" i="29" s="1"/>
  <c r="I536" i="29" s="1"/>
  <c r="I537" i="29" s="1"/>
  <c r="I538" i="29" s="1"/>
  <c r="I539" i="29" s="1"/>
  <c r="I540" i="29" s="1"/>
  <c r="I541" i="29" s="1"/>
  <c r="I542" i="29" s="1"/>
  <c r="I543" i="29" s="1"/>
  <c r="I544" i="29" s="1"/>
  <c r="I545" i="29" s="1"/>
  <c r="I546" i="29" s="1"/>
  <c r="I547" i="29" s="1"/>
  <c r="I548" i="29" s="1"/>
  <c r="I549" i="29" s="1"/>
  <c r="I550" i="29" s="1"/>
  <c r="I551" i="29" s="1"/>
  <c r="I552" i="29" s="1"/>
  <c r="I553" i="29" s="1"/>
  <c r="I554" i="29" s="1"/>
  <c r="I555" i="29" s="1"/>
  <c r="I556" i="29" s="1"/>
  <c r="I557" i="29" s="1"/>
  <c r="I558" i="29" s="1"/>
  <c r="I559" i="29" s="1"/>
  <c r="I560" i="29" s="1"/>
  <c r="I561" i="29" s="1"/>
  <c r="I562" i="29" s="1"/>
  <c r="I563" i="29" s="1"/>
  <c r="I564" i="29" s="1"/>
  <c r="I565" i="29" s="1"/>
  <c r="I566" i="29" s="1"/>
  <c r="I567" i="29" s="1"/>
  <c r="I568" i="29" s="1"/>
  <c r="I569" i="29" s="1"/>
  <c r="I570" i="29" s="1"/>
  <c r="I571" i="29" s="1"/>
  <c r="I572" i="29" s="1"/>
  <c r="I573" i="29" s="1"/>
  <c r="I574" i="29" s="1"/>
  <c r="I575" i="29" s="1"/>
  <c r="I576" i="29" s="1"/>
  <c r="I577" i="29" s="1"/>
  <c r="I578" i="29" s="1"/>
  <c r="I579" i="29" s="1"/>
  <c r="I580" i="29" s="1"/>
  <c r="I581" i="29" s="1"/>
  <c r="I582" i="29" s="1"/>
  <c r="I583" i="29" s="1"/>
  <c r="I584" i="29" s="1"/>
  <c r="I585" i="29" s="1"/>
  <c r="I586" i="29" s="1"/>
  <c r="I587" i="29" s="1"/>
  <c r="I588" i="29" s="1"/>
  <c r="I589" i="29" s="1"/>
  <c r="I590" i="29" s="1"/>
  <c r="I591" i="29" s="1"/>
  <c r="I592" i="29" s="1"/>
  <c r="I593" i="29" s="1"/>
  <c r="I594" i="29" s="1"/>
  <c r="I595" i="29" s="1"/>
  <c r="I596" i="29" s="1"/>
  <c r="I597" i="29" s="1"/>
  <c r="I598" i="29" s="1"/>
  <c r="I599" i="29" s="1"/>
  <c r="I600" i="29" s="1"/>
  <c r="I601" i="29" s="1"/>
  <c r="I602" i="29" s="1"/>
  <c r="I603" i="29" s="1"/>
  <c r="I604" i="29" s="1"/>
  <c r="I605" i="29" s="1"/>
  <c r="I606" i="29" s="1"/>
  <c r="I607" i="29" s="1"/>
  <c r="I608" i="29" s="1"/>
  <c r="I609" i="29" s="1"/>
  <c r="I610" i="29" s="1"/>
  <c r="I611" i="29" s="1"/>
  <c r="I612" i="29" s="1"/>
  <c r="I613" i="29" s="1"/>
  <c r="I614" i="29" s="1"/>
  <c r="I615" i="29" s="1"/>
  <c r="I616" i="29" s="1"/>
  <c r="I617" i="29" s="1"/>
  <c r="I618" i="29" s="1"/>
  <c r="I619" i="29" s="1"/>
  <c r="I620" i="29" s="1"/>
  <c r="I621" i="29" s="1"/>
  <c r="I622" i="29" s="1"/>
  <c r="I623" i="29" s="1"/>
  <c r="I624" i="29" s="1"/>
  <c r="I625" i="29" s="1"/>
  <c r="I626" i="29" s="1"/>
  <c r="I627" i="29" s="1"/>
  <c r="I628" i="29" s="1"/>
  <c r="I629" i="29" s="1"/>
  <c r="I630" i="29" s="1"/>
  <c r="I631" i="29" s="1"/>
  <c r="I632" i="29" s="1"/>
  <c r="I633" i="29" s="1"/>
  <c r="I634" i="29" s="1"/>
  <c r="I635" i="29" s="1"/>
  <c r="I636" i="29" s="1"/>
  <c r="I637" i="29" s="1"/>
  <c r="I638" i="29" s="1"/>
  <c r="I639" i="29" s="1"/>
  <c r="I640" i="29" s="1"/>
  <c r="I641" i="29" s="1"/>
  <c r="I642" i="29" s="1"/>
  <c r="I643" i="29" s="1"/>
  <c r="I644" i="29" s="1"/>
  <c r="I645" i="29" s="1"/>
  <c r="I646" i="29" s="1"/>
  <c r="I647" i="29" s="1"/>
  <c r="I648" i="29" s="1"/>
  <c r="I649" i="29" s="1"/>
  <c r="I650" i="29" s="1"/>
  <c r="I651" i="29" s="1"/>
  <c r="I652" i="29" s="1"/>
  <c r="I653" i="29" s="1"/>
  <c r="I654" i="29" s="1"/>
  <c r="I655" i="29" s="1"/>
  <c r="I656" i="29" s="1"/>
  <c r="I657" i="29" s="1"/>
  <c r="I658" i="29" s="1"/>
  <c r="I659" i="29" s="1"/>
  <c r="I660" i="29" s="1"/>
  <c r="I661" i="29" s="1"/>
  <c r="I662" i="29" s="1"/>
  <c r="I663" i="29" s="1"/>
  <c r="I664" i="29" s="1"/>
  <c r="I665" i="29" s="1"/>
  <c r="I666" i="29" s="1"/>
  <c r="I667" i="29" s="1"/>
  <c r="I668" i="29" s="1"/>
  <c r="I669" i="29" s="1"/>
  <c r="I670" i="29" s="1"/>
  <c r="I671" i="29" s="1"/>
  <c r="I672" i="29" s="1"/>
  <c r="I673" i="29" s="1"/>
  <c r="I674" i="29" s="1"/>
  <c r="I675" i="29" s="1"/>
  <c r="I676" i="29" s="1"/>
  <c r="I677" i="29" s="1"/>
  <c r="I678" i="29" s="1"/>
  <c r="I679" i="29" s="1"/>
  <c r="I680" i="29" s="1"/>
  <c r="I681" i="29" s="1"/>
  <c r="I682" i="29" s="1"/>
  <c r="I683" i="29" s="1"/>
  <c r="I684" i="29" s="1"/>
  <c r="I685" i="29" s="1"/>
  <c r="I686" i="29" s="1"/>
  <c r="I687" i="29" s="1"/>
  <c r="I688" i="29" s="1"/>
  <c r="I689" i="29" s="1"/>
  <c r="I690" i="29" s="1"/>
  <c r="I691" i="29" s="1"/>
  <c r="I692" i="29" s="1"/>
  <c r="I693" i="29" s="1"/>
  <c r="I694" i="29" s="1"/>
  <c r="I695" i="29" s="1"/>
  <c r="I696" i="29" s="1"/>
  <c r="I697" i="29" s="1"/>
  <c r="I698" i="29" s="1"/>
  <c r="I699" i="29" s="1"/>
  <c r="I700" i="29" s="1"/>
  <c r="I701" i="29" s="1"/>
  <c r="I702" i="29" s="1"/>
  <c r="I703" i="29" s="1"/>
  <c r="I704" i="29" s="1"/>
  <c r="I705" i="29" s="1"/>
  <c r="I706" i="29" s="1"/>
  <c r="I707" i="29" s="1"/>
  <c r="I708" i="29" s="1"/>
  <c r="I709" i="29" s="1"/>
  <c r="I710" i="29" s="1"/>
  <c r="I711" i="29" s="1"/>
  <c r="I712" i="29" s="1"/>
  <c r="I713" i="29" s="1"/>
  <c r="I714" i="29" s="1"/>
  <c r="I715" i="29" s="1"/>
  <c r="I716" i="29" s="1"/>
  <c r="I717" i="29" s="1"/>
  <c r="I718" i="29" s="1"/>
  <c r="I719" i="29" s="1"/>
  <c r="I720" i="29" s="1"/>
  <c r="I721" i="29" s="1"/>
  <c r="I722" i="29" s="1"/>
  <c r="I723" i="29" s="1"/>
  <c r="I724" i="29" s="1"/>
  <c r="I725" i="29" s="1"/>
  <c r="I726" i="29" s="1"/>
  <c r="I727" i="29" s="1"/>
  <c r="I728" i="29" s="1"/>
  <c r="I729" i="29" s="1"/>
  <c r="I730" i="29" s="1"/>
  <c r="I731" i="29" s="1"/>
  <c r="I732" i="29" s="1"/>
  <c r="I733" i="29" s="1"/>
  <c r="I734" i="29" s="1"/>
  <c r="I735" i="29" s="1"/>
  <c r="I736" i="29" s="1"/>
  <c r="I737" i="29" s="1"/>
  <c r="I738" i="29" s="1"/>
  <c r="I739" i="29" s="1"/>
  <c r="I740" i="29" s="1"/>
  <c r="I741" i="29" s="1"/>
  <c r="I742" i="29" s="1"/>
  <c r="I743" i="29" s="1"/>
  <c r="I744" i="29" s="1"/>
  <c r="I745" i="29" s="1"/>
  <c r="I746" i="29" s="1"/>
  <c r="I747" i="29" s="1"/>
  <c r="I748" i="29" s="1"/>
  <c r="I749" i="29" s="1"/>
  <c r="I750" i="29" s="1"/>
  <c r="I751" i="29" s="1"/>
  <c r="I752" i="29" s="1"/>
  <c r="I753" i="29" s="1"/>
  <c r="I754" i="29" s="1"/>
  <c r="I755" i="29" s="1"/>
  <c r="I756" i="29" s="1"/>
  <c r="I757" i="29" s="1"/>
  <c r="I758" i="29" s="1"/>
  <c r="I759" i="29" s="1"/>
  <c r="I760" i="29" s="1"/>
  <c r="I761" i="29" s="1"/>
  <c r="I762" i="29" s="1"/>
  <c r="I763" i="29" s="1"/>
  <c r="I764" i="29" s="1"/>
  <c r="I765" i="29" s="1"/>
  <c r="I766" i="29" s="1"/>
  <c r="I767" i="29" s="1"/>
  <c r="I768" i="29" s="1"/>
  <c r="I769" i="29" s="1"/>
  <c r="I770" i="29" s="1"/>
  <c r="I771" i="29" s="1"/>
  <c r="I772" i="29" s="1"/>
  <c r="I773" i="29" s="1"/>
  <c r="I774" i="29" s="1"/>
  <c r="I775" i="29" s="1"/>
  <c r="I776" i="29" s="1"/>
  <c r="I777" i="29" s="1"/>
  <c r="I778" i="29" s="1"/>
  <c r="I779" i="29" s="1"/>
  <c r="I780" i="29" s="1"/>
  <c r="I781" i="29" s="1"/>
  <c r="I782" i="29" s="1"/>
  <c r="I783" i="29" s="1"/>
  <c r="I784" i="29" s="1"/>
  <c r="I785" i="29" s="1"/>
  <c r="I786" i="29" s="1"/>
  <c r="I787" i="29" s="1"/>
  <c r="I788" i="29" s="1"/>
  <c r="I789" i="29" s="1"/>
  <c r="I790" i="29" s="1"/>
  <c r="I791" i="29" s="1"/>
  <c r="I792" i="29" s="1"/>
  <c r="I793" i="29" s="1"/>
  <c r="I794" i="29" s="1"/>
  <c r="I795" i="29" s="1"/>
  <c r="I796" i="29" s="1"/>
  <c r="I797" i="29" s="1"/>
  <c r="I798" i="29" s="1"/>
  <c r="I799" i="29" s="1"/>
  <c r="I800" i="29" s="1"/>
  <c r="I801" i="29" s="1"/>
  <c r="I802" i="29" s="1"/>
  <c r="I803" i="29" s="1"/>
  <c r="I804" i="29" s="1"/>
  <c r="I805" i="29" s="1"/>
  <c r="I806" i="29" s="1"/>
  <c r="I807" i="29" s="1"/>
  <c r="I808" i="29" s="1"/>
  <c r="I809" i="29" s="1"/>
  <c r="I810" i="29" s="1"/>
  <c r="I811" i="29" s="1"/>
  <c r="I812" i="29" s="1"/>
  <c r="I813" i="29" s="1"/>
  <c r="I814" i="29" s="1"/>
  <c r="I815" i="29" s="1"/>
  <c r="I816" i="29" s="1"/>
  <c r="I817" i="29" s="1"/>
  <c r="I818" i="29" s="1"/>
  <c r="I819" i="29" s="1"/>
  <c r="I820" i="29" s="1"/>
  <c r="I821" i="29" s="1"/>
  <c r="I822" i="29" s="1"/>
  <c r="I823" i="29" s="1"/>
  <c r="I824" i="29" s="1"/>
  <c r="I825" i="29" s="1"/>
  <c r="I826" i="29" s="1"/>
  <c r="I827" i="29" s="1"/>
  <c r="I828" i="29" s="1"/>
  <c r="I829" i="29" s="1"/>
  <c r="I830" i="29" s="1"/>
  <c r="I831" i="29" s="1"/>
  <c r="I832" i="29" s="1"/>
  <c r="I833" i="29" s="1"/>
  <c r="I834" i="29" s="1"/>
  <c r="I835" i="29" s="1"/>
  <c r="I836" i="29" s="1"/>
  <c r="I837" i="29" s="1"/>
  <c r="I838" i="29" s="1"/>
  <c r="I839" i="29" s="1"/>
  <c r="I840" i="29" s="1"/>
  <c r="I841" i="29" s="1"/>
  <c r="I842" i="29" s="1"/>
  <c r="I843" i="29" s="1"/>
  <c r="I844" i="29" s="1"/>
  <c r="I845" i="29" s="1"/>
  <c r="I846" i="29" s="1"/>
  <c r="I847" i="29" s="1"/>
  <c r="I848" i="29" s="1"/>
  <c r="I849" i="29" s="1"/>
  <c r="I850" i="29" s="1"/>
  <c r="I851" i="29" s="1"/>
  <c r="I852" i="29" s="1"/>
  <c r="I853" i="29" s="1"/>
  <c r="I854" i="29" s="1"/>
  <c r="I855" i="29" s="1"/>
  <c r="I856" i="29" s="1"/>
  <c r="I857" i="29" s="1"/>
  <c r="I858" i="29" s="1"/>
  <c r="I859" i="29" s="1"/>
  <c r="I860" i="29" s="1"/>
  <c r="I861" i="29" s="1"/>
  <c r="I862" i="29" s="1"/>
  <c r="I863" i="29" s="1"/>
  <c r="I864" i="29" s="1"/>
  <c r="I865" i="29" s="1"/>
  <c r="I866" i="29" s="1"/>
  <c r="I867" i="29" s="1"/>
  <c r="I868" i="29" s="1"/>
  <c r="I869" i="29" s="1"/>
  <c r="I870" i="29" s="1"/>
  <c r="I871" i="29" s="1"/>
  <c r="I872" i="29" s="1"/>
  <c r="I873" i="29" s="1"/>
  <c r="I874" i="29" s="1"/>
  <c r="I875" i="29" s="1"/>
  <c r="I876" i="29" s="1"/>
  <c r="I877" i="29" s="1"/>
  <c r="I878" i="29" s="1"/>
  <c r="I879" i="29" s="1"/>
  <c r="I880" i="29" s="1"/>
  <c r="I881" i="29" s="1"/>
  <c r="I882" i="29" s="1"/>
  <c r="I883" i="29" s="1"/>
  <c r="I884" i="29" s="1"/>
  <c r="I885" i="29" s="1"/>
  <c r="I886" i="29" s="1"/>
  <c r="I887" i="29" s="1"/>
  <c r="I888" i="29" s="1"/>
  <c r="I889" i="29" s="1"/>
  <c r="I890" i="29" s="1"/>
  <c r="I891" i="29" s="1"/>
  <c r="I892" i="29" s="1"/>
  <c r="I893" i="29" s="1"/>
  <c r="I894" i="29" s="1"/>
  <c r="I895" i="29" s="1"/>
  <c r="I896" i="29" s="1"/>
  <c r="I897" i="29" s="1"/>
  <c r="I898" i="29" s="1"/>
  <c r="I899" i="29" s="1"/>
  <c r="I900" i="29" s="1"/>
  <c r="I901" i="29" s="1"/>
  <c r="I902" i="29" s="1"/>
  <c r="I903" i="29" s="1"/>
  <c r="I904" i="29" s="1"/>
  <c r="I905" i="29" s="1"/>
  <c r="I906" i="29" s="1"/>
  <c r="I907" i="29" s="1"/>
  <c r="I908" i="29" s="1"/>
  <c r="I909" i="29" s="1"/>
  <c r="I910" i="29" s="1"/>
  <c r="I911" i="29" s="1"/>
  <c r="I912" i="29" s="1"/>
  <c r="I913" i="29" s="1"/>
  <c r="I914" i="29" s="1"/>
  <c r="I915" i="29" s="1"/>
  <c r="I916" i="29" s="1"/>
  <c r="I917" i="29" s="1"/>
  <c r="I918" i="29" s="1"/>
  <c r="I919" i="29" s="1"/>
  <c r="I920" i="29" s="1"/>
  <c r="I921" i="29" s="1"/>
  <c r="B9" i="29"/>
  <c r="B10" i="29" s="1"/>
  <c r="B11" i="29" s="1"/>
  <c r="B12" i="29"/>
  <c r="B13" i="29" s="1"/>
  <c r="B14" i="29" s="1"/>
  <c r="B15" i="29" s="1"/>
  <c r="B16" i="29" s="1"/>
  <c r="B17" i="29" s="1"/>
  <c r="B18" i="29" s="1"/>
  <c r="B19" i="29" s="1"/>
  <c r="B20" i="29" s="1"/>
  <c r="B21" i="29" s="1"/>
  <c r="B22" i="29" s="1"/>
  <c r="B23" i="29" s="1"/>
  <c r="B24" i="29"/>
  <c r="K24" i="29" s="1"/>
  <c r="L24" i="29" s="1"/>
  <c r="N24" i="29" s="1"/>
  <c r="Q9" i="29"/>
  <c r="Q10" i="29" s="1"/>
  <c r="Q11" i="29" s="1"/>
  <c r="Q12" i="29" s="1"/>
  <c r="Q13" i="29" s="1"/>
  <c r="Q14" i="29" s="1"/>
  <c r="Q15" i="29" s="1"/>
  <c r="Q16" i="29" s="1"/>
  <c r="Q17" i="29" s="1"/>
  <c r="Q18" i="29" s="1"/>
  <c r="Q19" i="29" s="1"/>
  <c r="Q20" i="29" s="1"/>
  <c r="Q21" i="29" s="1"/>
  <c r="K23" i="29"/>
  <c r="L23" i="29" s="1"/>
  <c r="N23" i="29" s="1"/>
  <c r="C23" i="29"/>
  <c r="D23" i="29" s="1"/>
  <c r="F23" i="29" s="1"/>
  <c r="K22" i="29"/>
  <c r="L22" i="29" s="1"/>
  <c r="N22" i="29" s="1"/>
  <c r="C22" i="29"/>
  <c r="D22" i="29" s="1"/>
  <c r="F22" i="29" s="1"/>
  <c r="K21" i="29"/>
  <c r="L21" i="29" s="1"/>
  <c r="N21" i="29" s="1"/>
  <c r="C21" i="29"/>
  <c r="D21" i="29"/>
  <c r="F21" i="29"/>
  <c r="R20" i="29"/>
  <c r="S20" i="29"/>
  <c r="U20" i="29" s="1"/>
  <c r="K20" i="29"/>
  <c r="L20" i="29" s="1"/>
  <c r="N20" i="29" s="1"/>
  <c r="C20" i="29"/>
  <c r="D20" i="29" s="1"/>
  <c r="F20" i="29" s="1"/>
  <c r="R19" i="29"/>
  <c r="S19" i="29"/>
  <c r="U19" i="29" s="1"/>
  <c r="K19" i="29"/>
  <c r="L19" i="29"/>
  <c r="N19" i="29"/>
  <c r="C19" i="29"/>
  <c r="D19" i="29" s="1"/>
  <c r="F19" i="29" s="1"/>
  <c r="R18" i="29"/>
  <c r="S18" i="29"/>
  <c r="U18" i="29"/>
  <c r="K18" i="29"/>
  <c r="L18" i="29" s="1"/>
  <c r="N18" i="29" s="1"/>
  <c r="C18" i="29"/>
  <c r="D18" i="29" s="1"/>
  <c r="F18" i="29" s="1"/>
  <c r="R17" i="29"/>
  <c r="S17" i="29" s="1"/>
  <c r="U17" i="29" s="1"/>
  <c r="K17" i="29"/>
  <c r="L17" i="29"/>
  <c r="N17" i="29" s="1"/>
  <c r="C17" i="29"/>
  <c r="D17" i="29" s="1"/>
  <c r="F17" i="29"/>
  <c r="R16" i="29"/>
  <c r="S16" i="29" s="1"/>
  <c r="U16" i="29" s="1"/>
  <c r="K16" i="29"/>
  <c r="L16" i="29" s="1"/>
  <c r="N16" i="29" s="1"/>
  <c r="C16" i="29"/>
  <c r="D16" i="29" s="1"/>
  <c r="F16" i="29" s="1"/>
  <c r="R15" i="29"/>
  <c r="S15" i="29"/>
  <c r="U15" i="29"/>
  <c r="K15" i="29"/>
  <c r="L15" i="29"/>
  <c r="N15" i="29" s="1"/>
  <c r="C15" i="29"/>
  <c r="D15" i="29"/>
  <c r="F15" i="29" s="1"/>
  <c r="R14" i="29"/>
  <c r="S14" i="29"/>
  <c r="U14" i="29" s="1"/>
  <c r="K14" i="29"/>
  <c r="L14" i="29"/>
  <c r="N14" i="29" s="1"/>
  <c r="C14" i="29"/>
  <c r="D14" i="29"/>
  <c r="F14" i="29"/>
  <c r="R13" i="29"/>
  <c r="S13" i="29" s="1"/>
  <c r="U13" i="29" s="1"/>
  <c r="K13" i="29"/>
  <c r="L13" i="29"/>
  <c r="N13" i="29" s="1"/>
  <c r="C13" i="29"/>
  <c r="D13" i="29" s="1"/>
  <c r="F13" i="29" s="1"/>
  <c r="R12" i="29"/>
  <c r="S12" i="29" s="1"/>
  <c r="U12" i="29" s="1"/>
  <c r="K12" i="29"/>
  <c r="L12" i="29" s="1"/>
  <c r="N12" i="29" s="1"/>
  <c r="C12" i="29"/>
  <c r="D12" i="29"/>
  <c r="F12" i="29" s="1"/>
  <c r="R11" i="29"/>
  <c r="S11" i="29" s="1"/>
  <c r="U11" i="29" s="1"/>
  <c r="K11" i="29"/>
  <c r="L11" i="29"/>
  <c r="N11" i="29" s="1"/>
  <c r="C11" i="29"/>
  <c r="D11" i="29" s="1"/>
  <c r="F11" i="29" s="1"/>
  <c r="R10" i="29"/>
  <c r="S10" i="29" s="1"/>
  <c r="U10" i="29" s="1"/>
  <c r="K10" i="29"/>
  <c r="L10" i="29"/>
  <c r="N10" i="29"/>
  <c r="C10" i="29"/>
  <c r="D10" i="29"/>
  <c r="F10" i="29" s="1"/>
  <c r="R9" i="29"/>
  <c r="S9" i="29"/>
  <c r="U9" i="29" s="1"/>
  <c r="K9" i="29"/>
  <c r="L9" i="29"/>
  <c r="N9" i="29" s="1"/>
  <c r="C9" i="29"/>
  <c r="D9" i="29"/>
  <c r="F9" i="29" s="1"/>
  <c r="R8" i="29"/>
  <c r="S8" i="29"/>
  <c r="U8" i="29"/>
  <c r="K8" i="29"/>
  <c r="L8" i="29" s="1"/>
  <c r="N8" i="29" s="1"/>
  <c r="C8" i="29"/>
  <c r="D8" i="29"/>
  <c r="F8" i="29"/>
  <c r="R7" i="29"/>
  <c r="S7" i="29" s="1"/>
  <c r="U7" i="29" s="1"/>
  <c r="K7" i="29"/>
  <c r="L7" i="29" s="1"/>
  <c r="N7" i="29" s="1"/>
  <c r="C7" i="29"/>
  <c r="D7" i="29" s="1"/>
  <c r="F7" i="29" s="1"/>
  <c r="AI7" i="29"/>
  <c r="B81" i="102"/>
  <c r="C81" i="102"/>
  <c r="D81" i="102"/>
  <c r="B107" i="102" s="1"/>
  <c r="C107" i="102" s="1"/>
  <c r="H37" i="103"/>
  <c r="H101" i="99"/>
  <c r="J100" i="99"/>
  <c r="H125" i="99"/>
  <c r="J124" i="99"/>
  <c r="M113" i="99"/>
  <c r="O112" i="99"/>
  <c r="J101" i="102"/>
  <c r="H65" i="99"/>
  <c r="J64" i="99"/>
  <c r="J65" i="99" s="1"/>
  <c r="H89" i="99"/>
  <c r="J88" i="99"/>
  <c r="H113" i="99"/>
  <c r="J112" i="99"/>
  <c r="H137" i="99"/>
  <c r="J136" i="99"/>
  <c r="F87" i="99"/>
  <c r="C125" i="99"/>
  <c r="E124" i="99"/>
  <c r="F99" i="99"/>
  <c r="E100" i="99"/>
  <c r="E37" i="103"/>
  <c r="G37" i="103"/>
  <c r="C76" i="99"/>
  <c r="E17" i="99"/>
  <c r="C53" i="99" s="1"/>
  <c r="E23" i="99"/>
  <c r="C89" i="99" s="1"/>
  <c r="E31" i="99"/>
  <c r="C137" i="99" s="1"/>
  <c r="E27" i="99"/>
  <c r="C113" i="99"/>
  <c r="M40" i="99"/>
  <c r="M64" i="99"/>
  <c r="O38" i="99"/>
  <c r="P38" i="99" s="1"/>
  <c r="O19" i="99"/>
  <c r="M65" i="99" s="1"/>
  <c r="J147" i="99"/>
  <c r="E63" i="99"/>
  <c r="E75" i="99"/>
  <c r="C88" i="99"/>
  <c r="C136" i="99"/>
  <c r="O15" i="99"/>
  <c r="M41" i="99"/>
  <c r="E159" i="99"/>
  <c r="F159" i="99" s="1"/>
  <c r="E135" i="99"/>
  <c r="E111" i="99"/>
  <c r="A323" i="1"/>
  <c r="A319" i="1"/>
  <c r="P262" i="1"/>
  <c r="P258" i="1"/>
  <c r="P254" i="1"/>
  <c r="A371" i="1"/>
  <c r="A316" i="1"/>
  <c r="A312" i="1"/>
  <c r="A324" i="1"/>
  <c r="A320" i="1"/>
  <c r="E177" i="1"/>
  <c r="G177" i="1"/>
  <c r="I177" i="1"/>
  <c r="D176" i="1"/>
  <c r="B33" i="55" s="1"/>
  <c r="D183" i="1"/>
  <c r="J162" i="1" s="1"/>
  <c r="F176" i="1"/>
  <c r="B83" i="55" s="1"/>
  <c r="F75" i="99"/>
  <c r="E76" i="99"/>
  <c r="F39" i="103"/>
  <c r="F38" i="103"/>
  <c r="F124" i="99"/>
  <c r="E125" i="99"/>
  <c r="K136" i="99"/>
  <c r="J137" i="99"/>
  <c r="K88" i="99"/>
  <c r="J89" i="99"/>
  <c r="P112" i="99"/>
  <c r="O113" i="99"/>
  <c r="K124" i="99"/>
  <c r="J125" i="99"/>
  <c r="E112" i="99"/>
  <c r="F111" i="99"/>
  <c r="F63" i="99"/>
  <c r="E64" i="99"/>
  <c r="J148" i="99"/>
  <c r="K148" i="99" s="1"/>
  <c r="K147" i="99"/>
  <c r="B41" i="55"/>
  <c r="B28" i="55"/>
  <c r="B31" i="55"/>
  <c r="B38" i="55"/>
  <c r="B22" i="55"/>
  <c r="B87" i="55"/>
  <c r="B71" i="55"/>
  <c r="B78" i="55"/>
  <c r="B85" i="55"/>
  <c r="B69" i="55"/>
  <c r="B76" i="55"/>
  <c r="M160" i="1"/>
  <c r="J164" i="1"/>
  <c r="D193" i="1"/>
  <c r="E297" i="1" s="1"/>
  <c r="D197" i="1"/>
  <c r="E301" i="1" s="1"/>
  <c r="D201" i="1"/>
  <c r="D205" i="1"/>
  <c r="Q205" i="1" s="1"/>
  <c r="D209" i="1"/>
  <c r="Q209" i="1" s="1"/>
  <c r="D213" i="1"/>
  <c r="D217" i="1"/>
  <c r="D221" i="1"/>
  <c r="Q221" i="1" s="1"/>
  <c r="D225" i="1"/>
  <c r="J157" i="1"/>
  <c r="M161" i="1"/>
  <c r="J165" i="1"/>
  <c r="D196" i="1"/>
  <c r="E300" i="1" s="1"/>
  <c r="D200" i="1"/>
  <c r="D204" i="1"/>
  <c r="Q204" i="1" s="1"/>
  <c r="D208" i="1"/>
  <c r="E312" i="1" s="1"/>
  <c r="D212" i="1"/>
  <c r="Q212" i="1" s="1"/>
  <c r="D216" i="1"/>
  <c r="D220" i="1"/>
  <c r="D224" i="1"/>
  <c r="Q224" i="1" s="1"/>
  <c r="D228" i="1"/>
  <c r="E332" i="1" s="1"/>
  <c r="D232" i="1"/>
  <c r="D236" i="1"/>
  <c r="D195" i="1"/>
  <c r="E299" i="1" s="1"/>
  <c r="D199" i="1"/>
  <c r="D203" i="1"/>
  <c r="D207" i="1"/>
  <c r="D211" i="1"/>
  <c r="Q211" i="1" s="1"/>
  <c r="D215" i="1"/>
  <c r="Q215" i="1" s="1"/>
  <c r="D219" i="1"/>
  <c r="D223" i="1"/>
  <c r="Q223" i="1" s="1"/>
  <c r="D227" i="1"/>
  <c r="E331" i="1" s="1"/>
  <c r="D231" i="1"/>
  <c r="D235" i="1"/>
  <c r="Q235" i="1" s="1"/>
  <c r="J163" i="1"/>
  <c r="D210" i="1"/>
  <c r="Q210" i="1" s="1"/>
  <c r="D222" i="1"/>
  <c r="Q222" i="1" s="1"/>
  <c r="D229" i="1"/>
  <c r="D230" i="1"/>
  <c r="D233" i="1"/>
  <c r="E337" i="1" s="1"/>
  <c r="D234" i="1"/>
  <c r="Q234" i="1" s="1"/>
  <c r="D239" i="1"/>
  <c r="D243" i="1"/>
  <c r="D247" i="1"/>
  <c r="Q247" i="1" s="1"/>
  <c r="D251" i="1"/>
  <c r="Q251" i="1" s="1"/>
  <c r="D255" i="1"/>
  <c r="D259" i="1"/>
  <c r="Q259" i="1" s="1"/>
  <c r="D263" i="1"/>
  <c r="E367" i="1" s="1"/>
  <c r="D214" i="1"/>
  <c r="D238" i="1"/>
  <c r="E342" i="1" s="1"/>
  <c r="D242" i="1"/>
  <c r="D246" i="1"/>
  <c r="Q246" i="1" s="1"/>
  <c r="D250" i="1"/>
  <c r="Q250" i="1" s="1"/>
  <c r="D254" i="1"/>
  <c r="Q254" i="1" s="1"/>
  <c r="D258" i="1"/>
  <c r="D262" i="1"/>
  <c r="E366" i="1" s="1"/>
  <c r="D266" i="1"/>
  <c r="J155" i="1"/>
  <c r="D218" i="1"/>
  <c r="Q218" i="1" s="1"/>
  <c r="D226" i="1"/>
  <c r="Q226" i="1" s="1"/>
  <c r="D237" i="1"/>
  <c r="Q237" i="1" s="1"/>
  <c r="D241" i="1"/>
  <c r="D245" i="1"/>
  <c r="E349" i="1" s="1"/>
  <c r="D249" i="1"/>
  <c r="Q249" i="1" s="1"/>
  <c r="D253" i="1"/>
  <c r="D257" i="1"/>
  <c r="J159" i="1"/>
  <c r="D194" i="1"/>
  <c r="E298" i="1" s="1"/>
  <c r="D198" i="1"/>
  <c r="Q198" i="1" s="1"/>
  <c r="D202" i="1"/>
  <c r="Q202" i="1" s="1"/>
  <c r="D206" i="1"/>
  <c r="D240" i="1"/>
  <c r="E344" i="1" s="1"/>
  <c r="D244" i="1"/>
  <c r="D248" i="1"/>
  <c r="D252" i="1"/>
  <c r="D256" i="1"/>
  <c r="Q256" i="1" s="1"/>
  <c r="D260" i="1"/>
  <c r="Q260" i="1" s="1"/>
  <c r="D261" i="1"/>
  <c r="D267" i="1"/>
  <c r="Q267" i="1" s="1"/>
  <c r="D269" i="1"/>
  <c r="E373" i="1" s="1"/>
  <c r="D264" i="1"/>
  <c r="E368" i="1" s="1"/>
  <c r="D265" i="1"/>
  <c r="D268" i="1"/>
  <c r="D272" i="1"/>
  <c r="Q272" i="1" s="1"/>
  <c r="D274" i="1"/>
  <c r="Q274" i="1" s="1"/>
  <c r="D276" i="1"/>
  <c r="Q276" i="1" s="1"/>
  <c r="D278" i="1"/>
  <c r="D280" i="1"/>
  <c r="E384" i="1" s="1"/>
  <c r="D282" i="1"/>
  <c r="D284" i="1"/>
  <c r="D286" i="1"/>
  <c r="D288" i="1"/>
  <c r="Q288" i="1" s="1"/>
  <c r="D290" i="1"/>
  <c r="Q290" i="1" s="1"/>
  <c r="D292" i="1"/>
  <c r="D270" i="1"/>
  <c r="Q270" i="1" s="1"/>
  <c r="D271" i="1"/>
  <c r="E375" i="1" s="1"/>
  <c r="D273" i="1"/>
  <c r="E377" i="1" s="1"/>
  <c r="D275" i="1"/>
  <c r="D277" i="1"/>
  <c r="D279" i="1"/>
  <c r="D281" i="1"/>
  <c r="Q281" i="1" s="1"/>
  <c r="D283" i="1"/>
  <c r="Q283" i="1" s="1"/>
  <c r="D285" i="1"/>
  <c r="D287" i="1"/>
  <c r="E391" i="1" s="1"/>
  <c r="D289" i="1"/>
  <c r="D291" i="1"/>
  <c r="E136" i="99"/>
  <c r="F135" i="99"/>
  <c r="F100" i="99"/>
  <c r="E101" i="99"/>
  <c r="K64" i="99"/>
  <c r="K100" i="99"/>
  <c r="J101" i="99"/>
  <c r="J158" i="1"/>
  <c r="H39" i="103"/>
  <c r="H38" i="103"/>
  <c r="E88" i="99"/>
  <c r="E371" i="1"/>
  <c r="E341" i="1"/>
  <c r="Q236" i="1"/>
  <c r="E340" i="1"/>
  <c r="J149" i="99"/>
  <c r="K149" i="99" s="1"/>
  <c r="F112" i="99"/>
  <c r="E113" i="99"/>
  <c r="Q285" i="1"/>
  <c r="E389" i="1"/>
  <c r="Q278" i="1"/>
  <c r="E382" i="1"/>
  <c r="F88" i="99"/>
  <c r="E89" i="99"/>
  <c r="E396" i="1"/>
  <c r="E354" i="1"/>
  <c r="Q214" i="1"/>
  <c r="E318" i="1"/>
  <c r="E355" i="1"/>
  <c r="E338" i="1"/>
  <c r="Q231" i="1"/>
  <c r="E335" i="1"/>
  <c r="Q217" i="1"/>
  <c r="E321" i="1"/>
  <c r="Q201" i="1"/>
  <c r="E305" i="1"/>
  <c r="E65" i="99"/>
  <c r="F64" i="99"/>
  <c r="P113" i="99"/>
  <c r="O114" i="99"/>
  <c r="O115" i="99" s="1"/>
  <c r="O116" i="99" s="1"/>
  <c r="K137" i="99"/>
  <c r="J138" i="99"/>
  <c r="K138" i="99" s="1"/>
  <c r="Q277" i="1"/>
  <c r="E381" i="1"/>
  <c r="Q268" i="1"/>
  <c r="E372" i="1"/>
  <c r="Q206" i="1"/>
  <c r="E310" i="1"/>
  <c r="E339" i="1"/>
  <c r="Q220" i="1"/>
  <c r="E324" i="1"/>
  <c r="F136" i="99"/>
  <c r="E137" i="99"/>
  <c r="Q273" i="1"/>
  <c r="Q264" i="1"/>
  <c r="Q233" i="1"/>
  <c r="E316" i="1"/>
  <c r="Q197" i="1"/>
  <c r="E77" i="99"/>
  <c r="F76" i="99"/>
  <c r="Q286" i="1"/>
  <c r="E390" i="1"/>
  <c r="Q252" i="1"/>
  <c r="E356" i="1"/>
  <c r="Q253" i="1"/>
  <c r="E357" i="1"/>
  <c r="Q238" i="1"/>
  <c r="K101" i="99"/>
  <c r="J102" i="99"/>
  <c r="K102" i="99" s="1"/>
  <c r="E102" i="99"/>
  <c r="F101" i="99"/>
  <c r="Q287" i="1"/>
  <c r="Q271" i="1"/>
  <c r="Q280" i="1"/>
  <c r="Q269" i="1"/>
  <c r="Q240" i="1"/>
  <c r="E361" i="1"/>
  <c r="Q258" i="1"/>
  <c r="E362" i="1"/>
  <c r="Q242" i="1"/>
  <c r="E346" i="1"/>
  <c r="E363" i="1"/>
  <c r="Q243" i="1"/>
  <c r="E347" i="1"/>
  <c r="Q230" i="1"/>
  <c r="E334" i="1"/>
  <c r="E327" i="1"/>
  <c r="Q207" i="1"/>
  <c r="E311" i="1"/>
  <c r="Q208" i="1"/>
  <c r="Q193" i="1"/>
  <c r="K125" i="99"/>
  <c r="J126" i="99"/>
  <c r="K89" i="99"/>
  <c r="J90" i="99"/>
  <c r="E126" i="99"/>
  <c r="F125" i="99"/>
  <c r="E103" i="99"/>
  <c r="F102" i="99"/>
  <c r="E78" i="99"/>
  <c r="F78" i="99" s="1"/>
  <c r="F77" i="99"/>
  <c r="E138" i="99"/>
  <c r="F137" i="99"/>
  <c r="P114" i="99"/>
  <c r="E66" i="99"/>
  <c r="F65" i="99"/>
  <c r="E114" i="99"/>
  <c r="F114" i="99" s="1"/>
  <c r="F113" i="99"/>
  <c r="K90" i="99"/>
  <c r="J91" i="99"/>
  <c r="K91" i="99" s="1"/>
  <c r="K126" i="99"/>
  <c r="J127" i="99"/>
  <c r="J103" i="99"/>
  <c r="J128" i="99"/>
  <c r="K127" i="99"/>
  <c r="E115" i="99"/>
  <c r="P115" i="99"/>
  <c r="F138" i="99"/>
  <c r="E139" i="99"/>
  <c r="J92" i="99"/>
  <c r="E67" i="99"/>
  <c r="F66" i="99"/>
  <c r="E79" i="99"/>
  <c r="E80" i="99" s="1"/>
  <c r="E140" i="99"/>
  <c r="F139" i="99"/>
  <c r="K128" i="99"/>
  <c r="J129" i="99"/>
  <c r="J130" i="99" s="1"/>
  <c r="F79" i="99"/>
  <c r="K129" i="99"/>
  <c r="A318" i="1"/>
  <c r="B37" i="55"/>
  <c r="F177" i="1"/>
  <c r="F179" i="1" s="1"/>
  <c r="F180" i="1" s="1"/>
  <c r="J154" i="1"/>
  <c r="B40" i="55"/>
  <c r="E183" i="1"/>
  <c r="E198" i="1" s="1"/>
  <c r="D177" i="1"/>
  <c r="D179" i="1" s="1"/>
  <c r="D180" i="1" s="1"/>
  <c r="E393" i="1" l="1"/>
  <c r="Q289" i="1"/>
  <c r="E386" i="1"/>
  <c r="Q282" i="1"/>
  <c r="E348" i="1"/>
  <c r="Q244" i="1"/>
  <c r="Q266" i="1"/>
  <c r="E370" i="1"/>
  <c r="Q199" i="1"/>
  <c r="E303" i="1"/>
  <c r="Q225" i="1"/>
  <c r="E329" i="1"/>
  <c r="E206" i="1"/>
  <c r="F206" i="1" s="1"/>
  <c r="F310" i="1" s="1"/>
  <c r="P116" i="99"/>
  <c r="O117" i="99"/>
  <c r="E235" i="1"/>
  <c r="R235" i="1" s="1"/>
  <c r="E284" i="1"/>
  <c r="E90" i="99"/>
  <c r="F89" i="99"/>
  <c r="F140" i="99"/>
  <c r="E141" i="99"/>
  <c r="J104" i="99"/>
  <c r="K103" i="99"/>
  <c r="E283" i="1"/>
  <c r="F283" i="1" s="1"/>
  <c r="F387" i="1" s="1"/>
  <c r="E81" i="99"/>
  <c r="F80" i="99"/>
  <c r="F103" i="99"/>
  <c r="E104" i="99"/>
  <c r="E222" i="1"/>
  <c r="F222" i="1" s="1"/>
  <c r="F326" i="1" s="1"/>
  <c r="K65" i="99"/>
  <c r="J66" i="99"/>
  <c r="E286" i="1"/>
  <c r="E127" i="99"/>
  <c r="F126" i="99"/>
  <c r="E224" i="1"/>
  <c r="F224" i="1" s="1"/>
  <c r="F328" i="1" s="1"/>
  <c r="E245" i="1"/>
  <c r="E277" i="1"/>
  <c r="F277" i="1" s="1"/>
  <c r="F381" i="1" s="1"/>
  <c r="F67" i="99"/>
  <c r="E68" i="99"/>
  <c r="K112" i="99"/>
  <c r="J113" i="99"/>
  <c r="K130" i="99"/>
  <c r="J131" i="99"/>
  <c r="E116" i="99"/>
  <c r="F115" i="99"/>
  <c r="E234" i="1"/>
  <c r="K92" i="99"/>
  <c r="J93" i="99"/>
  <c r="E308" i="1"/>
  <c r="E374" i="1"/>
  <c r="Q245" i="1"/>
  <c r="E279" i="1"/>
  <c r="R224" i="1"/>
  <c r="Q22" i="29"/>
  <c r="R21" i="29"/>
  <c r="S21" i="29" s="1"/>
  <c r="U21" i="29" s="1"/>
  <c r="J150" i="99"/>
  <c r="E313" i="1"/>
  <c r="J139" i="99"/>
  <c r="E319" i="1"/>
  <c r="E330" i="1"/>
  <c r="AG10" i="29"/>
  <c r="AD9" i="29"/>
  <c r="AE9" i="29" s="1"/>
  <c r="AI9" i="29" s="1"/>
  <c r="Y9" i="29"/>
  <c r="Z9" i="29" s="1"/>
  <c r="AH9" i="29" s="1"/>
  <c r="J156" i="1"/>
  <c r="E326" i="1"/>
  <c r="B25" i="29"/>
  <c r="C24" i="29"/>
  <c r="D24" i="29" s="1"/>
  <c r="F24" i="29" s="1"/>
  <c r="C52" i="99"/>
  <c r="E51" i="99"/>
  <c r="E15" i="99"/>
  <c r="O87" i="99"/>
  <c r="P87" i="99" s="1"/>
  <c r="M88" i="99"/>
  <c r="J15" i="99"/>
  <c r="H41" i="99" s="1"/>
  <c r="H40" i="99"/>
  <c r="J39" i="99"/>
  <c r="J38" i="99"/>
  <c r="K38" i="99" s="1"/>
  <c r="O51" i="99"/>
  <c r="P51" i="99" s="1"/>
  <c r="M52" i="99"/>
  <c r="J21" i="99"/>
  <c r="H77" i="99" s="1"/>
  <c r="H76" i="99"/>
  <c r="J75" i="99"/>
  <c r="M148" i="99"/>
  <c r="O31" i="99"/>
  <c r="O147" i="99"/>
  <c r="O33" i="99"/>
  <c r="M149" i="99" s="1"/>
  <c r="C25" i="103"/>
  <c r="P123" i="99"/>
  <c r="O124" i="99"/>
  <c r="J17" i="99"/>
  <c r="H124" i="99"/>
  <c r="H64" i="99"/>
  <c r="E33" i="99"/>
  <c r="C149" i="99" s="1"/>
  <c r="O23" i="99"/>
  <c r="H136" i="99"/>
  <c r="E147" i="99"/>
  <c r="O21" i="99"/>
  <c r="M77" i="99" s="1"/>
  <c r="O17" i="99"/>
  <c r="H100" i="99"/>
  <c r="D58" i="61"/>
  <c r="D22" i="61"/>
  <c r="D86" i="61"/>
  <c r="A110" i="61"/>
  <c r="C109" i="61"/>
  <c r="B109" i="61"/>
  <c r="D102" i="61"/>
  <c r="D74" i="61"/>
  <c r="P271" i="1"/>
  <c r="A375" i="1"/>
  <c r="A388" i="1"/>
  <c r="P284" i="1"/>
  <c r="P194" i="1"/>
  <c r="P261" i="1"/>
  <c r="P249" i="1"/>
  <c r="P257" i="1"/>
  <c r="A350" i="1"/>
  <c r="G176" i="1"/>
  <c r="A369" i="1"/>
  <c r="P263" i="1"/>
  <c r="AE248" i="1"/>
  <c r="E210" i="1"/>
  <c r="E328" i="1"/>
  <c r="E360" i="1"/>
  <c r="E376" i="1"/>
  <c r="E392" i="1"/>
  <c r="E383" i="1"/>
  <c r="Q263" i="1"/>
  <c r="E309" i="1"/>
  <c r="E325" i="1"/>
  <c r="B80" i="55"/>
  <c r="B73" i="55"/>
  <c r="B89" i="55"/>
  <c r="B82" i="55"/>
  <c r="B75" i="55"/>
  <c r="E236" i="1"/>
  <c r="E197" i="1"/>
  <c r="F197" i="1" s="1"/>
  <c r="F301" i="1" s="1"/>
  <c r="Q194" i="1"/>
  <c r="Q279" i="1"/>
  <c r="R279" i="1" s="1"/>
  <c r="Q262" i="1"/>
  <c r="E353" i="1"/>
  <c r="B84" i="55"/>
  <c r="B77" i="55"/>
  <c r="B70" i="55"/>
  <c r="B86" i="55"/>
  <c r="B79" i="55"/>
  <c r="R283" i="1"/>
  <c r="E230" i="1"/>
  <c r="Q227" i="1"/>
  <c r="B72" i="55"/>
  <c r="B88" i="55"/>
  <c r="B81" i="55"/>
  <c r="B74" i="55"/>
  <c r="B90" i="55"/>
  <c r="D178" i="1"/>
  <c r="I183" i="1"/>
  <c r="P39" i="99"/>
  <c r="O40" i="99"/>
  <c r="M89" i="99"/>
  <c r="O88" i="99"/>
  <c r="O76" i="99"/>
  <c r="P75" i="99"/>
  <c r="M53" i="99"/>
  <c r="M76" i="99"/>
  <c r="O63" i="99"/>
  <c r="O99" i="99"/>
  <c r="O25" i="99"/>
  <c r="M101" i="99" s="1"/>
  <c r="F210" i="1"/>
  <c r="F314" i="1" s="1"/>
  <c r="R210" i="1"/>
  <c r="F279" i="1"/>
  <c r="F383" i="1" s="1"/>
  <c r="F286" i="1"/>
  <c r="F390" i="1" s="1"/>
  <c r="R286" i="1"/>
  <c r="Q291" i="1"/>
  <c r="E395" i="1"/>
  <c r="E291" i="1"/>
  <c r="F291" i="1" s="1"/>
  <c r="F395" i="1" s="1"/>
  <c r="Q275" i="1"/>
  <c r="R275" i="1" s="1"/>
  <c r="E275" i="1"/>
  <c r="E379" i="1"/>
  <c r="E292" i="1"/>
  <c r="Q292" i="1"/>
  <c r="Q284" i="1"/>
  <c r="R284" i="1" s="1"/>
  <c r="E388" i="1"/>
  <c r="Q265" i="1"/>
  <c r="E265" i="1"/>
  <c r="E369" i="1"/>
  <c r="E261" i="1"/>
  <c r="Q261" i="1"/>
  <c r="Q248" i="1"/>
  <c r="E352" i="1"/>
  <c r="Q257" i="1"/>
  <c r="E257" i="1"/>
  <c r="Q241" i="1"/>
  <c r="E345" i="1"/>
  <c r="Q255" i="1"/>
  <c r="E359" i="1"/>
  <c r="E255" i="1"/>
  <c r="F255" i="1" s="1"/>
  <c r="F359" i="1" s="1"/>
  <c r="Q239" i="1"/>
  <c r="E343" i="1"/>
  <c r="E239" i="1"/>
  <c r="F239" i="1" s="1"/>
  <c r="F343" i="1" s="1"/>
  <c r="Q229" i="1"/>
  <c r="E333" i="1"/>
  <c r="E229" i="1"/>
  <c r="E219" i="1"/>
  <c r="F219" i="1" s="1"/>
  <c r="F323" i="1" s="1"/>
  <c r="Q219" i="1"/>
  <c r="E323" i="1"/>
  <c r="E203" i="1"/>
  <c r="Q203" i="1"/>
  <c r="R203" i="1" s="1"/>
  <c r="E232" i="1"/>
  <c r="Q232" i="1"/>
  <c r="Q216" i="1"/>
  <c r="E216" i="1"/>
  <c r="E320" i="1"/>
  <c r="E200" i="1"/>
  <c r="Q200" i="1"/>
  <c r="Q213" i="1"/>
  <c r="E213" i="1"/>
  <c r="F213" i="1" s="1"/>
  <c r="F317" i="1" s="1"/>
  <c r="R277" i="1"/>
  <c r="E238" i="1"/>
  <c r="E280" i="1"/>
  <c r="E201" i="1"/>
  <c r="E241" i="1"/>
  <c r="F241" i="1" s="1"/>
  <c r="F345" i="1" s="1"/>
  <c r="E254" i="1"/>
  <c r="E248" i="1"/>
  <c r="E304" i="1"/>
  <c r="E306" i="1"/>
  <c r="E387" i="1"/>
  <c r="R245" i="1"/>
  <c r="F245" i="1"/>
  <c r="F349" i="1" s="1"/>
  <c r="R234" i="1"/>
  <c r="F234" i="1"/>
  <c r="F338" i="1" s="1"/>
  <c r="E270" i="1"/>
  <c r="R270" i="1" s="1"/>
  <c r="E259" i="1"/>
  <c r="E269" i="1"/>
  <c r="R269" i="1" s="1"/>
  <c r="E196" i="1"/>
  <c r="F196" i="1" s="1"/>
  <c r="F300" i="1" s="1"/>
  <c r="E247" i="1"/>
  <c r="E260" i="1"/>
  <c r="F260" i="1" s="1"/>
  <c r="F364" i="1" s="1"/>
  <c r="E214" i="1"/>
  <c r="E288" i="1"/>
  <c r="E253" i="1"/>
  <c r="E223" i="1"/>
  <c r="E194" i="1"/>
  <c r="E233" i="1"/>
  <c r="F233" i="1" s="1"/>
  <c r="F337" i="1" s="1"/>
  <c r="E244" i="1"/>
  <c r="R244" i="1" s="1"/>
  <c r="E251" i="1"/>
  <c r="E281" i="1"/>
  <c r="E237" i="1"/>
  <c r="E209" i="1"/>
  <c r="E258" i="1"/>
  <c r="E271" i="1"/>
  <c r="E228" i="1"/>
  <c r="F228" i="1" s="1"/>
  <c r="F332" i="1" s="1"/>
  <c r="E246" i="1"/>
  <c r="E199" i="1"/>
  <c r="R199" i="1" s="1"/>
  <c r="E266" i="1"/>
  <c r="F266" i="1" s="1"/>
  <c r="F370" i="1" s="1"/>
  <c r="E273" i="1"/>
  <c r="E205" i="1"/>
  <c r="E252" i="1"/>
  <c r="E193" i="1"/>
  <c r="E256" i="1"/>
  <c r="E212" i="1"/>
  <c r="E263" i="1"/>
  <c r="E250" i="1"/>
  <c r="E274" i="1"/>
  <c r="E243" i="1"/>
  <c r="E264" i="1"/>
  <c r="E207" i="1"/>
  <c r="E287" i="1"/>
  <c r="E211" i="1"/>
  <c r="E218" i="1"/>
  <c r="E290" i="1"/>
  <c r="E231" i="1"/>
  <c r="E249" i="1"/>
  <c r="E289" i="1"/>
  <c r="E204" i="1"/>
  <c r="E268" i="1"/>
  <c r="E225" i="1"/>
  <c r="E242" i="1"/>
  <c r="E272" i="1"/>
  <c r="E195" i="1"/>
  <c r="F195" i="1" s="1"/>
  <c r="F299" i="1" s="1"/>
  <c r="E262" i="1"/>
  <c r="E282" i="1"/>
  <c r="E215" i="1"/>
  <c r="E226" i="1"/>
  <c r="E285" i="1"/>
  <c r="R285" i="1" s="1"/>
  <c r="E221" i="1"/>
  <c r="F221" i="1" s="1"/>
  <c r="F325" i="1" s="1"/>
  <c r="E267" i="1"/>
  <c r="R267" i="1" s="1"/>
  <c r="E336" i="1"/>
  <c r="E365" i="1"/>
  <c r="E307" i="1"/>
  <c r="E278" i="1"/>
  <c r="E220" i="1"/>
  <c r="E202" i="1"/>
  <c r="F202" i="1" s="1"/>
  <c r="F306" i="1" s="1"/>
  <c r="E227" i="1"/>
  <c r="E276" i="1"/>
  <c r="E217" i="1"/>
  <c r="E240" i="1"/>
  <c r="F240" i="1" s="1"/>
  <c r="F344" i="1" s="1"/>
  <c r="E380" i="1"/>
  <c r="E358" i="1"/>
  <c r="F183" i="1"/>
  <c r="J201" i="1" s="1"/>
  <c r="F244" i="1"/>
  <c r="F348" i="1" s="1"/>
  <c r="E208" i="1"/>
  <c r="F178" i="1"/>
  <c r="I176" i="1"/>
  <c r="E176" i="1"/>
  <c r="H176" i="1"/>
  <c r="B57" i="55" s="1"/>
  <c r="A340" i="1"/>
  <c r="A315" i="1"/>
  <c r="A322" i="1"/>
  <c r="A349" i="1"/>
  <c r="A337" i="1"/>
  <c r="A330" i="1"/>
  <c r="P244" i="1"/>
  <c r="P230" i="1"/>
  <c r="P213" i="1"/>
  <c r="Q195" i="1"/>
  <c r="R195" i="1"/>
  <c r="R206" i="1"/>
  <c r="J292" i="1"/>
  <c r="J279" i="1"/>
  <c r="J270" i="1"/>
  <c r="J246" i="1"/>
  <c r="J285" i="1"/>
  <c r="J277" i="1"/>
  <c r="J252" i="1"/>
  <c r="J244" i="1"/>
  <c r="J220" i="1"/>
  <c r="J204" i="1"/>
  <c r="J243" i="1"/>
  <c r="J213" i="1"/>
  <c r="J215" i="1"/>
  <c r="J199" i="1"/>
  <c r="J247" i="1"/>
  <c r="J280" i="1"/>
  <c r="J273" i="1"/>
  <c r="J218" i="1"/>
  <c r="J283" i="1"/>
  <c r="J278" i="1"/>
  <c r="J281" i="1"/>
  <c r="J256" i="1"/>
  <c r="J240" i="1"/>
  <c r="J224" i="1"/>
  <c r="J200" i="1"/>
  <c r="J197" i="1"/>
  <c r="J235" i="1"/>
  <c r="J203" i="1"/>
  <c r="J195" i="1"/>
  <c r="F235" i="1"/>
  <c r="F339" i="1" s="1"/>
  <c r="F203" i="1"/>
  <c r="F307" i="1" s="1"/>
  <c r="R197" i="1"/>
  <c r="R222" i="1"/>
  <c r="R233" i="1"/>
  <c r="Q196" i="1"/>
  <c r="R196" i="1" s="1"/>
  <c r="Q228" i="1"/>
  <c r="R228" i="1" s="1"/>
  <c r="B34" i="55"/>
  <c r="B27" i="55"/>
  <c r="B24" i="55"/>
  <c r="B25" i="55"/>
  <c r="P201" i="1"/>
  <c r="P280" i="1"/>
  <c r="P276" i="1"/>
  <c r="P272" i="1"/>
  <c r="P268" i="1"/>
  <c r="A386" i="1"/>
  <c r="A382" i="1"/>
  <c r="A378" i="1"/>
  <c r="A374" i="1"/>
  <c r="A351" i="1"/>
  <c r="A344" i="1"/>
  <c r="A338" i="1"/>
  <c r="A360" i="1"/>
  <c r="P243" i="1"/>
  <c r="E317" i="1"/>
  <c r="E315" i="1"/>
  <c r="E314" i="1"/>
  <c r="E351" i="1"/>
  <c r="E350" i="1"/>
  <c r="E322" i="1"/>
  <c r="E302" i="1"/>
  <c r="E364" i="1"/>
  <c r="E378" i="1"/>
  <c r="E394" i="1"/>
  <c r="E385" i="1"/>
  <c r="B26" i="55"/>
  <c r="B20" i="55"/>
  <c r="B35" i="55"/>
  <c r="B36" i="55"/>
  <c r="H177" i="1"/>
  <c r="B30" i="55"/>
  <c r="B23" i="55"/>
  <c r="B39" i="55"/>
  <c r="B21" i="55"/>
  <c r="A307" i="1"/>
  <c r="P196" i="1"/>
  <c r="A345" i="1"/>
  <c r="G183" i="1"/>
  <c r="K285" i="1" s="1"/>
  <c r="P217" i="1"/>
  <c r="P205" i="1"/>
  <c r="P198" i="1"/>
  <c r="A325" i="1"/>
  <c r="R221" i="1"/>
  <c r="F275" i="1"/>
  <c r="F379" i="1" s="1"/>
  <c r="R266" i="1"/>
  <c r="F199" i="1"/>
  <c r="F303" i="1" s="1"/>
  <c r="F284" i="1"/>
  <c r="F388" i="1" s="1"/>
  <c r="F285" i="1"/>
  <c r="F389" i="1" s="1"/>
  <c r="R273" i="1"/>
  <c r="F273" i="1"/>
  <c r="F377" i="1" s="1"/>
  <c r="R198" i="1"/>
  <c r="F198" i="1"/>
  <c r="F302" i="1" s="1"/>
  <c r="R230" i="1"/>
  <c r="F230" i="1"/>
  <c r="F334" i="1" s="1"/>
  <c r="B32" i="55"/>
  <c r="B29" i="55"/>
  <c r="A306" i="1"/>
  <c r="A313" i="1"/>
  <c r="P204" i="1"/>
  <c r="A301" i="1"/>
  <c r="P195" i="1"/>
  <c r="J193" i="1"/>
  <c r="J205" i="1"/>
  <c r="J225" i="1"/>
  <c r="J245" i="1"/>
  <c r="J255" i="1"/>
  <c r="J261" i="1"/>
  <c r="A370" i="1"/>
  <c r="P250" i="1"/>
  <c r="J251" i="1"/>
  <c r="A343" i="1"/>
  <c r="A339" i="1"/>
  <c r="A335" i="1"/>
  <c r="A331" i="1"/>
  <c r="A327" i="1"/>
  <c r="J257" i="1"/>
  <c r="J233" i="1"/>
  <c r="H183" i="1"/>
  <c r="P117" i="99" l="1"/>
  <c r="O118" i="99"/>
  <c r="K247" i="1"/>
  <c r="AG11" i="29"/>
  <c r="AD10" i="29"/>
  <c r="AE10" i="29" s="1"/>
  <c r="AI10" i="29" s="1"/>
  <c r="Y10" i="29"/>
  <c r="Z10" i="29" s="1"/>
  <c r="AH10" i="29" s="1"/>
  <c r="K66" i="99"/>
  <c r="J67" i="99"/>
  <c r="F116" i="99"/>
  <c r="E117" i="99"/>
  <c r="F104" i="99"/>
  <c r="E105" i="99"/>
  <c r="K261" i="1"/>
  <c r="K39" i="99"/>
  <c r="J40" i="99"/>
  <c r="J132" i="99"/>
  <c r="K131" i="99"/>
  <c r="F147" i="99"/>
  <c r="E148" i="99"/>
  <c r="K245" i="1"/>
  <c r="J140" i="99"/>
  <c r="K139" i="99"/>
  <c r="J52" i="99"/>
  <c r="H53" i="99"/>
  <c r="K113" i="99"/>
  <c r="J114" i="99"/>
  <c r="F81" i="99"/>
  <c r="E82" i="99"/>
  <c r="Q297" i="1"/>
  <c r="Q298" i="1" s="1"/>
  <c r="P124" i="99"/>
  <c r="O125" i="99"/>
  <c r="K150" i="99"/>
  <c r="J151" i="99"/>
  <c r="D109" i="61"/>
  <c r="E69" i="99"/>
  <c r="F68" i="99"/>
  <c r="K205" i="1"/>
  <c r="K193" i="1"/>
  <c r="K233" i="1"/>
  <c r="K244" i="1"/>
  <c r="R213" i="1"/>
  <c r="A111" i="61"/>
  <c r="C110" i="61"/>
  <c r="B110" i="61"/>
  <c r="E40" i="99"/>
  <c r="C41" i="99"/>
  <c r="Q23" i="29"/>
  <c r="R22" i="29"/>
  <c r="S22" i="29" s="1"/>
  <c r="U22" i="29" s="1"/>
  <c r="K104" i="99"/>
  <c r="J105" i="99"/>
  <c r="K251" i="1"/>
  <c r="K257" i="1"/>
  <c r="F51" i="99"/>
  <c r="E52" i="99"/>
  <c r="E142" i="99"/>
  <c r="F141" i="99"/>
  <c r="P147" i="99"/>
  <c r="O148" i="99"/>
  <c r="J202" i="1"/>
  <c r="J289" i="1"/>
  <c r="M137" i="99"/>
  <c r="O136" i="99"/>
  <c r="O52" i="99"/>
  <c r="P52" i="99" s="1"/>
  <c r="B26" i="29"/>
  <c r="K25" i="29"/>
  <c r="L25" i="29" s="1"/>
  <c r="N25" i="29" s="1"/>
  <c r="C25" i="29"/>
  <c r="D25" i="29" s="1"/>
  <c r="F25" i="29" s="1"/>
  <c r="F90" i="99"/>
  <c r="E91" i="99"/>
  <c r="J234" i="1"/>
  <c r="J214" i="1"/>
  <c r="K75" i="99"/>
  <c r="J76" i="99"/>
  <c r="E128" i="99"/>
  <c r="F127" i="99"/>
  <c r="J258" i="1"/>
  <c r="J222" i="1"/>
  <c r="K93" i="99"/>
  <c r="J94" i="99"/>
  <c r="B53" i="55"/>
  <c r="K200" i="1"/>
  <c r="K246" i="1"/>
  <c r="J265" i="1"/>
  <c r="K265" i="1" s="1"/>
  <c r="J237" i="1"/>
  <c r="K237" i="1" s="1"/>
  <c r="B62" i="55"/>
  <c r="J227" i="1"/>
  <c r="K227" i="1" s="1"/>
  <c r="J208" i="1"/>
  <c r="J264" i="1"/>
  <c r="J263" i="1"/>
  <c r="K263" i="1" s="1"/>
  <c r="J250" i="1"/>
  <c r="J275" i="1"/>
  <c r="K275" i="1" s="1"/>
  <c r="J231" i="1"/>
  <c r="J212" i="1"/>
  <c r="J268" i="1"/>
  <c r="J206" i="1"/>
  <c r="K206" i="1" s="1"/>
  <c r="J254" i="1"/>
  <c r="J288" i="1"/>
  <c r="K288" i="1" s="1"/>
  <c r="F236" i="1"/>
  <c r="F340" i="1" s="1"/>
  <c r="R236" i="1"/>
  <c r="F270" i="1"/>
  <c r="F374" i="1" s="1"/>
  <c r="R240" i="1"/>
  <c r="R219" i="1"/>
  <c r="Q296" i="1"/>
  <c r="R291" i="1"/>
  <c r="B52" i="55"/>
  <c r="O53" i="99"/>
  <c r="O89" i="99"/>
  <c r="P88" i="99"/>
  <c r="O100" i="99"/>
  <c r="P99" i="99"/>
  <c r="P63" i="99"/>
  <c r="O64" i="99"/>
  <c r="P40" i="99"/>
  <c r="O41" i="99"/>
  <c r="P76" i="99"/>
  <c r="O77" i="99"/>
  <c r="F278" i="1"/>
  <c r="F382" i="1" s="1"/>
  <c r="R278" i="1"/>
  <c r="R215" i="1"/>
  <c r="F215" i="1"/>
  <c r="F319" i="1" s="1"/>
  <c r="F272" i="1"/>
  <c r="F376" i="1" s="1"/>
  <c r="R272" i="1"/>
  <c r="R204" i="1"/>
  <c r="F204" i="1"/>
  <c r="F308" i="1" s="1"/>
  <c r="F290" i="1"/>
  <c r="F394" i="1" s="1"/>
  <c r="R290" i="1"/>
  <c r="F207" i="1"/>
  <c r="F311" i="1" s="1"/>
  <c r="R207" i="1"/>
  <c r="R250" i="1"/>
  <c r="F250" i="1"/>
  <c r="F354" i="1" s="1"/>
  <c r="F193" i="1"/>
  <c r="F297" i="1" s="1"/>
  <c r="R193" i="1"/>
  <c r="F271" i="1"/>
  <c r="F375" i="1" s="1"/>
  <c r="R271" i="1"/>
  <c r="F281" i="1"/>
  <c r="F385" i="1" s="1"/>
  <c r="R281" i="1"/>
  <c r="R194" i="1"/>
  <c r="F194" i="1"/>
  <c r="F298" i="1" s="1"/>
  <c r="F214" i="1"/>
  <c r="F318" i="1" s="1"/>
  <c r="R214" i="1"/>
  <c r="R200" i="1"/>
  <c r="F200" i="1"/>
  <c r="F304" i="1" s="1"/>
  <c r="F229" i="1"/>
  <c r="F333" i="1" s="1"/>
  <c r="R229" i="1"/>
  <c r="R241" i="1"/>
  <c r="K235" i="1"/>
  <c r="R289" i="1"/>
  <c r="F289" i="1"/>
  <c r="F393" i="1" s="1"/>
  <c r="F264" i="1"/>
  <c r="F368" i="1" s="1"/>
  <c r="R264" i="1"/>
  <c r="F252" i="1"/>
  <c r="F356" i="1" s="1"/>
  <c r="R252" i="1"/>
  <c r="R258" i="1"/>
  <c r="F258" i="1"/>
  <c r="F362" i="1" s="1"/>
  <c r="R251" i="1"/>
  <c r="F251" i="1"/>
  <c r="F355" i="1" s="1"/>
  <c r="F223" i="1"/>
  <c r="F327" i="1" s="1"/>
  <c r="R223" i="1"/>
  <c r="R259" i="1"/>
  <c r="F259" i="1"/>
  <c r="F363" i="1" s="1"/>
  <c r="F201" i="1"/>
  <c r="F305" i="1" s="1"/>
  <c r="R201" i="1"/>
  <c r="R232" i="1"/>
  <c r="F232" i="1"/>
  <c r="F336" i="1" s="1"/>
  <c r="F265" i="1"/>
  <c r="F369" i="1" s="1"/>
  <c r="R265" i="1"/>
  <c r="F276" i="1"/>
  <c r="F380" i="1" s="1"/>
  <c r="R276" i="1"/>
  <c r="B58" i="55"/>
  <c r="K278" i="1"/>
  <c r="K212" i="1"/>
  <c r="F242" i="1"/>
  <c r="F346" i="1" s="1"/>
  <c r="R242" i="1"/>
  <c r="F218" i="1"/>
  <c r="F322" i="1" s="1"/>
  <c r="R218" i="1"/>
  <c r="K225" i="1"/>
  <c r="B55" i="55"/>
  <c r="K243" i="1"/>
  <c r="R262" i="1"/>
  <c r="F262" i="1"/>
  <c r="F366" i="1" s="1"/>
  <c r="F225" i="1"/>
  <c r="F329" i="1" s="1"/>
  <c r="R225" i="1"/>
  <c r="R249" i="1"/>
  <c r="F249" i="1"/>
  <c r="F353" i="1" s="1"/>
  <c r="F243" i="1"/>
  <c r="F347" i="1" s="1"/>
  <c r="R243" i="1"/>
  <c r="F212" i="1"/>
  <c r="F316" i="1" s="1"/>
  <c r="R212" i="1"/>
  <c r="F205" i="1"/>
  <c r="F309" i="1" s="1"/>
  <c r="R205" i="1"/>
  <c r="R246" i="1"/>
  <c r="F246" i="1"/>
  <c r="F350" i="1" s="1"/>
  <c r="F209" i="1"/>
  <c r="F313" i="1" s="1"/>
  <c r="R209" i="1"/>
  <c r="F253" i="1"/>
  <c r="F357" i="1" s="1"/>
  <c r="R253" i="1"/>
  <c r="R247" i="1"/>
  <c r="F247" i="1"/>
  <c r="F351" i="1" s="1"/>
  <c r="F248" i="1"/>
  <c r="F352" i="1" s="1"/>
  <c r="R248" i="1"/>
  <c r="R280" i="1"/>
  <c r="F280" i="1"/>
  <c r="F384" i="1" s="1"/>
  <c r="R216" i="1"/>
  <c r="F216" i="1"/>
  <c r="F320" i="1" s="1"/>
  <c r="F257" i="1"/>
  <c r="F361" i="1" s="1"/>
  <c r="R257" i="1"/>
  <c r="R292" i="1"/>
  <c r="F292" i="1"/>
  <c r="F396" i="1" s="1"/>
  <c r="B48" i="55"/>
  <c r="B49" i="55"/>
  <c r="K280" i="1"/>
  <c r="K214" i="1"/>
  <c r="F227" i="1"/>
  <c r="F331" i="1" s="1"/>
  <c r="R227" i="1"/>
  <c r="R282" i="1"/>
  <c r="F282" i="1"/>
  <c r="F386" i="1" s="1"/>
  <c r="F263" i="1"/>
  <c r="F367" i="1" s="1"/>
  <c r="R263" i="1"/>
  <c r="K255" i="1"/>
  <c r="B46" i="55"/>
  <c r="R260" i="1"/>
  <c r="K203" i="1"/>
  <c r="K264" i="1"/>
  <c r="K258" i="1"/>
  <c r="F211" i="1"/>
  <c r="F315" i="1" s="1"/>
  <c r="R211" i="1"/>
  <c r="J194" i="1"/>
  <c r="K194" i="1" s="1"/>
  <c r="J221" i="1"/>
  <c r="K221" i="1" s="1"/>
  <c r="J209" i="1"/>
  <c r="K209" i="1" s="1"/>
  <c r="J249" i="1"/>
  <c r="K249" i="1" s="1"/>
  <c r="J217" i="1"/>
  <c r="K217" i="1" s="1"/>
  <c r="F267" i="1"/>
  <c r="F371" i="1" s="1"/>
  <c r="B64" i="55"/>
  <c r="B51" i="55"/>
  <c r="B65" i="55"/>
  <c r="F269" i="1"/>
  <c r="F373" i="1" s="1"/>
  <c r="J211" i="1"/>
  <c r="K211" i="1" s="1"/>
  <c r="J253" i="1"/>
  <c r="K253" i="1" s="1"/>
  <c r="J232" i="1"/>
  <c r="K232" i="1" s="1"/>
  <c r="J272" i="1"/>
  <c r="K272" i="1" s="1"/>
  <c r="J287" i="1"/>
  <c r="K287" i="1" s="1"/>
  <c r="J226" i="1"/>
  <c r="K226" i="1" s="1"/>
  <c r="J266" i="1"/>
  <c r="K266" i="1" s="1"/>
  <c r="J286" i="1"/>
  <c r="K286" i="1" s="1"/>
  <c r="J223" i="1"/>
  <c r="K223" i="1" s="1"/>
  <c r="J259" i="1"/>
  <c r="K259" i="1" s="1"/>
  <c r="J236" i="1"/>
  <c r="K236" i="1" s="1"/>
  <c r="J282" i="1"/>
  <c r="K282" i="1" s="1"/>
  <c r="J241" i="1"/>
  <c r="K241" i="1" s="1"/>
  <c r="J238" i="1"/>
  <c r="K238" i="1" s="1"/>
  <c r="J267" i="1"/>
  <c r="K267" i="1" s="1"/>
  <c r="J284" i="1"/>
  <c r="K284" i="1" s="1"/>
  <c r="R202" i="1"/>
  <c r="R217" i="1"/>
  <c r="F217" i="1"/>
  <c r="F321" i="1" s="1"/>
  <c r="F220" i="1"/>
  <c r="F324" i="1" s="1"/>
  <c r="R220" i="1"/>
  <c r="R226" i="1"/>
  <c r="F226" i="1"/>
  <c r="F330" i="1" s="1"/>
  <c r="R268" i="1"/>
  <c r="F268" i="1"/>
  <c r="F372" i="1" s="1"/>
  <c r="R231" i="1"/>
  <c r="F231" i="1"/>
  <c r="F335" i="1" s="1"/>
  <c r="F287" i="1"/>
  <c r="F391" i="1" s="1"/>
  <c r="R287" i="1"/>
  <c r="R274" i="1"/>
  <c r="F274" i="1"/>
  <c r="F378" i="1" s="1"/>
  <c r="F256" i="1"/>
  <c r="F360" i="1" s="1"/>
  <c r="R256" i="1"/>
  <c r="F237" i="1"/>
  <c r="F341" i="1" s="1"/>
  <c r="R237" i="1"/>
  <c r="F288" i="1"/>
  <c r="F392" i="1" s="1"/>
  <c r="R288" i="1"/>
  <c r="R254" i="1"/>
  <c r="F254" i="1"/>
  <c r="F358" i="1" s="1"/>
  <c r="F238" i="1"/>
  <c r="F342" i="1" s="1"/>
  <c r="R238" i="1"/>
  <c r="R239" i="1"/>
  <c r="R255" i="1"/>
  <c r="R261" i="1"/>
  <c r="F261" i="1"/>
  <c r="F365" i="1" s="1"/>
  <c r="R208" i="1"/>
  <c r="F208" i="1"/>
  <c r="F312" i="1" s="1"/>
  <c r="J177" i="1"/>
  <c r="J176" i="1"/>
  <c r="B60" i="55"/>
  <c r="B63" i="55"/>
  <c r="B47" i="55"/>
  <c r="B54" i="55"/>
  <c r="B61" i="55"/>
  <c r="B45" i="55"/>
  <c r="B56" i="55"/>
  <c r="B59" i="55"/>
  <c r="B44" i="55"/>
  <c r="B50" i="55"/>
  <c r="J219" i="1"/>
  <c r="J229" i="1"/>
  <c r="K229" i="1" s="1"/>
  <c r="J216" i="1"/>
  <c r="K216" i="1" s="1"/>
  <c r="J248" i="1"/>
  <c r="K248" i="1" s="1"/>
  <c r="J269" i="1"/>
  <c r="K269" i="1" s="1"/>
  <c r="J291" i="1"/>
  <c r="K291" i="1" s="1"/>
  <c r="J210" i="1"/>
  <c r="K210" i="1" s="1"/>
  <c r="J242" i="1"/>
  <c r="K242" i="1" s="1"/>
  <c r="J271" i="1"/>
  <c r="K271" i="1" s="1"/>
  <c r="J290" i="1"/>
  <c r="K290" i="1" s="1"/>
  <c r="J207" i="1"/>
  <c r="K207" i="1" s="1"/>
  <c r="J239" i="1"/>
  <c r="K239" i="1" s="1"/>
  <c r="J196" i="1"/>
  <c r="J228" i="1"/>
  <c r="K228" i="1" s="1"/>
  <c r="J260" i="1"/>
  <c r="K260" i="1" s="1"/>
  <c r="J274" i="1"/>
  <c r="K274" i="1" s="1"/>
  <c r="J198" i="1"/>
  <c r="J230" i="1"/>
  <c r="K230" i="1" s="1"/>
  <c r="J262" i="1"/>
  <c r="K262" i="1" s="1"/>
  <c r="J276" i="1"/>
  <c r="K276" i="1" s="1"/>
  <c r="K197" i="1"/>
  <c r="K208" i="1"/>
  <c r="K240" i="1"/>
  <c r="K283" i="1"/>
  <c r="K202" i="1"/>
  <c r="K234" i="1"/>
  <c r="K199" i="1"/>
  <c r="K231" i="1"/>
  <c r="K220" i="1"/>
  <c r="K252" i="1"/>
  <c r="K277" i="1"/>
  <c r="K222" i="1"/>
  <c r="K254" i="1"/>
  <c r="K279" i="1"/>
  <c r="H179" i="1"/>
  <c r="H180" i="1" s="1"/>
  <c r="H178" i="1"/>
  <c r="K219" i="1"/>
  <c r="K196" i="1"/>
  <c r="K198" i="1"/>
  <c r="K201" i="1"/>
  <c r="K195" i="1"/>
  <c r="K224" i="1"/>
  <c r="K256" i="1"/>
  <c r="K281" i="1"/>
  <c r="K218" i="1"/>
  <c r="K250" i="1"/>
  <c r="K273" i="1"/>
  <c r="K215" i="1"/>
  <c r="K213" i="1"/>
  <c r="K204" i="1"/>
  <c r="K268" i="1"/>
  <c r="K289" i="1"/>
  <c r="K270" i="1"/>
  <c r="K292" i="1"/>
  <c r="L211" i="1"/>
  <c r="L215" i="1"/>
  <c r="L217" i="1"/>
  <c r="L220" i="1"/>
  <c r="L223" i="1"/>
  <c r="L229" i="1"/>
  <c r="L230" i="1"/>
  <c r="L232" i="1"/>
  <c r="L269" i="1"/>
  <c r="L273" i="1"/>
  <c r="L277" i="1"/>
  <c r="L281" i="1"/>
  <c r="L285" i="1"/>
  <c r="L289" i="1"/>
  <c r="L206" i="1"/>
  <c r="L213" i="1"/>
  <c r="L224" i="1"/>
  <c r="L233" i="1"/>
  <c r="L238" i="1"/>
  <c r="L241" i="1"/>
  <c r="L246" i="1"/>
  <c r="L249" i="1"/>
  <c r="L254" i="1"/>
  <c r="L257" i="1"/>
  <c r="L262" i="1"/>
  <c r="L265" i="1"/>
  <c r="L270" i="1"/>
  <c r="L275" i="1"/>
  <c r="L280" i="1"/>
  <c r="L286" i="1"/>
  <c r="L291" i="1"/>
  <c r="L195" i="1"/>
  <c r="L214" i="1"/>
  <c r="L221" i="1"/>
  <c r="L225" i="1"/>
  <c r="L228" i="1"/>
  <c r="L236" i="1"/>
  <c r="L239" i="1"/>
  <c r="L244" i="1"/>
  <c r="L247" i="1"/>
  <c r="L252" i="1"/>
  <c r="L255" i="1"/>
  <c r="L260" i="1"/>
  <c r="L263" i="1"/>
  <c r="L271" i="1"/>
  <c r="L276" i="1"/>
  <c r="L282" i="1"/>
  <c r="L287" i="1"/>
  <c r="L292" i="1"/>
  <c r="L199" i="1"/>
  <c r="L218" i="1"/>
  <c r="L222" i="1"/>
  <c r="L226" i="1"/>
  <c r="L231" i="1"/>
  <c r="L234" i="1"/>
  <c r="L237" i="1"/>
  <c r="L242" i="1"/>
  <c r="L245" i="1"/>
  <c r="L250" i="1"/>
  <c r="L253" i="1"/>
  <c r="L258" i="1"/>
  <c r="L261" i="1"/>
  <c r="L266" i="1"/>
  <c r="L267" i="1"/>
  <c r="L272" i="1"/>
  <c r="L278" i="1"/>
  <c r="L283" i="1"/>
  <c r="L288" i="1"/>
  <c r="L209" i="1"/>
  <c r="L219" i="1"/>
  <c r="L227" i="1"/>
  <c r="L235" i="1"/>
  <c r="L240" i="1"/>
  <c r="L243" i="1"/>
  <c r="L248" i="1"/>
  <c r="L251" i="1"/>
  <c r="L256" i="1"/>
  <c r="L259" i="1"/>
  <c r="L264" i="1"/>
  <c r="L268" i="1"/>
  <c r="L274" i="1"/>
  <c r="L279" i="1"/>
  <c r="L284" i="1"/>
  <c r="L290" i="1"/>
  <c r="L216" i="1"/>
  <c r="L212" i="1"/>
  <c r="L208" i="1"/>
  <c r="L200" i="1"/>
  <c r="L205" i="1"/>
  <c r="L193" i="1"/>
  <c r="L196" i="1"/>
  <c r="L201" i="1"/>
  <c r="L204" i="1"/>
  <c r="L197" i="1"/>
  <c r="L203" i="1"/>
  <c r="L194" i="1"/>
  <c r="L207" i="1"/>
  <c r="L210" i="1"/>
  <c r="L198" i="1"/>
  <c r="L202" i="1"/>
  <c r="B27" i="29" l="1"/>
  <c r="K26" i="29"/>
  <c r="L26" i="29" s="1"/>
  <c r="N26" i="29" s="1"/>
  <c r="C26" i="29"/>
  <c r="D26" i="29" s="1"/>
  <c r="F26" i="29" s="1"/>
  <c r="K132" i="99"/>
  <c r="J133" i="99"/>
  <c r="Q24" i="29"/>
  <c r="R23" i="29"/>
  <c r="S23" i="29" s="1"/>
  <c r="U23" i="29" s="1"/>
  <c r="P125" i="99"/>
  <c r="O126" i="99"/>
  <c r="J41" i="99"/>
  <c r="K40" i="99"/>
  <c r="K94" i="99"/>
  <c r="J95" i="99"/>
  <c r="P136" i="99"/>
  <c r="O137" i="99"/>
  <c r="E41" i="99"/>
  <c r="F40" i="99"/>
  <c r="E83" i="99"/>
  <c r="F82" i="99"/>
  <c r="E106" i="99"/>
  <c r="F105" i="99"/>
  <c r="D110" i="61"/>
  <c r="P148" i="99"/>
  <c r="O149" i="99"/>
  <c r="A112" i="61"/>
  <c r="C111" i="61"/>
  <c r="B111" i="61"/>
  <c r="K114" i="99"/>
  <c r="J115" i="99"/>
  <c r="E118" i="99"/>
  <c r="F117" i="99"/>
  <c r="F128" i="99"/>
  <c r="E129" i="99"/>
  <c r="J77" i="99"/>
  <c r="K76" i="99"/>
  <c r="J68" i="99"/>
  <c r="K67" i="99"/>
  <c r="F142" i="99"/>
  <c r="E143" i="99"/>
  <c r="J53" i="99"/>
  <c r="K52" i="99"/>
  <c r="E53" i="99"/>
  <c r="F52" i="99"/>
  <c r="K140" i="99"/>
  <c r="J141" i="99"/>
  <c r="E92" i="99"/>
  <c r="F91" i="99"/>
  <c r="AG12" i="29"/>
  <c r="AD11" i="29"/>
  <c r="AE11" i="29" s="1"/>
  <c r="AI11" i="29" s="1"/>
  <c r="Y11" i="29"/>
  <c r="Z11" i="29" s="1"/>
  <c r="AH11" i="29" s="1"/>
  <c r="E70" i="99"/>
  <c r="F69" i="99"/>
  <c r="E149" i="99"/>
  <c r="F148" i="99"/>
  <c r="K105" i="99"/>
  <c r="J106" i="99"/>
  <c r="P118" i="99"/>
  <c r="O119" i="99"/>
  <c r="K151" i="99"/>
  <c r="J152" i="99"/>
  <c r="P77" i="99"/>
  <c r="O78" i="99"/>
  <c r="O65" i="99"/>
  <c r="P64" i="99"/>
  <c r="P89" i="99"/>
  <c r="O90" i="99"/>
  <c r="P41" i="99"/>
  <c r="O42" i="99"/>
  <c r="O54" i="99"/>
  <c r="P53" i="99"/>
  <c r="P100" i="99"/>
  <c r="O101" i="99"/>
  <c r="J178" i="1"/>
  <c r="J179" i="1"/>
  <c r="J180" i="1" s="1"/>
  <c r="M268" i="1"/>
  <c r="H372" i="1"/>
  <c r="G268" i="1"/>
  <c r="M267" i="1"/>
  <c r="H371" i="1"/>
  <c r="G267" i="1"/>
  <c r="M287" i="1"/>
  <c r="H391" i="1"/>
  <c r="G287" i="1"/>
  <c r="H332" i="1"/>
  <c r="G228" i="1"/>
  <c r="M228" i="1"/>
  <c r="M195" i="1"/>
  <c r="H299" i="1"/>
  <c r="G195" i="1"/>
  <c r="M257" i="1"/>
  <c r="H361" i="1"/>
  <c r="G257" i="1"/>
  <c r="H317" i="1"/>
  <c r="M213" i="1"/>
  <c r="G213" i="1"/>
  <c r="M281" i="1"/>
  <c r="H385" i="1"/>
  <c r="G281" i="1"/>
  <c r="H336" i="1"/>
  <c r="M232" i="1"/>
  <c r="G232" i="1"/>
  <c r="H324" i="1"/>
  <c r="M220" i="1"/>
  <c r="G220" i="1"/>
  <c r="H302" i="1"/>
  <c r="M198" i="1"/>
  <c r="G198" i="1"/>
  <c r="M284" i="1"/>
  <c r="H388" i="1"/>
  <c r="G284" i="1"/>
  <c r="M264" i="1"/>
  <c r="H368" i="1"/>
  <c r="G264" i="1"/>
  <c r="M248" i="1"/>
  <c r="H352" i="1"/>
  <c r="G248" i="1"/>
  <c r="M227" i="1"/>
  <c r="H331" i="1"/>
  <c r="G227" i="1"/>
  <c r="H387" i="1"/>
  <c r="M283" i="1"/>
  <c r="G283" i="1"/>
  <c r="M266" i="1"/>
  <c r="H370" i="1"/>
  <c r="G266" i="1"/>
  <c r="M250" i="1"/>
  <c r="H354" i="1"/>
  <c r="G250" i="1"/>
  <c r="M234" i="1"/>
  <c r="H338" i="1"/>
  <c r="G234" i="1"/>
  <c r="H322" i="1"/>
  <c r="G218" i="1"/>
  <c r="M218" i="1"/>
  <c r="H386" i="1"/>
  <c r="M282" i="1"/>
  <c r="G282" i="1"/>
  <c r="M260" i="1"/>
  <c r="H364" i="1"/>
  <c r="G260" i="1"/>
  <c r="M244" i="1"/>
  <c r="H348" i="1"/>
  <c r="G244" i="1"/>
  <c r="H329" i="1"/>
  <c r="M225" i="1"/>
  <c r="G225" i="1"/>
  <c r="H395" i="1"/>
  <c r="M291" i="1"/>
  <c r="G291" i="1"/>
  <c r="M270" i="1"/>
  <c r="H374" i="1"/>
  <c r="G270" i="1"/>
  <c r="M254" i="1"/>
  <c r="H358" i="1"/>
  <c r="G254" i="1"/>
  <c r="M238" i="1"/>
  <c r="H342" i="1"/>
  <c r="G238" i="1"/>
  <c r="M206" i="1"/>
  <c r="H310" i="1"/>
  <c r="G206" i="1"/>
  <c r="M277" i="1"/>
  <c r="H381" i="1"/>
  <c r="G277" i="1"/>
  <c r="H334" i="1"/>
  <c r="M230" i="1"/>
  <c r="G230" i="1"/>
  <c r="H321" i="1"/>
  <c r="M217" i="1"/>
  <c r="G217" i="1"/>
  <c r="H307" i="1"/>
  <c r="M203" i="1"/>
  <c r="G203" i="1"/>
  <c r="M200" i="1"/>
  <c r="G200" i="1"/>
  <c r="H304" i="1"/>
  <c r="M290" i="1"/>
  <c r="H394" i="1"/>
  <c r="G290" i="1"/>
  <c r="M235" i="1"/>
  <c r="H339" i="1"/>
  <c r="G235" i="1"/>
  <c r="M253" i="1"/>
  <c r="H357" i="1"/>
  <c r="G253" i="1"/>
  <c r="M222" i="1"/>
  <c r="H326" i="1"/>
  <c r="G222" i="1"/>
  <c r="H351" i="1"/>
  <c r="M247" i="1"/>
  <c r="G247" i="1"/>
  <c r="M275" i="1"/>
  <c r="H379" i="1"/>
  <c r="G275" i="1"/>
  <c r="M208" i="1"/>
  <c r="H312" i="1"/>
  <c r="G208" i="1"/>
  <c r="H297" i="1"/>
  <c r="M193" i="1"/>
  <c r="G193" i="1"/>
  <c r="H316" i="1"/>
  <c r="G212" i="1"/>
  <c r="M212" i="1"/>
  <c r="M279" i="1"/>
  <c r="H383" i="1"/>
  <c r="G279" i="1"/>
  <c r="M259" i="1"/>
  <c r="H363" i="1"/>
  <c r="G259" i="1"/>
  <c r="M243" i="1"/>
  <c r="H347" i="1"/>
  <c r="G243" i="1"/>
  <c r="M219" i="1"/>
  <c r="H323" i="1"/>
  <c r="G219" i="1"/>
  <c r="M278" i="1"/>
  <c r="H382" i="1"/>
  <c r="G278" i="1"/>
  <c r="M261" i="1"/>
  <c r="H365" i="1"/>
  <c r="G261" i="1"/>
  <c r="M245" i="1"/>
  <c r="H349" i="1"/>
  <c r="G245" i="1"/>
  <c r="H335" i="1"/>
  <c r="M231" i="1"/>
  <c r="G231" i="1"/>
  <c r="M199" i="1"/>
  <c r="H303" i="1"/>
  <c r="G199" i="1"/>
  <c r="M276" i="1"/>
  <c r="H380" i="1"/>
  <c r="G276" i="1"/>
  <c r="H359" i="1"/>
  <c r="M255" i="1"/>
  <c r="G255" i="1"/>
  <c r="H343" i="1"/>
  <c r="M239" i="1"/>
  <c r="G239" i="1"/>
  <c r="M221" i="1"/>
  <c r="H325" i="1"/>
  <c r="G221" i="1"/>
  <c r="H390" i="1"/>
  <c r="M286" i="1"/>
  <c r="G286" i="1"/>
  <c r="M265" i="1"/>
  <c r="H369" i="1"/>
  <c r="G265" i="1"/>
  <c r="M249" i="1"/>
  <c r="H353" i="1"/>
  <c r="G249" i="1"/>
  <c r="M233" i="1"/>
  <c r="H337" i="1"/>
  <c r="G233" i="1"/>
  <c r="M289" i="1"/>
  <c r="H393" i="1"/>
  <c r="G289" i="1"/>
  <c r="M273" i="1"/>
  <c r="H377" i="1"/>
  <c r="G273" i="1"/>
  <c r="M229" i="1"/>
  <c r="H333" i="1"/>
  <c r="G229" i="1"/>
  <c r="M215" i="1"/>
  <c r="H319" i="1"/>
  <c r="G215" i="1"/>
  <c r="G201" i="1"/>
  <c r="M201" i="1"/>
  <c r="H305" i="1"/>
  <c r="M251" i="1"/>
  <c r="H355" i="1"/>
  <c r="G251" i="1"/>
  <c r="M288" i="1"/>
  <c r="H392" i="1"/>
  <c r="G288" i="1"/>
  <c r="M237" i="1"/>
  <c r="H341" i="1"/>
  <c r="G237" i="1"/>
  <c r="H367" i="1"/>
  <c r="M263" i="1"/>
  <c r="G263" i="1"/>
  <c r="M241" i="1"/>
  <c r="H345" i="1"/>
  <c r="G241" i="1"/>
  <c r="G210" i="1"/>
  <c r="M210" i="1"/>
  <c r="H314" i="1"/>
  <c r="H300" i="1"/>
  <c r="G196" i="1"/>
  <c r="M196" i="1"/>
  <c r="M207" i="1"/>
  <c r="G207" i="1"/>
  <c r="H311" i="1"/>
  <c r="M197" i="1"/>
  <c r="N197" i="1" s="1"/>
  <c r="I301" i="1" s="1"/>
  <c r="G197" i="1"/>
  <c r="H301" i="1"/>
  <c r="G202" i="1"/>
  <c r="M202" i="1"/>
  <c r="H306" i="1"/>
  <c r="H298" i="1"/>
  <c r="G194" i="1"/>
  <c r="M194" i="1"/>
  <c r="G204" i="1"/>
  <c r="H308" i="1"/>
  <c r="M204" i="1"/>
  <c r="G205" i="1"/>
  <c r="M205" i="1"/>
  <c r="H309" i="1"/>
  <c r="M216" i="1"/>
  <c r="H320" i="1"/>
  <c r="G216" i="1"/>
  <c r="H378" i="1"/>
  <c r="M274" i="1"/>
  <c r="G274" i="1"/>
  <c r="M256" i="1"/>
  <c r="H360" i="1"/>
  <c r="G256" i="1"/>
  <c r="M240" i="1"/>
  <c r="H344" i="1"/>
  <c r="G240" i="1"/>
  <c r="H313" i="1"/>
  <c r="M209" i="1"/>
  <c r="G209" i="1"/>
  <c r="M272" i="1"/>
  <c r="H376" i="1"/>
  <c r="G272" i="1"/>
  <c r="M258" i="1"/>
  <c r="H362" i="1"/>
  <c r="G258" i="1"/>
  <c r="M242" i="1"/>
  <c r="H346" i="1"/>
  <c r="G242" i="1"/>
  <c r="M226" i="1"/>
  <c r="H330" i="1"/>
  <c r="G226" i="1"/>
  <c r="M292" i="1"/>
  <c r="H396" i="1"/>
  <c r="G292" i="1"/>
  <c r="M271" i="1"/>
  <c r="H375" i="1"/>
  <c r="G271" i="1"/>
  <c r="M252" i="1"/>
  <c r="H356" i="1"/>
  <c r="G252" i="1"/>
  <c r="M236" i="1"/>
  <c r="H340" i="1"/>
  <c r="G236" i="1"/>
  <c r="H318" i="1"/>
  <c r="M214" i="1"/>
  <c r="G214" i="1"/>
  <c r="M280" i="1"/>
  <c r="H384" i="1"/>
  <c r="G280" i="1"/>
  <c r="M262" i="1"/>
  <c r="H366" i="1"/>
  <c r="G262" i="1"/>
  <c r="M246" i="1"/>
  <c r="H350" i="1"/>
  <c r="G246" i="1"/>
  <c r="H328" i="1"/>
  <c r="M224" i="1"/>
  <c r="G224" i="1"/>
  <c r="M285" i="1"/>
  <c r="H389" i="1"/>
  <c r="G285" i="1"/>
  <c r="M269" i="1"/>
  <c r="H373" i="1"/>
  <c r="G269" i="1"/>
  <c r="H327" i="1"/>
  <c r="G223" i="1"/>
  <c r="M223" i="1"/>
  <c r="H315" i="1"/>
  <c r="G211" i="1"/>
  <c r="M211" i="1"/>
  <c r="K77" i="99" l="1"/>
  <c r="J78" i="99"/>
  <c r="F83" i="99"/>
  <c r="E84" i="99"/>
  <c r="Y12" i="29"/>
  <c r="Z12" i="29" s="1"/>
  <c r="AH12" i="29" s="1"/>
  <c r="AG13" i="29"/>
  <c r="AD12" i="29"/>
  <c r="AE12" i="29" s="1"/>
  <c r="AI12" i="29" s="1"/>
  <c r="E42" i="99"/>
  <c r="F41" i="99"/>
  <c r="P137" i="99"/>
  <c r="O138" i="99"/>
  <c r="F92" i="99"/>
  <c r="E93" i="99"/>
  <c r="F118" i="99"/>
  <c r="E119" i="99"/>
  <c r="K152" i="99"/>
  <c r="J153" i="99"/>
  <c r="K141" i="99"/>
  <c r="J142" i="99"/>
  <c r="J116" i="99"/>
  <c r="K115" i="99"/>
  <c r="J96" i="99"/>
  <c r="K95" i="99"/>
  <c r="P119" i="99"/>
  <c r="O120" i="99"/>
  <c r="E54" i="99"/>
  <c r="F53" i="99"/>
  <c r="D111" i="61"/>
  <c r="K41" i="99"/>
  <c r="J42" i="99"/>
  <c r="K106" i="99"/>
  <c r="J107" i="99"/>
  <c r="A113" i="61"/>
  <c r="C112" i="61"/>
  <c r="B112" i="61"/>
  <c r="P126" i="99"/>
  <c r="O127" i="99"/>
  <c r="K53" i="99"/>
  <c r="J54" i="99"/>
  <c r="P149" i="99"/>
  <c r="O150" i="99"/>
  <c r="E150" i="99"/>
  <c r="F149" i="99"/>
  <c r="R24" i="29"/>
  <c r="S24" i="29" s="1"/>
  <c r="U24" i="29" s="1"/>
  <c r="Q25" i="29"/>
  <c r="K133" i="99"/>
  <c r="J134" i="99"/>
  <c r="K134" i="99" s="1"/>
  <c r="E71" i="99"/>
  <c r="F70" i="99"/>
  <c r="J69" i="99"/>
  <c r="K68" i="99"/>
  <c r="E107" i="99"/>
  <c r="F106" i="99"/>
  <c r="E144" i="99"/>
  <c r="F143" i="99"/>
  <c r="E130" i="99"/>
  <c r="F129" i="99"/>
  <c r="C27" i="29"/>
  <c r="D27" i="29" s="1"/>
  <c r="F27" i="29" s="1"/>
  <c r="B28" i="29"/>
  <c r="K27" i="29"/>
  <c r="L27" i="29" s="1"/>
  <c r="N27" i="29" s="1"/>
  <c r="P101" i="99"/>
  <c r="O102" i="99"/>
  <c r="P42" i="99"/>
  <c r="O43" i="99"/>
  <c r="P65" i="99"/>
  <c r="O66" i="99"/>
  <c r="P90" i="99"/>
  <c r="O91" i="99"/>
  <c r="P78" i="99"/>
  <c r="O79" i="99"/>
  <c r="O55" i="99"/>
  <c r="P54" i="99"/>
  <c r="N246" i="1"/>
  <c r="I350" i="1" s="1"/>
  <c r="N236" i="1"/>
  <c r="I340" i="1" s="1"/>
  <c r="N226" i="1"/>
  <c r="I330" i="1" s="1"/>
  <c r="N240" i="1"/>
  <c r="I344" i="1" s="1"/>
  <c r="C306" i="1"/>
  <c r="S202" i="1"/>
  <c r="Z202" i="1" s="1"/>
  <c r="H202" i="1"/>
  <c r="I202" i="1" s="1"/>
  <c r="N214" i="1"/>
  <c r="I318" i="1" s="1"/>
  <c r="N274" i="1"/>
  <c r="I378" i="1" s="1"/>
  <c r="H205" i="1"/>
  <c r="I205" i="1" s="1"/>
  <c r="C309" i="1"/>
  <c r="S205" i="1"/>
  <c r="Z205" i="1" s="1"/>
  <c r="C308" i="1"/>
  <c r="S204" i="1"/>
  <c r="Z204" i="1" s="1"/>
  <c r="H204" i="1"/>
  <c r="I204" i="1" s="1"/>
  <c r="C298" i="1"/>
  <c r="S194" i="1"/>
  <c r="Z194" i="1" s="1"/>
  <c r="H194" i="1"/>
  <c r="I194" i="1" s="1"/>
  <c r="N202" i="1"/>
  <c r="I306" i="1" s="1"/>
  <c r="N207" i="1"/>
  <c r="I311" i="1" s="1"/>
  <c r="C300" i="1"/>
  <c r="S196" i="1"/>
  <c r="Z196" i="1" s="1"/>
  <c r="H196" i="1"/>
  <c r="I196" i="1" s="1"/>
  <c r="N210" i="1"/>
  <c r="I314" i="1" s="1"/>
  <c r="N263" i="1"/>
  <c r="I367" i="1" s="1"/>
  <c r="H201" i="1"/>
  <c r="I201" i="1" s="1"/>
  <c r="C305" i="1"/>
  <c r="S201" i="1"/>
  <c r="Z201" i="1" s="1"/>
  <c r="N286" i="1"/>
  <c r="I390" i="1" s="1"/>
  <c r="N239" i="1"/>
  <c r="I343" i="1" s="1"/>
  <c r="N255" i="1"/>
  <c r="I359" i="1" s="1"/>
  <c r="N231" i="1"/>
  <c r="I335" i="1" s="1"/>
  <c r="C316" i="1"/>
  <c r="S212" i="1"/>
  <c r="Z212" i="1" s="1"/>
  <c r="H212" i="1"/>
  <c r="I212" i="1" s="1"/>
  <c r="N193" i="1"/>
  <c r="I297" i="1" s="1"/>
  <c r="N208" i="1"/>
  <c r="I312" i="1" s="1"/>
  <c r="N247" i="1"/>
  <c r="I351" i="1" s="1"/>
  <c r="N200" i="1"/>
  <c r="I304" i="1" s="1"/>
  <c r="N203" i="1"/>
  <c r="I307" i="1" s="1"/>
  <c r="N230" i="1"/>
  <c r="I334" i="1" s="1"/>
  <c r="N291" i="1"/>
  <c r="I395" i="1" s="1"/>
  <c r="N282" i="1"/>
  <c r="I386" i="1" s="1"/>
  <c r="N283" i="1"/>
  <c r="I387" i="1" s="1"/>
  <c r="S198" i="1"/>
  <c r="Z198" i="1" s="1"/>
  <c r="H198" i="1"/>
  <c r="I198" i="1" s="1"/>
  <c r="C302" i="1"/>
  <c r="C324" i="1"/>
  <c r="S220" i="1"/>
  <c r="Z220" i="1" s="1"/>
  <c r="H220" i="1"/>
  <c r="I220" i="1" s="1"/>
  <c r="C336" i="1"/>
  <c r="S232" i="1"/>
  <c r="Z232" i="1" s="1"/>
  <c r="H232" i="1"/>
  <c r="I232" i="1" s="1"/>
  <c r="S281" i="1"/>
  <c r="Z281" i="1" s="1"/>
  <c r="H281" i="1"/>
  <c r="I281" i="1" s="1"/>
  <c r="C385" i="1"/>
  <c r="S213" i="1"/>
  <c r="Z213" i="1" s="1"/>
  <c r="C317" i="1"/>
  <c r="H213" i="1"/>
  <c r="I213" i="1" s="1"/>
  <c r="C361" i="1"/>
  <c r="S257" i="1"/>
  <c r="Z257" i="1" s="1"/>
  <c r="H257" i="1"/>
  <c r="I257" i="1" s="1"/>
  <c r="C299" i="1"/>
  <c r="S195" i="1"/>
  <c r="Z195" i="1" s="1"/>
  <c r="H195" i="1"/>
  <c r="I195" i="1" s="1"/>
  <c r="N228" i="1"/>
  <c r="I332" i="1" s="1"/>
  <c r="C391" i="1"/>
  <c r="S287" i="1"/>
  <c r="Z287" i="1" s="1"/>
  <c r="H287" i="1"/>
  <c r="I287" i="1" s="1"/>
  <c r="C371" i="1"/>
  <c r="S267" i="1"/>
  <c r="Z267" i="1" s="1"/>
  <c r="H267" i="1"/>
  <c r="I267" i="1" s="1"/>
  <c r="S268" i="1"/>
  <c r="Z268" i="1" s="1"/>
  <c r="C372" i="1"/>
  <c r="H268" i="1"/>
  <c r="I268" i="1" s="1"/>
  <c r="N285" i="1"/>
  <c r="I389" i="1" s="1"/>
  <c r="N252" i="1"/>
  <c r="I356" i="1" s="1"/>
  <c r="N258" i="1"/>
  <c r="I362" i="1" s="1"/>
  <c r="N216" i="1"/>
  <c r="I320" i="1" s="1"/>
  <c r="H210" i="1"/>
  <c r="I210" i="1" s="1"/>
  <c r="S210" i="1"/>
  <c r="Z210" i="1" s="1"/>
  <c r="C314" i="1"/>
  <c r="N288" i="1"/>
  <c r="I392" i="1" s="1"/>
  <c r="N229" i="1"/>
  <c r="I333" i="1" s="1"/>
  <c r="N273" i="1"/>
  <c r="I377" i="1" s="1"/>
  <c r="N233" i="1"/>
  <c r="I337" i="1" s="1"/>
  <c r="N265" i="1"/>
  <c r="I369" i="1" s="1"/>
  <c r="N221" i="1"/>
  <c r="I325" i="1" s="1"/>
  <c r="N276" i="1"/>
  <c r="I380" i="1" s="1"/>
  <c r="N199" i="1"/>
  <c r="I303" i="1" s="1"/>
  <c r="N245" i="1"/>
  <c r="I349" i="1" s="1"/>
  <c r="N261" i="1"/>
  <c r="I365" i="1" s="1"/>
  <c r="N278" i="1"/>
  <c r="I382" i="1" s="1"/>
  <c r="N219" i="1"/>
  <c r="I323" i="1" s="1"/>
  <c r="N243" i="1"/>
  <c r="I347" i="1" s="1"/>
  <c r="N259" i="1"/>
  <c r="I363" i="1" s="1"/>
  <c r="N279" i="1"/>
  <c r="I383" i="1" s="1"/>
  <c r="N275" i="1"/>
  <c r="I379" i="1" s="1"/>
  <c r="N222" i="1"/>
  <c r="I326" i="1" s="1"/>
  <c r="N253" i="1"/>
  <c r="I357" i="1" s="1"/>
  <c r="N235" i="1"/>
  <c r="I339" i="1" s="1"/>
  <c r="N290" i="1"/>
  <c r="I394" i="1" s="1"/>
  <c r="N277" i="1"/>
  <c r="I381" i="1" s="1"/>
  <c r="N206" i="1"/>
  <c r="I310" i="1" s="1"/>
  <c r="N238" i="1"/>
  <c r="I342" i="1" s="1"/>
  <c r="N254" i="1"/>
  <c r="I358" i="1" s="1"/>
  <c r="N270" i="1"/>
  <c r="I374" i="1" s="1"/>
  <c r="N244" i="1"/>
  <c r="I348" i="1" s="1"/>
  <c r="N260" i="1"/>
  <c r="I364" i="1" s="1"/>
  <c r="N234" i="1"/>
  <c r="I338" i="1" s="1"/>
  <c r="N250" i="1"/>
  <c r="I354" i="1" s="1"/>
  <c r="N266" i="1"/>
  <c r="I370" i="1" s="1"/>
  <c r="N227" i="1"/>
  <c r="I331" i="1" s="1"/>
  <c r="N248" i="1"/>
  <c r="I352" i="1" s="1"/>
  <c r="N264" i="1"/>
  <c r="I368" i="1" s="1"/>
  <c r="N284" i="1"/>
  <c r="I388" i="1" s="1"/>
  <c r="N220" i="1"/>
  <c r="I324" i="1" s="1"/>
  <c r="N232" i="1"/>
  <c r="I336" i="1" s="1"/>
  <c r="S228" i="1"/>
  <c r="Z228" i="1" s="1"/>
  <c r="C332" i="1"/>
  <c r="H228" i="1"/>
  <c r="I228" i="1" s="1"/>
  <c r="N262" i="1"/>
  <c r="I366" i="1" s="1"/>
  <c r="N271" i="1"/>
  <c r="I375" i="1" s="1"/>
  <c r="N242" i="1"/>
  <c r="I346" i="1" s="1"/>
  <c r="N256" i="1"/>
  <c r="I360" i="1" s="1"/>
  <c r="N237" i="1"/>
  <c r="I341" i="1" s="1"/>
  <c r="N215" i="1"/>
  <c r="I319" i="1" s="1"/>
  <c r="N289" i="1"/>
  <c r="I393" i="1" s="1"/>
  <c r="N211" i="1"/>
  <c r="I315" i="1" s="1"/>
  <c r="S285" i="1"/>
  <c r="Z285" i="1" s="1"/>
  <c r="C389" i="1"/>
  <c r="H285" i="1"/>
  <c r="I285" i="1" s="1"/>
  <c r="C366" i="1"/>
  <c r="S262" i="1"/>
  <c r="Z262" i="1" s="1"/>
  <c r="H262" i="1"/>
  <c r="I262" i="1" s="1"/>
  <c r="S214" i="1"/>
  <c r="Z214" i="1" s="1"/>
  <c r="C318" i="1"/>
  <c r="H214" i="1"/>
  <c r="I214" i="1" s="1"/>
  <c r="S252" i="1"/>
  <c r="Z252" i="1" s="1"/>
  <c r="C356" i="1"/>
  <c r="H252" i="1"/>
  <c r="I252" i="1" s="1"/>
  <c r="S271" i="1"/>
  <c r="Z271" i="1" s="1"/>
  <c r="C375" i="1"/>
  <c r="H271" i="1"/>
  <c r="I271" i="1" s="1"/>
  <c r="C396" i="1"/>
  <c r="S292" i="1"/>
  <c r="Z292" i="1" s="1"/>
  <c r="H292" i="1"/>
  <c r="I292" i="1" s="1"/>
  <c r="S226" i="1"/>
  <c r="Z226" i="1" s="1"/>
  <c r="C330" i="1"/>
  <c r="H226" i="1"/>
  <c r="I226" i="1" s="1"/>
  <c r="C346" i="1"/>
  <c r="H242" i="1"/>
  <c r="I242" i="1" s="1"/>
  <c r="S242" i="1"/>
  <c r="Z242" i="1" s="1"/>
  <c r="S258" i="1"/>
  <c r="Z258" i="1" s="1"/>
  <c r="C362" i="1"/>
  <c r="H258" i="1"/>
  <c r="I258" i="1" s="1"/>
  <c r="H272" i="1"/>
  <c r="I272" i="1" s="1"/>
  <c r="S272" i="1"/>
  <c r="Z272" i="1" s="1"/>
  <c r="C376" i="1"/>
  <c r="S209" i="1"/>
  <c r="Z209" i="1" s="1"/>
  <c r="C313" i="1"/>
  <c r="H209" i="1"/>
  <c r="I209" i="1" s="1"/>
  <c r="S240" i="1"/>
  <c r="Z240" i="1" s="1"/>
  <c r="C344" i="1"/>
  <c r="H240" i="1"/>
  <c r="I240" i="1" s="1"/>
  <c r="C360" i="1"/>
  <c r="S256" i="1"/>
  <c r="Z256" i="1" s="1"/>
  <c r="H256" i="1"/>
  <c r="I256" i="1" s="1"/>
  <c r="C378" i="1"/>
  <c r="S274" i="1"/>
  <c r="Z274" i="1" s="1"/>
  <c r="H274" i="1"/>
  <c r="I274" i="1" s="1"/>
  <c r="N204" i="1"/>
  <c r="I308" i="1" s="1"/>
  <c r="H241" i="1"/>
  <c r="I241" i="1" s="1"/>
  <c r="S241" i="1"/>
  <c r="Z241" i="1" s="1"/>
  <c r="C345" i="1"/>
  <c r="S263" i="1"/>
  <c r="Z263" i="1" s="1"/>
  <c r="C367" i="1"/>
  <c r="H263" i="1"/>
  <c r="I263" i="1" s="1"/>
  <c r="S237" i="1"/>
  <c r="Z237" i="1" s="1"/>
  <c r="H237" i="1"/>
  <c r="I237" i="1" s="1"/>
  <c r="C341" i="1"/>
  <c r="C392" i="1"/>
  <c r="S288" i="1"/>
  <c r="Z288" i="1" s="1"/>
  <c r="H288" i="1"/>
  <c r="I288" i="1" s="1"/>
  <c r="S251" i="1"/>
  <c r="Z251" i="1" s="1"/>
  <c r="C355" i="1"/>
  <c r="H251" i="1"/>
  <c r="I251" i="1" s="1"/>
  <c r="C319" i="1"/>
  <c r="H215" i="1"/>
  <c r="I215" i="1" s="1"/>
  <c r="S215" i="1"/>
  <c r="Z215" i="1" s="1"/>
  <c r="C333" i="1"/>
  <c r="H229" i="1"/>
  <c r="I229" i="1" s="1"/>
  <c r="S229" i="1"/>
  <c r="Z229" i="1" s="1"/>
  <c r="S273" i="1"/>
  <c r="Z273" i="1" s="1"/>
  <c r="C377" i="1"/>
  <c r="H273" i="1"/>
  <c r="I273" i="1" s="1"/>
  <c r="C393" i="1"/>
  <c r="S289" i="1"/>
  <c r="Z289" i="1" s="1"/>
  <c r="H289" i="1"/>
  <c r="I289" i="1" s="1"/>
  <c r="S233" i="1"/>
  <c r="Z233" i="1" s="1"/>
  <c r="C337" i="1"/>
  <c r="H233" i="1"/>
  <c r="I233" i="1" s="1"/>
  <c r="C353" i="1"/>
  <c r="S249" i="1"/>
  <c r="Z249" i="1" s="1"/>
  <c r="H249" i="1"/>
  <c r="I249" i="1" s="1"/>
  <c r="S265" i="1"/>
  <c r="Z265" i="1" s="1"/>
  <c r="C369" i="1"/>
  <c r="H265" i="1"/>
  <c r="I265" i="1" s="1"/>
  <c r="C390" i="1"/>
  <c r="S286" i="1"/>
  <c r="Z286" i="1" s="1"/>
  <c r="H286" i="1"/>
  <c r="I286" i="1" s="1"/>
  <c r="C325" i="1"/>
  <c r="S221" i="1"/>
  <c r="Z221" i="1" s="1"/>
  <c r="H221" i="1"/>
  <c r="I221" i="1" s="1"/>
  <c r="C343" i="1"/>
  <c r="H239" i="1"/>
  <c r="I239" i="1" s="1"/>
  <c r="S239" i="1"/>
  <c r="Z239" i="1" s="1"/>
  <c r="C359" i="1"/>
  <c r="S255" i="1"/>
  <c r="Z255" i="1" s="1"/>
  <c r="H255" i="1"/>
  <c r="I255" i="1" s="1"/>
  <c r="S276" i="1"/>
  <c r="Z276" i="1" s="1"/>
  <c r="C380" i="1"/>
  <c r="H276" i="1"/>
  <c r="I276" i="1" s="1"/>
  <c r="C303" i="1"/>
  <c r="S199" i="1"/>
  <c r="Z199" i="1" s="1"/>
  <c r="H199" i="1"/>
  <c r="I199" i="1" s="1"/>
  <c r="C335" i="1"/>
  <c r="S231" i="1"/>
  <c r="Z231" i="1" s="1"/>
  <c r="H231" i="1"/>
  <c r="I231" i="1" s="1"/>
  <c r="S245" i="1"/>
  <c r="Z245" i="1" s="1"/>
  <c r="H245" i="1"/>
  <c r="I245" i="1" s="1"/>
  <c r="C349" i="1"/>
  <c r="C365" i="1"/>
  <c r="S261" i="1"/>
  <c r="Z261" i="1" s="1"/>
  <c r="H261" i="1"/>
  <c r="I261" i="1" s="1"/>
  <c r="S278" i="1"/>
  <c r="Z278" i="1" s="1"/>
  <c r="C382" i="1"/>
  <c r="H278" i="1"/>
  <c r="I278" i="1" s="1"/>
  <c r="H219" i="1"/>
  <c r="I219" i="1" s="1"/>
  <c r="S219" i="1"/>
  <c r="Z219" i="1" s="1"/>
  <c r="C323" i="1"/>
  <c r="C347" i="1"/>
  <c r="S243" i="1"/>
  <c r="Z243" i="1" s="1"/>
  <c r="H243" i="1"/>
  <c r="I243" i="1" s="1"/>
  <c r="S259" i="1"/>
  <c r="Z259" i="1" s="1"/>
  <c r="C363" i="1"/>
  <c r="H259" i="1"/>
  <c r="I259" i="1" s="1"/>
  <c r="C383" i="1"/>
  <c r="S279" i="1"/>
  <c r="Z279" i="1" s="1"/>
  <c r="H279" i="1"/>
  <c r="I279" i="1" s="1"/>
  <c r="N212" i="1"/>
  <c r="I316" i="1" s="1"/>
  <c r="C312" i="1"/>
  <c r="S208" i="1"/>
  <c r="Z208" i="1" s="1"/>
  <c r="H208" i="1"/>
  <c r="I208" i="1" s="1"/>
  <c r="C379" i="1"/>
  <c r="S275" i="1"/>
  <c r="Z275" i="1" s="1"/>
  <c r="H275" i="1"/>
  <c r="I275" i="1" s="1"/>
  <c r="S247" i="1"/>
  <c r="Z247" i="1" s="1"/>
  <c r="H247" i="1"/>
  <c r="I247" i="1" s="1"/>
  <c r="C351" i="1"/>
  <c r="S222" i="1"/>
  <c r="Z222" i="1" s="1"/>
  <c r="C326" i="1"/>
  <c r="H222" i="1"/>
  <c r="I222" i="1" s="1"/>
  <c r="H253" i="1"/>
  <c r="I253" i="1" s="1"/>
  <c r="C357" i="1"/>
  <c r="S253" i="1"/>
  <c r="Z253" i="1" s="1"/>
  <c r="S235" i="1"/>
  <c r="Z235" i="1" s="1"/>
  <c r="C339" i="1"/>
  <c r="H235" i="1"/>
  <c r="I235" i="1" s="1"/>
  <c r="C394" i="1"/>
  <c r="H290" i="1"/>
  <c r="I290" i="1" s="1"/>
  <c r="S290" i="1"/>
  <c r="Z290" i="1" s="1"/>
  <c r="S203" i="1"/>
  <c r="Z203" i="1" s="1"/>
  <c r="H203" i="1"/>
  <c r="I203" i="1" s="1"/>
  <c r="C307" i="1"/>
  <c r="S217" i="1"/>
  <c r="Z217" i="1" s="1"/>
  <c r="C321" i="1"/>
  <c r="H217" i="1"/>
  <c r="I217" i="1" s="1"/>
  <c r="S230" i="1"/>
  <c r="Z230" i="1" s="1"/>
  <c r="C334" i="1"/>
  <c r="H230" i="1"/>
  <c r="I230" i="1" s="1"/>
  <c r="S277" i="1"/>
  <c r="Z277" i="1" s="1"/>
  <c r="C381" i="1"/>
  <c r="H277" i="1"/>
  <c r="I277" i="1" s="1"/>
  <c r="S206" i="1"/>
  <c r="Z206" i="1" s="1"/>
  <c r="H206" i="1"/>
  <c r="I206" i="1" s="1"/>
  <c r="C310" i="1"/>
  <c r="S238" i="1"/>
  <c r="Z238" i="1" s="1"/>
  <c r="C342" i="1"/>
  <c r="H238" i="1"/>
  <c r="I238" i="1" s="1"/>
  <c r="S254" i="1"/>
  <c r="Z254" i="1" s="1"/>
  <c r="C358" i="1"/>
  <c r="H254" i="1"/>
  <c r="I254" i="1" s="1"/>
  <c r="C374" i="1"/>
  <c r="S270" i="1"/>
  <c r="Z270" i="1" s="1"/>
  <c r="H270" i="1"/>
  <c r="I270" i="1" s="1"/>
  <c r="C395" i="1"/>
  <c r="S291" i="1"/>
  <c r="Z291" i="1" s="1"/>
  <c r="H291" i="1"/>
  <c r="I291" i="1" s="1"/>
  <c r="S225" i="1"/>
  <c r="Z225" i="1" s="1"/>
  <c r="H225" i="1"/>
  <c r="I225" i="1" s="1"/>
  <c r="C329" i="1"/>
  <c r="S244" i="1"/>
  <c r="Z244" i="1" s="1"/>
  <c r="C348" i="1"/>
  <c r="H244" i="1"/>
  <c r="I244" i="1" s="1"/>
  <c r="C364" i="1"/>
  <c r="S260" i="1"/>
  <c r="Z260" i="1" s="1"/>
  <c r="H260" i="1"/>
  <c r="I260" i="1" s="1"/>
  <c r="S282" i="1"/>
  <c r="Z282" i="1" s="1"/>
  <c r="C386" i="1"/>
  <c r="H282" i="1"/>
  <c r="I282" i="1" s="1"/>
  <c r="N218" i="1"/>
  <c r="I322" i="1" s="1"/>
  <c r="S234" i="1"/>
  <c r="Z234" i="1" s="1"/>
  <c r="C338" i="1"/>
  <c r="H234" i="1"/>
  <c r="I234" i="1" s="1"/>
  <c r="C354" i="1"/>
  <c r="S250" i="1"/>
  <c r="Z250" i="1" s="1"/>
  <c r="H250" i="1"/>
  <c r="I250" i="1" s="1"/>
  <c r="S266" i="1"/>
  <c r="Z266" i="1" s="1"/>
  <c r="C370" i="1"/>
  <c r="H266" i="1"/>
  <c r="I266" i="1" s="1"/>
  <c r="C387" i="1"/>
  <c r="S283" i="1"/>
  <c r="Z283" i="1" s="1"/>
  <c r="H283" i="1"/>
  <c r="I283" i="1" s="1"/>
  <c r="C331" i="1"/>
  <c r="S227" i="1"/>
  <c r="Z227" i="1" s="1"/>
  <c r="H227" i="1"/>
  <c r="I227" i="1" s="1"/>
  <c r="S248" i="1"/>
  <c r="Z248" i="1" s="1"/>
  <c r="C352" i="1"/>
  <c r="H248" i="1"/>
  <c r="I248" i="1" s="1"/>
  <c r="C368" i="1"/>
  <c r="S264" i="1"/>
  <c r="Z264" i="1" s="1"/>
  <c r="H264" i="1"/>
  <c r="I264" i="1" s="1"/>
  <c r="C388" i="1"/>
  <c r="S284" i="1"/>
  <c r="Z284" i="1" s="1"/>
  <c r="H284" i="1"/>
  <c r="I284" i="1" s="1"/>
  <c r="N198" i="1"/>
  <c r="I302" i="1" s="1"/>
  <c r="N213" i="1"/>
  <c r="I317" i="1" s="1"/>
  <c r="N269" i="1"/>
  <c r="I373" i="1" s="1"/>
  <c r="N280" i="1"/>
  <c r="I384" i="1" s="1"/>
  <c r="N292" i="1"/>
  <c r="I396" i="1" s="1"/>
  <c r="N272" i="1"/>
  <c r="I376" i="1" s="1"/>
  <c r="N241" i="1"/>
  <c r="I345" i="1" s="1"/>
  <c r="N251" i="1"/>
  <c r="I355" i="1" s="1"/>
  <c r="N249" i="1"/>
  <c r="I353" i="1" s="1"/>
  <c r="N223" i="1"/>
  <c r="I327" i="1" s="1"/>
  <c r="C373" i="1"/>
  <c r="H269" i="1"/>
  <c r="I269" i="1" s="1"/>
  <c r="S269" i="1"/>
  <c r="Z269" i="1" s="1"/>
  <c r="C328" i="1"/>
  <c r="H224" i="1"/>
  <c r="I224" i="1" s="1"/>
  <c r="S224" i="1"/>
  <c r="Z224" i="1" s="1"/>
  <c r="S246" i="1"/>
  <c r="Z246" i="1" s="1"/>
  <c r="C350" i="1"/>
  <c r="H246" i="1"/>
  <c r="I246" i="1" s="1"/>
  <c r="S280" i="1"/>
  <c r="Z280" i="1" s="1"/>
  <c r="C384" i="1"/>
  <c r="H280" i="1"/>
  <c r="I280" i="1" s="1"/>
  <c r="C340" i="1"/>
  <c r="S236" i="1"/>
  <c r="Z236" i="1" s="1"/>
  <c r="H236" i="1"/>
  <c r="I236" i="1" s="1"/>
  <c r="C315" i="1"/>
  <c r="S211" i="1"/>
  <c r="Z211" i="1" s="1"/>
  <c r="H211" i="1"/>
  <c r="I211" i="1" s="1"/>
  <c r="C327" i="1"/>
  <c r="S223" i="1"/>
  <c r="Z223" i="1" s="1"/>
  <c r="H223" i="1"/>
  <c r="I223" i="1" s="1"/>
  <c r="N224" i="1"/>
  <c r="I328" i="1" s="1"/>
  <c r="N209" i="1"/>
  <c r="I313" i="1" s="1"/>
  <c r="S216" i="1"/>
  <c r="Z216" i="1" s="1"/>
  <c r="C320" i="1"/>
  <c r="H216" i="1"/>
  <c r="I216" i="1" s="1"/>
  <c r="N205" i="1"/>
  <c r="I309" i="1" s="1"/>
  <c r="N194" i="1"/>
  <c r="I298" i="1" s="1"/>
  <c r="H197" i="1"/>
  <c r="I197" i="1" s="1"/>
  <c r="W197" i="1" s="1"/>
  <c r="S197" i="1"/>
  <c r="Z197" i="1" s="1"/>
  <c r="C301" i="1"/>
  <c r="C311" i="1"/>
  <c r="S207" i="1"/>
  <c r="Z207" i="1" s="1"/>
  <c r="H207" i="1"/>
  <c r="I207" i="1" s="1"/>
  <c r="N196" i="1"/>
  <c r="I300" i="1" s="1"/>
  <c r="N201" i="1"/>
  <c r="I305" i="1" s="1"/>
  <c r="C297" i="1"/>
  <c r="S193" i="1"/>
  <c r="Z193" i="1" s="1"/>
  <c r="H193" i="1"/>
  <c r="I193" i="1" s="1"/>
  <c r="C304" i="1"/>
  <c r="S200" i="1"/>
  <c r="Z200" i="1" s="1"/>
  <c r="H200" i="1"/>
  <c r="I200" i="1" s="1"/>
  <c r="N217" i="1"/>
  <c r="I321" i="1" s="1"/>
  <c r="N225" i="1"/>
  <c r="I329" i="1" s="1"/>
  <c r="H218" i="1"/>
  <c r="I218" i="1" s="1"/>
  <c r="C322" i="1"/>
  <c r="S218" i="1"/>
  <c r="Z218" i="1" s="1"/>
  <c r="N281" i="1"/>
  <c r="I385" i="1" s="1"/>
  <c r="N257" i="1"/>
  <c r="I361" i="1" s="1"/>
  <c r="N195" i="1"/>
  <c r="I299" i="1" s="1"/>
  <c r="N287" i="1"/>
  <c r="I391" i="1" s="1"/>
  <c r="N267" i="1"/>
  <c r="I371" i="1" s="1"/>
  <c r="N268" i="1"/>
  <c r="I372" i="1" s="1"/>
  <c r="F71" i="99" l="1"/>
  <c r="E72" i="99"/>
  <c r="J108" i="99"/>
  <c r="K107" i="99"/>
  <c r="Q26" i="29"/>
  <c r="R25" i="29"/>
  <c r="S25" i="29" s="1"/>
  <c r="U25" i="29" s="1"/>
  <c r="F93" i="99"/>
  <c r="E94" i="99"/>
  <c r="B29" i="29"/>
  <c r="K28" i="29"/>
  <c r="L28" i="29" s="1"/>
  <c r="N28" i="29" s="1"/>
  <c r="C28" i="29"/>
  <c r="D28" i="29" s="1"/>
  <c r="F28" i="29" s="1"/>
  <c r="O139" i="99"/>
  <c r="P138" i="99"/>
  <c r="E151" i="99"/>
  <c r="F150" i="99"/>
  <c r="E55" i="99"/>
  <c r="F54" i="99"/>
  <c r="P150" i="99"/>
  <c r="O151" i="99"/>
  <c r="P120" i="99"/>
  <c r="O121" i="99"/>
  <c r="E131" i="99"/>
  <c r="F130" i="99"/>
  <c r="E43" i="99"/>
  <c r="F42" i="99"/>
  <c r="K54" i="99"/>
  <c r="J55" i="99"/>
  <c r="F144" i="99"/>
  <c r="E145" i="99"/>
  <c r="K96" i="99"/>
  <c r="J97" i="99"/>
  <c r="Y13" i="29"/>
  <c r="Z13" i="29" s="1"/>
  <c r="AH13" i="29" s="1"/>
  <c r="AG14" i="29"/>
  <c r="AD13" i="29"/>
  <c r="AE13" i="29" s="1"/>
  <c r="AI13" i="29" s="1"/>
  <c r="P127" i="99"/>
  <c r="O128" i="99"/>
  <c r="K42" i="99"/>
  <c r="J43" i="99"/>
  <c r="F107" i="99"/>
  <c r="E108" i="99"/>
  <c r="J117" i="99"/>
  <c r="K116" i="99"/>
  <c r="F84" i="99"/>
  <c r="E85" i="99"/>
  <c r="J143" i="99"/>
  <c r="K142" i="99"/>
  <c r="E120" i="99"/>
  <c r="F119" i="99"/>
  <c r="J70" i="99"/>
  <c r="K69" i="99"/>
  <c r="D112" i="61"/>
  <c r="K78" i="99"/>
  <c r="J79" i="99"/>
  <c r="A114" i="61"/>
  <c r="B113" i="61"/>
  <c r="C113" i="61"/>
  <c r="D113" i="61" s="1"/>
  <c r="K153" i="99"/>
  <c r="J154" i="99"/>
  <c r="T289" i="1"/>
  <c r="T274" i="1"/>
  <c r="T256" i="1"/>
  <c r="T242" i="1"/>
  <c r="P91" i="99"/>
  <c r="O92" i="99"/>
  <c r="P43" i="99"/>
  <c r="O44" i="99"/>
  <c r="O56" i="99"/>
  <c r="P55" i="99"/>
  <c r="P79" i="99"/>
  <c r="O80" i="99"/>
  <c r="P66" i="99"/>
  <c r="O67" i="99"/>
  <c r="P102" i="99"/>
  <c r="O103" i="99"/>
  <c r="T241" i="1"/>
  <c r="T240" i="1"/>
  <c r="T209" i="1"/>
  <c r="T272" i="1"/>
  <c r="T258" i="1"/>
  <c r="T282" i="1"/>
  <c r="T260" i="1"/>
  <c r="T244" i="1"/>
  <c r="T225" i="1"/>
  <c r="T291" i="1"/>
  <c r="T270" i="1"/>
  <c r="T254" i="1"/>
  <c r="T238" i="1"/>
  <c r="T206" i="1"/>
  <c r="T277" i="1"/>
  <c r="T230" i="1"/>
  <c r="T217" i="1"/>
  <c r="T203" i="1"/>
  <c r="T290" i="1"/>
  <c r="T235" i="1"/>
  <c r="T253" i="1"/>
  <c r="T222" i="1"/>
  <c r="T247" i="1"/>
  <c r="T231" i="1"/>
  <c r="T199" i="1"/>
  <c r="T229" i="1"/>
  <c r="T215" i="1"/>
  <c r="T249" i="1"/>
  <c r="T255" i="1"/>
  <c r="T239" i="1"/>
  <c r="T221" i="1"/>
  <c r="T286" i="1"/>
  <c r="T288" i="1"/>
  <c r="T207" i="1"/>
  <c r="T197" i="1"/>
  <c r="T245" i="1"/>
  <c r="T276" i="1"/>
  <c r="T265" i="1"/>
  <c r="T233" i="1"/>
  <c r="T273" i="1"/>
  <c r="T251" i="1"/>
  <c r="T237" i="1"/>
  <c r="T228" i="1"/>
  <c r="T193" i="1"/>
  <c r="T218" i="1"/>
  <c r="T234" i="1"/>
  <c r="T279" i="1"/>
  <c r="T259" i="1"/>
  <c r="T243" i="1"/>
  <c r="T219" i="1"/>
  <c r="T278" i="1"/>
  <c r="T281" i="1"/>
  <c r="T232" i="1"/>
  <c r="T220" i="1"/>
  <c r="T198" i="1"/>
  <c r="T194" i="1"/>
  <c r="T204" i="1"/>
  <c r="T205" i="1"/>
  <c r="T202" i="1"/>
  <c r="T280" i="1"/>
  <c r="T266" i="1"/>
  <c r="T292" i="1"/>
  <c r="T271" i="1"/>
  <c r="T252" i="1"/>
  <c r="T214" i="1"/>
  <c r="T262" i="1"/>
  <c r="T285" i="1"/>
  <c r="T195" i="1"/>
  <c r="T257" i="1"/>
  <c r="T200" i="1"/>
  <c r="T211" i="1"/>
  <c r="D350" i="1"/>
  <c r="W246" i="1"/>
  <c r="G350" i="1" s="1"/>
  <c r="T224" i="1"/>
  <c r="T269" i="1"/>
  <c r="T264" i="1"/>
  <c r="D322" i="1"/>
  <c r="W218" i="1"/>
  <c r="G322" i="1" s="1"/>
  <c r="W200" i="1"/>
  <c r="G304" i="1" s="1"/>
  <c r="D304" i="1"/>
  <c r="D301" i="1"/>
  <c r="G301" i="1"/>
  <c r="W223" i="1"/>
  <c r="G327" i="1" s="1"/>
  <c r="D327" i="1"/>
  <c r="W211" i="1"/>
  <c r="G315" i="1" s="1"/>
  <c r="D315" i="1"/>
  <c r="D340" i="1"/>
  <c r="W236" i="1"/>
  <c r="G340" i="1" s="1"/>
  <c r="D384" i="1"/>
  <c r="W280" i="1"/>
  <c r="G384" i="1" s="1"/>
  <c r="T246" i="1"/>
  <c r="W284" i="1"/>
  <c r="G388" i="1" s="1"/>
  <c r="D388" i="1"/>
  <c r="D368" i="1"/>
  <c r="W264" i="1"/>
  <c r="G368" i="1" s="1"/>
  <c r="T248" i="1"/>
  <c r="T227" i="1"/>
  <c r="T283" i="1"/>
  <c r="W266" i="1"/>
  <c r="G370" i="1" s="1"/>
  <c r="D370" i="1"/>
  <c r="W250" i="1"/>
  <c r="G354" i="1" s="1"/>
  <c r="D354" i="1"/>
  <c r="D338" i="1"/>
  <c r="W234" i="1"/>
  <c r="G338" i="1" s="1"/>
  <c r="D357" i="1"/>
  <c r="W253" i="1"/>
  <c r="G357" i="1" s="1"/>
  <c r="W219" i="1"/>
  <c r="G323" i="1" s="1"/>
  <c r="D323" i="1"/>
  <c r="D345" i="1"/>
  <c r="W241" i="1"/>
  <c r="G345" i="1" s="1"/>
  <c r="W272" i="1"/>
  <c r="G376" i="1" s="1"/>
  <c r="D376" i="1"/>
  <c r="D332" i="1"/>
  <c r="W228" i="1"/>
  <c r="G332" i="1" s="1"/>
  <c r="D372" i="1"/>
  <c r="W268" i="1"/>
  <c r="G372" i="1" s="1"/>
  <c r="W267" i="1"/>
  <c r="G371" i="1" s="1"/>
  <c r="D371" i="1"/>
  <c r="W287" i="1"/>
  <c r="G391" i="1" s="1"/>
  <c r="D391" i="1"/>
  <c r="D300" i="1"/>
  <c r="W196" i="1"/>
  <c r="G300" i="1" s="1"/>
  <c r="W224" i="1"/>
  <c r="G328" i="1" s="1"/>
  <c r="D328" i="1"/>
  <c r="D312" i="1"/>
  <c r="W208" i="1"/>
  <c r="G312" i="1" s="1"/>
  <c r="D365" i="1"/>
  <c r="W261" i="1"/>
  <c r="G365" i="1" s="1"/>
  <c r="D367" i="1"/>
  <c r="W263" i="1"/>
  <c r="G367" i="1" s="1"/>
  <c r="D330" i="1"/>
  <c r="W226" i="1"/>
  <c r="G330" i="1" s="1"/>
  <c r="W213" i="1"/>
  <c r="G317" i="1" s="1"/>
  <c r="D317" i="1"/>
  <c r="D316" i="1"/>
  <c r="W212" i="1"/>
  <c r="G316" i="1" s="1"/>
  <c r="D298" i="1"/>
  <c r="W194" i="1"/>
  <c r="G298" i="1" s="1"/>
  <c r="W204" i="1"/>
  <c r="G308" i="1" s="1"/>
  <c r="D308" i="1"/>
  <c r="D306" i="1"/>
  <c r="W202" i="1"/>
  <c r="G306" i="1" s="1"/>
  <c r="D320" i="1"/>
  <c r="W216" i="1"/>
  <c r="G320" i="1" s="1"/>
  <c r="D373" i="1"/>
  <c r="W269" i="1"/>
  <c r="G373" i="1" s="1"/>
  <c r="D379" i="1"/>
  <c r="W275" i="1"/>
  <c r="G379" i="1" s="1"/>
  <c r="D297" i="1"/>
  <c r="W193" i="1"/>
  <c r="G297" i="1" s="1"/>
  <c r="D311" i="1"/>
  <c r="W207" i="1"/>
  <c r="G311" i="1" s="1"/>
  <c r="T216" i="1"/>
  <c r="D386" i="1"/>
  <c r="W282" i="1"/>
  <c r="G386" i="1" s="1"/>
  <c r="W260" i="1"/>
  <c r="G364" i="1" s="1"/>
  <c r="D364" i="1"/>
  <c r="D348" i="1"/>
  <c r="W244" i="1"/>
  <c r="G348" i="1" s="1"/>
  <c r="W291" i="1"/>
  <c r="G395" i="1" s="1"/>
  <c r="D395" i="1"/>
  <c r="W270" i="1"/>
  <c r="G374" i="1" s="1"/>
  <c r="D374" i="1"/>
  <c r="W254" i="1"/>
  <c r="G358" i="1" s="1"/>
  <c r="D358" i="1"/>
  <c r="W238" i="1"/>
  <c r="G342" i="1" s="1"/>
  <c r="D342" i="1"/>
  <c r="D381" i="1"/>
  <c r="W277" i="1"/>
  <c r="G381" i="1" s="1"/>
  <c r="D334" i="1"/>
  <c r="W230" i="1"/>
  <c r="G334" i="1" s="1"/>
  <c r="W217" i="1"/>
  <c r="G321" i="1" s="1"/>
  <c r="D321" i="1"/>
  <c r="D339" i="1"/>
  <c r="W235" i="1"/>
  <c r="G339" i="1" s="1"/>
  <c r="W222" i="1"/>
  <c r="G326" i="1" s="1"/>
  <c r="D326" i="1"/>
  <c r="T275" i="1"/>
  <c r="T208" i="1"/>
  <c r="D383" i="1"/>
  <c r="W279" i="1"/>
  <c r="G383" i="1" s="1"/>
  <c r="D363" i="1"/>
  <c r="W259" i="1"/>
  <c r="G363" i="1" s="1"/>
  <c r="W243" i="1"/>
  <c r="G347" i="1" s="1"/>
  <c r="D347" i="1"/>
  <c r="W278" i="1"/>
  <c r="G382" i="1" s="1"/>
  <c r="D382" i="1"/>
  <c r="T261" i="1"/>
  <c r="D335" i="1"/>
  <c r="W231" i="1"/>
  <c r="G335" i="1" s="1"/>
  <c r="W199" i="1"/>
  <c r="G303" i="1" s="1"/>
  <c r="D303" i="1"/>
  <c r="D380" i="1"/>
  <c r="W276" i="1"/>
  <c r="G380" i="1" s="1"/>
  <c r="D359" i="1"/>
  <c r="W255" i="1"/>
  <c r="G359" i="1" s="1"/>
  <c r="D325" i="1"/>
  <c r="W221" i="1"/>
  <c r="G325" i="1" s="1"/>
  <c r="W286" i="1"/>
  <c r="G390" i="1" s="1"/>
  <c r="D390" i="1"/>
  <c r="W265" i="1"/>
  <c r="G369" i="1" s="1"/>
  <c r="D369" i="1"/>
  <c r="D353" i="1"/>
  <c r="W249" i="1"/>
  <c r="G353" i="1" s="1"/>
  <c r="W233" i="1"/>
  <c r="G337" i="1" s="1"/>
  <c r="D337" i="1"/>
  <c r="D393" i="1"/>
  <c r="W289" i="1"/>
  <c r="G393" i="1" s="1"/>
  <c r="W273" i="1"/>
  <c r="G377" i="1" s="1"/>
  <c r="D377" i="1"/>
  <c r="W251" i="1"/>
  <c r="G355" i="1" s="1"/>
  <c r="D355" i="1"/>
  <c r="W288" i="1"/>
  <c r="G392" i="1" s="1"/>
  <c r="D392" i="1"/>
  <c r="T263" i="1"/>
  <c r="D378" i="1"/>
  <c r="W274" i="1"/>
  <c r="G378" i="1" s="1"/>
  <c r="W256" i="1"/>
  <c r="G360" i="1" s="1"/>
  <c r="D360" i="1"/>
  <c r="D344" i="1"/>
  <c r="W240" i="1"/>
  <c r="G344" i="1" s="1"/>
  <c r="W209" i="1"/>
  <c r="G313" i="1" s="1"/>
  <c r="D313" i="1"/>
  <c r="W258" i="1"/>
  <c r="G362" i="1" s="1"/>
  <c r="D362" i="1"/>
  <c r="T226" i="1"/>
  <c r="W292" i="1"/>
  <c r="G396" i="1" s="1"/>
  <c r="D396" i="1"/>
  <c r="W271" i="1"/>
  <c r="G375" i="1" s="1"/>
  <c r="D375" i="1"/>
  <c r="W252" i="1"/>
  <c r="G356" i="1" s="1"/>
  <c r="D356" i="1"/>
  <c r="D318" i="1"/>
  <c r="W214" i="1"/>
  <c r="G318" i="1" s="1"/>
  <c r="W262" i="1"/>
  <c r="G366" i="1" s="1"/>
  <c r="D366" i="1"/>
  <c r="W285" i="1"/>
  <c r="G389" i="1" s="1"/>
  <c r="D389" i="1"/>
  <c r="W210" i="1"/>
  <c r="G314" i="1" s="1"/>
  <c r="D314" i="1"/>
  <c r="D299" i="1"/>
  <c r="W195" i="1"/>
  <c r="G299" i="1" s="1"/>
  <c r="D361" i="1"/>
  <c r="W257" i="1"/>
  <c r="G361" i="1" s="1"/>
  <c r="T213" i="1"/>
  <c r="D336" i="1"/>
  <c r="W232" i="1"/>
  <c r="G336" i="1" s="1"/>
  <c r="W220" i="1"/>
  <c r="G324" i="1" s="1"/>
  <c r="D324" i="1"/>
  <c r="T212" i="1"/>
  <c r="W201" i="1"/>
  <c r="G305" i="1" s="1"/>
  <c r="D305" i="1"/>
  <c r="T223" i="1"/>
  <c r="T236" i="1"/>
  <c r="T284" i="1"/>
  <c r="W248" i="1"/>
  <c r="G352" i="1" s="1"/>
  <c r="D352" i="1"/>
  <c r="W227" i="1"/>
  <c r="G331" i="1" s="1"/>
  <c r="D331" i="1"/>
  <c r="D387" i="1"/>
  <c r="W283" i="1"/>
  <c r="G387" i="1" s="1"/>
  <c r="T250" i="1"/>
  <c r="W225" i="1"/>
  <c r="G329" i="1" s="1"/>
  <c r="D329" i="1"/>
  <c r="W206" i="1"/>
  <c r="G310" i="1" s="1"/>
  <c r="D310" i="1"/>
  <c r="W203" i="1"/>
  <c r="G307" i="1" s="1"/>
  <c r="D307" i="1"/>
  <c r="W290" i="1"/>
  <c r="G394" i="1" s="1"/>
  <c r="D394" i="1"/>
  <c r="D351" i="1"/>
  <c r="W247" i="1"/>
  <c r="G351" i="1" s="1"/>
  <c r="D349" i="1"/>
  <c r="W245" i="1"/>
  <c r="G349" i="1" s="1"/>
  <c r="W239" i="1"/>
  <c r="G343" i="1" s="1"/>
  <c r="D343" i="1"/>
  <c r="W229" i="1"/>
  <c r="G333" i="1" s="1"/>
  <c r="D333" i="1"/>
  <c r="W215" i="1"/>
  <c r="G319" i="1" s="1"/>
  <c r="D319" i="1"/>
  <c r="D341" i="1"/>
  <c r="W237" i="1"/>
  <c r="G341" i="1" s="1"/>
  <c r="D346" i="1"/>
  <c r="W242" i="1"/>
  <c r="G346" i="1" s="1"/>
  <c r="T210" i="1"/>
  <c r="T268" i="1"/>
  <c r="T267" i="1"/>
  <c r="T287" i="1"/>
  <c r="W281" i="1"/>
  <c r="G385" i="1" s="1"/>
  <c r="D385" i="1"/>
  <c r="W198" i="1"/>
  <c r="G302" i="1" s="1"/>
  <c r="D302" i="1"/>
  <c r="T201" i="1"/>
  <c r="T196" i="1"/>
  <c r="D309" i="1"/>
  <c r="W205" i="1"/>
  <c r="G309" i="1" s="1"/>
  <c r="E56" i="99" l="1"/>
  <c r="F55" i="99"/>
  <c r="F120" i="99"/>
  <c r="E121" i="99"/>
  <c r="J144" i="99"/>
  <c r="K143" i="99"/>
  <c r="E146" i="99"/>
  <c r="F146" i="99" s="1"/>
  <c r="F145" i="99"/>
  <c r="E86" i="99"/>
  <c r="F86" i="99" s="1"/>
  <c r="F85" i="99"/>
  <c r="P139" i="99"/>
  <c r="O140" i="99"/>
  <c r="J56" i="99"/>
  <c r="K55" i="99"/>
  <c r="K154" i="99"/>
  <c r="J155" i="99"/>
  <c r="K117" i="99"/>
  <c r="J118" i="99"/>
  <c r="B30" i="29"/>
  <c r="K29" i="29"/>
  <c r="L29" i="29" s="1"/>
  <c r="N29" i="29" s="1"/>
  <c r="C29" i="29"/>
  <c r="D29" i="29" s="1"/>
  <c r="F29" i="29" s="1"/>
  <c r="F108" i="99"/>
  <c r="E109" i="99"/>
  <c r="E44" i="99"/>
  <c r="F43" i="99"/>
  <c r="E95" i="99"/>
  <c r="F94" i="99"/>
  <c r="A115" i="61"/>
  <c r="C114" i="61"/>
  <c r="B114" i="61"/>
  <c r="J44" i="99"/>
  <c r="K43" i="99"/>
  <c r="F131" i="99"/>
  <c r="E132" i="99"/>
  <c r="J80" i="99"/>
  <c r="K79" i="99"/>
  <c r="P121" i="99"/>
  <c r="O122" i="99"/>
  <c r="P122" i="99" s="1"/>
  <c r="Q27" i="29"/>
  <c r="R26" i="29"/>
  <c r="S26" i="29" s="1"/>
  <c r="U26" i="29" s="1"/>
  <c r="P128" i="99"/>
  <c r="O129" i="99"/>
  <c r="K97" i="99"/>
  <c r="J98" i="99"/>
  <c r="K98" i="99" s="1"/>
  <c r="P151" i="99"/>
  <c r="O152" i="99"/>
  <c r="K108" i="99"/>
  <c r="J109" i="99"/>
  <c r="E152" i="99"/>
  <c r="F151" i="99"/>
  <c r="E73" i="99"/>
  <c r="F72" i="99"/>
  <c r="J71" i="99"/>
  <c r="K70" i="99"/>
  <c r="AG15" i="29"/>
  <c r="AD14" i="29"/>
  <c r="AE14" i="29" s="1"/>
  <c r="AI14" i="29" s="1"/>
  <c r="Y14" i="29"/>
  <c r="Z14" i="29" s="1"/>
  <c r="AH14" i="29" s="1"/>
  <c r="P103" i="99"/>
  <c r="O104" i="99"/>
  <c r="O81" i="99"/>
  <c r="P80" i="99"/>
  <c r="P44" i="99"/>
  <c r="O45" i="99"/>
  <c r="P67" i="99"/>
  <c r="O68" i="99"/>
  <c r="P92" i="99"/>
  <c r="O93" i="99"/>
  <c r="P56" i="99"/>
  <c r="O57" i="99"/>
  <c r="P140" i="99" l="1"/>
  <c r="O141" i="99"/>
  <c r="J45" i="99"/>
  <c r="K44" i="99"/>
  <c r="A116" i="61"/>
  <c r="C115" i="61"/>
  <c r="B115" i="61"/>
  <c r="K109" i="99"/>
  <c r="J110" i="99"/>
  <c r="K110" i="99" s="1"/>
  <c r="K56" i="99"/>
  <c r="J57" i="99"/>
  <c r="O153" i="99"/>
  <c r="P152" i="99"/>
  <c r="E96" i="99"/>
  <c r="F95" i="99"/>
  <c r="Q28" i="29"/>
  <c r="R27" i="29"/>
  <c r="S27" i="29" s="1"/>
  <c r="U27" i="29" s="1"/>
  <c r="J156" i="99"/>
  <c r="K155" i="99"/>
  <c r="E45" i="99"/>
  <c r="F44" i="99"/>
  <c r="K144" i="99"/>
  <c r="J145" i="99"/>
  <c r="P129" i="99"/>
  <c r="O130" i="99"/>
  <c r="E122" i="99"/>
  <c r="F122" i="99" s="1"/>
  <c r="F121" i="99"/>
  <c r="F109" i="99"/>
  <c r="E110" i="99"/>
  <c r="F110" i="99" s="1"/>
  <c r="J72" i="99"/>
  <c r="K71" i="99"/>
  <c r="F73" i="99"/>
  <c r="E74" i="99"/>
  <c r="F74" i="99" s="1"/>
  <c r="B31" i="29"/>
  <c r="K30" i="29"/>
  <c r="L30" i="29" s="1"/>
  <c r="N30" i="29" s="1"/>
  <c r="C30" i="29"/>
  <c r="D30" i="29" s="1"/>
  <c r="F30" i="29" s="1"/>
  <c r="F132" i="99"/>
  <c r="E133" i="99"/>
  <c r="K118" i="99"/>
  <c r="J119" i="99"/>
  <c r="D114" i="61"/>
  <c r="AD15" i="29"/>
  <c r="AE15" i="29" s="1"/>
  <c r="AI15" i="29" s="1"/>
  <c r="AG16" i="29"/>
  <c r="Y15" i="29"/>
  <c r="Z15" i="29" s="1"/>
  <c r="AH15" i="29" s="1"/>
  <c r="K80" i="99"/>
  <c r="J81" i="99"/>
  <c r="E153" i="99"/>
  <c r="F152" i="99"/>
  <c r="E57" i="99"/>
  <c r="F56" i="99"/>
  <c r="O58" i="99"/>
  <c r="P57" i="99"/>
  <c r="P68" i="99"/>
  <c r="O69" i="99"/>
  <c r="P81" i="99"/>
  <c r="O82" i="99"/>
  <c r="P93" i="99"/>
  <c r="O94" i="99"/>
  <c r="P45" i="99"/>
  <c r="O46" i="99"/>
  <c r="P104" i="99"/>
  <c r="O105" i="99"/>
  <c r="K81" i="99" l="1"/>
  <c r="J82" i="99"/>
  <c r="Y16" i="29"/>
  <c r="Z16" i="29" s="1"/>
  <c r="AH16" i="29" s="1"/>
  <c r="AG17" i="29"/>
  <c r="AD16" i="29"/>
  <c r="AE16" i="29" s="1"/>
  <c r="AI16" i="29" s="1"/>
  <c r="K72" i="99"/>
  <c r="J73" i="99"/>
  <c r="E154" i="99"/>
  <c r="F153" i="99"/>
  <c r="K57" i="99"/>
  <c r="J58" i="99"/>
  <c r="F133" i="99"/>
  <c r="E134" i="99"/>
  <c r="F134" i="99" s="1"/>
  <c r="D115" i="61"/>
  <c r="P153" i="99"/>
  <c r="O154" i="99"/>
  <c r="A117" i="61"/>
  <c r="C116" i="61"/>
  <c r="B116" i="61"/>
  <c r="P130" i="99"/>
  <c r="O131" i="99"/>
  <c r="K145" i="99"/>
  <c r="J146" i="99"/>
  <c r="K146" i="99" s="1"/>
  <c r="E46" i="99"/>
  <c r="F45" i="99"/>
  <c r="J120" i="99"/>
  <c r="K119" i="99"/>
  <c r="B32" i="29"/>
  <c r="K31" i="29"/>
  <c r="L31" i="29" s="1"/>
  <c r="N31" i="29" s="1"/>
  <c r="C31" i="29"/>
  <c r="D31" i="29" s="1"/>
  <c r="F31" i="29" s="1"/>
  <c r="K156" i="99"/>
  <c r="J157" i="99"/>
  <c r="P141" i="99"/>
  <c r="O142" i="99"/>
  <c r="Q29" i="29"/>
  <c r="R28" i="29"/>
  <c r="S28" i="29" s="1"/>
  <c r="U28" i="29" s="1"/>
  <c r="F96" i="99"/>
  <c r="E97" i="99"/>
  <c r="K45" i="99"/>
  <c r="J46" i="99"/>
  <c r="E58" i="99"/>
  <c r="F57" i="99"/>
  <c r="P105" i="99"/>
  <c r="O106" i="99"/>
  <c r="P94" i="99"/>
  <c r="O95" i="99"/>
  <c r="P69" i="99"/>
  <c r="O70" i="99"/>
  <c r="O47" i="99"/>
  <c r="P46" i="99"/>
  <c r="P82" i="99"/>
  <c r="O83" i="99"/>
  <c r="O59" i="99"/>
  <c r="P58" i="99"/>
  <c r="K157" i="99" l="1"/>
  <c r="J158" i="99"/>
  <c r="K158" i="99" s="1"/>
  <c r="K46" i="99"/>
  <c r="J47" i="99"/>
  <c r="K73" i="99"/>
  <c r="J74" i="99"/>
  <c r="K74" i="99" s="1"/>
  <c r="P154" i="99"/>
  <c r="O155" i="99"/>
  <c r="F97" i="99"/>
  <c r="E98" i="99"/>
  <c r="F98" i="99" s="1"/>
  <c r="K58" i="99"/>
  <c r="J59" i="99"/>
  <c r="E155" i="99"/>
  <c r="F154" i="99"/>
  <c r="E59" i="99"/>
  <c r="F58" i="99"/>
  <c r="AG18" i="29"/>
  <c r="AD17" i="29"/>
  <c r="AE17" i="29" s="1"/>
  <c r="AI17" i="29" s="1"/>
  <c r="Y17" i="29"/>
  <c r="Z17" i="29" s="1"/>
  <c r="AH17" i="29" s="1"/>
  <c r="B33" i="29"/>
  <c r="K32" i="29"/>
  <c r="L32" i="29" s="1"/>
  <c r="N32" i="29" s="1"/>
  <c r="C32" i="29"/>
  <c r="D32" i="29" s="1"/>
  <c r="F32" i="29" s="1"/>
  <c r="K120" i="99"/>
  <c r="J121" i="99"/>
  <c r="E47" i="99"/>
  <c r="F46" i="99"/>
  <c r="P131" i="99"/>
  <c r="O132" i="99"/>
  <c r="Q30" i="29"/>
  <c r="R29" i="29"/>
  <c r="S29" i="29" s="1"/>
  <c r="U29" i="29" s="1"/>
  <c r="D116" i="61"/>
  <c r="J83" i="99"/>
  <c r="K82" i="99"/>
  <c r="P142" i="99"/>
  <c r="O143" i="99"/>
  <c r="A118" i="61"/>
  <c r="B117" i="61"/>
  <c r="C117" i="61"/>
  <c r="P95" i="99"/>
  <c r="O96" i="99"/>
  <c r="O60" i="99"/>
  <c r="P59" i="99"/>
  <c r="P47" i="99"/>
  <c r="O48" i="99"/>
  <c r="P83" i="99"/>
  <c r="O84" i="99"/>
  <c r="O71" i="99"/>
  <c r="P70" i="99"/>
  <c r="P106" i="99"/>
  <c r="O107" i="99"/>
  <c r="J84" i="99" l="1"/>
  <c r="K83" i="99"/>
  <c r="F155" i="99"/>
  <c r="E156" i="99"/>
  <c r="E60" i="99"/>
  <c r="F59" i="99"/>
  <c r="Q31" i="29"/>
  <c r="R30" i="29"/>
  <c r="S30" i="29" s="1"/>
  <c r="U30" i="29" s="1"/>
  <c r="K121" i="99"/>
  <c r="J122" i="99"/>
  <c r="K122" i="99" s="1"/>
  <c r="E48" i="99"/>
  <c r="F47" i="99"/>
  <c r="D117" i="61"/>
  <c r="A119" i="61"/>
  <c r="C118" i="61"/>
  <c r="D118" i="61" s="1"/>
  <c r="B118" i="61"/>
  <c r="B34" i="29"/>
  <c r="K33" i="29"/>
  <c r="L33" i="29" s="1"/>
  <c r="N33" i="29" s="1"/>
  <c r="C33" i="29"/>
  <c r="D33" i="29" s="1"/>
  <c r="F33" i="29" s="1"/>
  <c r="J48" i="99"/>
  <c r="K47" i="99"/>
  <c r="J60" i="99"/>
  <c r="K59" i="99"/>
  <c r="O156" i="99"/>
  <c r="P155" i="99"/>
  <c r="P143" i="99"/>
  <c r="O144" i="99"/>
  <c r="P132" i="99"/>
  <c r="O133" i="99"/>
  <c r="AG19" i="29"/>
  <c r="AD18" i="29"/>
  <c r="AE18" i="29" s="1"/>
  <c r="AI18" i="29" s="1"/>
  <c r="Y18" i="29"/>
  <c r="Z18" i="29" s="1"/>
  <c r="AH18" i="29" s="1"/>
  <c r="P71" i="99"/>
  <c r="O72" i="99"/>
  <c r="P107" i="99"/>
  <c r="O108" i="99"/>
  <c r="O85" i="99"/>
  <c r="P84" i="99"/>
  <c r="P60" i="99"/>
  <c r="O61" i="99"/>
  <c r="O49" i="99"/>
  <c r="P48" i="99"/>
  <c r="P96" i="99"/>
  <c r="O97" i="99"/>
  <c r="P133" i="99" l="1"/>
  <c r="O134" i="99"/>
  <c r="P134" i="99" s="1"/>
  <c r="P144" i="99"/>
  <c r="O145" i="99"/>
  <c r="F60" i="99"/>
  <c r="E61" i="99"/>
  <c r="A120" i="61"/>
  <c r="C119" i="61"/>
  <c r="B119" i="61"/>
  <c r="F48" i="99"/>
  <c r="E49" i="99"/>
  <c r="P156" i="99"/>
  <c r="O157" i="99"/>
  <c r="E157" i="99"/>
  <c r="F156" i="99"/>
  <c r="J61" i="99"/>
  <c r="K60" i="99"/>
  <c r="AG20" i="29"/>
  <c r="AD19" i="29"/>
  <c r="AE19" i="29" s="1"/>
  <c r="AI19" i="29" s="1"/>
  <c r="Y19" i="29"/>
  <c r="Z19" i="29" s="1"/>
  <c r="AH19" i="29" s="1"/>
  <c r="Q32" i="29"/>
  <c r="R31" i="29"/>
  <c r="S31" i="29" s="1"/>
  <c r="U31" i="29" s="1"/>
  <c r="J49" i="99"/>
  <c r="K48" i="99"/>
  <c r="B35" i="29"/>
  <c r="C34" i="29"/>
  <c r="D34" i="29" s="1"/>
  <c r="F34" i="29" s="1"/>
  <c r="K34" i="29"/>
  <c r="L34" i="29" s="1"/>
  <c r="N34" i="29" s="1"/>
  <c r="K84" i="99"/>
  <c r="J85" i="99"/>
  <c r="P61" i="99"/>
  <c r="O62" i="99"/>
  <c r="P62" i="99" s="1"/>
  <c r="O73" i="99"/>
  <c r="P72" i="99"/>
  <c r="P97" i="99"/>
  <c r="O98" i="99"/>
  <c r="P98" i="99" s="1"/>
  <c r="O109" i="99"/>
  <c r="P108" i="99"/>
  <c r="O50" i="99"/>
  <c r="P50" i="99" s="1"/>
  <c r="P49" i="99"/>
  <c r="P85" i="99"/>
  <c r="O86" i="99"/>
  <c r="P86" i="99" s="1"/>
  <c r="E50" i="99" l="1"/>
  <c r="F50" i="99" s="1"/>
  <c r="F49" i="99"/>
  <c r="K85" i="99"/>
  <c r="J86" i="99"/>
  <c r="K86" i="99" s="1"/>
  <c r="B36" i="29"/>
  <c r="K35" i="29"/>
  <c r="L35" i="29" s="1"/>
  <c r="N35" i="29" s="1"/>
  <c r="C35" i="29"/>
  <c r="D35" i="29" s="1"/>
  <c r="F35" i="29" s="1"/>
  <c r="D119" i="61"/>
  <c r="P145" i="99"/>
  <c r="O146" i="99"/>
  <c r="P146" i="99" s="1"/>
  <c r="P157" i="99"/>
  <c r="O158" i="99"/>
  <c r="P158" i="99" s="1"/>
  <c r="A121" i="61"/>
  <c r="C120" i="61"/>
  <c r="B120" i="61"/>
  <c r="K61" i="99"/>
  <c r="J62" i="99"/>
  <c r="K62" i="99" s="1"/>
  <c r="Q33" i="29"/>
  <c r="R32" i="29"/>
  <c r="S32" i="29" s="1"/>
  <c r="U32" i="29" s="1"/>
  <c r="Y20" i="29"/>
  <c r="Z20" i="29" s="1"/>
  <c r="AH20" i="29" s="1"/>
  <c r="AG21" i="29"/>
  <c r="AD20" i="29"/>
  <c r="AE20" i="29" s="1"/>
  <c r="AI20" i="29" s="1"/>
  <c r="E158" i="99"/>
  <c r="F158" i="99" s="1"/>
  <c r="F157" i="99"/>
  <c r="K49" i="99"/>
  <c r="J50" i="99"/>
  <c r="K50" i="99" s="1"/>
  <c r="F61" i="99"/>
  <c r="E62" i="99"/>
  <c r="F62" i="99" s="1"/>
  <c r="O110" i="99"/>
  <c r="P110" i="99" s="1"/>
  <c r="P109" i="99"/>
  <c r="P73" i="99"/>
  <c r="O74" i="99"/>
  <c r="P74" i="99" s="1"/>
  <c r="B37" i="29" l="1"/>
  <c r="C36" i="29"/>
  <c r="D36" i="29" s="1"/>
  <c r="F36" i="29" s="1"/>
  <c r="K36" i="29"/>
  <c r="L36" i="29" s="1"/>
  <c r="N36" i="29" s="1"/>
  <c r="A122" i="61"/>
  <c r="C121" i="61"/>
  <c r="B121" i="61"/>
  <c r="Q34" i="29"/>
  <c r="R33" i="29"/>
  <c r="S33" i="29" s="1"/>
  <c r="U33" i="29" s="1"/>
  <c r="D120" i="61"/>
  <c r="AG22" i="29"/>
  <c r="AD21" i="29"/>
  <c r="AE21" i="29" s="1"/>
  <c r="AI21" i="29" s="1"/>
  <c r="Y21" i="29"/>
  <c r="Z21" i="29" s="1"/>
  <c r="AH21" i="29" s="1"/>
  <c r="AG23" i="29" l="1"/>
  <c r="AD22" i="29"/>
  <c r="AE22" i="29" s="1"/>
  <c r="AI22" i="29" s="1"/>
  <c r="Y22" i="29"/>
  <c r="Z22" i="29" s="1"/>
  <c r="AH22" i="29" s="1"/>
  <c r="Q35" i="29"/>
  <c r="R34" i="29"/>
  <c r="S34" i="29" s="1"/>
  <c r="U34" i="29" s="1"/>
  <c r="D121" i="61"/>
  <c r="A123" i="61"/>
  <c r="C122" i="61"/>
  <c r="B122" i="61"/>
  <c r="B38" i="29"/>
  <c r="K37" i="29"/>
  <c r="L37" i="29" s="1"/>
  <c r="N37" i="29" s="1"/>
  <c r="C37" i="29"/>
  <c r="D37" i="29" s="1"/>
  <c r="F37" i="29" s="1"/>
  <c r="B39" i="29" l="1"/>
  <c r="K38" i="29"/>
  <c r="L38" i="29" s="1"/>
  <c r="N38" i="29" s="1"/>
  <c r="C38" i="29"/>
  <c r="D38" i="29" s="1"/>
  <c r="F38" i="29" s="1"/>
  <c r="A124" i="61"/>
  <c r="C123" i="61"/>
  <c r="B123" i="61"/>
  <c r="Q36" i="29"/>
  <c r="R35" i="29"/>
  <c r="S35" i="29" s="1"/>
  <c r="U35" i="29" s="1"/>
  <c r="D122" i="61"/>
  <c r="AG24" i="29"/>
  <c r="AD23" i="29"/>
  <c r="AE23" i="29" s="1"/>
  <c r="AI23" i="29" s="1"/>
  <c r="Y23" i="29"/>
  <c r="Z23" i="29" s="1"/>
  <c r="AH23" i="29" s="1"/>
  <c r="Y24" i="29" l="1"/>
  <c r="Z24" i="29" s="1"/>
  <c r="AH24" i="29" s="1"/>
  <c r="AG25" i="29"/>
  <c r="AD24" i="29"/>
  <c r="AE24" i="29" s="1"/>
  <c r="AI24" i="29" s="1"/>
  <c r="R36" i="29"/>
  <c r="S36" i="29" s="1"/>
  <c r="U36" i="29" s="1"/>
  <c r="Q37" i="29"/>
  <c r="D123" i="61"/>
  <c r="A125" i="61"/>
  <c r="B124" i="61"/>
  <c r="C124" i="61"/>
  <c r="K39" i="29"/>
  <c r="L39" i="29" s="1"/>
  <c r="N39" i="29" s="1"/>
  <c r="C39" i="29"/>
  <c r="D39" i="29" s="1"/>
  <c r="F39" i="29" s="1"/>
  <c r="B40" i="29"/>
  <c r="B41" i="29" l="1"/>
  <c r="C40" i="29"/>
  <c r="D40" i="29" s="1"/>
  <c r="F40" i="29" s="1"/>
  <c r="K40" i="29"/>
  <c r="L40" i="29" s="1"/>
  <c r="N40" i="29" s="1"/>
  <c r="A126" i="61"/>
  <c r="C125" i="61"/>
  <c r="D125" i="61" s="1"/>
  <c r="L18" i="61" s="1"/>
  <c r="B125" i="61"/>
  <c r="Q38" i="29"/>
  <c r="R37" i="29"/>
  <c r="S37" i="29" s="1"/>
  <c r="U37" i="29" s="1"/>
  <c r="Y25" i="29"/>
  <c r="Z25" i="29" s="1"/>
  <c r="AH25" i="29" s="1"/>
  <c r="AG26" i="29"/>
  <c r="AD25" i="29"/>
  <c r="AE25" i="29" s="1"/>
  <c r="AI25" i="29" s="1"/>
  <c r="D124" i="61"/>
  <c r="Y26" i="29" l="1"/>
  <c r="Z26" i="29" s="1"/>
  <c r="AH26" i="29" s="1"/>
  <c r="AD26" i="29"/>
  <c r="AE26" i="29" s="1"/>
  <c r="AI26" i="29" s="1"/>
  <c r="AG27" i="29"/>
  <c r="Q39" i="29"/>
  <c r="R38" i="29"/>
  <c r="S38" i="29" s="1"/>
  <c r="U38" i="29" s="1"/>
  <c r="A127" i="61"/>
  <c r="C126" i="61"/>
  <c r="D126" i="61" s="1"/>
  <c r="B126" i="61"/>
  <c r="B42" i="29"/>
  <c r="K41" i="29"/>
  <c r="L41" i="29" s="1"/>
  <c r="N41" i="29" s="1"/>
  <c r="C41" i="29"/>
  <c r="D41" i="29" s="1"/>
  <c r="F41" i="29" s="1"/>
  <c r="B43" i="29" l="1"/>
  <c r="K42" i="29"/>
  <c r="L42" i="29" s="1"/>
  <c r="N42" i="29" s="1"/>
  <c r="C42" i="29"/>
  <c r="D42" i="29" s="1"/>
  <c r="F42" i="29" s="1"/>
  <c r="Q40" i="29"/>
  <c r="R39" i="29"/>
  <c r="S39" i="29" s="1"/>
  <c r="U39" i="29" s="1"/>
  <c r="A128" i="61"/>
  <c r="C127" i="61"/>
  <c r="B127" i="61"/>
  <c r="AG28" i="29"/>
  <c r="AD27" i="29"/>
  <c r="AE27" i="29" s="1"/>
  <c r="AI27" i="29" s="1"/>
  <c r="Y27" i="29"/>
  <c r="Z27" i="29" s="1"/>
  <c r="AH27" i="29" s="1"/>
  <c r="Y28" i="29" l="1"/>
  <c r="Z28" i="29" s="1"/>
  <c r="AH28" i="29" s="1"/>
  <c r="AG29" i="29"/>
  <c r="AD28" i="29"/>
  <c r="AE28" i="29" s="1"/>
  <c r="AI28" i="29" s="1"/>
  <c r="A129" i="61"/>
  <c r="C128" i="61"/>
  <c r="B128" i="61"/>
  <c r="R40" i="29"/>
  <c r="S40" i="29" s="1"/>
  <c r="U40" i="29" s="1"/>
  <c r="Q41" i="29"/>
  <c r="D127" i="61"/>
  <c r="C43" i="29"/>
  <c r="D43" i="29" s="1"/>
  <c r="F43" i="29" s="1"/>
  <c r="B44" i="29"/>
  <c r="K43" i="29"/>
  <c r="L43" i="29" s="1"/>
  <c r="N43" i="29" s="1"/>
  <c r="B45" i="29" l="1"/>
  <c r="K44" i="29"/>
  <c r="L44" i="29" s="1"/>
  <c r="N44" i="29" s="1"/>
  <c r="C44" i="29"/>
  <c r="D44" i="29" s="1"/>
  <c r="F44" i="29" s="1"/>
  <c r="Q42" i="29"/>
  <c r="R41" i="29"/>
  <c r="S41" i="29" s="1"/>
  <c r="U41" i="29" s="1"/>
  <c r="A130" i="61"/>
  <c r="B129" i="61"/>
  <c r="C129" i="61"/>
  <c r="D129" i="61" s="1"/>
  <c r="AG30" i="29"/>
  <c r="AD29" i="29"/>
  <c r="AE29" i="29" s="1"/>
  <c r="AI29" i="29" s="1"/>
  <c r="Y29" i="29"/>
  <c r="Z29" i="29" s="1"/>
  <c r="AH29" i="29" s="1"/>
  <c r="D128" i="61"/>
  <c r="AG31" i="29" l="1"/>
  <c r="AD30" i="29"/>
  <c r="AE30" i="29" s="1"/>
  <c r="AI30" i="29" s="1"/>
  <c r="Y30" i="29"/>
  <c r="Z30" i="29" s="1"/>
  <c r="AH30" i="29" s="1"/>
  <c r="A131" i="61"/>
  <c r="C130" i="61"/>
  <c r="B130" i="61"/>
  <c r="Q43" i="29"/>
  <c r="R42" i="29"/>
  <c r="S42" i="29" s="1"/>
  <c r="U42" i="29" s="1"/>
  <c r="B46" i="29"/>
  <c r="K45" i="29"/>
  <c r="L45" i="29" s="1"/>
  <c r="N45" i="29" s="1"/>
  <c r="C45" i="29"/>
  <c r="D45" i="29" s="1"/>
  <c r="F45" i="29" s="1"/>
  <c r="D130" i="61" l="1"/>
  <c r="B47" i="29"/>
  <c r="K46" i="29"/>
  <c r="L46" i="29" s="1"/>
  <c r="N46" i="29" s="1"/>
  <c r="C46" i="29"/>
  <c r="D46" i="29" s="1"/>
  <c r="F46" i="29" s="1"/>
  <c r="Q44" i="29"/>
  <c r="R43" i="29"/>
  <c r="S43" i="29" s="1"/>
  <c r="U43" i="29" s="1"/>
  <c r="A132" i="61"/>
  <c r="C131" i="61"/>
  <c r="B131" i="61"/>
  <c r="AG32" i="29"/>
  <c r="AD31" i="29"/>
  <c r="AE31" i="29" s="1"/>
  <c r="AI31" i="29" s="1"/>
  <c r="Y31" i="29"/>
  <c r="Z31" i="29" s="1"/>
  <c r="AH31" i="29" s="1"/>
  <c r="A133" i="61" l="1"/>
  <c r="C132" i="61"/>
  <c r="D132" i="61" s="1"/>
  <c r="B132" i="61"/>
  <c r="AG33" i="29"/>
  <c r="AD32" i="29"/>
  <c r="AE32" i="29" s="1"/>
  <c r="AI32" i="29" s="1"/>
  <c r="Y32" i="29"/>
  <c r="Z32" i="29" s="1"/>
  <c r="AH32" i="29" s="1"/>
  <c r="Q45" i="29"/>
  <c r="R44" i="29"/>
  <c r="S44" i="29" s="1"/>
  <c r="U44" i="29" s="1"/>
  <c r="B48" i="29"/>
  <c r="K47" i="29"/>
  <c r="L47" i="29" s="1"/>
  <c r="N47" i="29" s="1"/>
  <c r="C47" i="29"/>
  <c r="D47" i="29" s="1"/>
  <c r="F47" i="29" s="1"/>
  <c r="D131" i="61"/>
  <c r="Q46" i="29" l="1"/>
  <c r="R45" i="29"/>
  <c r="S45" i="29" s="1"/>
  <c r="U45" i="29" s="1"/>
  <c r="AG34" i="29"/>
  <c r="AD33" i="29"/>
  <c r="AE33" i="29" s="1"/>
  <c r="AI33" i="29" s="1"/>
  <c r="Y33" i="29"/>
  <c r="Z33" i="29" s="1"/>
  <c r="AH33" i="29" s="1"/>
  <c r="B49" i="29"/>
  <c r="K48" i="29"/>
  <c r="L48" i="29" s="1"/>
  <c r="N48" i="29" s="1"/>
  <c r="C48" i="29"/>
  <c r="D48" i="29" s="1"/>
  <c r="F48" i="29" s="1"/>
  <c r="A134" i="61"/>
  <c r="B133" i="61"/>
  <c r="C133" i="61"/>
  <c r="D133" i="61" s="1"/>
  <c r="A135" i="61" l="1"/>
  <c r="C134" i="61"/>
  <c r="B134" i="61"/>
  <c r="B50" i="29"/>
  <c r="K49" i="29"/>
  <c r="L49" i="29" s="1"/>
  <c r="N49" i="29" s="1"/>
  <c r="C49" i="29"/>
  <c r="D49" i="29" s="1"/>
  <c r="F49" i="29" s="1"/>
  <c r="AG35" i="29"/>
  <c r="AD34" i="29"/>
  <c r="AE34" i="29" s="1"/>
  <c r="AI34" i="29" s="1"/>
  <c r="Y34" i="29"/>
  <c r="Z34" i="29" s="1"/>
  <c r="AH34" i="29" s="1"/>
  <c r="Q47" i="29"/>
  <c r="R46" i="29"/>
  <c r="S46" i="29" s="1"/>
  <c r="U46" i="29" s="1"/>
  <c r="Y35" i="29" l="1"/>
  <c r="Z35" i="29" s="1"/>
  <c r="AH35" i="29" s="1"/>
  <c r="AG36" i="29"/>
  <c r="AD35" i="29"/>
  <c r="AE35" i="29" s="1"/>
  <c r="AI35" i="29" s="1"/>
  <c r="Q48" i="29"/>
  <c r="R47" i="29"/>
  <c r="S47" i="29" s="1"/>
  <c r="U47" i="29" s="1"/>
  <c r="B51" i="29"/>
  <c r="C50" i="29"/>
  <c r="D50" i="29" s="1"/>
  <c r="F50" i="29" s="1"/>
  <c r="K50" i="29"/>
  <c r="L50" i="29" s="1"/>
  <c r="N50" i="29" s="1"/>
  <c r="D134" i="61"/>
  <c r="A136" i="61"/>
  <c r="C135" i="61"/>
  <c r="B135" i="61"/>
  <c r="B52" i="29" l="1"/>
  <c r="K51" i="29"/>
  <c r="L51" i="29" s="1"/>
  <c r="N51" i="29" s="1"/>
  <c r="C51" i="29"/>
  <c r="D51" i="29" s="1"/>
  <c r="F51" i="29" s="1"/>
  <c r="A137" i="61"/>
  <c r="C136" i="61"/>
  <c r="B136" i="61"/>
  <c r="Y36" i="29"/>
  <c r="Z36" i="29" s="1"/>
  <c r="AH36" i="29" s="1"/>
  <c r="AG37" i="29"/>
  <c r="AD36" i="29"/>
  <c r="AE36" i="29" s="1"/>
  <c r="AI36" i="29" s="1"/>
  <c r="D135" i="61"/>
  <c r="Q49" i="29"/>
  <c r="R48" i="29"/>
  <c r="S48" i="29" s="1"/>
  <c r="U48" i="29" s="1"/>
  <c r="Q50" i="29" l="1"/>
  <c r="R49" i="29"/>
  <c r="S49" i="29" s="1"/>
  <c r="U49" i="29" s="1"/>
  <c r="AG38" i="29"/>
  <c r="AD37" i="29"/>
  <c r="AE37" i="29" s="1"/>
  <c r="AI37" i="29" s="1"/>
  <c r="Y37" i="29"/>
  <c r="Z37" i="29" s="1"/>
  <c r="AH37" i="29" s="1"/>
  <c r="A138" i="61"/>
  <c r="C137" i="61"/>
  <c r="B137" i="61"/>
  <c r="D136" i="61"/>
  <c r="B53" i="29"/>
  <c r="C52" i="29"/>
  <c r="D52" i="29" s="1"/>
  <c r="F52" i="29" s="1"/>
  <c r="K52" i="29"/>
  <c r="L52" i="29" s="1"/>
  <c r="N52" i="29" s="1"/>
  <c r="D137" i="61" l="1"/>
  <c r="B54" i="29"/>
  <c r="K53" i="29"/>
  <c r="L53" i="29" s="1"/>
  <c r="N53" i="29" s="1"/>
  <c r="C53" i="29"/>
  <c r="D53" i="29" s="1"/>
  <c r="F53" i="29" s="1"/>
  <c r="A139" i="61"/>
  <c r="C138" i="61"/>
  <c r="B138" i="61"/>
  <c r="Y38" i="29"/>
  <c r="Z38" i="29" s="1"/>
  <c r="AH38" i="29" s="1"/>
  <c r="AD38" i="29"/>
  <c r="AE38" i="29" s="1"/>
  <c r="AI38" i="29" s="1"/>
  <c r="AG39" i="29"/>
  <c r="Q51" i="29"/>
  <c r="R50" i="29"/>
  <c r="S50" i="29" s="1"/>
  <c r="U50" i="29" s="1"/>
  <c r="A140" i="61" l="1"/>
  <c r="C139" i="61"/>
  <c r="B139" i="61"/>
  <c r="Q52" i="29"/>
  <c r="R51" i="29"/>
  <c r="S51" i="29" s="1"/>
  <c r="U51" i="29" s="1"/>
  <c r="Y39" i="29"/>
  <c r="Z39" i="29" s="1"/>
  <c r="AH39" i="29" s="1"/>
  <c r="AG40" i="29"/>
  <c r="AD39" i="29"/>
  <c r="AE39" i="29" s="1"/>
  <c r="AI39" i="29" s="1"/>
  <c r="B55" i="29"/>
  <c r="K54" i="29"/>
  <c r="L54" i="29" s="1"/>
  <c r="N54" i="29" s="1"/>
  <c r="C54" i="29"/>
  <c r="D54" i="29" s="1"/>
  <c r="F54" i="29" s="1"/>
  <c r="D138" i="61"/>
  <c r="Y40" i="29" l="1"/>
  <c r="Z40" i="29" s="1"/>
  <c r="AH40" i="29" s="1"/>
  <c r="AG41" i="29"/>
  <c r="AD40" i="29"/>
  <c r="AE40" i="29" s="1"/>
  <c r="AI40" i="29" s="1"/>
  <c r="K55" i="29"/>
  <c r="L55" i="29" s="1"/>
  <c r="N55" i="29" s="1"/>
  <c r="C55" i="29"/>
  <c r="D55" i="29" s="1"/>
  <c r="F55" i="29" s="1"/>
  <c r="B56" i="29"/>
  <c r="R52" i="29"/>
  <c r="S52" i="29" s="1"/>
  <c r="U52" i="29" s="1"/>
  <c r="Q53" i="29"/>
  <c r="D139" i="61"/>
  <c r="A141" i="61"/>
  <c r="B140" i="61"/>
  <c r="C140" i="61"/>
  <c r="B57" i="29" l="1"/>
  <c r="C56" i="29"/>
  <c r="D56" i="29" s="1"/>
  <c r="F56" i="29" s="1"/>
  <c r="K56" i="29"/>
  <c r="L56" i="29" s="1"/>
  <c r="N56" i="29" s="1"/>
  <c r="D140" i="61"/>
  <c r="A142" i="61"/>
  <c r="C141" i="61"/>
  <c r="D141" i="61" s="1"/>
  <c r="B141" i="61"/>
  <c r="Q54" i="29"/>
  <c r="R53" i="29"/>
  <c r="S53" i="29" s="1"/>
  <c r="U53" i="29" s="1"/>
  <c r="AG42" i="29"/>
  <c r="AD41" i="29"/>
  <c r="AE41" i="29" s="1"/>
  <c r="AI41" i="29" s="1"/>
  <c r="Y41" i="29"/>
  <c r="Z41" i="29" s="1"/>
  <c r="AH41" i="29" s="1"/>
  <c r="AG43" i="29" l="1"/>
  <c r="AD42" i="29"/>
  <c r="AE42" i="29" s="1"/>
  <c r="AI42" i="29" s="1"/>
  <c r="Y42" i="29"/>
  <c r="Z42" i="29" s="1"/>
  <c r="AH42" i="29" s="1"/>
  <c r="Q55" i="29"/>
  <c r="R54" i="29"/>
  <c r="S54" i="29" s="1"/>
  <c r="U54" i="29" s="1"/>
  <c r="A143" i="61"/>
  <c r="C142" i="61"/>
  <c r="D142" i="61" s="1"/>
  <c r="B142" i="61"/>
  <c r="B58" i="29"/>
  <c r="K57" i="29"/>
  <c r="L57" i="29" s="1"/>
  <c r="N57" i="29" s="1"/>
  <c r="C57" i="29"/>
  <c r="D57" i="29" s="1"/>
  <c r="F57" i="29" s="1"/>
  <c r="A144" i="61" l="1"/>
  <c r="C143" i="61"/>
  <c r="D143" i="61" s="1"/>
  <c r="B143" i="61"/>
  <c r="Q56" i="29"/>
  <c r="R55" i="29"/>
  <c r="S55" i="29" s="1"/>
  <c r="U55" i="29" s="1"/>
  <c r="B59" i="29"/>
  <c r="K58" i="29"/>
  <c r="L58" i="29" s="1"/>
  <c r="N58" i="29" s="1"/>
  <c r="C58" i="29"/>
  <c r="D58" i="29" s="1"/>
  <c r="F58" i="29" s="1"/>
  <c r="AG44" i="29"/>
  <c r="AD43" i="29"/>
  <c r="AE43" i="29" s="1"/>
  <c r="AI43" i="29" s="1"/>
  <c r="Y43" i="29"/>
  <c r="Z43" i="29" s="1"/>
  <c r="AH43" i="29" s="1"/>
  <c r="AG45" i="29" l="1"/>
  <c r="AD44" i="29"/>
  <c r="AE44" i="29" s="1"/>
  <c r="AI44" i="29" s="1"/>
  <c r="Y44" i="29"/>
  <c r="Z44" i="29" s="1"/>
  <c r="AH44" i="29" s="1"/>
  <c r="Q57" i="29"/>
  <c r="R56" i="29"/>
  <c r="S56" i="29" s="1"/>
  <c r="U56" i="29" s="1"/>
  <c r="C59" i="29"/>
  <c r="D59" i="29" s="1"/>
  <c r="F59" i="29" s="1"/>
  <c r="B60" i="29"/>
  <c r="K59" i="29"/>
  <c r="L59" i="29" s="1"/>
  <c r="N59" i="29" s="1"/>
  <c r="A145" i="61"/>
  <c r="C144" i="61"/>
  <c r="D144" i="61" s="1"/>
  <c r="B144" i="61"/>
  <c r="Q58" i="29" l="1"/>
  <c r="R57" i="29"/>
  <c r="S57" i="29" s="1"/>
  <c r="U57" i="29" s="1"/>
  <c r="A146" i="61"/>
  <c r="B145" i="61"/>
  <c r="C145" i="61"/>
  <c r="B61" i="29"/>
  <c r="K60" i="29"/>
  <c r="L60" i="29" s="1"/>
  <c r="N60" i="29" s="1"/>
  <c r="C60" i="29"/>
  <c r="D60" i="29" s="1"/>
  <c r="F60" i="29" s="1"/>
  <c r="Y45" i="29"/>
  <c r="Z45" i="29" s="1"/>
  <c r="AH45" i="29" s="1"/>
  <c r="AG46" i="29"/>
  <c r="AD45" i="29"/>
  <c r="AE45" i="29" s="1"/>
  <c r="AI45" i="29" s="1"/>
  <c r="AG47" i="29" l="1"/>
  <c r="AD46" i="29"/>
  <c r="AE46" i="29" s="1"/>
  <c r="AI46" i="29" s="1"/>
  <c r="Y46" i="29"/>
  <c r="Z46" i="29" s="1"/>
  <c r="AH46" i="29" s="1"/>
  <c r="B62" i="29"/>
  <c r="K61" i="29"/>
  <c r="L61" i="29" s="1"/>
  <c r="N61" i="29" s="1"/>
  <c r="C61" i="29"/>
  <c r="D61" i="29" s="1"/>
  <c r="F61" i="29" s="1"/>
  <c r="A147" i="61"/>
  <c r="C146" i="61"/>
  <c r="D146" i="61" s="1"/>
  <c r="B146" i="61"/>
  <c r="D145" i="61"/>
  <c r="Q59" i="29"/>
  <c r="R58" i="29"/>
  <c r="S58" i="29" s="1"/>
  <c r="U58" i="29" s="1"/>
  <c r="Q60" i="29" l="1"/>
  <c r="R59" i="29"/>
  <c r="S59" i="29" s="1"/>
  <c r="U59" i="29" s="1"/>
  <c r="B63" i="29"/>
  <c r="K62" i="29"/>
  <c r="L62" i="29" s="1"/>
  <c r="N62" i="29" s="1"/>
  <c r="C62" i="29"/>
  <c r="D62" i="29" s="1"/>
  <c r="F62" i="29" s="1"/>
  <c r="A148" i="61"/>
  <c r="C147" i="61"/>
  <c r="B147" i="61"/>
  <c r="AG48" i="29"/>
  <c r="AD47" i="29"/>
  <c r="AE47" i="29" s="1"/>
  <c r="AI47" i="29" s="1"/>
  <c r="Y47" i="29"/>
  <c r="Z47" i="29" s="1"/>
  <c r="AH47" i="29" s="1"/>
  <c r="AG49" i="29" l="1"/>
  <c r="AD48" i="29"/>
  <c r="AE48" i="29" s="1"/>
  <c r="AI48" i="29" s="1"/>
  <c r="Y48" i="29"/>
  <c r="Z48" i="29" s="1"/>
  <c r="AH48" i="29" s="1"/>
  <c r="A149" i="61"/>
  <c r="C148" i="61"/>
  <c r="B148" i="61"/>
  <c r="D147" i="61"/>
  <c r="B64" i="29"/>
  <c r="K63" i="29"/>
  <c r="L63" i="29" s="1"/>
  <c r="N63" i="29" s="1"/>
  <c r="C63" i="29"/>
  <c r="D63" i="29" s="1"/>
  <c r="F63" i="29" s="1"/>
  <c r="Q61" i="29"/>
  <c r="R60" i="29"/>
  <c r="S60" i="29" s="1"/>
  <c r="U60" i="29" s="1"/>
  <c r="Q62" i="29" l="1"/>
  <c r="R61" i="29"/>
  <c r="S61" i="29" s="1"/>
  <c r="U61" i="29" s="1"/>
  <c r="A150" i="61"/>
  <c r="B149" i="61"/>
  <c r="C149" i="61"/>
  <c r="D149" i="61" s="1"/>
  <c r="B65" i="29"/>
  <c r="K64" i="29"/>
  <c r="L64" i="29" s="1"/>
  <c r="N64" i="29" s="1"/>
  <c r="C64" i="29"/>
  <c r="D64" i="29" s="1"/>
  <c r="F64" i="29" s="1"/>
  <c r="D148" i="61"/>
  <c r="AG50" i="29"/>
  <c r="AD49" i="29"/>
  <c r="AE49" i="29" s="1"/>
  <c r="AI49" i="29" s="1"/>
  <c r="Y49" i="29"/>
  <c r="Z49" i="29" s="1"/>
  <c r="AH49" i="29" s="1"/>
  <c r="AG51" i="29" l="1"/>
  <c r="AD50" i="29"/>
  <c r="AE50" i="29" s="1"/>
  <c r="AI50" i="29" s="1"/>
  <c r="Y50" i="29"/>
  <c r="Z50" i="29" s="1"/>
  <c r="AH50" i="29" s="1"/>
  <c r="A151" i="61"/>
  <c r="C150" i="61"/>
  <c r="D150" i="61" s="1"/>
  <c r="B150" i="61"/>
  <c r="B66" i="29"/>
  <c r="K65" i="29"/>
  <c r="L65" i="29" s="1"/>
  <c r="N65" i="29" s="1"/>
  <c r="C65" i="29"/>
  <c r="D65" i="29" s="1"/>
  <c r="F65" i="29" s="1"/>
  <c r="Q63" i="29"/>
  <c r="R62" i="29"/>
  <c r="S62" i="29" s="1"/>
  <c r="U62" i="29" s="1"/>
  <c r="Q64" i="29" l="1"/>
  <c r="R63" i="29"/>
  <c r="S63" i="29" s="1"/>
  <c r="U63" i="29" s="1"/>
  <c r="B67" i="29"/>
  <c r="C66" i="29"/>
  <c r="D66" i="29" s="1"/>
  <c r="F66" i="29" s="1"/>
  <c r="K66" i="29"/>
  <c r="L66" i="29" s="1"/>
  <c r="N66" i="29" s="1"/>
  <c r="A152" i="61"/>
  <c r="C151" i="61"/>
  <c r="D151" i="61" s="1"/>
  <c r="B151" i="61"/>
  <c r="Y51" i="29"/>
  <c r="Z51" i="29" s="1"/>
  <c r="AH51" i="29" s="1"/>
  <c r="AG52" i="29"/>
  <c r="AD51" i="29"/>
  <c r="AE51" i="29" s="1"/>
  <c r="AI51" i="29" s="1"/>
  <c r="A153" i="61" l="1"/>
  <c r="C152" i="61"/>
  <c r="B152" i="61"/>
  <c r="Y52" i="29"/>
  <c r="Z52" i="29" s="1"/>
  <c r="AH52" i="29" s="1"/>
  <c r="AG53" i="29"/>
  <c r="AD52" i="29"/>
  <c r="AE52" i="29" s="1"/>
  <c r="AI52" i="29" s="1"/>
  <c r="B68" i="29"/>
  <c r="K67" i="29"/>
  <c r="L67" i="29" s="1"/>
  <c r="N67" i="29" s="1"/>
  <c r="C67" i="29"/>
  <c r="D67" i="29" s="1"/>
  <c r="F67" i="29" s="1"/>
  <c r="Q65" i="29"/>
  <c r="R64" i="29"/>
  <c r="S64" i="29" s="1"/>
  <c r="U64" i="29" s="1"/>
  <c r="B69" i="29" l="1"/>
  <c r="C68" i="29"/>
  <c r="D68" i="29" s="1"/>
  <c r="F68" i="29" s="1"/>
  <c r="K68" i="29"/>
  <c r="L68" i="29" s="1"/>
  <c r="N68" i="29" s="1"/>
  <c r="Q66" i="29"/>
  <c r="R65" i="29"/>
  <c r="S65" i="29" s="1"/>
  <c r="U65" i="29" s="1"/>
  <c r="AG54" i="29"/>
  <c r="AD53" i="29"/>
  <c r="AE53" i="29" s="1"/>
  <c r="AI53" i="29" s="1"/>
  <c r="Y53" i="29"/>
  <c r="Z53" i="29" s="1"/>
  <c r="AH53" i="29" s="1"/>
  <c r="D152" i="61"/>
  <c r="A154" i="61"/>
  <c r="C153" i="61"/>
  <c r="D153" i="61" s="1"/>
  <c r="B153" i="61"/>
  <c r="A155" i="61" l="1"/>
  <c r="C154" i="61"/>
  <c r="B154" i="61"/>
  <c r="Y54" i="29"/>
  <c r="Z54" i="29" s="1"/>
  <c r="AH54" i="29" s="1"/>
  <c r="AD54" i="29"/>
  <c r="AE54" i="29" s="1"/>
  <c r="AI54" i="29" s="1"/>
  <c r="AG55" i="29"/>
  <c r="Q67" i="29"/>
  <c r="R66" i="29"/>
  <c r="S66" i="29" s="1"/>
  <c r="U66" i="29" s="1"/>
  <c r="B70" i="29"/>
  <c r="K69" i="29"/>
  <c r="L69" i="29" s="1"/>
  <c r="N69" i="29" s="1"/>
  <c r="C69" i="29"/>
  <c r="D69" i="29" s="1"/>
  <c r="F69" i="29" s="1"/>
  <c r="Y55" i="29" l="1"/>
  <c r="Z55" i="29" s="1"/>
  <c r="AH55" i="29" s="1"/>
  <c r="AG56" i="29"/>
  <c r="AD55" i="29"/>
  <c r="AE55" i="29" s="1"/>
  <c r="AI55" i="29" s="1"/>
  <c r="Q68" i="29"/>
  <c r="R67" i="29"/>
  <c r="S67" i="29" s="1"/>
  <c r="U67" i="29" s="1"/>
  <c r="B71" i="29"/>
  <c r="K70" i="29"/>
  <c r="L70" i="29" s="1"/>
  <c r="N70" i="29" s="1"/>
  <c r="C70" i="29"/>
  <c r="D70" i="29" s="1"/>
  <c r="F70" i="29" s="1"/>
  <c r="D154" i="61"/>
  <c r="A156" i="61"/>
  <c r="C155" i="61"/>
  <c r="D155" i="61" s="1"/>
  <c r="B155" i="61"/>
  <c r="Y56" i="29" l="1"/>
  <c r="Z56" i="29" s="1"/>
  <c r="AH56" i="29" s="1"/>
  <c r="AG57" i="29"/>
  <c r="AD56" i="29"/>
  <c r="AE56" i="29" s="1"/>
  <c r="AI56" i="29" s="1"/>
  <c r="A157" i="61"/>
  <c r="B156" i="61"/>
  <c r="C156" i="61"/>
  <c r="D156" i="61" s="1"/>
  <c r="K71" i="29"/>
  <c r="L71" i="29" s="1"/>
  <c r="N71" i="29" s="1"/>
  <c r="C71" i="29"/>
  <c r="D71" i="29" s="1"/>
  <c r="F71" i="29" s="1"/>
  <c r="B72" i="29"/>
  <c r="Q69" i="29"/>
  <c r="R68" i="29"/>
  <c r="S68" i="29" s="1"/>
  <c r="U68" i="29" s="1"/>
  <c r="B73" i="29" l="1"/>
  <c r="C72" i="29"/>
  <c r="D72" i="29" s="1"/>
  <c r="F72" i="29" s="1"/>
  <c r="K72" i="29"/>
  <c r="L72" i="29" s="1"/>
  <c r="N72" i="29" s="1"/>
  <c r="Q70" i="29"/>
  <c r="R69" i="29"/>
  <c r="S69" i="29" s="1"/>
  <c r="U69" i="29" s="1"/>
  <c r="A158" i="61"/>
  <c r="C157" i="61"/>
  <c r="B157" i="61"/>
  <c r="Y57" i="29"/>
  <c r="Z57" i="29" s="1"/>
  <c r="AH57" i="29" s="1"/>
  <c r="AG58" i="29"/>
  <c r="AD57" i="29"/>
  <c r="AE57" i="29" s="1"/>
  <c r="AI57" i="29" s="1"/>
  <c r="Y58" i="29" l="1"/>
  <c r="Z58" i="29" s="1"/>
  <c r="AH58" i="29" s="1"/>
  <c r="AD58" i="29"/>
  <c r="AE58" i="29" s="1"/>
  <c r="AI58" i="29" s="1"/>
  <c r="AG59" i="29"/>
  <c r="D157" i="61"/>
  <c r="A159" i="61"/>
  <c r="C158" i="61"/>
  <c r="D158" i="61" s="1"/>
  <c r="B158" i="61"/>
  <c r="Q71" i="29"/>
  <c r="R70" i="29"/>
  <c r="S70" i="29" s="1"/>
  <c r="U70" i="29" s="1"/>
  <c r="B74" i="29"/>
  <c r="K73" i="29"/>
  <c r="L73" i="29" s="1"/>
  <c r="N73" i="29" s="1"/>
  <c r="C73" i="29"/>
  <c r="D73" i="29" s="1"/>
  <c r="F73" i="29" s="1"/>
  <c r="Q72" i="29" l="1"/>
  <c r="R71" i="29"/>
  <c r="S71" i="29" s="1"/>
  <c r="U71" i="29" s="1"/>
  <c r="AG60" i="29"/>
  <c r="AD59" i="29"/>
  <c r="AE59" i="29" s="1"/>
  <c r="AI59" i="29" s="1"/>
  <c r="Y59" i="29"/>
  <c r="Z59" i="29" s="1"/>
  <c r="AH59" i="29" s="1"/>
  <c r="B75" i="29"/>
  <c r="K74" i="29"/>
  <c r="L74" i="29" s="1"/>
  <c r="N74" i="29" s="1"/>
  <c r="C74" i="29"/>
  <c r="D74" i="29" s="1"/>
  <c r="F74" i="29" s="1"/>
  <c r="A160" i="61"/>
  <c r="C159" i="61"/>
  <c r="B159" i="61"/>
  <c r="D159" i="61" l="1"/>
  <c r="A161" i="61"/>
  <c r="C160" i="61"/>
  <c r="B160" i="61"/>
  <c r="Y60" i="29"/>
  <c r="Z60" i="29" s="1"/>
  <c r="AH60" i="29" s="1"/>
  <c r="AG61" i="29"/>
  <c r="AD60" i="29"/>
  <c r="AE60" i="29" s="1"/>
  <c r="AI60" i="29" s="1"/>
  <c r="B76" i="29"/>
  <c r="C75" i="29"/>
  <c r="D75" i="29" s="1"/>
  <c r="F75" i="29" s="1"/>
  <c r="K75" i="29"/>
  <c r="L75" i="29" s="1"/>
  <c r="N75" i="29" s="1"/>
  <c r="Q73" i="29"/>
  <c r="R72" i="29"/>
  <c r="S72" i="29" s="1"/>
  <c r="U72" i="29" s="1"/>
  <c r="B77" i="29" l="1"/>
  <c r="K76" i="29"/>
  <c r="L76" i="29" s="1"/>
  <c r="N76" i="29" s="1"/>
  <c r="C76" i="29"/>
  <c r="D76" i="29" s="1"/>
  <c r="F76" i="29" s="1"/>
  <c r="A162" i="61"/>
  <c r="B161" i="61"/>
  <c r="C161" i="61"/>
  <c r="Q74" i="29"/>
  <c r="R73" i="29"/>
  <c r="S73" i="29" s="1"/>
  <c r="U73" i="29" s="1"/>
  <c r="AG62" i="29"/>
  <c r="AD61" i="29"/>
  <c r="AE61" i="29" s="1"/>
  <c r="AI61" i="29" s="1"/>
  <c r="Y61" i="29"/>
  <c r="Z61" i="29" s="1"/>
  <c r="AH61" i="29" s="1"/>
  <c r="D160" i="61"/>
  <c r="Q75" i="29" l="1"/>
  <c r="R74" i="29"/>
  <c r="S74" i="29" s="1"/>
  <c r="U74" i="29" s="1"/>
  <c r="AG63" i="29"/>
  <c r="AD62" i="29"/>
  <c r="AE62" i="29" s="1"/>
  <c r="AI62" i="29" s="1"/>
  <c r="Y62" i="29"/>
  <c r="Z62" i="29" s="1"/>
  <c r="AH62" i="29" s="1"/>
  <c r="D161" i="61"/>
  <c r="A163" i="61"/>
  <c r="C162" i="61"/>
  <c r="B162" i="61"/>
  <c r="B78" i="29"/>
  <c r="K77" i="29"/>
  <c r="L77" i="29" s="1"/>
  <c r="N77" i="29" s="1"/>
  <c r="C77" i="29"/>
  <c r="D77" i="29" s="1"/>
  <c r="F77" i="29" s="1"/>
  <c r="A164" i="61" l="1"/>
  <c r="C163" i="61"/>
  <c r="B163" i="61"/>
  <c r="D162" i="61"/>
  <c r="B79" i="29"/>
  <c r="K78" i="29"/>
  <c r="L78" i="29" s="1"/>
  <c r="N78" i="29" s="1"/>
  <c r="C78" i="29"/>
  <c r="D78" i="29" s="1"/>
  <c r="F78" i="29" s="1"/>
  <c r="AG64" i="29"/>
  <c r="AD63" i="29"/>
  <c r="AE63" i="29" s="1"/>
  <c r="AI63" i="29" s="1"/>
  <c r="Y63" i="29"/>
  <c r="Z63" i="29" s="1"/>
  <c r="AH63" i="29" s="1"/>
  <c r="Q76" i="29"/>
  <c r="R75" i="29"/>
  <c r="S75" i="29" s="1"/>
  <c r="U75" i="29" s="1"/>
  <c r="Q77" i="29" l="1"/>
  <c r="R76" i="29"/>
  <c r="S76" i="29" s="1"/>
  <c r="U76" i="29" s="1"/>
  <c r="D163" i="61"/>
  <c r="AG65" i="29"/>
  <c r="AD64" i="29"/>
  <c r="AE64" i="29" s="1"/>
  <c r="AI64" i="29" s="1"/>
  <c r="Y64" i="29"/>
  <c r="Z64" i="29" s="1"/>
  <c r="AH64" i="29" s="1"/>
  <c r="B80" i="29"/>
  <c r="K79" i="29"/>
  <c r="L79" i="29" s="1"/>
  <c r="N79" i="29" s="1"/>
  <c r="C79" i="29"/>
  <c r="D79" i="29" s="1"/>
  <c r="F79" i="29" s="1"/>
  <c r="A165" i="61"/>
  <c r="C164" i="61"/>
  <c r="B164" i="61"/>
  <c r="D164" i="61" l="1"/>
  <c r="AG66" i="29"/>
  <c r="AD65" i="29"/>
  <c r="AE65" i="29" s="1"/>
  <c r="AI65" i="29" s="1"/>
  <c r="Y65" i="29"/>
  <c r="Z65" i="29" s="1"/>
  <c r="AH65" i="29" s="1"/>
  <c r="A166" i="61"/>
  <c r="B165" i="61"/>
  <c r="C165" i="61"/>
  <c r="D165" i="61" s="1"/>
  <c r="B81" i="29"/>
  <c r="K80" i="29"/>
  <c r="L80" i="29" s="1"/>
  <c r="N80" i="29" s="1"/>
  <c r="C80" i="29"/>
  <c r="D80" i="29" s="1"/>
  <c r="F80" i="29" s="1"/>
  <c r="Q78" i="29"/>
  <c r="R77" i="29"/>
  <c r="S77" i="29" s="1"/>
  <c r="U77" i="29" s="1"/>
  <c r="Q79" i="29" l="1"/>
  <c r="R78" i="29"/>
  <c r="S78" i="29" s="1"/>
  <c r="U78" i="29" s="1"/>
  <c r="A167" i="61"/>
  <c r="C166" i="61"/>
  <c r="B166" i="61"/>
  <c r="AG67" i="29"/>
  <c r="AD66" i="29"/>
  <c r="AE66" i="29" s="1"/>
  <c r="AI66" i="29" s="1"/>
  <c r="Y66" i="29"/>
  <c r="Z66" i="29" s="1"/>
  <c r="AH66" i="29" s="1"/>
  <c r="B82" i="29"/>
  <c r="K81" i="29"/>
  <c r="L81" i="29" s="1"/>
  <c r="N81" i="29" s="1"/>
  <c r="C81" i="29"/>
  <c r="D81" i="29" s="1"/>
  <c r="F81" i="29" s="1"/>
  <c r="Y67" i="29" l="1"/>
  <c r="Z67" i="29" s="1"/>
  <c r="AH67" i="29" s="1"/>
  <c r="AG68" i="29"/>
  <c r="AD67" i="29"/>
  <c r="AE67" i="29" s="1"/>
  <c r="AI67" i="29" s="1"/>
  <c r="B83" i="29"/>
  <c r="C82" i="29"/>
  <c r="D82" i="29" s="1"/>
  <c r="F82" i="29" s="1"/>
  <c r="K82" i="29"/>
  <c r="L82" i="29" s="1"/>
  <c r="N82" i="29" s="1"/>
  <c r="D166" i="61"/>
  <c r="A168" i="61"/>
  <c r="C167" i="61"/>
  <c r="B167" i="61"/>
  <c r="Q80" i="29"/>
  <c r="R79" i="29"/>
  <c r="S79" i="29" s="1"/>
  <c r="U79" i="29" s="1"/>
  <c r="Q81" i="29" l="1"/>
  <c r="R80" i="29"/>
  <c r="S80" i="29" s="1"/>
  <c r="U80" i="29" s="1"/>
  <c r="A169" i="61"/>
  <c r="C168" i="61"/>
  <c r="B168" i="61"/>
  <c r="B84" i="29"/>
  <c r="K83" i="29"/>
  <c r="L83" i="29" s="1"/>
  <c r="N83" i="29" s="1"/>
  <c r="C83" i="29"/>
  <c r="D83" i="29" s="1"/>
  <c r="F83" i="29" s="1"/>
  <c r="Y68" i="29"/>
  <c r="Z68" i="29" s="1"/>
  <c r="AH68" i="29" s="1"/>
  <c r="AG69" i="29"/>
  <c r="AD68" i="29"/>
  <c r="AE68" i="29" s="1"/>
  <c r="AI68" i="29" s="1"/>
  <c r="D167" i="61"/>
  <c r="AG70" i="29" l="1"/>
  <c r="AD69" i="29"/>
  <c r="AE69" i="29" s="1"/>
  <c r="AI69" i="29" s="1"/>
  <c r="Y69" i="29"/>
  <c r="Z69" i="29" s="1"/>
  <c r="AH69" i="29" s="1"/>
  <c r="B85" i="29"/>
  <c r="C84" i="29"/>
  <c r="D84" i="29" s="1"/>
  <c r="F84" i="29" s="1"/>
  <c r="K84" i="29"/>
  <c r="L84" i="29" s="1"/>
  <c r="N84" i="29" s="1"/>
  <c r="D168" i="61"/>
  <c r="A170" i="61"/>
  <c r="C169" i="61"/>
  <c r="B169" i="61"/>
  <c r="Q82" i="29"/>
  <c r="R81" i="29"/>
  <c r="S81" i="29" s="1"/>
  <c r="U81" i="29" s="1"/>
  <c r="Q83" i="29" l="1"/>
  <c r="R82" i="29"/>
  <c r="S82" i="29" s="1"/>
  <c r="U82" i="29" s="1"/>
  <c r="A171" i="61"/>
  <c r="C170" i="61"/>
  <c r="B170" i="61"/>
  <c r="B86" i="29"/>
  <c r="K85" i="29"/>
  <c r="L85" i="29" s="1"/>
  <c r="N85" i="29" s="1"/>
  <c r="C85" i="29"/>
  <c r="D85" i="29" s="1"/>
  <c r="F85" i="29" s="1"/>
  <c r="D169" i="61"/>
  <c r="AG71" i="29"/>
  <c r="AD70" i="29"/>
  <c r="AE70" i="29" s="1"/>
  <c r="AI70" i="29" s="1"/>
  <c r="Y70" i="29"/>
  <c r="Z70" i="29" s="1"/>
  <c r="AH70" i="29" s="1"/>
  <c r="AG72" i="29" l="1"/>
  <c r="AD71" i="29"/>
  <c r="AE71" i="29" s="1"/>
  <c r="AI71" i="29" s="1"/>
  <c r="Y71" i="29"/>
  <c r="Z71" i="29" s="1"/>
  <c r="AH71" i="29" s="1"/>
  <c r="D170" i="61"/>
  <c r="A172" i="61"/>
  <c r="C171" i="61"/>
  <c r="B171" i="61"/>
  <c r="B87" i="29"/>
  <c r="K86" i="29"/>
  <c r="L86" i="29" s="1"/>
  <c r="N86" i="29" s="1"/>
  <c r="C86" i="29"/>
  <c r="D86" i="29" s="1"/>
  <c r="F86" i="29" s="1"/>
  <c r="Q84" i="29"/>
  <c r="R83" i="29"/>
  <c r="S83" i="29" s="1"/>
  <c r="U83" i="29" s="1"/>
  <c r="D171" i="61" l="1"/>
  <c r="Q85" i="29"/>
  <c r="R84" i="29"/>
  <c r="S84" i="29" s="1"/>
  <c r="U84" i="29" s="1"/>
  <c r="B88" i="29"/>
  <c r="K87" i="29"/>
  <c r="L87" i="29" s="1"/>
  <c r="N87" i="29" s="1"/>
  <c r="C87" i="29"/>
  <c r="D87" i="29" s="1"/>
  <c r="F87" i="29" s="1"/>
  <c r="A173" i="61"/>
  <c r="B172" i="61"/>
  <c r="C172" i="61"/>
  <c r="D172" i="61" s="1"/>
  <c r="Y72" i="29"/>
  <c r="Z72" i="29" s="1"/>
  <c r="AH72" i="29" s="1"/>
  <c r="AG73" i="29"/>
  <c r="AD72" i="29"/>
  <c r="AE72" i="29" s="1"/>
  <c r="AI72" i="29" s="1"/>
  <c r="Y73" i="29" l="1"/>
  <c r="Z73" i="29" s="1"/>
  <c r="AH73" i="29" s="1"/>
  <c r="AG74" i="29"/>
  <c r="AD73" i="29"/>
  <c r="AE73" i="29" s="1"/>
  <c r="AI73" i="29" s="1"/>
  <c r="B89" i="29"/>
  <c r="C88" i="29"/>
  <c r="D88" i="29" s="1"/>
  <c r="F88" i="29" s="1"/>
  <c r="K88" i="29"/>
  <c r="L88" i="29" s="1"/>
  <c r="N88" i="29" s="1"/>
  <c r="Q86" i="29"/>
  <c r="R85" i="29"/>
  <c r="S85" i="29" s="1"/>
  <c r="U85" i="29" s="1"/>
  <c r="A174" i="61"/>
  <c r="C173" i="61"/>
  <c r="D173" i="61" s="1"/>
  <c r="B173" i="61"/>
  <c r="Q87" i="29" l="1"/>
  <c r="R86" i="29"/>
  <c r="S86" i="29" s="1"/>
  <c r="U86" i="29" s="1"/>
  <c r="Y74" i="29"/>
  <c r="Z74" i="29" s="1"/>
  <c r="AH74" i="29" s="1"/>
  <c r="AD74" i="29"/>
  <c r="AE74" i="29" s="1"/>
  <c r="AI74" i="29" s="1"/>
  <c r="AG75" i="29"/>
  <c r="A175" i="61"/>
  <c r="C174" i="61"/>
  <c r="D174" i="61" s="1"/>
  <c r="B174" i="61"/>
  <c r="B90" i="29"/>
  <c r="K89" i="29"/>
  <c r="L89" i="29" s="1"/>
  <c r="N89" i="29" s="1"/>
  <c r="C89" i="29"/>
  <c r="D89" i="29" s="1"/>
  <c r="F89" i="29" s="1"/>
  <c r="B91" i="29" l="1"/>
  <c r="K90" i="29"/>
  <c r="L90" i="29" s="1"/>
  <c r="N90" i="29" s="1"/>
  <c r="C90" i="29"/>
  <c r="D90" i="29" s="1"/>
  <c r="F90" i="29" s="1"/>
  <c r="A176" i="61"/>
  <c r="C175" i="61"/>
  <c r="B175" i="61"/>
  <c r="AG76" i="29"/>
  <c r="AD75" i="29"/>
  <c r="AE75" i="29" s="1"/>
  <c r="AI75" i="29" s="1"/>
  <c r="Y75" i="29"/>
  <c r="Z75" i="29" s="1"/>
  <c r="AH75" i="29" s="1"/>
  <c r="Q88" i="29"/>
  <c r="R87" i="29"/>
  <c r="S87" i="29" s="1"/>
  <c r="U87" i="29" s="1"/>
  <c r="A177" i="61" l="1"/>
  <c r="C176" i="61"/>
  <c r="D176" i="61" s="1"/>
  <c r="B176" i="61"/>
  <c r="Y76" i="29"/>
  <c r="Z76" i="29" s="1"/>
  <c r="AH76" i="29" s="1"/>
  <c r="AG77" i="29"/>
  <c r="AD76" i="29"/>
  <c r="AE76" i="29" s="1"/>
  <c r="AI76" i="29" s="1"/>
  <c r="Q89" i="29"/>
  <c r="R88" i="29"/>
  <c r="S88" i="29" s="1"/>
  <c r="U88" i="29" s="1"/>
  <c r="D175" i="61"/>
  <c r="C91" i="29"/>
  <c r="D91" i="29" s="1"/>
  <c r="F91" i="29" s="1"/>
  <c r="B92" i="29"/>
  <c r="K91" i="29"/>
  <c r="L91" i="29" s="1"/>
  <c r="N91" i="29" s="1"/>
  <c r="Q90" i="29" l="1"/>
  <c r="R89" i="29"/>
  <c r="S89" i="29" s="1"/>
  <c r="U89" i="29" s="1"/>
  <c r="B93" i="29"/>
  <c r="K92" i="29"/>
  <c r="L92" i="29" s="1"/>
  <c r="N92" i="29" s="1"/>
  <c r="C92" i="29"/>
  <c r="D92" i="29" s="1"/>
  <c r="F92" i="29" s="1"/>
  <c r="AG78" i="29"/>
  <c r="AD77" i="29"/>
  <c r="AE77" i="29" s="1"/>
  <c r="AI77" i="29" s="1"/>
  <c r="Y77" i="29"/>
  <c r="Z77" i="29" s="1"/>
  <c r="AH77" i="29" s="1"/>
  <c r="A178" i="61"/>
  <c r="B177" i="61"/>
  <c r="C177" i="61"/>
  <c r="D177" i="61" s="1"/>
  <c r="A179" i="61" l="1"/>
  <c r="C178" i="61"/>
  <c r="D178" i="61" s="1"/>
  <c r="B178" i="61"/>
  <c r="B94" i="29"/>
  <c r="K93" i="29"/>
  <c r="L93" i="29" s="1"/>
  <c r="N93" i="29" s="1"/>
  <c r="C93" i="29"/>
  <c r="D93" i="29" s="1"/>
  <c r="F93" i="29" s="1"/>
  <c r="AG79" i="29"/>
  <c r="AD78" i="29"/>
  <c r="AE78" i="29" s="1"/>
  <c r="AI78" i="29" s="1"/>
  <c r="Y78" i="29"/>
  <c r="Z78" i="29" s="1"/>
  <c r="AH78" i="29" s="1"/>
  <c r="Q91" i="29"/>
  <c r="R90" i="29"/>
  <c r="S90" i="29" s="1"/>
  <c r="U90" i="29" s="1"/>
  <c r="AG80" i="29" l="1"/>
  <c r="AD79" i="29"/>
  <c r="AE79" i="29" s="1"/>
  <c r="AI79" i="29" s="1"/>
  <c r="Y79" i="29"/>
  <c r="Z79" i="29" s="1"/>
  <c r="AH79" i="29" s="1"/>
  <c r="Q92" i="29"/>
  <c r="R91" i="29"/>
  <c r="S91" i="29" s="1"/>
  <c r="U91" i="29" s="1"/>
  <c r="B95" i="29"/>
  <c r="K94" i="29"/>
  <c r="L94" i="29" s="1"/>
  <c r="N94" i="29" s="1"/>
  <c r="C94" i="29"/>
  <c r="D94" i="29" s="1"/>
  <c r="F94" i="29" s="1"/>
  <c r="A180" i="61"/>
  <c r="C179" i="61"/>
  <c r="B179" i="61"/>
  <c r="D179" i="61" l="1"/>
  <c r="A181" i="61"/>
  <c r="C180" i="61"/>
  <c r="B180" i="61"/>
  <c r="B96" i="29"/>
  <c r="K95" i="29"/>
  <c r="L95" i="29" s="1"/>
  <c r="N95" i="29" s="1"/>
  <c r="C95" i="29"/>
  <c r="D95" i="29" s="1"/>
  <c r="F95" i="29" s="1"/>
  <c r="Q93" i="29"/>
  <c r="R92" i="29"/>
  <c r="S92" i="29" s="1"/>
  <c r="U92" i="29" s="1"/>
  <c r="AG81" i="29"/>
  <c r="AD80" i="29"/>
  <c r="AE80" i="29" s="1"/>
  <c r="AI80" i="29" s="1"/>
  <c r="Y80" i="29"/>
  <c r="Z80" i="29" s="1"/>
  <c r="AH80" i="29" s="1"/>
  <c r="AG82" i="29" l="1"/>
  <c r="AD81" i="29"/>
  <c r="AE81" i="29" s="1"/>
  <c r="AI81" i="29" s="1"/>
  <c r="Y81" i="29"/>
  <c r="Z81" i="29" s="1"/>
  <c r="AH81" i="29" s="1"/>
  <c r="Q94" i="29"/>
  <c r="R93" i="29"/>
  <c r="S93" i="29" s="1"/>
  <c r="U93" i="29" s="1"/>
  <c r="B97" i="29"/>
  <c r="K96" i="29"/>
  <c r="L96" i="29" s="1"/>
  <c r="N96" i="29" s="1"/>
  <c r="C96" i="29"/>
  <c r="D96" i="29" s="1"/>
  <c r="F96" i="29" s="1"/>
  <c r="A182" i="61"/>
  <c r="B181" i="61"/>
  <c r="C181" i="61"/>
  <c r="D180" i="61"/>
  <c r="B98" i="29" l="1"/>
  <c r="K97" i="29"/>
  <c r="L97" i="29" s="1"/>
  <c r="N97" i="29" s="1"/>
  <c r="C97" i="29"/>
  <c r="D97" i="29" s="1"/>
  <c r="F97" i="29" s="1"/>
  <c r="Q95" i="29"/>
  <c r="R94" i="29"/>
  <c r="S94" i="29" s="1"/>
  <c r="U94" i="29" s="1"/>
  <c r="D181" i="61"/>
  <c r="A183" i="61"/>
  <c r="C182" i="61"/>
  <c r="B182" i="61"/>
  <c r="AG83" i="29"/>
  <c r="AD82" i="29"/>
  <c r="AE82" i="29" s="1"/>
  <c r="AI82" i="29" s="1"/>
  <c r="Y82" i="29"/>
  <c r="Z82" i="29" s="1"/>
  <c r="AH82" i="29" s="1"/>
  <c r="D182" i="61" l="1"/>
  <c r="Q96" i="29"/>
  <c r="R95" i="29"/>
  <c r="S95" i="29" s="1"/>
  <c r="U95" i="29" s="1"/>
  <c r="Y83" i="29"/>
  <c r="Z83" i="29" s="1"/>
  <c r="AH83" i="29" s="1"/>
  <c r="AG84" i="29"/>
  <c r="AD83" i="29"/>
  <c r="AE83" i="29" s="1"/>
  <c r="AI83" i="29" s="1"/>
  <c r="A184" i="61"/>
  <c r="C183" i="61"/>
  <c r="B183" i="61"/>
  <c r="B99" i="29"/>
  <c r="C98" i="29"/>
  <c r="D98" i="29" s="1"/>
  <c r="F98" i="29" s="1"/>
  <c r="K98" i="29"/>
  <c r="L98" i="29" s="1"/>
  <c r="N98" i="29" s="1"/>
  <c r="B100" i="29" l="1"/>
  <c r="K99" i="29"/>
  <c r="L99" i="29" s="1"/>
  <c r="N99" i="29" s="1"/>
  <c r="C99" i="29"/>
  <c r="D99" i="29" s="1"/>
  <c r="F99" i="29" s="1"/>
  <c r="A185" i="61"/>
  <c r="C184" i="61"/>
  <c r="B184" i="61"/>
  <c r="Y84" i="29"/>
  <c r="Z84" i="29" s="1"/>
  <c r="AH84" i="29" s="1"/>
  <c r="AG85" i="29"/>
  <c r="AD84" i="29"/>
  <c r="AE84" i="29" s="1"/>
  <c r="AI84" i="29" s="1"/>
  <c r="D183" i="61"/>
  <c r="Q97" i="29"/>
  <c r="R96" i="29"/>
  <c r="S96" i="29" s="1"/>
  <c r="U96" i="29" s="1"/>
  <c r="Q98" i="29" l="1"/>
  <c r="R97" i="29"/>
  <c r="S97" i="29" s="1"/>
  <c r="U97" i="29" s="1"/>
  <c r="AG86" i="29"/>
  <c r="AD85" i="29"/>
  <c r="AE85" i="29" s="1"/>
  <c r="AI85" i="29" s="1"/>
  <c r="Y85" i="29"/>
  <c r="Z85" i="29" s="1"/>
  <c r="AH85" i="29" s="1"/>
  <c r="A186" i="61"/>
  <c r="C185" i="61"/>
  <c r="B185" i="61"/>
  <c r="D184" i="61"/>
  <c r="B101" i="29"/>
  <c r="C100" i="29"/>
  <c r="D100" i="29" s="1"/>
  <c r="F100" i="29" s="1"/>
  <c r="K100" i="29"/>
  <c r="L100" i="29" s="1"/>
  <c r="N100" i="29" s="1"/>
  <c r="B102" i="29" l="1"/>
  <c r="K101" i="29"/>
  <c r="L101" i="29" s="1"/>
  <c r="N101" i="29" s="1"/>
  <c r="C101" i="29"/>
  <c r="D101" i="29" s="1"/>
  <c r="F101" i="29" s="1"/>
  <c r="A187" i="61"/>
  <c r="B186" i="61"/>
  <c r="C186" i="61"/>
  <c r="D186" i="61" s="1"/>
  <c r="D185" i="61"/>
  <c r="AG87" i="29"/>
  <c r="AD86" i="29"/>
  <c r="AE86" i="29" s="1"/>
  <c r="AI86" i="29" s="1"/>
  <c r="Y86" i="29"/>
  <c r="Z86" i="29" s="1"/>
  <c r="AH86" i="29" s="1"/>
  <c r="Q99" i="29"/>
  <c r="R98" i="29"/>
  <c r="S98" i="29" s="1"/>
  <c r="U98" i="29" s="1"/>
  <c r="A188" i="61" l="1"/>
  <c r="C187" i="61"/>
  <c r="D187" i="61" s="1"/>
  <c r="B187" i="61"/>
  <c r="Q100" i="29"/>
  <c r="R99" i="29"/>
  <c r="S99" i="29" s="1"/>
  <c r="U99" i="29" s="1"/>
  <c r="AG88" i="29"/>
  <c r="AD87" i="29"/>
  <c r="AE87" i="29" s="1"/>
  <c r="AI87" i="29" s="1"/>
  <c r="Y87" i="29"/>
  <c r="Z87" i="29" s="1"/>
  <c r="AH87" i="29" s="1"/>
  <c r="B103" i="29"/>
  <c r="K102" i="29"/>
  <c r="L102" i="29" s="1"/>
  <c r="N102" i="29" s="1"/>
  <c r="C102" i="29"/>
  <c r="D102" i="29" s="1"/>
  <c r="F102" i="29" s="1"/>
  <c r="Y88" i="29" l="1"/>
  <c r="Z88" i="29" s="1"/>
  <c r="AH88" i="29" s="1"/>
  <c r="AG89" i="29"/>
  <c r="AD88" i="29"/>
  <c r="AE88" i="29" s="1"/>
  <c r="AI88" i="29" s="1"/>
  <c r="Q101" i="29"/>
  <c r="R100" i="29"/>
  <c r="S100" i="29" s="1"/>
  <c r="U100" i="29" s="1"/>
  <c r="K103" i="29"/>
  <c r="L103" i="29" s="1"/>
  <c r="N103" i="29" s="1"/>
  <c r="B104" i="29"/>
  <c r="C103" i="29"/>
  <c r="D103" i="29" s="1"/>
  <c r="F103" i="29" s="1"/>
  <c r="A189" i="61"/>
  <c r="B188" i="61"/>
  <c r="C188" i="61"/>
  <c r="D188" i="61" s="1"/>
  <c r="Q102" i="29" l="1"/>
  <c r="R101" i="29"/>
  <c r="S101" i="29" s="1"/>
  <c r="U101" i="29" s="1"/>
  <c r="Y89" i="29"/>
  <c r="Z89" i="29" s="1"/>
  <c r="AH89" i="29" s="1"/>
  <c r="AG90" i="29"/>
  <c r="AD89" i="29"/>
  <c r="AE89" i="29" s="1"/>
  <c r="AI89" i="29" s="1"/>
  <c r="A190" i="61"/>
  <c r="C189" i="61"/>
  <c r="B189" i="61"/>
  <c r="B105" i="29"/>
  <c r="C104" i="29"/>
  <c r="D104" i="29" s="1"/>
  <c r="F104" i="29" s="1"/>
  <c r="K104" i="29"/>
  <c r="L104" i="29" s="1"/>
  <c r="N104" i="29" s="1"/>
  <c r="B106" i="29" l="1"/>
  <c r="K105" i="29"/>
  <c r="L105" i="29" s="1"/>
  <c r="N105" i="29" s="1"/>
  <c r="C105" i="29"/>
  <c r="D105" i="29" s="1"/>
  <c r="F105" i="29" s="1"/>
  <c r="D189" i="61"/>
  <c r="A191" i="61"/>
  <c r="C190" i="61"/>
  <c r="D190" i="61" s="1"/>
  <c r="B190" i="61"/>
  <c r="Y90" i="29"/>
  <c r="Z90" i="29" s="1"/>
  <c r="AH90" i="29" s="1"/>
  <c r="AD90" i="29"/>
  <c r="AE90" i="29" s="1"/>
  <c r="AI90" i="29" s="1"/>
  <c r="AG91" i="29"/>
  <c r="Q103" i="29"/>
  <c r="R102" i="29"/>
  <c r="S102" i="29" s="1"/>
  <c r="U102" i="29" s="1"/>
  <c r="Q104" i="29" l="1"/>
  <c r="R103" i="29"/>
  <c r="S103" i="29" s="1"/>
  <c r="U103" i="29" s="1"/>
  <c r="A192" i="61"/>
  <c r="C191" i="61"/>
  <c r="B191" i="61"/>
  <c r="AG92" i="29"/>
  <c r="AD91" i="29"/>
  <c r="AE91" i="29" s="1"/>
  <c r="AI91" i="29" s="1"/>
  <c r="Y91" i="29"/>
  <c r="Z91" i="29" s="1"/>
  <c r="AH91" i="29" s="1"/>
  <c r="B107" i="29"/>
  <c r="K106" i="29"/>
  <c r="L106" i="29" s="1"/>
  <c r="N106" i="29" s="1"/>
  <c r="C106" i="29"/>
  <c r="D106" i="29" s="1"/>
  <c r="F106" i="29" s="1"/>
  <c r="Y92" i="29" l="1"/>
  <c r="Z92" i="29" s="1"/>
  <c r="AH92" i="29" s="1"/>
  <c r="AG93" i="29"/>
  <c r="AD92" i="29"/>
  <c r="AE92" i="29" s="1"/>
  <c r="AI92" i="29" s="1"/>
  <c r="C107" i="29"/>
  <c r="D107" i="29" s="1"/>
  <c r="F107" i="29" s="1"/>
  <c r="B108" i="29"/>
  <c r="K107" i="29"/>
  <c r="L107" i="29" s="1"/>
  <c r="N107" i="29" s="1"/>
  <c r="D191" i="61"/>
  <c r="A193" i="61"/>
  <c r="C192" i="61"/>
  <c r="D192" i="61" s="1"/>
  <c r="B192" i="61"/>
  <c r="Q105" i="29"/>
  <c r="R104" i="29"/>
  <c r="S104" i="29" s="1"/>
  <c r="U104" i="29" s="1"/>
  <c r="A194" i="61" l="1"/>
  <c r="B193" i="61"/>
  <c r="C193" i="61"/>
  <c r="D193" i="61" s="1"/>
  <c r="B109" i="29"/>
  <c r="K108" i="29"/>
  <c r="L108" i="29" s="1"/>
  <c r="N108" i="29" s="1"/>
  <c r="C108" i="29"/>
  <c r="D108" i="29" s="1"/>
  <c r="F108" i="29" s="1"/>
  <c r="AG94" i="29"/>
  <c r="AD93" i="29"/>
  <c r="AE93" i="29" s="1"/>
  <c r="AI93" i="29" s="1"/>
  <c r="Y93" i="29"/>
  <c r="Z93" i="29" s="1"/>
  <c r="AH93" i="29" s="1"/>
  <c r="Q106" i="29"/>
  <c r="R105" i="29"/>
  <c r="S105" i="29" s="1"/>
  <c r="U105" i="29" s="1"/>
  <c r="Q107" i="29" l="1"/>
  <c r="R106" i="29"/>
  <c r="S106" i="29" s="1"/>
  <c r="U106" i="29" s="1"/>
  <c r="B110" i="29"/>
  <c r="K109" i="29"/>
  <c r="L109" i="29" s="1"/>
  <c r="N109" i="29" s="1"/>
  <c r="C109" i="29"/>
  <c r="D109" i="29" s="1"/>
  <c r="F109" i="29" s="1"/>
  <c r="AG95" i="29"/>
  <c r="AD94" i="29"/>
  <c r="AE94" i="29" s="1"/>
  <c r="AI94" i="29" s="1"/>
  <c r="Y94" i="29"/>
  <c r="Z94" i="29" s="1"/>
  <c r="AH94" i="29" s="1"/>
  <c r="A195" i="61"/>
  <c r="C194" i="61"/>
  <c r="B194" i="61"/>
  <c r="A196" i="61" l="1"/>
  <c r="C195" i="61"/>
  <c r="B195" i="61"/>
  <c r="AG96" i="29"/>
  <c r="AD95" i="29"/>
  <c r="AE95" i="29" s="1"/>
  <c r="AI95" i="29" s="1"/>
  <c r="Y95" i="29"/>
  <c r="Z95" i="29" s="1"/>
  <c r="AH95" i="29" s="1"/>
  <c r="D194" i="61"/>
  <c r="B111" i="29"/>
  <c r="K110" i="29"/>
  <c r="L110" i="29" s="1"/>
  <c r="N110" i="29" s="1"/>
  <c r="C110" i="29"/>
  <c r="D110" i="29" s="1"/>
  <c r="F110" i="29" s="1"/>
  <c r="Q108" i="29"/>
  <c r="R107" i="29"/>
  <c r="S107" i="29" s="1"/>
  <c r="U107" i="29" s="1"/>
  <c r="Q109" i="29" l="1"/>
  <c r="R108" i="29"/>
  <c r="S108" i="29" s="1"/>
  <c r="U108" i="29" s="1"/>
  <c r="AG97" i="29"/>
  <c r="AD96" i="29"/>
  <c r="AE96" i="29" s="1"/>
  <c r="AI96" i="29" s="1"/>
  <c r="Y96" i="29"/>
  <c r="Z96" i="29" s="1"/>
  <c r="AH96" i="29" s="1"/>
  <c r="B112" i="29"/>
  <c r="K111" i="29"/>
  <c r="L111" i="29" s="1"/>
  <c r="N111" i="29" s="1"/>
  <c r="C111" i="29"/>
  <c r="D111" i="29" s="1"/>
  <c r="F111" i="29" s="1"/>
  <c r="D195" i="61"/>
  <c r="A197" i="61"/>
  <c r="C196" i="61"/>
  <c r="D196" i="61" s="1"/>
  <c r="B196" i="61"/>
  <c r="B113" i="29" l="1"/>
  <c r="K112" i="29"/>
  <c r="L112" i="29" s="1"/>
  <c r="N112" i="29" s="1"/>
  <c r="C112" i="29"/>
  <c r="D112" i="29" s="1"/>
  <c r="F112" i="29" s="1"/>
  <c r="A198" i="61"/>
  <c r="B197" i="61"/>
  <c r="C197" i="61"/>
  <c r="D197" i="61" s="1"/>
  <c r="AG98" i="29"/>
  <c r="AD97" i="29"/>
  <c r="AE97" i="29" s="1"/>
  <c r="AI97" i="29" s="1"/>
  <c r="Y97" i="29"/>
  <c r="Z97" i="29" s="1"/>
  <c r="AH97" i="29" s="1"/>
  <c r="Q110" i="29"/>
  <c r="R109" i="29"/>
  <c r="S109" i="29" s="1"/>
  <c r="U109" i="29" s="1"/>
  <c r="AG99" i="29" l="1"/>
  <c r="AD98" i="29"/>
  <c r="AE98" i="29" s="1"/>
  <c r="AI98" i="29" s="1"/>
  <c r="Y98" i="29"/>
  <c r="Z98" i="29" s="1"/>
  <c r="AH98" i="29" s="1"/>
  <c r="A199" i="61"/>
  <c r="B198" i="61"/>
  <c r="C198" i="61"/>
  <c r="D198" i="61" s="1"/>
  <c r="Q111" i="29"/>
  <c r="R110" i="29"/>
  <c r="S110" i="29" s="1"/>
  <c r="U110" i="29" s="1"/>
  <c r="B114" i="29"/>
  <c r="K113" i="29"/>
  <c r="L113" i="29" s="1"/>
  <c r="N113" i="29" s="1"/>
  <c r="C113" i="29"/>
  <c r="D113" i="29" s="1"/>
  <c r="F113" i="29" s="1"/>
  <c r="A200" i="61" l="1"/>
  <c r="C199" i="61"/>
  <c r="D199" i="61" s="1"/>
  <c r="B199" i="61"/>
  <c r="B115" i="29"/>
  <c r="C114" i="29"/>
  <c r="D114" i="29" s="1"/>
  <c r="F114" i="29" s="1"/>
  <c r="K114" i="29"/>
  <c r="L114" i="29" s="1"/>
  <c r="N114" i="29" s="1"/>
  <c r="Q112" i="29"/>
  <c r="R111" i="29"/>
  <c r="S111" i="29" s="1"/>
  <c r="U111" i="29" s="1"/>
  <c r="Y99" i="29"/>
  <c r="Z99" i="29" s="1"/>
  <c r="AH99" i="29" s="1"/>
  <c r="AG100" i="29"/>
  <c r="AD99" i="29"/>
  <c r="AE99" i="29" s="1"/>
  <c r="AI99" i="29" s="1"/>
  <c r="B116" i="29" l="1"/>
  <c r="K115" i="29"/>
  <c r="L115" i="29" s="1"/>
  <c r="N115" i="29" s="1"/>
  <c r="C115" i="29"/>
  <c r="D115" i="29" s="1"/>
  <c r="F115" i="29" s="1"/>
  <c r="Y100" i="29"/>
  <c r="Z100" i="29" s="1"/>
  <c r="AH100" i="29" s="1"/>
  <c r="AG101" i="29"/>
  <c r="AD100" i="29"/>
  <c r="AE100" i="29" s="1"/>
  <c r="AI100" i="29" s="1"/>
  <c r="Q113" i="29"/>
  <c r="R112" i="29"/>
  <c r="S112" i="29" s="1"/>
  <c r="U112" i="29" s="1"/>
  <c r="A201" i="61"/>
  <c r="C200" i="61"/>
  <c r="D200" i="61" s="1"/>
  <c r="B200" i="61"/>
  <c r="Q114" i="29" l="1"/>
  <c r="R113" i="29"/>
  <c r="S113" i="29" s="1"/>
  <c r="U113" i="29" s="1"/>
  <c r="AG102" i="29"/>
  <c r="AD101" i="29"/>
  <c r="AE101" i="29" s="1"/>
  <c r="AI101" i="29" s="1"/>
  <c r="Y101" i="29"/>
  <c r="Z101" i="29" s="1"/>
  <c r="AH101" i="29" s="1"/>
  <c r="A202" i="61"/>
  <c r="C201" i="61"/>
  <c r="B201" i="61"/>
  <c r="B117" i="29"/>
  <c r="C116" i="29"/>
  <c r="D116" i="29" s="1"/>
  <c r="F116" i="29" s="1"/>
  <c r="K116" i="29"/>
  <c r="L116" i="29" s="1"/>
  <c r="N116" i="29" s="1"/>
  <c r="B118" i="29" l="1"/>
  <c r="K117" i="29"/>
  <c r="L117" i="29" s="1"/>
  <c r="N117" i="29" s="1"/>
  <c r="C117" i="29"/>
  <c r="D117" i="29" s="1"/>
  <c r="F117" i="29" s="1"/>
  <c r="AG103" i="29"/>
  <c r="AD102" i="29"/>
  <c r="AE102" i="29" s="1"/>
  <c r="AI102" i="29" s="1"/>
  <c r="Y102" i="29"/>
  <c r="Z102" i="29" s="1"/>
  <c r="AH102" i="29" s="1"/>
  <c r="D201" i="61"/>
  <c r="A203" i="61"/>
  <c r="C202" i="61"/>
  <c r="B202" i="61"/>
  <c r="Q115" i="29"/>
  <c r="R114" i="29"/>
  <c r="S114" i="29" s="1"/>
  <c r="U114" i="29" s="1"/>
  <c r="Q116" i="29" l="1"/>
  <c r="R115" i="29"/>
  <c r="S115" i="29" s="1"/>
  <c r="U115" i="29" s="1"/>
  <c r="A204" i="61"/>
  <c r="C203" i="61"/>
  <c r="B203" i="61"/>
  <c r="AG104" i="29"/>
  <c r="AD103" i="29"/>
  <c r="AE103" i="29" s="1"/>
  <c r="AI103" i="29" s="1"/>
  <c r="Y103" i="29"/>
  <c r="Z103" i="29" s="1"/>
  <c r="AH103" i="29" s="1"/>
  <c r="D202" i="61"/>
  <c r="B119" i="29"/>
  <c r="K118" i="29"/>
  <c r="L118" i="29" s="1"/>
  <c r="N118" i="29" s="1"/>
  <c r="C118" i="29"/>
  <c r="D118" i="29" s="1"/>
  <c r="F118" i="29" s="1"/>
  <c r="K119" i="29" l="1"/>
  <c r="L119" i="29" s="1"/>
  <c r="N119" i="29" s="1"/>
  <c r="B120" i="29"/>
  <c r="C119" i="29"/>
  <c r="D119" i="29" s="1"/>
  <c r="F119" i="29" s="1"/>
  <c r="Y104" i="29"/>
  <c r="Z104" i="29" s="1"/>
  <c r="AH104" i="29" s="1"/>
  <c r="AG105" i="29"/>
  <c r="AD104" i="29"/>
  <c r="AE104" i="29" s="1"/>
  <c r="AI104" i="29" s="1"/>
  <c r="D203" i="61"/>
  <c r="A205" i="61"/>
  <c r="B204" i="61"/>
  <c r="C204" i="61"/>
  <c r="D204" i="61" s="1"/>
  <c r="Q117" i="29"/>
  <c r="R116" i="29"/>
  <c r="S116" i="29" s="1"/>
  <c r="U116" i="29" s="1"/>
  <c r="Q118" i="29" l="1"/>
  <c r="R117" i="29"/>
  <c r="S117" i="29" s="1"/>
  <c r="U117" i="29" s="1"/>
  <c r="Y105" i="29"/>
  <c r="Z105" i="29" s="1"/>
  <c r="AH105" i="29" s="1"/>
  <c r="AG106" i="29"/>
  <c r="AD105" i="29"/>
  <c r="AE105" i="29" s="1"/>
  <c r="AI105" i="29" s="1"/>
  <c r="B121" i="29"/>
  <c r="C120" i="29"/>
  <c r="D120" i="29" s="1"/>
  <c r="F120" i="29" s="1"/>
  <c r="K120" i="29"/>
  <c r="L120" i="29" s="1"/>
  <c r="N120" i="29" s="1"/>
  <c r="A206" i="61"/>
  <c r="C205" i="61"/>
  <c r="B205" i="61"/>
  <c r="Y106" i="29" l="1"/>
  <c r="Z106" i="29" s="1"/>
  <c r="AH106" i="29" s="1"/>
  <c r="AD106" i="29"/>
  <c r="AE106" i="29" s="1"/>
  <c r="AI106" i="29" s="1"/>
  <c r="AG107" i="29"/>
  <c r="D205" i="61"/>
  <c r="B122" i="29"/>
  <c r="K121" i="29"/>
  <c r="L121" i="29" s="1"/>
  <c r="N121" i="29" s="1"/>
  <c r="C121" i="29"/>
  <c r="D121" i="29" s="1"/>
  <c r="F121" i="29" s="1"/>
  <c r="A207" i="61"/>
  <c r="B206" i="61"/>
  <c r="C206" i="61"/>
  <c r="D206" i="61" s="1"/>
  <c r="Q119" i="29"/>
  <c r="R118" i="29"/>
  <c r="S118" i="29" s="1"/>
  <c r="U118" i="29" s="1"/>
  <c r="Q120" i="29" l="1"/>
  <c r="R119" i="29"/>
  <c r="S119" i="29" s="1"/>
  <c r="U119" i="29" s="1"/>
  <c r="AG108" i="29"/>
  <c r="AD107" i="29"/>
  <c r="AE107" i="29" s="1"/>
  <c r="AI107" i="29" s="1"/>
  <c r="Y107" i="29"/>
  <c r="Z107" i="29" s="1"/>
  <c r="AH107" i="29" s="1"/>
  <c r="A208" i="61"/>
  <c r="C207" i="61"/>
  <c r="B207" i="61"/>
  <c r="B123" i="29"/>
  <c r="K122" i="29"/>
  <c r="L122" i="29" s="1"/>
  <c r="N122" i="29" s="1"/>
  <c r="C122" i="29"/>
  <c r="D122" i="29" s="1"/>
  <c r="F122" i="29" s="1"/>
  <c r="D207" i="61" l="1"/>
  <c r="E207" i="61"/>
  <c r="A209" i="61"/>
  <c r="C208" i="61"/>
  <c r="B208" i="61"/>
  <c r="Y108" i="29"/>
  <c r="Z108" i="29" s="1"/>
  <c r="AH108" i="29" s="1"/>
  <c r="AG109" i="29"/>
  <c r="AD108" i="29"/>
  <c r="AE108" i="29" s="1"/>
  <c r="AI108" i="29" s="1"/>
  <c r="C123" i="29"/>
  <c r="D123" i="29" s="1"/>
  <c r="F123" i="29" s="1"/>
  <c r="B124" i="29"/>
  <c r="K123" i="29"/>
  <c r="L123" i="29" s="1"/>
  <c r="N123" i="29" s="1"/>
  <c r="R120" i="29"/>
  <c r="S120" i="29" s="1"/>
  <c r="U120" i="29" s="1"/>
  <c r="Q121" i="29"/>
  <c r="B125" i="29" l="1"/>
  <c r="K124" i="29"/>
  <c r="L124" i="29" s="1"/>
  <c r="N124" i="29" s="1"/>
  <c r="C124" i="29"/>
  <c r="D124" i="29" s="1"/>
  <c r="F124" i="29" s="1"/>
  <c r="Q122" i="29"/>
  <c r="R121" i="29"/>
  <c r="S121" i="29" s="1"/>
  <c r="U121" i="29" s="1"/>
  <c r="AG110" i="29"/>
  <c r="AD109" i="29"/>
  <c r="AE109" i="29" s="1"/>
  <c r="AI109" i="29" s="1"/>
  <c r="Y109" i="29"/>
  <c r="Z109" i="29" s="1"/>
  <c r="AH109" i="29" s="1"/>
  <c r="D208" i="61"/>
  <c r="A210" i="61"/>
  <c r="B209" i="61"/>
  <c r="C209" i="61"/>
  <c r="D209" i="61" s="1"/>
  <c r="AG111" i="29" l="1"/>
  <c r="AD110" i="29"/>
  <c r="AE110" i="29" s="1"/>
  <c r="AI110" i="29" s="1"/>
  <c r="Y110" i="29"/>
  <c r="Z110" i="29" s="1"/>
  <c r="AH110" i="29" s="1"/>
  <c r="Q123" i="29"/>
  <c r="R122" i="29"/>
  <c r="S122" i="29" s="1"/>
  <c r="U122" i="29" s="1"/>
  <c r="A211" i="61"/>
  <c r="C210" i="61"/>
  <c r="D210" i="61" s="1"/>
  <c r="B210" i="61"/>
  <c r="B126" i="29"/>
  <c r="K125" i="29"/>
  <c r="L125" i="29" s="1"/>
  <c r="N125" i="29" s="1"/>
  <c r="C125" i="29"/>
  <c r="D125" i="29" s="1"/>
  <c r="F125" i="29" s="1"/>
  <c r="A212" i="61" l="1"/>
  <c r="C211" i="61"/>
  <c r="B211" i="61"/>
  <c r="Q124" i="29"/>
  <c r="R123" i="29"/>
  <c r="S123" i="29" s="1"/>
  <c r="U123" i="29" s="1"/>
  <c r="B127" i="29"/>
  <c r="K126" i="29"/>
  <c r="L126" i="29" s="1"/>
  <c r="N126" i="29" s="1"/>
  <c r="C126" i="29"/>
  <c r="D126" i="29" s="1"/>
  <c r="F126" i="29" s="1"/>
  <c r="AG112" i="29"/>
  <c r="AD111" i="29"/>
  <c r="AE111" i="29" s="1"/>
  <c r="AI111" i="29" s="1"/>
  <c r="Y111" i="29"/>
  <c r="Z111" i="29" s="1"/>
  <c r="AH111" i="29" s="1"/>
  <c r="Q125" i="29" l="1"/>
  <c r="R124" i="29"/>
  <c r="S124" i="29" s="1"/>
  <c r="U124" i="29" s="1"/>
  <c r="AG113" i="29"/>
  <c r="AD112" i="29"/>
  <c r="AE112" i="29" s="1"/>
  <c r="AI112" i="29" s="1"/>
  <c r="Y112" i="29"/>
  <c r="Z112" i="29" s="1"/>
  <c r="AH112" i="29" s="1"/>
  <c r="B128" i="29"/>
  <c r="K127" i="29"/>
  <c r="L127" i="29" s="1"/>
  <c r="N127" i="29" s="1"/>
  <c r="C127" i="29"/>
  <c r="D127" i="29" s="1"/>
  <c r="F127" i="29" s="1"/>
  <c r="D211" i="61"/>
  <c r="A213" i="61"/>
  <c r="C212" i="61"/>
  <c r="D212" i="61" s="1"/>
  <c r="B212" i="61"/>
  <c r="B129" i="29" l="1"/>
  <c r="K128" i="29"/>
  <c r="L128" i="29" s="1"/>
  <c r="N128" i="29" s="1"/>
  <c r="C128" i="29"/>
  <c r="D128" i="29" s="1"/>
  <c r="F128" i="29" s="1"/>
  <c r="A214" i="61"/>
  <c r="B213" i="61"/>
  <c r="C213" i="61"/>
  <c r="AG114" i="29"/>
  <c r="AD113" i="29"/>
  <c r="AE113" i="29" s="1"/>
  <c r="AI113" i="29" s="1"/>
  <c r="Y113" i="29"/>
  <c r="Z113" i="29" s="1"/>
  <c r="AH113" i="29" s="1"/>
  <c r="Q126" i="29"/>
  <c r="R125" i="29"/>
  <c r="S125" i="29" s="1"/>
  <c r="U125" i="29" s="1"/>
  <c r="AG115" i="29" l="1"/>
  <c r="AD114" i="29"/>
  <c r="AE114" i="29" s="1"/>
  <c r="AI114" i="29" s="1"/>
  <c r="Y114" i="29"/>
  <c r="Z114" i="29" s="1"/>
  <c r="AH114" i="29" s="1"/>
  <c r="Q127" i="29"/>
  <c r="R126" i="29"/>
  <c r="S126" i="29" s="1"/>
  <c r="U126" i="29" s="1"/>
  <c r="D213" i="61"/>
  <c r="A215" i="61"/>
  <c r="B214" i="61"/>
  <c r="C214" i="61"/>
  <c r="D214" i="61" s="1"/>
  <c r="B130" i="29"/>
  <c r="K129" i="29"/>
  <c r="L129" i="29" s="1"/>
  <c r="N129" i="29" s="1"/>
  <c r="C129" i="29"/>
  <c r="D129" i="29" s="1"/>
  <c r="F129" i="29" s="1"/>
  <c r="B131" i="29" l="1"/>
  <c r="C130" i="29"/>
  <c r="D130" i="29" s="1"/>
  <c r="F130" i="29" s="1"/>
  <c r="K130" i="29"/>
  <c r="L130" i="29" s="1"/>
  <c r="N130" i="29" s="1"/>
  <c r="A216" i="61"/>
  <c r="C215" i="61"/>
  <c r="B215" i="61"/>
  <c r="Q128" i="29"/>
  <c r="R127" i="29"/>
  <c r="S127" i="29" s="1"/>
  <c r="U127" i="29" s="1"/>
  <c r="Y115" i="29"/>
  <c r="Z115" i="29" s="1"/>
  <c r="AH115" i="29" s="1"/>
  <c r="AG116" i="29"/>
  <c r="AD115" i="29"/>
  <c r="AE115" i="29" s="1"/>
  <c r="AI115" i="29" s="1"/>
  <c r="Q129" i="29" l="1"/>
  <c r="R128" i="29"/>
  <c r="S128" i="29" s="1"/>
  <c r="U128" i="29" s="1"/>
  <c r="A217" i="61"/>
  <c r="C216" i="61"/>
  <c r="D216" i="61" s="1"/>
  <c r="B216" i="61"/>
  <c r="Y116" i="29"/>
  <c r="Z116" i="29" s="1"/>
  <c r="AH116" i="29" s="1"/>
  <c r="AG117" i="29"/>
  <c r="AD116" i="29"/>
  <c r="AE116" i="29" s="1"/>
  <c r="AI116" i="29" s="1"/>
  <c r="D215" i="61"/>
  <c r="B132" i="29"/>
  <c r="K131" i="29"/>
  <c r="L131" i="29" s="1"/>
  <c r="N131" i="29" s="1"/>
  <c r="C131" i="29"/>
  <c r="D131" i="29" s="1"/>
  <c r="F131" i="29" s="1"/>
  <c r="B133" i="29" l="1"/>
  <c r="C132" i="29"/>
  <c r="D132" i="29" s="1"/>
  <c r="F132" i="29" s="1"/>
  <c r="K132" i="29"/>
  <c r="L132" i="29" s="1"/>
  <c r="N132" i="29" s="1"/>
  <c r="A218" i="61"/>
  <c r="C217" i="61"/>
  <c r="D217" i="61" s="1"/>
  <c r="B217" i="61"/>
  <c r="AG118" i="29"/>
  <c r="AD117" i="29"/>
  <c r="AE117" i="29" s="1"/>
  <c r="AI117" i="29" s="1"/>
  <c r="Y117" i="29"/>
  <c r="Z117" i="29" s="1"/>
  <c r="AH117" i="29" s="1"/>
  <c r="Q130" i="29"/>
  <c r="R129" i="29"/>
  <c r="S129" i="29" s="1"/>
  <c r="U129" i="29" s="1"/>
  <c r="Q131" i="29" l="1"/>
  <c r="R130" i="29"/>
  <c r="S130" i="29" s="1"/>
  <c r="U130" i="29" s="1"/>
  <c r="AG119" i="29"/>
  <c r="AD118" i="29"/>
  <c r="AE118" i="29" s="1"/>
  <c r="AI118" i="29" s="1"/>
  <c r="Y118" i="29"/>
  <c r="Z118" i="29" s="1"/>
  <c r="AH118" i="29" s="1"/>
  <c r="A219" i="61"/>
  <c r="C218" i="61"/>
  <c r="B218" i="61"/>
  <c r="B134" i="29"/>
  <c r="K133" i="29"/>
  <c r="L133" i="29" s="1"/>
  <c r="N133" i="29" s="1"/>
  <c r="C133" i="29"/>
  <c r="D133" i="29" s="1"/>
  <c r="F133" i="29" s="1"/>
  <c r="D218" i="61" l="1"/>
  <c r="A220" i="61"/>
  <c r="C219" i="61"/>
  <c r="B219" i="61"/>
  <c r="AG120" i="29"/>
  <c r="AD119" i="29"/>
  <c r="AE119" i="29" s="1"/>
  <c r="AI119" i="29" s="1"/>
  <c r="Y119" i="29"/>
  <c r="Z119" i="29" s="1"/>
  <c r="AH119" i="29" s="1"/>
  <c r="B135" i="29"/>
  <c r="K134" i="29"/>
  <c r="L134" i="29" s="1"/>
  <c r="N134" i="29" s="1"/>
  <c r="C134" i="29"/>
  <c r="D134" i="29" s="1"/>
  <c r="F134" i="29" s="1"/>
  <c r="Q132" i="29"/>
  <c r="R131" i="29"/>
  <c r="S131" i="29" s="1"/>
  <c r="U131" i="29" s="1"/>
  <c r="Y120" i="29" l="1"/>
  <c r="Z120" i="29" s="1"/>
  <c r="AH120" i="29" s="1"/>
  <c r="AG121" i="29"/>
  <c r="AD120" i="29"/>
  <c r="AE120" i="29" s="1"/>
  <c r="AI120" i="29" s="1"/>
  <c r="R132" i="29"/>
  <c r="S132" i="29" s="1"/>
  <c r="U132" i="29" s="1"/>
  <c r="Q133" i="29"/>
  <c r="K135" i="29"/>
  <c r="L135" i="29" s="1"/>
  <c r="N135" i="29" s="1"/>
  <c r="C135" i="29"/>
  <c r="D135" i="29" s="1"/>
  <c r="F135" i="29" s="1"/>
  <c r="B136" i="29"/>
  <c r="A221" i="61"/>
  <c r="B220" i="61"/>
  <c r="C220" i="61"/>
  <c r="D220" i="61" s="1"/>
  <c r="D219" i="61"/>
  <c r="Q134" i="29" l="1"/>
  <c r="R133" i="29"/>
  <c r="S133" i="29" s="1"/>
  <c r="U133" i="29" s="1"/>
  <c r="Y121" i="29"/>
  <c r="Z121" i="29" s="1"/>
  <c r="AH121" i="29" s="1"/>
  <c r="AG122" i="29"/>
  <c r="AD121" i="29"/>
  <c r="AE121" i="29" s="1"/>
  <c r="AI121" i="29" s="1"/>
  <c r="A222" i="61"/>
  <c r="C221" i="61"/>
  <c r="B221" i="61"/>
  <c r="B137" i="29"/>
  <c r="C136" i="29"/>
  <c r="D136" i="29" s="1"/>
  <c r="F136" i="29" s="1"/>
  <c r="K136" i="29"/>
  <c r="L136" i="29" s="1"/>
  <c r="N136" i="29" s="1"/>
  <c r="B138" i="29" l="1"/>
  <c r="K137" i="29"/>
  <c r="L137" i="29" s="1"/>
  <c r="N137" i="29" s="1"/>
  <c r="C137" i="29"/>
  <c r="D137" i="29" s="1"/>
  <c r="F137" i="29" s="1"/>
  <c r="D221" i="61"/>
  <c r="A223" i="61"/>
  <c r="B222" i="61"/>
  <c r="C222" i="61"/>
  <c r="D222" i="61" s="1"/>
  <c r="Y122" i="29"/>
  <c r="Z122" i="29" s="1"/>
  <c r="AH122" i="29" s="1"/>
  <c r="AD122" i="29"/>
  <c r="AE122" i="29" s="1"/>
  <c r="AI122" i="29" s="1"/>
  <c r="AG123" i="29"/>
  <c r="Q135" i="29"/>
  <c r="R134" i="29"/>
  <c r="S134" i="29" s="1"/>
  <c r="U134" i="29" s="1"/>
  <c r="A224" i="61" l="1"/>
  <c r="C223" i="61"/>
  <c r="D223" i="61" s="1"/>
  <c r="B223" i="61"/>
  <c r="Q136" i="29"/>
  <c r="R135" i="29"/>
  <c r="S135" i="29" s="1"/>
  <c r="U135" i="29" s="1"/>
  <c r="AG124" i="29"/>
  <c r="AD123" i="29"/>
  <c r="AE123" i="29" s="1"/>
  <c r="AI123" i="29" s="1"/>
  <c r="Y123" i="29"/>
  <c r="Z123" i="29" s="1"/>
  <c r="AH123" i="29" s="1"/>
  <c r="B139" i="29"/>
  <c r="K138" i="29"/>
  <c r="L138" i="29" s="1"/>
  <c r="N138" i="29" s="1"/>
  <c r="C138" i="29"/>
  <c r="D138" i="29" s="1"/>
  <c r="F138" i="29" s="1"/>
  <c r="C139" i="29" l="1"/>
  <c r="D139" i="29" s="1"/>
  <c r="F139" i="29" s="1"/>
  <c r="B140" i="29"/>
  <c r="K139" i="29"/>
  <c r="L139" i="29" s="1"/>
  <c r="N139" i="29" s="1"/>
  <c r="Y124" i="29"/>
  <c r="Z124" i="29" s="1"/>
  <c r="AH124" i="29" s="1"/>
  <c r="AG125" i="29"/>
  <c r="AD124" i="29"/>
  <c r="AE124" i="29" s="1"/>
  <c r="AI124" i="29" s="1"/>
  <c r="R136" i="29"/>
  <c r="S136" i="29" s="1"/>
  <c r="U136" i="29" s="1"/>
  <c r="Q137" i="29"/>
  <c r="A225" i="61"/>
  <c r="C224" i="61"/>
  <c r="B224" i="61"/>
  <c r="D224" i="61" l="1"/>
  <c r="Q138" i="29"/>
  <c r="R137" i="29"/>
  <c r="S137" i="29" s="1"/>
  <c r="U137" i="29" s="1"/>
  <c r="A226" i="61"/>
  <c r="B225" i="61"/>
  <c r="C225" i="61"/>
  <c r="D225" i="61" s="1"/>
  <c r="AG126" i="29"/>
  <c r="AD125" i="29"/>
  <c r="AE125" i="29" s="1"/>
  <c r="AI125" i="29" s="1"/>
  <c r="Y125" i="29"/>
  <c r="Z125" i="29" s="1"/>
  <c r="AH125" i="29" s="1"/>
  <c r="B141" i="29"/>
  <c r="K140" i="29"/>
  <c r="L140" i="29" s="1"/>
  <c r="N140" i="29" s="1"/>
  <c r="C140" i="29"/>
  <c r="D140" i="29" s="1"/>
  <c r="F140" i="29" s="1"/>
  <c r="B142" i="29" l="1"/>
  <c r="K141" i="29"/>
  <c r="L141" i="29" s="1"/>
  <c r="N141" i="29" s="1"/>
  <c r="C141" i="29"/>
  <c r="D141" i="29" s="1"/>
  <c r="F141" i="29" s="1"/>
  <c r="AG127" i="29"/>
  <c r="AD126" i="29"/>
  <c r="AE126" i="29" s="1"/>
  <c r="AI126" i="29" s="1"/>
  <c r="Y126" i="29"/>
  <c r="Z126" i="29" s="1"/>
  <c r="AH126" i="29" s="1"/>
  <c r="A227" i="61"/>
  <c r="B226" i="61"/>
  <c r="C226" i="61"/>
  <c r="D226" i="61" s="1"/>
  <c r="Q139" i="29"/>
  <c r="R138" i="29"/>
  <c r="S138" i="29" s="1"/>
  <c r="U138" i="29" s="1"/>
  <c r="Q140" i="29" l="1"/>
  <c r="R139" i="29"/>
  <c r="S139" i="29" s="1"/>
  <c r="U139" i="29" s="1"/>
  <c r="A228" i="61"/>
  <c r="C227" i="61"/>
  <c r="B227" i="61"/>
  <c r="AG128" i="29"/>
  <c r="AD127" i="29"/>
  <c r="AE127" i="29" s="1"/>
  <c r="AI127" i="29" s="1"/>
  <c r="Y127" i="29"/>
  <c r="Z127" i="29" s="1"/>
  <c r="AH127" i="29" s="1"/>
  <c r="B143" i="29"/>
  <c r="K142" i="29"/>
  <c r="L142" i="29" s="1"/>
  <c r="N142" i="29" s="1"/>
  <c r="C142" i="29"/>
  <c r="D142" i="29" s="1"/>
  <c r="F142" i="29" s="1"/>
  <c r="B144" i="29" l="1"/>
  <c r="K143" i="29"/>
  <c r="L143" i="29" s="1"/>
  <c r="N143" i="29" s="1"/>
  <c r="C143" i="29"/>
  <c r="D143" i="29" s="1"/>
  <c r="F143" i="29" s="1"/>
  <c r="D227" i="61"/>
  <c r="A229" i="61"/>
  <c r="C228" i="61"/>
  <c r="B228" i="61"/>
  <c r="AG129" i="29"/>
  <c r="AD128" i="29"/>
  <c r="AE128" i="29" s="1"/>
  <c r="AI128" i="29" s="1"/>
  <c r="Y128" i="29"/>
  <c r="Z128" i="29" s="1"/>
  <c r="AH128" i="29" s="1"/>
  <c r="Q141" i="29"/>
  <c r="R140" i="29"/>
  <c r="S140" i="29" s="1"/>
  <c r="U140" i="29" s="1"/>
  <c r="Q142" i="29" l="1"/>
  <c r="R141" i="29"/>
  <c r="S141" i="29" s="1"/>
  <c r="U141" i="29" s="1"/>
  <c r="AG130" i="29"/>
  <c r="AD129" i="29"/>
  <c r="AE129" i="29" s="1"/>
  <c r="AI129" i="29" s="1"/>
  <c r="Y129" i="29"/>
  <c r="Z129" i="29" s="1"/>
  <c r="AH129" i="29" s="1"/>
  <c r="D228" i="61"/>
  <c r="A230" i="61"/>
  <c r="B229" i="61"/>
  <c r="C229" i="61"/>
  <c r="D229" i="61" s="1"/>
  <c r="B145" i="29"/>
  <c r="K144" i="29"/>
  <c r="L144" i="29" s="1"/>
  <c r="N144" i="29" s="1"/>
  <c r="C144" i="29"/>
  <c r="D144" i="29" s="1"/>
  <c r="F144" i="29" s="1"/>
  <c r="B146" i="29" l="1"/>
  <c r="K145" i="29"/>
  <c r="L145" i="29" s="1"/>
  <c r="N145" i="29" s="1"/>
  <c r="C145" i="29"/>
  <c r="D145" i="29" s="1"/>
  <c r="F145" i="29" s="1"/>
  <c r="A231" i="61"/>
  <c r="B230" i="61"/>
  <c r="C230" i="61"/>
  <c r="D230" i="61" s="1"/>
  <c r="AG131" i="29"/>
  <c r="AD130" i="29"/>
  <c r="AE130" i="29" s="1"/>
  <c r="AI130" i="29" s="1"/>
  <c r="Y130" i="29"/>
  <c r="Z130" i="29" s="1"/>
  <c r="AH130" i="29" s="1"/>
  <c r="Q143" i="29"/>
  <c r="R142" i="29"/>
  <c r="S142" i="29" s="1"/>
  <c r="U142" i="29" s="1"/>
  <c r="Q144" i="29" l="1"/>
  <c r="R143" i="29"/>
  <c r="S143" i="29" s="1"/>
  <c r="U143" i="29" s="1"/>
  <c r="Y131" i="29"/>
  <c r="Z131" i="29" s="1"/>
  <c r="AH131" i="29" s="1"/>
  <c r="AG132" i="29"/>
  <c r="AD131" i="29"/>
  <c r="AE131" i="29" s="1"/>
  <c r="AI131" i="29" s="1"/>
  <c r="A232" i="61"/>
  <c r="C231" i="61"/>
  <c r="B231" i="61"/>
  <c r="B147" i="29"/>
  <c r="C146" i="29"/>
  <c r="D146" i="29" s="1"/>
  <c r="F146" i="29" s="1"/>
  <c r="K146" i="29"/>
  <c r="L146" i="29" s="1"/>
  <c r="N146" i="29" s="1"/>
  <c r="B148" i="29" l="1"/>
  <c r="K147" i="29"/>
  <c r="L147" i="29" s="1"/>
  <c r="N147" i="29" s="1"/>
  <c r="C147" i="29"/>
  <c r="D147" i="29" s="1"/>
  <c r="F147" i="29" s="1"/>
  <c r="D231" i="61"/>
  <c r="A233" i="61"/>
  <c r="C232" i="61"/>
  <c r="B232" i="61"/>
  <c r="Y132" i="29"/>
  <c r="Z132" i="29" s="1"/>
  <c r="AH132" i="29" s="1"/>
  <c r="AG133" i="29"/>
  <c r="AD132" i="29"/>
  <c r="AE132" i="29" s="1"/>
  <c r="AI132" i="29" s="1"/>
  <c r="Q145" i="29"/>
  <c r="R144" i="29"/>
  <c r="S144" i="29" s="1"/>
  <c r="U144" i="29" s="1"/>
  <c r="Q146" i="29" l="1"/>
  <c r="R145" i="29"/>
  <c r="S145" i="29" s="1"/>
  <c r="U145" i="29" s="1"/>
  <c r="AG134" i="29"/>
  <c r="AD133" i="29"/>
  <c r="AE133" i="29" s="1"/>
  <c r="AI133" i="29" s="1"/>
  <c r="Y133" i="29"/>
  <c r="Z133" i="29" s="1"/>
  <c r="AH133" i="29" s="1"/>
  <c r="D232" i="61"/>
  <c r="A234" i="61"/>
  <c r="C233" i="61"/>
  <c r="D233" i="61" s="1"/>
  <c r="B233" i="61"/>
  <c r="B149" i="29"/>
  <c r="C148" i="29"/>
  <c r="D148" i="29" s="1"/>
  <c r="F148" i="29" s="1"/>
  <c r="K148" i="29"/>
  <c r="L148" i="29" s="1"/>
  <c r="N148" i="29" s="1"/>
  <c r="B150" i="29" l="1"/>
  <c r="K149" i="29"/>
  <c r="L149" i="29" s="1"/>
  <c r="N149" i="29" s="1"/>
  <c r="C149" i="29"/>
  <c r="D149" i="29" s="1"/>
  <c r="F149" i="29" s="1"/>
  <c r="A235" i="61"/>
  <c r="C234" i="61"/>
  <c r="B234" i="61"/>
  <c r="AG135" i="29"/>
  <c r="AD134" i="29"/>
  <c r="AE134" i="29" s="1"/>
  <c r="AI134" i="29" s="1"/>
  <c r="Y134" i="29"/>
  <c r="Z134" i="29" s="1"/>
  <c r="AH134" i="29" s="1"/>
  <c r="Q147" i="29"/>
  <c r="R146" i="29"/>
  <c r="S146" i="29" s="1"/>
  <c r="U146" i="29" s="1"/>
  <c r="AG136" i="29" l="1"/>
  <c r="AD135" i="29"/>
  <c r="AE135" i="29" s="1"/>
  <c r="AI135" i="29" s="1"/>
  <c r="Y135" i="29"/>
  <c r="Z135" i="29" s="1"/>
  <c r="AH135" i="29" s="1"/>
  <c r="Q148" i="29"/>
  <c r="R147" i="29"/>
  <c r="S147" i="29" s="1"/>
  <c r="U147" i="29" s="1"/>
  <c r="A236" i="61"/>
  <c r="B235" i="61"/>
  <c r="C235" i="61"/>
  <c r="D234" i="61"/>
  <c r="B151" i="29"/>
  <c r="K150" i="29"/>
  <c r="L150" i="29" s="1"/>
  <c r="N150" i="29" s="1"/>
  <c r="C150" i="29"/>
  <c r="D150" i="29" s="1"/>
  <c r="F150" i="29" s="1"/>
  <c r="K151" i="29" l="1"/>
  <c r="L151" i="29" s="1"/>
  <c r="N151" i="29" s="1"/>
  <c r="C151" i="29"/>
  <c r="D151" i="29" s="1"/>
  <c r="F151" i="29" s="1"/>
  <c r="B152" i="29"/>
  <c r="A237" i="61"/>
  <c r="C236" i="61"/>
  <c r="B236" i="61"/>
  <c r="R148" i="29"/>
  <c r="S148" i="29" s="1"/>
  <c r="U148" i="29" s="1"/>
  <c r="Q149" i="29"/>
  <c r="D235" i="61"/>
  <c r="Y136" i="29"/>
  <c r="Z136" i="29" s="1"/>
  <c r="AH136" i="29" s="1"/>
  <c r="AG137" i="29"/>
  <c r="AD136" i="29"/>
  <c r="AE136" i="29" s="1"/>
  <c r="AI136" i="29" s="1"/>
  <c r="Y137" i="29" l="1"/>
  <c r="Z137" i="29" s="1"/>
  <c r="AH137" i="29" s="1"/>
  <c r="AG138" i="29"/>
  <c r="AD137" i="29"/>
  <c r="AE137" i="29" s="1"/>
  <c r="AI137" i="29" s="1"/>
  <c r="B153" i="29"/>
  <c r="C152" i="29"/>
  <c r="D152" i="29" s="1"/>
  <c r="F152" i="29" s="1"/>
  <c r="K152" i="29"/>
  <c r="L152" i="29" s="1"/>
  <c r="N152" i="29" s="1"/>
  <c r="Q150" i="29"/>
  <c r="R149" i="29"/>
  <c r="S149" i="29" s="1"/>
  <c r="U149" i="29" s="1"/>
  <c r="D236" i="61"/>
  <c r="A238" i="61"/>
  <c r="C237" i="61"/>
  <c r="D237" i="61" s="1"/>
  <c r="B237" i="61"/>
  <c r="B154" i="29" l="1"/>
  <c r="K153" i="29"/>
  <c r="L153" i="29" s="1"/>
  <c r="N153" i="29" s="1"/>
  <c r="C153" i="29"/>
  <c r="D153" i="29" s="1"/>
  <c r="F153" i="29" s="1"/>
  <c r="A239" i="61"/>
  <c r="B238" i="61"/>
  <c r="C238" i="61"/>
  <c r="D238" i="61" s="1"/>
  <c r="Y138" i="29"/>
  <c r="Z138" i="29" s="1"/>
  <c r="AH138" i="29" s="1"/>
  <c r="AD138" i="29"/>
  <c r="AE138" i="29" s="1"/>
  <c r="AI138" i="29" s="1"/>
  <c r="AG139" i="29"/>
  <c r="Q151" i="29"/>
  <c r="R150" i="29"/>
  <c r="S150" i="29" s="1"/>
  <c r="U150" i="29" s="1"/>
  <c r="A240" i="61" l="1"/>
  <c r="C239" i="61"/>
  <c r="B239" i="61"/>
  <c r="Q152" i="29"/>
  <c r="R151" i="29"/>
  <c r="S151" i="29" s="1"/>
  <c r="U151" i="29" s="1"/>
  <c r="AG140" i="29"/>
  <c r="AD139" i="29"/>
  <c r="AE139" i="29" s="1"/>
  <c r="AI139" i="29" s="1"/>
  <c r="Y139" i="29"/>
  <c r="Z139" i="29" s="1"/>
  <c r="AH139" i="29" s="1"/>
  <c r="B155" i="29"/>
  <c r="K154" i="29"/>
  <c r="L154" i="29" s="1"/>
  <c r="N154" i="29" s="1"/>
  <c r="C154" i="29"/>
  <c r="D154" i="29" s="1"/>
  <c r="F154" i="29" s="1"/>
  <c r="C155" i="29" l="1"/>
  <c r="D155" i="29" s="1"/>
  <c r="F155" i="29" s="1"/>
  <c r="B156" i="29"/>
  <c r="K155" i="29"/>
  <c r="L155" i="29" s="1"/>
  <c r="N155" i="29" s="1"/>
  <c r="Y140" i="29"/>
  <c r="Z140" i="29" s="1"/>
  <c r="AH140" i="29" s="1"/>
  <c r="AG141" i="29"/>
  <c r="AD140" i="29"/>
  <c r="AE140" i="29" s="1"/>
  <c r="AI140" i="29" s="1"/>
  <c r="R152" i="29"/>
  <c r="S152" i="29" s="1"/>
  <c r="U152" i="29" s="1"/>
  <c r="Q153" i="29"/>
  <c r="D239" i="61"/>
  <c r="A241" i="61"/>
  <c r="B240" i="61"/>
  <c r="C240" i="61"/>
  <c r="D240" i="61" s="1"/>
  <c r="A242" i="61" l="1"/>
  <c r="B241" i="61"/>
  <c r="C241" i="61"/>
  <c r="D241" i="61" s="1"/>
  <c r="AG142" i="29"/>
  <c r="AD141" i="29"/>
  <c r="AE141" i="29" s="1"/>
  <c r="AI141" i="29" s="1"/>
  <c r="Y141" i="29"/>
  <c r="Z141" i="29" s="1"/>
  <c r="AH141" i="29" s="1"/>
  <c r="B157" i="29"/>
  <c r="K156" i="29"/>
  <c r="L156" i="29" s="1"/>
  <c r="N156" i="29" s="1"/>
  <c r="C156" i="29"/>
  <c r="D156" i="29" s="1"/>
  <c r="F156" i="29" s="1"/>
  <c r="Q154" i="29"/>
  <c r="R153" i="29"/>
  <c r="S153" i="29" s="1"/>
  <c r="U153" i="29" s="1"/>
  <c r="Q155" i="29" l="1"/>
  <c r="R154" i="29"/>
  <c r="S154" i="29" s="1"/>
  <c r="U154" i="29" s="1"/>
  <c r="B158" i="29"/>
  <c r="K157" i="29"/>
  <c r="L157" i="29" s="1"/>
  <c r="N157" i="29" s="1"/>
  <c r="C157" i="29"/>
  <c r="D157" i="29" s="1"/>
  <c r="F157" i="29" s="1"/>
  <c r="AG143" i="29"/>
  <c r="AD142" i="29"/>
  <c r="AE142" i="29" s="1"/>
  <c r="AI142" i="29" s="1"/>
  <c r="Y142" i="29"/>
  <c r="Z142" i="29" s="1"/>
  <c r="AH142" i="29" s="1"/>
  <c r="A243" i="61"/>
  <c r="B242" i="61"/>
  <c r="C242" i="61"/>
  <c r="D242" i="61" s="1"/>
  <c r="AG144" i="29" l="1"/>
  <c r="AD143" i="29"/>
  <c r="AE143" i="29" s="1"/>
  <c r="AI143" i="29" s="1"/>
  <c r="Y143" i="29"/>
  <c r="Z143" i="29" s="1"/>
  <c r="AH143" i="29" s="1"/>
  <c r="B159" i="29"/>
  <c r="K158" i="29"/>
  <c r="L158" i="29" s="1"/>
  <c r="N158" i="29" s="1"/>
  <c r="C158" i="29"/>
  <c r="D158" i="29" s="1"/>
  <c r="F158" i="29" s="1"/>
  <c r="A244" i="61"/>
  <c r="C243" i="61"/>
  <c r="D243" i="61" s="1"/>
  <c r="B243" i="61"/>
  <c r="Q156" i="29"/>
  <c r="R155" i="29"/>
  <c r="S155" i="29" s="1"/>
  <c r="U155" i="29" s="1"/>
  <c r="Q157" i="29" l="1"/>
  <c r="R156" i="29"/>
  <c r="S156" i="29" s="1"/>
  <c r="U156" i="29" s="1"/>
  <c r="A245" i="61"/>
  <c r="C244" i="61"/>
  <c r="B244" i="61"/>
  <c r="B160" i="29"/>
  <c r="K159" i="29"/>
  <c r="L159" i="29" s="1"/>
  <c r="N159" i="29" s="1"/>
  <c r="C159" i="29"/>
  <c r="D159" i="29" s="1"/>
  <c r="F159" i="29" s="1"/>
  <c r="AG145" i="29"/>
  <c r="AD144" i="29"/>
  <c r="AE144" i="29" s="1"/>
  <c r="AI144" i="29" s="1"/>
  <c r="Y144" i="29"/>
  <c r="Z144" i="29" s="1"/>
  <c r="AH144" i="29" s="1"/>
  <c r="AG146" i="29" l="1"/>
  <c r="AD145" i="29"/>
  <c r="AE145" i="29" s="1"/>
  <c r="AI145" i="29" s="1"/>
  <c r="Y145" i="29"/>
  <c r="Z145" i="29" s="1"/>
  <c r="AH145" i="29" s="1"/>
  <c r="B161" i="29"/>
  <c r="K160" i="29"/>
  <c r="L160" i="29" s="1"/>
  <c r="N160" i="29" s="1"/>
  <c r="C160" i="29"/>
  <c r="D160" i="29" s="1"/>
  <c r="F160" i="29" s="1"/>
  <c r="D244" i="61"/>
  <c r="A246" i="61"/>
  <c r="C245" i="61"/>
  <c r="B245" i="61"/>
  <c r="Q158" i="29"/>
  <c r="R157" i="29"/>
  <c r="S157" i="29" s="1"/>
  <c r="U157" i="29" s="1"/>
  <c r="Q159" i="29" l="1"/>
  <c r="R158" i="29"/>
  <c r="S158" i="29" s="1"/>
  <c r="U158" i="29" s="1"/>
  <c r="B162" i="29"/>
  <c r="K161" i="29"/>
  <c r="L161" i="29" s="1"/>
  <c r="N161" i="29" s="1"/>
  <c r="C161" i="29"/>
  <c r="D161" i="29" s="1"/>
  <c r="F161" i="29" s="1"/>
  <c r="D245" i="61"/>
  <c r="A247" i="61"/>
  <c r="C246" i="61"/>
  <c r="B246" i="61"/>
  <c r="AG147" i="29"/>
  <c r="AD146" i="29"/>
  <c r="AE146" i="29" s="1"/>
  <c r="AI146" i="29" s="1"/>
  <c r="Y146" i="29"/>
  <c r="Z146" i="29" s="1"/>
  <c r="AH146" i="29" s="1"/>
  <c r="Y147" i="29" l="1"/>
  <c r="Z147" i="29" s="1"/>
  <c r="AH147" i="29" s="1"/>
  <c r="AG148" i="29"/>
  <c r="AD147" i="29"/>
  <c r="AE147" i="29" s="1"/>
  <c r="AI147" i="29" s="1"/>
  <c r="A248" i="61"/>
  <c r="C247" i="61"/>
  <c r="B247" i="61"/>
  <c r="D246" i="61"/>
  <c r="B163" i="29"/>
  <c r="C162" i="29"/>
  <c r="D162" i="29" s="1"/>
  <c r="F162" i="29" s="1"/>
  <c r="K162" i="29"/>
  <c r="L162" i="29" s="1"/>
  <c r="N162" i="29" s="1"/>
  <c r="Q160" i="29"/>
  <c r="R159" i="29"/>
  <c r="S159" i="29" s="1"/>
  <c r="U159" i="29" s="1"/>
  <c r="D247" i="61" l="1"/>
  <c r="Y148" i="29"/>
  <c r="Z148" i="29" s="1"/>
  <c r="AH148" i="29" s="1"/>
  <c r="AG149" i="29"/>
  <c r="AD148" i="29"/>
  <c r="AE148" i="29" s="1"/>
  <c r="AI148" i="29" s="1"/>
  <c r="Q161" i="29"/>
  <c r="R160" i="29"/>
  <c r="S160" i="29" s="1"/>
  <c r="U160" i="29" s="1"/>
  <c r="B164" i="29"/>
  <c r="K163" i="29"/>
  <c r="L163" i="29" s="1"/>
  <c r="N163" i="29" s="1"/>
  <c r="C163" i="29"/>
  <c r="D163" i="29" s="1"/>
  <c r="F163" i="29" s="1"/>
  <c r="A249" i="61"/>
  <c r="C248" i="61"/>
  <c r="B248" i="61"/>
  <c r="D248" i="61" l="1"/>
  <c r="A250" i="61"/>
  <c r="C249" i="61"/>
  <c r="D249" i="61" s="1"/>
  <c r="B249" i="61"/>
  <c r="K164" i="29"/>
  <c r="L164" i="29" s="1"/>
  <c r="N164" i="29" s="1"/>
  <c r="B165" i="29"/>
  <c r="C164" i="29"/>
  <c r="D164" i="29" s="1"/>
  <c r="F164" i="29" s="1"/>
  <c r="Q162" i="29"/>
  <c r="R161" i="29"/>
  <c r="S161" i="29" s="1"/>
  <c r="U161" i="29" s="1"/>
  <c r="AG150" i="29"/>
  <c r="AD149" i="29"/>
  <c r="AE149" i="29" s="1"/>
  <c r="AI149" i="29" s="1"/>
  <c r="Y149" i="29"/>
  <c r="Z149" i="29" s="1"/>
  <c r="AH149" i="29" s="1"/>
  <c r="Q163" i="29" l="1"/>
  <c r="R162" i="29"/>
  <c r="S162" i="29" s="1"/>
  <c r="U162" i="29" s="1"/>
  <c r="Y150" i="29"/>
  <c r="Z150" i="29" s="1"/>
  <c r="AH150" i="29" s="1"/>
  <c r="AD150" i="29"/>
  <c r="AE150" i="29" s="1"/>
  <c r="AI150" i="29" s="1"/>
  <c r="AG151" i="29"/>
  <c r="B166" i="29"/>
  <c r="C165" i="29"/>
  <c r="D165" i="29" s="1"/>
  <c r="F165" i="29" s="1"/>
  <c r="K165" i="29"/>
  <c r="L165" i="29" s="1"/>
  <c r="N165" i="29" s="1"/>
  <c r="A251" i="61"/>
  <c r="C250" i="61"/>
  <c r="B250" i="61"/>
  <c r="B167" i="29" l="1"/>
  <c r="K166" i="29"/>
  <c r="L166" i="29" s="1"/>
  <c r="N166" i="29" s="1"/>
  <c r="C166" i="29"/>
  <c r="D166" i="29" s="1"/>
  <c r="F166" i="29" s="1"/>
  <c r="Y151" i="29"/>
  <c r="Z151" i="29" s="1"/>
  <c r="AH151" i="29" s="1"/>
  <c r="AG152" i="29"/>
  <c r="AD151" i="29"/>
  <c r="AE151" i="29" s="1"/>
  <c r="AI151" i="29" s="1"/>
  <c r="A252" i="61"/>
  <c r="C251" i="61"/>
  <c r="B251" i="61"/>
  <c r="D250" i="61"/>
  <c r="R163" i="29"/>
  <c r="S163" i="29" s="1"/>
  <c r="U163" i="29" s="1"/>
  <c r="Q164" i="29"/>
  <c r="Q165" i="29" l="1"/>
  <c r="R164" i="29"/>
  <c r="S164" i="29" s="1"/>
  <c r="U164" i="29" s="1"/>
  <c r="A253" i="61"/>
  <c r="C252" i="61"/>
  <c r="B252" i="61"/>
  <c r="D251" i="61"/>
  <c r="Y152" i="29"/>
  <c r="Z152" i="29" s="1"/>
  <c r="AH152" i="29" s="1"/>
  <c r="AG153" i="29"/>
  <c r="AD152" i="29"/>
  <c r="AE152" i="29" s="1"/>
  <c r="AI152" i="29" s="1"/>
  <c r="K167" i="29"/>
  <c r="L167" i="29" s="1"/>
  <c r="N167" i="29" s="1"/>
  <c r="C167" i="29"/>
  <c r="D167" i="29" s="1"/>
  <c r="F167" i="29" s="1"/>
  <c r="B168" i="29"/>
  <c r="B169" i="29" l="1"/>
  <c r="C168" i="29"/>
  <c r="D168" i="29" s="1"/>
  <c r="F168" i="29" s="1"/>
  <c r="K168" i="29"/>
  <c r="L168" i="29" s="1"/>
  <c r="N168" i="29" s="1"/>
  <c r="Y153" i="29"/>
  <c r="Z153" i="29" s="1"/>
  <c r="AH153" i="29" s="1"/>
  <c r="AG154" i="29"/>
  <c r="AD153" i="29"/>
  <c r="AE153" i="29" s="1"/>
  <c r="AI153" i="29" s="1"/>
  <c r="D252" i="61"/>
  <c r="A254" i="61"/>
  <c r="C253" i="61"/>
  <c r="B253" i="61"/>
  <c r="Q166" i="29"/>
  <c r="R165" i="29"/>
  <c r="S165" i="29" s="1"/>
  <c r="U165" i="29" s="1"/>
  <c r="Q167" i="29" l="1"/>
  <c r="R166" i="29"/>
  <c r="S166" i="29" s="1"/>
  <c r="U166" i="29" s="1"/>
  <c r="A255" i="61"/>
  <c r="B254" i="61"/>
  <c r="C254" i="61"/>
  <c r="Y154" i="29"/>
  <c r="Z154" i="29" s="1"/>
  <c r="AH154" i="29" s="1"/>
  <c r="AD154" i="29"/>
  <c r="AE154" i="29" s="1"/>
  <c r="AI154" i="29" s="1"/>
  <c r="AG155" i="29"/>
  <c r="D253" i="61"/>
  <c r="B170" i="29"/>
  <c r="K169" i="29"/>
  <c r="L169" i="29" s="1"/>
  <c r="N169" i="29" s="1"/>
  <c r="C169" i="29"/>
  <c r="D169" i="29" s="1"/>
  <c r="F169" i="29" s="1"/>
  <c r="AG156" i="29" l="1"/>
  <c r="AD155" i="29"/>
  <c r="AE155" i="29" s="1"/>
  <c r="AI155" i="29" s="1"/>
  <c r="Y155" i="29"/>
  <c r="Z155" i="29" s="1"/>
  <c r="AH155" i="29" s="1"/>
  <c r="D254" i="61"/>
  <c r="A256" i="61"/>
  <c r="C255" i="61"/>
  <c r="B255" i="61"/>
  <c r="B171" i="29"/>
  <c r="K170" i="29"/>
  <c r="L170" i="29" s="1"/>
  <c r="N170" i="29" s="1"/>
  <c r="C170" i="29"/>
  <c r="D170" i="29" s="1"/>
  <c r="F170" i="29" s="1"/>
  <c r="R167" i="29"/>
  <c r="S167" i="29" s="1"/>
  <c r="U167" i="29" s="1"/>
  <c r="Q168" i="29"/>
  <c r="Q169" i="29" l="1"/>
  <c r="R168" i="29"/>
  <c r="S168" i="29" s="1"/>
  <c r="U168" i="29" s="1"/>
  <c r="B172" i="29"/>
  <c r="K171" i="29"/>
  <c r="L171" i="29" s="1"/>
  <c r="N171" i="29" s="1"/>
  <c r="C171" i="29"/>
  <c r="D171" i="29" s="1"/>
  <c r="F171" i="29" s="1"/>
  <c r="D255" i="61"/>
  <c r="A257" i="61"/>
  <c r="C256" i="61"/>
  <c r="D256" i="61" s="1"/>
  <c r="B256" i="61"/>
  <c r="Y156" i="29"/>
  <c r="Z156" i="29" s="1"/>
  <c r="AH156" i="29" s="1"/>
  <c r="AG157" i="29"/>
  <c r="AD156" i="29"/>
  <c r="AE156" i="29" s="1"/>
  <c r="AI156" i="29" s="1"/>
  <c r="AG158" i="29" l="1"/>
  <c r="AD157" i="29"/>
  <c r="AE157" i="29" s="1"/>
  <c r="AI157" i="29" s="1"/>
  <c r="Y157" i="29"/>
  <c r="Z157" i="29" s="1"/>
  <c r="AH157" i="29" s="1"/>
  <c r="K172" i="29"/>
  <c r="L172" i="29" s="1"/>
  <c r="N172" i="29" s="1"/>
  <c r="B173" i="29"/>
  <c r="C172" i="29"/>
  <c r="D172" i="29" s="1"/>
  <c r="F172" i="29" s="1"/>
  <c r="A258" i="61"/>
  <c r="C257" i="61"/>
  <c r="B257" i="61"/>
  <c r="R169" i="29"/>
  <c r="S169" i="29" s="1"/>
  <c r="U169" i="29" s="1"/>
  <c r="Q170" i="29"/>
  <c r="A259" i="61" l="1"/>
  <c r="B258" i="61"/>
  <c r="C258" i="61"/>
  <c r="D258" i="61" s="1"/>
  <c r="D257" i="61"/>
  <c r="Q171" i="29"/>
  <c r="R170" i="29"/>
  <c r="S170" i="29" s="1"/>
  <c r="U170" i="29" s="1"/>
  <c r="B174" i="29"/>
  <c r="C173" i="29"/>
  <c r="D173" i="29" s="1"/>
  <c r="F173" i="29" s="1"/>
  <c r="K173" i="29"/>
  <c r="L173" i="29" s="1"/>
  <c r="N173" i="29" s="1"/>
  <c r="AG159" i="29"/>
  <c r="AD158" i="29"/>
  <c r="AE158" i="29" s="1"/>
  <c r="AI158" i="29" s="1"/>
  <c r="Y158" i="29"/>
  <c r="Z158" i="29" s="1"/>
  <c r="AH158" i="29" s="1"/>
  <c r="AG160" i="29" l="1"/>
  <c r="AD159" i="29"/>
  <c r="AE159" i="29" s="1"/>
  <c r="AI159" i="29" s="1"/>
  <c r="Y159" i="29"/>
  <c r="Z159" i="29" s="1"/>
  <c r="AH159" i="29" s="1"/>
  <c r="B175" i="29"/>
  <c r="K174" i="29"/>
  <c r="L174" i="29" s="1"/>
  <c r="N174" i="29" s="1"/>
  <c r="C174" i="29"/>
  <c r="D174" i="29" s="1"/>
  <c r="F174" i="29" s="1"/>
  <c r="Q172" i="29"/>
  <c r="R171" i="29"/>
  <c r="S171" i="29" s="1"/>
  <c r="U171" i="29" s="1"/>
  <c r="A260" i="61"/>
  <c r="C259" i="61"/>
  <c r="B259" i="61"/>
  <c r="D259" i="61" l="1"/>
  <c r="Q173" i="29"/>
  <c r="R172" i="29"/>
  <c r="S172" i="29" s="1"/>
  <c r="U172" i="29" s="1"/>
  <c r="B176" i="29"/>
  <c r="K175" i="29"/>
  <c r="L175" i="29" s="1"/>
  <c r="N175" i="29" s="1"/>
  <c r="C175" i="29"/>
  <c r="D175" i="29" s="1"/>
  <c r="F175" i="29" s="1"/>
  <c r="A261" i="61"/>
  <c r="C260" i="61"/>
  <c r="B260" i="61"/>
  <c r="AG161" i="29"/>
  <c r="AD160" i="29"/>
  <c r="AE160" i="29" s="1"/>
  <c r="AI160" i="29" s="1"/>
  <c r="Y160" i="29"/>
  <c r="Z160" i="29" s="1"/>
  <c r="AH160" i="29" s="1"/>
  <c r="AG162" i="29" l="1"/>
  <c r="AD161" i="29"/>
  <c r="AE161" i="29" s="1"/>
  <c r="AI161" i="29" s="1"/>
  <c r="Y161" i="29"/>
  <c r="Z161" i="29" s="1"/>
  <c r="AH161" i="29" s="1"/>
  <c r="B177" i="29"/>
  <c r="K176" i="29"/>
  <c r="L176" i="29" s="1"/>
  <c r="N176" i="29" s="1"/>
  <c r="C176" i="29"/>
  <c r="D176" i="29" s="1"/>
  <c r="F176" i="29" s="1"/>
  <c r="R173" i="29"/>
  <c r="S173" i="29" s="1"/>
  <c r="U173" i="29" s="1"/>
  <c r="Q174" i="29"/>
  <c r="D260" i="61"/>
  <c r="A262" i="61"/>
  <c r="B261" i="61"/>
  <c r="C261" i="61"/>
  <c r="D261" i="61" s="1"/>
  <c r="A263" i="61" l="1"/>
  <c r="C262" i="61"/>
  <c r="B262" i="61"/>
  <c r="Q175" i="29"/>
  <c r="R174" i="29"/>
  <c r="S174" i="29" s="1"/>
  <c r="U174" i="29" s="1"/>
  <c r="B178" i="29"/>
  <c r="C177" i="29"/>
  <c r="D177" i="29" s="1"/>
  <c r="F177" i="29" s="1"/>
  <c r="K177" i="29"/>
  <c r="L177" i="29" s="1"/>
  <c r="N177" i="29" s="1"/>
  <c r="AG163" i="29"/>
  <c r="AD162" i="29"/>
  <c r="AE162" i="29" s="1"/>
  <c r="AI162" i="29" s="1"/>
  <c r="Y162" i="29"/>
  <c r="Z162" i="29" s="1"/>
  <c r="AH162" i="29" s="1"/>
  <c r="Y163" i="29" l="1"/>
  <c r="Z163" i="29" s="1"/>
  <c r="AH163" i="29" s="1"/>
  <c r="AG164" i="29"/>
  <c r="AD163" i="29"/>
  <c r="AE163" i="29" s="1"/>
  <c r="AI163" i="29" s="1"/>
  <c r="K178" i="29"/>
  <c r="L178" i="29" s="1"/>
  <c r="N178" i="29" s="1"/>
  <c r="B179" i="29"/>
  <c r="C178" i="29"/>
  <c r="D178" i="29" s="1"/>
  <c r="F178" i="29" s="1"/>
  <c r="R175" i="29"/>
  <c r="S175" i="29" s="1"/>
  <c r="U175" i="29" s="1"/>
  <c r="Q176" i="29"/>
  <c r="D262" i="61"/>
  <c r="A264" i="61"/>
  <c r="C263" i="61"/>
  <c r="B263" i="61"/>
  <c r="A265" i="61" l="1"/>
  <c r="B264" i="61"/>
  <c r="C264" i="61"/>
  <c r="D264" i="61" s="1"/>
  <c r="D263" i="61"/>
  <c r="C179" i="29"/>
  <c r="D179" i="29" s="1"/>
  <c r="F179" i="29" s="1"/>
  <c r="B180" i="29"/>
  <c r="K179" i="29"/>
  <c r="L179" i="29" s="1"/>
  <c r="N179" i="29" s="1"/>
  <c r="Y164" i="29"/>
  <c r="Z164" i="29" s="1"/>
  <c r="AH164" i="29" s="1"/>
  <c r="AG165" i="29"/>
  <c r="AD164" i="29"/>
  <c r="AE164" i="29" s="1"/>
  <c r="AI164" i="29" s="1"/>
  <c r="R176" i="29"/>
  <c r="S176" i="29" s="1"/>
  <c r="U176" i="29" s="1"/>
  <c r="Q177" i="29"/>
  <c r="R177" i="29" l="1"/>
  <c r="S177" i="29" s="1"/>
  <c r="U177" i="29" s="1"/>
  <c r="Q178" i="29"/>
  <c r="B181" i="29"/>
  <c r="K180" i="29"/>
  <c r="L180" i="29" s="1"/>
  <c r="N180" i="29" s="1"/>
  <c r="C180" i="29"/>
  <c r="D180" i="29" s="1"/>
  <c r="F180" i="29" s="1"/>
  <c r="AG166" i="29"/>
  <c r="AD165" i="29"/>
  <c r="AE165" i="29" s="1"/>
  <c r="AI165" i="29" s="1"/>
  <c r="Y165" i="29"/>
  <c r="Z165" i="29" s="1"/>
  <c r="AH165" i="29" s="1"/>
  <c r="A266" i="61"/>
  <c r="C265" i="61"/>
  <c r="D265" i="61" s="1"/>
  <c r="B265" i="61"/>
  <c r="A267" i="61" l="1"/>
  <c r="C266" i="61"/>
  <c r="B266" i="61"/>
  <c r="AG167" i="29"/>
  <c r="AD166" i="29"/>
  <c r="AE166" i="29" s="1"/>
  <c r="AI166" i="29" s="1"/>
  <c r="Y166" i="29"/>
  <c r="Z166" i="29" s="1"/>
  <c r="AH166" i="29" s="1"/>
  <c r="B182" i="29"/>
  <c r="K181" i="29"/>
  <c r="L181" i="29" s="1"/>
  <c r="N181" i="29" s="1"/>
  <c r="C181" i="29"/>
  <c r="D181" i="29" s="1"/>
  <c r="F181" i="29" s="1"/>
  <c r="R178" i="29"/>
  <c r="S178" i="29" s="1"/>
  <c r="U178" i="29" s="1"/>
  <c r="Q179" i="29"/>
  <c r="R179" i="29" l="1"/>
  <c r="S179" i="29" s="1"/>
  <c r="U179" i="29" s="1"/>
  <c r="Q180" i="29"/>
  <c r="AG168" i="29"/>
  <c r="AD167" i="29"/>
  <c r="AE167" i="29" s="1"/>
  <c r="AI167" i="29" s="1"/>
  <c r="Y167" i="29"/>
  <c r="Z167" i="29" s="1"/>
  <c r="AH167" i="29" s="1"/>
  <c r="B183" i="29"/>
  <c r="K182" i="29"/>
  <c r="L182" i="29" s="1"/>
  <c r="N182" i="29" s="1"/>
  <c r="C182" i="29"/>
  <c r="D182" i="29" s="1"/>
  <c r="F182" i="29" s="1"/>
  <c r="D266" i="61"/>
  <c r="A268" i="61"/>
  <c r="C267" i="61"/>
  <c r="B267" i="61"/>
  <c r="C183" i="29" l="1"/>
  <c r="D183" i="29" s="1"/>
  <c r="F183" i="29" s="1"/>
  <c r="K183" i="29"/>
  <c r="L183" i="29" s="1"/>
  <c r="N183" i="29" s="1"/>
  <c r="B184" i="29"/>
  <c r="D267" i="61"/>
  <c r="A269" i="61"/>
  <c r="C268" i="61"/>
  <c r="D268" i="61" s="1"/>
  <c r="B268" i="61"/>
  <c r="Q181" i="29"/>
  <c r="R180" i="29"/>
  <c r="S180" i="29" s="1"/>
  <c r="U180" i="29" s="1"/>
  <c r="Y168" i="29"/>
  <c r="Z168" i="29" s="1"/>
  <c r="AH168" i="29" s="1"/>
  <c r="AG169" i="29"/>
  <c r="AD168" i="29"/>
  <c r="AE168" i="29" s="1"/>
  <c r="AI168" i="29" s="1"/>
  <c r="R181" i="29" l="1"/>
  <c r="S181" i="29" s="1"/>
  <c r="U181" i="29" s="1"/>
  <c r="Q182" i="29"/>
  <c r="B185" i="29"/>
  <c r="K184" i="29"/>
  <c r="L184" i="29" s="1"/>
  <c r="N184" i="29" s="1"/>
  <c r="C184" i="29"/>
  <c r="D184" i="29" s="1"/>
  <c r="F184" i="29" s="1"/>
  <c r="Y169" i="29"/>
  <c r="Z169" i="29" s="1"/>
  <c r="AH169" i="29" s="1"/>
  <c r="AG170" i="29"/>
  <c r="AD169" i="29"/>
  <c r="AE169" i="29" s="1"/>
  <c r="AI169" i="29" s="1"/>
  <c r="A270" i="61"/>
  <c r="B269" i="61"/>
  <c r="C269" i="61"/>
  <c r="D269" i="61" s="1"/>
  <c r="A271" i="61" l="1"/>
  <c r="C270" i="61"/>
  <c r="D270" i="61" s="1"/>
  <c r="B270" i="61"/>
  <c r="Y170" i="29"/>
  <c r="Z170" i="29" s="1"/>
  <c r="AH170" i="29" s="1"/>
  <c r="AD170" i="29"/>
  <c r="AE170" i="29" s="1"/>
  <c r="AI170" i="29" s="1"/>
  <c r="AG171" i="29"/>
  <c r="R182" i="29"/>
  <c r="S182" i="29" s="1"/>
  <c r="U182" i="29" s="1"/>
  <c r="Q183" i="29"/>
  <c r="B186" i="29"/>
  <c r="K185" i="29"/>
  <c r="L185" i="29" s="1"/>
  <c r="N185" i="29" s="1"/>
  <c r="C185" i="29"/>
  <c r="D185" i="29" s="1"/>
  <c r="F185" i="29" s="1"/>
  <c r="AG172" i="29" l="1"/>
  <c r="AD171" i="29"/>
  <c r="AE171" i="29" s="1"/>
  <c r="AI171" i="29" s="1"/>
  <c r="Y171" i="29"/>
  <c r="Z171" i="29" s="1"/>
  <c r="AH171" i="29" s="1"/>
  <c r="B187" i="29"/>
  <c r="K186" i="29"/>
  <c r="L186" i="29" s="1"/>
  <c r="N186" i="29" s="1"/>
  <c r="C186" i="29"/>
  <c r="D186" i="29" s="1"/>
  <c r="F186" i="29" s="1"/>
  <c r="R183" i="29"/>
  <c r="S183" i="29" s="1"/>
  <c r="U183" i="29" s="1"/>
  <c r="Q184" i="29"/>
  <c r="A272" i="61"/>
  <c r="C271" i="61"/>
  <c r="B271" i="61"/>
  <c r="K187" i="29" l="1"/>
  <c r="L187" i="29" s="1"/>
  <c r="N187" i="29" s="1"/>
  <c r="C187" i="29"/>
  <c r="D187" i="29" s="1"/>
  <c r="F187" i="29" s="1"/>
  <c r="B188" i="29"/>
  <c r="D271" i="61"/>
  <c r="Q185" i="29"/>
  <c r="R184" i="29"/>
  <c r="S184" i="29" s="1"/>
  <c r="U184" i="29" s="1"/>
  <c r="A273" i="61"/>
  <c r="C272" i="61"/>
  <c r="D272" i="61" s="1"/>
  <c r="B272" i="61"/>
  <c r="Y172" i="29"/>
  <c r="Z172" i="29" s="1"/>
  <c r="AH172" i="29" s="1"/>
  <c r="AG173" i="29"/>
  <c r="AD172" i="29"/>
  <c r="AE172" i="29" s="1"/>
  <c r="AI172" i="29" s="1"/>
  <c r="Q186" i="29" l="1"/>
  <c r="R185" i="29"/>
  <c r="S185" i="29" s="1"/>
  <c r="U185" i="29" s="1"/>
  <c r="B189" i="29"/>
  <c r="C188" i="29"/>
  <c r="D188" i="29" s="1"/>
  <c r="F188" i="29" s="1"/>
  <c r="K188" i="29"/>
  <c r="L188" i="29" s="1"/>
  <c r="N188" i="29" s="1"/>
  <c r="AG174" i="29"/>
  <c r="AD173" i="29"/>
  <c r="AE173" i="29" s="1"/>
  <c r="AI173" i="29" s="1"/>
  <c r="Y173" i="29"/>
  <c r="Z173" i="29" s="1"/>
  <c r="AH173" i="29" s="1"/>
  <c r="A274" i="61"/>
  <c r="C273" i="61"/>
  <c r="D273" i="61" s="1"/>
  <c r="B273" i="61"/>
  <c r="A275" i="61" l="1"/>
  <c r="C274" i="61"/>
  <c r="B274" i="61"/>
  <c r="B190" i="29"/>
  <c r="K189" i="29"/>
  <c r="L189" i="29" s="1"/>
  <c r="N189" i="29" s="1"/>
  <c r="C189" i="29"/>
  <c r="D189" i="29" s="1"/>
  <c r="F189" i="29" s="1"/>
  <c r="AG175" i="29"/>
  <c r="AD174" i="29"/>
  <c r="AE174" i="29" s="1"/>
  <c r="AI174" i="29" s="1"/>
  <c r="Y174" i="29"/>
  <c r="Z174" i="29" s="1"/>
  <c r="AH174" i="29" s="1"/>
  <c r="Q187" i="29"/>
  <c r="R186" i="29"/>
  <c r="S186" i="29" s="1"/>
  <c r="U186" i="29" s="1"/>
  <c r="AG176" i="29" l="1"/>
  <c r="AD175" i="29"/>
  <c r="AE175" i="29" s="1"/>
  <c r="AI175" i="29" s="1"/>
  <c r="Y175" i="29"/>
  <c r="Z175" i="29" s="1"/>
  <c r="AH175" i="29" s="1"/>
  <c r="Q188" i="29"/>
  <c r="R187" i="29"/>
  <c r="S187" i="29" s="1"/>
  <c r="U187" i="29" s="1"/>
  <c r="B191" i="29"/>
  <c r="K190" i="29"/>
  <c r="L190" i="29" s="1"/>
  <c r="N190" i="29" s="1"/>
  <c r="C190" i="29"/>
  <c r="D190" i="29" s="1"/>
  <c r="F190" i="29" s="1"/>
  <c r="D274" i="61"/>
  <c r="A276" i="61"/>
  <c r="C275" i="61"/>
  <c r="D275" i="61" s="1"/>
  <c r="B275" i="61"/>
  <c r="A277" i="61" l="1"/>
  <c r="B276" i="61"/>
  <c r="C276" i="61"/>
  <c r="B192" i="29"/>
  <c r="K191" i="29"/>
  <c r="L191" i="29" s="1"/>
  <c r="N191" i="29" s="1"/>
  <c r="C191" i="29"/>
  <c r="D191" i="29" s="1"/>
  <c r="F191" i="29" s="1"/>
  <c r="Q189" i="29"/>
  <c r="R188" i="29"/>
  <c r="S188" i="29" s="1"/>
  <c r="U188" i="29" s="1"/>
  <c r="AG177" i="29"/>
  <c r="AD176" i="29"/>
  <c r="AE176" i="29" s="1"/>
  <c r="AI176" i="29" s="1"/>
  <c r="Y176" i="29"/>
  <c r="Z176" i="29" s="1"/>
  <c r="AH176" i="29" s="1"/>
  <c r="AG178" i="29" l="1"/>
  <c r="AD177" i="29"/>
  <c r="AE177" i="29" s="1"/>
  <c r="AI177" i="29" s="1"/>
  <c r="Y177" i="29"/>
  <c r="Z177" i="29" s="1"/>
  <c r="AH177" i="29" s="1"/>
  <c r="Q190" i="29"/>
  <c r="R189" i="29"/>
  <c r="S189" i="29" s="1"/>
  <c r="U189" i="29" s="1"/>
  <c r="B193" i="29"/>
  <c r="K192" i="29"/>
  <c r="L192" i="29" s="1"/>
  <c r="N192" i="29" s="1"/>
  <c r="C192" i="29"/>
  <c r="D192" i="29" s="1"/>
  <c r="F192" i="29" s="1"/>
  <c r="D276" i="61"/>
  <c r="A278" i="61"/>
  <c r="B277" i="61"/>
  <c r="C277" i="61"/>
  <c r="D277" i="61" s="1"/>
  <c r="A279" i="61" l="1"/>
  <c r="C278" i="61"/>
  <c r="B278" i="61"/>
  <c r="B194" i="29"/>
  <c r="K193" i="29"/>
  <c r="L193" i="29" s="1"/>
  <c r="N193" i="29" s="1"/>
  <c r="C193" i="29"/>
  <c r="D193" i="29" s="1"/>
  <c r="F193" i="29" s="1"/>
  <c r="Q191" i="29"/>
  <c r="R190" i="29"/>
  <c r="S190" i="29" s="1"/>
  <c r="U190" i="29" s="1"/>
  <c r="AG179" i="29"/>
  <c r="AD178" i="29"/>
  <c r="AE178" i="29" s="1"/>
  <c r="AI178" i="29" s="1"/>
  <c r="Y178" i="29"/>
  <c r="Z178" i="29" s="1"/>
  <c r="AH178" i="29" s="1"/>
  <c r="Y179" i="29" l="1"/>
  <c r="Z179" i="29" s="1"/>
  <c r="AH179" i="29" s="1"/>
  <c r="AG180" i="29"/>
  <c r="AD179" i="29"/>
  <c r="AE179" i="29" s="1"/>
  <c r="AI179" i="29" s="1"/>
  <c r="R191" i="29"/>
  <c r="S191" i="29" s="1"/>
  <c r="U191" i="29" s="1"/>
  <c r="Q192" i="29"/>
  <c r="B195" i="29"/>
  <c r="K194" i="29"/>
  <c r="L194" i="29" s="1"/>
  <c r="N194" i="29" s="1"/>
  <c r="C194" i="29"/>
  <c r="D194" i="29" s="1"/>
  <c r="F194" i="29" s="1"/>
  <c r="D278" i="61"/>
  <c r="A280" i="61"/>
  <c r="C279" i="61"/>
  <c r="B279" i="61"/>
  <c r="A281" i="61" l="1"/>
  <c r="B280" i="61"/>
  <c r="C280" i="61"/>
  <c r="D280" i="61" s="1"/>
  <c r="B196" i="29"/>
  <c r="K195" i="29"/>
  <c r="L195" i="29" s="1"/>
  <c r="N195" i="29" s="1"/>
  <c r="C195" i="29"/>
  <c r="D195" i="29" s="1"/>
  <c r="F195" i="29" s="1"/>
  <c r="Q193" i="29"/>
  <c r="R192" i="29"/>
  <c r="S192" i="29" s="1"/>
  <c r="U192" i="29" s="1"/>
  <c r="Y180" i="29"/>
  <c r="Z180" i="29" s="1"/>
  <c r="AH180" i="29" s="1"/>
  <c r="AG181" i="29"/>
  <c r="AD180" i="29"/>
  <c r="AE180" i="29" s="1"/>
  <c r="AI180" i="29" s="1"/>
  <c r="D279" i="61"/>
  <c r="AG182" i="29" l="1"/>
  <c r="AD181" i="29"/>
  <c r="AE181" i="29" s="1"/>
  <c r="AI181" i="29" s="1"/>
  <c r="Y181" i="29"/>
  <c r="Z181" i="29" s="1"/>
  <c r="AH181" i="29" s="1"/>
  <c r="Q194" i="29"/>
  <c r="R193" i="29"/>
  <c r="S193" i="29" s="1"/>
  <c r="U193" i="29" s="1"/>
  <c r="B197" i="29"/>
  <c r="C196" i="29"/>
  <c r="D196" i="29" s="1"/>
  <c r="F196" i="29" s="1"/>
  <c r="K196" i="29"/>
  <c r="L196" i="29" s="1"/>
  <c r="N196" i="29" s="1"/>
  <c r="A282" i="61"/>
  <c r="C281" i="61"/>
  <c r="B281" i="61"/>
  <c r="B198" i="29" l="1"/>
  <c r="K197" i="29"/>
  <c r="L197" i="29" s="1"/>
  <c r="N197" i="29" s="1"/>
  <c r="C197" i="29"/>
  <c r="D197" i="29" s="1"/>
  <c r="F197" i="29" s="1"/>
  <c r="Q195" i="29"/>
  <c r="R194" i="29"/>
  <c r="S194" i="29" s="1"/>
  <c r="U194" i="29" s="1"/>
  <c r="A283" i="61"/>
  <c r="C282" i="61"/>
  <c r="D282" i="61" s="1"/>
  <c r="B282" i="61"/>
  <c r="D281" i="61"/>
  <c r="AG183" i="29"/>
  <c r="AD182" i="29"/>
  <c r="AE182" i="29" s="1"/>
  <c r="AI182" i="29" s="1"/>
  <c r="Y182" i="29"/>
  <c r="Z182" i="29" s="1"/>
  <c r="AH182" i="29" s="1"/>
  <c r="A284" i="61" l="1"/>
  <c r="C283" i="61"/>
  <c r="B283" i="61"/>
  <c r="Q196" i="29"/>
  <c r="R195" i="29"/>
  <c r="S195" i="29" s="1"/>
  <c r="U195" i="29" s="1"/>
  <c r="AG184" i="29"/>
  <c r="AD183" i="29"/>
  <c r="AE183" i="29" s="1"/>
  <c r="AI183" i="29" s="1"/>
  <c r="Y183" i="29"/>
  <c r="Z183" i="29" s="1"/>
  <c r="AH183" i="29" s="1"/>
  <c r="B199" i="29"/>
  <c r="K198" i="29"/>
  <c r="L198" i="29" s="1"/>
  <c r="N198" i="29" s="1"/>
  <c r="C198" i="29"/>
  <c r="D198" i="29" s="1"/>
  <c r="F198" i="29" s="1"/>
  <c r="Q197" i="29" l="1"/>
  <c r="R196" i="29"/>
  <c r="S196" i="29" s="1"/>
  <c r="U196" i="29" s="1"/>
  <c r="Y184" i="29"/>
  <c r="Z184" i="29" s="1"/>
  <c r="AH184" i="29" s="1"/>
  <c r="AG185" i="29"/>
  <c r="AD184" i="29"/>
  <c r="AE184" i="29" s="1"/>
  <c r="AI184" i="29" s="1"/>
  <c r="K199" i="29"/>
  <c r="L199" i="29" s="1"/>
  <c r="N199" i="29" s="1"/>
  <c r="C199" i="29"/>
  <c r="D199" i="29" s="1"/>
  <c r="F199" i="29" s="1"/>
  <c r="B200" i="29"/>
  <c r="D283" i="61"/>
  <c r="A285" i="61"/>
  <c r="C284" i="61"/>
  <c r="B284" i="61"/>
  <c r="D284" i="61" l="1"/>
  <c r="B201" i="29"/>
  <c r="K200" i="29"/>
  <c r="L200" i="29" s="1"/>
  <c r="N200" i="29" s="1"/>
  <c r="C200" i="29"/>
  <c r="D200" i="29" s="1"/>
  <c r="F200" i="29" s="1"/>
  <c r="A286" i="61"/>
  <c r="B285" i="61"/>
  <c r="C285" i="61"/>
  <c r="D285" i="61" s="1"/>
  <c r="Y185" i="29"/>
  <c r="Z185" i="29" s="1"/>
  <c r="AH185" i="29" s="1"/>
  <c r="AG186" i="29"/>
  <c r="AD185" i="29"/>
  <c r="AE185" i="29" s="1"/>
  <c r="AI185" i="29" s="1"/>
  <c r="Q198" i="29"/>
  <c r="R197" i="29"/>
  <c r="S197" i="29" s="1"/>
  <c r="U197" i="29" s="1"/>
  <c r="Y186" i="29" l="1"/>
  <c r="Z186" i="29" s="1"/>
  <c r="AH186" i="29" s="1"/>
  <c r="AD186" i="29"/>
  <c r="AE186" i="29" s="1"/>
  <c r="AI186" i="29" s="1"/>
  <c r="AG187" i="29"/>
  <c r="A287" i="61"/>
  <c r="C286" i="61"/>
  <c r="B286" i="61"/>
  <c r="Q199" i="29"/>
  <c r="R198" i="29"/>
  <c r="S198" i="29" s="1"/>
  <c r="U198" i="29" s="1"/>
  <c r="B202" i="29"/>
  <c r="K201" i="29"/>
  <c r="L201" i="29" s="1"/>
  <c r="N201" i="29" s="1"/>
  <c r="C201" i="29"/>
  <c r="D201" i="29" s="1"/>
  <c r="F201" i="29" s="1"/>
  <c r="R199" i="29" l="1"/>
  <c r="S199" i="29" s="1"/>
  <c r="U199" i="29" s="1"/>
  <c r="Q200" i="29"/>
  <c r="A288" i="61"/>
  <c r="C287" i="61"/>
  <c r="D287" i="61" s="1"/>
  <c r="B287" i="61"/>
  <c r="B203" i="29"/>
  <c r="K202" i="29"/>
  <c r="L202" i="29" s="1"/>
  <c r="N202" i="29" s="1"/>
  <c r="C202" i="29"/>
  <c r="D202" i="29" s="1"/>
  <c r="F202" i="29" s="1"/>
  <c r="D286" i="61"/>
  <c r="AG188" i="29"/>
  <c r="AD187" i="29"/>
  <c r="AE187" i="29" s="1"/>
  <c r="AI187" i="29" s="1"/>
  <c r="Y187" i="29"/>
  <c r="Z187" i="29" s="1"/>
  <c r="AH187" i="29" s="1"/>
  <c r="Y188" i="29" l="1"/>
  <c r="Z188" i="29" s="1"/>
  <c r="AH188" i="29" s="1"/>
  <c r="AG189" i="29"/>
  <c r="AD188" i="29"/>
  <c r="AE188" i="29" s="1"/>
  <c r="AI188" i="29" s="1"/>
  <c r="B204" i="29"/>
  <c r="K203" i="29"/>
  <c r="L203" i="29" s="1"/>
  <c r="N203" i="29" s="1"/>
  <c r="C203" i="29"/>
  <c r="D203" i="29" s="1"/>
  <c r="F203" i="29" s="1"/>
  <c r="A289" i="61"/>
  <c r="C288" i="61"/>
  <c r="D288" i="61" s="1"/>
  <c r="B288" i="61"/>
  <c r="Q201" i="29"/>
  <c r="R200" i="29"/>
  <c r="S200" i="29" s="1"/>
  <c r="U200" i="29" s="1"/>
  <c r="A290" i="61" l="1"/>
  <c r="C289" i="61"/>
  <c r="B289" i="61"/>
  <c r="Q202" i="29"/>
  <c r="R201" i="29"/>
  <c r="S201" i="29" s="1"/>
  <c r="U201" i="29" s="1"/>
  <c r="AG190" i="29"/>
  <c r="AD189" i="29"/>
  <c r="AE189" i="29" s="1"/>
  <c r="AI189" i="29" s="1"/>
  <c r="Y189" i="29"/>
  <c r="Z189" i="29" s="1"/>
  <c r="AH189" i="29" s="1"/>
  <c r="B205" i="29"/>
  <c r="C204" i="29"/>
  <c r="D204" i="29" s="1"/>
  <c r="F204" i="29" s="1"/>
  <c r="K204" i="29"/>
  <c r="L204" i="29" s="1"/>
  <c r="N204" i="29" s="1"/>
  <c r="B206" i="29" l="1"/>
  <c r="K205" i="29"/>
  <c r="L205" i="29" s="1"/>
  <c r="N205" i="29" s="1"/>
  <c r="C205" i="29"/>
  <c r="D205" i="29" s="1"/>
  <c r="F205" i="29" s="1"/>
  <c r="AG191" i="29"/>
  <c r="AD190" i="29"/>
  <c r="AE190" i="29" s="1"/>
  <c r="AI190" i="29" s="1"/>
  <c r="Y190" i="29"/>
  <c r="Z190" i="29" s="1"/>
  <c r="AH190" i="29" s="1"/>
  <c r="Q203" i="29"/>
  <c r="R202" i="29"/>
  <c r="S202" i="29" s="1"/>
  <c r="U202" i="29" s="1"/>
  <c r="D289" i="61"/>
  <c r="A291" i="61"/>
  <c r="C290" i="61"/>
  <c r="B290" i="61"/>
  <c r="D290" i="61" l="1"/>
  <c r="A292" i="61"/>
  <c r="C291" i="61"/>
  <c r="B291" i="61"/>
  <c r="Q204" i="29"/>
  <c r="R203" i="29"/>
  <c r="S203" i="29" s="1"/>
  <c r="U203" i="29" s="1"/>
  <c r="AG192" i="29"/>
  <c r="AD191" i="29"/>
  <c r="AE191" i="29" s="1"/>
  <c r="AI191" i="29" s="1"/>
  <c r="Y191" i="29"/>
  <c r="Z191" i="29" s="1"/>
  <c r="AH191" i="29" s="1"/>
  <c r="B207" i="29"/>
  <c r="K206" i="29"/>
  <c r="L206" i="29" s="1"/>
  <c r="N206" i="29" s="1"/>
  <c r="C206" i="29"/>
  <c r="D206" i="29" s="1"/>
  <c r="F206" i="29" s="1"/>
  <c r="B208" i="29" l="1"/>
  <c r="K207" i="29"/>
  <c r="L207" i="29" s="1"/>
  <c r="N207" i="29" s="1"/>
  <c r="C207" i="29"/>
  <c r="D207" i="29" s="1"/>
  <c r="F207" i="29" s="1"/>
  <c r="AG193" i="29"/>
  <c r="AD192" i="29"/>
  <c r="AE192" i="29" s="1"/>
  <c r="AI192" i="29" s="1"/>
  <c r="Y192" i="29"/>
  <c r="Z192" i="29" s="1"/>
  <c r="AH192" i="29" s="1"/>
  <c r="Q205" i="29"/>
  <c r="R204" i="29"/>
  <c r="S204" i="29" s="1"/>
  <c r="U204" i="29" s="1"/>
  <c r="A293" i="61"/>
  <c r="B292" i="61"/>
  <c r="C292" i="61"/>
  <c r="D292" i="61" s="1"/>
  <c r="D291" i="61"/>
  <c r="Q206" i="29" l="1"/>
  <c r="R205" i="29"/>
  <c r="S205" i="29" s="1"/>
  <c r="U205" i="29" s="1"/>
  <c r="AG194" i="29"/>
  <c r="AD193" i="29"/>
  <c r="AE193" i="29" s="1"/>
  <c r="AI193" i="29" s="1"/>
  <c r="Y193" i="29"/>
  <c r="Z193" i="29" s="1"/>
  <c r="AH193" i="29" s="1"/>
  <c r="A294" i="61"/>
  <c r="B293" i="61"/>
  <c r="C293" i="61"/>
  <c r="D293" i="61" s="1"/>
  <c r="B209" i="29"/>
  <c r="K208" i="29"/>
  <c r="L208" i="29" s="1"/>
  <c r="N208" i="29" s="1"/>
  <c r="C208" i="29"/>
  <c r="D208" i="29" s="1"/>
  <c r="F208" i="29" s="1"/>
  <c r="AG195" i="29" l="1"/>
  <c r="AD194" i="29"/>
  <c r="AE194" i="29" s="1"/>
  <c r="AI194" i="29" s="1"/>
  <c r="Y194" i="29"/>
  <c r="Z194" i="29" s="1"/>
  <c r="AH194" i="29" s="1"/>
  <c r="B210" i="29"/>
  <c r="K209" i="29"/>
  <c r="L209" i="29" s="1"/>
  <c r="N209" i="29" s="1"/>
  <c r="C209" i="29"/>
  <c r="D209" i="29" s="1"/>
  <c r="F209" i="29" s="1"/>
  <c r="A295" i="61"/>
  <c r="C294" i="61"/>
  <c r="D294" i="61" s="1"/>
  <c r="B294" i="61"/>
  <c r="Q207" i="29"/>
  <c r="R206" i="29"/>
  <c r="S206" i="29" s="1"/>
  <c r="U206" i="29" s="1"/>
  <c r="R207" i="29" l="1"/>
  <c r="S207" i="29" s="1"/>
  <c r="U207" i="29" s="1"/>
  <c r="Q208" i="29"/>
  <c r="B211" i="29"/>
  <c r="K210" i="29"/>
  <c r="L210" i="29" s="1"/>
  <c r="N210" i="29" s="1"/>
  <c r="C210" i="29"/>
  <c r="D210" i="29" s="1"/>
  <c r="F210" i="29" s="1"/>
  <c r="A296" i="61"/>
  <c r="C295" i="61"/>
  <c r="B295" i="61"/>
  <c r="Y195" i="29"/>
  <c r="Z195" i="29" s="1"/>
  <c r="AH195" i="29" s="1"/>
  <c r="AG196" i="29"/>
  <c r="AD195" i="29"/>
  <c r="AE195" i="29" s="1"/>
  <c r="AI195" i="29" s="1"/>
  <c r="D295" i="61" l="1"/>
  <c r="A297" i="61"/>
  <c r="B296" i="61"/>
  <c r="C296" i="61"/>
  <c r="D296" i="61" s="1"/>
  <c r="Y196" i="29"/>
  <c r="Z196" i="29" s="1"/>
  <c r="AH196" i="29" s="1"/>
  <c r="AG197" i="29"/>
  <c r="AD196" i="29"/>
  <c r="AE196" i="29" s="1"/>
  <c r="AI196" i="29" s="1"/>
  <c r="Q209" i="29"/>
  <c r="R208" i="29"/>
  <c r="S208" i="29" s="1"/>
  <c r="U208" i="29" s="1"/>
  <c r="B212" i="29"/>
  <c r="K211" i="29"/>
  <c r="L211" i="29" s="1"/>
  <c r="N211" i="29" s="1"/>
  <c r="C211" i="29"/>
  <c r="D211" i="29" s="1"/>
  <c r="F211" i="29" s="1"/>
  <c r="B213" i="29" l="1"/>
  <c r="C212" i="29"/>
  <c r="D212" i="29" s="1"/>
  <c r="F212" i="29" s="1"/>
  <c r="K212" i="29"/>
  <c r="L212" i="29" s="1"/>
  <c r="N212" i="29" s="1"/>
  <c r="Q210" i="29"/>
  <c r="R209" i="29"/>
  <c r="S209" i="29" s="1"/>
  <c r="U209" i="29" s="1"/>
  <c r="AG198" i="29"/>
  <c r="AD197" i="29"/>
  <c r="AE197" i="29" s="1"/>
  <c r="AI197" i="29" s="1"/>
  <c r="Y197" i="29"/>
  <c r="Z197" i="29" s="1"/>
  <c r="AH197" i="29" s="1"/>
  <c r="A298" i="61"/>
  <c r="C297" i="61"/>
  <c r="B297" i="61"/>
  <c r="A299" i="61" l="1"/>
  <c r="C298" i="61"/>
  <c r="B298" i="61"/>
  <c r="D297" i="61"/>
  <c r="AG199" i="29"/>
  <c r="AD198" i="29"/>
  <c r="AE198" i="29" s="1"/>
  <c r="AI198" i="29" s="1"/>
  <c r="Y198" i="29"/>
  <c r="Z198" i="29" s="1"/>
  <c r="AH198" i="29" s="1"/>
  <c r="Q211" i="29"/>
  <c r="R210" i="29"/>
  <c r="S210" i="29" s="1"/>
  <c r="U210" i="29" s="1"/>
  <c r="B214" i="29"/>
  <c r="K213" i="29"/>
  <c r="L213" i="29" s="1"/>
  <c r="N213" i="29" s="1"/>
  <c r="C213" i="29"/>
  <c r="D213" i="29" s="1"/>
  <c r="F213" i="29" s="1"/>
  <c r="B215" i="29" l="1"/>
  <c r="K214" i="29"/>
  <c r="L214" i="29" s="1"/>
  <c r="N214" i="29" s="1"/>
  <c r="C214" i="29"/>
  <c r="D214" i="29" s="1"/>
  <c r="F214" i="29" s="1"/>
  <c r="R211" i="29"/>
  <c r="S211" i="29" s="1"/>
  <c r="U211" i="29" s="1"/>
  <c r="Q212" i="29"/>
  <c r="AG200" i="29"/>
  <c r="AD199" i="29"/>
  <c r="AE199" i="29" s="1"/>
  <c r="AI199" i="29" s="1"/>
  <c r="Y199" i="29"/>
  <c r="Z199" i="29" s="1"/>
  <c r="AH199" i="29" s="1"/>
  <c r="D298" i="61"/>
  <c r="A300" i="61"/>
  <c r="C299" i="61"/>
  <c r="D299" i="61" s="1"/>
  <c r="B299" i="61"/>
  <c r="Y200" i="29" l="1"/>
  <c r="Z200" i="29" s="1"/>
  <c r="AH200" i="29" s="1"/>
  <c r="AG201" i="29"/>
  <c r="AD200" i="29"/>
  <c r="AE200" i="29" s="1"/>
  <c r="AI200" i="29" s="1"/>
  <c r="Q213" i="29"/>
  <c r="R212" i="29"/>
  <c r="S212" i="29" s="1"/>
  <c r="U212" i="29" s="1"/>
  <c r="A301" i="61"/>
  <c r="C300" i="61"/>
  <c r="B300" i="61"/>
  <c r="B216" i="29"/>
  <c r="K215" i="29"/>
  <c r="L215" i="29" s="1"/>
  <c r="N215" i="29" s="1"/>
  <c r="C215" i="29"/>
  <c r="D215" i="29" s="1"/>
  <c r="F215" i="29" s="1"/>
  <c r="Y201" i="29" l="1"/>
  <c r="Z201" i="29" s="1"/>
  <c r="AH201" i="29" s="1"/>
  <c r="AG202" i="29"/>
  <c r="AD201" i="29"/>
  <c r="AE201" i="29" s="1"/>
  <c r="AI201" i="29" s="1"/>
  <c r="B217" i="29"/>
  <c r="K216" i="29"/>
  <c r="L216" i="29" s="1"/>
  <c r="N216" i="29" s="1"/>
  <c r="C216" i="29"/>
  <c r="D216" i="29" s="1"/>
  <c r="F216" i="29" s="1"/>
  <c r="D300" i="61"/>
  <c r="A302" i="61"/>
  <c r="B301" i="61"/>
  <c r="C301" i="61"/>
  <c r="D301" i="61" s="1"/>
  <c r="Q214" i="29"/>
  <c r="R213" i="29"/>
  <c r="S213" i="29" s="1"/>
  <c r="U213" i="29" s="1"/>
  <c r="B218" i="29" l="1"/>
  <c r="K217" i="29"/>
  <c r="L217" i="29" s="1"/>
  <c r="N217" i="29" s="1"/>
  <c r="C217" i="29"/>
  <c r="D217" i="29" s="1"/>
  <c r="F217" i="29" s="1"/>
  <c r="Y202" i="29"/>
  <c r="Z202" i="29" s="1"/>
  <c r="AH202" i="29" s="1"/>
  <c r="AD202" i="29"/>
  <c r="AE202" i="29" s="1"/>
  <c r="AI202" i="29" s="1"/>
  <c r="AG203" i="29"/>
  <c r="R214" i="29"/>
  <c r="S214" i="29" s="1"/>
  <c r="U214" i="29" s="1"/>
  <c r="Q215" i="29"/>
  <c r="A303" i="61"/>
  <c r="C302" i="61"/>
  <c r="D302" i="61" s="1"/>
  <c r="B302" i="61"/>
  <c r="AG204" i="29" l="1"/>
  <c r="AD203" i="29"/>
  <c r="AE203" i="29" s="1"/>
  <c r="AI203" i="29" s="1"/>
  <c r="Y203" i="29"/>
  <c r="Z203" i="29" s="1"/>
  <c r="AH203" i="29" s="1"/>
  <c r="A304" i="61"/>
  <c r="C303" i="61"/>
  <c r="B303" i="61"/>
  <c r="R215" i="29"/>
  <c r="S215" i="29" s="1"/>
  <c r="U215" i="29" s="1"/>
  <c r="Q216" i="29"/>
  <c r="B219" i="29"/>
  <c r="K218" i="29"/>
  <c r="L218" i="29" s="1"/>
  <c r="N218" i="29" s="1"/>
  <c r="C218" i="29"/>
  <c r="D218" i="29" s="1"/>
  <c r="F218" i="29" s="1"/>
  <c r="A305" i="61" l="1"/>
  <c r="C304" i="61"/>
  <c r="B304" i="61"/>
  <c r="B220" i="29"/>
  <c r="K219" i="29"/>
  <c r="L219" i="29" s="1"/>
  <c r="N219" i="29" s="1"/>
  <c r="C219" i="29"/>
  <c r="D219" i="29" s="1"/>
  <c r="F219" i="29" s="1"/>
  <c r="Q217" i="29"/>
  <c r="R216" i="29"/>
  <c r="S216" i="29" s="1"/>
  <c r="U216" i="29" s="1"/>
  <c r="D303" i="61"/>
  <c r="Y204" i="29"/>
  <c r="Z204" i="29" s="1"/>
  <c r="AH204" i="29" s="1"/>
  <c r="AG205" i="29"/>
  <c r="AD204" i="29"/>
  <c r="AE204" i="29" s="1"/>
  <c r="AI204" i="29" s="1"/>
  <c r="Q218" i="29" l="1"/>
  <c r="R217" i="29"/>
  <c r="S217" i="29" s="1"/>
  <c r="U217" i="29" s="1"/>
  <c r="AG206" i="29"/>
  <c r="AD205" i="29"/>
  <c r="AE205" i="29" s="1"/>
  <c r="AI205" i="29" s="1"/>
  <c r="Y205" i="29"/>
  <c r="Z205" i="29" s="1"/>
  <c r="AH205" i="29" s="1"/>
  <c r="B221" i="29"/>
  <c r="C220" i="29"/>
  <c r="D220" i="29" s="1"/>
  <c r="F220" i="29" s="1"/>
  <c r="K220" i="29"/>
  <c r="L220" i="29" s="1"/>
  <c r="N220" i="29" s="1"/>
  <c r="D304" i="61"/>
  <c r="A306" i="61"/>
  <c r="C305" i="61"/>
  <c r="D305" i="61" s="1"/>
  <c r="B305" i="61"/>
  <c r="B222" i="29" l="1"/>
  <c r="K221" i="29"/>
  <c r="L221" i="29" s="1"/>
  <c r="N221" i="29" s="1"/>
  <c r="C221" i="29"/>
  <c r="D221" i="29" s="1"/>
  <c r="F221" i="29" s="1"/>
  <c r="A307" i="61"/>
  <c r="C306" i="61"/>
  <c r="B306" i="61"/>
  <c r="AG207" i="29"/>
  <c r="AD206" i="29"/>
  <c r="AE206" i="29" s="1"/>
  <c r="AI206" i="29" s="1"/>
  <c r="Y206" i="29"/>
  <c r="Z206" i="29" s="1"/>
  <c r="AH206" i="29" s="1"/>
  <c r="Q219" i="29"/>
  <c r="R218" i="29"/>
  <c r="S218" i="29" s="1"/>
  <c r="U218" i="29" s="1"/>
  <c r="AG208" i="29" l="1"/>
  <c r="AD207" i="29"/>
  <c r="AE207" i="29" s="1"/>
  <c r="AI207" i="29" s="1"/>
  <c r="Y207" i="29"/>
  <c r="Z207" i="29" s="1"/>
  <c r="AH207" i="29" s="1"/>
  <c r="A308" i="61"/>
  <c r="C307" i="61"/>
  <c r="B307" i="61"/>
  <c r="Q220" i="29"/>
  <c r="R219" i="29"/>
  <c r="S219" i="29" s="1"/>
  <c r="U219" i="29" s="1"/>
  <c r="D306" i="61"/>
  <c r="B223" i="29"/>
  <c r="K222" i="29"/>
  <c r="L222" i="29" s="1"/>
  <c r="N222" i="29" s="1"/>
  <c r="C222" i="29"/>
  <c r="D222" i="29" s="1"/>
  <c r="F222" i="29" s="1"/>
  <c r="B224" i="29" l="1"/>
  <c r="K223" i="29"/>
  <c r="L223" i="29" s="1"/>
  <c r="N223" i="29" s="1"/>
  <c r="C223" i="29"/>
  <c r="D223" i="29" s="1"/>
  <c r="F223" i="29" s="1"/>
  <c r="Q221" i="29"/>
  <c r="R220" i="29"/>
  <c r="S220" i="29" s="1"/>
  <c r="U220" i="29" s="1"/>
  <c r="A309" i="61"/>
  <c r="B308" i="61"/>
  <c r="C308" i="61"/>
  <c r="D308" i="61" s="1"/>
  <c r="D307" i="61"/>
  <c r="AG209" i="29"/>
  <c r="AD208" i="29"/>
  <c r="AE208" i="29" s="1"/>
  <c r="AI208" i="29" s="1"/>
  <c r="Y208" i="29"/>
  <c r="Z208" i="29" s="1"/>
  <c r="AH208" i="29" s="1"/>
  <c r="Q222" i="29" l="1"/>
  <c r="R221" i="29"/>
  <c r="S221" i="29" s="1"/>
  <c r="U221" i="29" s="1"/>
  <c r="AG210" i="29"/>
  <c r="AD209" i="29"/>
  <c r="AE209" i="29" s="1"/>
  <c r="AI209" i="29" s="1"/>
  <c r="Y209" i="29"/>
  <c r="Z209" i="29" s="1"/>
  <c r="AH209" i="29" s="1"/>
  <c r="A310" i="61"/>
  <c r="B309" i="61"/>
  <c r="C309" i="61"/>
  <c r="D309" i="61" s="1"/>
  <c r="B225" i="29"/>
  <c r="K224" i="29"/>
  <c r="L224" i="29" s="1"/>
  <c r="N224" i="29" s="1"/>
  <c r="C224" i="29"/>
  <c r="D224" i="29" s="1"/>
  <c r="F224" i="29" s="1"/>
  <c r="A311" i="61" l="1"/>
  <c r="C310" i="61"/>
  <c r="D310" i="61" s="1"/>
  <c r="B310" i="61"/>
  <c r="AG211" i="29"/>
  <c r="AD210" i="29"/>
  <c r="AE210" i="29" s="1"/>
  <c r="AI210" i="29" s="1"/>
  <c r="Y210" i="29"/>
  <c r="Z210" i="29" s="1"/>
  <c r="AH210" i="29" s="1"/>
  <c r="B226" i="29"/>
  <c r="K225" i="29"/>
  <c r="L225" i="29" s="1"/>
  <c r="N225" i="29" s="1"/>
  <c r="C225" i="29"/>
  <c r="D225" i="29" s="1"/>
  <c r="F225" i="29" s="1"/>
  <c r="Q223" i="29"/>
  <c r="R222" i="29"/>
  <c r="S222" i="29" s="1"/>
  <c r="U222" i="29" s="1"/>
  <c r="B227" i="29" l="1"/>
  <c r="K226" i="29"/>
  <c r="L226" i="29" s="1"/>
  <c r="N226" i="29" s="1"/>
  <c r="C226" i="29"/>
  <c r="D226" i="29" s="1"/>
  <c r="F226" i="29" s="1"/>
  <c r="R223" i="29"/>
  <c r="S223" i="29" s="1"/>
  <c r="U223" i="29" s="1"/>
  <c r="Q224" i="29"/>
  <c r="Y211" i="29"/>
  <c r="Z211" i="29" s="1"/>
  <c r="AH211" i="29" s="1"/>
  <c r="AG212" i="29"/>
  <c r="AD211" i="29"/>
  <c r="AE211" i="29" s="1"/>
  <c r="AI211" i="29" s="1"/>
  <c r="A312" i="61"/>
  <c r="C311" i="61"/>
  <c r="B311" i="61"/>
  <c r="A313" i="61" l="1"/>
  <c r="B312" i="61"/>
  <c r="C312" i="61"/>
  <c r="D312" i="61" s="1"/>
  <c r="Y212" i="29"/>
  <c r="Z212" i="29" s="1"/>
  <c r="AH212" i="29" s="1"/>
  <c r="AG213" i="29"/>
  <c r="AD212" i="29"/>
  <c r="AE212" i="29" s="1"/>
  <c r="AI212" i="29" s="1"/>
  <c r="D311" i="61"/>
  <c r="R224" i="29"/>
  <c r="S224" i="29" s="1"/>
  <c r="U224" i="29" s="1"/>
  <c r="Q225" i="29"/>
  <c r="B228" i="29"/>
  <c r="K227" i="29"/>
  <c r="L227" i="29" s="1"/>
  <c r="N227" i="29" s="1"/>
  <c r="C227" i="29"/>
  <c r="D227" i="29" s="1"/>
  <c r="F227" i="29" s="1"/>
  <c r="B229" i="29" l="1"/>
  <c r="C228" i="29"/>
  <c r="D228" i="29" s="1"/>
  <c r="F228" i="29" s="1"/>
  <c r="K228" i="29"/>
  <c r="L228" i="29" s="1"/>
  <c r="N228" i="29" s="1"/>
  <c r="AG214" i="29"/>
  <c r="AD213" i="29"/>
  <c r="AE213" i="29" s="1"/>
  <c r="AI213" i="29" s="1"/>
  <c r="Y213" i="29"/>
  <c r="Z213" i="29" s="1"/>
  <c r="AH213" i="29" s="1"/>
  <c r="R225" i="29"/>
  <c r="S225" i="29" s="1"/>
  <c r="U225" i="29" s="1"/>
  <c r="Q226" i="29"/>
  <c r="A314" i="61"/>
  <c r="C313" i="61"/>
  <c r="B313" i="61"/>
  <c r="AG215" i="29" l="1"/>
  <c r="AD214" i="29"/>
  <c r="AE214" i="29" s="1"/>
  <c r="AI214" i="29" s="1"/>
  <c r="Y214" i="29"/>
  <c r="Z214" i="29" s="1"/>
  <c r="AH214" i="29" s="1"/>
  <c r="D313" i="61"/>
  <c r="Q227" i="29"/>
  <c r="R226" i="29"/>
  <c r="S226" i="29" s="1"/>
  <c r="U226" i="29" s="1"/>
  <c r="A315" i="61"/>
  <c r="C314" i="61"/>
  <c r="D314" i="61" s="1"/>
  <c r="B314" i="61"/>
  <c r="B230" i="29"/>
  <c r="K229" i="29"/>
  <c r="L229" i="29" s="1"/>
  <c r="N229" i="29" s="1"/>
  <c r="C229" i="29"/>
  <c r="D229" i="29" s="1"/>
  <c r="F229" i="29" s="1"/>
  <c r="A316" i="61" l="1"/>
  <c r="C315" i="61"/>
  <c r="B315" i="61"/>
  <c r="B231" i="29"/>
  <c r="K230" i="29"/>
  <c r="L230" i="29" s="1"/>
  <c r="N230" i="29" s="1"/>
  <c r="C230" i="29"/>
  <c r="D230" i="29" s="1"/>
  <c r="F230" i="29" s="1"/>
  <c r="R227" i="29"/>
  <c r="S227" i="29" s="1"/>
  <c r="U227" i="29" s="1"/>
  <c r="Q228" i="29"/>
  <c r="AG216" i="29"/>
  <c r="AD215" i="29"/>
  <c r="AE215" i="29" s="1"/>
  <c r="AI215" i="29" s="1"/>
  <c r="Y215" i="29"/>
  <c r="Z215" i="29" s="1"/>
  <c r="AH215" i="29" s="1"/>
  <c r="B232" i="29" l="1"/>
  <c r="K231" i="29"/>
  <c r="L231" i="29" s="1"/>
  <c r="N231" i="29" s="1"/>
  <c r="C231" i="29"/>
  <c r="D231" i="29" s="1"/>
  <c r="F231" i="29" s="1"/>
  <c r="Q229" i="29"/>
  <c r="R228" i="29"/>
  <c r="S228" i="29" s="1"/>
  <c r="U228" i="29" s="1"/>
  <c r="Y216" i="29"/>
  <c r="Z216" i="29" s="1"/>
  <c r="AH216" i="29" s="1"/>
  <c r="AG217" i="29"/>
  <c r="AD216" i="29"/>
  <c r="AE216" i="29" s="1"/>
  <c r="AI216" i="29" s="1"/>
  <c r="D315" i="61"/>
  <c r="A317" i="61"/>
  <c r="C316" i="61"/>
  <c r="D316" i="61" s="1"/>
  <c r="B316" i="61"/>
  <c r="A318" i="61" l="1"/>
  <c r="B317" i="61"/>
  <c r="C317" i="61"/>
  <c r="D317" i="61" s="1"/>
  <c r="Y217" i="29"/>
  <c r="Z217" i="29" s="1"/>
  <c r="AH217" i="29" s="1"/>
  <c r="AG218" i="29"/>
  <c r="AD217" i="29"/>
  <c r="AE217" i="29" s="1"/>
  <c r="AI217" i="29" s="1"/>
  <c r="Q230" i="29"/>
  <c r="R229" i="29"/>
  <c r="S229" i="29" s="1"/>
  <c r="U229" i="29" s="1"/>
  <c r="B233" i="29"/>
  <c r="K232" i="29"/>
  <c r="L232" i="29" s="1"/>
  <c r="N232" i="29" s="1"/>
  <c r="C232" i="29"/>
  <c r="D232" i="29" s="1"/>
  <c r="F232" i="29" s="1"/>
  <c r="Y218" i="29" l="1"/>
  <c r="Z218" i="29" s="1"/>
  <c r="AH218" i="29" s="1"/>
  <c r="AD218" i="29"/>
  <c r="AE218" i="29" s="1"/>
  <c r="AI218" i="29" s="1"/>
  <c r="AG219" i="29"/>
  <c r="B234" i="29"/>
  <c r="K233" i="29"/>
  <c r="L233" i="29" s="1"/>
  <c r="N233" i="29" s="1"/>
  <c r="C233" i="29"/>
  <c r="D233" i="29" s="1"/>
  <c r="F233" i="29" s="1"/>
  <c r="R230" i="29"/>
  <c r="S230" i="29" s="1"/>
  <c r="U230" i="29" s="1"/>
  <c r="Q231" i="29"/>
  <c r="A319" i="61"/>
  <c r="C318" i="61"/>
  <c r="B318" i="61"/>
  <c r="AG220" i="29" l="1"/>
  <c r="AD219" i="29"/>
  <c r="AE219" i="29" s="1"/>
  <c r="AI219" i="29" s="1"/>
  <c r="Y219" i="29"/>
  <c r="Z219" i="29" s="1"/>
  <c r="AH219" i="29" s="1"/>
  <c r="A320" i="61"/>
  <c r="C319" i="61"/>
  <c r="B319" i="61"/>
  <c r="R231" i="29"/>
  <c r="S231" i="29" s="1"/>
  <c r="U231" i="29" s="1"/>
  <c r="Q232" i="29"/>
  <c r="D318" i="61"/>
  <c r="B235" i="29"/>
  <c r="K234" i="29"/>
  <c r="L234" i="29" s="1"/>
  <c r="N234" i="29" s="1"/>
  <c r="C234" i="29"/>
  <c r="D234" i="29" s="1"/>
  <c r="F234" i="29" s="1"/>
  <c r="A321" i="61" l="1"/>
  <c r="C320" i="61"/>
  <c r="B320" i="61"/>
  <c r="B236" i="29"/>
  <c r="K235" i="29"/>
  <c r="L235" i="29" s="1"/>
  <c r="N235" i="29" s="1"/>
  <c r="C235" i="29"/>
  <c r="D235" i="29" s="1"/>
  <c r="F235" i="29" s="1"/>
  <c r="Q233" i="29"/>
  <c r="R232" i="29"/>
  <c r="S232" i="29" s="1"/>
  <c r="U232" i="29" s="1"/>
  <c r="D319" i="61"/>
  <c r="Y220" i="29"/>
  <c r="Z220" i="29" s="1"/>
  <c r="AH220" i="29" s="1"/>
  <c r="AG221" i="29"/>
  <c r="AD220" i="29"/>
  <c r="AE220" i="29" s="1"/>
  <c r="AI220" i="29" s="1"/>
  <c r="Q234" i="29" l="1"/>
  <c r="R233" i="29"/>
  <c r="S233" i="29" s="1"/>
  <c r="U233" i="29" s="1"/>
  <c r="Y221" i="29"/>
  <c r="Z221" i="29" s="1"/>
  <c r="AH221" i="29" s="1"/>
  <c r="AG222" i="29"/>
  <c r="AD221" i="29"/>
  <c r="AE221" i="29" s="1"/>
  <c r="AI221" i="29" s="1"/>
  <c r="B237" i="29"/>
  <c r="C236" i="29"/>
  <c r="D236" i="29" s="1"/>
  <c r="F236" i="29" s="1"/>
  <c r="K236" i="29"/>
  <c r="L236" i="29" s="1"/>
  <c r="N236" i="29" s="1"/>
  <c r="D320" i="61"/>
  <c r="A322" i="61"/>
  <c r="C321" i="61"/>
  <c r="D321" i="61" s="1"/>
  <c r="B321" i="61"/>
  <c r="B238" i="29" l="1"/>
  <c r="K237" i="29"/>
  <c r="L237" i="29" s="1"/>
  <c r="N237" i="29" s="1"/>
  <c r="C237" i="29"/>
  <c r="D237" i="29" s="1"/>
  <c r="F237" i="29" s="1"/>
  <c r="AG223" i="29"/>
  <c r="AD222" i="29"/>
  <c r="AE222" i="29" s="1"/>
  <c r="AI222" i="29" s="1"/>
  <c r="Y222" i="29"/>
  <c r="Z222" i="29" s="1"/>
  <c r="AH222" i="29" s="1"/>
  <c r="A323" i="61"/>
  <c r="C322" i="61"/>
  <c r="B322" i="61"/>
  <c r="Q235" i="29"/>
  <c r="R234" i="29"/>
  <c r="S234" i="29" s="1"/>
  <c r="U234" i="29" s="1"/>
  <c r="Q236" i="29" l="1"/>
  <c r="R235" i="29"/>
  <c r="S235" i="29" s="1"/>
  <c r="U235" i="29" s="1"/>
  <c r="D322" i="61"/>
  <c r="A324" i="61"/>
  <c r="C323" i="61"/>
  <c r="D323" i="61" s="1"/>
  <c r="B323" i="61"/>
  <c r="AG224" i="29"/>
  <c r="AD223" i="29"/>
  <c r="AE223" i="29" s="1"/>
  <c r="AI223" i="29" s="1"/>
  <c r="Y223" i="29"/>
  <c r="Z223" i="29" s="1"/>
  <c r="AH223" i="29" s="1"/>
  <c r="B239" i="29"/>
  <c r="K238" i="29"/>
  <c r="L238" i="29" s="1"/>
  <c r="N238" i="29" s="1"/>
  <c r="C238" i="29"/>
  <c r="D238" i="29" s="1"/>
  <c r="F238" i="29" s="1"/>
  <c r="B240" i="29" l="1"/>
  <c r="K239" i="29"/>
  <c r="L239" i="29" s="1"/>
  <c r="N239" i="29" s="1"/>
  <c r="C239" i="29"/>
  <c r="D239" i="29" s="1"/>
  <c r="F239" i="29" s="1"/>
  <c r="Y224" i="29"/>
  <c r="Z224" i="29" s="1"/>
  <c r="AH224" i="29" s="1"/>
  <c r="AG225" i="29"/>
  <c r="AD224" i="29"/>
  <c r="AE224" i="29" s="1"/>
  <c r="AI224" i="29" s="1"/>
  <c r="A325" i="61"/>
  <c r="B324" i="61"/>
  <c r="C324" i="61"/>
  <c r="D324" i="61" s="1"/>
  <c r="Q237" i="29"/>
  <c r="R236" i="29"/>
  <c r="S236" i="29" s="1"/>
  <c r="U236" i="29" s="1"/>
  <c r="A326" i="61" l="1"/>
  <c r="B325" i="61"/>
  <c r="C325" i="61"/>
  <c r="Q238" i="29"/>
  <c r="R237" i="29"/>
  <c r="S237" i="29" s="1"/>
  <c r="U237" i="29" s="1"/>
  <c r="AG226" i="29"/>
  <c r="AD225" i="29"/>
  <c r="AE225" i="29" s="1"/>
  <c r="AI225" i="29" s="1"/>
  <c r="Y225" i="29"/>
  <c r="Z225" i="29" s="1"/>
  <c r="AH225" i="29" s="1"/>
  <c r="B241" i="29"/>
  <c r="K240" i="29"/>
  <c r="L240" i="29" s="1"/>
  <c r="N240" i="29" s="1"/>
  <c r="C240" i="29"/>
  <c r="D240" i="29" s="1"/>
  <c r="F240" i="29" s="1"/>
  <c r="AG227" i="29" l="1"/>
  <c r="AD226" i="29"/>
  <c r="AE226" i="29" s="1"/>
  <c r="AI226" i="29" s="1"/>
  <c r="Y226" i="29"/>
  <c r="Z226" i="29" s="1"/>
  <c r="AH226" i="29" s="1"/>
  <c r="B242" i="29"/>
  <c r="K241" i="29"/>
  <c r="L241" i="29" s="1"/>
  <c r="N241" i="29" s="1"/>
  <c r="C241" i="29"/>
  <c r="D241" i="29" s="1"/>
  <c r="F241" i="29" s="1"/>
  <c r="Q239" i="29"/>
  <c r="R238" i="29"/>
  <c r="S238" i="29" s="1"/>
  <c r="U238" i="29" s="1"/>
  <c r="D325" i="61"/>
  <c r="A327" i="61"/>
  <c r="C326" i="61"/>
  <c r="B326" i="61"/>
  <c r="A328" i="61" l="1"/>
  <c r="C327" i="61"/>
  <c r="B327" i="61"/>
  <c r="R239" i="29"/>
  <c r="S239" i="29" s="1"/>
  <c r="U239" i="29" s="1"/>
  <c r="Q240" i="29"/>
  <c r="B243" i="29"/>
  <c r="K242" i="29"/>
  <c r="L242" i="29" s="1"/>
  <c r="N242" i="29" s="1"/>
  <c r="C242" i="29"/>
  <c r="D242" i="29" s="1"/>
  <c r="F242" i="29" s="1"/>
  <c r="D326" i="61"/>
  <c r="Y227" i="29"/>
  <c r="Z227" i="29" s="1"/>
  <c r="AH227" i="29" s="1"/>
  <c r="AG228" i="29"/>
  <c r="AD227" i="29"/>
  <c r="AE227" i="29" s="1"/>
  <c r="AI227" i="29" s="1"/>
  <c r="Y228" i="29" l="1"/>
  <c r="Z228" i="29" s="1"/>
  <c r="AH228" i="29" s="1"/>
  <c r="AG229" i="29"/>
  <c r="AD228" i="29"/>
  <c r="AE228" i="29" s="1"/>
  <c r="AI228" i="29" s="1"/>
  <c r="B244" i="29"/>
  <c r="K243" i="29"/>
  <c r="L243" i="29" s="1"/>
  <c r="N243" i="29" s="1"/>
  <c r="C243" i="29"/>
  <c r="D243" i="29" s="1"/>
  <c r="F243" i="29" s="1"/>
  <c r="R240" i="29"/>
  <c r="S240" i="29" s="1"/>
  <c r="U240" i="29" s="1"/>
  <c r="Q241" i="29"/>
  <c r="D327" i="61"/>
  <c r="A329" i="61"/>
  <c r="B328" i="61"/>
  <c r="C328" i="61"/>
  <c r="D328" i="61" s="1"/>
  <c r="A330" i="61" l="1"/>
  <c r="C329" i="61"/>
  <c r="D329" i="61" s="1"/>
  <c r="B329" i="61"/>
  <c r="R241" i="29"/>
  <c r="S241" i="29" s="1"/>
  <c r="U241" i="29" s="1"/>
  <c r="Q242" i="29"/>
  <c r="AG230" i="29"/>
  <c r="AD229" i="29"/>
  <c r="AE229" i="29" s="1"/>
  <c r="AI229" i="29" s="1"/>
  <c r="Y229" i="29"/>
  <c r="Z229" i="29" s="1"/>
  <c r="AH229" i="29" s="1"/>
  <c r="B245" i="29"/>
  <c r="C244" i="29"/>
  <c r="D244" i="29" s="1"/>
  <c r="F244" i="29" s="1"/>
  <c r="K244" i="29"/>
  <c r="L244" i="29" s="1"/>
  <c r="N244" i="29" s="1"/>
  <c r="Q243" i="29" l="1"/>
  <c r="R242" i="29"/>
  <c r="S242" i="29" s="1"/>
  <c r="U242" i="29" s="1"/>
  <c r="B246" i="29"/>
  <c r="K245" i="29"/>
  <c r="L245" i="29" s="1"/>
  <c r="N245" i="29" s="1"/>
  <c r="C245" i="29"/>
  <c r="D245" i="29" s="1"/>
  <c r="F245" i="29" s="1"/>
  <c r="AG231" i="29"/>
  <c r="AD230" i="29"/>
  <c r="AE230" i="29" s="1"/>
  <c r="AI230" i="29" s="1"/>
  <c r="Y230" i="29"/>
  <c r="Z230" i="29" s="1"/>
  <c r="AH230" i="29" s="1"/>
  <c r="A331" i="61"/>
  <c r="C330" i="61"/>
  <c r="B330" i="61"/>
  <c r="A332" i="61" l="1"/>
  <c r="C331" i="61"/>
  <c r="B331" i="61"/>
  <c r="AG232" i="29"/>
  <c r="AD231" i="29"/>
  <c r="AE231" i="29" s="1"/>
  <c r="AI231" i="29" s="1"/>
  <c r="Y231" i="29"/>
  <c r="Z231" i="29" s="1"/>
  <c r="AH231" i="29" s="1"/>
  <c r="D330" i="61"/>
  <c r="B247" i="29"/>
  <c r="K246" i="29"/>
  <c r="L246" i="29" s="1"/>
  <c r="N246" i="29" s="1"/>
  <c r="C246" i="29"/>
  <c r="D246" i="29" s="1"/>
  <c r="F246" i="29" s="1"/>
  <c r="R243" i="29"/>
  <c r="S243" i="29" s="1"/>
  <c r="U243" i="29" s="1"/>
  <c r="Q244" i="29"/>
  <c r="Y232" i="29" l="1"/>
  <c r="Z232" i="29" s="1"/>
  <c r="AH232" i="29" s="1"/>
  <c r="AG233" i="29"/>
  <c r="AD232" i="29"/>
  <c r="AE232" i="29" s="1"/>
  <c r="AI232" i="29" s="1"/>
  <c r="Q245" i="29"/>
  <c r="R244" i="29"/>
  <c r="S244" i="29" s="1"/>
  <c r="U244" i="29" s="1"/>
  <c r="B248" i="29"/>
  <c r="K247" i="29"/>
  <c r="L247" i="29" s="1"/>
  <c r="N247" i="29" s="1"/>
  <c r="C247" i="29"/>
  <c r="D247" i="29" s="1"/>
  <c r="F247" i="29" s="1"/>
  <c r="D331" i="61"/>
  <c r="A333" i="61"/>
  <c r="C332" i="61"/>
  <c r="D332" i="61" s="1"/>
  <c r="B332" i="61"/>
  <c r="B249" i="29" l="1"/>
  <c r="K248" i="29"/>
  <c r="L248" i="29" s="1"/>
  <c r="N248" i="29" s="1"/>
  <c r="C248" i="29"/>
  <c r="D248" i="29" s="1"/>
  <c r="F248" i="29" s="1"/>
  <c r="Q246" i="29"/>
  <c r="R245" i="29"/>
  <c r="S245" i="29" s="1"/>
  <c r="U245" i="29" s="1"/>
  <c r="Y233" i="29"/>
  <c r="Z233" i="29" s="1"/>
  <c r="AH233" i="29" s="1"/>
  <c r="AG234" i="29"/>
  <c r="AD233" i="29"/>
  <c r="AE233" i="29" s="1"/>
  <c r="AI233" i="29" s="1"/>
  <c r="A334" i="61"/>
  <c r="B333" i="61"/>
  <c r="C333" i="61"/>
  <c r="D333" i="61" s="1"/>
  <c r="A335" i="61" l="1"/>
  <c r="C334" i="61"/>
  <c r="B334" i="61"/>
  <c r="Y234" i="29"/>
  <c r="Z234" i="29" s="1"/>
  <c r="AH234" i="29" s="1"/>
  <c r="AD234" i="29"/>
  <c r="AE234" i="29" s="1"/>
  <c r="AI234" i="29" s="1"/>
  <c r="AG235" i="29"/>
  <c r="R246" i="29"/>
  <c r="S246" i="29" s="1"/>
  <c r="U246" i="29" s="1"/>
  <c r="Q247" i="29"/>
  <c r="B250" i="29"/>
  <c r="K249" i="29"/>
  <c r="L249" i="29" s="1"/>
  <c r="N249" i="29" s="1"/>
  <c r="C249" i="29"/>
  <c r="D249" i="29" s="1"/>
  <c r="F249" i="29" s="1"/>
  <c r="B251" i="29" l="1"/>
  <c r="K250" i="29"/>
  <c r="L250" i="29" s="1"/>
  <c r="N250" i="29" s="1"/>
  <c r="C250" i="29"/>
  <c r="D250" i="29" s="1"/>
  <c r="F250" i="29" s="1"/>
  <c r="R247" i="29"/>
  <c r="S247" i="29" s="1"/>
  <c r="U247" i="29" s="1"/>
  <c r="Q248" i="29"/>
  <c r="AG236" i="29"/>
  <c r="AD235" i="29"/>
  <c r="AE235" i="29" s="1"/>
  <c r="AI235" i="29" s="1"/>
  <c r="Y235" i="29"/>
  <c r="Z235" i="29" s="1"/>
  <c r="AH235" i="29" s="1"/>
  <c r="D334" i="61"/>
  <c r="A336" i="61"/>
  <c r="C335" i="61"/>
  <c r="B335" i="61"/>
  <c r="D335" i="61" l="1"/>
  <c r="A337" i="61"/>
  <c r="C336" i="61"/>
  <c r="B336" i="61"/>
  <c r="Y236" i="29"/>
  <c r="Z236" i="29" s="1"/>
  <c r="AH236" i="29" s="1"/>
  <c r="AG237" i="29"/>
  <c r="AD236" i="29"/>
  <c r="AE236" i="29" s="1"/>
  <c r="AI236" i="29" s="1"/>
  <c r="Q249" i="29"/>
  <c r="R248" i="29"/>
  <c r="S248" i="29" s="1"/>
  <c r="U248" i="29" s="1"/>
  <c r="K251" i="29"/>
  <c r="L251" i="29" s="1"/>
  <c r="N251" i="29" s="1"/>
  <c r="B252" i="29"/>
  <c r="C251" i="29"/>
  <c r="D251" i="29" s="1"/>
  <c r="F251" i="29" s="1"/>
  <c r="B253" i="29" l="1"/>
  <c r="C252" i="29"/>
  <c r="D252" i="29" s="1"/>
  <c r="F252" i="29" s="1"/>
  <c r="K252" i="29"/>
  <c r="L252" i="29" s="1"/>
  <c r="N252" i="29" s="1"/>
  <c r="Q250" i="29"/>
  <c r="R249" i="29"/>
  <c r="S249" i="29" s="1"/>
  <c r="U249" i="29" s="1"/>
  <c r="A338" i="61"/>
  <c r="C337" i="61"/>
  <c r="D337" i="61" s="1"/>
  <c r="B337" i="61"/>
  <c r="AG238" i="29"/>
  <c r="AD237" i="29"/>
  <c r="AE237" i="29" s="1"/>
  <c r="AI237" i="29" s="1"/>
  <c r="Y237" i="29"/>
  <c r="Z237" i="29" s="1"/>
  <c r="AH237" i="29" s="1"/>
  <c r="D336" i="61"/>
  <c r="AG239" i="29" l="1"/>
  <c r="AD238" i="29"/>
  <c r="AE238" i="29" s="1"/>
  <c r="AI238" i="29" s="1"/>
  <c r="Y238" i="29"/>
  <c r="Z238" i="29" s="1"/>
  <c r="AH238" i="29" s="1"/>
  <c r="A339" i="61"/>
  <c r="C338" i="61"/>
  <c r="B338" i="61"/>
  <c r="Q251" i="29"/>
  <c r="R250" i="29"/>
  <c r="S250" i="29" s="1"/>
  <c r="U250" i="29" s="1"/>
  <c r="B254" i="29"/>
  <c r="K253" i="29"/>
  <c r="L253" i="29" s="1"/>
  <c r="N253" i="29" s="1"/>
  <c r="C253" i="29"/>
  <c r="D253" i="29" s="1"/>
  <c r="F253" i="29" s="1"/>
  <c r="Q252" i="29" l="1"/>
  <c r="R251" i="29"/>
  <c r="S251" i="29" s="1"/>
  <c r="U251" i="29" s="1"/>
  <c r="A340" i="61"/>
  <c r="C339" i="61"/>
  <c r="D339" i="61" s="1"/>
  <c r="B339" i="61"/>
  <c r="B255" i="29"/>
  <c r="K254" i="29"/>
  <c r="L254" i="29" s="1"/>
  <c r="N254" i="29" s="1"/>
  <c r="C254" i="29"/>
  <c r="D254" i="29" s="1"/>
  <c r="F254" i="29" s="1"/>
  <c r="D338" i="61"/>
  <c r="AG240" i="29"/>
  <c r="AD239" i="29"/>
  <c r="AE239" i="29" s="1"/>
  <c r="AI239" i="29" s="1"/>
  <c r="Y239" i="29"/>
  <c r="Z239" i="29" s="1"/>
  <c r="AH239" i="29" s="1"/>
  <c r="AG241" i="29" l="1"/>
  <c r="AD240" i="29"/>
  <c r="AE240" i="29" s="1"/>
  <c r="AI240" i="29" s="1"/>
  <c r="Y240" i="29"/>
  <c r="Z240" i="29" s="1"/>
  <c r="AH240" i="29" s="1"/>
  <c r="B256" i="29"/>
  <c r="K255" i="29"/>
  <c r="L255" i="29" s="1"/>
  <c r="N255" i="29" s="1"/>
  <c r="C255" i="29"/>
  <c r="D255" i="29" s="1"/>
  <c r="F255" i="29" s="1"/>
  <c r="A341" i="61"/>
  <c r="B340" i="61"/>
  <c r="C340" i="61"/>
  <c r="D340" i="61" s="1"/>
  <c r="Q253" i="29"/>
  <c r="R252" i="29"/>
  <c r="S252" i="29" s="1"/>
  <c r="U252" i="29" s="1"/>
  <c r="Q254" i="29" l="1"/>
  <c r="R253" i="29"/>
  <c r="S253" i="29" s="1"/>
  <c r="U253" i="29" s="1"/>
  <c r="A342" i="61"/>
  <c r="B341" i="61"/>
  <c r="C341" i="61"/>
  <c r="D341" i="61" s="1"/>
  <c r="B257" i="29"/>
  <c r="K256" i="29"/>
  <c r="L256" i="29" s="1"/>
  <c r="N256" i="29" s="1"/>
  <c r="C256" i="29"/>
  <c r="D256" i="29" s="1"/>
  <c r="F256" i="29" s="1"/>
  <c r="AG242" i="29"/>
  <c r="AD241" i="29"/>
  <c r="AE241" i="29" s="1"/>
  <c r="AI241" i="29" s="1"/>
  <c r="Y241" i="29"/>
  <c r="Z241" i="29" s="1"/>
  <c r="AH241" i="29" s="1"/>
  <c r="AG243" i="29" l="1"/>
  <c r="AD242" i="29"/>
  <c r="AE242" i="29" s="1"/>
  <c r="AI242" i="29" s="1"/>
  <c r="Y242" i="29"/>
  <c r="Z242" i="29" s="1"/>
  <c r="AH242" i="29" s="1"/>
  <c r="B258" i="29"/>
  <c r="K257" i="29"/>
  <c r="L257" i="29" s="1"/>
  <c r="N257" i="29" s="1"/>
  <c r="C257" i="29"/>
  <c r="D257" i="29" s="1"/>
  <c r="F257" i="29" s="1"/>
  <c r="A343" i="61"/>
  <c r="C342" i="61"/>
  <c r="B342" i="61"/>
  <c r="Q255" i="29"/>
  <c r="R254" i="29"/>
  <c r="S254" i="29" s="1"/>
  <c r="U254" i="29" s="1"/>
  <c r="A344" i="61" l="1"/>
  <c r="C343" i="61"/>
  <c r="D343" i="61" s="1"/>
  <c r="B343" i="61"/>
  <c r="B259" i="29"/>
  <c r="K258" i="29"/>
  <c r="L258" i="29" s="1"/>
  <c r="N258" i="29" s="1"/>
  <c r="C258" i="29"/>
  <c r="D258" i="29" s="1"/>
  <c r="F258" i="29" s="1"/>
  <c r="D342" i="61"/>
  <c r="R255" i="29"/>
  <c r="S255" i="29" s="1"/>
  <c r="U255" i="29" s="1"/>
  <c r="Q256" i="29"/>
  <c r="Y243" i="29"/>
  <c r="Z243" i="29" s="1"/>
  <c r="AH243" i="29" s="1"/>
  <c r="AG244" i="29"/>
  <c r="AD243" i="29"/>
  <c r="AE243" i="29" s="1"/>
  <c r="AI243" i="29" s="1"/>
  <c r="Y244" i="29" l="1"/>
  <c r="Z244" i="29" s="1"/>
  <c r="AH244" i="29" s="1"/>
  <c r="AG245" i="29"/>
  <c r="AD244" i="29"/>
  <c r="AE244" i="29" s="1"/>
  <c r="AI244" i="29" s="1"/>
  <c r="R256" i="29"/>
  <c r="S256" i="29" s="1"/>
  <c r="U256" i="29" s="1"/>
  <c r="Q257" i="29"/>
  <c r="B260" i="29"/>
  <c r="K259" i="29"/>
  <c r="L259" i="29" s="1"/>
  <c r="N259" i="29" s="1"/>
  <c r="C259" i="29"/>
  <c r="D259" i="29" s="1"/>
  <c r="F259" i="29" s="1"/>
  <c r="A345" i="61"/>
  <c r="B344" i="61"/>
  <c r="C344" i="61"/>
  <c r="D344" i="61" s="1"/>
  <c r="A346" i="61" l="1"/>
  <c r="C345" i="61"/>
  <c r="B345" i="61"/>
  <c r="B261" i="29"/>
  <c r="C260" i="29"/>
  <c r="D260" i="29" s="1"/>
  <c r="F260" i="29" s="1"/>
  <c r="K260" i="29"/>
  <c r="L260" i="29" s="1"/>
  <c r="N260" i="29" s="1"/>
  <c r="R257" i="29"/>
  <c r="S257" i="29" s="1"/>
  <c r="U257" i="29" s="1"/>
  <c r="Q258" i="29"/>
  <c r="AG246" i="29"/>
  <c r="AD245" i="29"/>
  <c r="AE245" i="29" s="1"/>
  <c r="AI245" i="29" s="1"/>
  <c r="Y245" i="29"/>
  <c r="Z245" i="29" s="1"/>
  <c r="AH245" i="29" s="1"/>
  <c r="Q259" i="29" l="1"/>
  <c r="R258" i="29"/>
  <c r="S258" i="29" s="1"/>
  <c r="U258" i="29" s="1"/>
  <c r="B262" i="29"/>
  <c r="K261" i="29"/>
  <c r="L261" i="29" s="1"/>
  <c r="N261" i="29" s="1"/>
  <c r="C261" i="29"/>
  <c r="D261" i="29" s="1"/>
  <c r="F261" i="29" s="1"/>
  <c r="AG247" i="29"/>
  <c r="AD246" i="29"/>
  <c r="AE246" i="29" s="1"/>
  <c r="AI246" i="29" s="1"/>
  <c r="Y246" i="29"/>
  <c r="Z246" i="29" s="1"/>
  <c r="AH246" i="29" s="1"/>
  <c r="D345" i="61"/>
  <c r="A347" i="61"/>
  <c r="C346" i="61"/>
  <c r="B346" i="61"/>
  <c r="A348" i="61" l="1"/>
  <c r="C347" i="61"/>
  <c r="D347" i="61" s="1"/>
  <c r="B347" i="61"/>
  <c r="D346" i="61"/>
  <c r="AG248" i="29"/>
  <c r="AD247" i="29"/>
  <c r="AE247" i="29" s="1"/>
  <c r="AI247" i="29" s="1"/>
  <c r="Y247" i="29"/>
  <c r="Z247" i="29" s="1"/>
  <c r="AH247" i="29" s="1"/>
  <c r="B263" i="29"/>
  <c r="K262" i="29"/>
  <c r="L262" i="29" s="1"/>
  <c r="N262" i="29" s="1"/>
  <c r="C262" i="29"/>
  <c r="D262" i="29" s="1"/>
  <c r="F262" i="29" s="1"/>
  <c r="R259" i="29"/>
  <c r="S259" i="29" s="1"/>
  <c r="U259" i="29" s="1"/>
  <c r="Q260" i="29"/>
  <c r="Q261" i="29" l="1"/>
  <c r="R260" i="29"/>
  <c r="S260" i="29" s="1"/>
  <c r="U260" i="29" s="1"/>
  <c r="Y248" i="29"/>
  <c r="Z248" i="29" s="1"/>
  <c r="AH248" i="29" s="1"/>
  <c r="AG249" i="29"/>
  <c r="AD248" i="29"/>
  <c r="AE248" i="29" s="1"/>
  <c r="AI248" i="29" s="1"/>
  <c r="B264" i="29"/>
  <c r="K263" i="29"/>
  <c r="L263" i="29" s="1"/>
  <c r="N263" i="29" s="1"/>
  <c r="C263" i="29"/>
  <c r="D263" i="29" s="1"/>
  <c r="F263" i="29" s="1"/>
  <c r="A349" i="61"/>
  <c r="C348" i="61"/>
  <c r="D348" i="61" s="1"/>
  <c r="B348" i="61"/>
  <c r="B265" i="29" l="1"/>
  <c r="K264" i="29"/>
  <c r="L264" i="29" s="1"/>
  <c r="N264" i="29" s="1"/>
  <c r="C264" i="29"/>
  <c r="D264" i="29" s="1"/>
  <c r="F264" i="29" s="1"/>
  <c r="Y249" i="29"/>
  <c r="Z249" i="29" s="1"/>
  <c r="AH249" i="29" s="1"/>
  <c r="AG250" i="29"/>
  <c r="AD249" i="29"/>
  <c r="AE249" i="29" s="1"/>
  <c r="AI249" i="29" s="1"/>
  <c r="A350" i="61"/>
  <c r="B349" i="61"/>
  <c r="C349" i="61"/>
  <c r="D349" i="61" s="1"/>
  <c r="Q262" i="29"/>
  <c r="R261" i="29"/>
  <c r="S261" i="29" s="1"/>
  <c r="U261" i="29" s="1"/>
  <c r="A351" i="61" l="1"/>
  <c r="C350" i="61"/>
  <c r="B350" i="61"/>
  <c r="R262" i="29"/>
  <c r="S262" i="29" s="1"/>
  <c r="U262" i="29" s="1"/>
  <c r="Q263" i="29"/>
  <c r="Y250" i="29"/>
  <c r="Z250" i="29" s="1"/>
  <c r="AH250" i="29" s="1"/>
  <c r="AD250" i="29"/>
  <c r="AE250" i="29" s="1"/>
  <c r="AI250" i="29" s="1"/>
  <c r="AG251" i="29"/>
  <c r="B266" i="29"/>
  <c r="K265" i="29"/>
  <c r="L265" i="29" s="1"/>
  <c r="N265" i="29" s="1"/>
  <c r="C265" i="29"/>
  <c r="D265" i="29" s="1"/>
  <c r="F265" i="29" s="1"/>
  <c r="AG252" i="29" l="1"/>
  <c r="AD251" i="29"/>
  <c r="AE251" i="29" s="1"/>
  <c r="AI251" i="29" s="1"/>
  <c r="Y251" i="29"/>
  <c r="Z251" i="29" s="1"/>
  <c r="AH251" i="29" s="1"/>
  <c r="B267" i="29"/>
  <c r="K266" i="29"/>
  <c r="L266" i="29" s="1"/>
  <c r="N266" i="29" s="1"/>
  <c r="C266" i="29"/>
  <c r="D266" i="29" s="1"/>
  <c r="F266" i="29" s="1"/>
  <c r="R263" i="29"/>
  <c r="S263" i="29" s="1"/>
  <c r="U263" i="29" s="1"/>
  <c r="Q264" i="29"/>
  <c r="D350" i="61"/>
  <c r="A352" i="61"/>
  <c r="C351" i="61"/>
  <c r="D351" i="61" s="1"/>
  <c r="B351" i="61"/>
  <c r="Q265" i="29" l="1"/>
  <c r="R264" i="29"/>
  <c r="S264" i="29" s="1"/>
  <c r="U264" i="29" s="1"/>
  <c r="K267" i="29"/>
  <c r="L267" i="29" s="1"/>
  <c r="N267" i="29" s="1"/>
  <c r="C267" i="29"/>
  <c r="D267" i="29" s="1"/>
  <c r="F267" i="29" s="1"/>
  <c r="B268" i="29"/>
  <c r="A353" i="61"/>
  <c r="C352" i="61"/>
  <c r="B352" i="61"/>
  <c r="Y252" i="29"/>
  <c r="Z252" i="29" s="1"/>
  <c r="AH252" i="29" s="1"/>
  <c r="AG253" i="29"/>
  <c r="AD252" i="29"/>
  <c r="AE252" i="29" s="1"/>
  <c r="AI252" i="29" s="1"/>
  <c r="AG254" i="29" l="1"/>
  <c r="AD253" i="29"/>
  <c r="AE253" i="29" s="1"/>
  <c r="AI253" i="29" s="1"/>
  <c r="Y253" i="29"/>
  <c r="Z253" i="29" s="1"/>
  <c r="AH253" i="29" s="1"/>
  <c r="D352" i="61"/>
  <c r="A354" i="61"/>
  <c r="C353" i="61"/>
  <c r="D353" i="61" s="1"/>
  <c r="B353" i="61"/>
  <c r="B269" i="29"/>
  <c r="C268" i="29"/>
  <c r="D268" i="29" s="1"/>
  <c r="F268" i="29" s="1"/>
  <c r="K268" i="29"/>
  <c r="L268" i="29" s="1"/>
  <c r="N268" i="29" s="1"/>
  <c r="Q266" i="29"/>
  <c r="R265" i="29"/>
  <c r="S265" i="29" s="1"/>
  <c r="U265" i="29" s="1"/>
  <c r="B270" i="29" l="1"/>
  <c r="K269" i="29"/>
  <c r="L269" i="29" s="1"/>
  <c r="N269" i="29" s="1"/>
  <c r="C269" i="29"/>
  <c r="D269" i="29" s="1"/>
  <c r="F269" i="29" s="1"/>
  <c r="Q267" i="29"/>
  <c r="R266" i="29"/>
  <c r="S266" i="29" s="1"/>
  <c r="U266" i="29" s="1"/>
  <c r="A355" i="61"/>
  <c r="C354" i="61"/>
  <c r="D354" i="61" s="1"/>
  <c r="B354" i="61"/>
  <c r="AD254" i="29"/>
  <c r="AE254" i="29" s="1"/>
  <c r="AI254" i="29" s="1"/>
  <c r="AG255" i="29"/>
  <c r="Y254" i="29"/>
  <c r="Z254" i="29" s="1"/>
  <c r="AH254" i="29" s="1"/>
  <c r="A356" i="61" l="1"/>
  <c r="C355" i="61"/>
  <c r="B355" i="61"/>
  <c r="Q268" i="29"/>
  <c r="R267" i="29"/>
  <c r="S267" i="29" s="1"/>
  <c r="U267" i="29" s="1"/>
  <c r="AG256" i="29"/>
  <c r="AD255" i="29"/>
  <c r="AE255" i="29" s="1"/>
  <c r="AI255" i="29" s="1"/>
  <c r="Y255" i="29"/>
  <c r="Z255" i="29" s="1"/>
  <c r="AH255" i="29" s="1"/>
  <c r="B271" i="29"/>
  <c r="K270" i="29"/>
  <c r="L270" i="29" s="1"/>
  <c r="N270" i="29" s="1"/>
  <c r="C270" i="29"/>
  <c r="D270" i="29" s="1"/>
  <c r="F270" i="29" s="1"/>
  <c r="B272" i="29" l="1"/>
  <c r="K271" i="29"/>
  <c r="L271" i="29" s="1"/>
  <c r="N271" i="29" s="1"/>
  <c r="C271" i="29"/>
  <c r="D271" i="29" s="1"/>
  <c r="F271" i="29" s="1"/>
  <c r="AG257" i="29"/>
  <c r="AD256" i="29"/>
  <c r="AE256" i="29" s="1"/>
  <c r="AI256" i="29" s="1"/>
  <c r="Y256" i="29"/>
  <c r="Z256" i="29" s="1"/>
  <c r="AH256" i="29" s="1"/>
  <c r="Q269" i="29"/>
  <c r="R268" i="29"/>
  <c r="S268" i="29" s="1"/>
  <c r="U268" i="29" s="1"/>
  <c r="D355" i="61"/>
  <c r="A357" i="61"/>
  <c r="B356" i="61"/>
  <c r="C356" i="61"/>
  <c r="D356" i="61" s="1"/>
  <c r="Q270" i="29" l="1"/>
  <c r="R269" i="29"/>
  <c r="S269" i="29" s="1"/>
  <c r="U269" i="29" s="1"/>
  <c r="A358" i="61"/>
  <c r="B357" i="61"/>
  <c r="C357" i="61"/>
  <c r="D357" i="61" s="1"/>
  <c r="AG258" i="29"/>
  <c r="AD257" i="29"/>
  <c r="AE257" i="29" s="1"/>
  <c r="AI257" i="29" s="1"/>
  <c r="Y257" i="29"/>
  <c r="Z257" i="29" s="1"/>
  <c r="AH257" i="29" s="1"/>
  <c r="B273" i="29"/>
  <c r="K272" i="29"/>
  <c r="L272" i="29" s="1"/>
  <c r="N272" i="29" s="1"/>
  <c r="C272" i="29"/>
  <c r="D272" i="29" s="1"/>
  <c r="F272" i="29" s="1"/>
  <c r="B274" i="29" l="1"/>
  <c r="K273" i="29"/>
  <c r="L273" i="29" s="1"/>
  <c r="N273" i="29" s="1"/>
  <c r="C273" i="29"/>
  <c r="D273" i="29" s="1"/>
  <c r="F273" i="29" s="1"/>
  <c r="AG259" i="29"/>
  <c r="AD258" i="29"/>
  <c r="AE258" i="29" s="1"/>
  <c r="AI258" i="29" s="1"/>
  <c r="Y258" i="29"/>
  <c r="Z258" i="29" s="1"/>
  <c r="AH258" i="29" s="1"/>
  <c r="A359" i="61"/>
  <c r="C358" i="61"/>
  <c r="D358" i="61" s="1"/>
  <c r="B358" i="61"/>
  <c r="Q271" i="29"/>
  <c r="R270" i="29"/>
  <c r="S270" i="29" s="1"/>
  <c r="U270" i="29" s="1"/>
  <c r="AG260" i="29" l="1"/>
  <c r="AD259" i="29"/>
  <c r="AE259" i="29" s="1"/>
  <c r="AI259" i="29" s="1"/>
  <c r="Y259" i="29"/>
  <c r="Z259" i="29" s="1"/>
  <c r="AH259" i="29" s="1"/>
  <c r="A360" i="61"/>
  <c r="C359" i="61"/>
  <c r="B359" i="61"/>
  <c r="R271" i="29"/>
  <c r="S271" i="29" s="1"/>
  <c r="U271" i="29" s="1"/>
  <c r="Q272" i="29"/>
  <c r="B275" i="29"/>
  <c r="K274" i="29"/>
  <c r="L274" i="29" s="1"/>
  <c r="N274" i="29" s="1"/>
  <c r="C274" i="29"/>
  <c r="D274" i="29" s="1"/>
  <c r="F274" i="29" s="1"/>
  <c r="A361" i="61" l="1"/>
  <c r="B360" i="61"/>
  <c r="C360" i="61"/>
  <c r="D360" i="61" s="1"/>
  <c r="R272" i="29"/>
  <c r="S272" i="29" s="1"/>
  <c r="U272" i="29" s="1"/>
  <c r="Q273" i="29"/>
  <c r="B276" i="29"/>
  <c r="K275" i="29"/>
  <c r="L275" i="29" s="1"/>
  <c r="N275" i="29" s="1"/>
  <c r="C275" i="29"/>
  <c r="D275" i="29" s="1"/>
  <c r="F275" i="29" s="1"/>
  <c r="D359" i="61"/>
  <c r="Y260" i="29"/>
  <c r="Z260" i="29" s="1"/>
  <c r="AH260" i="29" s="1"/>
  <c r="AG261" i="29"/>
  <c r="AD260" i="29"/>
  <c r="AE260" i="29" s="1"/>
  <c r="AI260" i="29" s="1"/>
  <c r="B277" i="29" l="1"/>
  <c r="C276" i="29"/>
  <c r="D276" i="29" s="1"/>
  <c r="F276" i="29" s="1"/>
  <c r="K276" i="29"/>
  <c r="L276" i="29" s="1"/>
  <c r="N276" i="29" s="1"/>
  <c r="R273" i="29"/>
  <c r="S273" i="29" s="1"/>
  <c r="U273" i="29" s="1"/>
  <c r="Q274" i="29"/>
  <c r="AG262" i="29"/>
  <c r="AD261" i="29"/>
  <c r="AE261" i="29" s="1"/>
  <c r="AI261" i="29" s="1"/>
  <c r="Y261" i="29"/>
  <c r="Z261" i="29" s="1"/>
  <c r="AH261" i="29" s="1"/>
  <c r="A362" i="61"/>
  <c r="C361" i="61"/>
  <c r="D361" i="61" s="1"/>
  <c r="B361" i="61"/>
  <c r="Q275" i="29" l="1"/>
  <c r="R274" i="29"/>
  <c r="S274" i="29" s="1"/>
  <c r="U274" i="29" s="1"/>
  <c r="A363" i="61"/>
  <c r="C362" i="61"/>
  <c r="D362" i="61" s="1"/>
  <c r="B362" i="61"/>
  <c r="AG263" i="29"/>
  <c r="AD262" i="29"/>
  <c r="AE262" i="29" s="1"/>
  <c r="AI262" i="29" s="1"/>
  <c r="Y262" i="29"/>
  <c r="Z262" i="29" s="1"/>
  <c r="AH262" i="29" s="1"/>
  <c r="B278" i="29"/>
  <c r="K277" i="29"/>
  <c r="L277" i="29" s="1"/>
  <c r="N277" i="29" s="1"/>
  <c r="C277" i="29"/>
  <c r="D277" i="29" s="1"/>
  <c r="F277" i="29" s="1"/>
  <c r="AG264" i="29" l="1"/>
  <c r="Y263" i="29"/>
  <c r="Z263" i="29" s="1"/>
  <c r="AH263" i="29" s="1"/>
  <c r="AD263" i="29"/>
  <c r="AE263" i="29" s="1"/>
  <c r="AI263" i="29" s="1"/>
  <c r="B279" i="29"/>
  <c r="K278" i="29"/>
  <c r="L278" i="29" s="1"/>
  <c r="N278" i="29" s="1"/>
  <c r="C278" i="29"/>
  <c r="D278" i="29" s="1"/>
  <c r="F278" i="29" s="1"/>
  <c r="A364" i="61"/>
  <c r="C363" i="61"/>
  <c r="D363" i="61" s="1"/>
  <c r="B363" i="61"/>
  <c r="R275" i="29"/>
  <c r="S275" i="29" s="1"/>
  <c r="U275" i="29" s="1"/>
  <c r="Q276" i="29"/>
  <c r="Q277" i="29" l="1"/>
  <c r="R276" i="29"/>
  <c r="S276" i="29" s="1"/>
  <c r="U276" i="29" s="1"/>
  <c r="K279" i="29"/>
  <c r="L279" i="29" s="1"/>
  <c r="N279" i="29" s="1"/>
  <c r="B280" i="29"/>
  <c r="C279" i="29"/>
  <c r="D279" i="29" s="1"/>
  <c r="F279" i="29" s="1"/>
  <c r="A365" i="61"/>
  <c r="C364" i="61"/>
  <c r="D364" i="61" s="1"/>
  <c r="B364" i="61"/>
  <c r="Y264" i="29"/>
  <c r="Z264" i="29" s="1"/>
  <c r="AH264" i="29" s="1"/>
  <c r="AG265" i="29"/>
  <c r="AD264" i="29"/>
  <c r="AE264" i="29" s="1"/>
  <c r="AI264" i="29" s="1"/>
  <c r="A366" i="61" l="1"/>
  <c r="B365" i="61"/>
  <c r="C365" i="61"/>
  <c r="D365" i="61" s="1"/>
  <c r="B281" i="29"/>
  <c r="K280" i="29"/>
  <c r="L280" i="29" s="1"/>
  <c r="N280" i="29" s="1"/>
  <c r="C280" i="29"/>
  <c r="D280" i="29" s="1"/>
  <c r="F280" i="29" s="1"/>
  <c r="Y265" i="29"/>
  <c r="Z265" i="29" s="1"/>
  <c r="AH265" i="29" s="1"/>
  <c r="AG266" i="29"/>
  <c r="AD265" i="29"/>
  <c r="AE265" i="29" s="1"/>
  <c r="AI265" i="29" s="1"/>
  <c r="Q278" i="29"/>
  <c r="R277" i="29"/>
  <c r="S277" i="29" s="1"/>
  <c r="U277" i="29" s="1"/>
  <c r="R278" i="29" l="1"/>
  <c r="S278" i="29" s="1"/>
  <c r="U278" i="29" s="1"/>
  <c r="Q279" i="29"/>
  <c r="Y266" i="29"/>
  <c r="Z266" i="29" s="1"/>
  <c r="AH266" i="29" s="1"/>
  <c r="AD266" i="29"/>
  <c r="AE266" i="29" s="1"/>
  <c r="AI266" i="29" s="1"/>
  <c r="AG267" i="29"/>
  <c r="B282" i="29"/>
  <c r="K281" i="29"/>
  <c r="L281" i="29" s="1"/>
  <c r="N281" i="29" s="1"/>
  <c r="C281" i="29"/>
  <c r="D281" i="29" s="1"/>
  <c r="F281" i="29" s="1"/>
  <c r="A367" i="61"/>
  <c r="C366" i="61"/>
  <c r="B366" i="61"/>
  <c r="D366" i="61" l="1"/>
  <c r="R279" i="29"/>
  <c r="S279" i="29" s="1"/>
  <c r="U279" i="29" s="1"/>
  <c r="Q280" i="29"/>
  <c r="A368" i="61"/>
  <c r="C367" i="61"/>
  <c r="D367" i="61" s="1"/>
  <c r="B367" i="61"/>
  <c r="B283" i="29"/>
  <c r="K282" i="29"/>
  <c r="L282" i="29" s="1"/>
  <c r="N282" i="29" s="1"/>
  <c r="C282" i="29"/>
  <c r="D282" i="29" s="1"/>
  <c r="F282" i="29" s="1"/>
  <c r="AG268" i="29"/>
  <c r="AD267" i="29"/>
  <c r="AE267" i="29" s="1"/>
  <c r="AI267" i="29" s="1"/>
  <c r="Y267" i="29"/>
  <c r="Z267" i="29" s="1"/>
  <c r="AH267" i="29" s="1"/>
  <c r="Y268" i="29" l="1"/>
  <c r="Z268" i="29" s="1"/>
  <c r="AH268" i="29" s="1"/>
  <c r="AG269" i="29"/>
  <c r="AD268" i="29"/>
  <c r="AE268" i="29" s="1"/>
  <c r="AI268" i="29" s="1"/>
  <c r="K283" i="29"/>
  <c r="L283" i="29" s="1"/>
  <c r="N283" i="29" s="1"/>
  <c r="C283" i="29"/>
  <c r="D283" i="29" s="1"/>
  <c r="F283" i="29" s="1"/>
  <c r="B284" i="29"/>
  <c r="A369" i="61"/>
  <c r="C368" i="61"/>
  <c r="B368" i="61"/>
  <c r="Q281" i="29"/>
  <c r="R280" i="29"/>
  <c r="S280" i="29" s="1"/>
  <c r="U280" i="29" s="1"/>
  <c r="A370" i="61" l="1"/>
  <c r="C369" i="61"/>
  <c r="D369" i="61" s="1"/>
  <c r="B369" i="61"/>
  <c r="Q282" i="29"/>
  <c r="R281" i="29"/>
  <c r="S281" i="29" s="1"/>
  <c r="U281" i="29" s="1"/>
  <c r="AG270" i="29"/>
  <c r="AD269" i="29"/>
  <c r="AE269" i="29" s="1"/>
  <c r="AI269" i="29" s="1"/>
  <c r="Y269" i="29"/>
  <c r="Z269" i="29" s="1"/>
  <c r="AH269" i="29" s="1"/>
  <c r="D368" i="61"/>
  <c r="B285" i="29"/>
  <c r="C284" i="29"/>
  <c r="D284" i="29" s="1"/>
  <c r="F284" i="29" s="1"/>
  <c r="K284" i="29"/>
  <c r="L284" i="29" s="1"/>
  <c r="N284" i="29" s="1"/>
  <c r="B286" i="29" l="1"/>
  <c r="K285" i="29"/>
  <c r="L285" i="29" s="1"/>
  <c r="N285" i="29" s="1"/>
  <c r="C285" i="29"/>
  <c r="D285" i="29" s="1"/>
  <c r="F285" i="29" s="1"/>
  <c r="Q283" i="29"/>
  <c r="R282" i="29"/>
  <c r="S282" i="29" s="1"/>
  <c r="U282" i="29" s="1"/>
  <c r="AD270" i="29"/>
  <c r="AE270" i="29" s="1"/>
  <c r="AI270" i="29" s="1"/>
  <c r="AG271" i="29"/>
  <c r="Y270" i="29"/>
  <c r="Z270" i="29" s="1"/>
  <c r="AH270" i="29" s="1"/>
  <c r="A371" i="61"/>
  <c r="C370" i="61"/>
  <c r="B370" i="61"/>
  <c r="A372" i="61" l="1"/>
  <c r="C371" i="61"/>
  <c r="D371" i="61" s="1"/>
  <c r="B371" i="61"/>
  <c r="Q284" i="29"/>
  <c r="R283" i="29"/>
  <c r="S283" i="29" s="1"/>
  <c r="U283" i="29" s="1"/>
  <c r="AG272" i="29"/>
  <c r="AD271" i="29"/>
  <c r="AE271" i="29" s="1"/>
  <c r="AI271" i="29" s="1"/>
  <c r="Y271" i="29"/>
  <c r="Z271" i="29" s="1"/>
  <c r="AH271" i="29" s="1"/>
  <c r="D370" i="61"/>
  <c r="B287" i="29"/>
  <c r="K286" i="29"/>
  <c r="L286" i="29" s="1"/>
  <c r="N286" i="29" s="1"/>
  <c r="C286" i="29"/>
  <c r="D286" i="29" s="1"/>
  <c r="F286" i="29" s="1"/>
  <c r="B288" i="29" l="1"/>
  <c r="K287" i="29"/>
  <c r="L287" i="29" s="1"/>
  <c r="N287" i="29" s="1"/>
  <c r="C287" i="29"/>
  <c r="D287" i="29" s="1"/>
  <c r="F287" i="29" s="1"/>
  <c r="AG273" i="29"/>
  <c r="AD272" i="29"/>
  <c r="AE272" i="29" s="1"/>
  <c r="AI272" i="29" s="1"/>
  <c r="Y272" i="29"/>
  <c r="Z272" i="29" s="1"/>
  <c r="AH272" i="29" s="1"/>
  <c r="Q285" i="29"/>
  <c r="R284" i="29"/>
  <c r="S284" i="29" s="1"/>
  <c r="U284" i="29" s="1"/>
  <c r="A373" i="61"/>
  <c r="B372" i="61"/>
  <c r="C372" i="61"/>
  <c r="D372" i="61" s="1"/>
  <c r="A374" i="61" l="1"/>
  <c r="B373" i="61"/>
  <c r="C373" i="61"/>
  <c r="D373" i="61" s="1"/>
  <c r="Q286" i="29"/>
  <c r="R285" i="29"/>
  <c r="S285" i="29" s="1"/>
  <c r="U285" i="29" s="1"/>
  <c r="AG274" i="29"/>
  <c r="AD273" i="29"/>
  <c r="AE273" i="29" s="1"/>
  <c r="AI273" i="29" s="1"/>
  <c r="Y273" i="29"/>
  <c r="Z273" i="29" s="1"/>
  <c r="AH273" i="29" s="1"/>
  <c r="B289" i="29"/>
  <c r="K288" i="29"/>
  <c r="L288" i="29" s="1"/>
  <c r="N288" i="29" s="1"/>
  <c r="C288" i="29"/>
  <c r="D288" i="29" s="1"/>
  <c r="F288" i="29" s="1"/>
  <c r="B290" i="29" l="1"/>
  <c r="K289" i="29"/>
  <c r="L289" i="29" s="1"/>
  <c r="N289" i="29" s="1"/>
  <c r="C289" i="29"/>
  <c r="D289" i="29" s="1"/>
  <c r="F289" i="29" s="1"/>
  <c r="AG275" i="29"/>
  <c r="AD274" i="29"/>
  <c r="AE274" i="29" s="1"/>
  <c r="AI274" i="29" s="1"/>
  <c r="Y274" i="29"/>
  <c r="Z274" i="29" s="1"/>
  <c r="AH274" i="29" s="1"/>
  <c r="R286" i="29"/>
  <c r="S286" i="29" s="1"/>
  <c r="U286" i="29" s="1"/>
  <c r="Q287" i="29"/>
  <c r="A375" i="61"/>
  <c r="C374" i="61"/>
  <c r="B374" i="61"/>
  <c r="A376" i="61" l="1"/>
  <c r="C375" i="61"/>
  <c r="B375" i="61"/>
  <c r="R287" i="29"/>
  <c r="S287" i="29" s="1"/>
  <c r="U287" i="29" s="1"/>
  <c r="Q288" i="29"/>
  <c r="Y275" i="29"/>
  <c r="Z275" i="29" s="1"/>
  <c r="AH275" i="29" s="1"/>
  <c r="AG276" i="29"/>
  <c r="AD275" i="29"/>
  <c r="AE275" i="29" s="1"/>
  <c r="AI275" i="29" s="1"/>
  <c r="D374" i="61"/>
  <c r="B291" i="29"/>
  <c r="K290" i="29"/>
  <c r="L290" i="29" s="1"/>
  <c r="N290" i="29" s="1"/>
  <c r="C290" i="29"/>
  <c r="D290" i="29" s="1"/>
  <c r="F290" i="29" s="1"/>
  <c r="Y276" i="29" l="1"/>
  <c r="Z276" i="29" s="1"/>
  <c r="AH276" i="29" s="1"/>
  <c r="AG277" i="29"/>
  <c r="AD276" i="29"/>
  <c r="AE276" i="29" s="1"/>
  <c r="AI276" i="29" s="1"/>
  <c r="R288" i="29"/>
  <c r="S288" i="29" s="1"/>
  <c r="U288" i="29" s="1"/>
  <c r="Q289" i="29"/>
  <c r="B292" i="29"/>
  <c r="K291" i="29"/>
  <c r="L291" i="29" s="1"/>
  <c r="N291" i="29" s="1"/>
  <c r="C291" i="29"/>
  <c r="D291" i="29" s="1"/>
  <c r="F291" i="29" s="1"/>
  <c r="D375" i="61"/>
  <c r="A377" i="61"/>
  <c r="B376" i="61"/>
  <c r="C376" i="61"/>
  <c r="D376" i="61" s="1"/>
  <c r="A378" i="61" l="1"/>
  <c r="C377" i="61"/>
  <c r="B377" i="61"/>
  <c r="B293" i="29"/>
  <c r="C292" i="29"/>
  <c r="D292" i="29" s="1"/>
  <c r="F292" i="29" s="1"/>
  <c r="K292" i="29"/>
  <c r="L292" i="29" s="1"/>
  <c r="N292" i="29" s="1"/>
  <c r="R289" i="29"/>
  <c r="S289" i="29" s="1"/>
  <c r="U289" i="29" s="1"/>
  <c r="Q290" i="29"/>
  <c r="AG278" i="29"/>
  <c r="AD277" i="29"/>
  <c r="AE277" i="29" s="1"/>
  <c r="AI277" i="29" s="1"/>
  <c r="Y277" i="29"/>
  <c r="Z277" i="29" s="1"/>
  <c r="AH277" i="29" s="1"/>
  <c r="R290" i="29" l="1"/>
  <c r="S290" i="29" s="1"/>
  <c r="U290" i="29" s="1"/>
  <c r="Q291" i="29"/>
  <c r="AG279" i="29"/>
  <c r="AD278" i="29"/>
  <c r="AE278" i="29" s="1"/>
  <c r="AI278" i="29" s="1"/>
  <c r="Y278" i="29"/>
  <c r="Z278" i="29" s="1"/>
  <c r="AH278" i="29" s="1"/>
  <c r="B294" i="29"/>
  <c r="K293" i="29"/>
  <c r="L293" i="29" s="1"/>
  <c r="N293" i="29" s="1"/>
  <c r="C293" i="29"/>
  <c r="D293" i="29" s="1"/>
  <c r="F293" i="29" s="1"/>
  <c r="D377" i="61"/>
  <c r="A379" i="61"/>
  <c r="C378" i="61"/>
  <c r="B378" i="61"/>
  <c r="B295" i="29" l="1"/>
  <c r="K294" i="29"/>
  <c r="L294" i="29" s="1"/>
  <c r="N294" i="29" s="1"/>
  <c r="C294" i="29"/>
  <c r="D294" i="29" s="1"/>
  <c r="F294" i="29" s="1"/>
  <c r="A380" i="61"/>
  <c r="C379" i="61"/>
  <c r="B379" i="61"/>
  <c r="AG280" i="29"/>
  <c r="Y279" i="29"/>
  <c r="Z279" i="29" s="1"/>
  <c r="AH279" i="29" s="1"/>
  <c r="AD279" i="29"/>
  <c r="AE279" i="29" s="1"/>
  <c r="AI279" i="29" s="1"/>
  <c r="R291" i="29"/>
  <c r="S291" i="29" s="1"/>
  <c r="U291" i="29" s="1"/>
  <c r="Q292" i="29"/>
  <c r="D378" i="61"/>
  <c r="Y280" i="29" l="1"/>
  <c r="Z280" i="29" s="1"/>
  <c r="AH280" i="29" s="1"/>
  <c r="AG281" i="29"/>
  <c r="AD280" i="29"/>
  <c r="AE280" i="29" s="1"/>
  <c r="AI280" i="29" s="1"/>
  <c r="A381" i="61"/>
  <c r="C380" i="61"/>
  <c r="B380" i="61"/>
  <c r="Q293" i="29"/>
  <c r="R292" i="29"/>
  <c r="S292" i="29" s="1"/>
  <c r="U292" i="29" s="1"/>
  <c r="D379" i="61"/>
  <c r="B296" i="29"/>
  <c r="K295" i="29"/>
  <c r="L295" i="29" s="1"/>
  <c r="N295" i="29" s="1"/>
  <c r="C295" i="29"/>
  <c r="D295" i="29" s="1"/>
  <c r="F295" i="29" s="1"/>
  <c r="B297" i="29" l="1"/>
  <c r="K296" i="29"/>
  <c r="L296" i="29" s="1"/>
  <c r="N296" i="29" s="1"/>
  <c r="C296" i="29"/>
  <c r="D296" i="29" s="1"/>
  <c r="F296" i="29" s="1"/>
  <c r="A382" i="61"/>
  <c r="B381" i="61"/>
  <c r="C381" i="61"/>
  <c r="D380" i="61"/>
  <c r="Y281" i="29"/>
  <c r="Z281" i="29" s="1"/>
  <c r="AH281" i="29" s="1"/>
  <c r="AG282" i="29"/>
  <c r="AD281" i="29"/>
  <c r="AE281" i="29" s="1"/>
  <c r="AI281" i="29" s="1"/>
  <c r="Q294" i="29"/>
  <c r="R293" i="29"/>
  <c r="S293" i="29" s="1"/>
  <c r="U293" i="29" s="1"/>
  <c r="Q295" i="29" l="1"/>
  <c r="R294" i="29"/>
  <c r="S294" i="29" s="1"/>
  <c r="U294" i="29" s="1"/>
  <c r="A383" i="61"/>
  <c r="C382" i="61"/>
  <c r="B382" i="61"/>
  <c r="Y282" i="29"/>
  <c r="Z282" i="29" s="1"/>
  <c r="AH282" i="29" s="1"/>
  <c r="AD282" i="29"/>
  <c r="AE282" i="29" s="1"/>
  <c r="AI282" i="29" s="1"/>
  <c r="AG283" i="29"/>
  <c r="D381" i="61"/>
  <c r="B298" i="29"/>
  <c r="K297" i="29"/>
  <c r="L297" i="29" s="1"/>
  <c r="N297" i="29" s="1"/>
  <c r="C297" i="29"/>
  <c r="D297" i="29" s="1"/>
  <c r="F297" i="29" s="1"/>
  <c r="R295" i="29" l="1"/>
  <c r="S295" i="29" s="1"/>
  <c r="U295" i="29" s="1"/>
  <c r="Q296" i="29"/>
  <c r="B299" i="29"/>
  <c r="K298" i="29"/>
  <c r="L298" i="29" s="1"/>
  <c r="N298" i="29" s="1"/>
  <c r="C298" i="29"/>
  <c r="D298" i="29" s="1"/>
  <c r="F298" i="29" s="1"/>
  <c r="AG284" i="29"/>
  <c r="AD283" i="29"/>
  <c r="AE283" i="29" s="1"/>
  <c r="AI283" i="29" s="1"/>
  <c r="Y283" i="29"/>
  <c r="Z283" i="29" s="1"/>
  <c r="AH283" i="29" s="1"/>
  <c r="D382" i="61"/>
  <c r="A384" i="61"/>
  <c r="C383" i="61"/>
  <c r="D383" i="61" s="1"/>
  <c r="B383" i="61"/>
  <c r="A385" i="61" l="1"/>
  <c r="C384" i="61"/>
  <c r="D384" i="61" s="1"/>
  <c r="B384" i="61"/>
  <c r="K299" i="29"/>
  <c r="L299" i="29" s="1"/>
  <c r="N299" i="29" s="1"/>
  <c r="C299" i="29"/>
  <c r="D299" i="29" s="1"/>
  <c r="F299" i="29" s="1"/>
  <c r="B300" i="29"/>
  <c r="Q297" i="29"/>
  <c r="R296" i="29"/>
  <c r="S296" i="29" s="1"/>
  <c r="U296" i="29" s="1"/>
  <c r="Y284" i="29"/>
  <c r="Z284" i="29" s="1"/>
  <c r="AH284" i="29" s="1"/>
  <c r="AG285" i="29"/>
  <c r="AD284" i="29"/>
  <c r="AE284" i="29" s="1"/>
  <c r="AI284" i="29" s="1"/>
  <c r="B301" i="29" l="1"/>
  <c r="C300" i="29"/>
  <c r="D300" i="29" s="1"/>
  <c r="F300" i="29" s="1"/>
  <c r="K300" i="29"/>
  <c r="L300" i="29" s="1"/>
  <c r="N300" i="29" s="1"/>
  <c r="AG286" i="29"/>
  <c r="AD285" i="29"/>
  <c r="AE285" i="29" s="1"/>
  <c r="AI285" i="29" s="1"/>
  <c r="Y285" i="29"/>
  <c r="Z285" i="29" s="1"/>
  <c r="AH285" i="29" s="1"/>
  <c r="Q298" i="29"/>
  <c r="R297" i="29"/>
  <c r="S297" i="29" s="1"/>
  <c r="U297" i="29" s="1"/>
  <c r="A386" i="61"/>
  <c r="C385" i="61"/>
  <c r="D385" i="61" s="1"/>
  <c r="B385" i="61"/>
  <c r="A387" i="61" l="1"/>
  <c r="C386" i="61"/>
  <c r="B386" i="61"/>
  <c r="R298" i="29"/>
  <c r="S298" i="29" s="1"/>
  <c r="U298" i="29" s="1"/>
  <c r="Q299" i="29"/>
  <c r="AD286" i="29"/>
  <c r="AE286" i="29" s="1"/>
  <c r="AI286" i="29" s="1"/>
  <c r="Y286" i="29"/>
  <c r="Z286" i="29" s="1"/>
  <c r="AH286" i="29" s="1"/>
  <c r="AG287" i="29"/>
  <c r="B302" i="29"/>
  <c r="K301" i="29"/>
  <c r="L301" i="29" s="1"/>
  <c r="N301" i="29" s="1"/>
  <c r="C301" i="29"/>
  <c r="D301" i="29" s="1"/>
  <c r="F301" i="29" s="1"/>
  <c r="AG288" i="29" l="1"/>
  <c r="AD287" i="29"/>
  <c r="AE287" i="29" s="1"/>
  <c r="AI287" i="29" s="1"/>
  <c r="Y287" i="29"/>
  <c r="Z287" i="29" s="1"/>
  <c r="AH287" i="29" s="1"/>
  <c r="B303" i="29"/>
  <c r="K302" i="29"/>
  <c r="L302" i="29" s="1"/>
  <c r="N302" i="29" s="1"/>
  <c r="C302" i="29"/>
  <c r="D302" i="29" s="1"/>
  <c r="F302" i="29" s="1"/>
  <c r="Q300" i="29"/>
  <c r="R299" i="29"/>
  <c r="S299" i="29" s="1"/>
  <c r="U299" i="29" s="1"/>
  <c r="D386" i="61"/>
  <c r="A388" i="61"/>
  <c r="C387" i="61"/>
  <c r="B387" i="61"/>
  <c r="Q301" i="29" l="1"/>
  <c r="R300" i="29"/>
  <c r="S300" i="29" s="1"/>
  <c r="U300" i="29" s="1"/>
  <c r="A389" i="61"/>
  <c r="B388" i="61"/>
  <c r="C388" i="61"/>
  <c r="D388" i="61" s="1"/>
  <c r="D387" i="61"/>
  <c r="B304" i="29"/>
  <c r="K303" i="29"/>
  <c r="L303" i="29" s="1"/>
  <c r="N303" i="29" s="1"/>
  <c r="C303" i="29"/>
  <c r="D303" i="29" s="1"/>
  <c r="F303" i="29" s="1"/>
  <c r="AG289" i="29"/>
  <c r="AD288" i="29"/>
  <c r="AE288" i="29" s="1"/>
  <c r="AI288" i="29" s="1"/>
  <c r="Y288" i="29"/>
  <c r="Z288" i="29" s="1"/>
  <c r="AH288" i="29" s="1"/>
  <c r="AG290" i="29" l="1"/>
  <c r="AD289" i="29"/>
  <c r="AE289" i="29" s="1"/>
  <c r="AI289" i="29" s="1"/>
  <c r="Y289" i="29"/>
  <c r="Z289" i="29" s="1"/>
  <c r="AH289" i="29" s="1"/>
  <c r="B305" i="29"/>
  <c r="K304" i="29"/>
  <c r="L304" i="29" s="1"/>
  <c r="N304" i="29" s="1"/>
  <c r="C304" i="29"/>
  <c r="D304" i="29" s="1"/>
  <c r="F304" i="29" s="1"/>
  <c r="A390" i="61"/>
  <c r="B389" i="61"/>
  <c r="C389" i="61"/>
  <c r="D389" i="61" s="1"/>
  <c r="Q302" i="29"/>
  <c r="R301" i="29"/>
  <c r="S301" i="29" s="1"/>
  <c r="U301" i="29" s="1"/>
  <c r="R302" i="29" l="1"/>
  <c r="S302" i="29" s="1"/>
  <c r="U302" i="29" s="1"/>
  <c r="Q303" i="29"/>
  <c r="A391" i="61"/>
  <c r="C390" i="61"/>
  <c r="B390" i="61"/>
  <c r="B306" i="29"/>
  <c r="K305" i="29"/>
  <c r="L305" i="29" s="1"/>
  <c r="N305" i="29" s="1"/>
  <c r="C305" i="29"/>
  <c r="D305" i="29" s="1"/>
  <c r="F305" i="29" s="1"/>
  <c r="AG291" i="29"/>
  <c r="AD290" i="29"/>
  <c r="AE290" i="29" s="1"/>
  <c r="AI290" i="29" s="1"/>
  <c r="Y290" i="29"/>
  <c r="Z290" i="29" s="1"/>
  <c r="AH290" i="29" s="1"/>
  <c r="Y291" i="29" l="1"/>
  <c r="Z291" i="29" s="1"/>
  <c r="AH291" i="29" s="1"/>
  <c r="AG292" i="29"/>
  <c r="AD291" i="29"/>
  <c r="AE291" i="29" s="1"/>
  <c r="AI291" i="29" s="1"/>
  <c r="B307" i="29"/>
  <c r="K306" i="29"/>
  <c r="L306" i="29" s="1"/>
  <c r="N306" i="29" s="1"/>
  <c r="C306" i="29"/>
  <c r="D306" i="29" s="1"/>
  <c r="F306" i="29" s="1"/>
  <c r="A392" i="61"/>
  <c r="C391" i="61"/>
  <c r="B391" i="61"/>
  <c r="R303" i="29"/>
  <c r="S303" i="29" s="1"/>
  <c r="U303" i="29" s="1"/>
  <c r="Q304" i="29"/>
  <c r="D390" i="61"/>
  <c r="A393" i="61" l="1"/>
  <c r="B392" i="61"/>
  <c r="C392" i="61"/>
  <c r="D392" i="61" s="1"/>
  <c r="Q305" i="29"/>
  <c r="R304" i="29"/>
  <c r="S304" i="29" s="1"/>
  <c r="U304" i="29" s="1"/>
  <c r="Y292" i="29"/>
  <c r="Z292" i="29" s="1"/>
  <c r="AH292" i="29" s="1"/>
  <c r="AG293" i="29"/>
  <c r="AD292" i="29"/>
  <c r="AE292" i="29" s="1"/>
  <c r="AI292" i="29" s="1"/>
  <c r="D391" i="61"/>
  <c r="B308" i="29"/>
  <c r="K307" i="29"/>
  <c r="L307" i="29" s="1"/>
  <c r="N307" i="29" s="1"/>
  <c r="C307" i="29"/>
  <c r="D307" i="29" s="1"/>
  <c r="F307" i="29" s="1"/>
  <c r="B309" i="29" l="1"/>
  <c r="C308" i="29"/>
  <c r="D308" i="29" s="1"/>
  <c r="F308" i="29" s="1"/>
  <c r="K308" i="29"/>
  <c r="L308" i="29" s="1"/>
  <c r="N308" i="29" s="1"/>
  <c r="AG294" i="29"/>
  <c r="AD293" i="29"/>
  <c r="AE293" i="29" s="1"/>
  <c r="AI293" i="29" s="1"/>
  <c r="Y293" i="29"/>
  <c r="Z293" i="29" s="1"/>
  <c r="AH293" i="29" s="1"/>
  <c r="Q306" i="29"/>
  <c r="R305" i="29"/>
  <c r="S305" i="29" s="1"/>
  <c r="U305" i="29" s="1"/>
  <c r="A394" i="61"/>
  <c r="C393" i="61"/>
  <c r="B393" i="61"/>
  <c r="A395" i="61" l="1"/>
  <c r="C394" i="61"/>
  <c r="B394" i="61"/>
  <c r="R306" i="29"/>
  <c r="S306" i="29" s="1"/>
  <c r="U306" i="29" s="1"/>
  <c r="Q307" i="29"/>
  <c r="D393" i="61"/>
  <c r="AG295" i="29"/>
  <c r="AD294" i="29"/>
  <c r="AE294" i="29" s="1"/>
  <c r="AI294" i="29" s="1"/>
  <c r="Y294" i="29"/>
  <c r="Z294" i="29" s="1"/>
  <c r="AH294" i="29" s="1"/>
  <c r="B310" i="29"/>
  <c r="K309" i="29"/>
  <c r="L309" i="29" s="1"/>
  <c r="N309" i="29" s="1"/>
  <c r="C309" i="29"/>
  <c r="D309" i="29" s="1"/>
  <c r="F309" i="29" s="1"/>
  <c r="B311" i="29" l="1"/>
  <c r="K310" i="29"/>
  <c r="L310" i="29" s="1"/>
  <c r="N310" i="29" s="1"/>
  <c r="C310" i="29"/>
  <c r="D310" i="29" s="1"/>
  <c r="F310" i="29" s="1"/>
  <c r="AG296" i="29"/>
  <c r="Y295" i="29"/>
  <c r="Z295" i="29" s="1"/>
  <c r="AH295" i="29" s="1"/>
  <c r="AD295" i="29"/>
  <c r="AE295" i="29" s="1"/>
  <c r="AI295" i="29" s="1"/>
  <c r="R307" i="29"/>
  <c r="S307" i="29" s="1"/>
  <c r="U307" i="29" s="1"/>
  <c r="Q308" i="29"/>
  <c r="D394" i="61"/>
  <c r="A396" i="61"/>
  <c r="C395" i="61"/>
  <c r="D395" i="61" s="1"/>
  <c r="B395" i="61"/>
  <c r="Q309" i="29" l="1"/>
  <c r="R308" i="29"/>
  <c r="S308" i="29" s="1"/>
  <c r="U308" i="29" s="1"/>
  <c r="Y296" i="29"/>
  <c r="Z296" i="29" s="1"/>
  <c r="AH296" i="29" s="1"/>
  <c r="AG297" i="29"/>
  <c r="AD296" i="29"/>
  <c r="AE296" i="29" s="1"/>
  <c r="AI296" i="29" s="1"/>
  <c r="A397" i="61"/>
  <c r="C396" i="61"/>
  <c r="B396" i="61"/>
  <c r="K311" i="29"/>
  <c r="L311" i="29" s="1"/>
  <c r="N311" i="29" s="1"/>
  <c r="B312" i="29"/>
  <c r="C311" i="29"/>
  <c r="D311" i="29" s="1"/>
  <c r="F311" i="29" s="1"/>
  <c r="B313" i="29" l="1"/>
  <c r="K312" i="29"/>
  <c r="L312" i="29" s="1"/>
  <c r="N312" i="29" s="1"/>
  <c r="C312" i="29"/>
  <c r="D312" i="29" s="1"/>
  <c r="F312" i="29" s="1"/>
  <c r="D396" i="61"/>
  <c r="A398" i="61"/>
  <c r="B397" i="61"/>
  <c r="C397" i="61"/>
  <c r="D397" i="61" s="1"/>
  <c r="Y297" i="29"/>
  <c r="Z297" i="29" s="1"/>
  <c r="AH297" i="29" s="1"/>
  <c r="AG298" i="29"/>
  <c r="AD297" i="29"/>
  <c r="AE297" i="29" s="1"/>
  <c r="AI297" i="29" s="1"/>
  <c r="Q310" i="29"/>
  <c r="R309" i="29"/>
  <c r="S309" i="29" s="1"/>
  <c r="U309" i="29" s="1"/>
  <c r="Y298" i="29" l="1"/>
  <c r="Z298" i="29" s="1"/>
  <c r="AH298" i="29" s="1"/>
  <c r="AD298" i="29"/>
  <c r="AE298" i="29" s="1"/>
  <c r="AI298" i="29" s="1"/>
  <c r="AG299" i="29"/>
  <c r="Q311" i="29"/>
  <c r="R310" i="29"/>
  <c r="S310" i="29" s="1"/>
  <c r="U310" i="29" s="1"/>
  <c r="A399" i="61"/>
  <c r="C398" i="61"/>
  <c r="B398" i="61"/>
  <c r="B314" i="29"/>
  <c r="K313" i="29"/>
  <c r="L313" i="29" s="1"/>
  <c r="N313" i="29" s="1"/>
  <c r="C313" i="29"/>
  <c r="D313" i="29" s="1"/>
  <c r="F313" i="29" s="1"/>
  <c r="D398" i="61" l="1"/>
  <c r="R311" i="29"/>
  <c r="S311" i="29" s="1"/>
  <c r="U311" i="29" s="1"/>
  <c r="Q312" i="29"/>
  <c r="AG300" i="29"/>
  <c r="AD299" i="29"/>
  <c r="AE299" i="29" s="1"/>
  <c r="AI299" i="29" s="1"/>
  <c r="Y299" i="29"/>
  <c r="Z299" i="29" s="1"/>
  <c r="AH299" i="29" s="1"/>
  <c r="B315" i="29"/>
  <c r="K314" i="29"/>
  <c r="L314" i="29" s="1"/>
  <c r="N314" i="29" s="1"/>
  <c r="C314" i="29"/>
  <c r="D314" i="29" s="1"/>
  <c r="F314" i="29" s="1"/>
  <c r="A400" i="61"/>
  <c r="C399" i="61"/>
  <c r="B399" i="61"/>
  <c r="K315" i="29" l="1"/>
  <c r="L315" i="29" s="1"/>
  <c r="N315" i="29" s="1"/>
  <c r="C315" i="29"/>
  <c r="D315" i="29" s="1"/>
  <c r="F315" i="29" s="1"/>
  <c r="B316" i="29"/>
  <c r="Q313" i="29"/>
  <c r="R312" i="29"/>
  <c r="S312" i="29" s="1"/>
  <c r="U312" i="29" s="1"/>
  <c r="A401" i="61"/>
  <c r="C400" i="61"/>
  <c r="D400" i="61" s="1"/>
  <c r="B400" i="61"/>
  <c r="D399" i="61"/>
  <c r="Y300" i="29"/>
  <c r="Z300" i="29" s="1"/>
  <c r="AH300" i="29" s="1"/>
  <c r="AG301" i="29"/>
  <c r="AD300" i="29"/>
  <c r="AE300" i="29" s="1"/>
  <c r="AI300" i="29" s="1"/>
  <c r="A402" i="61" l="1"/>
  <c r="C401" i="61"/>
  <c r="B401" i="61"/>
  <c r="B317" i="29"/>
  <c r="C316" i="29"/>
  <c r="D316" i="29" s="1"/>
  <c r="F316" i="29" s="1"/>
  <c r="K316" i="29"/>
  <c r="L316" i="29" s="1"/>
  <c r="N316" i="29" s="1"/>
  <c r="Y301" i="29"/>
  <c r="Z301" i="29" s="1"/>
  <c r="AH301" i="29" s="1"/>
  <c r="AG302" i="29"/>
  <c r="AD301" i="29"/>
  <c r="AE301" i="29" s="1"/>
  <c r="AI301" i="29" s="1"/>
  <c r="Q314" i="29"/>
  <c r="R313" i="29"/>
  <c r="S313" i="29" s="1"/>
  <c r="U313" i="29" s="1"/>
  <c r="AG303" i="29" l="1"/>
  <c r="AD302" i="29"/>
  <c r="AE302" i="29" s="1"/>
  <c r="AI302" i="29" s="1"/>
  <c r="Y302" i="29"/>
  <c r="Z302" i="29" s="1"/>
  <c r="AH302" i="29" s="1"/>
  <c r="R314" i="29"/>
  <c r="S314" i="29" s="1"/>
  <c r="U314" i="29" s="1"/>
  <c r="Q315" i="29"/>
  <c r="B318" i="29"/>
  <c r="K317" i="29"/>
  <c r="L317" i="29" s="1"/>
  <c r="N317" i="29" s="1"/>
  <c r="C317" i="29"/>
  <c r="D317" i="29" s="1"/>
  <c r="F317" i="29" s="1"/>
  <c r="D401" i="61"/>
  <c r="A403" i="61"/>
  <c r="C402" i="61"/>
  <c r="D402" i="61" s="1"/>
  <c r="B402" i="61"/>
  <c r="B319" i="29" l="1"/>
  <c r="K318" i="29"/>
  <c r="L318" i="29" s="1"/>
  <c r="N318" i="29" s="1"/>
  <c r="C318" i="29"/>
  <c r="D318" i="29" s="1"/>
  <c r="F318" i="29" s="1"/>
  <c r="Q316" i="29"/>
  <c r="R315" i="29"/>
  <c r="S315" i="29" s="1"/>
  <c r="U315" i="29" s="1"/>
  <c r="A404" i="61"/>
  <c r="C403" i="61"/>
  <c r="D403" i="61" s="1"/>
  <c r="B403" i="61"/>
  <c r="AG304" i="29"/>
  <c r="AD303" i="29"/>
  <c r="AE303" i="29" s="1"/>
  <c r="AI303" i="29" s="1"/>
  <c r="Y303" i="29"/>
  <c r="Z303" i="29" s="1"/>
  <c r="AH303" i="29" s="1"/>
  <c r="A405" i="61" l="1"/>
  <c r="B404" i="61"/>
  <c r="C404" i="61"/>
  <c r="D404" i="61" s="1"/>
  <c r="Y304" i="29"/>
  <c r="Z304" i="29" s="1"/>
  <c r="AH304" i="29" s="1"/>
  <c r="AG305" i="29"/>
  <c r="AD304" i="29"/>
  <c r="AE304" i="29" s="1"/>
  <c r="AI304" i="29" s="1"/>
  <c r="Q317" i="29"/>
  <c r="R316" i="29"/>
  <c r="S316" i="29" s="1"/>
  <c r="U316" i="29" s="1"/>
  <c r="B320" i="29"/>
  <c r="K319" i="29"/>
  <c r="L319" i="29" s="1"/>
  <c r="N319" i="29" s="1"/>
  <c r="C319" i="29"/>
  <c r="D319" i="29" s="1"/>
  <c r="F319" i="29" s="1"/>
  <c r="Q318" i="29" l="1"/>
  <c r="R317" i="29"/>
  <c r="S317" i="29" s="1"/>
  <c r="U317" i="29" s="1"/>
  <c r="AG306" i="29"/>
  <c r="AD305" i="29"/>
  <c r="AE305" i="29" s="1"/>
  <c r="AI305" i="29" s="1"/>
  <c r="Y305" i="29"/>
  <c r="Z305" i="29" s="1"/>
  <c r="AH305" i="29" s="1"/>
  <c r="B321" i="29"/>
  <c r="K320" i="29"/>
  <c r="L320" i="29" s="1"/>
  <c r="N320" i="29" s="1"/>
  <c r="C320" i="29"/>
  <c r="D320" i="29" s="1"/>
  <c r="F320" i="29" s="1"/>
  <c r="A406" i="61"/>
  <c r="B405" i="61"/>
  <c r="C405" i="61"/>
  <c r="A407" i="61" l="1"/>
  <c r="C406" i="61"/>
  <c r="D406" i="61" s="1"/>
  <c r="B406" i="61"/>
  <c r="AG307" i="29"/>
  <c r="AD306" i="29"/>
  <c r="AE306" i="29" s="1"/>
  <c r="AI306" i="29" s="1"/>
  <c r="Y306" i="29"/>
  <c r="Z306" i="29" s="1"/>
  <c r="AH306" i="29" s="1"/>
  <c r="D405" i="61"/>
  <c r="B322" i="29"/>
  <c r="K321" i="29"/>
  <c r="L321" i="29" s="1"/>
  <c r="N321" i="29" s="1"/>
  <c r="C321" i="29"/>
  <c r="D321" i="29" s="1"/>
  <c r="F321" i="29" s="1"/>
  <c r="R318" i="29"/>
  <c r="S318" i="29" s="1"/>
  <c r="U318" i="29" s="1"/>
  <c r="Q319" i="29"/>
  <c r="R319" i="29" l="1"/>
  <c r="S319" i="29" s="1"/>
  <c r="U319" i="29" s="1"/>
  <c r="Q320" i="29"/>
  <c r="B323" i="29"/>
  <c r="K322" i="29"/>
  <c r="L322" i="29" s="1"/>
  <c r="N322" i="29" s="1"/>
  <c r="C322" i="29"/>
  <c r="D322" i="29" s="1"/>
  <c r="F322" i="29" s="1"/>
  <c r="Y307" i="29"/>
  <c r="Z307" i="29" s="1"/>
  <c r="AH307" i="29" s="1"/>
  <c r="AG308" i="29"/>
  <c r="AD307" i="29"/>
  <c r="AE307" i="29" s="1"/>
  <c r="AI307" i="29" s="1"/>
  <c r="A408" i="61"/>
  <c r="C407" i="61"/>
  <c r="B407" i="61"/>
  <c r="Y308" i="29" l="1"/>
  <c r="Z308" i="29" s="1"/>
  <c r="AH308" i="29" s="1"/>
  <c r="AG309" i="29"/>
  <c r="AD308" i="29"/>
  <c r="AE308" i="29" s="1"/>
  <c r="AI308" i="29" s="1"/>
  <c r="B324" i="29"/>
  <c r="K323" i="29"/>
  <c r="L323" i="29" s="1"/>
  <c r="N323" i="29" s="1"/>
  <c r="C323" i="29"/>
  <c r="D323" i="29" s="1"/>
  <c r="F323" i="29" s="1"/>
  <c r="D407" i="61"/>
  <c r="E407" i="61"/>
  <c r="R320" i="29"/>
  <c r="S320" i="29" s="1"/>
  <c r="U320" i="29" s="1"/>
  <c r="Q321" i="29"/>
  <c r="A409" i="61"/>
  <c r="B408" i="61"/>
  <c r="C408" i="61"/>
  <c r="B325" i="29" l="1"/>
  <c r="C324" i="29"/>
  <c r="D324" i="29" s="1"/>
  <c r="F324" i="29" s="1"/>
  <c r="K324" i="29"/>
  <c r="L324" i="29" s="1"/>
  <c r="N324" i="29" s="1"/>
  <c r="A410" i="61"/>
  <c r="C409" i="61"/>
  <c r="D409" i="61" s="1"/>
  <c r="B409" i="61"/>
  <c r="R321" i="29"/>
  <c r="S321" i="29" s="1"/>
  <c r="U321" i="29" s="1"/>
  <c r="Q322" i="29"/>
  <c r="AG310" i="29"/>
  <c r="AD309" i="29"/>
  <c r="AE309" i="29" s="1"/>
  <c r="AI309" i="29" s="1"/>
  <c r="Y309" i="29"/>
  <c r="Z309" i="29" s="1"/>
  <c r="AH309" i="29" s="1"/>
  <c r="D408" i="61"/>
  <c r="R322" i="29" l="1"/>
  <c r="S322" i="29" s="1"/>
  <c r="U322" i="29" s="1"/>
  <c r="Q323" i="29"/>
  <c r="A411" i="61"/>
  <c r="C410" i="61"/>
  <c r="D410" i="61" s="1"/>
  <c r="B410" i="61"/>
  <c r="AG311" i="29"/>
  <c r="AD310" i="29"/>
  <c r="AE310" i="29" s="1"/>
  <c r="AI310" i="29" s="1"/>
  <c r="Y310" i="29"/>
  <c r="Z310" i="29" s="1"/>
  <c r="AH310" i="29" s="1"/>
  <c r="B326" i="29"/>
  <c r="K325" i="29"/>
  <c r="L325" i="29" s="1"/>
  <c r="N325" i="29" s="1"/>
  <c r="C325" i="29"/>
  <c r="D325" i="29" s="1"/>
  <c r="F325" i="29" s="1"/>
  <c r="AG312" i="29" l="1"/>
  <c r="Y311" i="29"/>
  <c r="Z311" i="29" s="1"/>
  <c r="AH311" i="29" s="1"/>
  <c r="AD311" i="29"/>
  <c r="AE311" i="29" s="1"/>
  <c r="AI311" i="29" s="1"/>
  <c r="A412" i="61"/>
  <c r="C411" i="61"/>
  <c r="D411" i="61" s="1"/>
  <c r="B411" i="61"/>
  <c r="K326" i="29"/>
  <c r="L326" i="29" s="1"/>
  <c r="N326" i="29" s="1"/>
  <c r="B327" i="29"/>
  <c r="C326" i="29"/>
  <c r="D326" i="29" s="1"/>
  <c r="F326" i="29" s="1"/>
  <c r="R323" i="29"/>
  <c r="S323" i="29" s="1"/>
  <c r="U323" i="29" s="1"/>
  <c r="Q324" i="29"/>
  <c r="Q325" i="29" l="1"/>
  <c r="R324" i="29"/>
  <c r="S324" i="29" s="1"/>
  <c r="U324" i="29" s="1"/>
  <c r="C327" i="29"/>
  <c r="D327" i="29" s="1"/>
  <c r="F327" i="29" s="1"/>
  <c r="K327" i="29"/>
  <c r="L327" i="29" s="1"/>
  <c r="N327" i="29" s="1"/>
  <c r="B328" i="29"/>
  <c r="A413" i="61"/>
  <c r="C412" i="61"/>
  <c r="B412" i="61"/>
  <c r="Y312" i="29"/>
  <c r="Z312" i="29" s="1"/>
  <c r="AH312" i="29" s="1"/>
  <c r="AG313" i="29"/>
  <c r="AD312" i="29"/>
  <c r="AE312" i="29" s="1"/>
  <c r="AI312" i="29" s="1"/>
  <c r="AG314" i="29" l="1"/>
  <c r="AD313" i="29"/>
  <c r="AE313" i="29" s="1"/>
  <c r="AI313" i="29" s="1"/>
  <c r="Y313" i="29"/>
  <c r="Z313" i="29" s="1"/>
  <c r="AH313" i="29" s="1"/>
  <c r="D412" i="61"/>
  <c r="A414" i="61"/>
  <c r="B413" i="61"/>
  <c r="C413" i="61"/>
  <c r="D413" i="61" s="1"/>
  <c r="K328" i="29"/>
  <c r="L328" i="29" s="1"/>
  <c r="N328" i="29" s="1"/>
  <c r="B329" i="29"/>
  <c r="C328" i="29"/>
  <c r="D328" i="29" s="1"/>
  <c r="F328" i="29" s="1"/>
  <c r="Q326" i="29"/>
  <c r="R325" i="29"/>
  <c r="S325" i="29" s="1"/>
  <c r="U325" i="29" s="1"/>
  <c r="C329" i="29" l="1"/>
  <c r="D329" i="29" s="1"/>
  <c r="F329" i="29" s="1"/>
  <c r="K329" i="29"/>
  <c r="L329" i="29" s="1"/>
  <c r="N329" i="29" s="1"/>
  <c r="B330" i="29"/>
  <c r="Q327" i="29"/>
  <c r="R326" i="29"/>
  <c r="S326" i="29" s="1"/>
  <c r="U326" i="29" s="1"/>
  <c r="A415" i="61"/>
  <c r="C414" i="61"/>
  <c r="B414" i="61"/>
  <c r="AD314" i="29"/>
  <c r="AE314" i="29" s="1"/>
  <c r="AI314" i="29" s="1"/>
  <c r="AG315" i="29"/>
  <c r="Y314" i="29"/>
  <c r="Z314" i="29" s="1"/>
  <c r="AH314" i="29" s="1"/>
  <c r="C330" i="29" l="1"/>
  <c r="D330" i="29" s="1"/>
  <c r="F330" i="29" s="1"/>
  <c r="B331" i="29"/>
  <c r="K330" i="29"/>
  <c r="L330" i="29" s="1"/>
  <c r="N330" i="29" s="1"/>
  <c r="AG316" i="29"/>
  <c r="Y315" i="29"/>
  <c r="Z315" i="29" s="1"/>
  <c r="AH315" i="29" s="1"/>
  <c r="AD315" i="29"/>
  <c r="AE315" i="29" s="1"/>
  <c r="AI315" i="29" s="1"/>
  <c r="D414" i="61"/>
  <c r="A416" i="61"/>
  <c r="C415" i="61"/>
  <c r="B415" i="61"/>
  <c r="R327" i="29"/>
  <c r="S327" i="29" s="1"/>
  <c r="U327" i="29" s="1"/>
  <c r="Q328" i="29"/>
  <c r="Q329" i="29" l="1"/>
  <c r="R328" i="29"/>
  <c r="S328" i="29" s="1"/>
  <c r="U328" i="29" s="1"/>
  <c r="A417" i="61"/>
  <c r="C416" i="61"/>
  <c r="B416" i="61"/>
  <c r="AG317" i="29"/>
  <c r="AD316" i="29"/>
  <c r="AE316" i="29" s="1"/>
  <c r="AI316" i="29" s="1"/>
  <c r="Y316" i="29"/>
  <c r="Z316" i="29" s="1"/>
  <c r="AH316" i="29" s="1"/>
  <c r="B332" i="29"/>
  <c r="K331" i="29"/>
  <c r="L331" i="29" s="1"/>
  <c r="N331" i="29" s="1"/>
  <c r="C331" i="29"/>
  <c r="D331" i="29" s="1"/>
  <c r="F331" i="29" s="1"/>
  <c r="D415" i="61"/>
  <c r="A418" i="61" l="1"/>
  <c r="C417" i="61"/>
  <c r="B417" i="61"/>
  <c r="B333" i="29"/>
  <c r="K332" i="29"/>
  <c r="L332" i="29" s="1"/>
  <c r="N332" i="29" s="1"/>
  <c r="C332" i="29"/>
  <c r="D332" i="29" s="1"/>
  <c r="F332" i="29" s="1"/>
  <c r="AG318" i="29"/>
  <c r="AD317" i="29"/>
  <c r="AE317" i="29" s="1"/>
  <c r="AI317" i="29" s="1"/>
  <c r="Y317" i="29"/>
  <c r="Z317" i="29" s="1"/>
  <c r="AH317" i="29" s="1"/>
  <c r="D416" i="61"/>
  <c r="Q330" i="29"/>
  <c r="R329" i="29"/>
  <c r="S329" i="29" s="1"/>
  <c r="U329" i="29" s="1"/>
  <c r="AD318" i="29" l="1"/>
  <c r="AE318" i="29" s="1"/>
  <c r="AI318" i="29" s="1"/>
  <c r="AG319" i="29"/>
  <c r="Y318" i="29"/>
  <c r="Z318" i="29" s="1"/>
  <c r="AH318" i="29" s="1"/>
  <c r="Q331" i="29"/>
  <c r="R330" i="29"/>
  <c r="S330" i="29" s="1"/>
  <c r="U330" i="29" s="1"/>
  <c r="D417" i="61"/>
  <c r="B334" i="29"/>
  <c r="K333" i="29"/>
  <c r="L333" i="29" s="1"/>
  <c r="N333" i="29" s="1"/>
  <c r="C333" i="29"/>
  <c r="D333" i="29" s="1"/>
  <c r="F333" i="29" s="1"/>
  <c r="A419" i="61"/>
  <c r="C418" i="61"/>
  <c r="D418" i="61" s="1"/>
  <c r="B418" i="61"/>
  <c r="B335" i="29" l="1"/>
  <c r="K334" i="29"/>
  <c r="L334" i="29" s="1"/>
  <c r="N334" i="29" s="1"/>
  <c r="C334" i="29"/>
  <c r="D334" i="29" s="1"/>
  <c r="F334" i="29" s="1"/>
  <c r="Q332" i="29"/>
  <c r="R331" i="29"/>
  <c r="S331" i="29" s="1"/>
  <c r="U331" i="29" s="1"/>
  <c r="AG320" i="29"/>
  <c r="AD319" i="29"/>
  <c r="AE319" i="29" s="1"/>
  <c r="AI319" i="29" s="1"/>
  <c r="Y319" i="29"/>
  <c r="Z319" i="29" s="1"/>
  <c r="AH319" i="29" s="1"/>
  <c r="A420" i="61"/>
  <c r="C419" i="61"/>
  <c r="D419" i="61" s="1"/>
  <c r="B419" i="61"/>
  <c r="A421" i="61" l="1"/>
  <c r="B420" i="61"/>
  <c r="C420" i="61"/>
  <c r="AG321" i="29"/>
  <c r="AD320" i="29"/>
  <c r="AE320" i="29" s="1"/>
  <c r="AI320" i="29" s="1"/>
  <c r="Y320" i="29"/>
  <c r="Z320" i="29" s="1"/>
  <c r="AH320" i="29" s="1"/>
  <c r="Q333" i="29"/>
  <c r="R332" i="29"/>
  <c r="S332" i="29" s="1"/>
  <c r="U332" i="29" s="1"/>
  <c r="B336" i="29"/>
  <c r="C335" i="29"/>
  <c r="D335" i="29" s="1"/>
  <c r="F335" i="29" s="1"/>
  <c r="K335" i="29"/>
  <c r="L335" i="29" s="1"/>
  <c r="N335" i="29" s="1"/>
  <c r="B337" i="29" l="1"/>
  <c r="K336" i="29"/>
  <c r="L336" i="29" s="1"/>
  <c r="N336" i="29" s="1"/>
  <c r="C336" i="29"/>
  <c r="D336" i="29" s="1"/>
  <c r="F336" i="29" s="1"/>
  <c r="AG322" i="29"/>
  <c r="AD321" i="29"/>
  <c r="AE321" i="29" s="1"/>
  <c r="AI321" i="29" s="1"/>
  <c r="Y321" i="29"/>
  <c r="Z321" i="29" s="1"/>
  <c r="AH321" i="29" s="1"/>
  <c r="R333" i="29"/>
  <c r="S333" i="29" s="1"/>
  <c r="U333" i="29" s="1"/>
  <c r="Q334" i="29"/>
  <c r="D420" i="61"/>
  <c r="A422" i="61"/>
  <c r="B421" i="61"/>
  <c r="C421" i="61"/>
  <c r="D421" i="61" s="1"/>
  <c r="A423" i="61" l="1"/>
  <c r="C422" i="61"/>
  <c r="B422" i="61"/>
  <c r="Q335" i="29"/>
  <c r="R334" i="29"/>
  <c r="S334" i="29" s="1"/>
  <c r="U334" i="29" s="1"/>
  <c r="AG323" i="29"/>
  <c r="AD322" i="29"/>
  <c r="AE322" i="29" s="1"/>
  <c r="AI322" i="29" s="1"/>
  <c r="Y322" i="29"/>
  <c r="Z322" i="29" s="1"/>
  <c r="AH322" i="29" s="1"/>
  <c r="B338" i="29"/>
  <c r="K337" i="29"/>
  <c r="L337" i="29" s="1"/>
  <c r="N337" i="29" s="1"/>
  <c r="C337" i="29"/>
  <c r="D337" i="29" s="1"/>
  <c r="F337" i="29" s="1"/>
  <c r="Y323" i="29" l="1"/>
  <c r="Z323" i="29" s="1"/>
  <c r="AH323" i="29" s="1"/>
  <c r="AG324" i="29"/>
  <c r="AD323" i="29"/>
  <c r="AE323" i="29" s="1"/>
  <c r="AI323" i="29" s="1"/>
  <c r="D422" i="61"/>
  <c r="B339" i="29"/>
  <c r="K338" i="29"/>
  <c r="L338" i="29" s="1"/>
  <c r="N338" i="29" s="1"/>
  <c r="C338" i="29"/>
  <c r="D338" i="29" s="1"/>
  <c r="F338" i="29" s="1"/>
  <c r="R335" i="29"/>
  <c r="S335" i="29" s="1"/>
  <c r="U335" i="29" s="1"/>
  <c r="Q336" i="29"/>
  <c r="A424" i="61"/>
  <c r="C423" i="61"/>
  <c r="D423" i="61" s="1"/>
  <c r="B423" i="61"/>
  <c r="R336" i="29" l="1"/>
  <c r="S336" i="29" s="1"/>
  <c r="U336" i="29" s="1"/>
  <c r="Q337" i="29"/>
  <c r="Y324" i="29"/>
  <c r="Z324" i="29" s="1"/>
  <c r="AH324" i="29" s="1"/>
  <c r="AG325" i="29"/>
  <c r="AD324" i="29"/>
  <c r="AE324" i="29" s="1"/>
  <c r="AI324" i="29" s="1"/>
  <c r="A425" i="61"/>
  <c r="B424" i="61"/>
  <c r="C424" i="61"/>
  <c r="D424" i="61" s="1"/>
  <c r="B340" i="29"/>
  <c r="K339" i="29"/>
  <c r="L339" i="29" s="1"/>
  <c r="N339" i="29" s="1"/>
  <c r="C339" i="29"/>
  <c r="D339" i="29" s="1"/>
  <c r="F339" i="29" s="1"/>
  <c r="B341" i="29" l="1"/>
  <c r="K340" i="29"/>
  <c r="L340" i="29" s="1"/>
  <c r="N340" i="29" s="1"/>
  <c r="C340" i="29"/>
  <c r="D340" i="29" s="1"/>
  <c r="F340" i="29" s="1"/>
  <c r="A426" i="61"/>
  <c r="C425" i="61"/>
  <c r="D425" i="61" s="1"/>
  <c r="B425" i="61"/>
  <c r="AG326" i="29"/>
  <c r="AD325" i="29"/>
  <c r="AE325" i="29" s="1"/>
  <c r="AI325" i="29" s="1"/>
  <c r="Y325" i="29"/>
  <c r="Z325" i="29" s="1"/>
  <c r="AH325" i="29" s="1"/>
  <c r="Q338" i="29"/>
  <c r="R337" i="29"/>
  <c r="S337" i="29" s="1"/>
  <c r="U337" i="29" s="1"/>
  <c r="A427" i="61" l="1"/>
  <c r="C426" i="61"/>
  <c r="D426" i="61" s="1"/>
  <c r="B426" i="61"/>
  <c r="AG327" i="29"/>
  <c r="AD326" i="29"/>
  <c r="AE326" i="29" s="1"/>
  <c r="AI326" i="29" s="1"/>
  <c r="Y326" i="29"/>
  <c r="Z326" i="29" s="1"/>
  <c r="AH326" i="29" s="1"/>
  <c r="Q339" i="29"/>
  <c r="R338" i="29"/>
  <c r="S338" i="29" s="1"/>
  <c r="U338" i="29" s="1"/>
  <c r="B342" i="29"/>
  <c r="K341" i="29"/>
  <c r="L341" i="29" s="1"/>
  <c r="N341" i="29" s="1"/>
  <c r="C341" i="29"/>
  <c r="D341" i="29" s="1"/>
  <c r="F341" i="29" s="1"/>
  <c r="B343" i="29" l="1"/>
  <c r="K342" i="29"/>
  <c r="L342" i="29" s="1"/>
  <c r="N342" i="29" s="1"/>
  <c r="C342" i="29"/>
  <c r="D342" i="29" s="1"/>
  <c r="F342" i="29" s="1"/>
  <c r="AG328" i="29"/>
  <c r="Y327" i="29"/>
  <c r="Z327" i="29" s="1"/>
  <c r="AH327" i="29" s="1"/>
  <c r="AD327" i="29"/>
  <c r="AE327" i="29" s="1"/>
  <c r="AI327" i="29" s="1"/>
  <c r="R339" i="29"/>
  <c r="S339" i="29" s="1"/>
  <c r="U339" i="29" s="1"/>
  <c r="Q340" i="29"/>
  <c r="A428" i="61"/>
  <c r="C427" i="61"/>
  <c r="D427" i="61" s="1"/>
  <c r="B427" i="61"/>
  <c r="Q341" i="29" l="1"/>
  <c r="R340" i="29"/>
  <c r="S340" i="29" s="1"/>
  <c r="U340" i="29" s="1"/>
  <c r="Y328" i="29"/>
  <c r="Z328" i="29" s="1"/>
  <c r="AH328" i="29" s="1"/>
  <c r="AG329" i="29"/>
  <c r="AD328" i="29"/>
  <c r="AE328" i="29" s="1"/>
  <c r="AI328" i="29" s="1"/>
  <c r="A429" i="61"/>
  <c r="C428" i="61"/>
  <c r="B428" i="61"/>
  <c r="B344" i="29"/>
  <c r="C343" i="29"/>
  <c r="D343" i="29" s="1"/>
  <c r="F343" i="29" s="1"/>
  <c r="K343" i="29"/>
  <c r="L343" i="29" s="1"/>
  <c r="N343" i="29" s="1"/>
  <c r="B345" i="29" l="1"/>
  <c r="K344" i="29"/>
  <c r="L344" i="29" s="1"/>
  <c r="N344" i="29" s="1"/>
  <c r="C344" i="29"/>
  <c r="D344" i="29" s="1"/>
  <c r="F344" i="29" s="1"/>
  <c r="Y329" i="29"/>
  <c r="Z329" i="29" s="1"/>
  <c r="AH329" i="29" s="1"/>
  <c r="AG330" i="29"/>
  <c r="AD329" i="29"/>
  <c r="AE329" i="29" s="1"/>
  <c r="AI329" i="29" s="1"/>
  <c r="D428" i="61"/>
  <c r="A430" i="61"/>
  <c r="B429" i="61"/>
  <c r="C429" i="61"/>
  <c r="R341" i="29"/>
  <c r="S341" i="29" s="1"/>
  <c r="U341" i="29" s="1"/>
  <c r="Q342" i="29"/>
  <c r="A431" i="61" l="1"/>
  <c r="C430" i="61"/>
  <c r="B430" i="61"/>
  <c r="D429" i="61"/>
  <c r="R342" i="29"/>
  <c r="S342" i="29" s="1"/>
  <c r="U342" i="29" s="1"/>
  <c r="Q343" i="29"/>
  <c r="Y330" i="29"/>
  <c r="Z330" i="29" s="1"/>
  <c r="AH330" i="29" s="1"/>
  <c r="AD330" i="29"/>
  <c r="AE330" i="29" s="1"/>
  <c r="AI330" i="29" s="1"/>
  <c r="AG331" i="29"/>
  <c r="B346" i="29"/>
  <c r="K345" i="29"/>
  <c r="L345" i="29" s="1"/>
  <c r="N345" i="29" s="1"/>
  <c r="C345" i="29"/>
  <c r="D345" i="29" s="1"/>
  <c r="F345" i="29" s="1"/>
  <c r="B347" i="29" l="1"/>
  <c r="K346" i="29"/>
  <c r="L346" i="29" s="1"/>
  <c r="N346" i="29" s="1"/>
  <c r="C346" i="29"/>
  <c r="D346" i="29" s="1"/>
  <c r="F346" i="29" s="1"/>
  <c r="R343" i="29"/>
  <c r="S343" i="29" s="1"/>
  <c r="U343" i="29" s="1"/>
  <c r="Q344" i="29"/>
  <c r="D430" i="61"/>
  <c r="AG332" i="29"/>
  <c r="AD331" i="29"/>
  <c r="AE331" i="29" s="1"/>
  <c r="AI331" i="29" s="1"/>
  <c r="Y331" i="29"/>
  <c r="Z331" i="29" s="1"/>
  <c r="AH331" i="29" s="1"/>
  <c r="A432" i="61"/>
  <c r="C431" i="61"/>
  <c r="B431" i="61"/>
  <c r="A433" i="61" l="1"/>
  <c r="C432" i="61"/>
  <c r="B432" i="61"/>
  <c r="Y332" i="29"/>
  <c r="Z332" i="29" s="1"/>
  <c r="AH332" i="29" s="1"/>
  <c r="AG333" i="29"/>
  <c r="AD332" i="29"/>
  <c r="AE332" i="29" s="1"/>
  <c r="AI332" i="29" s="1"/>
  <c r="D431" i="61"/>
  <c r="Q345" i="29"/>
  <c r="R344" i="29"/>
  <c r="S344" i="29" s="1"/>
  <c r="U344" i="29" s="1"/>
  <c r="B348" i="29"/>
  <c r="K347" i="29"/>
  <c r="L347" i="29" s="1"/>
  <c r="N347" i="29" s="1"/>
  <c r="C347" i="29"/>
  <c r="D347" i="29" s="1"/>
  <c r="F347" i="29" s="1"/>
  <c r="B349" i="29" l="1"/>
  <c r="K348" i="29"/>
  <c r="L348" i="29" s="1"/>
  <c r="N348" i="29" s="1"/>
  <c r="C348" i="29"/>
  <c r="D348" i="29" s="1"/>
  <c r="F348" i="29" s="1"/>
  <c r="R345" i="29"/>
  <c r="S345" i="29" s="1"/>
  <c r="U345" i="29" s="1"/>
  <c r="Q346" i="29"/>
  <c r="D432" i="61"/>
  <c r="AG334" i="29"/>
  <c r="AD333" i="29"/>
  <c r="AE333" i="29" s="1"/>
  <c r="AI333" i="29" s="1"/>
  <c r="Y333" i="29"/>
  <c r="Z333" i="29" s="1"/>
  <c r="AH333" i="29" s="1"/>
  <c r="A434" i="61"/>
  <c r="C433" i="61"/>
  <c r="D433" i="61" s="1"/>
  <c r="B433" i="61"/>
  <c r="AD334" i="29" l="1"/>
  <c r="AE334" i="29" s="1"/>
  <c r="AI334" i="29" s="1"/>
  <c r="AG335" i="29"/>
  <c r="Y334" i="29"/>
  <c r="Z334" i="29" s="1"/>
  <c r="AH334" i="29" s="1"/>
  <c r="A435" i="61"/>
  <c r="C434" i="61"/>
  <c r="B434" i="61"/>
  <c r="Q347" i="29"/>
  <c r="R346" i="29"/>
  <c r="S346" i="29" s="1"/>
  <c r="U346" i="29" s="1"/>
  <c r="B350" i="29"/>
  <c r="K349" i="29"/>
  <c r="L349" i="29" s="1"/>
  <c r="N349" i="29" s="1"/>
  <c r="C349" i="29"/>
  <c r="D349" i="29" s="1"/>
  <c r="F349" i="29" s="1"/>
  <c r="B351" i="29" l="1"/>
  <c r="K350" i="29"/>
  <c r="L350" i="29" s="1"/>
  <c r="N350" i="29" s="1"/>
  <c r="C350" i="29"/>
  <c r="D350" i="29" s="1"/>
  <c r="F350" i="29" s="1"/>
  <c r="A436" i="61"/>
  <c r="C435" i="61"/>
  <c r="B435" i="61"/>
  <c r="AG336" i="29"/>
  <c r="AD335" i="29"/>
  <c r="AE335" i="29" s="1"/>
  <c r="AI335" i="29" s="1"/>
  <c r="Y335" i="29"/>
  <c r="Z335" i="29" s="1"/>
  <c r="AH335" i="29" s="1"/>
  <c r="Q348" i="29"/>
  <c r="R347" i="29"/>
  <c r="S347" i="29" s="1"/>
  <c r="U347" i="29" s="1"/>
  <c r="D434" i="61"/>
  <c r="AG337" i="29" l="1"/>
  <c r="AD336" i="29"/>
  <c r="AE336" i="29" s="1"/>
  <c r="AI336" i="29" s="1"/>
  <c r="Y336" i="29"/>
  <c r="Z336" i="29" s="1"/>
  <c r="AH336" i="29" s="1"/>
  <c r="Q349" i="29"/>
  <c r="R348" i="29"/>
  <c r="S348" i="29" s="1"/>
  <c r="U348" i="29" s="1"/>
  <c r="D435" i="61"/>
  <c r="A437" i="61"/>
  <c r="B436" i="61"/>
  <c r="C436" i="61"/>
  <c r="D436" i="61" s="1"/>
  <c r="B352" i="29"/>
  <c r="C351" i="29"/>
  <c r="D351" i="29" s="1"/>
  <c r="F351" i="29" s="1"/>
  <c r="K351" i="29"/>
  <c r="L351" i="29" s="1"/>
  <c r="N351" i="29" s="1"/>
  <c r="A438" i="61" l="1"/>
  <c r="B437" i="61"/>
  <c r="C437" i="61"/>
  <c r="D437" i="61" s="1"/>
  <c r="B353" i="29"/>
  <c r="K352" i="29"/>
  <c r="L352" i="29" s="1"/>
  <c r="N352" i="29" s="1"/>
  <c r="C352" i="29"/>
  <c r="D352" i="29" s="1"/>
  <c r="F352" i="29" s="1"/>
  <c r="R349" i="29"/>
  <c r="S349" i="29" s="1"/>
  <c r="U349" i="29" s="1"/>
  <c r="Q350" i="29"/>
  <c r="AG338" i="29"/>
  <c r="AD337" i="29"/>
  <c r="AE337" i="29" s="1"/>
  <c r="AI337" i="29" s="1"/>
  <c r="Y337" i="29"/>
  <c r="Z337" i="29" s="1"/>
  <c r="AH337" i="29" s="1"/>
  <c r="Q351" i="29" l="1"/>
  <c r="R350" i="29"/>
  <c r="S350" i="29" s="1"/>
  <c r="U350" i="29" s="1"/>
  <c r="B354" i="29"/>
  <c r="K353" i="29"/>
  <c r="L353" i="29" s="1"/>
  <c r="N353" i="29" s="1"/>
  <c r="C353" i="29"/>
  <c r="D353" i="29" s="1"/>
  <c r="F353" i="29" s="1"/>
  <c r="AG339" i="29"/>
  <c r="AD338" i="29"/>
  <c r="AE338" i="29" s="1"/>
  <c r="AI338" i="29" s="1"/>
  <c r="Y338" i="29"/>
  <c r="Z338" i="29" s="1"/>
  <c r="AH338" i="29" s="1"/>
  <c r="A439" i="61"/>
  <c r="C438" i="61"/>
  <c r="D438" i="61" s="1"/>
  <c r="B438" i="61"/>
  <c r="A440" i="61" l="1"/>
  <c r="C439" i="61"/>
  <c r="B439" i="61"/>
  <c r="B355" i="29"/>
  <c r="K354" i="29"/>
  <c r="L354" i="29" s="1"/>
  <c r="N354" i="29" s="1"/>
  <c r="C354" i="29"/>
  <c r="D354" i="29" s="1"/>
  <c r="F354" i="29" s="1"/>
  <c r="Y339" i="29"/>
  <c r="Z339" i="29" s="1"/>
  <c r="AH339" i="29" s="1"/>
  <c r="AG340" i="29"/>
  <c r="AD339" i="29"/>
  <c r="AE339" i="29" s="1"/>
  <c r="AI339" i="29" s="1"/>
  <c r="R351" i="29"/>
  <c r="S351" i="29" s="1"/>
  <c r="U351" i="29" s="1"/>
  <c r="Q352" i="29"/>
  <c r="R352" i="29" l="1"/>
  <c r="S352" i="29" s="1"/>
  <c r="U352" i="29" s="1"/>
  <c r="Q353" i="29"/>
  <c r="Y340" i="29"/>
  <c r="Z340" i="29" s="1"/>
  <c r="AH340" i="29" s="1"/>
  <c r="AG341" i="29"/>
  <c r="AD340" i="29"/>
  <c r="AE340" i="29" s="1"/>
  <c r="AI340" i="29" s="1"/>
  <c r="B356" i="29"/>
  <c r="K355" i="29"/>
  <c r="L355" i="29" s="1"/>
  <c r="N355" i="29" s="1"/>
  <c r="C355" i="29"/>
  <c r="D355" i="29" s="1"/>
  <c r="F355" i="29" s="1"/>
  <c r="D439" i="61"/>
  <c r="A441" i="61"/>
  <c r="B440" i="61"/>
  <c r="C440" i="61"/>
  <c r="D440" i="61" s="1"/>
  <c r="A442" i="61" l="1"/>
  <c r="C441" i="61"/>
  <c r="D441" i="61" s="1"/>
  <c r="B441" i="61"/>
  <c r="B357" i="29"/>
  <c r="K356" i="29"/>
  <c r="L356" i="29" s="1"/>
  <c r="N356" i="29" s="1"/>
  <c r="C356" i="29"/>
  <c r="D356" i="29" s="1"/>
  <c r="F356" i="29" s="1"/>
  <c r="AG342" i="29"/>
  <c r="AD341" i="29"/>
  <c r="AE341" i="29" s="1"/>
  <c r="AI341" i="29" s="1"/>
  <c r="Y341" i="29"/>
  <c r="Z341" i="29" s="1"/>
  <c r="AH341" i="29" s="1"/>
  <c r="Q354" i="29"/>
  <c r="R353" i="29"/>
  <c r="S353" i="29" s="1"/>
  <c r="U353" i="29" s="1"/>
  <c r="B358" i="29" l="1"/>
  <c r="K357" i="29"/>
  <c r="L357" i="29" s="1"/>
  <c r="N357" i="29" s="1"/>
  <c r="C357" i="29"/>
  <c r="D357" i="29" s="1"/>
  <c r="F357" i="29" s="1"/>
  <c r="Q355" i="29"/>
  <c r="R354" i="29"/>
  <c r="S354" i="29" s="1"/>
  <c r="U354" i="29" s="1"/>
  <c r="AG343" i="29"/>
  <c r="AD342" i="29"/>
  <c r="AE342" i="29" s="1"/>
  <c r="AI342" i="29" s="1"/>
  <c r="Y342" i="29"/>
  <c r="Z342" i="29" s="1"/>
  <c r="AH342" i="29" s="1"/>
  <c r="A443" i="61"/>
  <c r="C442" i="61"/>
  <c r="B442" i="61"/>
  <c r="A444" i="61" l="1"/>
  <c r="C443" i="61"/>
  <c r="D443" i="61" s="1"/>
  <c r="B443" i="61"/>
  <c r="D442" i="61"/>
  <c r="AG344" i="29"/>
  <c r="Y343" i="29"/>
  <c r="Z343" i="29" s="1"/>
  <c r="AH343" i="29" s="1"/>
  <c r="AD343" i="29"/>
  <c r="AE343" i="29" s="1"/>
  <c r="AI343" i="29" s="1"/>
  <c r="R355" i="29"/>
  <c r="S355" i="29" s="1"/>
  <c r="U355" i="29" s="1"/>
  <c r="Q356" i="29"/>
  <c r="B359" i="29"/>
  <c r="K358" i="29"/>
  <c r="L358" i="29" s="1"/>
  <c r="N358" i="29" s="1"/>
  <c r="C358" i="29"/>
  <c r="D358" i="29" s="1"/>
  <c r="F358" i="29" s="1"/>
  <c r="C359" i="29" l="1"/>
  <c r="D359" i="29" s="1"/>
  <c r="F359" i="29" s="1"/>
  <c r="B360" i="29"/>
  <c r="K359" i="29"/>
  <c r="L359" i="29" s="1"/>
  <c r="N359" i="29" s="1"/>
  <c r="Q357" i="29"/>
  <c r="R356" i="29"/>
  <c r="S356" i="29" s="1"/>
  <c r="U356" i="29" s="1"/>
  <c r="Y344" i="29"/>
  <c r="Z344" i="29" s="1"/>
  <c r="AH344" i="29" s="1"/>
  <c r="AG345" i="29"/>
  <c r="AD344" i="29"/>
  <c r="AE344" i="29" s="1"/>
  <c r="AI344" i="29" s="1"/>
  <c r="A445" i="61"/>
  <c r="C444" i="61"/>
  <c r="B444" i="61"/>
  <c r="Y345" i="29" l="1"/>
  <c r="Z345" i="29" s="1"/>
  <c r="AH345" i="29" s="1"/>
  <c r="AG346" i="29"/>
  <c r="AD345" i="29"/>
  <c r="AE345" i="29" s="1"/>
  <c r="AI345" i="29" s="1"/>
  <c r="D444" i="61"/>
  <c r="B361" i="29"/>
  <c r="K360" i="29"/>
  <c r="L360" i="29" s="1"/>
  <c r="N360" i="29" s="1"/>
  <c r="C360" i="29"/>
  <c r="D360" i="29" s="1"/>
  <c r="F360" i="29" s="1"/>
  <c r="A446" i="61"/>
  <c r="B445" i="61"/>
  <c r="C445" i="61"/>
  <c r="D445" i="61" s="1"/>
  <c r="R357" i="29"/>
  <c r="S357" i="29" s="1"/>
  <c r="U357" i="29" s="1"/>
  <c r="Q358" i="29"/>
  <c r="A447" i="61" l="1"/>
  <c r="C446" i="61"/>
  <c r="B446" i="61"/>
  <c r="R358" i="29"/>
  <c r="S358" i="29" s="1"/>
  <c r="U358" i="29" s="1"/>
  <c r="Q359" i="29"/>
  <c r="Y346" i="29"/>
  <c r="Z346" i="29" s="1"/>
  <c r="AH346" i="29" s="1"/>
  <c r="AD346" i="29"/>
  <c r="AE346" i="29" s="1"/>
  <c r="AI346" i="29" s="1"/>
  <c r="AG347" i="29"/>
  <c r="B362" i="29"/>
  <c r="K361" i="29"/>
  <c r="L361" i="29" s="1"/>
  <c r="N361" i="29" s="1"/>
  <c r="C361" i="29"/>
  <c r="D361" i="29" s="1"/>
  <c r="F361" i="29" s="1"/>
  <c r="AG348" i="29" l="1"/>
  <c r="AD347" i="29"/>
  <c r="AE347" i="29" s="1"/>
  <c r="AI347" i="29" s="1"/>
  <c r="Y347" i="29"/>
  <c r="Z347" i="29" s="1"/>
  <c r="AH347" i="29" s="1"/>
  <c r="B363" i="29"/>
  <c r="K362" i="29"/>
  <c r="L362" i="29" s="1"/>
  <c r="N362" i="29" s="1"/>
  <c r="C362" i="29"/>
  <c r="D362" i="29" s="1"/>
  <c r="F362" i="29" s="1"/>
  <c r="R359" i="29"/>
  <c r="S359" i="29" s="1"/>
  <c r="U359" i="29" s="1"/>
  <c r="Q360" i="29"/>
  <c r="D446" i="61"/>
  <c r="A448" i="61"/>
  <c r="C447" i="61"/>
  <c r="B447" i="61"/>
  <c r="A449" i="61" l="1"/>
  <c r="C448" i="61"/>
  <c r="D448" i="61" s="1"/>
  <c r="B448" i="61"/>
  <c r="Q361" i="29"/>
  <c r="R360" i="29"/>
  <c r="S360" i="29" s="1"/>
  <c r="U360" i="29" s="1"/>
  <c r="B364" i="29"/>
  <c r="K363" i="29"/>
  <c r="L363" i="29" s="1"/>
  <c r="N363" i="29" s="1"/>
  <c r="C363" i="29"/>
  <c r="D363" i="29" s="1"/>
  <c r="F363" i="29" s="1"/>
  <c r="D447" i="61"/>
  <c r="Y348" i="29"/>
  <c r="Z348" i="29" s="1"/>
  <c r="AH348" i="29" s="1"/>
  <c r="AG349" i="29"/>
  <c r="AD348" i="29"/>
  <c r="AE348" i="29" s="1"/>
  <c r="AI348" i="29" s="1"/>
  <c r="B365" i="29" l="1"/>
  <c r="K364" i="29"/>
  <c r="L364" i="29" s="1"/>
  <c r="N364" i="29" s="1"/>
  <c r="C364" i="29"/>
  <c r="D364" i="29" s="1"/>
  <c r="F364" i="29" s="1"/>
  <c r="R361" i="29"/>
  <c r="S361" i="29" s="1"/>
  <c r="U361" i="29" s="1"/>
  <c r="Q362" i="29"/>
  <c r="Y349" i="29"/>
  <c r="Z349" i="29" s="1"/>
  <c r="AH349" i="29" s="1"/>
  <c r="AG350" i="29"/>
  <c r="AD349" i="29"/>
  <c r="AE349" i="29" s="1"/>
  <c r="AI349" i="29" s="1"/>
  <c r="A450" i="61"/>
  <c r="C449" i="61"/>
  <c r="D449" i="61" s="1"/>
  <c r="B449" i="61"/>
  <c r="A451" i="61" l="1"/>
  <c r="C450" i="61"/>
  <c r="B450" i="61"/>
  <c r="AG351" i="29"/>
  <c r="AD350" i="29"/>
  <c r="AE350" i="29" s="1"/>
  <c r="AI350" i="29" s="1"/>
  <c r="Y350" i="29"/>
  <c r="Z350" i="29" s="1"/>
  <c r="AH350" i="29" s="1"/>
  <c r="Q363" i="29"/>
  <c r="R362" i="29"/>
  <c r="S362" i="29" s="1"/>
  <c r="U362" i="29" s="1"/>
  <c r="B366" i="29"/>
  <c r="K365" i="29"/>
  <c r="L365" i="29" s="1"/>
  <c r="N365" i="29" s="1"/>
  <c r="C365" i="29"/>
  <c r="D365" i="29" s="1"/>
  <c r="F365" i="29" s="1"/>
  <c r="B367" i="29" l="1"/>
  <c r="K366" i="29"/>
  <c r="L366" i="29" s="1"/>
  <c r="N366" i="29" s="1"/>
  <c r="C366" i="29"/>
  <c r="D366" i="29" s="1"/>
  <c r="F366" i="29" s="1"/>
  <c r="Q364" i="29"/>
  <c r="R363" i="29"/>
  <c r="S363" i="29" s="1"/>
  <c r="U363" i="29" s="1"/>
  <c r="D450" i="61"/>
  <c r="AG352" i="29"/>
  <c r="AD351" i="29"/>
  <c r="AE351" i="29" s="1"/>
  <c r="AI351" i="29" s="1"/>
  <c r="Y351" i="29"/>
  <c r="Z351" i="29" s="1"/>
  <c r="AH351" i="29" s="1"/>
  <c r="A452" i="61"/>
  <c r="C451" i="61"/>
  <c r="B451" i="61"/>
  <c r="A453" i="61" l="1"/>
  <c r="B452" i="61"/>
  <c r="C452" i="61"/>
  <c r="D452" i="61" s="1"/>
  <c r="D451" i="61"/>
  <c r="Q365" i="29"/>
  <c r="R364" i="29"/>
  <c r="S364" i="29" s="1"/>
  <c r="U364" i="29" s="1"/>
  <c r="Y352" i="29"/>
  <c r="Z352" i="29" s="1"/>
  <c r="AH352" i="29" s="1"/>
  <c r="AG353" i="29"/>
  <c r="AD352" i="29"/>
  <c r="AE352" i="29" s="1"/>
  <c r="AI352" i="29" s="1"/>
  <c r="B368" i="29"/>
  <c r="C367" i="29"/>
  <c r="D367" i="29" s="1"/>
  <c r="F367" i="29" s="1"/>
  <c r="K367" i="29"/>
  <c r="L367" i="29" s="1"/>
  <c r="N367" i="29" s="1"/>
  <c r="AG354" i="29" l="1"/>
  <c r="AD353" i="29"/>
  <c r="AE353" i="29" s="1"/>
  <c r="AI353" i="29" s="1"/>
  <c r="Y353" i="29"/>
  <c r="Z353" i="29" s="1"/>
  <c r="AH353" i="29" s="1"/>
  <c r="B369" i="29"/>
  <c r="K368" i="29"/>
  <c r="L368" i="29" s="1"/>
  <c r="N368" i="29" s="1"/>
  <c r="C368" i="29"/>
  <c r="D368" i="29" s="1"/>
  <c r="F368" i="29" s="1"/>
  <c r="R365" i="29"/>
  <c r="S365" i="29" s="1"/>
  <c r="U365" i="29" s="1"/>
  <c r="Q366" i="29"/>
  <c r="A454" i="61"/>
  <c r="B453" i="61"/>
  <c r="C453" i="61"/>
  <c r="D453" i="61" s="1"/>
  <c r="Q367" i="29" l="1"/>
  <c r="R366" i="29"/>
  <c r="S366" i="29" s="1"/>
  <c r="U366" i="29" s="1"/>
  <c r="A455" i="61"/>
  <c r="C454" i="61"/>
  <c r="B454" i="61"/>
  <c r="B370" i="29"/>
  <c r="K369" i="29"/>
  <c r="L369" i="29" s="1"/>
  <c r="N369" i="29" s="1"/>
  <c r="C369" i="29"/>
  <c r="D369" i="29" s="1"/>
  <c r="F369" i="29" s="1"/>
  <c r="AG355" i="29"/>
  <c r="AD354" i="29"/>
  <c r="AE354" i="29" s="1"/>
  <c r="AI354" i="29" s="1"/>
  <c r="Y354" i="29"/>
  <c r="Z354" i="29" s="1"/>
  <c r="AH354" i="29" s="1"/>
  <c r="Y355" i="29" l="1"/>
  <c r="Z355" i="29" s="1"/>
  <c r="AH355" i="29" s="1"/>
  <c r="AG356" i="29"/>
  <c r="AD355" i="29"/>
  <c r="AE355" i="29" s="1"/>
  <c r="AI355" i="29" s="1"/>
  <c r="A456" i="61"/>
  <c r="C455" i="61"/>
  <c r="B455" i="61"/>
  <c r="B371" i="29"/>
  <c r="K370" i="29"/>
  <c r="L370" i="29" s="1"/>
  <c r="N370" i="29" s="1"/>
  <c r="C370" i="29"/>
  <c r="D370" i="29" s="1"/>
  <c r="F370" i="29" s="1"/>
  <c r="D454" i="61"/>
  <c r="R367" i="29"/>
  <c r="S367" i="29" s="1"/>
  <c r="U367" i="29" s="1"/>
  <c r="Q368" i="29"/>
  <c r="R368" i="29" l="1"/>
  <c r="S368" i="29" s="1"/>
  <c r="U368" i="29" s="1"/>
  <c r="Q369" i="29"/>
  <c r="A457" i="61"/>
  <c r="B456" i="61"/>
  <c r="C456" i="61"/>
  <c r="D456" i="61" s="1"/>
  <c r="Y356" i="29"/>
  <c r="Z356" i="29" s="1"/>
  <c r="AH356" i="29" s="1"/>
  <c r="AG357" i="29"/>
  <c r="AD356" i="29"/>
  <c r="AE356" i="29" s="1"/>
  <c r="AI356" i="29" s="1"/>
  <c r="B372" i="29"/>
  <c r="K371" i="29"/>
  <c r="L371" i="29" s="1"/>
  <c r="N371" i="29" s="1"/>
  <c r="C371" i="29"/>
  <c r="D371" i="29" s="1"/>
  <c r="F371" i="29" s="1"/>
  <c r="D455" i="61"/>
  <c r="A458" i="61" l="1"/>
  <c r="C457" i="61"/>
  <c r="B457" i="61"/>
  <c r="AG358" i="29"/>
  <c r="AD357" i="29"/>
  <c r="AE357" i="29" s="1"/>
  <c r="AI357" i="29" s="1"/>
  <c r="Y357" i="29"/>
  <c r="Z357" i="29" s="1"/>
  <c r="AH357" i="29" s="1"/>
  <c r="Q370" i="29"/>
  <c r="R369" i="29"/>
  <c r="S369" i="29" s="1"/>
  <c r="U369" i="29" s="1"/>
  <c r="B373" i="29"/>
  <c r="K372" i="29"/>
  <c r="L372" i="29" s="1"/>
  <c r="N372" i="29" s="1"/>
  <c r="C372" i="29"/>
  <c r="D372" i="29" s="1"/>
  <c r="F372" i="29" s="1"/>
  <c r="Q371" i="29" l="1"/>
  <c r="R370" i="29"/>
  <c r="S370" i="29" s="1"/>
  <c r="U370" i="29" s="1"/>
  <c r="D457" i="61"/>
  <c r="B374" i="29"/>
  <c r="C373" i="29"/>
  <c r="D373" i="29" s="1"/>
  <c r="F373" i="29" s="1"/>
  <c r="K373" i="29"/>
  <c r="L373" i="29" s="1"/>
  <c r="N373" i="29" s="1"/>
  <c r="AD358" i="29"/>
  <c r="AE358" i="29" s="1"/>
  <c r="AI358" i="29" s="1"/>
  <c r="AG359" i="29"/>
  <c r="Y358" i="29"/>
  <c r="Z358" i="29" s="1"/>
  <c r="AH358" i="29" s="1"/>
  <c r="A459" i="61"/>
  <c r="C458" i="61"/>
  <c r="B458" i="61"/>
  <c r="D458" i="61" l="1"/>
  <c r="A460" i="61"/>
  <c r="C459" i="61"/>
  <c r="B459" i="61"/>
  <c r="Y359" i="29"/>
  <c r="Z359" i="29" s="1"/>
  <c r="AH359" i="29" s="1"/>
  <c r="AG360" i="29"/>
  <c r="AD359" i="29"/>
  <c r="AE359" i="29" s="1"/>
  <c r="AI359" i="29" s="1"/>
  <c r="B375" i="29"/>
  <c r="K374" i="29"/>
  <c r="L374" i="29" s="1"/>
  <c r="N374" i="29" s="1"/>
  <c r="C374" i="29"/>
  <c r="D374" i="29" s="1"/>
  <c r="F374" i="29" s="1"/>
  <c r="R371" i="29"/>
  <c r="S371" i="29" s="1"/>
  <c r="U371" i="29" s="1"/>
  <c r="Q372" i="29"/>
  <c r="K375" i="29" l="1"/>
  <c r="L375" i="29" s="1"/>
  <c r="N375" i="29" s="1"/>
  <c r="B376" i="29"/>
  <c r="C375" i="29"/>
  <c r="D375" i="29" s="1"/>
  <c r="F375" i="29" s="1"/>
  <c r="A461" i="61"/>
  <c r="C460" i="61"/>
  <c r="B460" i="61"/>
  <c r="Q373" i="29"/>
  <c r="R372" i="29"/>
  <c r="S372" i="29" s="1"/>
  <c r="U372" i="29" s="1"/>
  <c r="Y360" i="29"/>
  <c r="Z360" i="29" s="1"/>
  <c r="AH360" i="29" s="1"/>
  <c r="AG361" i="29"/>
  <c r="AD360" i="29"/>
  <c r="AE360" i="29" s="1"/>
  <c r="AI360" i="29" s="1"/>
  <c r="D459" i="61"/>
  <c r="Q374" i="29" l="1"/>
  <c r="R373" i="29"/>
  <c r="S373" i="29" s="1"/>
  <c r="U373" i="29" s="1"/>
  <c r="A462" i="61"/>
  <c r="B461" i="61"/>
  <c r="C461" i="61"/>
  <c r="D461" i="61" s="1"/>
  <c r="B377" i="29"/>
  <c r="C376" i="29"/>
  <c r="D376" i="29" s="1"/>
  <c r="F376" i="29" s="1"/>
  <c r="K376" i="29"/>
  <c r="L376" i="29" s="1"/>
  <c r="N376" i="29" s="1"/>
  <c r="Y361" i="29"/>
  <c r="Z361" i="29" s="1"/>
  <c r="AH361" i="29" s="1"/>
  <c r="AG362" i="29"/>
  <c r="AD361" i="29"/>
  <c r="AE361" i="29" s="1"/>
  <c r="AI361" i="29" s="1"/>
  <c r="D460" i="61"/>
  <c r="AD362" i="29" l="1"/>
  <c r="AE362" i="29" s="1"/>
  <c r="AI362" i="29" s="1"/>
  <c r="AG363" i="29"/>
  <c r="Y362" i="29"/>
  <c r="Z362" i="29" s="1"/>
  <c r="AH362" i="29" s="1"/>
  <c r="A463" i="61"/>
  <c r="C462" i="61"/>
  <c r="D462" i="61" s="1"/>
  <c r="B462" i="61"/>
  <c r="B378" i="29"/>
  <c r="K377" i="29"/>
  <c r="L377" i="29" s="1"/>
  <c r="N377" i="29" s="1"/>
  <c r="C377" i="29"/>
  <c r="D377" i="29" s="1"/>
  <c r="F377" i="29" s="1"/>
  <c r="Q375" i="29"/>
  <c r="R374" i="29"/>
  <c r="S374" i="29" s="1"/>
  <c r="U374" i="29" s="1"/>
  <c r="B379" i="29" l="1"/>
  <c r="K378" i="29"/>
  <c r="L378" i="29" s="1"/>
  <c r="N378" i="29" s="1"/>
  <c r="C378" i="29"/>
  <c r="D378" i="29" s="1"/>
  <c r="F378" i="29" s="1"/>
  <c r="A464" i="61"/>
  <c r="C463" i="61"/>
  <c r="B463" i="61"/>
  <c r="AG364" i="29"/>
  <c r="AD363" i="29"/>
  <c r="AE363" i="29" s="1"/>
  <c r="AI363" i="29" s="1"/>
  <c r="Y363" i="29"/>
  <c r="Z363" i="29" s="1"/>
  <c r="AH363" i="29" s="1"/>
  <c r="R375" i="29"/>
  <c r="S375" i="29" s="1"/>
  <c r="U375" i="29" s="1"/>
  <c r="Q376" i="29"/>
  <c r="Q377" i="29" l="1"/>
  <c r="R376" i="29"/>
  <c r="S376" i="29" s="1"/>
  <c r="U376" i="29" s="1"/>
  <c r="Y364" i="29"/>
  <c r="Z364" i="29" s="1"/>
  <c r="AH364" i="29" s="1"/>
  <c r="AG365" i="29"/>
  <c r="AD364" i="29"/>
  <c r="AE364" i="29" s="1"/>
  <c r="AI364" i="29" s="1"/>
  <c r="D463" i="61"/>
  <c r="A465" i="61"/>
  <c r="C464" i="61"/>
  <c r="B464" i="61"/>
  <c r="B380" i="29"/>
  <c r="K379" i="29"/>
  <c r="L379" i="29" s="1"/>
  <c r="N379" i="29" s="1"/>
  <c r="C379" i="29"/>
  <c r="D379" i="29" s="1"/>
  <c r="F379" i="29" s="1"/>
  <c r="B381" i="29" l="1"/>
  <c r="K380" i="29"/>
  <c r="L380" i="29" s="1"/>
  <c r="N380" i="29" s="1"/>
  <c r="C380" i="29"/>
  <c r="D380" i="29" s="1"/>
  <c r="F380" i="29" s="1"/>
  <c r="AG366" i="29"/>
  <c r="AD365" i="29"/>
  <c r="AE365" i="29" s="1"/>
  <c r="AI365" i="29" s="1"/>
  <c r="Y365" i="29"/>
  <c r="Z365" i="29" s="1"/>
  <c r="AH365" i="29" s="1"/>
  <c r="D464" i="61"/>
  <c r="A466" i="61"/>
  <c r="C465" i="61"/>
  <c r="D465" i="61" s="1"/>
  <c r="B465" i="61"/>
  <c r="Q378" i="29"/>
  <c r="R377" i="29"/>
  <c r="S377" i="29" s="1"/>
  <c r="U377" i="29" s="1"/>
  <c r="A467" i="61" l="1"/>
  <c r="C466" i="61"/>
  <c r="B466" i="61"/>
  <c r="AD366" i="29"/>
  <c r="AE366" i="29" s="1"/>
  <c r="AI366" i="29" s="1"/>
  <c r="AG367" i="29"/>
  <c r="Y366" i="29"/>
  <c r="Z366" i="29" s="1"/>
  <c r="AH366" i="29" s="1"/>
  <c r="R378" i="29"/>
  <c r="S378" i="29" s="1"/>
  <c r="U378" i="29" s="1"/>
  <c r="Q379" i="29"/>
  <c r="B382" i="29"/>
  <c r="K381" i="29"/>
  <c r="L381" i="29" s="1"/>
  <c r="N381" i="29" s="1"/>
  <c r="C381" i="29"/>
  <c r="D381" i="29" s="1"/>
  <c r="F381" i="29" s="1"/>
  <c r="Q380" i="29" l="1"/>
  <c r="R379" i="29"/>
  <c r="S379" i="29" s="1"/>
  <c r="U379" i="29" s="1"/>
  <c r="D466" i="61"/>
  <c r="B383" i="29"/>
  <c r="K382" i="29"/>
  <c r="L382" i="29" s="1"/>
  <c r="N382" i="29" s="1"/>
  <c r="C382" i="29"/>
  <c r="D382" i="29" s="1"/>
  <c r="F382" i="29" s="1"/>
  <c r="AG368" i="29"/>
  <c r="Y367" i="29"/>
  <c r="Z367" i="29" s="1"/>
  <c r="AH367" i="29" s="1"/>
  <c r="AD367" i="29"/>
  <c r="AE367" i="29" s="1"/>
  <c r="AI367" i="29" s="1"/>
  <c r="A468" i="61"/>
  <c r="C467" i="61"/>
  <c r="D467" i="61" s="1"/>
  <c r="B467" i="61"/>
  <c r="A469" i="61" l="1"/>
  <c r="B468" i="61"/>
  <c r="C468" i="61"/>
  <c r="D468" i="61" s="1"/>
  <c r="B384" i="29"/>
  <c r="K383" i="29"/>
  <c r="L383" i="29" s="1"/>
  <c r="N383" i="29" s="1"/>
  <c r="C383" i="29"/>
  <c r="D383" i="29" s="1"/>
  <c r="F383" i="29" s="1"/>
  <c r="AG369" i="29"/>
  <c r="AD368" i="29"/>
  <c r="AE368" i="29" s="1"/>
  <c r="AI368" i="29" s="1"/>
  <c r="Y368" i="29"/>
  <c r="Z368" i="29" s="1"/>
  <c r="AH368" i="29" s="1"/>
  <c r="Q381" i="29"/>
  <c r="R380" i="29"/>
  <c r="S380" i="29" s="1"/>
  <c r="U380" i="29" s="1"/>
  <c r="Q382" i="29" l="1"/>
  <c r="R381" i="29"/>
  <c r="S381" i="29" s="1"/>
  <c r="U381" i="29" s="1"/>
  <c r="AG370" i="29"/>
  <c r="AD369" i="29"/>
  <c r="AE369" i="29" s="1"/>
  <c r="AI369" i="29" s="1"/>
  <c r="Y369" i="29"/>
  <c r="Z369" i="29" s="1"/>
  <c r="AH369" i="29" s="1"/>
  <c r="B385" i="29"/>
  <c r="C384" i="29"/>
  <c r="D384" i="29" s="1"/>
  <c r="F384" i="29" s="1"/>
  <c r="K384" i="29"/>
  <c r="L384" i="29" s="1"/>
  <c r="N384" i="29" s="1"/>
  <c r="A470" i="61"/>
  <c r="B469" i="61"/>
  <c r="C469" i="61"/>
  <c r="D469" i="61" s="1"/>
  <c r="A471" i="61" l="1"/>
  <c r="C470" i="61"/>
  <c r="B470" i="61"/>
  <c r="B386" i="29"/>
  <c r="K385" i="29"/>
  <c r="L385" i="29" s="1"/>
  <c r="N385" i="29" s="1"/>
  <c r="C385" i="29"/>
  <c r="D385" i="29" s="1"/>
  <c r="F385" i="29" s="1"/>
  <c r="AG371" i="29"/>
  <c r="AD370" i="29"/>
  <c r="AE370" i="29" s="1"/>
  <c r="AI370" i="29" s="1"/>
  <c r="Y370" i="29"/>
  <c r="Z370" i="29" s="1"/>
  <c r="AH370" i="29" s="1"/>
  <c r="R382" i="29"/>
  <c r="S382" i="29" s="1"/>
  <c r="U382" i="29" s="1"/>
  <c r="Q383" i="29"/>
  <c r="Y371" i="29" l="1"/>
  <c r="Z371" i="29" s="1"/>
  <c r="AH371" i="29" s="1"/>
  <c r="AG372" i="29"/>
  <c r="AD371" i="29"/>
  <c r="AE371" i="29" s="1"/>
  <c r="AI371" i="29" s="1"/>
  <c r="B387" i="29"/>
  <c r="K386" i="29"/>
  <c r="L386" i="29" s="1"/>
  <c r="N386" i="29" s="1"/>
  <c r="C386" i="29"/>
  <c r="D386" i="29" s="1"/>
  <c r="F386" i="29" s="1"/>
  <c r="R383" i="29"/>
  <c r="S383" i="29" s="1"/>
  <c r="U383" i="29" s="1"/>
  <c r="Q384" i="29"/>
  <c r="D470" i="61"/>
  <c r="A472" i="61"/>
  <c r="C471" i="61"/>
  <c r="B471" i="61"/>
  <c r="R384" i="29" l="1"/>
  <c r="S384" i="29" s="1"/>
  <c r="U384" i="29" s="1"/>
  <c r="Q385" i="29"/>
  <c r="D471" i="61"/>
  <c r="A473" i="61"/>
  <c r="B472" i="61"/>
  <c r="C472" i="61"/>
  <c r="D472" i="61" s="1"/>
  <c r="B388" i="29"/>
  <c r="K387" i="29"/>
  <c r="L387" i="29" s="1"/>
  <c r="N387" i="29" s="1"/>
  <c r="C387" i="29"/>
  <c r="D387" i="29" s="1"/>
  <c r="F387" i="29" s="1"/>
  <c r="Y372" i="29"/>
  <c r="Z372" i="29" s="1"/>
  <c r="AH372" i="29" s="1"/>
  <c r="AG373" i="29"/>
  <c r="AD372" i="29"/>
  <c r="AE372" i="29" s="1"/>
  <c r="AI372" i="29" s="1"/>
  <c r="B389" i="29" l="1"/>
  <c r="K388" i="29"/>
  <c r="L388" i="29" s="1"/>
  <c r="N388" i="29" s="1"/>
  <c r="C388" i="29"/>
  <c r="D388" i="29" s="1"/>
  <c r="F388" i="29" s="1"/>
  <c r="A474" i="61"/>
  <c r="C473" i="61"/>
  <c r="D473" i="61" s="1"/>
  <c r="B473" i="61"/>
  <c r="R385" i="29"/>
  <c r="S385" i="29" s="1"/>
  <c r="U385" i="29" s="1"/>
  <c r="Q386" i="29"/>
  <c r="AG374" i="29"/>
  <c r="AD373" i="29"/>
  <c r="AE373" i="29" s="1"/>
  <c r="AI373" i="29" s="1"/>
  <c r="Y373" i="29"/>
  <c r="Z373" i="29" s="1"/>
  <c r="AH373" i="29" s="1"/>
  <c r="R386" i="29" l="1"/>
  <c r="S386" i="29" s="1"/>
  <c r="U386" i="29" s="1"/>
  <c r="Q387" i="29"/>
  <c r="AD374" i="29"/>
  <c r="AE374" i="29" s="1"/>
  <c r="AI374" i="29" s="1"/>
  <c r="Y374" i="29"/>
  <c r="Z374" i="29" s="1"/>
  <c r="AH374" i="29" s="1"/>
  <c r="AG375" i="29"/>
  <c r="A475" i="61"/>
  <c r="C474" i="61"/>
  <c r="D474" i="61" s="1"/>
  <c r="B474" i="61"/>
  <c r="B390" i="29"/>
  <c r="K389" i="29"/>
  <c r="L389" i="29" s="1"/>
  <c r="N389" i="29" s="1"/>
  <c r="C389" i="29"/>
  <c r="D389" i="29" s="1"/>
  <c r="F389" i="29" s="1"/>
  <c r="B391" i="29" l="1"/>
  <c r="K390" i="29"/>
  <c r="L390" i="29" s="1"/>
  <c r="N390" i="29" s="1"/>
  <c r="C390" i="29"/>
  <c r="D390" i="29" s="1"/>
  <c r="F390" i="29" s="1"/>
  <c r="A476" i="61"/>
  <c r="C475" i="61"/>
  <c r="B475" i="61"/>
  <c r="AG376" i="29"/>
  <c r="Y375" i="29"/>
  <c r="Z375" i="29" s="1"/>
  <c r="AH375" i="29" s="1"/>
  <c r="AD375" i="29"/>
  <c r="AE375" i="29" s="1"/>
  <c r="AI375" i="29" s="1"/>
  <c r="R387" i="29"/>
  <c r="S387" i="29" s="1"/>
  <c r="U387" i="29" s="1"/>
  <c r="Q388" i="29"/>
  <c r="D475" i="61" l="1"/>
  <c r="A477" i="61"/>
  <c r="C476" i="61"/>
  <c r="B476" i="61"/>
  <c r="Q389" i="29"/>
  <c r="R388" i="29"/>
  <c r="S388" i="29" s="1"/>
  <c r="U388" i="29" s="1"/>
  <c r="Y376" i="29"/>
  <c r="Z376" i="29" s="1"/>
  <c r="AH376" i="29" s="1"/>
  <c r="AG377" i="29"/>
  <c r="AD376" i="29"/>
  <c r="AE376" i="29" s="1"/>
  <c r="AI376" i="29" s="1"/>
  <c r="K391" i="29"/>
  <c r="L391" i="29" s="1"/>
  <c r="N391" i="29" s="1"/>
  <c r="B392" i="29"/>
  <c r="C391" i="29"/>
  <c r="D391" i="29" s="1"/>
  <c r="F391" i="29" s="1"/>
  <c r="B393" i="29" l="1"/>
  <c r="C392" i="29"/>
  <c r="D392" i="29" s="1"/>
  <c r="F392" i="29" s="1"/>
  <c r="K392" i="29"/>
  <c r="L392" i="29" s="1"/>
  <c r="N392" i="29" s="1"/>
  <c r="Y377" i="29"/>
  <c r="Z377" i="29" s="1"/>
  <c r="AH377" i="29" s="1"/>
  <c r="AG378" i="29"/>
  <c r="AD377" i="29"/>
  <c r="AE377" i="29" s="1"/>
  <c r="AI377" i="29" s="1"/>
  <c r="Q390" i="29"/>
  <c r="R389" i="29"/>
  <c r="S389" i="29" s="1"/>
  <c r="U389" i="29" s="1"/>
  <c r="A478" i="61"/>
  <c r="B477" i="61"/>
  <c r="C477" i="61"/>
  <c r="D477" i="61" s="1"/>
  <c r="D476" i="61"/>
  <c r="AD378" i="29" l="1"/>
  <c r="AE378" i="29" s="1"/>
  <c r="AI378" i="29" s="1"/>
  <c r="Y378" i="29"/>
  <c r="Z378" i="29" s="1"/>
  <c r="AH378" i="29" s="1"/>
  <c r="AG379" i="29"/>
  <c r="A479" i="61"/>
  <c r="C478" i="61"/>
  <c r="B478" i="61"/>
  <c r="Q391" i="29"/>
  <c r="R390" i="29"/>
  <c r="S390" i="29" s="1"/>
  <c r="U390" i="29" s="1"/>
  <c r="B394" i="29"/>
  <c r="K393" i="29"/>
  <c r="L393" i="29" s="1"/>
  <c r="N393" i="29" s="1"/>
  <c r="C393" i="29"/>
  <c r="D393" i="29" s="1"/>
  <c r="F393" i="29" s="1"/>
  <c r="R391" i="29" l="1"/>
  <c r="S391" i="29" s="1"/>
  <c r="U391" i="29" s="1"/>
  <c r="Q392" i="29"/>
  <c r="AG380" i="29"/>
  <c r="AD379" i="29"/>
  <c r="AE379" i="29" s="1"/>
  <c r="AI379" i="29" s="1"/>
  <c r="Y379" i="29"/>
  <c r="Z379" i="29" s="1"/>
  <c r="AH379" i="29" s="1"/>
  <c r="B395" i="29"/>
  <c r="K394" i="29"/>
  <c r="L394" i="29" s="1"/>
  <c r="N394" i="29" s="1"/>
  <c r="C394" i="29"/>
  <c r="D394" i="29" s="1"/>
  <c r="F394" i="29" s="1"/>
  <c r="D478" i="61"/>
  <c r="A480" i="61"/>
  <c r="C479" i="61"/>
  <c r="B479" i="61"/>
  <c r="A481" i="61" l="1"/>
  <c r="C480" i="61"/>
  <c r="B480" i="61"/>
  <c r="B396" i="29"/>
  <c r="K395" i="29"/>
  <c r="L395" i="29" s="1"/>
  <c r="N395" i="29" s="1"/>
  <c r="C395" i="29"/>
  <c r="D395" i="29" s="1"/>
  <c r="F395" i="29" s="1"/>
  <c r="Y380" i="29"/>
  <c r="Z380" i="29" s="1"/>
  <c r="AH380" i="29" s="1"/>
  <c r="AG381" i="29"/>
  <c r="AD380" i="29"/>
  <c r="AE380" i="29" s="1"/>
  <c r="AI380" i="29" s="1"/>
  <c r="Q393" i="29"/>
  <c r="R392" i="29"/>
  <c r="S392" i="29" s="1"/>
  <c r="U392" i="29" s="1"/>
  <c r="D479" i="61"/>
  <c r="AG382" i="29" l="1"/>
  <c r="AD381" i="29"/>
  <c r="AE381" i="29" s="1"/>
  <c r="AI381" i="29" s="1"/>
  <c r="Y381" i="29"/>
  <c r="Z381" i="29" s="1"/>
  <c r="AH381" i="29" s="1"/>
  <c r="B397" i="29"/>
  <c r="K396" i="29"/>
  <c r="L396" i="29" s="1"/>
  <c r="N396" i="29" s="1"/>
  <c r="C396" i="29"/>
  <c r="D396" i="29" s="1"/>
  <c r="F396" i="29" s="1"/>
  <c r="D480" i="61"/>
  <c r="Q394" i="29"/>
  <c r="R393" i="29"/>
  <c r="S393" i="29" s="1"/>
  <c r="U393" i="29" s="1"/>
  <c r="A482" i="61"/>
  <c r="C481" i="61"/>
  <c r="D481" i="61" s="1"/>
  <c r="B481" i="61"/>
  <c r="A483" i="61" l="1"/>
  <c r="C482" i="61"/>
  <c r="D482" i="61" s="1"/>
  <c r="B482" i="61"/>
  <c r="R394" i="29"/>
  <c r="S394" i="29" s="1"/>
  <c r="U394" i="29" s="1"/>
  <c r="Q395" i="29"/>
  <c r="B398" i="29"/>
  <c r="K397" i="29"/>
  <c r="L397" i="29" s="1"/>
  <c r="N397" i="29" s="1"/>
  <c r="C397" i="29"/>
  <c r="D397" i="29" s="1"/>
  <c r="F397" i="29" s="1"/>
  <c r="AD382" i="29"/>
  <c r="AE382" i="29" s="1"/>
  <c r="AI382" i="29" s="1"/>
  <c r="AG383" i="29"/>
  <c r="Y382" i="29"/>
  <c r="Z382" i="29" s="1"/>
  <c r="AH382" i="29" s="1"/>
  <c r="AG384" i="29" l="1"/>
  <c r="Y383" i="29"/>
  <c r="Z383" i="29" s="1"/>
  <c r="AH383" i="29" s="1"/>
  <c r="AD383" i="29"/>
  <c r="AE383" i="29" s="1"/>
  <c r="AI383" i="29" s="1"/>
  <c r="B399" i="29"/>
  <c r="K398" i="29"/>
  <c r="L398" i="29" s="1"/>
  <c r="N398" i="29" s="1"/>
  <c r="C398" i="29"/>
  <c r="D398" i="29" s="1"/>
  <c r="F398" i="29" s="1"/>
  <c r="Q396" i="29"/>
  <c r="R395" i="29"/>
  <c r="S395" i="29" s="1"/>
  <c r="U395" i="29" s="1"/>
  <c r="A484" i="61"/>
  <c r="C483" i="61"/>
  <c r="B483" i="61"/>
  <c r="Q397" i="29" l="1"/>
  <c r="R396" i="29"/>
  <c r="S396" i="29" s="1"/>
  <c r="U396" i="29" s="1"/>
  <c r="B400" i="29"/>
  <c r="K399" i="29"/>
  <c r="L399" i="29" s="1"/>
  <c r="N399" i="29" s="1"/>
  <c r="C399" i="29"/>
  <c r="D399" i="29" s="1"/>
  <c r="F399" i="29" s="1"/>
  <c r="D483" i="61"/>
  <c r="A485" i="61"/>
  <c r="B484" i="61"/>
  <c r="C484" i="61"/>
  <c r="D484" i="61" s="1"/>
  <c r="AG385" i="29"/>
  <c r="AD384" i="29"/>
  <c r="AE384" i="29" s="1"/>
  <c r="AI384" i="29" s="1"/>
  <c r="Y384" i="29"/>
  <c r="Z384" i="29" s="1"/>
  <c r="AH384" i="29" s="1"/>
  <c r="AG386" i="29" l="1"/>
  <c r="AD385" i="29"/>
  <c r="AE385" i="29" s="1"/>
  <c r="AI385" i="29" s="1"/>
  <c r="Y385" i="29"/>
  <c r="Z385" i="29" s="1"/>
  <c r="AH385" i="29" s="1"/>
  <c r="A486" i="61"/>
  <c r="B485" i="61"/>
  <c r="C485" i="61"/>
  <c r="D485" i="61" s="1"/>
  <c r="B401" i="29"/>
  <c r="C400" i="29"/>
  <c r="D400" i="29" s="1"/>
  <c r="F400" i="29" s="1"/>
  <c r="K400" i="29"/>
  <c r="L400" i="29" s="1"/>
  <c r="N400" i="29" s="1"/>
  <c r="Q398" i="29"/>
  <c r="R397" i="29"/>
  <c r="S397" i="29" s="1"/>
  <c r="U397" i="29" s="1"/>
  <c r="B402" i="29" l="1"/>
  <c r="K401" i="29"/>
  <c r="L401" i="29" s="1"/>
  <c r="N401" i="29" s="1"/>
  <c r="C401" i="29"/>
  <c r="D401" i="29" s="1"/>
  <c r="F401" i="29" s="1"/>
  <c r="A487" i="61"/>
  <c r="C486" i="61"/>
  <c r="B486" i="61"/>
  <c r="R398" i="29"/>
  <c r="S398" i="29" s="1"/>
  <c r="U398" i="29" s="1"/>
  <c r="Q399" i="29"/>
  <c r="AG387" i="29"/>
  <c r="AD386" i="29"/>
  <c r="AE386" i="29" s="1"/>
  <c r="AI386" i="29" s="1"/>
  <c r="Y386" i="29"/>
  <c r="Z386" i="29" s="1"/>
  <c r="AH386" i="29" s="1"/>
  <c r="A488" i="61" l="1"/>
  <c r="C487" i="61"/>
  <c r="D487" i="61" s="1"/>
  <c r="B487" i="61"/>
  <c r="R399" i="29"/>
  <c r="S399" i="29" s="1"/>
  <c r="U399" i="29" s="1"/>
  <c r="Q400" i="29"/>
  <c r="Y387" i="29"/>
  <c r="Z387" i="29" s="1"/>
  <c r="AH387" i="29" s="1"/>
  <c r="AG388" i="29"/>
  <c r="AD387" i="29"/>
  <c r="AE387" i="29" s="1"/>
  <c r="AI387" i="29" s="1"/>
  <c r="D486" i="61"/>
  <c r="B403" i="29"/>
  <c r="K402" i="29"/>
  <c r="L402" i="29" s="1"/>
  <c r="N402" i="29" s="1"/>
  <c r="C402" i="29"/>
  <c r="D402" i="29" s="1"/>
  <c r="F402" i="29" s="1"/>
  <c r="Y388" i="29" l="1"/>
  <c r="Z388" i="29" s="1"/>
  <c r="AH388" i="29" s="1"/>
  <c r="AG389" i="29"/>
  <c r="AD388" i="29"/>
  <c r="AE388" i="29" s="1"/>
  <c r="AI388" i="29" s="1"/>
  <c r="B404" i="29"/>
  <c r="K403" i="29"/>
  <c r="L403" i="29" s="1"/>
  <c r="N403" i="29" s="1"/>
  <c r="C403" i="29"/>
  <c r="D403" i="29" s="1"/>
  <c r="F403" i="29" s="1"/>
  <c r="R400" i="29"/>
  <c r="S400" i="29" s="1"/>
  <c r="U400" i="29" s="1"/>
  <c r="Q401" i="29"/>
  <c r="A489" i="61"/>
  <c r="B488" i="61"/>
  <c r="C488" i="61"/>
  <c r="D488" i="61" s="1"/>
  <c r="R401" i="29" l="1"/>
  <c r="S401" i="29" s="1"/>
  <c r="U401" i="29" s="1"/>
  <c r="Q402" i="29"/>
  <c r="A490" i="61"/>
  <c r="C489" i="61"/>
  <c r="D489" i="61" s="1"/>
  <c r="B489" i="61"/>
  <c r="B405" i="29"/>
  <c r="K404" i="29"/>
  <c r="L404" i="29" s="1"/>
  <c r="N404" i="29" s="1"/>
  <c r="C404" i="29"/>
  <c r="D404" i="29" s="1"/>
  <c r="F404" i="29" s="1"/>
  <c r="AG390" i="29"/>
  <c r="AD389" i="29"/>
  <c r="AE389" i="29" s="1"/>
  <c r="AI389" i="29" s="1"/>
  <c r="Y389" i="29"/>
  <c r="Z389" i="29" s="1"/>
  <c r="AH389" i="29" s="1"/>
  <c r="AD390" i="29" l="1"/>
  <c r="AE390" i="29" s="1"/>
  <c r="AI390" i="29" s="1"/>
  <c r="Y390" i="29"/>
  <c r="Z390" i="29" s="1"/>
  <c r="AH390" i="29" s="1"/>
  <c r="AG391" i="29"/>
  <c r="B406" i="29"/>
  <c r="K405" i="29"/>
  <c r="L405" i="29" s="1"/>
  <c r="N405" i="29" s="1"/>
  <c r="C405" i="29"/>
  <c r="D405" i="29" s="1"/>
  <c r="F405" i="29" s="1"/>
  <c r="R402" i="29"/>
  <c r="S402" i="29" s="1"/>
  <c r="U402" i="29" s="1"/>
  <c r="Q403" i="29"/>
  <c r="A491" i="61"/>
  <c r="C490" i="61"/>
  <c r="B490" i="61"/>
  <c r="AG392" i="29" l="1"/>
  <c r="Y391" i="29"/>
  <c r="Z391" i="29" s="1"/>
  <c r="AH391" i="29" s="1"/>
  <c r="AD391" i="29"/>
  <c r="AE391" i="29" s="1"/>
  <c r="AI391" i="29" s="1"/>
  <c r="D490" i="61"/>
  <c r="R403" i="29"/>
  <c r="S403" i="29" s="1"/>
  <c r="U403" i="29" s="1"/>
  <c r="Q404" i="29"/>
  <c r="A492" i="61"/>
  <c r="C491" i="61"/>
  <c r="D491" i="61" s="1"/>
  <c r="B491" i="61"/>
  <c r="B407" i="29"/>
  <c r="K406" i="29"/>
  <c r="L406" i="29" s="1"/>
  <c r="N406" i="29" s="1"/>
  <c r="C406" i="29"/>
  <c r="D406" i="29" s="1"/>
  <c r="F406" i="29" s="1"/>
  <c r="K407" i="29" l="1"/>
  <c r="L407" i="29" s="1"/>
  <c r="N407" i="29" s="1"/>
  <c r="C407" i="29"/>
  <c r="D407" i="29" s="1"/>
  <c r="F407" i="29" s="1"/>
  <c r="B408" i="29"/>
  <c r="A493" i="61"/>
  <c r="C492" i="61"/>
  <c r="B492" i="61"/>
  <c r="Q405" i="29"/>
  <c r="R404" i="29"/>
  <c r="S404" i="29" s="1"/>
  <c r="U404" i="29" s="1"/>
  <c r="Y392" i="29"/>
  <c r="Z392" i="29" s="1"/>
  <c r="AH392" i="29" s="1"/>
  <c r="AG393" i="29"/>
  <c r="AD392" i="29"/>
  <c r="AE392" i="29" s="1"/>
  <c r="AI392" i="29" s="1"/>
  <c r="Q406" i="29" l="1"/>
  <c r="R405" i="29"/>
  <c r="S405" i="29" s="1"/>
  <c r="U405" i="29" s="1"/>
  <c r="AG394" i="29"/>
  <c r="AD393" i="29"/>
  <c r="AE393" i="29" s="1"/>
  <c r="AI393" i="29" s="1"/>
  <c r="Y393" i="29"/>
  <c r="Z393" i="29" s="1"/>
  <c r="AH393" i="29" s="1"/>
  <c r="B409" i="29"/>
  <c r="K408" i="29"/>
  <c r="L408" i="29" s="1"/>
  <c r="N408" i="29" s="1"/>
  <c r="C408" i="29"/>
  <c r="D408" i="29" s="1"/>
  <c r="F408" i="29" s="1"/>
  <c r="D492" i="61"/>
  <c r="A494" i="61"/>
  <c r="B493" i="61"/>
  <c r="C493" i="61"/>
  <c r="D493" i="61" s="1"/>
  <c r="A495" i="61" l="1"/>
  <c r="C494" i="61"/>
  <c r="B494" i="61"/>
  <c r="K409" i="29"/>
  <c r="L409" i="29" s="1"/>
  <c r="N409" i="29" s="1"/>
  <c r="B410" i="29"/>
  <c r="C409" i="29"/>
  <c r="D409" i="29" s="1"/>
  <c r="F409" i="29" s="1"/>
  <c r="AD394" i="29"/>
  <c r="AE394" i="29" s="1"/>
  <c r="AI394" i="29" s="1"/>
  <c r="AG395" i="29"/>
  <c r="Y394" i="29"/>
  <c r="Z394" i="29" s="1"/>
  <c r="AH394" i="29" s="1"/>
  <c r="R406" i="29"/>
  <c r="S406" i="29" s="1"/>
  <c r="U406" i="29" s="1"/>
  <c r="Q407" i="29"/>
  <c r="R407" i="29" l="1"/>
  <c r="S407" i="29" s="1"/>
  <c r="U407" i="29" s="1"/>
  <c r="Q408" i="29"/>
  <c r="AG396" i="29"/>
  <c r="Y395" i="29"/>
  <c r="Z395" i="29" s="1"/>
  <c r="AH395" i="29" s="1"/>
  <c r="AD395" i="29"/>
  <c r="AE395" i="29" s="1"/>
  <c r="AI395" i="29" s="1"/>
  <c r="C410" i="29"/>
  <c r="D410" i="29" s="1"/>
  <c r="F410" i="29" s="1"/>
  <c r="K410" i="29"/>
  <c r="L410" i="29" s="1"/>
  <c r="N410" i="29" s="1"/>
  <c r="B411" i="29"/>
  <c r="D494" i="61"/>
  <c r="A496" i="61"/>
  <c r="C495" i="61"/>
  <c r="B495" i="61"/>
  <c r="C411" i="29" l="1"/>
  <c r="D411" i="29" s="1"/>
  <c r="F411" i="29" s="1"/>
  <c r="K411" i="29"/>
  <c r="L411" i="29" s="1"/>
  <c r="N411" i="29" s="1"/>
  <c r="B412" i="29"/>
  <c r="D495" i="61"/>
  <c r="AG397" i="29"/>
  <c r="AD396" i="29"/>
  <c r="AE396" i="29" s="1"/>
  <c r="AI396" i="29" s="1"/>
  <c r="Y396" i="29"/>
  <c r="Z396" i="29" s="1"/>
  <c r="AH396" i="29" s="1"/>
  <c r="Q409" i="29"/>
  <c r="R408" i="29"/>
  <c r="S408" i="29" s="1"/>
  <c r="U408" i="29" s="1"/>
  <c r="A497" i="61"/>
  <c r="C496" i="61"/>
  <c r="D496" i="61" s="1"/>
  <c r="B496" i="61"/>
  <c r="Q410" i="29" l="1"/>
  <c r="R409" i="29"/>
  <c r="S409" i="29" s="1"/>
  <c r="U409" i="29" s="1"/>
  <c r="A498" i="61"/>
  <c r="C497" i="61"/>
  <c r="D497" i="61" s="1"/>
  <c r="B497" i="61"/>
  <c r="AG398" i="29"/>
  <c r="AD397" i="29"/>
  <c r="AE397" i="29" s="1"/>
  <c r="AI397" i="29" s="1"/>
  <c r="Y397" i="29"/>
  <c r="Z397" i="29" s="1"/>
  <c r="AH397" i="29" s="1"/>
  <c r="K412" i="29"/>
  <c r="L412" i="29" s="1"/>
  <c r="N412" i="29" s="1"/>
  <c r="C412" i="29"/>
  <c r="D412" i="29" s="1"/>
  <c r="F412" i="29" s="1"/>
  <c r="B413" i="29"/>
  <c r="B414" i="29" l="1"/>
  <c r="K413" i="29"/>
  <c r="L413" i="29" s="1"/>
  <c r="N413" i="29" s="1"/>
  <c r="C413" i="29"/>
  <c r="D413" i="29" s="1"/>
  <c r="F413" i="29" s="1"/>
  <c r="AD398" i="29"/>
  <c r="AE398" i="29" s="1"/>
  <c r="AI398" i="29" s="1"/>
  <c r="AG399" i="29"/>
  <c r="Y398" i="29"/>
  <c r="Z398" i="29" s="1"/>
  <c r="AH398" i="29" s="1"/>
  <c r="A499" i="61"/>
  <c r="C498" i="61"/>
  <c r="D498" i="61" s="1"/>
  <c r="B498" i="61"/>
  <c r="R410" i="29"/>
  <c r="S410" i="29" s="1"/>
  <c r="U410" i="29" s="1"/>
  <c r="Q411" i="29"/>
  <c r="A500" i="61" l="1"/>
  <c r="C499" i="61"/>
  <c r="B499" i="61"/>
  <c r="R411" i="29"/>
  <c r="S411" i="29" s="1"/>
  <c r="U411" i="29" s="1"/>
  <c r="Q412" i="29"/>
  <c r="AG400" i="29"/>
  <c r="Y399" i="29"/>
  <c r="Z399" i="29" s="1"/>
  <c r="AH399" i="29" s="1"/>
  <c r="AD399" i="29"/>
  <c r="AE399" i="29" s="1"/>
  <c r="AI399" i="29" s="1"/>
  <c r="B415" i="29"/>
  <c r="K414" i="29"/>
  <c r="L414" i="29" s="1"/>
  <c r="N414" i="29" s="1"/>
  <c r="C414" i="29"/>
  <c r="D414" i="29" s="1"/>
  <c r="F414" i="29" s="1"/>
  <c r="B416" i="29" l="1"/>
  <c r="C415" i="29"/>
  <c r="D415" i="29" s="1"/>
  <c r="F415" i="29" s="1"/>
  <c r="K415" i="29"/>
  <c r="L415" i="29" s="1"/>
  <c r="N415" i="29" s="1"/>
  <c r="AG401" i="29"/>
  <c r="AD400" i="29"/>
  <c r="AE400" i="29" s="1"/>
  <c r="AI400" i="29" s="1"/>
  <c r="Y400" i="29"/>
  <c r="Z400" i="29" s="1"/>
  <c r="AH400" i="29" s="1"/>
  <c r="Q413" i="29"/>
  <c r="R412" i="29"/>
  <c r="S412" i="29" s="1"/>
  <c r="U412" i="29" s="1"/>
  <c r="D499" i="61"/>
  <c r="A501" i="61"/>
  <c r="B500" i="61"/>
  <c r="C500" i="61"/>
  <c r="D500" i="61" s="1"/>
  <c r="Q414" i="29" l="1"/>
  <c r="R413" i="29"/>
  <c r="S413" i="29" s="1"/>
  <c r="U413" i="29" s="1"/>
  <c r="AG402" i="29"/>
  <c r="AD401" i="29"/>
  <c r="AE401" i="29" s="1"/>
  <c r="AI401" i="29" s="1"/>
  <c r="Y401" i="29"/>
  <c r="Z401" i="29" s="1"/>
  <c r="AH401" i="29" s="1"/>
  <c r="A502" i="61"/>
  <c r="B501" i="61"/>
  <c r="C501" i="61"/>
  <c r="D501" i="61" s="1"/>
  <c r="B417" i="29"/>
  <c r="K416" i="29"/>
  <c r="L416" i="29" s="1"/>
  <c r="N416" i="29" s="1"/>
  <c r="C416" i="29"/>
  <c r="D416" i="29" s="1"/>
  <c r="F416" i="29" s="1"/>
  <c r="B418" i="29" l="1"/>
  <c r="K417" i="29"/>
  <c r="L417" i="29" s="1"/>
  <c r="N417" i="29" s="1"/>
  <c r="C417" i="29"/>
  <c r="D417" i="29" s="1"/>
  <c r="F417" i="29" s="1"/>
  <c r="A503" i="61"/>
  <c r="C502" i="61"/>
  <c r="D502" i="61" s="1"/>
  <c r="B502" i="61"/>
  <c r="AD402" i="29"/>
  <c r="AE402" i="29" s="1"/>
  <c r="AI402" i="29" s="1"/>
  <c r="Y402" i="29"/>
  <c r="Z402" i="29" s="1"/>
  <c r="AH402" i="29" s="1"/>
  <c r="AG403" i="29"/>
  <c r="Q415" i="29"/>
  <c r="R414" i="29"/>
  <c r="S414" i="29" s="1"/>
  <c r="U414" i="29" s="1"/>
  <c r="AG404" i="29" l="1"/>
  <c r="Y403" i="29"/>
  <c r="Z403" i="29" s="1"/>
  <c r="AH403" i="29" s="1"/>
  <c r="AD403" i="29"/>
  <c r="AE403" i="29" s="1"/>
  <c r="AI403" i="29" s="1"/>
  <c r="Q416" i="29"/>
  <c r="R415" i="29"/>
  <c r="S415" i="29" s="1"/>
  <c r="U415" i="29" s="1"/>
  <c r="A504" i="61"/>
  <c r="C503" i="61"/>
  <c r="D503" i="61" s="1"/>
  <c r="B503" i="61"/>
  <c r="B419" i="29"/>
  <c r="K418" i="29"/>
  <c r="L418" i="29" s="1"/>
  <c r="N418" i="29" s="1"/>
  <c r="C418" i="29"/>
  <c r="D418" i="29" s="1"/>
  <c r="F418" i="29" s="1"/>
  <c r="A505" i="61" l="1"/>
  <c r="B504" i="61"/>
  <c r="C504" i="61"/>
  <c r="D504" i="61" s="1"/>
  <c r="R416" i="29"/>
  <c r="S416" i="29" s="1"/>
  <c r="U416" i="29" s="1"/>
  <c r="Q417" i="29"/>
  <c r="B420" i="29"/>
  <c r="K419" i="29"/>
  <c r="L419" i="29" s="1"/>
  <c r="N419" i="29" s="1"/>
  <c r="C419" i="29"/>
  <c r="D419" i="29" s="1"/>
  <c r="F419" i="29" s="1"/>
  <c r="Y404" i="29"/>
  <c r="Z404" i="29" s="1"/>
  <c r="AH404" i="29" s="1"/>
  <c r="AG405" i="29"/>
  <c r="AD404" i="29"/>
  <c r="AE404" i="29" s="1"/>
  <c r="AI404" i="29" s="1"/>
  <c r="AG406" i="29" l="1"/>
  <c r="AD405" i="29"/>
  <c r="AE405" i="29" s="1"/>
  <c r="AI405" i="29" s="1"/>
  <c r="Y405" i="29"/>
  <c r="Z405" i="29" s="1"/>
  <c r="AH405" i="29" s="1"/>
  <c r="B421" i="29"/>
  <c r="K420" i="29"/>
  <c r="L420" i="29" s="1"/>
  <c r="N420" i="29" s="1"/>
  <c r="C420" i="29"/>
  <c r="D420" i="29" s="1"/>
  <c r="F420" i="29" s="1"/>
  <c r="Q418" i="29"/>
  <c r="R417" i="29"/>
  <c r="S417" i="29" s="1"/>
  <c r="U417" i="29" s="1"/>
  <c r="A506" i="61"/>
  <c r="C505" i="61"/>
  <c r="D505" i="61" s="1"/>
  <c r="B505" i="61"/>
  <c r="A507" i="61" l="1"/>
  <c r="C506" i="61"/>
  <c r="B506" i="61"/>
  <c r="Q419" i="29"/>
  <c r="R418" i="29"/>
  <c r="S418" i="29" s="1"/>
  <c r="U418" i="29" s="1"/>
  <c r="B422" i="29"/>
  <c r="K421" i="29"/>
  <c r="L421" i="29" s="1"/>
  <c r="N421" i="29" s="1"/>
  <c r="C421" i="29"/>
  <c r="D421" i="29" s="1"/>
  <c r="F421" i="29" s="1"/>
  <c r="AD406" i="29"/>
  <c r="AE406" i="29" s="1"/>
  <c r="AI406" i="29" s="1"/>
  <c r="Y406" i="29"/>
  <c r="Z406" i="29" s="1"/>
  <c r="AH406" i="29" s="1"/>
  <c r="AG407" i="29"/>
  <c r="AG408" i="29" l="1"/>
  <c r="Y407" i="29"/>
  <c r="Z407" i="29" s="1"/>
  <c r="AH407" i="29" s="1"/>
  <c r="AD407" i="29"/>
  <c r="AE407" i="29" s="1"/>
  <c r="AI407" i="29" s="1"/>
  <c r="B423" i="29"/>
  <c r="K422" i="29"/>
  <c r="L422" i="29" s="1"/>
  <c r="N422" i="29" s="1"/>
  <c r="C422" i="29"/>
  <c r="D422" i="29" s="1"/>
  <c r="F422" i="29" s="1"/>
  <c r="R419" i="29"/>
  <c r="S419" i="29" s="1"/>
  <c r="U419" i="29" s="1"/>
  <c r="Q420" i="29"/>
  <c r="D506" i="61"/>
  <c r="A508" i="61"/>
  <c r="C507" i="61"/>
  <c r="D507" i="61" s="1"/>
  <c r="B507" i="61"/>
  <c r="K423" i="29" l="1"/>
  <c r="L423" i="29" s="1"/>
  <c r="N423" i="29" s="1"/>
  <c r="C423" i="29"/>
  <c r="D423" i="29" s="1"/>
  <c r="F423" i="29" s="1"/>
  <c r="B424" i="29"/>
  <c r="A509" i="61"/>
  <c r="C508" i="61"/>
  <c r="B508" i="61"/>
  <c r="R420" i="29"/>
  <c r="S420" i="29" s="1"/>
  <c r="U420" i="29" s="1"/>
  <c r="Q421" i="29"/>
  <c r="Y408" i="29"/>
  <c r="Z408" i="29" s="1"/>
  <c r="AH408" i="29" s="1"/>
  <c r="AG409" i="29"/>
  <c r="AD408" i="29"/>
  <c r="AE408" i="29" s="1"/>
  <c r="AI408" i="29" s="1"/>
  <c r="R421" i="29" l="1"/>
  <c r="S421" i="29" s="1"/>
  <c r="U421" i="29" s="1"/>
  <c r="Q422" i="29"/>
  <c r="C424" i="29"/>
  <c r="D424" i="29" s="1"/>
  <c r="F424" i="29" s="1"/>
  <c r="B425" i="29"/>
  <c r="K424" i="29"/>
  <c r="L424" i="29" s="1"/>
  <c r="N424" i="29" s="1"/>
  <c r="Y409" i="29"/>
  <c r="Z409" i="29" s="1"/>
  <c r="AH409" i="29" s="1"/>
  <c r="AG410" i="29"/>
  <c r="AD409" i="29"/>
  <c r="AE409" i="29" s="1"/>
  <c r="AI409" i="29" s="1"/>
  <c r="D508" i="61"/>
  <c r="A510" i="61"/>
  <c r="B509" i="61"/>
  <c r="C509" i="61"/>
  <c r="D509" i="61" s="1"/>
  <c r="A511" i="61" l="1"/>
  <c r="C510" i="61"/>
  <c r="B510" i="61"/>
  <c r="AD410" i="29"/>
  <c r="AE410" i="29" s="1"/>
  <c r="AI410" i="29" s="1"/>
  <c r="AG411" i="29"/>
  <c r="Y410" i="29"/>
  <c r="Z410" i="29" s="1"/>
  <c r="AH410" i="29" s="1"/>
  <c r="K425" i="29"/>
  <c r="L425" i="29" s="1"/>
  <c r="N425" i="29" s="1"/>
  <c r="B426" i="29"/>
  <c r="C425" i="29"/>
  <c r="D425" i="29" s="1"/>
  <c r="F425" i="29" s="1"/>
  <c r="R422" i="29"/>
  <c r="S422" i="29" s="1"/>
  <c r="U422" i="29" s="1"/>
  <c r="Q423" i="29"/>
  <c r="C426" i="29" l="1"/>
  <c r="D426" i="29" s="1"/>
  <c r="F426" i="29" s="1"/>
  <c r="B427" i="29"/>
  <c r="K426" i="29"/>
  <c r="L426" i="29" s="1"/>
  <c r="N426" i="29" s="1"/>
  <c r="AG412" i="29"/>
  <c r="AD411" i="29"/>
  <c r="AE411" i="29" s="1"/>
  <c r="AI411" i="29" s="1"/>
  <c r="Y411" i="29"/>
  <c r="Z411" i="29" s="1"/>
  <c r="AH411" i="29" s="1"/>
  <c r="R423" i="29"/>
  <c r="S423" i="29" s="1"/>
  <c r="U423" i="29" s="1"/>
  <c r="Q424" i="29"/>
  <c r="D510" i="61"/>
  <c r="A512" i="61"/>
  <c r="C511" i="61"/>
  <c r="D511" i="61" s="1"/>
  <c r="B511" i="61"/>
  <c r="Q425" i="29" l="1"/>
  <c r="R424" i="29"/>
  <c r="S424" i="29" s="1"/>
  <c r="U424" i="29" s="1"/>
  <c r="A513" i="61"/>
  <c r="C512" i="61"/>
  <c r="B512" i="61"/>
  <c r="K427" i="29"/>
  <c r="L427" i="29" s="1"/>
  <c r="N427" i="29" s="1"/>
  <c r="C427" i="29"/>
  <c r="D427" i="29" s="1"/>
  <c r="F427" i="29" s="1"/>
  <c r="B428" i="29"/>
  <c r="Y412" i="29"/>
  <c r="Z412" i="29" s="1"/>
  <c r="AH412" i="29" s="1"/>
  <c r="AG413" i="29"/>
  <c r="AD412" i="29"/>
  <c r="AE412" i="29" s="1"/>
  <c r="AI412" i="29" s="1"/>
  <c r="B429" i="29" l="1"/>
  <c r="K428" i="29"/>
  <c r="L428" i="29" s="1"/>
  <c r="N428" i="29" s="1"/>
  <c r="C428" i="29"/>
  <c r="D428" i="29" s="1"/>
  <c r="F428" i="29" s="1"/>
  <c r="AG414" i="29"/>
  <c r="AD413" i="29"/>
  <c r="AE413" i="29" s="1"/>
  <c r="AI413" i="29" s="1"/>
  <c r="Y413" i="29"/>
  <c r="Z413" i="29" s="1"/>
  <c r="AH413" i="29" s="1"/>
  <c r="D512" i="61"/>
  <c r="A514" i="61"/>
  <c r="C513" i="61"/>
  <c r="D513" i="61" s="1"/>
  <c r="B513" i="61"/>
  <c r="Q426" i="29"/>
  <c r="R425" i="29"/>
  <c r="S425" i="29" s="1"/>
  <c r="U425" i="29" s="1"/>
  <c r="Q427" i="29" l="1"/>
  <c r="R426" i="29"/>
  <c r="S426" i="29" s="1"/>
  <c r="U426" i="29" s="1"/>
  <c r="A515" i="61"/>
  <c r="C514" i="61"/>
  <c r="D514" i="61" s="1"/>
  <c r="B514" i="61"/>
  <c r="AD414" i="29"/>
  <c r="AE414" i="29" s="1"/>
  <c r="AI414" i="29" s="1"/>
  <c r="AG415" i="29"/>
  <c r="Y414" i="29"/>
  <c r="Z414" i="29" s="1"/>
  <c r="AH414" i="29" s="1"/>
  <c r="B430" i="29"/>
  <c r="K429" i="29"/>
  <c r="L429" i="29" s="1"/>
  <c r="N429" i="29" s="1"/>
  <c r="C429" i="29"/>
  <c r="D429" i="29" s="1"/>
  <c r="F429" i="29" s="1"/>
  <c r="AG416" i="29" l="1"/>
  <c r="Y415" i="29"/>
  <c r="Z415" i="29" s="1"/>
  <c r="AH415" i="29" s="1"/>
  <c r="AD415" i="29"/>
  <c r="AE415" i="29" s="1"/>
  <c r="AI415" i="29" s="1"/>
  <c r="B431" i="29"/>
  <c r="K430" i="29"/>
  <c r="L430" i="29" s="1"/>
  <c r="N430" i="29" s="1"/>
  <c r="C430" i="29"/>
  <c r="D430" i="29" s="1"/>
  <c r="F430" i="29" s="1"/>
  <c r="A516" i="61"/>
  <c r="C515" i="61"/>
  <c r="D515" i="61" s="1"/>
  <c r="B515" i="61"/>
  <c r="Q428" i="29"/>
  <c r="R427" i="29"/>
  <c r="S427" i="29" s="1"/>
  <c r="U427" i="29" s="1"/>
  <c r="A517" i="61" l="1"/>
  <c r="B516" i="61"/>
  <c r="C516" i="61"/>
  <c r="Q429" i="29"/>
  <c r="R428" i="29"/>
  <c r="S428" i="29" s="1"/>
  <c r="U428" i="29" s="1"/>
  <c r="B432" i="29"/>
  <c r="K431" i="29"/>
  <c r="L431" i="29" s="1"/>
  <c r="N431" i="29" s="1"/>
  <c r="C431" i="29"/>
  <c r="D431" i="29" s="1"/>
  <c r="F431" i="29" s="1"/>
  <c r="AG417" i="29"/>
  <c r="AD416" i="29"/>
  <c r="AE416" i="29" s="1"/>
  <c r="AI416" i="29" s="1"/>
  <c r="Y416" i="29"/>
  <c r="Z416" i="29" s="1"/>
  <c r="AH416" i="29" s="1"/>
  <c r="AG418" i="29" l="1"/>
  <c r="AD417" i="29"/>
  <c r="AE417" i="29" s="1"/>
  <c r="AI417" i="29" s="1"/>
  <c r="Y417" i="29"/>
  <c r="Z417" i="29" s="1"/>
  <c r="AH417" i="29" s="1"/>
  <c r="R429" i="29"/>
  <c r="S429" i="29" s="1"/>
  <c r="U429" i="29" s="1"/>
  <c r="Q430" i="29"/>
  <c r="B433" i="29"/>
  <c r="K432" i="29"/>
  <c r="L432" i="29" s="1"/>
  <c r="N432" i="29" s="1"/>
  <c r="C432" i="29"/>
  <c r="D432" i="29" s="1"/>
  <c r="F432" i="29" s="1"/>
  <c r="D516" i="61"/>
  <c r="A518" i="61"/>
  <c r="B517" i="61"/>
  <c r="C517" i="61"/>
  <c r="D517" i="61" s="1"/>
  <c r="A519" i="61" l="1"/>
  <c r="C518" i="61"/>
  <c r="B518" i="61"/>
  <c r="B434" i="29"/>
  <c r="C433" i="29"/>
  <c r="D433" i="29" s="1"/>
  <c r="F433" i="29" s="1"/>
  <c r="K433" i="29"/>
  <c r="L433" i="29" s="1"/>
  <c r="N433" i="29" s="1"/>
  <c r="Q431" i="29"/>
  <c r="R430" i="29"/>
  <c r="S430" i="29" s="1"/>
  <c r="U430" i="29" s="1"/>
  <c r="AG419" i="29"/>
  <c r="AD418" i="29"/>
  <c r="AE418" i="29" s="1"/>
  <c r="AI418" i="29" s="1"/>
  <c r="Y418" i="29"/>
  <c r="Z418" i="29" s="1"/>
  <c r="AH418" i="29" s="1"/>
  <c r="Y419" i="29" l="1"/>
  <c r="Z419" i="29" s="1"/>
  <c r="AH419" i="29" s="1"/>
  <c r="AG420" i="29"/>
  <c r="AD419" i="29"/>
  <c r="AE419" i="29" s="1"/>
  <c r="AI419" i="29" s="1"/>
  <c r="Q432" i="29"/>
  <c r="R431" i="29"/>
  <c r="S431" i="29" s="1"/>
  <c r="U431" i="29" s="1"/>
  <c r="B435" i="29"/>
  <c r="K434" i="29"/>
  <c r="L434" i="29" s="1"/>
  <c r="N434" i="29" s="1"/>
  <c r="C434" i="29"/>
  <c r="D434" i="29" s="1"/>
  <c r="F434" i="29" s="1"/>
  <c r="D518" i="61"/>
  <c r="A520" i="61"/>
  <c r="C519" i="61"/>
  <c r="B519" i="61"/>
  <c r="A521" i="61" l="1"/>
  <c r="B520" i="61"/>
  <c r="C520" i="61"/>
  <c r="D520" i="61" s="1"/>
  <c r="B436" i="29"/>
  <c r="K435" i="29"/>
  <c r="L435" i="29" s="1"/>
  <c r="N435" i="29" s="1"/>
  <c r="C435" i="29"/>
  <c r="D435" i="29" s="1"/>
  <c r="F435" i="29" s="1"/>
  <c r="R432" i="29"/>
  <c r="S432" i="29" s="1"/>
  <c r="U432" i="29" s="1"/>
  <c r="Q433" i="29"/>
  <c r="Y420" i="29"/>
  <c r="Z420" i="29" s="1"/>
  <c r="AH420" i="29" s="1"/>
  <c r="AG421" i="29"/>
  <c r="AD420" i="29"/>
  <c r="AE420" i="29" s="1"/>
  <c r="AI420" i="29" s="1"/>
  <c r="D519" i="61"/>
  <c r="AG422" i="29" l="1"/>
  <c r="AD421" i="29"/>
  <c r="AE421" i="29" s="1"/>
  <c r="AI421" i="29" s="1"/>
  <c r="Y421" i="29"/>
  <c r="Z421" i="29" s="1"/>
  <c r="AH421" i="29" s="1"/>
  <c r="Q434" i="29"/>
  <c r="R433" i="29"/>
  <c r="S433" i="29" s="1"/>
  <c r="U433" i="29" s="1"/>
  <c r="B437" i="29"/>
  <c r="K436" i="29"/>
  <c r="L436" i="29" s="1"/>
  <c r="N436" i="29" s="1"/>
  <c r="C436" i="29"/>
  <c r="D436" i="29" s="1"/>
  <c r="F436" i="29" s="1"/>
  <c r="A522" i="61"/>
  <c r="C521" i="61"/>
  <c r="D521" i="61" s="1"/>
  <c r="B521" i="61"/>
  <c r="B438" i="29" l="1"/>
  <c r="K437" i="29"/>
  <c r="L437" i="29" s="1"/>
  <c r="N437" i="29" s="1"/>
  <c r="C437" i="29"/>
  <c r="D437" i="29" s="1"/>
  <c r="F437" i="29" s="1"/>
  <c r="Q435" i="29"/>
  <c r="R434" i="29"/>
  <c r="S434" i="29" s="1"/>
  <c r="U434" i="29" s="1"/>
  <c r="A523" i="61"/>
  <c r="C522" i="61"/>
  <c r="B522" i="61"/>
  <c r="AD422" i="29"/>
  <c r="AE422" i="29" s="1"/>
  <c r="AI422" i="29" s="1"/>
  <c r="Y422" i="29"/>
  <c r="Z422" i="29" s="1"/>
  <c r="AH422" i="29" s="1"/>
  <c r="AG423" i="29"/>
  <c r="D522" i="61" l="1"/>
  <c r="A524" i="61"/>
  <c r="C523" i="61"/>
  <c r="B523" i="61"/>
  <c r="R435" i="29"/>
  <c r="S435" i="29" s="1"/>
  <c r="U435" i="29" s="1"/>
  <c r="Q436" i="29"/>
  <c r="AG424" i="29"/>
  <c r="Y423" i="29"/>
  <c r="Z423" i="29" s="1"/>
  <c r="AH423" i="29" s="1"/>
  <c r="AD423" i="29"/>
  <c r="AE423" i="29" s="1"/>
  <c r="AI423" i="29" s="1"/>
  <c r="B439" i="29"/>
  <c r="K438" i="29"/>
  <c r="L438" i="29" s="1"/>
  <c r="N438" i="29" s="1"/>
  <c r="C438" i="29"/>
  <c r="D438" i="29" s="1"/>
  <c r="F438" i="29" s="1"/>
  <c r="A525" i="61" l="1"/>
  <c r="C524" i="61"/>
  <c r="B524" i="61"/>
  <c r="K439" i="29"/>
  <c r="L439" i="29" s="1"/>
  <c r="N439" i="29" s="1"/>
  <c r="B440" i="29"/>
  <c r="C439" i="29"/>
  <c r="D439" i="29" s="1"/>
  <c r="F439" i="29" s="1"/>
  <c r="Y424" i="29"/>
  <c r="Z424" i="29" s="1"/>
  <c r="AH424" i="29" s="1"/>
  <c r="AG425" i="29"/>
  <c r="AD424" i="29"/>
  <c r="AE424" i="29" s="1"/>
  <c r="AI424" i="29" s="1"/>
  <c r="R436" i="29"/>
  <c r="S436" i="29" s="1"/>
  <c r="U436" i="29" s="1"/>
  <c r="Q437" i="29"/>
  <c r="D523" i="61"/>
  <c r="R437" i="29" l="1"/>
  <c r="S437" i="29" s="1"/>
  <c r="U437" i="29" s="1"/>
  <c r="Q438" i="29"/>
  <c r="Y425" i="29"/>
  <c r="Z425" i="29" s="1"/>
  <c r="AH425" i="29" s="1"/>
  <c r="AG426" i="29"/>
  <c r="AD425" i="29"/>
  <c r="AE425" i="29" s="1"/>
  <c r="AI425" i="29" s="1"/>
  <c r="B441" i="29"/>
  <c r="K440" i="29"/>
  <c r="L440" i="29" s="1"/>
  <c r="N440" i="29" s="1"/>
  <c r="C440" i="29"/>
  <c r="D440" i="29" s="1"/>
  <c r="F440" i="29" s="1"/>
  <c r="D524" i="61"/>
  <c r="A526" i="61"/>
  <c r="B525" i="61"/>
  <c r="C525" i="61"/>
  <c r="D525" i="61" s="1"/>
  <c r="A527" i="61" l="1"/>
  <c r="C526" i="61"/>
  <c r="B526" i="61"/>
  <c r="B442" i="29"/>
  <c r="C441" i="29"/>
  <c r="D441" i="29" s="1"/>
  <c r="F441" i="29" s="1"/>
  <c r="K441" i="29"/>
  <c r="L441" i="29" s="1"/>
  <c r="N441" i="29" s="1"/>
  <c r="AD426" i="29"/>
  <c r="AE426" i="29" s="1"/>
  <c r="AI426" i="29" s="1"/>
  <c r="AG427" i="29"/>
  <c r="Y426" i="29"/>
  <c r="Z426" i="29" s="1"/>
  <c r="AH426" i="29" s="1"/>
  <c r="R438" i="29"/>
  <c r="S438" i="29" s="1"/>
  <c r="U438" i="29" s="1"/>
  <c r="Q439" i="29"/>
  <c r="R439" i="29" l="1"/>
  <c r="S439" i="29" s="1"/>
  <c r="U439" i="29" s="1"/>
  <c r="Q440" i="29"/>
  <c r="AG428" i="29"/>
  <c r="AD427" i="29"/>
  <c r="AE427" i="29" s="1"/>
  <c r="AI427" i="29" s="1"/>
  <c r="Y427" i="29"/>
  <c r="Z427" i="29" s="1"/>
  <c r="AH427" i="29" s="1"/>
  <c r="B443" i="29"/>
  <c r="K442" i="29"/>
  <c r="L442" i="29" s="1"/>
  <c r="N442" i="29" s="1"/>
  <c r="C442" i="29"/>
  <c r="D442" i="29" s="1"/>
  <c r="F442" i="29" s="1"/>
  <c r="D526" i="61"/>
  <c r="A528" i="61"/>
  <c r="C527" i="61"/>
  <c r="B527" i="61"/>
  <c r="A529" i="61" l="1"/>
  <c r="C528" i="61"/>
  <c r="B528" i="61"/>
  <c r="D527" i="61"/>
  <c r="K443" i="29"/>
  <c r="L443" i="29" s="1"/>
  <c r="N443" i="29" s="1"/>
  <c r="C443" i="29"/>
  <c r="D443" i="29" s="1"/>
  <c r="F443" i="29" s="1"/>
  <c r="B444" i="29"/>
  <c r="Y428" i="29"/>
  <c r="Z428" i="29" s="1"/>
  <c r="AH428" i="29" s="1"/>
  <c r="AG429" i="29"/>
  <c r="AD428" i="29"/>
  <c r="AE428" i="29" s="1"/>
  <c r="AI428" i="29" s="1"/>
  <c r="Q441" i="29"/>
  <c r="R440" i="29"/>
  <c r="S440" i="29" s="1"/>
  <c r="U440" i="29" s="1"/>
  <c r="R441" i="29" l="1"/>
  <c r="S441" i="29" s="1"/>
  <c r="U441" i="29" s="1"/>
  <c r="Q442" i="29"/>
  <c r="AG430" i="29"/>
  <c r="AD429" i="29"/>
  <c r="AE429" i="29" s="1"/>
  <c r="AI429" i="29" s="1"/>
  <c r="Y429" i="29"/>
  <c r="Z429" i="29" s="1"/>
  <c r="AH429" i="29" s="1"/>
  <c r="B445" i="29"/>
  <c r="K444" i="29"/>
  <c r="L444" i="29" s="1"/>
  <c r="N444" i="29" s="1"/>
  <c r="C444" i="29"/>
  <c r="D444" i="29" s="1"/>
  <c r="F444" i="29" s="1"/>
  <c r="D528" i="61"/>
  <c r="A530" i="61"/>
  <c r="C529" i="61"/>
  <c r="B529" i="61"/>
  <c r="A531" i="61" l="1"/>
  <c r="C530" i="61"/>
  <c r="B530" i="61"/>
  <c r="B446" i="29"/>
  <c r="K445" i="29"/>
  <c r="L445" i="29" s="1"/>
  <c r="N445" i="29" s="1"/>
  <c r="C445" i="29"/>
  <c r="D445" i="29" s="1"/>
  <c r="F445" i="29" s="1"/>
  <c r="D529" i="61"/>
  <c r="Q443" i="29"/>
  <c r="R442" i="29"/>
  <c r="S442" i="29" s="1"/>
  <c r="U442" i="29" s="1"/>
  <c r="AD430" i="29"/>
  <c r="AE430" i="29" s="1"/>
  <c r="AI430" i="29" s="1"/>
  <c r="AG431" i="29"/>
  <c r="Y430" i="29"/>
  <c r="Z430" i="29" s="1"/>
  <c r="AH430" i="29" s="1"/>
  <c r="Q444" i="29" l="1"/>
  <c r="R443" i="29"/>
  <c r="S443" i="29" s="1"/>
  <c r="U443" i="29" s="1"/>
  <c r="B447" i="29"/>
  <c r="C446" i="29"/>
  <c r="D446" i="29" s="1"/>
  <c r="F446" i="29" s="1"/>
  <c r="K446" i="29"/>
  <c r="L446" i="29" s="1"/>
  <c r="N446" i="29" s="1"/>
  <c r="AG432" i="29"/>
  <c r="Y431" i="29"/>
  <c r="Z431" i="29" s="1"/>
  <c r="AH431" i="29" s="1"/>
  <c r="AD431" i="29"/>
  <c r="AE431" i="29" s="1"/>
  <c r="AI431" i="29" s="1"/>
  <c r="D530" i="61"/>
  <c r="A532" i="61"/>
  <c r="C531" i="61"/>
  <c r="B531" i="61"/>
  <c r="A533" i="61" l="1"/>
  <c r="B532" i="61"/>
  <c r="C532" i="61"/>
  <c r="D532" i="61" s="1"/>
  <c r="D531" i="61"/>
  <c r="AG433" i="29"/>
  <c r="AD432" i="29"/>
  <c r="AE432" i="29" s="1"/>
  <c r="AI432" i="29" s="1"/>
  <c r="Y432" i="29"/>
  <c r="Z432" i="29" s="1"/>
  <c r="AH432" i="29" s="1"/>
  <c r="B448" i="29"/>
  <c r="K447" i="29"/>
  <c r="L447" i="29" s="1"/>
  <c r="N447" i="29" s="1"/>
  <c r="C447" i="29"/>
  <c r="D447" i="29" s="1"/>
  <c r="F447" i="29" s="1"/>
  <c r="Q445" i="29"/>
  <c r="R444" i="29"/>
  <c r="S444" i="29" s="1"/>
  <c r="U444" i="29" s="1"/>
  <c r="B449" i="29" l="1"/>
  <c r="K448" i="29"/>
  <c r="L448" i="29" s="1"/>
  <c r="N448" i="29" s="1"/>
  <c r="C448" i="29"/>
  <c r="D448" i="29" s="1"/>
  <c r="F448" i="29" s="1"/>
  <c r="AG434" i="29"/>
  <c r="AD433" i="29"/>
  <c r="AE433" i="29" s="1"/>
  <c r="AI433" i="29" s="1"/>
  <c r="Y433" i="29"/>
  <c r="Z433" i="29" s="1"/>
  <c r="AH433" i="29" s="1"/>
  <c r="Q446" i="29"/>
  <c r="R445" i="29"/>
  <c r="S445" i="29" s="1"/>
  <c r="U445" i="29" s="1"/>
  <c r="A534" i="61"/>
  <c r="B533" i="61"/>
  <c r="C533" i="61"/>
  <c r="D533" i="61" s="1"/>
  <c r="R446" i="29" l="1"/>
  <c r="S446" i="29" s="1"/>
  <c r="U446" i="29" s="1"/>
  <c r="Q447" i="29"/>
  <c r="A535" i="61"/>
  <c r="C534" i="61"/>
  <c r="D534" i="61" s="1"/>
  <c r="B534" i="61"/>
  <c r="AG435" i="29"/>
  <c r="AD434" i="29"/>
  <c r="AE434" i="29" s="1"/>
  <c r="AI434" i="29" s="1"/>
  <c r="Y434" i="29"/>
  <c r="Z434" i="29" s="1"/>
  <c r="AH434" i="29" s="1"/>
  <c r="B450" i="29"/>
  <c r="C449" i="29"/>
  <c r="D449" i="29" s="1"/>
  <c r="F449" i="29" s="1"/>
  <c r="K449" i="29"/>
  <c r="L449" i="29" s="1"/>
  <c r="N449" i="29" s="1"/>
  <c r="Y435" i="29" l="1"/>
  <c r="Z435" i="29" s="1"/>
  <c r="AH435" i="29" s="1"/>
  <c r="AG436" i="29"/>
  <c r="AD435" i="29"/>
  <c r="AE435" i="29" s="1"/>
  <c r="AI435" i="29" s="1"/>
  <c r="A536" i="61"/>
  <c r="C535" i="61"/>
  <c r="B535" i="61"/>
  <c r="Q448" i="29"/>
  <c r="R447" i="29"/>
  <c r="S447" i="29" s="1"/>
  <c r="U447" i="29" s="1"/>
  <c r="B451" i="29"/>
  <c r="K450" i="29"/>
  <c r="L450" i="29" s="1"/>
  <c r="N450" i="29" s="1"/>
  <c r="C450" i="29"/>
  <c r="D450" i="29" s="1"/>
  <c r="F450" i="29" s="1"/>
  <c r="R448" i="29" l="1"/>
  <c r="S448" i="29" s="1"/>
  <c r="U448" i="29" s="1"/>
  <c r="Q449" i="29"/>
  <c r="A537" i="61"/>
  <c r="B536" i="61"/>
  <c r="C536" i="61"/>
  <c r="D536" i="61" s="1"/>
  <c r="Y436" i="29"/>
  <c r="Z436" i="29" s="1"/>
  <c r="AH436" i="29" s="1"/>
  <c r="AG437" i="29"/>
  <c r="AD436" i="29"/>
  <c r="AE436" i="29" s="1"/>
  <c r="AI436" i="29" s="1"/>
  <c r="K451" i="29"/>
  <c r="L451" i="29" s="1"/>
  <c r="N451" i="29" s="1"/>
  <c r="B452" i="29"/>
  <c r="C451" i="29"/>
  <c r="D451" i="29" s="1"/>
  <c r="F451" i="29" s="1"/>
  <c r="D535" i="61"/>
  <c r="C452" i="29" l="1"/>
  <c r="D452" i="29" s="1"/>
  <c r="F452" i="29" s="1"/>
  <c r="B453" i="29"/>
  <c r="K452" i="29"/>
  <c r="L452" i="29" s="1"/>
  <c r="N452" i="29" s="1"/>
  <c r="AG438" i="29"/>
  <c r="AD437" i="29"/>
  <c r="AE437" i="29" s="1"/>
  <c r="AI437" i="29" s="1"/>
  <c r="Y437" i="29"/>
  <c r="Z437" i="29" s="1"/>
  <c r="AH437" i="29" s="1"/>
  <c r="A538" i="61"/>
  <c r="C537" i="61"/>
  <c r="D537" i="61" s="1"/>
  <c r="B537" i="61"/>
  <c r="R449" i="29"/>
  <c r="S449" i="29" s="1"/>
  <c r="U449" i="29" s="1"/>
  <c r="Q450" i="29"/>
  <c r="R450" i="29" l="1"/>
  <c r="S450" i="29" s="1"/>
  <c r="U450" i="29" s="1"/>
  <c r="Q451" i="29"/>
  <c r="A539" i="61"/>
  <c r="C538" i="61"/>
  <c r="D538" i="61" s="1"/>
  <c r="B538" i="61"/>
  <c r="B454" i="29"/>
  <c r="C453" i="29"/>
  <c r="D453" i="29" s="1"/>
  <c r="F453" i="29" s="1"/>
  <c r="K453" i="29"/>
  <c r="L453" i="29" s="1"/>
  <c r="N453" i="29" s="1"/>
  <c r="AD438" i="29"/>
  <c r="AE438" i="29" s="1"/>
  <c r="AI438" i="29" s="1"/>
  <c r="Y438" i="29"/>
  <c r="Z438" i="29" s="1"/>
  <c r="AH438" i="29" s="1"/>
  <c r="AG439" i="29"/>
  <c r="K454" i="29" l="1"/>
  <c r="L454" i="29" s="1"/>
  <c r="N454" i="29" s="1"/>
  <c r="C454" i="29"/>
  <c r="D454" i="29" s="1"/>
  <c r="F454" i="29" s="1"/>
  <c r="B455" i="29"/>
  <c r="A540" i="61"/>
  <c r="C539" i="61"/>
  <c r="B539" i="61"/>
  <c r="AG440" i="29"/>
  <c r="Y439" i="29"/>
  <c r="Z439" i="29" s="1"/>
  <c r="AH439" i="29" s="1"/>
  <c r="AD439" i="29"/>
  <c r="AE439" i="29" s="1"/>
  <c r="AI439" i="29" s="1"/>
  <c r="R451" i="29"/>
  <c r="S451" i="29" s="1"/>
  <c r="U451" i="29" s="1"/>
  <c r="Q452" i="29"/>
  <c r="R452" i="29" l="1"/>
  <c r="S452" i="29" s="1"/>
  <c r="U452" i="29" s="1"/>
  <c r="Q453" i="29"/>
  <c r="Y440" i="29"/>
  <c r="Z440" i="29" s="1"/>
  <c r="AH440" i="29" s="1"/>
  <c r="AG441" i="29"/>
  <c r="AD440" i="29"/>
  <c r="AE440" i="29" s="1"/>
  <c r="AI440" i="29" s="1"/>
  <c r="C455" i="29"/>
  <c r="D455" i="29" s="1"/>
  <c r="F455" i="29" s="1"/>
  <c r="K455" i="29"/>
  <c r="L455" i="29" s="1"/>
  <c r="N455" i="29" s="1"/>
  <c r="B456" i="29"/>
  <c r="D539" i="61"/>
  <c r="A541" i="61"/>
  <c r="C540" i="61"/>
  <c r="B540" i="61"/>
  <c r="D540" i="61" l="1"/>
  <c r="Y441" i="29"/>
  <c r="Z441" i="29" s="1"/>
  <c r="AH441" i="29" s="1"/>
  <c r="AG442" i="29"/>
  <c r="AD441" i="29"/>
  <c r="AE441" i="29" s="1"/>
  <c r="AI441" i="29" s="1"/>
  <c r="Q454" i="29"/>
  <c r="R453" i="29"/>
  <c r="S453" i="29" s="1"/>
  <c r="U453" i="29" s="1"/>
  <c r="A542" i="61"/>
  <c r="B541" i="61"/>
  <c r="C541" i="61"/>
  <c r="D541" i="61" s="1"/>
  <c r="K456" i="29"/>
  <c r="L456" i="29" s="1"/>
  <c r="N456" i="29" s="1"/>
  <c r="B457" i="29"/>
  <c r="C456" i="29"/>
  <c r="D456" i="29" s="1"/>
  <c r="F456" i="29" s="1"/>
  <c r="K457" i="29" l="1"/>
  <c r="L457" i="29" s="1"/>
  <c r="N457" i="29" s="1"/>
  <c r="C457" i="29"/>
  <c r="D457" i="29" s="1"/>
  <c r="F457" i="29" s="1"/>
  <c r="B458" i="29"/>
  <c r="A543" i="61"/>
  <c r="C542" i="61"/>
  <c r="B542" i="61"/>
  <c r="Q455" i="29"/>
  <c r="R454" i="29"/>
  <c r="S454" i="29" s="1"/>
  <c r="U454" i="29" s="1"/>
  <c r="AD442" i="29"/>
  <c r="AE442" i="29" s="1"/>
  <c r="AI442" i="29" s="1"/>
  <c r="Y442" i="29"/>
  <c r="Z442" i="29" s="1"/>
  <c r="AH442" i="29" s="1"/>
  <c r="AG443" i="29"/>
  <c r="K458" i="29" l="1"/>
  <c r="L458" i="29" s="1"/>
  <c r="N458" i="29" s="1"/>
  <c r="B459" i="29"/>
  <c r="C458" i="29"/>
  <c r="D458" i="29" s="1"/>
  <c r="F458" i="29" s="1"/>
  <c r="AG444" i="29"/>
  <c r="AD443" i="29"/>
  <c r="AE443" i="29" s="1"/>
  <c r="AI443" i="29" s="1"/>
  <c r="Y443" i="29"/>
  <c r="Z443" i="29" s="1"/>
  <c r="AH443" i="29" s="1"/>
  <c r="R455" i="29"/>
  <c r="S455" i="29" s="1"/>
  <c r="U455" i="29" s="1"/>
  <c r="Q456" i="29"/>
  <c r="D542" i="61"/>
  <c r="A544" i="61"/>
  <c r="C543" i="61"/>
  <c r="D543" i="61" s="1"/>
  <c r="B543" i="61"/>
  <c r="Q457" i="29" l="1"/>
  <c r="R456" i="29"/>
  <c r="S456" i="29" s="1"/>
  <c r="U456" i="29" s="1"/>
  <c r="A545" i="61"/>
  <c r="C544" i="61"/>
  <c r="B544" i="61"/>
  <c r="K459" i="29"/>
  <c r="L459" i="29" s="1"/>
  <c r="N459" i="29" s="1"/>
  <c r="C459" i="29"/>
  <c r="D459" i="29" s="1"/>
  <c r="F459" i="29" s="1"/>
  <c r="B460" i="29"/>
  <c r="Y444" i="29"/>
  <c r="Z444" i="29" s="1"/>
  <c r="AH444" i="29" s="1"/>
  <c r="AG445" i="29"/>
  <c r="AD444" i="29"/>
  <c r="AE444" i="29" s="1"/>
  <c r="AI444" i="29" s="1"/>
  <c r="C460" i="29" l="1"/>
  <c r="D460" i="29" s="1"/>
  <c r="F460" i="29" s="1"/>
  <c r="B461" i="29"/>
  <c r="K460" i="29"/>
  <c r="L460" i="29" s="1"/>
  <c r="N460" i="29" s="1"/>
  <c r="AG446" i="29"/>
  <c r="AD445" i="29"/>
  <c r="AE445" i="29" s="1"/>
  <c r="AI445" i="29" s="1"/>
  <c r="Y445" i="29"/>
  <c r="Z445" i="29" s="1"/>
  <c r="AH445" i="29" s="1"/>
  <c r="D544" i="61"/>
  <c r="A546" i="61"/>
  <c r="C545" i="61"/>
  <c r="D545" i="61" s="1"/>
  <c r="B545" i="61"/>
  <c r="Q458" i="29"/>
  <c r="R457" i="29"/>
  <c r="S457" i="29" s="1"/>
  <c r="U457" i="29" s="1"/>
  <c r="A547" i="61" l="1"/>
  <c r="C546" i="61"/>
  <c r="D546" i="61" s="1"/>
  <c r="B546" i="61"/>
  <c r="AD446" i="29"/>
  <c r="AE446" i="29" s="1"/>
  <c r="AI446" i="29" s="1"/>
  <c r="AG447" i="29"/>
  <c r="Y446" i="29"/>
  <c r="Z446" i="29" s="1"/>
  <c r="AH446" i="29" s="1"/>
  <c r="B462" i="29"/>
  <c r="C461" i="29"/>
  <c r="D461" i="29" s="1"/>
  <c r="F461" i="29" s="1"/>
  <c r="K461" i="29"/>
  <c r="L461" i="29" s="1"/>
  <c r="N461" i="29" s="1"/>
  <c r="R458" i="29"/>
  <c r="S458" i="29" s="1"/>
  <c r="U458" i="29" s="1"/>
  <c r="Q459" i="29"/>
  <c r="B463" i="29" l="1"/>
  <c r="K462" i="29"/>
  <c r="L462" i="29" s="1"/>
  <c r="N462" i="29" s="1"/>
  <c r="C462" i="29"/>
  <c r="D462" i="29" s="1"/>
  <c r="F462" i="29" s="1"/>
  <c r="Q460" i="29"/>
  <c r="R459" i="29"/>
  <c r="S459" i="29" s="1"/>
  <c r="U459" i="29" s="1"/>
  <c r="AG448" i="29"/>
  <c r="Y447" i="29"/>
  <c r="Z447" i="29" s="1"/>
  <c r="AH447" i="29" s="1"/>
  <c r="AD447" i="29"/>
  <c r="AE447" i="29" s="1"/>
  <c r="AI447" i="29" s="1"/>
  <c r="A548" i="61"/>
  <c r="C547" i="61"/>
  <c r="B547" i="61"/>
  <c r="A549" i="61" l="1"/>
  <c r="B548" i="61"/>
  <c r="C548" i="61"/>
  <c r="D548" i="61" s="1"/>
  <c r="D547" i="61"/>
  <c r="AG449" i="29"/>
  <c r="AD448" i="29"/>
  <c r="AE448" i="29" s="1"/>
  <c r="AI448" i="29" s="1"/>
  <c r="Y448" i="29"/>
  <c r="Z448" i="29" s="1"/>
  <c r="AH448" i="29" s="1"/>
  <c r="Q461" i="29"/>
  <c r="R460" i="29"/>
  <c r="S460" i="29" s="1"/>
  <c r="U460" i="29" s="1"/>
  <c r="C463" i="29"/>
  <c r="D463" i="29" s="1"/>
  <c r="F463" i="29" s="1"/>
  <c r="B464" i="29"/>
  <c r="K463" i="29"/>
  <c r="L463" i="29" s="1"/>
  <c r="N463" i="29" s="1"/>
  <c r="B465" i="29" l="1"/>
  <c r="K464" i="29"/>
  <c r="L464" i="29" s="1"/>
  <c r="N464" i="29" s="1"/>
  <c r="C464" i="29"/>
  <c r="D464" i="29" s="1"/>
  <c r="F464" i="29" s="1"/>
  <c r="Q462" i="29"/>
  <c r="R461" i="29"/>
  <c r="S461" i="29" s="1"/>
  <c r="U461" i="29" s="1"/>
  <c r="AG450" i="29"/>
  <c r="AD449" i="29"/>
  <c r="AE449" i="29" s="1"/>
  <c r="AI449" i="29" s="1"/>
  <c r="Y449" i="29"/>
  <c r="Z449" i="29" s="1"/>
  <c r="AH449" i="29" s="1"/>
  <c r="A550" i="61"/>
  <c r="B549" i="61"/>
  <c r="C549" i="61"/>
  <c r="D549" i="61" s="1"/>
  <c r="A551" i="61" l="1"/>
  <c r="C550" i="61"/>
  <c r="B550" i="61"/>
  <c r="AG451" i="29"/>
  <c r="AD450" i="29"/>
  <c r="AE450" i="29" s="1"/>
  <c r="AI450" i="29" s="1"/>
  <c r="Y450" i="29"/>
  <c r="Z450" i="29" s="1"/>
  <c r="AH450" i="29" s="1"/>
  <c r="R462" i="29"/>
  <c r="S462" i="29" s="1"/>
  <c r="U462" i="29" s="1"/>
  <c r="Q463" i="29"/>
  <c r="K465" i="29"/>
  <c r="L465" i="29" s="1"/>
  <c r="N465" i="29" s="1"/>
  <c r="B466" i="29"/>
  <c r="C465" i="29"/>
  <c r="D465" i="29" s="1"/>
  <c r="F465" i="29" s="1"/>
  <c r="Q464" i="29" l="1"/>
  <c r="R463" i="29"/>
  <c r="S463" i="29" s="1"/>
  <c r="U463" i="29" s="1"/>
  <c r="B467" i="29"/>
  <c r="K466" i="29"/>
  <c r="L466" i="29" s="1"/>
  <c r="N466" i="29" s="1"/>
  <c r="C466" i="29"/>
  <c r="D466" i="29" s="1"/>
  <c r="F466" i="29" s="1"/>
  <c r="Y451" i="29"/>
  <c r="Z451" i="29" s="1"/>
  <c r="AH451" i="29" s="1"/>
  <c r="AG452" i="29"/>
  <c r="AD451" i="29"/>
  <c r="AE451" i="29" s="1"/>
  <c r="AI451" i="29" s="1"/>
  <c r="D550" i="61"/>
  <c r="A552" i="61"/>
  <c r="C551" i="61"/>
  <c r="B551" i="61"/>
  <c r="D551" i="61" l="1"/>
  <c r="Y452" i="29"/>
  <c r="Z452" i="29" s="1"/>
  <c r="AH452" i="29" s="1"/>
  <c r="AG453" i="29"/>
  <c r="AD452" i="29"/>
  <c r="AE452" i="29" s="1"/>
  <c r="AI452" i="29" s="1"/>
  <c r="A553" i="61"/>
  <c r="B552" i="61"/>
  <c r="C552" i="61"/>
  <c r="D552" i="61" s="1"/>
  <c r="K467" i="29"/>
  <c r="L467" i="29" s="1"/>
  <c r="N467" i="29" s="1"/>
  <c r="B468" i="29"/>
  <c r="C467" i="29"/>
  <c r="D467" i="29" s="1"/>
  <c r="F467" i="29" s="1"/>
  <c r="R464" i="29"/>
  <c r="S464" i="29" s="1"/>
  <c r="U464" i="29" s="1"/>
  <c r="Q465" i="29"/>
  <c r="R465" i="29" l="1"/>
  <c r="S465" i="29" s="1"/>
  <c r="U465" i="29" s="1"/>
  <c r="Q466" i="29"/>
  <c r="C468" i="29"/>
  <c r="D468" i="29" s="1"/>
  <c r="F468" i="29" s="1"/>
  <c r="B469" i="29"/>
  <c r="K468" i="29"/>
  <c r="L468" i="29" s="1"/>
  <c r="N468" i="29" s="1"/>
  <c r="A554" i="61"/>
  <c r="C553" i="61"/>
  <c r="B553" i="61"/>
  <c r="AG454" i="29"/>
  <c r="AD453" i="29"/>
  <c r="AE453" i="29" s="1"/>
  <c r="AI453" i="29" s="1"/>
  <c r="Y453" i="29"/>
  <c r="Z453" i="29" s="1"/>
  <c r="AH453" i="29" s="1"/>
  <c r="AD454" i="29" l="1"/>
  <c r="AE454" i="29" s="1"/>
  <c r="AI454" i="29" s="1"/>
  <c r="Y454" i="29"/>
  <c r="Z454" i="29" s="1"/>
  <c r="AH454" i="29" s="1"/>
  <c r="AG455" i="29"/>
  <c r="D553" i="61"/>
  <c r="B470" i="29"/>
  <c r="C469" i="29"/>
  <c r="D469" i="29" s="1"/>
  <c r="F469" i="29" s="1"/>
  <c r="K469" i="29"/>
  <c r="L469" i="29" s="1"/>
  <c r="N469" i="29" s="1"/>
  <c r="R466" i="29"/>
  <c r="S466" i="29" s="1"/>
  <c r="U466" i="29" s="1"/>
  <c r="Q467" i="29"/>
  <c r="A555" i="61"/>
  <c r="C554" i="61"/>
  <c r="D554" i="61" s="1"/>
  <c r="B554" i="61"/>
  <c r="A556" i="61" l="1"/>
  <c r="C555" i="61"/>
  <c r="B555" i="61"/>
  <c r="Q468" i="29"/>
  <c r="R467" i="29"/>
  <c r="S467" i="29" s="1"/>
  <c r="U467" i="29" s="1"/>
  <c r="K470" i="29"/>
  <c r="L470" i="29" s="1"/>
  <c r="N470" i="29" s="1"/>
  <c r="C470" i="29"/>
  <c r="D470" i="29" s="1"/>
  <c r="F470" i="29" s="1"/>
  <c r="B471" i="29"/>
  <c r="AG456" i="29"/>
  <c r="Y455" i="29"/>
  <c r="Z455" i="29" s="1"/>
  <c r="AH455" i="29" s="1"/>
  <c r="AD455" i="29"/>
  <c r="AE455" i="29" s="1"/>
  <c r="AI455" i="29" s="1"/>
  <c r="C471" i="29" l="1"/>
  <c r="D471" i="29" s="1"/>
  <c r="F471" i="29" s="1"/>
  <c r="K471" i="29"/>
  <c r="L471" i="29" s="1"/>
  <c r="N471" i="29" s="1"/>
  <c r="B472" i="29"/>
  <c r="Y456" i="29"/>
  <c r="Z456" i="29" s="1"/>
  <c r="AH456" i="29" s="1"/>
  <c r="AG457" i="29"/>
  <c r="AD456" i="29"/>
  <c r="AE456" i="29" s="1"/>
  <c r="AI456" i="29" s="1"/>
  <c r="Q469" i="29"/>
  <c r="R468" i="29"/>
  <c r="S468" i="29" s="1"/>
  <c r="U468" i="29" s="1"/>
  <c r="D555" i="61"/>
  <c r="A557" i="61"/>
  <c r="C556" i="61"/>
  <c r="B556" i="61"/>
  <c r="D556" i="61" l="1"/>
  <c r="Q470" i="29"/>
  <c r="R469" i="29"/>
  <c r="S469" i="29" s="1"/>
  <c r="U469" i="29" s="1"/>
  <c r="Y457" i="29"/>
  <c r="Z457" i="29" s="1"/>
  <c r="AH457" i="29" s="1"/>
  <c r="AG458" i="29"/>
  <c r="AD457" i="29"/>
  <c r="AE457" i="29" s="1"/>
  <c r="AI457" i="29" s="1"/>
  <c r="A558" i="61"/>
  <c r="B557" i="61"/>
  <c r="C557" i="61"/>
  <c r="D557" i="61" s="1"/>
  <c r="K472" i="29"/>
  <c r="L472" i="29" s="1"/>
  <c r="N472" i="29" s="1"/>
  <c r="B473" i="29"/>
  <c r="C472" i="29"/>
  <c r="D472" i="29" s="1"/>
  <c r="F472" i="29" s="1"/>
  <c r="A559" i="61" l="1"/>
  <c r="C558" i="61"/>
  <c r="B558" i="61"/>
  <c r="AD458" i="29"/>
  <c r="AE458" i="29" s="1"/>
  <c r="AI458" i="29" s="1"/>
  <c r="Y458" i="29"/>
  <c r="Z458" i="29" s="1"/>
  <c r="AH458" i="29" s="1"/>
  <c r="AG459" i="29"/>
  <c r="K473" i="29"/>
  <c r="L473" i="29" s="1"/>
  <c r="N473" i="29" s="1"/>
  <c r="C473" i="29"/>
  <c r="D473" i="29" s="1"/>
  <c r="F473" i="29" s="1"/>
  <c r="B474" i="29"/>
  <c r="R470" i="29"/>
  <c r="S470" i="29" s="1"/>
  <c r="U470" i="29" s="1"/>
  <c r="Q471" i="29"/>
  <c r="R471" i="29" l="1"/>
  <c r="S471" i="29" s="1"/>
  <c r="U471" i="29" s="1"/>
  <c r="Q472" i="29"/>
  <c r="AG460" i="29"/>
  <c r="AD459" i="29"/>
  <c r="AE459" i="29" s="1"/>
  <c r="AI459" i="29" s="1"/>
  <c r="Y459" i="29"/>
  <c r="Z459" i="29" s="1"/>
  <c r="AH459" i="29" s="1"/>
  <c r="B475" i="29"/>
  <c r="K474" i="29"/>
  <c r="L474" i="29" s="1"/>
  <c r="N474" i="29" s="1"/>
  <c r="C474" i="29"/>
  <c r="D474" i="29" s="1"/>
  <c r="F474" i="29" s="1"/>
  <c r="D558" i="61"/>
  <c r="A560" i="61"/>
  <c r="C559" i="61"/>
  <c r="B559" i="61"/>
  <c r="K475" i="29" l="1"/>
  <c r="L475" i="29" s="1"/>
  <c r="N475" i="29" s="1"/>
  <c r="C475" i="29"/>
  <c r="D475" i="29" s="1"/>
  <c r="F475" i="29" s="1"/>
  <c r="B476" i="29"/>
  <c r="D559" i="61"/>
  <c r="Q473" i="29"/>
  <c r="R472" i="29"/>
  <c r="S472" i="29" s="1"/>
  <c r="U472" i="29" s="1"/>
  <c r="A561" i="61"/>
  <c r="C560" i="61"/>
  <c r="D560" i="61" s="1"/>
  <c r="B560" i="61"/>
  <c r="Y460" i="29"/>
  <c r="Z460" i="29" s="1"/>
  <c r="AH460" i="29" s="1"/>
  <c r="AG461" i="29"/>
  <c r="AD460" i="29"/>
  <c r="AE460" i="29" s="1"/>
  <c r="AI460" i="29" s="1"/>
  <c r="AG462" i="29" l="1"/>
  <c r="AD461" i="29"/>
  <c r="AE461" i="29" s="1"/>
  <c r="AI461" i="29" s="1"/>
  <c r="Y461" i="29"/>
  <c r="Z461" i="29" s="1"/>
  <c r="AH461" i="29" s="1"/>
  <c r="A562" i="61"/>
  <c r="C561" i="61"/>
  <c r="B561" i="61"/>
  <c r="Q474" i="29"/>
  <c r="R473" i="29"/>
  <c r="S473" i="29" s="1"/>
  <c r="U473" i="29" s="1"/>
  <c r="K476" i="29"/>
  <c r="L476" i="29" s="1"/>
  <c r="N476" i="29" s="1"/>
  <c r="C476" i="29"/>
  <c r="D476" i="29" s="1"/>
  <c r="F476" i="29" s="1"/>
  <c r="B477" i="29"/>
  <c r="B478" i="29" l="1"/>
  <c r="C477" i="29"/>
  <c r="D477" i="29" s="1"/>
  <c r="F477" i="29" s="1"/>
  <c r="K477" i="29"/>
  <c r="L477" i="29" s="1"/>
  <c r="N477" i="29" s="1"/>
  <c r="R474" i="29"/>
  <c r="S474" i="29" s="1"/>
  <c r="U474" i="29" s="1"/>
  <c r="Q475" i="29"/>
  <c r="A563" i="61"/>
  <c r="C562" i="61"/>
  <c r="D562" i="61" s="1"/>
  <c r="B562" i="61"/>
  <c r="D561" i="61"/>
  <c r="AD462" i="29"/>
  <c r="AE462" i="29" s="1"/>
  <c r="AI462" i="29" s="1"/>
  <c r="AG463" i="29"/>
  <c r="Y462" i="29"/>
  <c r="Z462" i="29" s="1"/>
  <c r="AH462" i="29" s="1"/>
  <c r="AG464" i="29" l="1"/>
  <c r="Y463" i="29"/>
  <c r="Z463" i="29" s="1"/>
  <c r="AH463" i="29" s="1"/>
  <c r="AD463" i="29"/>
  <c r="AE463" i="29" s="1"/>
  <c r="AI463" i="29" s="1"/>
  <c r="A564" i="61"/>
  <c r="C563" i="61"/>
  <c r="B563" i="61"/>
  <c r="Q476" i="29"/>
  <c r="R475" i="29"/>
  <c r="S475" i="29" s="1"/>
  <c r="U475" i="29" s="1"/>
  <c r="B479" i="29"/>
  <c r="C478" i="29"/>
  <c r="D478" i="29" s="1"/>
  <c r="F478" i="29" s="1"/>
  <c r="K478" i="29"/>
  <c r="L478" i="29" s="1"/>
  <c r="N478" i="29" s="1"/>
  <c r="Q477" i="29" l="1"/>
  <c r="R476" i="29"/>
  <c r="S476" i="29" s="1"/>
  <c r="U476" i="29" s="1"/>
  <c r="A565" i="61"/>
  <c r="B564" i="61"/>
  <c r="C564" i="61"/>
  <c r="D564" i="61" s="1"/>
  <c r="B480" i="29"/>
  <c r="K479" i="29"/>
  <c r="L479" i="29" s="1"/>
  <c r="N479" i="29" s="1"/>
  <c r="C479" i="29"/>
  <c r="D479" i="29" s="1"/>
  <c r="F479" i="29" s="1"/>
  <c r="D563" i="61"/>
  <c r="AG465" i="29"/>
  <c r="AD464" i="29"/>
  <c r="AE464" i="29" s="1"/>
  <c r="AI464" i="29" s="1"/>
  <c r="Y464" i="29"/>
  <c r="Z464" i="29" s="1"/>
  <c r="AH464" i="29" s="1"/>
  <c r="AG466" i="29" l="1"/>
  <c r="AD465" i="29"/>
  <c r="AE465" i="29" s="1"/>
  <c r="AI465" i="29" s="1"/>
  <c r="Y465" i="29"/>
  <c r="Z465" i="29" s="1"/>
  <c r="AH465" i="29" s="1"/>
  <c r="C480" i="29"/>
  <c r="D480" i="29" s="1"/>
  <c r="F480" i="29" s="1"/>
  <c r="B481" i="29"/>
  <c r="K480" i="29"/>
  <c r="L480" i="29" s="1"/>
  <c r="N480" i="29" s="1"/>
  <c r="A566" i="61"/>
  <c r="B565" i="61"/>
  <c r="C565" i="61"/>
  <c r="D565" i="61" s="1"/>
  <c r="R477" i="29"/>
  <c r="S477" i="29" s="1"/>
  <c r="U477" i="29" s="1"/>
  <c r="Q478" i="29"/>
  <c r="B482" i="29" l="1"/>
  <c r="K481" i="29"/>
  <c r="L481" i="29" s="1"/>
  <c r="N481" i="29" s="1"/>
  <c r="C481" i="29"/>
  <c r="D481" i="29" s="1"/>
  <c r="F481" i="29" s="1"/>
  <c r="Q479" i="29"/>
  <c r="R478" i="29"/>
  <c r="S478" i="29" s="1"/>
  <c r="U478" i="29" s="1"/>
  <c r="A567" i="61"/>
  <c r="C566" i="61"/>
  <c r="B566" i="61"/>
  <c r="AG467" i="29"/>
  <c r="AD466" i="29"/>
  <c r="AE466" i="29" s="1"/>
  <c r="AI466" i="29" s="1"/>
  <c r="Y466" i="29"/>
  <c r="Z466" i="29" s="1"/>
  <c r="AH466" i="29" s="1"/>
  <c r="Y467" i="29" l="1"/>
  <c r="Z467" i="29" s="1"/>
  <c r="AH467" i="29" s="1"/>
  <c r="AG468" i="29"/>
  <c r="AD467" i="29"/>
  <c r="AE467" i="29" s="1"/>
  <c r="AI467" i="29" s="1"/>
  <c r="D566" i="61"/>
  <c r="A568" i="61"/>
  <c r="C567" i="61"/>
  <c r="B567" i="61"/>
  <c r="Q480" i="29"/>
  <c r="R479" i="29"/>
  <c r="S479" i="29" s="1"/>
  <c r="U479" i="29" s="1"/>
  <c r="K482" i="29"/>
  <c r="L482" i="29" s="1"/>
  <c r="N482" i="29" s="1"/>
  <c r="C482" i="29"/>
  <c r="D482" i="29" s="1"/>
  <c r="F482" i="29" s="1"/>
  <c r="B483" i="29"/>
  <c r="R480" i="29" l="1"/>
  <c r="S480" i="29" s="1"/>
  <c r="U480" i="29" s="1"/>
  <c r="Q481" i="29"/>
  <c r="B484" i="29"/>
  <c r="K483" i="29"/>
  <c r="L483" i="29" s="1"/>
  <c r="N483" i="29" s="1"/>
  <c r="C483" i="29"/>
  <c r="D483" i="29" s="1"/>
  <c r="F483" i="29" s="1"/>
  <c r="A569" i="61"/>
  <c r="B568" i="61"/>
  <c r="C568" i="61"/>
  <c r="D568" i="61" s="1"/>
  <c r="D567" i="61"/>
  <c r="Y468" i="29"/>
  <c r="Z468" i="29" s="1"/>
  <c r="AH468" i="29" s="1"/>
  <c r="AG469" i="29"/>
  <c r="AD468" i="29"/>
  <c r="AE468" i="29" s="1"/>
  <c r="AI468" i="29" s="1"/>
  <c r="AG470" i="29" l="1"/>
  <c r="AD469" i="29"/>
  <c r="AE469" i="29" s="1"/>
  <c r="AI469" i="29" s="1"/>
  <c r="Y469" i="29"/>
  <c r="Z469" i="29" s="1"/>
  <c r="AH469" i="29" s="1"/>
  <c r="A570" i="61"/>
  <c r="C569" i="61"/>
  <c r="B569" i="61"/>
  <c r="Q482" i="29"/>
  <c r="R481" i="29"/>
  <c r="S481" i="29" s="1"/>
  <c r="U481" i="29" s="1"/>
  <c r="K484" i="29"/>
  <c r="L484" i="29" s="1"/>
  <c r="N484" i="29" s="1"/>
  <c r="B485" i="29"/>
  <c r="C484" i="29"/>
  <c r="D484" i="29" s="1"/>
  <c r="F484" i="29" s="1"/>
  <c r="A571" i="61" l="1"/>
  <c r="C570" i="61"/>
  <c r="B570" i="61"/>
  <c r="Q483" i="29"/>
  <c r="R482" i="29"/>
  <c r="S482" i="29" s="1"/>
  <c r="U482" i="29" s="1"/>
  <c r="C485" i="29"/>
  <c r="D485" i="29" s="1"/>
  <c r="F485" i="29" s="1"/>
  <c r="B486" i="29"/>
  <c r="K485" i="29"/>
  <c r="L485" i="29" s="1"/>
  <c r="N485" i="29" s="1"/>
  <c r="D569" i="61"/>
  <c r="AD470" i="29"/>
  <c r="AE470" i="29" s="1"/>
  <c r="AI470" i="29" s="1"/>
  <c r="Y470" i="29"/>
  <c r="Z470" i="29" s="1"/>
  <c r="AH470" i="29" s="1"/>
  <c r="AG471" i="29"/>
  <c r="AG472" i="29" l="1"/>
  <c r="Y471" i="29"/>
  <c r="Z471" i="29" s="1"/>
  <c r="AH471" i="29" s="1"/>
  <c r="AD471" i="29"/>
  <c r="AE471" i="29" s="1"/>
  <c r="AI471" i="29" s="1"/>
  <c r="B487" i="29"/>
  <c r="C486" i="29"/>
  <c r="D486" i="29" s="1"/>
  <c r="F486" i="29" s="1"/>
  <c r="K486" i="29"/>
  <c r="L486" i="29" s="1"/>
  <c r="N486" i="29" s="1"/>
  <c r="R483" i="29"/>
  <c r="S483" i="29" s="1"/>
  <c r="U483" i="29" s="1"/>
  <c r="Q484" i="29"/>
  <c r="D570" i="61"/>
  <c r="A572" i="61"/>
  <c r="C571" i="61"/>
  <c r="D571" i="61" s="1"/>
  <c r="B571" i="61"/>
  <c r="R484" i="29" l="1"/>
  <c r="S484" i="29" s="1"/>
  <c r="U484" i="29" s="1"/>
  <c r="Q485" i="29"/>
  <c r="A573" i="61"/>
  <c r="C572" i="61"/>
  <c r="D572" i="61" s="1"/>
  <c r="B572" i="61"/>
  <c r="K487" i="29"/>
  <c r="L487" i="29" s="1"/>
  <c r="N487" i="29" s="1"/>
  <c r="C487" i="29"/>
  <c r="D487" i="29" s="1"/>
  <c r="F487" i="29" s="1"/>
  <c r="B488" i="29"/>
  <c r="Y472" i="29"/>
  <c r="Z472" i="29" s="1"/>
  <c r="AH472" i="29" s="1"/>
  <c r="AG473" i="29"/>
  <c r="AD472" i="29"/>
  <c r="AE472" i="29" s="1"/>
  <c r="AI472" i="29" s="1"/>
  <c r="C488" i="29" l="1"/>
  <c r="D488" i="29" s="1"/>
  <c r="F488" i="29" s="1"/>
  <c r="B489" i="29"/>
  <c r="K488" i="29"/>
  <c r="L488" i="29" s="1"/>
  <c r="N488" i="29" s="1"/>
  <c r="A574" i="61"/>
  <c r="B573" i="61"/>
  <c r="C573" i="61"/>
  <c r="D573" i="61" s="1"/>
  <c r="Y473" i="29"/>
  <c r="Z473" i="29" s="1"/>
  <c r="AH473" i="29" s="1"/>
  <c r="AG474" i="29"/>
  <c r="AD473" i="29"/>
  <c r="AE473" i="29" s="1"/>
  <c r="AI473" i="29" s="1"/>
  <c r="R485" i="29"/>
  <c r="S485" i="29" s="1"/>
  <c r="U485" i="29" s="1"/>
  <c r="Q486" i="29"/>
  <c r="R486" i="29" l="1"/>
  <c r="S486" i="29" s="1"/>
  <c r="U486" i="29" s="1"/>
  <c r="Q487" i="29"/>
  <c r="AD474" i="29"/>
  <c r="AE474" i="29" s="1"/>
  <c r="AI474" i="29" s="1"/>
  <c r="AG475" i="29"/>
  <c r="Y474" i="29"/>
  <c r="Z474" i="29" s="1"/>
  <c r="AH474" i="29" s="1"/>
  <c r="K489" i="29"/>
  <c r="L489" i="29" s="1"/>
  <c r="N489" i="29" s="1"/>
  <c r="B490" i="29"/>
  <c r="C489" i="29"/>
  <c r="D489" i="29" s="1"/>
  <c r="F489" i="29" s="1"/>
  <c r="A575" i="61"/>
  <c r="C574" i="61"/>
  <c r="B574" i="61"/>
  <c r="K490" i="29" l="1"/>
  <c r="L490" i="29" s="1"/>
  <c r="N490" i="29" s="1"/>
  <c r="C490" i="29"/>
  <c r="D490" i="29" s="1"/>
  <c r="F490" i="29" s="1"/>
  <c r="B491" i="29"/>
  <c r="D574" i="61"/>
  <c r="R487" i="29"/>
  <c r="S487" i="29" s="1"/>
  <c r="U487" i="29" s="1"/>
  <c r="Q488" i="29"/>
  <c r="A576" i="61"/>
  <c r="C575" i="61"/>
  <c r="B575" i="61"/>
  <c r="AG476" i="29"/>
  <c r="AD475" i="29"/>
  <c r="AE475" i="29" s="1"/>
  <c r="AI475" i="29" s="1"/>
  <c r="Y475" i="29"/>
  <c r="Z475" i="29" s="1"/>
  <c r="AH475" i="29" s="1"/>
  <c r="Y476" i="29" l="1"/>
  <c r="Z476" i="29" s="1"/>
  <c r="AH476" i="29" s="1"/>
  <c r="AG477" i="29"/>
  <c r="AD476" i="29"/>
  <c r="AE476" i="29" s="1"/>
  <c r="AI476" i="29" s="1"/>
  <c r="K491" i="29"/>
  <c r="L491" i="29" s="1"/>
  <c r="N491" i="29" s="1"/>
  <c r="B492" i="29"/>
  <c r="C491" i="29"/>
  <c r="D491" i="29" s="1"/>
  <c r="F491" i="29" s="1"/>
  <c r="D575" i="61"/>
  <c r="A577" i="61"/>
  <c r="C576" i="61"/>
  <c r="D576" i="61" s="1"/>
  <c r="B576" i="61"/>
  <c r="Q489" i="29"/>
  <c r="R488" i="29"/>
  <c r="S488" i="29" s="1"/>
  <c r="U488" i="29" s="1"/>
  <c r="A578" i="61" l="1"/>
  <c r="C577" i="61"/>
  <c r="D577" i="61" s="1"/>
  <c r="B577" i="61"/>
  <c r="K492" i="29"/>
  <c r="L492" i="29" s="1"/>
  <c r="N492" i="29" s="1"/>
  <c r="C492" i="29"/>
  <c r="D492" i="29" s="1"/>
  <c r="F492" i="29" s="1"/>
  <c r="B493" i="29"/>
  <c r="AG478" i="29"/>
  <c r="AD477" i="29"/>
  <c r="AE477" i="29" s="1"/>
  <c r="AI477" i="29" s="1"/>
  <c r="Y477" i="29"/>
  <c r="Z477" i="29" s="1"/>
  <c r="AH477" i="29" s="1"/>
  <c r="R489" i="29"/>
  <c r="S489" i="29" s="1"/>
  <c r="U489" i="29" s="1"/>
  <c r="Q490" i="29"/>
  <c r="AD478" i="29" l="1"/>
  <c r="AE478" i="29" s="1"/>
  <c r="AI478" i="29" s="1"/>
  <c r="AG479" i="29"/>
  <c r="Y478" i="29"/>
  <c r="Z478" i="29" s="1"/>
  <c r="AH478" i="29" s="1"/>
  <c r="B494" i="29"/>
  <c r="C493" i="29"/>
  <c r="D493" i="29" s="1"/>
  <c r="F493" i="29" s="1"/>
  <c r="K493" i="29"/>
  <c r="L493" i="29" s="1"/>
  <c r="N493" i="29" s="1"/>
  <c r="Q491" i="29"/>
  <c r="R490" i="29"/>
  <c r="S490" i="29" s="1"/>
  <c r="U490" i="29" s="1"/>
  <c r="A579" i="61"/>
  <c r="C578" i="61"/>
  <c r="D578" i="61" s="1"/>
  <c r="B578" i="61"/>
  <c r="Q492" i="29" l="1"/>
  <c r="R491" i="29"/>
  <c r="S491" i="29" s="1"/>
  <c r="U491" i="29" s="1"/>
  <c r="AG480" i="29"/>
  <c r="Y479" i="29"/>
  <c r="Z479" i="29" s="1"/>
  <c r="AH479" i="29" s="1"/>
  <c r="AD479" i="29"/>
  <c r="AE479" i="29" s="1"/>
  <c r="AI479" i="29" s="1"/>
  <c r="A580" i="61"/>
  <c r="C579" i="61"/>
  <c r="B579" i="61"/>
  <c r="B495" i="29"/>
  <c r="C494" i="29"/>
  <c r="D494" i="29" s="1"/>
  <c r="F494" i="29" s="1"/>
  <c r="K494" i="29"/>
  <c r="L494" i="29" s="1"/>
  <c r="N494" i="29" s="1"/>
  <c r="B496" i="29" l="1"/>
  <c r="K495" i="29"/>
  <c r="L495" i="29" s="1"/>
  <c r="N495" i="29" s="1"/>
  <c r="C495" i="29"/>
  <c r="D495" i="29" s="1"/>
  <c r="F495" i="29" s="1"/>
  <c r="AG481" i="29"/>
  <c r="AD480" i="29"/>
  <c r="AE480" i="29" s="1"/>
  <c r="AI480" i="29" s="1"/>
  <c r="Y480" i="29"/>
  <c r="Z480" i="29" s="1"/>
  <c r="AH480" i="29" s="1"/>
  <c r="D579" i="61"/>
  <c r="A581" i="61"/>
  <c r="B580" i="61"/>
  <c r="C580" i="61"/>
  <c r="D580" i="61" s="1"/>
  <c r="Q493" i="29"/>
  <c r="R492" i="29"/>
  <c r="S492" i="29" s="1"/>
  <c r="U492" i="29" s="1"/>
  <c r="R493" i="29" l="1"/>
  <c r="S493" i="29" s="1"/>
  <c r="U493" i="29" s="1"/>
  <c r="Q494" i="29"/>
  <c r="A582" i="61"/>
  <c r="B581" i="61"/>
  <c r="C581" i="61"/>
  <c r="D581" i="61" s="1"/>
  <c r="AG482" i="29"/>
  <c r="AD481" i="29"/>
  <c r="AE481" i="29" s="1"/>
  <c r="AI481" i="29" s="1"/>
  <c r="Y481" i="29"/>
  <c r="Z481" i="29" s="1"/>
  <c r="AH481" i="29" s="1"/>
  <c r="C496" i="29"/>
  <c r="D496" i="29" s="1"/>
  <c r="F496" i="29" s="1"/>
  <c r="B497" i="29"/>
  <c r="K496" i="29"/>
  <c r="L496" i="29" s="1"/>
  <c r="N496" i="29" s="1"/>
  <c r="B498" i="29" l="1"/>
  <c r="C497" i="29"/>
  <c r="D497" i="29" s="1"/>
  <c r="F497" i="29" s="1"/>
  <c r="K497" i="29"/>
  <c r="L497" i="29" s="1"/>
  <c r="N497" i="29" s="1"/>
  <c r="A583" i="61"/>
  <c r="C582" i="61"/>
  <c r="D582" i="61" s="1"/>
  <c r="B582" i="61"/>
  <c r="Q495" i="29"/>
  <c r="R494" i="29"/>
  <c r="S494" i="29" s="1"/>
  <c r="U494" i="29" s="1"/>
  <c r="AG483" i="29"/>
  <c r="AD482" i="29"/>
  <c r="AE482" i="29" s="1"/>
  <c r="AI482" i="29" s="1"/>
  <c r="Y482" i="29"/>
  <c r="Z482" i="29" s="1"/>
  <c r="AH482" i="29" s="1"/>
  <c r="Q496" i="29" l="1"/>
  <c r="R495" i="29"/>
  <c r="S495" i="29" s="1"/>
  <c r="U495" i="29" s="1"/>
  <c r="Y483" i="29"/>
  <c r="Z483" i="29" s="1"/>
  <c r="AH483" i="29" s="1"/>
  <c r="AG484" i="29"/>
  <c r="AD483" i="29"/>
  <c r="AE483" i="29" s="1"/>
  <c r="AI483" i="29" s="1"/>
  <c r="A584" i="61"/>
  <c r="C583" i="61"/>
  <c r="B583" i="61"/>
  <c r="B499" i="29"/>
  <c r="K498" i="29"/>
  <c r="L498" i="29" s="1"/>
  <c r="N498" i="29" s="1"/>
  <c r="C498" i="29"/>
  <c r="D498" i="29" s="1"/>
  <c r="F498" i="29" s="1"/>
  <c r="K499" i="29" l="1"/>
  <c r="L499" i="29" s="1"/>
  <c r="N499" i="29" s="1"/>
  <c r="C499" i="29"/>
  <c r="D499" i="29" s="1"/>
  <c r="F499" i="29" s="1"/>
  <c r="B500" i="29"/>
  <c r="D583" i="61"/>
  <c r="A585" i="61"/>
  <c r="B584" i="61"/>
  <c r="C584" i="61"/>
  <c r="D584" i="61" s="1"/>
  <c r="Y484" i="29"/>
  <c r="Z484" i="29" s="1"/>
  <c r="AH484" i="29" s="1"/>
  <c r="AG485" i="29"/>
  <c r="AD484" i="29"/>
  <c r="AE484" i="29" s="1"/>
  <c r="AI484" i="29" s="1"/>
  <c r="R496" i="29"/>
  <c r="S496" i="29" s="1"/>
  <c r="U496" i="29" s="1"/>
  <c r="Q497" i="29"/>
  <c r="R497" i="29" l="1"/>
  <c r="S497" i="29" s="1"/>
  <c r="U497" i="29" s="1"/>
  <c r="Q498" i="29"/>
  <c r="AG486" i="29"/>
  <c r="AD485" i="29"/>
  <c r="AE485" i="29" s="1"/>
  <c r="AI485" i="29" s="1"/>
  <c r="Y485" i="29"/>
  <c r="Z485" i="29" s="1"/>
  <c r="AH485" i="29" s="1"/>
  <c r="A586" i="61"/>
  <c r="C585" i="61"/>
  <c r="B585" i="61"/>
  <c r="B501" i="29"/>
  <c r="K500" i="29"/>
  <c r="L500" i="29" s="1"/>
  <c r="N500" i="29" s="1"/>
  <c r="C500" i="29"/>
  <c r="D500" i="29" s="1"/>
  <c r="F500" i="29" s="1"/>
  <c r="K501" i="29" l="1"/>
  <c r="L501" i="29" s="1"/>
  <c r="N501" i="29" s="1"/>
  <c r="B502" i="29"/>
  <c r="C501" i="29"/>
  <c r="D501" i="29" s="1"/>
  <c r="F501" i="29" s="1"/>
  <c r="D585" i="61"/>
  <c r="A587" i="61"/>
  <c r="C586" i="61"/>
  <c r="B586" i="61"/>
  <c r="AD486" i="29"/>
  <c r="AE486" i="29" s="1"/>
  <c r="AI486" i="29" s="1"/>
  <c r="AG487" i="29"/>
  <c r="Y486" i="29"/>
  <c r="Z486" i="29" s="1"/>
  <c r="AH486" i="29" s="1"/>
  <c r="R498" i="29"/>
  <c r="S498" i="29" s="1"/>
  <c r="U498" i="29" s="1"/>
  <c r="Q499" i="29"/>
  <c r="Y487" i="29" l="1"/>
  <c r="Z487" i="29" s="1"/>
  <c r="AH487" i="29" s="1"/>
  <c r="AG488" i="29"/>
  <c r="AD487" i="29"/>
  <c r="AE487" i="29" s="1"/>
  <c r="AI487" i="29" s="1"/>
  <c r="R499" i="29"/>
  <c r="S499" i="29" s="1"/>
  <c r="U499" i="29" s="1"/>
  <c r="Q500" i="29"/>
  <c r="C502" i="29"/>
  <c r="D502" i="29" s="1"/>
  <c r="F502" i="29" s="1"/>
  <c r="B503" i="29"/>
  <c r="K502" i="29"/>
  <c r="L502" i="29" s="1"/>
  <c r="N502" i="29" s="1"/>
  <c r="D586" i="61"/>
  <c r="A588" i="61"/>
  <c r="C587" i="61"/>
  <c r="B587" i="61"/>
  <c r="D587" i="61" l="1"/>
  <c r="R500" i="29"/>
  <c r="S500" i="29" s="1"/>
  <c r="U500" i="29" s="1"/>
  <c r="Q501" i="29"/>
  <c r="Y488" i="29"/>
  <c r="Z488" i="29" s="1"/>
  <c r="AH488" i="29" s="1"/>
  <c r="AG489" i="29"/>
  <c r="AD488" i="29"/>
  <c r="AE488" i="29" s="1"/>
  <c r="AI488" i="29" s="1"/>
  <c r="A589" i="61"/>
  <c r="C588" i="61"/>
  <c r="B588" i="61"/>
  <c r="C503" i="29"/>
  <c r="D503" i="29" s="1"/>
  <c r="F503" i="29" s="1"/>
  <c r="B504" i="29"/>
  <c r="K503" i="29"/>
  <c r="L503" i="29" s="1"/>
  <c r="N503" i="29" s="1"/>
  <c r="Y489" i="29" l="1"/>
  <c r="Z489" i="29" s="1"/>
  <c r="AH489" i="29" s="1"/>
  <c r="AG490" i="29"/>
  <c r="AD489" i="29"/>
  <c r="AE489" i="29" s="1"/>
  <c r="AI489" i="29" s="1"/>
  <c r="K504" i="29"/>
  <c r="L504" i="29" s="1"/>
  <c r="N504" i="29" s="1"/>
  <c r="C504" i="29"/>
  <c r="D504" i="29" s="1"/>
  <c r="F504" i="29" s="1"/>
  <c r="B505" i="29"/>
  <c r="D588" i="61"/>
  <c r="A590" i="61"/>
  <c r="B589" i="61"/>
  <c r="C589" i="61"/>
  <c r="D589" i="61" s="1"/>
  <c r="Q502" i="29"/>
  <c r="R501" i="29"/>
  <c r="S501" i="29" s="1"/>
  <c r="U501" i="29" s="1"/>
  <c r="Q503" i="29" l="1"/>
  <c r="R502" i="29"/>
  <c r="S502" i="29" s="1"/>
  <c r="U502" i="29" s="1"/>
  <c r="C505" i="29"/>
  <c r="D505" i="29" s="1"/>
  <c r="F505" i="29" s="1"/>
  <c r="B506" i="29"/>
  <c r="K505" i="29"/>
  <c r="L505" i="29" s="1"/>
  <c r="N505" i="29" s="1"/>
  <c r="AD490" i="29"/>
  <c r="AE490" i="29" s="1"/>
  <c r="AI490" i="29" s="1"/>
  <c r="AG491" i="29"/>
  <c r="Y490" i="29"/>
  <c r="Z490" i="29" s="1"/>
  <c r="AH490" i="29" s="1"/>
  <c r="A591" i="61"/>
  <c r="C590" i="61"/>
  <c r="B590" i="61"/>
  <c r="AG492" i="29" l="1"/>
  <c r="AD491" i="29"/>
  <c r="AE491" i="29" s="1"/>
  <c r="AI491" i="29" s="1"/>
  <c r="Y491" i="29"/>
  <c r="Z491" i="29" s="1"/>
  <c r="AH491" i="29" s="1"/>
  <c r="K506" i="29"/>
  <c r="L506" i="29" s="1"/>
  <c r="N506" i="29" s="1"/>
  <c r="B507" i="29"/>
  <c r="C506" i="29"/>
  <c r="D506" i="29" s="1"/>
  <c r="F506" i="29" s="1"/>
  <c r="D590" i="61"/>
  <c r="A592" i="61"/>
  <c r="C591" i="61"/>
  <c r="B591" i="61"/>
  <c r="R503" i="29"/>
  <c r="S503" i="29" s="1"/>
  <c r="U503" i="29" s="1"/>
  <c r="Q504" i="29"/>
  <c r="A593" i="61" l="1"/>
  <c r="C592" i="61"/>
  <c r="B592" i="61"/>
  <c r="Q505" i="29"/>
  <c r="R504" i="29"/>
  <c r="S504" i="29" s="1"/>
  <c r="U504" i="29" s="1"/>
  <c r="D591" i="61"/>
  <c r="K507" i="29"/>
  <c r="L507" i="29" s="1"/>
  <c r="N507" i="29" s="1"/>
  <c r="C507" i="29"/>
  <c r="D507" i="29" s="1"/>
  <c r="F507" i="29" s="1"/>
  <c r="B508" i="29"/>
  <c r="Y492" i="29"/>
  <c r="Z492" i="29" s="1"/>
  <c r="AH492" i="29" s="1"/>
  <c r="AG493" i="29"/>
  <c r="AD492" i="29"/>
  <c r="AE492" i="29" s="1"/>
  <c r="AI492" i="29" s="1"/>
  <c r="AG494" i="29" l="1"/>
  <c r="AD493" i="29"/>
  <c r="AE493" i="29" s="1"/>
  <c r="AI493" i="29" s="1"/>
  <c r="Y493" i="29"/>
  <c r="Z493" i="29" s="1"/>
  <c r="AH493" i="29" s="1"/>
  <c r="K508" i="29"/>
  <c r="L508" i="29" s="1"/>
  <c r="N508" i="29" s="1"/>
  <c r="B509" i="29"/>
  <c r="C508" i="29"/>
  <c r="D508" i="29" s="1"/>
  <c r="F508" i="29" s="1"/>
  <c r="Q506" i="29"/>
  <c r="R505" i="29"/>
  <c r="S505" i="29" s="1"/>
  <c r="U505" i="29" s="1"/>
  <c r="D592" i="61"/>
  <c r="A594" i="61"/>
  <c r="B593" i="61"/>
  <c r="C593" i="61"/>
  <c r="D593" i="61" s="1"/>
  <c r="R506" i="29" l="1"/>
  <c r="S506" i="29" s="1"/>
  <c r="U506" i="29" s="1"/>
  <c r="Q507" i="29"/>
  <c r="A595" i="61"/>
  <c r="C594" i="61"/>
  <c r="B594" i="61"/>
  <c r="B510" i="29"/>
  <c r="K509" i="29"/>
  <c r="L509" i="29" s="1"/>
  <c r="N509" i="29" s="1"/>
  <c r="C509" i="29"/>
  <c r="D509" i="29" s="1"/>
  <c r="F509" i="29" s="1"/>
  <c r="AD494" i="29"/>
  <c r="AE494" i="29" s="1"/>
  <c r="AI494" i="29" s="1"/>
  <c r="AG495" i="29"/>
  <c r="Y494" i="29"/>
  <c r="Z494" i="29" s="1"/>
  <c r="AH494" i="29" s="1"/>
  <c r="B511" i="29" l="1"/>
  <c r="C510" i="29"/>
  <c r="D510" i="29" s="1"/>
  <c r="F510" i="29" s="1"/>
  <c r="K510" i="29"/>
  <c r="L510" i="29" s="1"/>
  <c r="N510" i="29" s="1"/>
  <c r="A596" i="61"/>
  <c r="C595" i="61"/>
  <c r="D595" i="61" s="1"/>
  <c r="B595" i="61"/>
  <c r="AG496" i="29"/>
  <c r="Y495" i="29"/>
  <c r="Z495" i="29" s="1"/>
  <c r="AH495" i="29" s="1"/>
  <c r="AD495" i="29"/>
  <c r="AE495" i="29" s="1"/>
  <c r="AI495" i="29" s="1"/>
  <c r="Q508" i="29"/>
  <c r="R507" i="29"/>
  <c r="S507" i="29" s="1"/>
  <c r="U507" i="29" s="1"/>
  <c r="D594" i="61"/>
  <c r="AG497" i="29" l="1"/>
  <c r="AD496" i="29"/>
  <c r="AE496" i="29" s="1"/>
  <c r="AI496" i="29" s="1"/>
  <c r="Y496" i="29"/>
  <c r="Z496" i="29" s="1"/>
  <c r="AH496" i="29" s="1"/>
  <c r="R508" i="29"/>
  <c r="S508" i="29" s="1"/>
  <c r="U508" i="29" s="1"/>
  <c r="Q509" i="29"/>
  <c r="A597" i="61"/>
  <c r="B596" i="61"/>
  <c r="C596" i="61"/>
  <c r="D596" i="61" s="1"/>
  <c r="B512" i="29"/>
  <c r="C511" i="29"/>
  <c r="D511" i="29" s="1"/>
  <c r="F511" i="29" s="1"/>
  <c r="K511" i="29"/>
  <c r="L511" i="29" s="1"/>
  <c r="N511" i="29" s="1"/>
  <c r="B513" i="29" l="1"/>
  <c r="K512" i="29"/>
  <c r="L512" i="29" s="1"/>
  <c r="N512" i="29" s="1"/>
  <c r="C512" i="29"/>
  <c r="D512" i="29" s="1"/>
  <c r="F512" i="29" s="1"/>
  <c r="A598" i="61"/>
  <c r="B597" i="61"/>
  <c r="C597" i="61"/>
  <c r="D597" i="61" s="1"/>
  <c r="Q510" i="29"/>
  <c r="R509" i="29"/>
  <c r="S509" i="29" s="1"/>
  <c r="U509" i="29" s="1"/>
  <c r="AG498" i="29"/>
  <c r="AD497" i="29"/>
  <c r="AE497" i="29" s="1"/>
  <c r="AI497" i="29" s="1"/>
  <c r="Y497" i="29"/>
  <c r="Z497" i="29" s="1"/>
  <c r="AH497" i="29" s="1"/>
  <c r="AG499" i="29" l="1"/>
  <c r="AD498" i="29"/>
  <c r="AE498" i="29" s="1"/>
  <c r="AI498" i="29" s="1"/>
  <c r="Y498" i="29"/>
  <c r="Z498" i="29" s="1"/>
  <c r="AH498" i="29" s="1"/>
  <c r="A599" i="61"/>
  <c r="C598" i="61"/>
  <c r="D598" i="61" s="1"/>
  <c r="B598" i="61"/>
  <c r="R510" i="29"/>
  <c r="S510" i="29" s="1"/>
  <c r="U510" i="29" s="1"/>
  <c r="Q511" i="29"/>
  <c r="C513" i="29"/>
  <c r="D513" i="29" s="1"/>
  <c r="F513" i="29" s="1"/>
  <c r="B514" i="29"/>
  <c r="K513" i="29"/>
  <c r="L513" i="29" s="1"/>
  <c r="N513" i="29" s="1"/>
  <c r="R511" i="29" l="1"/>
  <c r="S511" i="29" s="1"/>
  <c r="U511" i="29" s="1"/>
  <c r="Q512" i="29"/>
  <c r="B515" i="29"/>
  <c r="K514" i="29"/>
  <c r="L514" i="29" s="1"/>
  <c r="N514" i="29" s="1"/>
  <c r="C514" i="29"/>
  <c r="D514" i="29" s="1"/>
  <c r="F514" i="29" s="1"/>
  <c r="A600" i="61"/>
  <c r="C599" i="61"/>
  <c r="B599" i="61"/>
  <c r="Y499" i="29"/>
  <c r="Z499" i="29" s="1"/>
  <c r="AH499" i="29" s="1"/>
  <c r="AG500" i="29"/>
  <c r="AD499" i="29"/>
  <c r="AE499" i="29" s="1"/>
  <c r="AI499" i="29" s="1"/>
  <c r="Y500" i="29" l="1"/>
  <c r="Z500" i="29" s="1"/>
  <c r="AH500" i="29" s="1"/>
  <c r="AG501" i="29"/>
  <c r="AD500" i="29"/>
  <c r="AE500" i="29" s="1"/>
  <c r="AI500" i="29" s="1"/>
  <c r="A601" i="61"/>
  <c r="B600" i="61"/>
  <c r="C600" i="61"/>
  <c r="D600" i="61" s="1"/>
  <c r="K515" i="29"/>
  <c r="L515" i="29" s="1"/>
  <c r="N515" i="29" s="1"/>
  <c r="C515" i="29"/>
  <c r="D515" i="29" s="1"/>
  <c r="F515" i="29" s="1"/>
  <c r="B516" i="29"/>
  <c r="Q513" i="29"/>
  <c r="R512" i="29"/>
  <c r="S512" i="29" s="1"/>
  <c r="U512" i="29" s="1"/>
  <c r="D599" i="61"/>
  <c r="B517" i="29" l="1"/>
  <c r="K516" i="29"/>
  <c r="L516" i="29" s="1"/>
  <c r="N516" i="29" s="1"/>
  <c r="C516" i="29"/>
  <c r="D516" i="29" s="1"/>
  <c r="F516" i="29" s="1"/>
  <c r="Q514" i="29"/>
  <c r="R513" i="29"/>
  <c r="S513" i="29" s="1"/>
  <c r="U513" i="29" s="1"/>
  <c r="A602" i="61"/>
  <c r="C601" i="61"/>
  <c r="D601" i="61" s="1"/>
  <c r="B601" i="61"/>
  <c r="AG502" i="29"/>
  <c r="AD501" i="29"/>
  <c r="AE501" i="29" s="1"/>
  <c r="AI501" i="29" s="1"/>
  <c r="Y501" i="29"/>
  <c r="Z501" i="29" s="1"/>
  <c r="AH501" i="29" s="1"/>
  <c r="AD502" i="29" l="1"/>
  <c r="AE502" i="29" s="1"/>
  <c r="AI502" i="29" s="1"/>
  <c r="Y502" i="29"/>
  <c r="Z502" i="29" s="1"/>
  <c r="AH502" i="29" s="1"/>
  <c r="AG503" i="29"/>
  <c r="A603" i="61"/>
  <c r="C602" i="61"/>
  <c r="B602" i="61"/>
  <c r="R514" i="29"/>
  <c r="S514" i="29" s="1"/>
  <c r="U514" i="29" s="1"/>
  <c r="Q515" i="29"/>
  <c r="K517" i="29"/>
  <c r="L517" i="29" s="1"/>
  <c r="N517" i="29" s="1"/>
  <c r="B518" i="29"/>
  <c r="C517" i="29"/>
  <c r="D517" i="29" s="1"/>
  <c r="F517" i="29" s="1"/>
  <c r="R515" i="29" l="1"/>
  <c r="S515" i="29" s="1"/>
  <c r="U515" i="29" s="1"/>
  <c r="Q516" i="29"/>
  <c r="AG504" i="29"/>
  <c r="Y503" i="29"/>
  <c r="Z503" i="29" s="1"/>
  <c r="AH503" i="29" s="1"/>
  <c r="AD503" i="29"/>
  <c r="AE503" i="29" s="1"/>
  <c r="AI503" i="29" s="1"/>
  <c r="C518" i="29"/>
  <c r="D518" i="29" s="1"/>
  <c r="F518" i="29" s="1"/>
  <c r="B519" i="29"/>
  <c r="K518" i="29"/>
  <c r="L518" i="29" s="1"/>
  <c r="N518" i="29" s="1"/>
  <c r="D602" i="61"/>
  <c r="A604" i="61"/>
  <c r="C603" i="61"/>
  <c r="D603" i="61" s="1"/>
  <c r="B603" i="61"/>
  <c r="C519" i="29" l="1"/>
  <c r="D519" i="29" s="1"/>
  <c r="F519" i="29" s="1"/>
  <c r="B520" i="29"/>
  <c r="K519" i="29"/>
  <c r="L519" i="29" s="1"/>
  <c r="N519" i="29" s="1"/>
  <c r="Y504" i="29"/>
  <c r="Z504" i="29" s="1"/>
  <c r="AH504" i="29" s="1"/>
  <c r="AG505" i="29"/>
  <c r="AD504" i="29"/>
  <c r="AE504" i="29" s="1"/>
  <c r="AI504" i="29" s="1"/>
  <c r="A605" i="61"/>
  <c r="C604" i="61"/>
  <c r="B604" i="61"/>
  <c r="R516" i="29"/>
  <c r="S516" i="29" s="1"/>
  <c r="U516" i="29" s="1"/>
  <c r="Q517" i="29"/>
  <c r="D604" i="61" l="1"/>
  <c r="Q518" i="29"/>
  <c r="R517" i="29"/>
  <c r="S517" i="29" s="1"/>
  <c r="U517" i="29" s="1"/>
  <c r="K520" i="29"/>
  <c r="L520" i="29" s="1"/>
  <c r="N520" i="29" s="1"/>
  <c r="C520" i="29"/>
  <c r="D520" i="29" s="1"/>
  <c r="F520" i="29" s="1"/>
  <c r="B521" i="29"/>
  <c r="A606" i="61"/>
  <c r="B605" i="61"/>
  <c r="C605" i="61"/>
  <c r="D605" i="61" s="1"/>
  <c r="Y505" i="29"/>
  <c r="Z505" i="29" s="1"/>
  <c r="AH505" i="29" s="1"/>
  <c r="AG506" i="29"/>
  <c r="AD505" i="29"/>
  <c r="AE505" i="29" s="1"/>
  <c r="AI505" i="29" s="1"/>
  <c r="AD506" i="29" l="1"/>
  <c r="AE506" i="29" s="1"/>
  <c r="AI506" i="29" s="1"/>
  <c r="Y506" i="29"/>
  <c r="Z506" i="29" s="1"/>
  <c r="AH506" i="29" s="1"/>
  <c r="AG507" i="29"/>
  <c r="A607" i="61"/>
  <c r="C606" i="61"/>
  <c r="B606" i="61"/>
  <c r="C521" i="29"/>
  <c r="D521" i="29" s="1"/>
  <c r="F521" i="29" s="1"/>
  <c r="B522" i="29"/>
  <c r="K521" i="29"/>
  <c r="L521" i="29" s="1"/>
  <c r="N521" i="29" s="1"/>
  <c r="Q519" i="29"/>
  <c r="R518" i="29"/>
  <c r="S518" i="29" s="1"/>
  <c r="U518" i="29" s="1"/>
  <c r="AG508" i="29" l="1"/>
  <c r="AD507" i="29"/>
  <c r="AE507" i="29" s="1"/>
  <c r="AI507" i="29" s="1"/>
  <c r="Y507" i="29"/>
  <c r="Z507" i="29" s="1"/>
  <c r="AH507" i="29" s="1"/>
  <c r="Q520" i="29"/>
  <c r="R519" i="29"/>
  <c r="S519" i="29" s="1"/>
  <c r="U519" i="29" s="1"/>
  <c r="K522" i="29"/>
  <c r="L522" i="29" s="1"/>
  <c r="N522" i="29" s="1"/>
  <c r="B523" i="29"/>
  <c r="C522" i="29"/>
  <c r="D522" i="29" s="1"/>
  <c r="F522" i="29" s="1"/>
  <c r="D606" i="61"/>
  <c r="A608" i="61"/>
  <c r="C607" i="61"/>
  <c r="B607" i="61"/>
  <c r="A609" i="61" l="1"/>
  <c r="C608" i="61"/>
  <c r="B608" i="61"/>
  <c r="K523" i="29"/>
  <c r="L523" i="29" s="1"/>
  <c r="N523" i="29" s="1"/>
  <c r="C523" i="29"/>
  <c r="D523" i="29" s="1"/>
  <c r="F523" i="29" s="1"/>
  <c r="B524" i="29"/>
  <c r="Q521" i="29"/>
  <c r="R520" i="29"/>
  <c r="S520" i="29" s="1"/>
  <c r="U520" i="29" s="1"/>
  <c r="D607" i="61"/>
  <c r="E607" i="61"/>
  <c r="Y508" i="29"/>
  <c r="Z508" i="29" s="1"/>
  <c r="AH508" i="29" s="1"/>
  <c r="AG509" i="29"/>
  <c r="AD508" i="29"/>
  <c r="AE508" i="29" s="1"/>
  <c r="AI508" i="29" s="1"/>
  <c r="Q522" i="29" l="1"/>
  <c r="R521" i="29"/>
  <c r="S521" i="29" s="1"/>
  <c r="U521" i="29" s="1"/>
  <c r="AG510" i="29"/>
  <c r="AD509" i="29"/>
  <c r="AE509" i="29" s="1"/>
  <c r="AI509" i="29" s="1"/>
  <c r="Y509" i="29"/>
  <c r="Z509" i="29" s="1"/>
  <c r="AH509" i="29" s="1"/>
  <c r="K524" i="29"/>
  <c r="L524" i="29" s="1"/>
  <c r="N524" i="29" s="1"/>
  <c r="B525" i="29"/>
  <c r="C524" i="29"/>
  <c r="D524" i="29" s="1"/>
  <c r="F524" i="29" s="1"/>
  <c r="D608" i="61"/>
  <c r="A610" i="61"/>
  <c r="B609" i="61"/>
  <c r="C609" i="61"/>
  <c r="D609" i="61" s="1"/>
  <c r="B526" i="29" l="1"/>
  <c r="K525" i="29"/>
  <c r="L525" i="29" s="1"/>
  <c r="N525" i="29" s="1"/>
  <c r="C525" i="29"/>
  <c r="D525" i="29" s="1"/>
  <c r="F525" i="29" s="1"/>
  <c r="A611" i="61"/>
  <c r="C610" i="61"/>
  <c r="B610" i="61"/>
  <c r="AD510" i="29"/>
  <c r="AE510" i="29" s="1"/>
  <c r="AI510" i="29" s="1"/>
  <c r="AG511" i="29"/>
  <c r="Y510" i="29"/>
  <c r="Z510" i="29" s="1"/>
  <c r="AH510" i="29" s="1"/>
  <c r="R522" i="29"/>
  <c r="S522" i="29" s="1"/>
  <c r="U522" i="29" s="1"/>
  <c r="Q523" i="29"/>
  <c r="AG512" i="29" l="1"/>
  <c r="Y511" i="29"/>
  <c r="Z511" i="29" s="1"/>
  <c r="AH511" i="29" s="1"/>
  <c r="AD511" i="29"/>
  <c r="AE511" i="29" s="1"/>
  <c r="AI511" i="29" s="1"/>
  <c r="A612" i="61"/>
  <c r="C611" i="61"/>
  <c r="D611" i="61" s="1"/>
  <c r="B611" i="61"/>
  <c r="Q524" i="29"/>
  <c r="R523" i="29"/>
  <c r="S523" i="29" s="1"/>
  <c r="U523" i="29" s="1"/>
  <c r="D610" i="61"/>
  <c r="B527" i="29"/>
  <c r="C526" i="29"/>
  <c r="D526" i="29" s="1"/>
  <c r="F526" i="29" s="1"/>
  <c r="K526" i="29"/>
  <c r="L526" i="29" s="1"/>
  <c r="N526" i="29" s="1"/>
  <c r="B528" i="29" l="1"/>
  <c r="C527" i="29"/>
  <c r="D527" i="29" s="1"/>
  <c r="F527" i="29" s="1"/>
  <c r="K527" i="29"/>
  <c r="L527" i="29" s="1"/>
  <c r="N527" i="29" s="1"/>
  <c r="R524" i="29"/>
  <c r="S524" i="29" s="1"/>
  <c r="U524" i="29" s="1"/>
  <c r="Q525" i="29"/>
  <c r="A613" i="61"/>
  <c r="B612" i="61"/>
  <c r="C612" i="61"/>
  <c r="AG513" i="29"/>
  <c r="AD512" i="29"/>
  <c r="AE512" i="29" s="1"/>
  <c r="AI512" i="29" s="1"/>
  <c r="Y512" i="29"/>
  <c r="Z512" i="29" s="1"/>
  <c r="AH512" i="29" s="1"/>
  <c r="AG514" i="29" l="1"/>
  <c r="AD513" i="29"/>
  <c r="AE513" i="29" s="1"/>
  <c r="AI513" i="29" s="1"/>
  <c r="Y513" i="29"/>
  <c r="Z513" i="29" s="1"/>
  <c r="AH513" i="29" s="1"/>
  <c r="A614" i="61"/>
  <c r="B613" i="61"/>
  <c r="C613" i="61"/>
  <c r="D613" i="61" s="1"/>
  <c r="Q526" i="29"/>
  <c r="R525" i="29"/>
  <c r="S525" i="29" s="1"/>
  <c r="U525" i="29" s="1"/>
  <c r="D612" i="61"/>
  <c r="B529" i="29"/>
  <c r="K528" i="29"/>
  <c r="L528" i="29" s="1"/>
  <c r="N528" i="29" s="1"/>
  <c r="C528" i="29"/>
  <c r="D528" i="29" s="1"/>
  <c r="F528" i="29" s="1"/>
  <c r="A615" i="61" l="1"/>
  <c r="C614" i="61"/>
  <c r="D614" i="61" s="1"/>
  <c r="B614" i="61"/>
  <c r="C529" i="29"/>
  <c r="D529" i="29" s="1"/>
  <c r="F529" i="29" s="1"/>
  <c r="B530" i="29"/>
  <c r="K529" i="29"/>
  <c r="L529" i="29" s="1"/>
  <c r="N529" i="29" s="1"/>
  <c r="R526" i="29"/>
  <c r="S526" i="29" s="1"/>
  <c r="U526" i="29" s="1"/>
  <c r="Q527" i="29"/>
  <c r="AG515" i="29"/>
  <c r="AD514" i="29"/>
  <c r="AE514" i="29" s="1"/>
  <c r="AI514" i="29" s="1"/>
  <c r="Y514" i="29"/>
  <c r="Z514" i="29" s="1"/>
  <c r="AH514" i="29" s="1"/>
  <c r="B531" i="29" l="1"/>
  <c r="K530" i="29"/>
  <c r="L530" i="29" s="1"/>
  <c r="N530" i="29" s="1"/>
  <c r="C530" i="29"/>
  <c r="D530" i="29" s="1"/>
  <c r="F530" i="29" s="1"/>
  <c r="Q528" i="29"/>
  <c r="R527" i="29"/>
  <c r="S527" i="29" s="1"/>
  <c r="U527" i="29" s="1"/>
  <c r="Y515" i="29"/>
  <c r="Z515" i="29" s="1"/>
  <c r="AH515" i="29" s="1"/>
  <c r="AG516" i="29"/>
  <c r="AD515" i="29"/>
  <c r="AE515" i="29" s="1"/>
  <c r="AI515" i="29" s="1"/>
  <c r="A616" i="61"/>
  <c r="C615" i="61"/>
  <c r="D615" i="61" s="1"/>
  <c r="B615" i="61"/>
  <c r="A617" i="61" l="1"/>
  <c r="B616" i="61"/>
  <c r="C616" i="61"/>
  <c r="D616" i="61" s="1"/>
  <c r="Y516" i="29"/>
  <c r="Z516" i="29" s="1"/>
  <c r="AH516" i="29" s="1"/>
  <c r="AG517" i="29"/>
  <c r="AD516" i="29"/>
  <c r="AE516" i="29" s="1"/>
  <c r="AI516" i="29" s="1"/>
  <c r="R528" i="29"/>
  <c r="S528" i="29" s="1"/>
  <c r="U528" i="29" s="1"/>
  <c r="Q529" i="29"/>
  <c r="C531" i="29"/>
  <c r="D531" i="29" s="1"/>
  <c r="F531" i="29" s="1"/>
  <c r="B532" i="29"/>
  <c r="K531" i="29"/>
  <c r="L531" i="29" s="1"/>
  <c r="N531" i="29" s="1"/>
  <c r="K532" i="29" l="1"/>
  <c r="L532" i="29" s="1"/>
  <c r="N532" i="29" s="1"/>
  <c r="B533" i="29"/>
  <c r="C532" i="29"/>
  <c r="D532" i="29" s="1"/>
  <c r="F532" i="29" s="1"/>
  <c r="AG518" i="29"/>
  <c r="AD517" i="29"/>
  <c r="AE517" i="29" s="1"/>
  <c r="AI517" i="29" s="1"/>
  <c r="Y517" i="29"/>
  <c r="Z517" i="29" s="1"/>
  <c r="AH517" i="29" s="1"/>
  <c r="R529" i="29"/>
  <c r="S529" i="29" s="1"/>
  <c r="U529" i="29" s="1"/>
  <c r="Q530" i="29"/>
  <c r="A618" i="61"/>
  <c r="C617" i="61"/>
  <c r="B617" i="61"/>
  <c r="R530" i="29" l="1"/>
  <c r="S530" i="29" s="1"/>
  <c r="U530" i="29" s="1"/>
  <c r="Q531" i="29"/>
  <c r="D617" i="61"/>
  <c r="AD518" i="29"/>
  <c r="AE518" i="29" s="1"/>
  <c r="AI518" i="29" s="1"/>
  <c r="Y518" i="29"/>
  <c r="Z518" i="29" s="1"/>
  <c r="AH518" i="29" s="1"/>
  <c r="AG519" i="29"/>
  <c r="B534" i="29"/>
  <c r="K533" i="29"/>
  <c r="L533" i="29" s="1"/>
  <c r="N533" i="29" s="1"/>
  <c r="C533" i="29"/>
  <c r="D533" i="29" s="1"/>
  <c r="F533" i="29" s="1"/>
  <c r="A619" i="61"/>
  <c r="C618" i="61"/>
  <c r="B618" i="61"/>
  <c r="A620" i="61" l="1"/>
  <c r="C619" i="61"/>
  <c r="B619" i="61"/>
  <c r="K534" i="29"/>
  <c r="L534" i="29" s="1"/>
  <c r="N534" i="29" s="1"/>
  <c r="C534" i="29"/>
  <c r="D534" i="29" s="1"/>
  <c r="F534" i="29" s="1"/>
  <c r="B535" i="29"/>
  <c r="AG520" i="29"/>
  <c r="Y519" i="29"/>
  <c r="Z519" i="29" s="1"/>
  <c r="AH519" i="29" s="1"/>
  <c r="AD519" i="29"/>
  <c r="AE519" i="29" s="1"/>
  <c r="AI519" i="29" s="1"/>
  <c r="D618" i="61"/>
  <c r="Q532" i="29"/>
  <c r="R531" i="29"/>
  <c r="S531" i="29" s="1"/>
  <c r="U531" i="29" s="1"/>
  <c r="R532" i="29" l="1"/>
  <c r="S532" i="29" s="1"/>
  <c r="U532" i="29" s="1"/>
  <c r="Q533" i="29"/>
  <c r="Y520" i="29"/>
  <c r="Z520" i="29" s="1"/>
  <c r="AH520" i="29" s="1"/>
  <c r="AG521" i="29"/>
  <c r="AD520" i="29"/>
  <c r="AE520" i="29" s="1"/>
  <c r="AI520" i="29" s="1"/>
  <c r="C535" i="29"/>
  <c r="D535" i="29" s="1"/>
  <c r="F535" i="29" s="1"/>
  <c r="K535" i="29"/>
  <c r="L535" i="29" s="1"/>
  <c r="N535" i="29" s="1"/>
  <c r="B536" i="29"/>
  <c r="D619" i="61"/>
  <c r="A621" i="61"/>
  <c r="C620" i="61"/>
  <c r="B620" i="61"/>
  <c r="K536" i="29" l="1"/>
  <c r="L536" i="29" s="1"/>
  <c r="N536" i="29" s="1"/>
  <c r="B537" i="29"/>
  <c r="C536" i="29"/>
  <c r="D536" i="29" s="1"/>
  <c r="F536" i="29" s="1"/>
  <c r="D620" i="61"/>
  <c r="A622" i="61"/>
  <c r="B621" i="61"/>
  <c r="C621" i="61"/>
  <c r="R533" i="29"/>
  <c r="S533" i="29" s="1"/>
  <c r="U533" i="29" s="1"/>
  <c r="Q534" i="29"/>
  <c r="Y521" i="29"/>
  <c r="Z521" i="29" s="1"/>
  <c r="AH521" i="29" s="1"/>
  <c r="AG522" i="29"/>
  <c r="AD521" i="29"/>
  <c r="AE521" i="29" s="1"/>
  <c r="AI521" i="29" s="1"/>
  <c r="AD522" i="29" l="1"/>
  <c r="AE522" i="29" s="1"/>
  <c r="AI522" i="29" s="1"/>
  <c r="Y522" i="29"/>
  <c r="Z522" i="29" s="1"/>
  <c r="AH522" i="29" s="1"/>
  <c r="AG523" i="29"/>
  <c r="R534" i="29"/>
  <c r="S534" i="29" s="1"/>
  <c r="U534" i="29" s="1"/>
  <c r="Q535" i="29"/>
  <c r="A623" i="61"/>
  <c r="C622" i="61"/>
  <c r="B622" i="61"/>
  <c r="B538" i="29"/>
  <c r="K537" i="29"/>
  <c r="L537" i="29" s="1"/>
  <c r="N537" i="29" s="1"/>
  <c r="C537" i="29"/>
  <c r="D537" i="29" s="1"/>
  <c r="F537" i="29" s="1"/>
  <c r="D621" i="61"/>
  <c r="K538" i="29" l="1"/>
  <c r="L538" i="29" s="1"/>
  <c r="N538" i="29" s="1"/>
  <c r="C538" i="29"/>
  <c r="D538" i="29" s="1"/>
  <c r="F538" i="29" s="1"/>
  <c r="B539" i="29"/>
  <c r="A624" i="61"/>
  <c r="C623" i="61"/>
  <c r="D623" i="61" s="1"/>
  <c r="B623" i="61"/>
  <c r="Q536" i="29"/>
  <c r="R535" i="29"/>
  <c r="S535" i="29" s="1"/>
  <c r="U535" i="29" s="1"/>
  <c r="AG524" i="29"/>
  <c r="AD523" i="29"/>
  <c r="AE523" i="29" s="1"/>
  <c r="AI523" i="29" s="1"/>
  <c r="Y523" i="29"/>
  <c r="Z523" i="29" s="1"/>
  <c r="AH523" i="29" s="1"/>
  <c r="D622" i="61"/>
  <c r="Q537" i="29" l="1"/>
  <c r="R536" i="29"/>
  <c r="S536" i="29" s="1"/>
  <c r="U536" i="29" s="1"/>
  <c r="Y524" i="29"/>
  <c r="Z524" i="29" s="1"/>
  <c r="AH524" i="29" s="1"/>
  <c r="AG525" i="29"/>
  <c r="AD524" i="29"/>
  <c r="AE524" i="29" s="1"/>
  <c r="AI524" i="29" s="1"/>
  <c r="C539" i="29"/>
  <c r="D539" i="29" s="1"/>
  <c r="F539" i="29" s="1"/>
  <c r="K539" i="29"/>
  <c r="L539" i="29" s="1"/>
  <c r="N539" i="29" s="1"/>
  <c r="B540" i="29"/>
  <c r="A625" i="61"/>
  <c r="C624" i="61"/>
  <c r="D624" i="61" s="1"/>
  <c r="B624" i="61"/>
  <c r="K540" i="29" l="1"/>
  <c r="L540" i="29" s="1"/>
  <c r="N540" i="29" s="1"/>
  <c r="B541" i="29"/>
  <c r="C540" i="29"/>
  <c r="D540" i="29" s="1"/>
  <c r="F540" i="29" s="1"/>
  <c r="A626" i="61"/>
  <c r="B625" i="61"/>
  <c r="C625" i="61"/>
  <c r="D625" i="61" s="1"/>
  <c r="Y525" i="29"/>
  <c r="Z525" i="29" s="1"/>
  <c r="AH525" i="29" s="1"/>
  <c r="AG526" i="29"/>
  <c r="AD525" i="29"/>
  <c r="AE525" i="29" s="1"/>
  <c r="AI525" i="29" s="1"/>
  <c r="Q538" i="29"/>
  <c r="R537" i="29"/>
  <c r="S537" i="29" s="1"/>
  <c r="U537" i="29" s="1"/>
  <c r="R538" i="29" l="1"/>
  <c r="S538" i="29" s="1"/>
  <c r="U538" i="29" s="1"/>
  <c r="Q539" i="29"/>
  <c r="AD526" i="29"/>
  <c r="AE526" i="29" s="1"/>
  <c r="AI526" i="29" s="1"/>
  <c r="AG527" i="29"/>
  <c r="Y526" i="29"/>
  <c r="Z526" i="29" s="1"/>
  <c r="AH526" i="29" s="1"/>
  <c r="B542" i="29"/>
  <c r="K541" i="29"/>
  <c r="L541" i="29" s="1"/>
  <c r="N541" i="29" s="1"/>
  <c r="C541" i="29"/>
  <c r="D541" i="29" s="1"/>
  <c r="F541" i="29" s="1"/>
  <c r="A627" i="61"/>
  <c r="C626" i="61"/>
  <c r="B626" i="61"/>
  <c r="A628" i="61" l="1"/>
  <c r="C627" i="61"/>
  <c r="B627" i="61"/>
  <c r="B543" i="29"/>
  <c r="K542" i="29"/>
  <c r="L542" i="29" s="1"/>
  <c r="N542" i="29" s="1"/>
  <c r="C542" i="29"/>
  <c r="D542" i="29" s="1"/>
  <c r="F542" i="29" s="1"/>
  <c r="AG528" i="29"/>
  <c r="Y527" i="29"/>
  <c r="Z527" i="29" s="1"/>
  <c r="AH527" i="29" s="1"/>
  <c r="AD527" i="29"/>
  <c r="AE527" i="29" s="1"/>
  <c r="AI527" i="29" s="1"/>
  <c r="Q540" i="29"/>
  <c r="R539" i="29"/>
  <c r="S539" i="29" s="1"/>
  <c r="U539" i="29" s="1"/>
  <c r="D626" i="61"/>
  <c r="R540" i="29" l="1"/>
  <c r="S540" i="29" s="1"/>
  <c r="U540" i="29" s="1"/>
  <c r="Q541" i="29"/>
  <c r="AG529" i="29"/>
  <c r="AD528" i="29"/>
  <c r="AE528" i="29" s="1"/>
  <c r="AI528" i="29" s="1"/>
  <c r="Y528" i="29"/>
  <c r="Z528" i="29" s="1"/>
  <c r="AH528" i="29" s="1"/>
  <c r="B544" i="29"/>
  <c r="K543" i="29"/>
  <c r="L543" i="29" s="1"/>
  <c r="N543" i="29" s="1"/>
  <c r="C543" i="29"/>
  <c r="D543" i="29" s="1"/>
  <c r="F543" i="29" s="1"/>
  <c r="D627" i="61"/>
  <c r="A629" i="61"/>
  <c r="B628" i="61"/>
  <c r="C628" i="61"/>
  <c r="D628" i="61" s="1"/>
  <c r="C544" i="29" l="1"/>
  <c r="D544" i="29" s="1"/>
  <c r="F544" i="29" s="1"/>
  <c r="B545" i="29"/>
  <c r="K544" i="29"/>
  <c r="L544" i="29" s="1"/>
  <c r="N544" i="29" s="1"/>
  <c r="AG530" i="29"/>
  <c r="AD529" i="29"/>
  <c r="AE529" i="29" s="1"/>
  <c r="AI529" i="29" s="1"/>
  <c r="Y529" i="29"/>
  <c r="Z529" i="29" s="1"/>
  <c r="AH529" i="29" s="1"/>
  <c r="Q542" i="29"/>
  <c r="R541" i="29"/>
  <c r="S541" i="29" s="1"/>
  <c r="U541" i="29" s="1"/>
  <c r="A630" i="61"/>
  <c r="B629" i="61"/>
  <c r="C629" i="61"/>
  <c r="D629" i="61" s="1"/>
  <c r="R542" i="29" l="1"/>
  <c r="S542" i="29" s="1"/>
  <c r="U542" i="29" s="1"/>
  <c r="Q543" i="29"/>
  <c r="A631" i="61"/>
  <c r="C630" i="61"/>
  <c r="B630" i="61"/>
  <c r="AG531" i="29"/>
  <c r="AD530" i="29"/>
  <c r="AE530" i="29" s="1"/>
  <c r="AI530" i="29" s="1"/>
  <c r="Y530" i="29"/>
  <c r="Z530" i="29" s="1"/>
  <c r="AH530" i="29" s="1"/>
  <c r="B546" i="29"/>
  <c r="C545" i="29"/>
  <c r="D545" i="29" s="1"/>
  <c r="F545" i="29" s="1"/>
  <c r="K545" i="29"/>
  <c r="L545" i="29" s="1"/>
  <c r="N545" i="29" s="1"/>
  <c r="K546" i="29" l="1"/>
  <c r="L546" i="29" s="1"/>
  <c r="N546" i="29" s="1"/>
  <c r="B547" i="29"/>
  <c r="C546" i="29"/>
  <c r="D546" i="29" s="1"/>
  <c r="F546" i="29" s="1"/>
  <c r="D630" i="61"/>
  <c r="Q544" i="29"/>
  <c r="R543" i="29"/>
  <c r="S543" i="29" s="1"/>
  <c r="U543" i="29" s="1"/>
  <c r="Y531" i="29"/>
  <c r="Z531" i="29" s="1"/>
  <c r="AH531" i="29" s="1"/>
  <c r="AG532" i="29"/>
  <c r="AD531" i="29"/>
  <c r="AE531" i="29" s="1"/>
  <c r="AI531" i="29" s="1"/>
  <c r="A632" i="61"/>
  <c r="C631" i="61"/>
  <c r="B631" i="61"/>
  <c r="Y532" i="29" l="1"/>
  <c r="Z532" i="29" s="1"/>
  <c r="AH532" i="29" s="1"/>
  <c r="AG533" i="29"/>
  <c r="AD532" i="29"/>
  <c r="AE532" i="29" s="1"/>
  <c r="AI532" i="29" s="1"/>
  <c r="A633" i="61"/>
  <c r="B632" i="61"/>
  <c r="C632" i="61"/>
  <c r="D632" i="61" s="1"/>
  <c r="R544" i="29"/>
  <c r="S544" i="29" s="1"/>
  <c r="U544" i="29" s="1"/>
  <c r="Q545" i="29"/>
  <c r="C547" i="29"/>
  <c r="D547" i="29" s="1"/>
  <c r="F547" i="29" s="1"/>
  <c r="B548" i="29"/>
  <c r="K547" i="29"/>
  <c r="L547" i="29" s="1"/>
  <c r="N547" i="29" s="1"/>
  <c r="D631" i="61"/>
  <c r="R545" i="29" l="1"/>
  <c r="S545" i="29" s="1"/>
  <c r="U545" i="29" s="1"/>
  <c r="Q546" i="29"/>
  <c r="B549" i="29"/>
  <c r="K548" i="29"/>
  <c r="L548" i="29" s="1"/>
  <c r="N548" i="29" s="1"/>
  <c r="C548" i="29"/>
  <c r="D548" i="29" s="1"/>
  <c r="F548" i="29" s="1"/>
  <c r="A634" i="61"/>
  <c r="C633" i="61"/>
  <c r="B633" i="61"/>
  <c r="AG534" i="29"/>
  <c r="AD533" i="29"/>
  <c r="AE533" i="29" s="1"/>
  <c r="AI533" i="29" s="1"/>
  <c r="Y533" i="29"/>
  <c r="Z533" i="29" s="1"/>
  <c r="AH533" i="29" s="1"/>
  <c r="D633" i="61" l="1"/>
  <c r="AD534" i="29"/>
  <c r="AE534" i="29" s="1"/>
  <c r="AI534" i="29" s="1"/>
  <c r="Y534" i="29"/>
  <c r="Z534" i="29" s="1"/>
  <c r="AH534" i="29" s="1"/>
  <c r="AG535" i="29"/>
  <c r="A635" i="61"/>
  <c r="C634" i="61"/>
  <c r="D634" i="61" s="1"/>
  <c r="B634" i="61"/>
  <c r="K549" i="29"/>
  <c r="L549" i="29" s="1"/>
  <c r="N549" i="29" s="1"/>
  <c r="C549" i="29"/>
  <c r="D549" i="29" s="1"/>
  <c r="F549" i="29" s="1"/>
  <c r="B550" i="29"/>
  <c r="R546" i="29"/>
  <c r="S546" i="29" s="1"/>
  <c r="U546" i="29" s="1"/>
  <c r="Q547" i="29"/>
  <c r="R547" i="29" l="1"/>
  <c r="S547" i="29" s="1"/>
  <c r="U547" i="29" s="1"/>
  <c r="Q548" i="29"/>
  <c r="AG536" i="29"/>
  <c r="Y535" i="29"/>
  <c r="Z535" i="29" s="1"/>
  <c r="AH535" i="29" s="1"/>
  <c r="AD535" i="29"/>
  <c r="AE535" i="29" s="1"/>
  <c r="AI535" i="29" s="1"/>
  <c r="B551" i="29"/>
  <c r="K550" i="29"/>
  <c r="L550" i="29" s="1"/>
  <c r="N550" i="29" s="1"/>
  <c r="C550" i="29"/>
  <c r="D550" i="29" s="1"/>
  <c r="F550" i="29" s="1"/>
  <c r="A636" i="61"/>
  <c r="C635" i="61"/>
  <c r="D635" i="61" s="1"/>
  <c r="B635" i="61"/>
  <c r="A637" i="61" l="1"/>
  <c r="C636" i="61"/>
  <c r="B636" i="61"/>
  <c r="K551" i="29"/>
  <c r="L551" i="29" s="1"/>
  <c r="N551" i="29" s="1"/>
  <c r="C551" i="29"/>
  <c r="D551" i="29" s="1"/>
  <c r="F551" i="29" s="1"/>
  <c r="B552" i="29"/>
  <c r="Y536" i="29"/>
  <c r="Z536" i="29" s="1"/>
  <c r="AH536" i="29" s="1"/>
  <c r="AG537" i="29"/>
  <c r="AD536" i="29"/>
  <c r="AE536" i="29" s="1"/>
  <c r="AI536" i="29" s="1"/>
  <c r="Q549" i="29"/>
  <c r="R548" i="29"/>
  <c r="S548" i="29" s="1"/>
  <c r="U548" i="29" s="1"/>
  <c r="Q550" i="29" l="1"/>
  <c r="R549" i="29"/>
  <c r="S549" i="29" s="1"/>
  <c r="U549" i="29" s="1"/>
  <c r="Y537" i="29"/>
  <c r="Z537" i="29" s="1"/>
  <c r="AH537" i="29" s="1"/>
  <c r="AG538" i="29"/>
  <c r="AD537" i="29"/>
  <c r="AE537" i="29" s="1"/>
  <c r="AI537" i="29" s="1"/>
  <c r="C552" i="29"/>
  <c r="D552" i="29" s="1"/>
  <c r="F552" i="29" s="1"/>
  <c r="B553" i="29"/>
  <c r="K552" i="29"/>
  <c r="L552" i="29" s="1"/>
  <c r="N552" i="29" s="1"/>
  <c r="D636" i="61"/>
  <c r="A638" i="61"/>
  <c r="B637" i="61"/>
  <c r="C637" i="61"/>
  <c r="D637" i="61" s="1"/>
  <c r="A639" i="61" l="1"/>
  <c r="C638" i="61"/>
  <c r="D638" i="61" s="1"/>
  <c r="B638" i="61"/>
  <c r="B554" i="29"/>
  <c r="C553" i="29"/>
  <c r="D553" i="29" s="1"/>
  <c r="F553" i="29" s="1"/>
  <c r="K553" i="29"/>
  <c r="L553" i="29" s="1"/>
  <c r="N553" i="29" s="1"/>
  <c r="AD538" i="29"/>
  <c r="AE538" i="29" s="1"/>
  <c r="AI538" i="29" s="1"/>
  <c r="AG539" i="29"/>
  <c r="Y538" i="29"/>
  <c r="Z538" i="29" s="1"/>
  <c r="AH538" i="29" s="1"/>
  <c r="R550" i="29"/>
  <c r="S550" i="29" s="1"/>
  <c r="U550" i="29" s="1"/>
  <c r="Q551" i="29"/>
  <c r="AG540" i="29" l="1"/>
  <c r="AD539" i="29"/>
  <c r="AE539" i="29" s="1"/>
  <c r="AI539" i="29" s="1"/>
  <c r="Y539" i="29"/>
  <c r="Z539" i="29" s="1"/>
  <c r="AH539" i="29" s="1"/>
  <c r="Q552" i="29"/>
  <c r="R551" i="29"/>
  <c r="S551" i="29" s="1"/>
  <c r="U551" i="29" s="1"/>
  <c r="K554" i="29"/>
  <c r="L554" i="29" s="1"/>
  <c r="N554" i="29" s="1"/>
  <c r="C554" i="29"/>
  <c r="D554" i="29" s="1"/>
  <c r="F554" i="29" s="1"/>
  <c r="B555" i="29"/>
  <c r="A640" i="61"/>
  <c r="C639" i="61"/>
  <c r="D639" i="61" s="1"/>
  <c r="B639" i="61"/>
  <c r="A641" i="61" l="1"/>
  <c r="C640" i="61"/>
  <c r="B640" i="61"/>
  <c r="C555" i="29"/>
  <c r="D555" i="29" s="1"/>
  <c r="F555" i="29" s="1"/>
  <c r="K555" i="29"/>
  <c r="L555" i="29" s="1"/>
  <c r="N555" i="29" s="1"/>
  <c r="B556" i="29"/>
  <c r="Q553" i="29"/>
  <c r="R552" i="29"/>
  <c r="S552" i="29" s="1"/>
  <c r="U552" i="29" s="1"/>
  <c r="Y540" i="29"/>
  <c r="Z540" i="29" s="1"/>
  <c r="AH540" i="29" s="1"/>
  <c r="AG541" i="29"/>
  <c r="AD540" i="29"/>
  <c r="AE540" i="29" s="1"/>
  <c r="AI540" i="29" s="1"/>
  <c r="Q554" i="29" l="1"/>
  <c r="R553" i="29"/>
  <c r="S553" i="29" s="1"/>
  <c r="U553" i="29" s="1"/>
  <c r="AG542" i="29"/>
  <c r="AD541" i="29"/>
  <c r="AE541" i="29" s="1"/>
  <c r="AI541" i="29" s="1"/>
  <c r="Y541" i="29"/>
  <c r="Z541" i="29" s="1"/>
  <c r="AH541" i="29" s="1"/>
  <c r="K556" i="29"/>
  <c r="L556" i="29" s="1"/>
  <c r="N556" i="29" s="1"/>
  <c r="B557" i="29"/>
  <c r="C556" i="29"/>
  <c r="D556" i="29" s="1"/>
  <c r="F556" i="29" s="1"/>
  <c r="D640" i="61"/>
  <c r="A642" i="61"/>
  <c r="B641" i="61"/>
  <c r="C641" i="61"/>
  <c r="D641" i="61" s="1"/>
  <c r="B558" i="29" l="1"/>
  <c r="K557" i="29"/>
  <c r="L557" i="29" s="1"/>
  <c r="N557" i="29" s="1"/>
  <c r="C557" i="29"/>
  <c r="D557" i="29" s="1"/>
  <c r="F557" i="29" s="1"/>
  <c r="A643" i="61"/>
  <c r="C642" i="61"/>
  <c r="B642" i="61"/>
  <c r="AD542" i="29"/>
  <c r="AE542" i="29" s="1"/>
  <c r="AI542" i="29" s="1"/>
  <c r="AG543" i="29"/>
  <c r="Y542" i="29"/>
  <c r="Z542" i="29" s="1"/>
  <c r="AH542" i="29" s="1"/>
  <c r="R554" i="29"/>
  <c r="S554" i="29" s="1"/>
  <c r="U554" i="29" s="1"/>
  <c r="Q555" i="29"/>
  <c r="AG544" i="29" l="1"/>
  <c r="Y543" i="29"/>
  <c r="Z543" i="29" s="1"/>
  <c r="AH543" i="29" s="1"/>
  <c r="AD543" i="29"/>
  <c r="AE543" i="29" s="1"/>
  <c r="AI543" i="29" s="1"/>
  <c r="R555" i="29"/>
  <c r="S555" i="29" s="1"/>
  <c r="U555" i="29" s="1"/>
  <c r="Q556" i="29"/>
  <c r="A644" i="61"/>
  <c r="C643" i="61"/>
  <c r="B643" i="61"/>
  <c r="D642" i="61"/>
  <c r="B559" i="29"/>
  <c r="K558" i="29"/>
  <c r="L558" i="29" s="1"/>
  <c r="N558" i="29" s="1"/>
  <c r="C558" i="29"/>
  <c r="D558" i="29" s="1"/>
  <c r="F558" i="29" s="1"/>
  <c r="D643" i="61" l="1"/>
  <c r="A645" i="61"/>
  <c r="B644" i="61"/>
  <c r="C644" i="61"/>
  <c r="D644" i="61" s="1"/>
  <c r="Q557" i="29"/>
  <c r="R556" i="29"/>
  <c r="S556" i="29" s="1"/>
  <c r="U556" i="29" s="1"/>
  <c r="B560" i="29"/>
  <c r="K559" i="29"/>
  <c r="L559" i="29" s="1"/>
  <c r="N559" i="29" s="1"/>
  <c r="C559" i="29"/>
  <c r="D559" i="29" s="1"/>
  <c r="F559" i="29" s="1"/>
  <c r="AG545" i="29"/>
  <c r="AD544" i="29"/>
  <c r="AE544" i="29" s="1"/>
  <c r="AI544" i="29" s="1"/>
  <c r="Y544" i="29"/>
  <c r="Z544" i="29" s="1"/>
  <c r="AH544" i="29" s="1"/>
  <c r="AG546" i="29" l="1"/>
  <c r="AD545" i="29"/>
  <c r="AE545" i="29" s="1"/>
  <c r="AI545" i="29" s="1"/>
  <c r="Y545" i="29"/>
  <c r="Z545" i="29" s="1"/>
  <c r="AH545" i="29" s="1"/>
  <c r="C560" i="29"/>
  <c r="D560" i="29" s="1"/>
  <c r="F560" i="29" s="1"/>
  <c r="B561" i="29"/>
  <c r="K560" i="29"/>
  <c r="L560" i="29" s="1"/>
  <c r="N560" i="29" s="1"/>
  <c r="Q558" i="29"/>
  <c r="R557" i="29"/>
  <c r="S557" i="29" s="1"/>
  <c r="U557" i="29" s="1"/>
  <c r="A646" i="61"/>
  <c r="B645" i="61"/>
  <c r="C645" i="61"/>
  <c r="D645" i="61" s="1"/>
  <c r="A647" i="61" l="1"/>
  <c r="C646" i="61"/>
  <c r="D646" i="61" s="1"/>
  <c r="B646" i="61"/>
  <c r="R558" i="29"/>
  <c r="S558" i="29" s="1"/>
  <c r="U558" i="29" s="1"/>
  <c r="Q559" i="29"/>
  <c r="B562" i="29"/>
  <c r="C561" i="29"/>
  <c r="D561" i="29" s="1"/>
  <c r="F561" i="29" s="1"/>
  <c r="K561" i="29"/>
  <c r="L561" i="29" s="1"/>
  <c r="N561" i="29" s="1"/>
  <c r="AD546" i="29"/>
  <c r="AE546" i="29" s="1"/>
  <c r="AI546" i="29" s="1"/>
  <c r="Y546" i="29"/>
  <c r="Z546" i="29" s="1"/>
  <c r="AH546" i="29" s="1"/>
  <c r="AG547" i="29"/>
  <c r="Q560" i="29" l="1"/>
  <c r="R559" i="29"/>
  <c r="S559" i="29" s="1"/>
  <c r="U559" i="29" s="1"/>
  <c r="K562" i="29"/>
  <c r="L562" i="29" s="1"/>
  <c r="N562" i="29" s="1"/>
  <c r="B563" i="29"/>
  <c r="C562" i="29"/>
  <c r="D562" i="29" s="1"/>
  <c r="F562" i="29" s="1"/>
  <c r="AG548" i="29"/>
  <c r="Y547" i="29"/>
  <c r="Z547" i="29" s="1"/>
  <c r="AH547" i="29" s="1"/>
  <c r="AD547" i="29"/>
  <c r="AE547" i="29" s="1"/>
  <c r="AI547" i="29" s="1"/>
  <c r="A648" i="61"/>
  <c r="C647" i="61"/>
  <c r="D647" i="61" s="1"/>
  <c r="B647" i="61"/>
  <c r="Y548" i="29" l="1"/>
  <c r="Z548" i="29" s="1"/>
  <c r="AH548" i="29" s="1"/>
  <c r="AG549" i="29"/>
  <c r="AD548" i="29"/>
  <c r="AE548" i="29" s="1"/>
  <c r="AI548" i="29" s="1"/>
  <c r="C563" i="29"/>
  <c r="D563" i="29" s="1"/>
  <c r="F563" i="29" s="1"/>
  <c r="B564" i="29"/>
  <c r="K563" i="29"/>
  <c r="L563" i="29" s="1"/>
  <c r="N563" i="29" s="1"/>
  <c r="A649" i="61"/>
  <c r="B648" i="61"/>
  <c r="C648" i="61"/>
  <c r="D648" i="61" s="1"/>
  <c r="R560" i="29"/>
  <c r="S560" i="29" s="1"/>
  <c r="U560" i="29" s="1"/>
  <c r="Q561" i="29"/>
  <c r="R561" i="29" l="1"/>
  <c r="S561" i="29" s="1"/>
  <c r="U561" i="29" s="1"/>
  <c r="Q562" i="29"/>
  <c r="A650" i="61"/>
  <c r="C649" i="61"/>
  <c r="D649" i="61" s="1"/>
  <c r="B649" i="61"/>
  <c r="AG550" i="29"/>
  <c r="AD549" i="29"/>
  <c r="AE549" i="29" s="1"/>
  <c r="AI549" i="29" s="1"/>
  <c r="Y549" i="29"/>
  <c r="Z549" i="29" s="1"/>
  <c r="AH549" i="29" s="1"/>
  <c r="B565" i="29"/>
  <c r="K564" i="29"/>
  <c r="L564" i="29" s="1"/>
  <c r="N564" i="29" s="1"/>
  <c r="C564" i="29"/>
  <c r="D564" i="29" s="1"/>
  <c r="F564" i="29" s="1"/>
  <c r="K565" i="29" l="1"/>
  <c r="L565" i="29" s="1"/>
  <c r="N565" i="29" s="1"/>
  <c r="C565" i="29"/>
  <c r="D565" i="29" s="1"/>
  <c r="F565" i="29" s="1"/>
  <c r="B566" i="29"/>
  <c r="A651" i="61"/>
  <c r="C650" i="61"/>
  <c r="B650" i="61"/>
  <c r="R562" i="29"/>
  <c r="S562" i="29" s="1"/>
  <c r="U562" i="29" s="1"/>
  <c r="Q563" i="29"/>
  <c r="AD550" i="29"/>
  <c r="AE550" i="29" s="1"/>
  <c r="AI550" i="29" s="1"/>
  <c r="Y550" i="29"/>
  <c r="Z550" i="29" s="1"/>
  <c r="AH550" i="29" s="1"/>
  <c r="AG551" i="29"/>
  <c r="R563" i="29" l="1"/>
  <c r="S563" i="29" s="1"/>
  <c r="U563" i="29" s="1"/>
  <c r="Q564" i="29"/>
  <c r="AG552" i="29"/>
  <c r="Y551" i="29"/>
  <c r="Z551" i="29" s="1"/>
  <c r="AH551" i="29" s="1"/>
  <c r="AD551" i="29"/>
  <c r="AE551" i="29" s="1"/>
  <c r="AI551" i="29" s="1"/>
  <c r="C566" i="29"/>
  <c r="D566" i="29" s="1"/>
  <c r="F566" i="29" s="1"/>
  <c r="K566" i="29"/>
  <c r="L566" i="29" s="1"/>
  <c r="N566" i="29" s="1"/>
  <c r="B567" i="29"/>
  <c r="D650" i="61"/>
  <c r="A652" i="61"/>
  <c r="C651" i="61"/>
  <c r="D651" i="61" s="1"/>
  <c r="B651" i="61"/>
  <c r="K567" i="29" l="1"/>
  <c r="L567" i="29" s="1"/>
  <c r="N567" i="29" s="1"/>
  <c r="C567" i="29"/>
  <c r="D567" i="29" s="1"/>
  <c r="F567" i="29" s="1"/>
  <c r="B568" i="29"/>
  <c r="Y552" i="29"/>
  <c r="Z552" i="29" s="1"/>
  <c r="AH552" i="29" s="1"/>
  <c r="AG553" i="29"/>
  <c r="AD552" i="29"/>
  <c r="AE552" i="29" s="1"/>
  <c r="AI552" i="29" s="1"/>
  <c r="A653" i="61"/>
  <c r="C652" i="61"/>
  <c r="D652" i="61" s="1"/>
  <c r="B652" i="61"/>
  <c r="R564" i="29"/>
  <c r="S564" i="29" s="1"/>
  <c r="U564" i="29" s="1"/>
  <c r="Q565" i="29"/>
  <c r="Q566" i="29" l="1"/>
  <c r="R565" i="29"/>
  <c r="S565" i="29" s="1"/>
  <c r="U565" i="29" s="1"/>
  <c r="A654" i="61"/>
  <c r="B653" i="61"/>
  <c r="C653" i="61"/>
  <c r="D653" i="61" s="1"/>
  <c r="Y553" i="29"/>
  <c r="Z553" i="29" s="1"/>
  <c r="AH553" i="29" s="1"/>
  <c r="AG554" i="29"/>
  <c r="AD553" i="29"/>
  <c r="AE553" i="29" s="1"/>
  <c r="AI553" i="29" s="1"/>
  <c r="K568" i="29"/>
  <c r="L568" i="29" s="1"/>
  <c r="N568" i="29" s="1"/>
  <c r="C568" i="29"/>
  <c r="D568" i="29" s="1"/>
  <c r="F568" i="29" s="1"/>
  <c r="B569" i="29"/>
  <c r="C569" i="29" l="1"/>
  <c r="D569" i="29" s="1"/>
  <c r="F569" i="29" s="1"/>
  <c r="B570" i="29"/>
  <c r="K569" i="29"/>
  <c r="L569" i="29" s="1"/>
  <c r="N569" i="29" s="1"/>
  <c r="AD554" i="29"/>
  <c r="AE554" i="29" s="1"/>
  <c r="AI554" i="29" s="1"/>
  <c r="AG555" i="29"/>
  <c r="Y554" i="29"/>
  <c r="Z554" i="29" s="1"/>
  <c r="AH554" i="29" s="1"/>
  <c r="A655" i="61"/>
  <c r="C654" i="61"/>
  <c r="D654" i="61" s="1"/>
  <c r="B654" i="61"/>
  <c r="R566" i="29"/>
  <c r="S566" i="29" s="1"/>
  <c r="U566" i="29" s="1"/>
  <c r="Q567" i="29"/>
  <c r="Q568" i="29" l="1"/>
  <c r="R567" i="29"/>
  <c r="S567" i="29" s="1"/>
  <c r="U567" i="29" s="1"/>
  <c r="A656" i="61"/>
  <c r="C655" i="61"/>
  <c r="B655" i="61"/>
  <c r="AG556" i="29"/>
  <c r="AD555" i="29"/>
  <c r="AE555" i="29" s="1"/>
  <c r="AI555" i="29" s="1"/>
  <c r="Y555" i="29"/>
  <c r="Z555" i="29" s="1"/>
  <c r="AH555" i="29" s="1"/>
  <c r="C570" i="29"/>
  <c r="D570" i="29" s="1"/>
  <c r="F570" i="29" s="1"/>
  <c r="B571" i="29"/>
  <c r="K570" i="29"/>
  <c r="L570" i="29" s="1"/>
  <c r="N570" i="29" s="1"/>
  <c r="Y556" i="29" l="1"/>
  <c r="Z556" i="29" s="1"/>
  <c r="AH556" i="29" s="1"/>
  <c r="AG557" i="29"/>
  <c r="AD556" i="29"/>
  <c r="AE556" i="29" s="1"/>
  <c r="AI556" i="29" s="1"/>
  <c r="K571" i="29"/>
  <c r="L571" i="29" s="1"/>
  <c r="N571" i="29" s="1"/>
  <c r="C571" i="29"/>
  <c r="D571" i="29" s="1"/>
  <c r="F571" i="29" s="1"/>
  <c r="B572" i="29"/>
  <c r="D655" i="61"/>
  <c r="A657" i="61"/>
  <c r="C656" i="61"/>
  <c r="B656" i="61"/>
  <c r="Q569" i="29"/>
  <c r="R568" i="29"/>
  <c r="S568" i="29" s="1"/>
  <c r="U568" i="29" s="1"/>
  <c r="R569" i="29" l="1"/>
  <c r="S569" i="29" s="1"/>
  <c r="U569" i="29" s="1"/>
  <c r="Q570" i="29"/>
  <c r="A658" i="61"/>
  <c r="B657" i="61"/>
  <c r="C657" i="61"/>
  <c r="D657" i="61" s="1"/>
  <c r="D656" i="61"/>
  <c r="AG558" i="29"/>
  <c r="AD557" i="29"/>
  <c r="AE557" i="29" s="1"/>
  <c r="AI557" i="29" s="1"/>
  <c r="Y557" i="29"/>
  <c r="Z557" i="29" s="1"/>
  <c r="AH557" i="29" s="1"/>
  <c r="C572" i="29"/>
  <c r="D572" i="29" s="1"/>
  <c r="F572" i="29" s="1"/>
  <c r="K572" i="29"/>
  <c r="L572" i="29" s="1"/>
  <c r="N572" i="29" s="1"/>
  <c r="B573" i="29"/>
  <c r="A659" i="61" l="1"/>
  <c r="C658" i="61"/>
  <c r="B658" i="61"/>
  <c r="Q571" i="29"/>
  <c r="R570" i="29"/>
  <c r="S570" i="29" s="1"/>
  <c r="U570" i="29" s="1"/>
  <c r="B574" i="29"/>
  <c r="K573" i="29"/>
  <c r="L573" i="29" s="1"/>
  <c r="N573" i="29" s="1"/>
  <c r="C573" i="29"/>
  <c r="D573" i="29" s="1"/>
  <c r="F573" i="29" s="1"/>
  <c r="AD558" i="29"/>
  <c r="AE558" i="29" s="1"/>
  <c r="AI558" i="29" s="1"/>
  <c r="AG559" i="29"/>
  <c r="Y558" i="29"/>
  <c r="Z558" i="29" s="1"/>
  <c r="AH558" i="29" s="1"/>
  <c r="AG560" i="29" l="1"/>
  <c r="Y559" i="29"/>
  <c r="Z559" i="29" s="1"/>
  <c r="AH559" i="29" s="1"/>
  <c r="AD559" i="29"/>
  <c r="AE559" i="29" s="1"/>
  <c r="AI559" i="29" s="1"/>
  <c r="B575" i="29"/>
  <c r="K574" i="29"/>
  <c r="L574" i="29" s="1"/>
  <c r="N574" i="29" s="1"/>
  <c r="C574" i="29"/>
  <c r="D574" i="29" s="1"/>
  <c r="F574" i="29" s="1"/>
  <c r="Q572" i="29"/>
  <c r="R571" i="29"/>
  <c r="S571" i="29" s="1"/>
  <c r="U571" i="29" s="1"/>
  <c r="D658" i="61"/>
  <c r="A660" i="61"/>
  <c r="C659" i="61"/>
  <c r="B659" i="61"/>
  <c r="B576" i="29" l="1"/>
  <c r="K575" i="29"/>
  <c r="L575" i="29" s="1"/>
  <c r="N575" i="29" s="1"/>
  <c r="C575" i="29"/>
  <c r="D575" i="29" s="1"/>
  <c r="F575" i="29" s="1"/>
  <c r="D659" i="61"/>
  <c r="R572" i="29"/>
  <c r="S572" i="29" s="1"/>
  <c r="U572" i="29" s="1"/>
  <c r="Q573" i="29"/>
  <c r="A661" i="61"/>
  <c r="B660" i="61"/>
  <c r="C660" i="61"/>
  <c r="D660" i="61" s="1"/>
  <c r="AG561" i="29"/>
  <c r="AD560" i="29"/>
  <c r="AE560" i="29" s="1"/>
  <c r="AI560" i="29" s="1"/>
  <c r="Y560" i="29"/>
  <c r="Z560" i="29" s="1"/>
  <c r="AH560" i="29" s="1"/>
  <c r="A662" i="61" l="1"/>
  <c r="B661" i="61"/>
  <c r="C661" i="61"/>
  <c r="D661" i="61" s="1"/>
  <c r="AG562" i="29"/>
  <c r="AD561" i="29"/>
  <c r="AE561" i="29" s="1"/>
  <c r="AI561" i="29" s="1"/>
  <c r="Y561" i="29"/>
  <c r="Z561" i="29" s="1"/>
  <c r="AH561" i="29" s="1"/>
  <c r="R573" i="29"/>
  <c r="S573" i="29" s="1"/>
  <c r="U573" i="29" s="1"/>
  <c r="Q574" i="29"/>
  <c r="B577" i="29"/>
  <c r="K576" i="29"/>
  <c r="L576" i="29" s="1"/>
  <c r="N576" i="29" s="1"/>
  <c r="C576" i="29"/>
  <c r="D576" i="29" s="1"/>
  <c r="F576" i="29" s="1"/>
  <c r="Q575" i="29" l="1"/>
  <c r="R574" i="29"/>
  <c r="S574" i="29" s="1"/>
  <c r="U574" i="29" s="1"/>
  <c r="C577" i="29"/>
  <c r="D577" i="29" s="1"/>
  <c r="F577" i="29" s="1"/>
  <c r="B578" i="29"/>
  <c r="K577" i="29"/>
  <c r="L577" i="29" s="1"/>
  <c r="N577" i="29" s="1"/>
  <c r="AD562" i="29"/>
  <c r="AE562" i="29" s="1"/>
  <c r="AI562" i="29" s="1"/>
  <c r="Y562" i="29"/>
  <c r="Z562" i="29" s="1"/>
  <c r="AH562" i="29" s="1"/>
  <c r="AG563" i="29"/>
  <c r="A663" i="61"/>
  <c r="C662" i="61"/>
  <c r="D662" i="61" s="1"/>
  <c r="B662" i="61"/>
  <c r="A664" i="61" l="1"/>
  <c r="C663" i="61"/>
  <c r="D663" i="61" s="1"/>
  <c r="B663" i="61"/>
  <c r="AG564" i="29"/>
  <c r="Y563" i="29"/>
  <c r="Z563" i="29" s="1"/>
  <c r="AH563" i="29" s="1"/>
  <c r="AD563" i="29"/>
  <c r="AE563" i="29" s="1"/>
  <c r="AI563" i="29" s="1"/>
  <c r="B579" i="29"/>
  <c r="K578" i="29"/>
  <c r="L578" i="29" s="1"/>
  <c r="N578" i="29" s="1"/>
  <c r="C578" i="29"/>
  <c r="D578" i="29" s="1"/>
  <c r="F578" i="29" s="1"/>
  <c r="Q576" i="29"/>
  <c r="R575" i="29"/>
  <c r="S575" i="29" s="1"/>
  <c r="U575" i="29" s="1"/>
  <c r="K579" i="29" l="1"/>
  <c r="L579" i="29" s="1"/>
  <c r="N579" i="29" s="1"/>
  <c r="B580" i="29"/>
  <c r="C579" i="29"/>
  <c r="D579" i="29" s="1"/>
  <c r="F579" i="29" s="1"/>
  <c r="R576" i="29"/>
  <c r="S576" i="29" s="1"/>
  <c r="U576" i="29" s="1"/>
  <c r="Q577" i="29"/>
  <c r="Y564" i="29"/>
  <c r="Z564" i="29" s="1"/>
  <c r="AH564" i="29" s="1"/>
  <c r="AG565" i="29"/>
  <c r="AD564" i="29"/>
  <c r="AE564" i="29" s="1"/>
  <c r="AI564" i="29" s="1"/>
  <c r="A665" i="61"/>
  <c r="B664" i="61"/>
  <c r="C664" i="61"/>
  <c r="D664" i="61" s="1"/>
  <c r="A666" i="61" l="1"/>
  <c r="C665" i="61"/>
  <c r="D665" i="61" s="1"/>
  <c r="B665" i="61"/>
  <c r="AG566" i="29"/>
  <c r="AD565" i="29"/>
  <c r="AE565" i="29" s="1"/>
  <c r="AI565" i="29" s="1"/>
  <c r="Y565" i="29"/>
  <c r="Z565" i="29" s="1"/>
  <c r="AH565" i="29" s="1"/>
  <c r="Q578" i="29"/>
  <c r="R577" i="29"/>
  <c r="S577" i="29" s="1"/>
  <c r="U577" i="29" s="1"/>
  <c r="C580" i="29"/>
  <c r="D580" i="29" s="1"/>
  <c r="F580" i="29" s="1"/>
  <c r="B581" i="29"/>
  <c r="K580" i="29"/>
  <c r="L580" i="29" s="1"/>
  <c r="N580" i="29" s="1"/>
  <c r="AD566" i="29" l="1"/>
  <c r="AE566" i="29" s="1"/>
  <c r="AI566" i="29" s="1"/>
  <c r="Y566" i="29"/>
  <c r="Z566" i="29" s="1"/>
  <c r="AH566" i="29" s="1"/>
  <c r="AG567" i="29"/>
  <c r="K581" i="29"/>
  <c r="L581" i="29" s="1"/>
  <c r="N581" i="29" s="1"/>
  <c r="B582" i="29"/>
  <c r="C581" i="29"/>
  <c r="D581" i="29" s="1"/>
  <c r="F581" i="29" s="1"/>
  <c r="Q579" i="29"/>
  <c r="R578" i="29"/>
  <c r="S578" i="29" s="1"/>
  <c r="U578" i="29" s="1"/>
  <c r="A667" i="61"/>
  <c r="C666" i="61"/>
  <c r="D666" i="61" s="1"/>
  <c r="B666" i="61"/>
  <c r="A668" i="61" l="1"/>
  <c r="C667" i="61"/>
  <c r="D667" i="61" s="1"/>
  <c r="B667" i="61"/>
  <c r="R579" i="29"/>
  <c r="S579" i="29" s="1"/>
  <c r="U579" i="29" s="1"/>
  <c r="Q580" i="29"/>
  <c r="K582" i="29"/>
  <c r="L582" i="29" s="1"/>
  <c r="N582" i="29" s="1"/>
  <c r="C582" i="29"/>
  <c r="D582" i="29" s="1"/>
  <c r="F582" i="29" s="1"/>
  <c r="B583" i="29"/>
  <c r="AG568" i="29"/>
  <c r="Y567" i="29"/>
  <c r="Z567" i="29" s="1"/>
  <c r="AH567" i="29" s="1"/>
  <c r="AD567" i="29"/>
  <c r="AE567" i="29" s="1"/>
  <c r="AI567" i="29" s="1"/>
  <c r="Y568" i="29" l="1"/>
  <c r="Z568" i="29" s="1"/>
  <c r="AH568" i="29" s="1"/>
  <c r="AG569" i="29"/>
  <c r="AD568" i="29"/>
  <c r="AE568" i="29" s="1"/>
  <c r="AI568" i="29" s="1"/>
  <c r="K583" i="29"/>
  <c r="L583" i="29" s="1"/>
  <c r="N583" i="29" s="1"/>
  <c r="C583" i="29"/>
  <c r="D583" i="29" s="1"/>
  <c r="F583" i="29" s="1"/>
  <c r="B584" i="29"/>
  <c r="R580" i="29"/>
  <c r="S580" i="29" s="1"/>
  <c r="U580" i="29" s="1"/>
  <c r="Q581" i="29"/>
  <c r="A669" i="61"/>
  <c r="C668" i="61"/>
  <c r="D668" i="61" s="1"/>
  <c r="B668" i="61"/>
  <c r="K584" i="29" l="1"/>
  <c r="L584" i="29" s="1"/>
  <c r="N584" i="29" s="1"/>
  <c r="C584" i="29"/>
  <c r="D584" i="29" s="1"/>
  <c r="F584" i="29" s="1"/>
  <c r="B585" i="29"/>
  <c r="R581" i="29"/>
  <c r="S581" i="29" s="1"/>
  <c r="U581" i="29" s="1"/>
  <c r="Q582" i="29"/>
  <c r="Y569" i="29"/>
  <c r="Z569" i="29" s="1"/>
  <c r="AH569" i="29" s="1"/>
  <c r="AG570" i="29"/>
  <c r="AD569" i="29"/>
  <c r="AE569" i="29" s="1"/>
  <c r="AI569" i="29" s="1"/>
  <c r="A670" i="61"/>
  <c r="B669" i="61"/>
  <c r="C669" i="61"/>
  <c r="D669" i="61" s="1"/>
  <c r="AD570" i="29" l="1"/>
  <c r="AE570" i="29" s="1"/>
  <c r="AI570" i="29" s="1"/>
  <c r="Y570" i="29"/>
  <c r="Z570" i="29" s="1"/>
  <c r="AH570" i="29" s="1"/>
  <c r="AG571" i="29"/>
  <c r="A671" i="61"/>
  <c r="C670" i="61"/>
  <c r="B670" i="61"/>
  <c r="C585" i="29"/>
  <c r="D585" i="29" s="1"/>
  <c r="F585" i="29" s="1"/>
  <c r="B586" i="29"/>
  <c r="K585" i="29"/>
  <c r="L585" i="29" s="1"/>
  <c r="N585" i="29" s="1"/>
  <c r="R582" i="29"/>
  <c r="S582" i="29" s="1"/>
  <c r="U582" i="29" s="1"/>
  <c r="Q583" i="29"/>
  <c r="K586" i="29" l="1"/>
  <c r="L586" i="29" s="1"/>
  <c r="N586" i="29" s="1"/>
  <c r="C586" i="29"/>
  <c r="D586" i="29" s="1"/>
  <c r="F586" i="29" s="1"/>
  <c r="B587" i="29"/>
  <c r="Q584" i="29"/>
  <c r="R583" i="29"/>
  <c r="S583" i="29" s="1"/>
  <c r="U583" i="29" s="1"/>
  <c r="AG572" i="29"/>
  <c r="AD571" i="29"/>
  <c r="AE571" i="29" s="1"/>
  <c r="AI571" i="29" s="1"/>
  <c r="Y571" i="29"/>
  <c r="Z571" i="29" s="1"/>
  <c r="AH571" i="29" s="1"/>
  <c r="D670" i="61"/>
  <c r="A672" i="61"/>
  <c r="C671" i="61"/>
  <c r="D671" i="61" s="1"/>
  <c r="B671" i="61"/>
  <c r="K587" i="29" l="1"/>
  <c r="L587" i="29" s="1"/>
  <c r="N587" i="29" s="1"/>
  <c r="C587" i="29"/>
  <c r="D587" i="29" s="1"/>
  <c r="F587" i="29" s="1"/>
  <c r="B588" i="29"/>
  <c r="A673" i="61"/>
  <c r="C672" i="61"/>
  <c r="B672" i="61"/>
  <c r="Y572" i="29"/>
  <c r="Z572" i="29" s="1"/>
  <c r="AH572" i="29" s="1"/>
  <c r="AG573" i="29"/>
  <c r="AD572" i="29"/>
  <c r="AE572" i="29" s="1"/>
  <c r="AI572" i="29" s="1"/>
  <c r="Q585" i="29"/>
  <c r="R584" i="29"/>
  <c r="S584" i="29" s="1"/>
  <c r="U584" i="29" s="1"/>
  <c r="R585" i="29" l="1"/>
  <c r="S585" i="29" s="1"/>
  <c r="U585" i="29" s="1"/>
  <c r="Q586" i="29"/>
  <c r="C588" i="29"/>
  <c r="D588" i="29" s="1"/>
  <c r="F588" i="29" s="1"/>
  <c r="K588" i="29"/>
  <c r="L588" i="29" s="1"/>
  <c r="N588" i="29" s="1"/>
  <c r="B589" i="29"/>
  <c r="AG574" i="29"/>
  <c r="AD573" i="29"/>
  <c r="AE573" i="29" s="1"/>
  <c r="AI573" i="29" s="1"/>
  <c r="Y573" i="29"/>
  <c r="Z573" i="29" s="1"/>
  <c r="AH573" i="29" s="1"/>
  <c r="D672" i="61"/>
  <c r="A674" i="61"/>
  <c r="B673" i="61"/>
  <c r="C673" i="61"/>
  <c r="A675" i="61" l="1"/>
  <c r="C674" i="61"/>
  <c r="D674" i="61" s="1"/>
  <c r="B674" i="61"/>
  <c r="AD574" i="29"/>
  <c r="AE574" i="29" s="1"/>
  <c r="AI574" i="29" s="1"/>
  <c r="AG575" i="29"/>
  <c r="Y574" i="29"/>
  <c r="Z574" i="29" s="1"/>
  <c r="AH574" i="29" s="1"/>
  <c r="B590" i="29"/>
  <c r="K589" i="29"/>
  <c r="L589" i="29" s="1"/>
  <c r="N589" i="29" s="1"/>
  <c r="C589" i="29"/>
  <c r="D589" i="29" s="1"/>
  <c r="F589" i="29" s="1"/>
  <c r="D673" i="61"/>
  <c r="Q587" i="29"/>
  <c r="R586" i="29"/>
  <c r="S586" i="29" s="1"/>
  <c r="U586" i="29" s="1"/>
  <c r="B591" i="29" l="1"/>
  <c r="K590" i="29"/>
  <c r="L590" i="29" s="1"/>
  <c r="N590" i="29" s="1"/>
  <c r="C590" i="29"/>
  <c r="D590" i="29" s="1"/>
  <c r="F590" i="29" s="1"/>
  <c r="Q588" i="29"/>
  <c r="R587" i="29"/>
  <c r="S587" i="29" s="1"/>
  <c r="U587" i="29" s="1"/>
  <c r="AG576" i="29"/>
  <c r="Y575" i="29"/>
  <c r="Z575" i="29" s="1"/>
  <c r="AH575" i="29" s="1"/>
  <c r="AD575" i="29"/>
  <c r="AE575" i="29" s="1"/>
  <c r="AI575" i="29" s="1"/>
  <c r="A676" i="61"/>
  <c r="C675" i="61"/>
  <c r="D675" i="61" s="1"/>
  <c r="B675" i="61"/>
  <c r="A677" i="61" l="1"/>
  <c r="B676" i="61"/>
  <c r="C676" i="61"/>
  <c r="D676" i="61" s="1"/>
  <c r="AG577" i="29"/>
  <c r="AD576" i="29"/>
  <c r="AE576" i="29" s="1"/>
  <c r="AI576" i="29" s="1"/>
  <c r="Y576" i="29"/>
  <c r="Z576" i="29" s="1"/>
  <c r="AH576" i="29" s="1"/>
  <c r="R588" i="29"/>
  <c r="S588" i="29" s="1"/>
  <c r="U588" i="29" s="1"/>
  <c r="Q589" i="29"/>
  <c r="B592" i="29"/>
  <c r="K591" i="29"/>
  <c r="L591" i="29" s="1"/>
  <c r="N591" i="29" s="1"/>
  <c r="C591" i="29"/>
  <c r="D591" i="29" s="1"/>
  <c r="F591" i="29" s="1"/>
  <c r="R589" i="29" l="1"/>
  <c r="S589" i="29" s="1"/>
  <c r="U589" i="29" s="1"/>
  <c r="Q590" i="29"/>
  <c r="B593" i="29"/>
  <c r="K592" i="29"/>
  <c r="L592" i="29" s="1"/>
  <c r="N592" i="29" s="1"/>
  <c r="C592" i="29"/>
  <c r="D592" i="29" s="1"/>
  <c r="F592" i="29" s="1"/>
  <c r="AG578" i="29"/>
  <c r="AD577" i="29"/>
  <c r="AE577" i="29" s="1"/>
  <c r="AI577" i="29" s="1"/>
  <c r="Y577" i="29"/>
  <c r="Z577" i="29" s="1"/>
  <c r="AH577" i="29" s="1"/>
  <c r="A678" i="61"/>
  <c r="B677" i="61"/>
  <c r="C677" i="61"/>
  <c r="A679" i="61" l="1"/>
  <c r="C678" i="61"/>
  <c r="D678" i="61" s="1"/>
  <c r="B678" i="61"/>
  <c r="AG579" i="29"/>
  <c r="AD578" i="29"/>
  <c r="AE578" i="29" s="1"/>
  <c r="AI578" i="29" s="1"/>
  <c r="Y578" i="29"/>
  <c r="Z578" i="29" s="1"/>
  <c r="AH578" i="29" s="1"/>
  <c r="C593" i="29"/>
  <c r="D593" i="29" s="1"/>
  <c r="F593" i="29" s="1"/>
  <c r="B594" i="29"/>
  <c r="K593" i="29"/>
  <c r="L593" i="29" s="1"/>
  <c r="N593" i="29" s="1"/>
  <c r="D677" i="61"/>
  <c r="Q591" i="29"/>
  <c r="R590" i="29"/>
  <c r="S590" i="29" s="1"/>
  <c r="U590" i="29" s="1"/>
  <c r="Y579" i="29" l="1"/>
  <c r="Z579" i="29" s="1"/>
  <c r="AH579" i="29" s="1"/>
  <c r="AG580" i="29"/>
  <c r="AD579" i="29"/>
  <c r="AE579" i="29" s="1"/>
  <c r="AI579" i="29" s="1"/>
  <c r="Q592" i="29"/>
  <c r="R591" i="29"/>
  <c r="S591" i="29" s="1"/>
  <c r="U591" i="29" s="1"/>
  <c r="B595" i="29"/>
  <c r="K594" i="29"/>
  <c r="L594" i="29" s="1"/>
  <c r="N594" i="29" s="1"/>
  <c r="C594" i="29"/>
  <c r="D594" i="29" s="1"/>
  <c r="F594" i="29" s="1"/>
  <c r="A680" i="61"/>
  <c r="C679" i="61"/>
  <c r="B679" i="61"/>
  <c r="D679" i="61" l="1"/>
  <c r="A681" i="61"/>
  <c r="B680" i="61"/>
  <c r="C680" i="61"/>
  <c r="D680" i="61" s="1"/>
  <c r="Y580" i="29"/>
  <c r="Z580" i="29" s="1"/>
  <c r="AH580" i="29" s="1"/>
  <c r="AG581" i="29"/>
  <c r="AD580" i="29"/>
  <c r="AE580" i="29" s="1"/>
  <c r="AI580" i="29" s="1"/>
  <c r="K595" i="29"/>
  <c r="L595" i="29" s="1"/>
  <c r="N595" i="29" s="1"/>
  <c r="B596" i="29"/>
  <c r="C595" i="29"/>
  <c r="D595" i="29" s="1"/>
  <c r="F595" i="29" s="1"/>
  <c r="R592" i="29"/>
  <c r="S592" i="29" s="1"/>
  <c r="U592" i="29" s="1"/>
  <c r="Q593" i="29"/>
  <c r="Q594" i="29" l="1"/>
  <c r="R593" i="29"/>
  <c r="S593" i="29" s="1"/>
  <c r="U593" i="29" s="1"/>
  <c r="C596" i="29"/>
  <c r="D596" i="29" s="1"/>
  <c r="F596" i="29" s="1"/>
  <c r="B597" i="29"/>
  <c r="K596" i="29"/>
  <c r="L596" i="29" s="1"/>
  <c r="N596" i="29" s="1"/>
  <c r="AG582" i="29"/>
  <c r="AD581" i="29"/>
  <c r="AE581" i="29" s="1"/>
  <c r="AI581" i="29" s="1"/>
  <c r="Y581" i="29"/>
  <c r="Z581" i="29" s="1"/>
  <c r="AH581" i="29" s="1"/>
  <c r="A682" i="61"/>
  <c r="C681" i="61"/>
  <c r="D681" i="61" s="1"/>
  <c r="B681" i="61"/>
  <c r="A683" i="61" l="1"/>
  <c r="C682" i="61"/>
  <c r="D682" i="61" s="1"/>
  <c r="B682" i="61"/>
  <c r="AD582" i="29"/>
  <c r="AE582" i="29" s="1"/>
  <c r="AI582" i="29" s="1"/>
  <c r="Y582" i="29"/>
  <c r="Z582" i="29" s="1"/>
  <c r="AH582" i="29" s="1"/>
  <c r="AG583" i="29"/>
  <c r="K597" i="29"/>
  <c r="L597" i="29" s="1"/>
  <c r="N597" i="29" s="1"/>
  <c r="B598" i="29"/>
  <c r="C597" i="29"/>
  <c r="D597" i="29" s="1"/>
  <c r="F597" i="29" s="1"/>
  <c r="Q595" i="29"/>
  <c r="R594" i="29"/>
  <c r="S594" i="29" s="1"/>
  <c r="U594" i="29" s="1"/>
  <c r="K598" i="29" l="1"/>
  <c r="L598" i="29" s="1"/>
  <c r="N598" i="29" s="1"/>
  <c r="C598" i="29"/>
  <c r="D598" i="29" s="1"/>
  <c r="F598" i="29" s="1"/>
  <c r="B599" i="29"/>
  <c r="Y583" i="29"/>
  <c r="Z583" i="29" s="1"/>
  <c r="AH583" i="29" s="1"/>
  <c r="AG584" i="29"/>
  <c r="AD583" i="29"/>
  <c r="AE583" i="29" s="1"/>
  <c r="AI583" i="29" s="1"/>
  <c r="R595" i="29"/>
  <c r="S595" i="29" s="1"/>
  <c r="U595" i="29" s="1"/>
  <c r="Q596" i="29"/>
  <c r="A684" i="61"/>
  <c r="C683" i="61"/>
  <c r="D683" i="61" s="1"/>
  <c r="B683" i="61"/>
  <c r="R596" i="29" l="1"/>
  <c r="S596" i="29" s="1"/>
  <c r="U596" i="29" s="1"/>
  <c r="Q597" i="29"/>
  <c r="A685" i="61"/>
  <c r="C684" i="61"/>
  <c r="D684" i="61" s="1"/>
  <c r="B684" i="61"/>
  <c r="Y584" i="29"/>
  <c r="Z584" i="29" s="1"/>
  <c r="AH584" i="29" s="1"/>
  <c r="AG585" i="29"/>
  <c r="AD584" i="29"/>
  <c r="AE584" i="29" s="1"/>
  <c r="AI584" i="29" s="1"/>
  <c r="K599" i="29"/>
  <c r="L599" i="29" s="1"/>
  <c r="N599" i="29" s="1"/>
  <c r="B600" i="29"/>
  <c r="C599" i="29"/>
  <c r="D599" i="29" s="1"/>
  <c r="F599" i="29" s="1"/>
  <c r="A686" i="61" l="1"/>
  <c r="B685" i="61"/>
  <c r="C685" i="61"/>
  <c r="R597" i="29"/>
  <c r="S597" i="29" s="1"/>
  <c r="U597" i="29" s="1"/>
  <c r="Q598" i="29"/>
  <c r="K600" i="29"/>
  <c r="L600" i="29" s="1"/>
  <c r="N600" i="29" s="1"/>
  <c r="C600" i="29"/>
  <c r="D600" i="29" s="1"/>
  <c r="F600" i="29" s="1"/>
  <c r="B601" i="29"/>
  <c r="Y585" i="29"/>
  <c r="Z585" i="29" s="1"/>
  <c r="AH585" i="29" s="1"/>
  <c r="AG586" i="29"/>
  <c r="AD585" i="29"/>
  <c r="AE585" i="29" s="1"/>
  <c r="AI585" i="29" s="1"/>
  <c r="AD586" i="29" l="1"/>
  <c r="AE586" i="29" s="1"/>
  <c r="AI586" i="29" s="1"/>
  <c r="Y586" i="29"/>
  <c r="Z586" i="29" s="1"/>
  <c r="AH586" i="29" s="1"/>
  <c r="AG587" i="29"/>
  <c r="C601" i="29"/>
  <c r="D601" i="29" s="1"/>
  <c r="F601" i="29" s="1"/>
  <c r="B602" i="29"/>
  <c r="K601" i="29"/>
  <c r="L601" i="29" s="1"/>
  <c r="N601" i="29" s="1"/>
  <c r="R598" i="29"/>
  <c r="S598" i="29" s="1"/>
  <c r="U598" i="29" s="1"/>
  <c r="Q599" i="29"/>
  <c r="D685" i="61"/>
  <c r="A687" i="61"/>
  <c r="C686" i="61"/>
  <c r="B686" i="61"/>
  <c r="A688" i="61" l="1"/>
  <c r="C687" i="61"/>
  <c r="D687" i="61" s="1"/>
  <c r="B687" i="61"/>
  <c r="D686" i="61"/>
  <c r="Q600" i="29"/>
  <c r="R599" i="29"/>
  <c r="S599" i="29" s="1"/>
  <c r="U599" i="29" s="1"/>
  <c r="K602" i="29"/>
  <c r="L602" i="29" s="1"/>
  <c r="N602" i="29" s="1"/>
  <c r="C602" i="29"/>
  <c r="D602" i="29" s="1"/>
  <c r="F602" i="29" s="1"/>
  <c r="B603" i="29"/>
  <c r="AG588" i="29"/>
  <c r="AD587" i="29"/>
  <c r="AE587" i="29" s="1"/>
  <c r="AI587" i="29" s="1"/>
  <c r="Y587" i="29"/>
  <c r="Z587" i="29" s="1"/>
  <c r="AH587" i="29" s="1"/>
  <c r="Y588" i="29" l="1"/>
  <c r="Z588" i="29" s="1"/>
  <c r="AH588" i="29" s="1"/>
  <c r="AG589" i="29"/>
  <c r="AD588" i="29"/>
  <c r="AE588" i="29" s="1"/>
  <c r="AI588" i="29" s="1"/>
  <c r="K603" i="29"/>
  <c r="L603" i="29" s="1"/>
  <c r="N603" i="29" s="1"/>
  <c r="C603" i="29"/>
  <c r="D603" i="29" s="1"/>
  <c r="F603" i="29" s="1"/>
  <c r="B604" i="29"/>
  <c r="Q601" i="29"/>
  <c r="R600" i="29"/>
  <c r="S600" i="29" s="1"/>
  <c r="U600" i="29" s="1"/>
  <c r="A689" i="61"/>
  <c r="C688" i="61"/>
  <c r="D688" i="61" s="1"/>
  <c r="B688" i="61"/>
  <c r="R601" i="29" l="1"/>
  <c r="S601" i="29" s="1"/>
  <c r="U601" i="29" s="1"/>
  <c r="Q602" i="29"/>
  <c r="A690" i="61"/>
  <c r="B689" i="61"/>
  <c r="C689" i="61"/>
  <c r="D689" i="61" s="1"/>
  <c r="AG590" i="29"/>
  <c r="AD589" i="29"/>
  <c r="AE589" i="29" s="1"/>
  <c r="AI589" i="29" s="1"/>
  <c r="Y589" i="29"/>
  <c r="Z589" i="29" s="1"/>
  <c r="AH589" i="29" s="1"/>
  <c r="C604" i="29"/>
  <c r="D604" i="29" s="1"/>
  <c r="F604" i="29" s="1"/>
  <c r="K604" i="29"/>
  <c r="L604" i="29" s="1"/>
  <c r="N604" i="29" s="1"/>
  <c r="B605" i="29"/>
  <c r="B606" i="29" l="1"/>
  <c r="K605" i="29"/>
  <c r="L605" i="29" s="1"/>
  <c r="N605" i="29" s="1"/>
  <c r="C605" i="29"/>
  <c r="D605" i="29" s="1"/>
  <c r="F605" i="29" s="1"/>
  <c r="Q603" i="29"/>
  <c r="R602" i="29"/>
  <c r="S602" i="29" s="1"/>
  <c r="U602" i="29" s="1"/>
  <c r="AD590" i="29"/>
  <c r="AE590" i="29" s="1"/>
  <c r="AI590" i="29" s="1"/>
  <c r="AG591" i="29"/>
  <c r="Y590" i="29"/>
  <c r="Z590" i="29" s="1"/>
  <c r="AH590" i="29" s="1"/>
  <c r="A691" i="61"/>
  <c r="C690" i="61"/>
  <c r="D690" i="61" s="1"/>
  <c r="B690" i="61"/>
  <c r="A692" i="61" l="1"/>
  <c r="C691" i="61"/>
  <c r="B691" i="61"/>
  <c r="AG592" i="29"/>
  <c r="Y591" i="29"/>
  <c r="Z591" i="29" s="1"/>
  <c r="AH591" i="29" s="1"/>
  <c r="AD591" i="29"/>
  <c r="AE591" i="29" s="1"/>
  <c r="AI591" i="29" s="1"/>
  <c r="Q604" i="29"/>
  <c r="R603" i="29"/>
  <c r="S603" i="29" s="1"/>
  <c r="U603" i="29" s="1"/>
  <c r="B607" i="29"/>
  <c r="K606" i="29"/>
  <c r="L606" i="29" s="1"/>
  <c r="N606" i="29" s="1"/>
  <c r="C606" i="29"/>
  <c r="D606" i="29" s="1"/>
  <c r="F606" i="29" s="1"/>
  <c r="B608" i="29" l="1"/>
  <c r="K607" i="29"/>
  <c r="L607" i="29" s="1"/>
  <c r="N607" i="29" s="1"/>
  <c r="C607" i="29"/>
  <c r="D607" i="29" s="1"/>
  <c r="F607" i="29" s="1"/>
  <c r="AG593" i="29"/>
  <c r="AD592" i="29"/>
  <c r="AE592" i="29" s="1"/>
  <c r="AI592" i="29" s="1"/>
  <c r="Y592" i="29"/>
  <c r="Z592" i="29" s="1"/>
  <c r="AH592" i="29" s="1"/>
  <c r="R604" i="29"/>
  <c r="S604" i="29" s="1"/>
  <c r="U604" i="29" s="1"/>
  <c r="Q605" i="29"/>
  <c r="D691" i="61"/>
  <c r="A693" i="61"/>
  <c r="B692" i="61"/>
  <c r="C692" i="61"/>
  <c r="D692" i="61" s="1"/>
  <c r="R605" i="29" l="1"/>
  <c r="S605" i="29" s="1"/>
  <c r="U605" i="29" s="1"/>
  <c r="Q606" i="29"/>
  <c r="A694" i="61"/>
  <c r="B693" i="61"/>
  <c r="C693" i="61"/>
  <c r="AG594" i="29"/>
  <c r="AD593" i="29"/>
  <c r="AE593" i="29" s="1"/>
  <c r="AI593" i="29" s="1"/>
  <c r="Y593" i="29"/>
  <c r="Z593" i="29" s="1"/>
  <c r="AH593" i="29" s="1"/>
  <c r="B609" i="29"/>
  <c r="K608" i="29"/>
  <c r="L608" i="29" s="1"/>
  <c r="N608" i="29" s="1"/>
  <c r="C608" i="29"/>
  <c r="D608" i="29" s="1"/>
  <c r="F608" i="29" s="1"/>
  <c r="C609" i="29" l="1"/>
  <c r="D609" i="29" s="1"/>
  <c r="F609" i="29" s="1"/>
  <c r="B610" i="29"/>
  <c r="K609" i="29"/>
  <c r="L609" i="29" s="1"/>
  <c r="N609" i="29" s="1"/>
  <c r="AG595" i="29"/>
  <c r="AD594" i="29"/>
  <c r="AE594" i="29" s="1"/>
  <c r="AI594" i="29" s="1"/>
  <c r="Y594" i="29"/>
  <c r="Z594" i="29" s="1"/>
  <c r="AH594" i="29" s="1"/>
  <c r="A695" i="61"/>
  <c r="C694" i="61"/>
  <c r="D694" i="61" s="1"/>
  <c r="B694" i="61"/>
  <c r="Q607" i="29"/>
  <c r="R606" i="29"/>
  <c r="S606" i="29" s="1"/>
  <c r="U606" i="29" s="1"/>
  <c r="D693" i="61"/>
  <c r="A696" i="61" l="1"/>
  <c r="C695" i="61"/>
  <c r="B695" i="61"/>
  <c r="Q608" i="29"/>
  <c r="R607" i="29"/>
  <c r="S607" i="29" s="1"/>
  <c r="U607" i="29" s="1"/>
  <c r="B611" i="29"/>
  <c r="K610" i="29"/>
  <c r="L610" i="29" s="1"/>
  <c r="N610" i="29" s="1"/>
  <c r="C610" i="29"/>
  <c r="D610" i="29" s="1"/>
  <c r="F610" i="29" s="1"/>
  <c r="Y595" i="29"/>
  <c r="Z595" i="29" s="1"/>
  <c r="AH595" i="29" s="1"/>
  <c r="AG596" i="29"/>
  <c r="AD595" i="29"/>
  <c r="AE595" i="29" s="1"/>
  <c r="AI595" i="29" s="1"/>
  <c r="Y596" i="29" l="1"/>
  <c r="Z596" i="29" s="1"/>
  <c r="AH596" i="29" s="1"/>
  <c r="AG597" i="29"/>
  <c r="AD596" i="29"/>
  <c r="AE596" i="29" s="1"/>
  <c r="AI596" i="29" s="1"/>
  <c r="K611" i="29"/>
  <c r="L611" i="29" s="1"/>
  <c r="N611" i="29" s="1"/>
  <c r="B612" i="29"/>
  <c r="C611" i="29"/>
  <c r="D611" i="29" s="1"/>
  <c r="F611" i="29" s="1"/>
  <c r="R608" i="29"/>
  <c r="S608" i="29" s="1"/>
  <c r="U608" i="29" s="1"/>
  <c r="Q609" i="29"/>
  <c r="D695" i="61"/>
  <c r="A697" i="61"/>
  <c r="B696" i="61"/>
  <c r="C696" i="61"/>
  <c r="D696" i="61" s="1"/>
  <c r="Q610" i="29" l="1"/>
  <c r="R609" i="29"/>
  <c r="S609" i="29" s="1"/>
  <c r="U609" i="29" s="1"/>
  <c r="A698" i="61"/>
  <c r="C697" i="61"/>
  <c r="B697" i="61"/>
  <c r="AG598" i="29"/>
  <c r="AD597" i="29"/>
  <c r="AE597" i="29" s="1"/>
  <c r="AI597" i="29" s="1"/>
  <c r="Y597" i="29"/>
  <c r="Z597" i="29" s="1"/>
  <c r="AH597" i="29" s="1"/>
  <c r="C612" i="29"/>
  <c r="D612" i="29" s="1"/>
  <c r="F612" i="29" s="1"/>
  <c r="B613" i="29"/>
  <c r="K612" i="29"/>
  <c r="L612" i="29" s="1"/>
  <c r="N612" i="29" s="1"/>
  <c r="K613" i="29" l="1"/>
  <c r="L613" i="29" s="1"/>
  <c r="N613" i="29" s="1"/>
  <c r="B614" i="29"/>
  <c r="C613" i="29"/>
  <c r="D613" i="29" s="1"/>
  <c r="F613" i="29" s="1"/>
  <c r="AD598" i="29"/>
  <c r="AE598" i="29" s="1"/>
  <c r="AI598" i="29" s="1"/>
  <c r="Y598" i="29"/>
  <c r="Z598" i="29" s="1"/>
  <c r="AH598" i="29" s="1"/>
  <c r="AG599" i="29"/>
  <c r="D697" i="61"/>
  <c r="A699" i="61"/>
  <c r="C698" i="61"/>
  <c r="B698" i="61"/>
  <c r="Q611" i="29"/>
  <c r="R610" i="29"/>
  <c r="S610" i="29" s="1"/>
  <c r="U610" i="29" s="1"/>
  <c r="A700" i="61" l="1"/>
  <c r="C699" i="61"/>
  <c r="B699" i="61"/>
  <c r="R611" i="29"/>
  <c r="S611" i="29" s="1"/>
  <c r="U611" i="29" s="1"/>
  <c r="Q612" i="29"/>
  <c r="D698" i="61"/>
  <c r="K614" i="29"/>
  <c r="L614" i="29" s="1"/>
  <c r="N614" i="29" s="1"/>
  <c r="C614" i="29"/>
  <c r="D614" i="29" s="1"/>
  <c r="F614" i="29" s="1"/>
  <c r="B615" i="29"/>
  <c r="AG600" i="29"/>
  <c r="Y599" i="29"/>
  <c r="Z599" i="29" s="1"/>
  <c r="AH599" i="29" s="1"/>
  <c r="AD599" i="29"/>
  <c r="AE599" i="29" s="1"/>
  <c r="AI599" i="29" s="1"/>
  <c r="Y600" i="29" l="1"/>
  <c r="Z600" i="29" s="1"/>
  <c r="AH600" i="29" s="1"/>
  <c r="AG601" i="29"/>
  <c r="AD600" i="29"/>
  <c r="AE600" i="29" s="1"/>
  <c r="AI600" i="29" s="1"/>
  <c r="R612" i="29"/>
  <c r="S612" i="29" s="1"/>
  <c r="U612" i="29" s="1"/>
  <c r="Q613" i="29"/>
  <c r="K615" i="29"/>
  <c r="L615" i="29" s="1"/>
  <c r="N615" i="29" s="1"/>
  <c r="C615" i="29"/>
  <c r="D615" i="29" s="1"/>
  <c r="F615" i="29" s="1"/>
  <c r="B616" i="29"/>
  <c r="D699" i="61"/>
  <c r="A701" i="61"/>
  <c r="C700" i="61"/>
  <c r="B700" i="61"/>
  <c r="K616" i="29" l="1"/>
  <c r="L616" i="29" s="1"/>
  <c r="N616" i="29" s="1"/>
  <c r="C616" i="29"/>
  <c r="D616" i="29" s="1"/>
  <c r="F616" i="29" s="1"/>
  <c r="B617" i="29"/>
  <c r="D700" i="61"/>
  <c r="Y601" i="29"/>
  <c r="Z601" i="29" s="1"/>
  <c r="AH601" i="29" s="1"/>
  <c r="AG602" i="29"/>
  <c r="AD601" i="29"/>
  <c r="AE601" i="29" s="1"/>
  <c r="AI601" i="29" s="1"/>
  <c r="A702" i="61"/>
  <c r="B701" i="61"/>
  <c r="C701" i="61"/>
  <c r="R613" i="29"/>
  <c r="S613" i="29" s="1"/>
  <c r="U613" i="29" s="1"/>
  <c r="Q614" i="29"/>
  <c r="A703" i="61" l="1"/>
  <c r="C702" i="61"/>
  <c r="B702" i="61"/>
  <c r="R614" i="29"/>
  <c r="S614" i="29" s="1"/>
  <c r="U614" i="29" s="1"/>
  <c r="Q615" i="29"/>
  <c r="C617" i="29"/>
  <c r="D617" i="29" s="1"/>
  <c r="F617" i="29" s="1"/>
  <c r="B618" i="29"/>
  <c r="K617" i="29"/>
  <c r="L617" i="29" s="1"/>
  <c r="N617" i="29" s="1"/>
  <c r="D701" i="61"/>
  <c r="AD602" i="29"/>
  <c r="AE602" i="29" s="1"/>
  <c r="AI602" i="29" s="1"/>
  <c r="AG603" i="29"/>
  <c r="Y602" i="29"/>
  <c r="Z602" i="29" s="1"/>
  <c r="AH602" i="29" s="1"/>
  <c r="K618" i="29" l="1"/>
  <c r="L618" i="29" s="1"/>
  <c r="N618" i="29" s="1"/>
  <c r="C618" i="29"/>
  <c r="D618" i="29" s="1"/>
  <c r="F618" i="29" s="1"/>
  <c r="B619" i="29"/>
  <c r="Q616" i="29"/>
  <c r="R615" i="29"/>
  <c r="S615" i="29" s="1"/>
  <c r="U615" i="29" s="1"/>
  <c r="AG604" i="29"/>
  <c r="AD603" i="29"/>
  <c r="AE603" i="29" s="1"/>
  <c r="AI603" i="29" s="1"/>
  <c r="Y603" i="29"/>
  <c r="Z603" i="29" s="1"/>
  <c r="AH603" i="29" s="1"/>
  <c r="D702" i="61"/>
  <c r="A704" i="61"/>
  <c r="C703" i="61"/>
  <c r="D703" i="61" s="1"/>
  <c r="B703" i="61"/>
  <c r="A705" i="61" l="1"/>
  <c r="C704" i="61"/>
  <c r="D704" i="61" s="1"/>
  <c r="B704" i="61"/>
  <c r="Y604" i="29"/>
  <c r="Z604" i="29" s="1"/>
  <c r="AH604" i="29" s="1"/>
  <c r="AG605" i="29"/>
  <c r="AD604" i="29"/>
  <c r="AE604" i="29" s="1"/>
  <c r="AI604" i="29" s="1"/>
  <c r="K619" i="29"/>
  <c r="L619" i="29" s="1"/>
  <c r="N619" i="29" s="1"/>
  <c r="C619" i="29"/>
  <c r="D619" i="29" s="1"/>
  <c r="F619" i="29" s="1"/>
  <c r="B620" i="29"/>
  <c r="Q617" i="29"/>
  <c r="R616" i="29"/>
  <c r="S616" i="29" s="1"/>
  <c r="U616" i="29" s="1"/>
  <c r="AG606" i="29" l="1"/>
  <c r="AD605" i="29"/>
  <c r="AE605" i="29" s="1"/>
  <c r="AI605" i="29" s="1"/>
  <c r="Y605" i="29"/>
  <c r="Z605" i="29" s="1"/>
  <c r="AH605" i="29" s="1"/>
  <c r="R617" i="29"/>
  <c r="S617" i="29" s="1"/>
  <c r="U617" i="29" s="1"/>
  <c r="Q618" i="29"/>
  <c r="C620" i="29"/>
  <c r="D620" i="29" s="1"/>
  <c r="F620" i="29" s="1"/>
  <c r="K620" i="29"/>
  <c r="L620" i="29" s="1"/>
  <c r="N620" i="29" s="1"/>
  <c r="B621" i="29"/>
  <c r="A706" i="61"/>
  <c r="B705" i="61"/>
  <c r="C705" i="61"/>
  <c r="D705" i="61" s="1"/>
  <c r="A707" i="61" l="1"/>
  <c r="C706" i="61"/>
  <c r="B706" i="61"/>
  <c r="B622" i="29"/>
  <c r="K621" i="29"/>
  <c r="L621" i="29" s="1"/>
  <c r="N621" i="29" s="1"/>
  <c r="C621" i="29"/>
  <c r="D621" i="29" s="1"/>
  <c r="F621" i="29" s="1"/>
  <c r="Q619" i="29"/>
  <c r="R618" i="29"/>
  <c r="S618" i="29" s="1"/>
  <c r="U618" i="29" s="1"/>
  <c r="AD606" i="29"/>
  <c r="AE606" i="29" s="1"/>
  <c r="AI606" i="29" s="1"/>
  <c r="AG607" i="29"/>
  <c r="Y606" i="29"/>
  <c r="Z606" i="29" s="1"/>
  <c r="AH606" i="29" s="1"/>
  <c r="AG608" i="29" l="1"/>
  <c r="Y607" i="29"/>
  <c r="Z607" i="29" s="1"/>
  <c r="AH607" i="29" s="1"/>
  <c r="AD607" i="29"/>
  <c r="AE607" i="29" s="1"/>
  <c r="AI607" i="29" s="1"/>
  <c r="Q620" i="29"/>
  <c r="R619" i="29"/>
  <c r="S619" i="29" s="1"/>
  <c r="U619" i="29" s="1"/>
  <c r="B623" i="29"/>
  <c r="K622" i="29"/>
  <c r="L622" i="29" s="1"/>
  <c r="N622" i="29" s="1"/>
  <c r="C622" i="29"/>
  <c r="D622" i="29" s="1"/>
  <c r="F622" i="29" s="1"/>
  <c r="D706" i="61"/>
  <c r="A708" i="61"/>
  <c r="C707" i="61"/>
  <c r="B707" i="61"/>
  <c r="A709" i="61" l="1"/>
  <c r="B708" i="61"/>
  <c r="C708" i="61"/>
  <c r="D708" i="61" s="1"/>
  <c r="D707" i="61"/>
  <c r="B624" i="29"/>
  <c r="K623" i="29"/>
  <c r="L623" i="29" s="1"/>
  <c r="N623" i="29" s="1"/>
  <c r="C623" i="29"/>
  <c r="D623" i="29" s="1"/>
  <c r="F623" i="29" s="1"/>
  <c r="R620" i="29"/>
  <c r="S620" i="29" s="1"/>
  <c r="U620" i="29" s="1"/>
  <c r="Q621" i="29"/>
  <c r="AG609" i="29"/>
  <c r="AD608" i="29"/>
  <c r="AE608" i="29" s="1"/>
  <c r="AI608" i="29" s="1"/>
  <c r="Y608" i="29"/>
  <c r="Z608" i="29" s="1"/>
  <c r="AH608" i="29" s="1"/>
  <c r="R621" i="29" l="1"/>
  <c r="S621" i="29" s="1"/>
  <c r="U621" i="29" s="1"/>
  <c r="Q622" i="29"/>
  <c r="AG610" i="29"/>
  <c r="AD609" i="29"/>
  <c r="AE609" i="29" s="1"/>
  <c r="AI609" i="29" s="1"/>
  <c r="Y609" i="29"/>
  <c r="Z609" i="29" s="1"/>
  <c r="AH609" i="29" s="1"/>
  <c r="B625" i="29"/>
  <c r="K624" i="29"/>
  <c r="L624" i="29" s="1"/>
  <c r="N624" i="29" s="1"/>
  <c r="C624" i="29"/>
  <c r="D624" i="29" s="1"/>
  <c r="F624" i="29" s="1"/>
  <c r="A710" i="61"/>
  <c r="B709" i="61"/>
  <c r="C709" i="61"/>
  <c r="D709" i="61" s="1"/>
  <c r="A711" i="61" l="1"/>
  <c r="C710" i="61"/>
  <c r="B710" i="61"/>
  <c r="Q623" i="29"/>
  <c r="R622" i="29"/>
  <c r="S622" i="29" s="1"/>
  <c r="U622" i="29" s="1"/>
  <c r="C625" i="29"/>
  <c r="D625" i="29" s="1"/>
  <c r="F625" i="29" s="1"/>
  <c r="B626" i="29"/>
  <c r="K625" i="29"/>
  <c r="L625" i="29" s="1"/>
  <c r="N625" i="29" s="1"/>
  <c r="AD610" i="29"/>
  <c r="AE610" i="29" s="1"/>
  <c r="AI610" i="29" s="1"/>
  <c r="Y610" i="29"/>
  <c r="Z610" i="29" s="1"/>
  <c r="AH610" i="29" s="1"/>
  <c r="AG611" i="29"/>
  <c r="B627" i="29" l="1"/>
  <c r="K626" i="29"/>
  <c r="L626" i="29" s="1"/>
  <c r="N626" i="29" s="1"/>
  <c r="C626" i="29"/>
  <c r="D626" i="29" s="1"/>
  <c r="F626" i="29" s="1"/>
  <c r="AG612" i="29"/>
  <c r="Y611" i="29"/>
  <c r="Z611" i="29" s="1"/>
  <c r="AH611" i="29" s="1"/>
  <c r="AD611" i="29"/>
  <c r="AE611" i="29" s="1"/>
  <c r="AI611" i="29" s="1"/>
  <c r="Q624" i="29"/>
  <c r="R623" i="29"/>
  <c r="S623" i="29" s="1"/>
  <c r="U623" i="29" s="1"/>
  <c r="D710" i="61"/>
  <c r="A712" i="61"/>
  <c r="C711" i="61"/>
  <c r="B711" i="61"/>
  <c r="Y612" i="29" l="1"/>
  <c r="Z612" i="29" s="1"/>
  <c r="AH612" i="29" s="1"/>
  <c r="AG613" i="29"/>
  <c r="AD612" i="29"/>
  <c r="AE612" i="29" s="1"/>
  <c r="AI612" i="29" s="1"/>
  <c r="D711" i="61"/>
  <c r="R624" i="29"/>
  <c r="S624" i="29" s="1"/>
  <c r="U624" i="29" s="1"/>
  <c r="Q625" i="29"/>
  <c r="A713" i="61"/>
  <c r="B712" i="61"/>
  <c r="C712" i="61"/>
  <c r="D712" i="61" s="1"/>
  <c r="K627" i="29"/>
  <c r="L627" i="29" s="1"/>
  <c r="N627" i="29" s="1"/>
  <c r="B628" i="29"/>
  <c r="C627" i="29"/>
  <c r="D627" i="29" s="1"/>
  <c r="F627" i="29" s="1"/>
  <c r="C628" i="29" l="1"/>
  <c r="D628" i="29" s="1"/>
  <c r="F628" i="29" s="1"/>
  <c r="B629" i="29"/>
  <c r="K628" i="29"/>
  <c r="L628" i="29" s="1"/>
  <c r="N628" i="29" s="1"/>
  <c r="A714" i="61"/>
  <c r="C713" i="61"/>
  <c r="D713" i="61" s="1"/>
  <c r="B713" i="61"/>
  <c r="Q626" i="29"/>
  <c r="R625" i="29"/>
  <c r="S625" i="29" s="1"/>
  <c r="U625" i="29" s="1"/>
  <c r="AG614" i="29"/>
  <c r="AD613" i="29"/>
  <c r="AE613" i="29" s="1"/>
  <c r="AI613" i="29" s="1"/>
  <c r="Y613" i="29"/>
  <c r="Z613" i="29" s="1"/>
  <c r="AH613" i="29" s="1"/>
  <c r="AD614" i="29" l="1"/>
  <c r="AE614" i="29" s="1"/>
  <c r="AI614" i="29" s="1"/>
  <c r="Y614" i="29"/>
  <c r="Z614" i="29" s="1"/>
  <c r="AH614" i="29" s="1"/>
  <c r="AG615" i="29"/>
  <c r="K629" i="29"/>
  <c r="L629" i="29" s="1"/>
  <c r="N629" i="29" s="1"/>
  <c r="B630" i="29"/>
  <c r="C629" i="29"/>
  <c r="D629" i="29" s="1"/>
  <c r="F629" i="29" s="1"/>
  <c r="Q627" i="29"/>
  <c r="R626" i="29"/>
  <c r="S626" i="29" s="1"/>
  <c r="U626" i="29" s="1"/>
  <c r="A715" i="61"/>
  <c r="C714" i="61"/>
  <c r="D714" i="61" s="1"/>
  <c r="B714" i="61"/>
  <c r="K630" i="29" l="1"/>
  <c r="L630" i="29" s="1"/>
  <c r="N630" i="29" s="1"/>
  <c r="C630" i="29"/>
  <c r="D630" i="29" s="1"/>
  <c r="F630" i="29" s="1"/>
  <c r="B631" i="29"/>
  <c r="A716" i="61"/>
  <c r="B715" i="61"/>
  <c r="C715" i="61"/>
  <c r="D715" i="61" s="1"/>
  <c r="R627" i="29"/>
  <c r="S627" i="29" s="1"/>
  <c r="U627" i="29" s="1"/>
  <c r="Q628" i="29"/>
  <c r="AG616" i="29"/>
  <c r="Y615" i="29"/>
  <c r="Z615" i="29" s="1"/>
  <c r="AH615" i="29" s="1"/>
  <c r="AD615" i="29"/>
  <c r="AE615" i="29" s="1"/>
  <c r="AI615" i="29" s="1"/>
  <c r="R628" i="29" l="1"/>
  <c r="S628" i="29" s="1"/>
  <c r="U628" i="29" s="1"/>
  <c r="Q629" i="29"/>
  <c r="K631" i="29"/>
  <c r="L631" i="29" s="1"/>
  <c r="N631" i="29" s="1"/>
  <c r="C631" i="29"/>
  <c r="D631" i="29" s="1"/>
  <c r="F631" i="29" s="1"/>
  <c r="B632" i="29"/>
  <c r="Y616" i="29"/>
  <c r="Z616" i="29" s="1"/>
  <c r="AH616" i="29" s="1"/>
  <c r="AG617" i="29"/>
  <c r="AD616" i="29"/>
  <c r="AE616" i="29" s="1"/>
  <c r="AI616" i="29" s="1"/>
  <c r="A717" i="61"/>
  <c r="C716" i="61"/>
  <c r="D716" i="61" s="1"/>
  <c r="B716" i="61"/>
  <c r="Y617" i="29" l="1"/>
  <c r="Z617" i="29" s="1"/>
  <c r="AH617" i="29" s="1"/>
  <c r="AG618" i="29"/>
  <c r="AD617" i="29"/>
  <c r="AE617" i="29" s="1"/>
  <c r="AI617" i="29" s="1"/>
  <c r="A718" i="61"/>
  <c r="B717" i="61"/>
  <c r="C717" i="61"/>
  <c r="D717" i="61" s="1"/>
  <c r="R629" i="29"/>
  <c r="S629" i="29" s="1"/>
  <c r="U629" i="29" s="1"/>
  <c r="Q630" i="29"/>
  <c r="K632" i="29"/>
  <c r="L632" i="29" s="1"/>
  <c r="N632" i="29" s="1"/>
  <c r="C632" i="29"/>
  <c r="D632" i="29" s="1"/>
  <c r="F632" i="29" s="1"/>
  <c r="B633" i="29"/>
  <c r="C633" i="29" l="1"/>
  <c r="D633" i="29" s="1"/>
  <c r="F633" i="29" s="1"/>
  <c r="B634" i="29"/>
  <c r="K633" i="29"/>
  <c r="L633" i="29" s="1"/>
  <c r="N633" i="29" s="1"/>
  <c r="R630" i="29"/>
  <c r="S630" i="29" s="1"/>
  <c r="U630" i="29" s="1"/>
  <c r="Q631" i="29"/>
  <c r="AD618" i="29"/>
  <c r="AE618" i="29" s="1"/>
  <c r="AI618" i="29" s="1"/>
  <c r="AG619" i="29"/>
  <c r="Y618" i="29"/>
  <c r="Z618" i="29" s="1"/>
  <c r="AH618" i="29" s="1"/>
  <c r="A719" i="61"/>
  <c r="C718" i="61"/>
  <c r="B718" i="61"/>
  <c r="AG620" i="29" l="1"/>
  <c r="AD619" i="29"/>
  <c r="AE619" i="29" s="1"/>
  <c r="AI619" i="29" s="1"/>
  <c r="Y619" i="29"/>
  <c r="Z619" i="29" s="1"/>
  <c r="AH619" i="29" s="1"/>
  <c r="D718" i="61"/>
  <c r="K634" i="29"/>
  <c r="L634" i="29" s="1"/>
  <c r="N634" i="29" s="1"/>
  <c r="C634" i="29"/>
  <c r="D634" i="29" s="1"/>
  <c r="F634" i="29" s="1"/>
  <c r="B635" i="29"/>
  <c r="A720" i="61"/>
  <c r="C719" i="61"/>
  <c r="D719" i="61" s="1"/>
  <c r="B719" i="61"/>
  <c r="Q632" i="29"/>
  <c r="R631" i="29"/>
  <c r="S631" i="29" s="1"/>
  <c r="U631" i="29" s="1"/>
  <c r="K635" i="29" l="1"/>
  <c r="L635" i="29" s="1"/>
  <c r="N635" i="29" s="1"/>
  <c r="C635" i="29"/>
  <c r="D635" i="29" s="1"/>
  <c r="F635" i="29" s="1"/>
  <c r="B636" i="29"/>
  <c r="Q633" i="29"/>
  <c r="R632" i="29"/>
  <c r="S632" i="29" s="1"/>
  <c r="U632" i="29" s="1"/>
  <c r="A721" i="61"/>
  <c r="C720" i="61"/>
  <c r="B720" i="61"/>
  <c r="Y620" i="29"/>
  <c r="Z620" i="29" s="1"/>
  <c r="AH620" i="29" s="1"/>
  <c r="AG621" i="29"/>
  <c r="AD620" i="29"/>
  <c r="AE620" i="29" s="1"/>
  <c r="AI620" i="29" s="1"/>
  <c r="Y621" i="29" l="1"/>
  <c r="Z621" i="29" s="1"/>
  <c r="AH621" i="29" s="1"/>
  <c r="AG622" i="29"/>
  <c r="AD621" i="29"/>
  <c r="AE621" i="29" s="1"/>
  <c r="AI621" i="29" s="1"/>
  <c r="A722" i="61"/>
  <c r="B721" i="61"/>
  <c r="C721" i="61"/>
  <c r="D721" i="61" s="1"/>
  <c r="C636" i="29"/>
  <c r="D636" i="29" s="1"/>
  <c r="F636" i="29" s="1"/>
  <c r="K636" i="29"/>
  <c r="L636" i="29" s="1"/>
  <c r="N636" i="29" s="1"/>
  <c r="B637" i="29"/>
  <c r="D720" i="61"/>
  <c r="R633" i="29"/>
  <c r="S633" i="29" s="1"/>
  <c r="U633" i="29" s="1"/>
  <c r="Q634" i="29"/>
  <c r="B638" i="29" l="1"/>
  <c r="K637" i="29"/>
  <c r="L637" i="29" s="1"/>
  <c r="N637" i="29" s="1"/>
  <c r="C637" i="29"/>
  <c r="D637" i="29" s="1"/>
  <c r="F637" i="29" s="1"/>
  <c r="Q635" i="29"/>
  <c r="R634" i="29"/>
  <c r="S634" i="29" s="1"/>
  <c r="U634" i="29" s="1"/>
  <c r="A723" i="61"/>
  <c r="C722" i="61"/>
  <c r="B722" i="61"/>
  <c r="AG623" i="29"/>
  <c r="AD622" i="29"/>
  <c r="AE622" i="29" s="1"/>
  <c r="AI622" i="29" s="1"/>
  <c r="Y622" i="29"/>
  <c r="Z622" i="29" s="1"/>
  <c r="AH622" i="29" s="1"/>
  <c r="AG624" i="29" l="1"/>
  <c r="AD623" i="29"/>
  <c r="AE623" i="29" s="1"/>
  <c r="AI623" i="29" s="1"/>
  <c r="Y623" i="29"/>
  <c r="Z623" i="29" s="1"/>
  <c r="AH623" i="29" s="1"/>
  <c r="D722" i="61"/>
  <c r="Q636" i="29"/>
  <c r="R635" i="29"/>
  <c r="S635" i="29" s="1"/>
  <c r="U635" i="29" s="1"/>
  <c r="A724" i="61"/>
  <c r="C723" i="61"/>
  <c r="D723" i="61" s="1"/>
  <c r="B723" i="61"/>
  <c r="B639" i="29"/>
  <c r="C638" i="29"/>
  <c r="D638" i="29" s="1"/>
  <c r="F638" i="29" s="1"/>
  <c r="K638" i="29"/>
  <c r="L638" i="29" s="1"/>
  <c r="N638" i="29" s="1"/>
  <c r="K639" i="29" l="1"/>
  <c r="L639" i="29" s="1"/>
  <c r="N639" i="29" s="1"/>
  <c r="B640" i="29"/>
  <c r="C639" i="29"/>
  <c r="D639" i="29" s="1"/>
  <c r="F639" i="29" s="1"/>
  <c r="A725" i="61"/>
  <c r="B724" i="61"/>
  <c r="C724" i="61"/>
  <c r="D724" i="61" s="1"/>
  <c r="R636" i="29"/>
  <c r="S636" i="29" s="1"/>
  <c r="U636" i="29" s="1"/>
  <c r="Q637" i="29"/>
  <c r="Y624" i="29"/>
  <c r="Z624" i="29" s="1"/>
  <c r="AH624" i="29" s="1"/>
  <c r="AG625" i="29"/>
  <c r="AD624" i="29"/>
  <c r="AE624" i="29" s="1"/>
  <c r="AI624" i="29" s="1"/>
  <c r="AG626" i="29" l="1"/>
  <c r="AD625" i="29"/>
  <c r="AE625" i="29" s="1"/>
  <c r="AI625" i="29" s="1"/>
  <c r="Y625" i="29"/>
  <c r="Z625" i="29" s="1"/>
  <c r="AH625" i="29" s="1"/>
  <c r="Q638" i="29"/>
  <c r="R637" i="29"/>
  <c r="S637" i="29" s="1"/>
  <c r="U637" i="29" s="1"/>
  <c r="A726" i="61"/>
  <c r="C725" i="61"/>
  <c r="B725" i="61"/>
  <c r="B641" i="29"/>
  <c r="K640" i="29"/>
  <c r="L640" i="29" s="1"/>
  <c r="N640" i="29" s="1"/>
  <c r="C640" i="29"/>
  <c r="D640" i="29" s="1"/>
  <c r="F640" i="29" s="1"/>
  <c r="D725" i="61" l="1"/>
  <c r="A727" i="61"/>
  <c r="C726" i="61"/>
  <c r="B726" i="61"/>
  <c r="R638" i="29"/>
  <c r="S638" i="29" s="1"/>
  <c r="U638" i="29" s="1"/>
  <c r="Q639" i="29"/>
  <c r="B642" i="29"/>
  <c r="K641" i="29"/>
  <c r="L641" i="29" s="1"/>
  <c r="N641" i="29" s="1"/>
  <c r="C641" i="29"/>
  <c r="D641" i="29" s="1"/>
  <c r="F641" i="29" s="1"/>
  <c r="AG627" i="29"/>
  <c r="AD626" i="29"/>
  <c r="AE626" i="29" s="1"/>
  <c r="AI626" i="29" s="1"/>
  <c r="Y626" i="29"/>
  <c r="Z626" i="29" s="1"/>
  <c r="AH626" i="29" s="1"/>
  <c r="Y627" i="29" l="1"/>
  <c r="Z627" i="29" s="1"/>
  <c r="AH627" i="29" s="1"/>
  <c r="AG628" i="29"/>
  <c r="AD627" i="29"/>
  <c r="AE627" i="29" s="1"/>
  <c r="AI627" i="29" s="1"/>
  <c r="A728" i="61"/>
  <c r="C727" i="61"/>
  <c r="B727" i="61"/>
  <c r="C642" i="29"/>
  <c r="D642" i="29" s="1"/>
  <c r="F642" i="29" s="1"/>
  <c r="B643" i="29"/>
  <c r="K642" i="29"/>
  <c r="L642" i="29" s="1"/>
  <c r="N642" i="29" s="1"/>
  <c r="R639" i="29"/>
  <c r="S639" i="29" s="1"/>
  <c r="U639" i="29" s="1"/>
  <c r="Q640" i="29"/>
  <c r="D726" i="61"/>
  <c r="Q641" i="29" l="1"/>
  <c r="R640" i="29"/>
  <c r="S640" i="29" s="1"/>
  <c r="U640" i="29" s="1"/>
  <c r="B644" i="29"/>
  <c r="K643" i="29"/>
  <c r="L643" i="29" s="1"/>
  <c r="N643" i="29" s="1"/>
  <c r="C643" i="29"/>
  <c r="D643" i="29" s="1"/>
  <c r="F643" i="29" s="1"/>
  <c r="A729" i="61"/>
  <c r="B728" i="61"/>
  <c r="C728" i="61"/>
  <c r="D728" i="61" s="1"/>
  <c r="Y628" i="29"/>
  <c r="Z628" i="29" s="1"/>
  <c r="AH628" i="29" s="1"/>
  <c r="AG629" i="29"/>
  <c r="AD628" i="29"/>
  <c r="AE628" i="29" s="1"/>
  <c r="AI628" i="29" s="1"/>
  <c r="D727" i="61"/>
  <c r="AG630" i="29" l="1"/>
  <c r="AD629" i="29"/>
  <c r="AE629" i="29" s="1"/>
  <c r="AI629" i="29" s="1"/>
  <c r="Y629" i="29"/>
  <c r="Z629" i="29" s="1"/>
  <c r="AH629" i="29" s="1"/>
  <c r="A730" i="61"/>
  <c r="C729" i="61"/>
  <c r="B729" i="61"/>
  <c r="K644" i="29"/>
  <c r="L644" i="29" s="1"/>
  <c r="N644" i="29" s="1"/>
  <c r="C644" i="29"/>
  <c r="D644" i="29" s="1"/>
  <c r="F644" i="29" s="1"/>
  <c r="B645" i="29"/>
  <c r="Q642" i="29"/>
  <c r="R641" i="29"/>
  <c r="S641" i="29" s="1"/>
  <c r="U641" i="29" s="1"/>
  <c r="C645" i="29" l="1"/>
  <c r="D645" i="29" s="1"/>
  <c r="F645" i="29" s="1"/>
  <c r="B646" i="29"/>
  <c r="K645" i="29"/>
  <c r="L645" i="29" s="1"/>
  <c r="N645" i="29" s="1"/>
  <c r="R642" i="29"/>
  <c r="S642" i="29" s="1"/>
  <c r="U642" i="29" s="1"/>
  <c r="Q643" i="29"/>
  <c r="A731" i="61"/>
  <c r="C730" i="61"/>
  <c r="B730" i="61"/>
  <c r="D729" i="61"/>
  <c r="AD630" i="29"/>
  <c r="AE630" i="29" s="1"/>
  <c r="AI630" i="29" s="1"/>
  <c r="Y630" i="29"/>
  <c r="Z630" i="29" s="1"/>
  <c r="AH630" i="29" s="1"/>
  <c r="AG631" i="29"/>
  <c r="AG632" i="29" l="1"/>
  <c r="Y631" i="29"/>
  <c r="Z631" i="29" s="1"/>
  <c r="AH631" i="29" s="1"/>
  <c r="AD631" i="29"/>
  <c r="AE631" i="29" s="1"/>
  <c r="AI631" i="29" s="1"/>
  <c r="K646" i="29"/>
  <c r="L646" i="29" s="1"/>
  <c r="N646" i="29" s="1"/>
  <c r="B647" i="29"/>
  <c r="C646" i="29"/>
  <c r="D646" i="29" s="1"/>
  <c r="F646" i="29" s="1"/>
  <c r="D730" i="61"/>
  <c r="A732" i="61"/>
  <c r="B731" i="61"/>
  <c r="C731" i="61"/>
  <c r="D731" i="61" s="1"/>
  <c r="R643" i="29"/>
  <c r="S643" i="29" s="1"/>
  <c r="U643" i="29" s="1"/>
  <c r="Q644" i="29"/>
  <c r="R644" i="29" l="1"/>
  <c r="S644" i="29" s="1"/>
  <c r="U644" i="29" s="1"/>
  <c r="Q645" i="29"/>
  <c r="A733" i="61"/>
  <c r="C732" i="61"/>
  <c r="D732" i="61" s="1"/>
  <c r="B732" i="61"/>
  <c r="K647" i="29"/>
  <c r="L647" i="29" s="1"/>
  <c r="N647" i="29" s="1"/>
  <c r="C647" i="29"/>
  <c r="D647" i="29" s="1"/>
  <c r="F647" i="29" s="1"/>
  <c r="B648" i="29"/>
  <c r="Y632" i="29"/>
  <c r="Z632" i="29" s="1"/>
  <c r="AH632" i="29" s="1"/>
  <c r="AG633" i="29"/>
  <c r="AD632" i="29"/>
  <c r="AE632" i="29" s="1"/>
  <c r="AI632" i="29" s="1"/>
  <c r="B649" i="29" l="1"/>
  <c r="K648" i="29"/>
  <c r="L648" i="29" s="1"/>
  <c r="N648" i="29" s="1"/>
  <c r="C648" i="29"/>
  <c r="D648" i="29" s="1"/>
  <c r="F648" i="29" s="1"/>
  <c r="A734" i="61"/>
  <c r="B733" i="61"/>
  <c r="C733" i="61"/>
  <c r="AG634" i="29"/>
  <c r="AD633" i="29"/>
  <c r="AE633" i="29" s="1"/>
  <c r="AI633" i="29" s="1"/>
  <c r="Y633" i="29"/>
  <c r="Z633" i="29" s="1"/>
  <c r="AH633" i="29" s="1"/>
  <c r="Q646" i="29"/>
  <c r="R645" i="29"/>
  <c r="S645" i="29" s="1"/>
  <c r="U645" i="29" s="1"/>
  <c r="AD634" i="29" l="1"/>
  <c r="AE634" i="29" s="1"/>
  <c r="AI634" i="29" s="1"/>
  <c r="AG635" i="29"/>
  <c r="Y634" i="29"/>
  <c r="Z634" i="29" s="1"/>
  <c r="AH634" i="29" s="1"/>
  <c r="Q647" i="29"/>
  <c r="R646" i="29"/>
  <c r="S646" i="29" s="1"/>
  <c r="U646" i="29" s="1"/>
  <c r="D733" i="61"/>
  <c r="A735" i="61"/>
  <c r="C734" i="61"/>
  <c r="D734" i="61" s="1"/>
  <c r="B734" i="61"/>
  <c r="K649" i="29"/>
  <c r="L649" i="29" s="1"/>
  <c r="N649" i="29" s="1"/>
  <c r="C649" i="29"/>
  <c r="D649" i="29" s="1"/>
  <c r="F649" i="29" s="1"/>
  <c r="B650" i="29"/>
  <c r="C650" i="29" l="1"/>
  <c r="D650" i="29" s="1"/>
  <c r="F650" i="29" s="1"/>
  <c r="B651" i="29"/>
  <c r="K650" i="29"/>
  <c r="L650" i="29" s="1"/>
  <c r="N650" i="29" s="1"/>
  <c r="AG636" i="29"/>
  <c r="Y635" i="29"/>
  <c r="Z635" i="29" s="1"/>
  <c r="AH635" i="29" s="1"/>
  <c r="AD635" i="29"/>
  <c r="AE635" i="29" s="1"/>
  <c r="AI635" i="29" s="1"/>
  <c r="A736" i="61"/>
  <c r="C735" i="61"/>
  <c r="D735" i="61" s="1"/>
  <c r="B735" i="61"/>
  <c r="Q648" i="29"/>
  <c r="R647" i="29"/>
  <c r="S647" i="29" s="1"/>
  <c r="U647" i="29" s="1"/>
  <c r="A737" i="61" l="1"/>
  <c r="C736" i="61"/>
  <c r="B736" i="61"/>
  <c r="Q649" i="29"/>
  <c r="R648" i="29"/>
  <c r="S648" i="29" s="1"/>
  <c r="U648" i="29" s="1"/>
  <c r="K651" i="29"/>
  <c r="L651" i="29" s="1"/>
  <c r="N651" i="29" s="1"/>
  <c r="C651" i="29"/>
  <c r="D651" i="29" s="1"/>
  <c r="F651" i="29" s="1"/>
  <c r="B652" i="29"/>
  <c r="AG637" i="29"/>
  <c r="AD636" i="29"/>
  <c r="AE636" i="29" s="1"/>
  <c r="AI636" i="29" s="1"/>
  <c r="Y636" i="29"/>
  <c r="Z636" i="29" s="1"/>
  <c r="AH636" i="29" s="1"/>
  <c r="AG638" i="29" l="1"/>
  <c r="AD637" i="29"/>
  <c r="AE637" i="29" s="1"/>
  <c r="AI637" i="29" s="1"/>
  <c r="Y637" i="29"/>
  <c r="Z637" i="29" s="1"/>
  <c r="AH637" i="29" s="1"/>
  <c r="K652" i="29"/>
  <c r="L652" i="29" s="1"/>
  <c r="N652" i="29" s="1"/>
  <c r="C652" i="29"/>
  <c r="D652" i="29" s="1"/>
  <c r="F652" i="29" s="1"/>
  <c r="B653" i="29"/>
  <c r="Q650" i="29"/>
  <c r="R649" i="29"/>
  <c r="S649" i="29" s="1"/>
  <c r="U649" i="29" s="1"/>
  <c r="D736" i="61"/>
  <c r="A738" i="61"/>
  <c r="B737" i="61"/>
  <c r="C737" i="61"/>
  <c r="D737" i="61" s="1"/>
  <c r="R650" i="29" l="1"/>
  <c r="S650" i="29" s="1"/>
  <c r="U650" i="29" s="1"/>
  <c r="Q651" i="29"/>
  <c r="A739" i="61"/>
  <c r="C738" i="61"/>
  <c r="D738" i="61" s="1"/>
  <c r="B738" i="61"/>
  <c r="B654" i="29"/>
  <c r="C653" i="29"/>
  <c r="D653" i="29" s="1"/>
  <c r="F653" i="29" s="1"/>
  <c r="K653" i="29"/>
  <c r="L653" i="29" s="1"/>
  <c r="N653" i="29" s="1"/>
  <c r="AD638" i="29"/>
  <c r="AE638" i="29" s="1"/>
  <c r="AI638" i="29" s="1"/>
  <c r="AG639" i="29"/>
  <c r="Y638" i="29"/>
  <c r="Z638" i="29" s="1"/>
  <c r="AH638" i="29" s="1"/>
  <c r="AG640" i="29" l="1"/>
  <c r="Y639" i="29"/>
  <c r="Z639" i="29" s="1"/>
  <c r="AH639" i="29" s="1"/>
  <c r="AD639" i="29"/>
  <c r="AE639" i="29" s="1"/>
  <c r="AI639" i="29" s="1"/>
  <c r="B655" i="29"/>
  <c r="K654" i="29"/>
  <c r="L654" i="29" s="1"/>
  <c r="N654" i="29" s="1"/>
  <c r="C654" i="29"/>
  <c r="D654" i="29" s="1"/>
  <c r="F654" i="29" s="1"/>
  <c r="A740" i="61"/>
  <c r="C739" i="61"/>
  <c r="B739" i="61"/>
  <c r="Q652" i="29"/>
  <c r="R651" i="29"/>
  <c r="S651" i="29" s="1"/>
  <c r="U651" i="29" s="1"/>
  <c r="A741" i="61" l="1"/>
  <c r="B740" i="61"/>
  <c r="C740" i="61"/>
  <c r="K655" i="29"/>
  <c r="L655" i="29" s="1"/>
  <c r="N655" i="29" s="1"/>
  <c r="B656" i="29"/>
  <c r="C655" i="29"/>
  <c r="D655" i="29" s="1"/>
  <c r="F655" i="29" s="1"/>
  <c r="D739" i="61"/>
  <c r="R652" i="29"/>
  <c r="S652" i="29" s="1"/>
  <c r="U652" i="29" s="1"/>
  <c r="Q653" i="29"/>
  <c r="AG641" i="29"/>
  <c r="AD640" i="29"/>
  <c r="AE640" i="29" s="1"/>
  <c r="AI640" i="29" s="1"/>
  <c r="Y640" i="29"/>
  <c r="Z640" i="29" s="1"/>
  <c r="AH640" i="29" s="1"/>
  <c r="Q654" i="29" l="1"/>
  <c r="R653" i="29"/>
  <c r="S653" i="29" s="1"/>
  <c r="U653" i="29" s="1"/>
  <c r="AG642" i="29"/>
  <c r="AD641" i="29"/>
  <c r="AE641" i="29" s="1"/>
  <c r="AI641" i="29" s="1"/>
  <c r="Y641" i="29"/>
  <c r="Z641" i="29" s="1"/>
  <c r="AH641" i="29" s="1"/>
  <c r="B657" i="29"/>
  <c r="K656" i="29"/>
  <c r="L656" i="29" s="1"/>
  <c r="N656" i="29" s="1"/>
  <c r="C656" i="29"/>
  <c r="D656" i="29" s="1"/>
  <c r="F656" i="29" s="1"/>
  <c r="D740" i="61"/>
  <c r="A742" i="61"/>
  <c r="B741" i="61"/>
  <c r="C741" i="61"/>
  <c r="D741" i="61" s="1"/>
  <c r="A743" i="61" l="1"/>
  <c r="C742" i="61"/>
  <c r="B742" i="61"/>
  <c r="B658" i="29"/>
  <c r="K657" i="29"/>
  <c r="L657" i="29" s="1"/>
  <c r="N657" i="29" s="1"/>
  <c r="C657" i="29"/>
  <c r="D657" i="29" s="1"/>
  <c r="F657" i="29" s="1"/>
  <c r="AG643" i="29"/>
  <c r="AD642" i="29"/>
  <c r="AE642" i="29" s="1"/>
  <c r="AI642" i="29" s="1"/>
  <c r="Y642" i="29"/>
  <c r="Z642" i="29" s="1"/>
  <c r="AH642" i="29" s="1"/>
  <c r="R654" i="29"/>
  <c r="S654" i="29" s="1"/>
  <c r="U654" i="29" s="1"/>
  <c r="Q655" i="29"/>
  <c r="Y643" i="29" l="1"/>
  <c r="Z643" i="29" s="1"/>
  <c r="AH643" i="29" s="1"/>
  <c r="AG644" i="29"/>
  <c r="AD643" i="29"/>
  <c r="AE643" i="29" s="1"/>
  <c r="AI643" i="29" s="1"/>
  <c r="C658" i="29"/>
  <c r="D658" i="29" s="1"/>
  <c r="F658" i="29" s="1"/>
  <c r="B659" i="29"/>
  <c r="K658" i="29"/>
  <c r="L658" i="29" s="1"/>
  <c r="N658" i="29" s="1"/>
  <c r="Q656" i="29"/>
  <c r="R655" i="29"/>
  <c r="S655" i="29" s="1"/>
  <c r="U655" i="29" s="1"/>
  <c r="D742" i="61"/>
  <c r="A744" i="61"/>
  <c r="C743" i="61"/>
  <c r="D743" i="61" s="1"/>
  <c r="B743" i="61"/>
  <c r="B660" i="29" l="1"/>
  <c r="K659" i="29"/>
  <c r="L659" i="29" s="1"/>
  <c r="N659" i="29" s="1"/>
  <c r="C659" i="29"/>
  <c r="D659" i="29" s="1"/>
  <c r="F659" i="29" s="1"/>
  <c r="Y644" i="29"/>
  <c r="Z644" i="29" s="1"/>
  <c r="AH644" i="29" s="1"/>
  <c r="AG645" i="29"/>
  <c r="AD644" i="29"/>
  <c r="AE644" i="29" s="1"/>
  <c r="AI644" i="29" s="1"/>
  <c r="A745" i="61"/>
  <c r="B744" i="61"/>
  <c r="C744" i="61"/>
  <c r="R656" i="29"/>
  <c r="S656" i="29" s="1"/>
  <c r="U656" i="29" s="1"/>
  <c r="Q657" i="29"/>
  <c r="A746" i="61" l="1"/>
  <c r="C745" i="61"/>
  <c r="D745" i="61" s="1"/>
  <c r="B745" i="61"/>
  <c r="R657" i="29"/>
  <c r="S657" i="29" s="1"/>
  <c r="U657" i="29" s="1"/>
  <c r="Q658" i="29"/>
  <c r="D744" i="61"/>
  <c r="AG646" i="29"/>
  <c r="AD645" i="29"/>
  <c r="AE645" i="29" s="1"/>
  <c r="AI645" i="29" s="1"/>
  <c r="Y645" i="29"/>
  <c r="Z645" i="29" s="1"/>
  <c r="AH645" i="29" s="1"/>
  <c r="K660" i="29"/>
  <c r="L660" i="29" s="1"/>
  <c r="N660" i="29" s="1"/>
  <c r="C660" i="29"/>
  <c r="D660" i="29" s="1"/>
  <c r="F660" i="29" s="1"/>
  <c r="B661" i="29"/>
  <c r="R658" i="29" l="1"/>
  <c r="S658" i="29" s="1"/>
  <c r="U658" i="29" s="1"/>
  <c r="Q659" i="29"/>
  <c r="C661" i="29"/>
  <c r="D661" i="29" s="1"/>
  <c r="F661" i="29" s="1"/>
  <c r="B662" i="29"/>
  <c r="K661" i="29"/>
  <c r="L661" i="29" s="1"/>
  <c r="N661" i="29" s="1"/>
  <c r="AD646" i="29"/>
  <c r="AE646" i="29" s="1"/>
  <c r="AI646" i="29" s="1"/>
  <c r="Y646" i="29"/>
  <c r="Z646" i="29" s="1"/>
  <c r="AH646" i="29" s="1"/>
  <c r="AG647" i="29"/>
  <c r="A747" i="61"/>
  <c r="C746" i="61"/>
  <c r="D746" i="61" s="1"/>
  <c r="B746" i="61"/>
  <c r="Y647" i="29" l="1"/>
  <c r="Z647" i="29" s="1"/>
  <c r="AH647" i="29" s="1"/>
  <c r="AG648" i="29"/>
  <c r="AD647" i="29"/>
  <c r="AE647" i="29" s="1"/>
  <c r="AI647" i="29" s="1"/>
  <c r="A748" i="61"/>
  <c r="B747" i="61"/>
  <c r="C747" i="61"/>
  <c r="D747" i="61" s="1"/>
  <c r="R659" i="29"/>
  <c r="S659" i="29" s="1"/>
  <c r="U659" i="29" s="1"/>
  <c r="Q660" i="29"/>
  <c r="K662" i="29"/>
  <c r="L662" i="29" s="1"/>
  <c r="N662" i="29" s="1"/>
  <c r="B663" i="29"/>
  <c r="C662" i="29"/>
  <c r="D662" i="29" s="1"/>
  <c r="F662" i="29" s="1"/>
  <c r="K663" i="29" l="1"/>
  <c r="L663" i="29" s="1"/>
  <c r="N663" i="29" s="1"/>
  <c r="C663" i="29"/>
  <c r="D663" i="29" s="1"/>
  <c r="F663" i="29" s="1"/>
  <c r="B664" i="29"/>
  <c r="R660" i="29"/>
  <c r="S660" i="29" s="1"/>
  <c r="U660" i="29" s="1"/>
  <c r="Q661" i="29"/>
  <c r="A749" i="61"/>
  <c r="C748" i="61"/>
  <c r="B748" i="61"/>
  <c r="Y648" i="29"/>
  <c r="Z648" i="29" s="1"/>
  <c r="AH648" i="29" s="1"/>
  <c r="AG649" i="29"/>
  <c r="AD648" i="29"/>
  <c r="AE648" i="29" s="1"/>
  <c r="AI648" i="29" s="1"/>
  <c r="A750" i="61" l="1"/>
  <c r="B749" i="61"/>
  <c r="C749" i="61"/>
  <c r="D749" i="61" s="1"/>
  <c r="Y649" i="29"/>
  <c r="Z649" i="29" s="1"/>
  <c r="AH649" i="29" s="1"/>
  <c r="AG650" i="29"/>
  <c r="AD649" i="29"/>
  <c r="AE649" i="29" s="1"/>
  <c r="AI649" i="29" s="1"/>
  <c r="Q662" i="29"/>
  <c r="R661" i="29"/>
  <c r="S661" i="29" s="1"/>
  <c r="U661" i="29" s="1"/>
  <c r="B665" i="29"/>
  <c r="K664" i="29"/>
  <c r="L664" i="29" s="1"/>
  <c r="N664" i="29" s="1"/>
  <c r="C664" i="29"/>
  <c r="D664" i="29" s="1"/>
  <c r="F664" i="29" s="1"/>
  <c r="D748" i="61"/>
  <c r="K665" i="29" l="1"/>
  <c r="L665" i="29" s="1"/>
  <c r="N665" i="29" s="1"/>
  <c r="C665" i="29"/>
  <c r="D665" i="29" s="1"/>
  <c r="F665" i="29" s="1"/>
  <c r="B666" i="29"/>
  <c r="AD650" i="29"/>
  <c r="AE650" i="29" s="1"/>
  <c r="AI650" i="29" s="1"/>
  <c r="Y650" i="29"/>
  <c r="Z650" i="29" s="1"/>
  <c r="AH650" i="29" s="1"/>
  <c r="AG651" i="29"/>
  <c r="Q663" i="29"/>
  <c r="R662" i="29"/>
  <c r="S662" i="29" s="1"/>
  <c r="U662" i="29" s="1"/>
  <c r="A751" i="61"/>
  <c r="C750" i="61"/>
  <c r="B750" i="61"/>
  <c r="Q664" i="29" l="1"/>
  <c r="R663" i="29"/>
  <c r="S663" i="29" s="1"/>
  <c r="U663" i="29" s="1"/>
  <c r="D750" i="61"/>
  <c r="AG652" i="29"/>
  <c r="AD651" i="29"/>
  <c r="AE651" i="29" s="1"/>
  <c r="AI651" i="29" s="1"/>
  <c r="Y651" i="29"/>
  <c r="Z651" i="29" s="1"/>
  <c r="AH651" i="29" s="1"/>
  <c r="A752" i="61"/>
  <c r="C751" i="61"/>
  <c r="D751" i="61" s="1"/>
  <c r="B751" i="61"/>
  <c r="C666" i="29"/>
  <c r="D666" i="29" s="1"/>
  <c r="F666" i="29" s="1"/>
  <c r="B667" i="29"/>
  <c r="K666" i="29"/>
  <c r="L666" i="29" s="1"/>
  <c r="N666" i="29" s="1"/>
  <c r="K667" i="29" l="1"/>
  <c r="L667" i="29" s="1"/>
  <c r="N667" i="29" s="1"/>
  <c r="C667" i="29"/>
  <c r="D667" i="29" s="1"/>
  <c r="F667" i="29" s="1"/>
  <c r="B668" i="29"/>
  <c r="A753" i="61"/>
  <c r="C752" i="61"/>
  <c r="D752" i="61" s="1"/>
  <c r="B752" i="61"/>
  <c r="Y652" i="29"/>
  <c r="Z652" i="29" s="1"/>
  <c r="AH652" i="29" s="1"/>
  <c r="AG653" i="29"/>
  <c r="AD652" i="29"/>
  <c r="AE652" i="29" s="1"/>
  <c r="AI652" i="29" s="1"/>
  <c r="Q665" i="29"/>
  <c r="R664" i="29"/>
  <c r="S664" i="29" s="1"/>
  <c r="U664" i="29" s="1"/>
  <c r="AG654" i="29" l="1"/>
  <c r="AD653" i="29"/>
  <c r="AE653" i="29" s="1"/>
  <c r="AI653" i="29" s="1"/>
  <c r="Y653" i="29"/>
  <c r="Z653" i="29" s="1"/>
  <c r="AH653" i="29" s="1"/>
  <c r="K668" i="29"/>
  <c r="L668" i="29" s="1"/>
  <c r="N668" i="29" s="1"/>
  <c r="C668" i="29"/>
  <c r="D668" i="29" s="1"/>
  <c r="F668" i="29" s="1"/>
  <c r="B669" i="29"/>
  <c r="Q666" i="29"/>
  <c r="R665" i="29"/>
  <c r="S665" i="29" s="1"/>
  <c r="U665" i="29" s="1"/>
  <c r="A754" i="61"/>
  <c r="B753" i="61"/>
  <c r="C753" i="61"/>
  <c r="D753" i="61" s="1"/>
  <c r="R666" i="29" l="1"/>
  <c r="S666" i="29" s="1"/>
  <c r="U666" i="29" s="1"/>
  <c r="Q667" i="29"/>
  <c r="A755" i="61"/>
  <c r="C754" i="61"/>
  <c r="B754" i="61"/>
  <c r="B670" i="29"/>
  <c r="C669" i="29"/>
  <c r="D669" i="29" s="1"/>
  <c r="F669" i="29" s="1"/>
  <c r="K669" i="29"/>
  <c r="L669" i="29" s="1"/>
  <c r="N669" i="29" s="1"/>
  <c r="AD654" i="29"/>
  <c r="AE654" i="29" s="1"/>
  <c r="AI654" i="29" s="1"/>
  <c r="AG655" i="29"/>
  <c r="Y654" i="29"/>
  <c r="Z654" i="29" s="1"/>
  <c r="AH654" i="29" s="1"/>
  <c r="B671" i="29" l="1"/>
  <c r="K670" i="29"/>
  <c r="L670" i="29" s="1"/>
  <c r="N670" i="29" s="1"/>
  <c r="C670" i="29"/>
  <c r="D670" i="29" s="1"/>
  <c r="F670" i="29" s="1"/>
  <c r="A756" i="61"/>
  <c r="C755" i="61"/>
  <c r="B755" i="61"/>
  <c r="Q668" i="29"/>
  <c r="R667" i="29"/>
  <c r="S667" i="29" s="1"/>
  <c r="U667" i="29" s="1"/>
  <c r="AG656" i="29"/>
  <c r="Y655" i="29"/>
  <c r="Z655" i="29" s="1"/>
  <c r="AH655" i="29" s="1"/>
  <c r="AD655" i="29"/>
  <c r="AE655" i="29" s="1"/>
  <c r="AI655" i="29" s="1"/>
  <c r="D754" i="61"/>
  <c r="R668" i="29" l="1"/>
  <c r="S668" i="29" s="1"/>
  <c r="U668" i="29" s="1"/>
  <c r="Q669" i="29"/>
  <c r="AG657" i="29"/>
  <c r="AD656" i="29"/>
  <c r="AE656" i="29" s="1"/>
  <c r="AI656" i="29" s="1"/>
  <c r="Y656" i="29"/>
  <c r="Z656" i="29" s="1"/>
  <c r="AH656" i="29" s="1"/>
  <c r="A757" i="61"/>
  <c r="B756" i="61"/>
  <c r="C756" i="61"/>
  <c r="D756" i="61" s="1"/>
  <c r="D755" i="61"/>
  <c r="K671" i="29"/>
  <c r="L671" i="29" s="1"/>
  <c r="N671" i="29" s="1"/>
  <c r="B672" i="29"/>
  <c r="C671" i="29"/>
  <c r="D671" i="29" s="1"/>
  <c r="F671" i="29" s="1"/>
  <c r="A758" i="61" l="1"/>
  <c r="B757" i="61"/>
  <c r="C757" i="61"/>
  <c r="AG658" i="29"/>
  <c r="AD657" i="29"/>
  <c r="AE657" i="29" s="1"/>
  <c r="AI657" i="29" s="1"/>
  <c r="Y657" i="29"/>
  <c r="Z657" i="29" s="1"/>
  <c r="AH657" i="29" s="1"/>
  <c r="B673" i="29"/>
  <c r="K672" i="29"/>
  <c r="L672" i="29" s="1"/>
  <c r="N672" i="29" s="1"/>
  <c r="C672" i="29"/>
  <c r="D672" i="29" s="1"/>
  <c r="F672" i="29" s="1"/>
  <c r="Q670" i="29"/>
  <c r="R669" i="29"/>
  <c r="S669" i="29" s="1"/>
  <c r="U669" i="29" s="1"/>
  <c r="B674" i="29" l="1"/>
  <c r="K673" i="29"/>
  <c r="L673" i="29" s="1"/>
  <c r="N673" i="29" s="1"/>
  <c r="C673" i="29"/>
  <c r="D673" i="29" s="1"/>
  <c r="F673" i="29" s="1"/>
  <c r="AD658" i="29"/>
  <c r="AE658" i="29" s="1"/>
  <c r="AI658" i="29" s="1"/>
  <c r="Y658" i="29"/>
  <c r="Z658" i="29" s="1"/>
  <c r="AH658" i="29" s="1"/>
  <c r="AG659" i="29"/>
  <c r="R670" i="29"/>
  <c r="S670" i="29" s="1"/>
  <c r="U670" i="29" s="1"/>
  <c r="Q671" i="29"/>
  <c r="D757" i="61"/>
  <c r="A759" i="61"/>
  <c r="C758" i="61"/>
  <c r="B758" i="61"/>
  <c r="D758" i="61" l="1"/>
  <c r="Q672" i="29"/>
  <c r="R671" i="29"/>
  <c r="S671" i="29" s="1"/>
  <c r="U671" i="29" s="1"/>
  <c r="AG660" i="29"/>
  <c r="Y659" i="29"/>
  <c r="Z659" i="29" s="1"/>
  <c r="AH659" i="29" s="1"/>
  <c r="AD659" i="29"/>
  <c r="AE659" i="29" s="1"/>
  <c r="AI659" i="29" s="1"/>
  <c r="A760" i="61"/>
  <c r="C759" i="61"/>
  <c r="B759" i="61"/>
  <c r="C674" i="29"/>
  <c r="D674" i="29" s="1"/>
  <c r="F674" i="29" s="1"/>
  <c r="B675" i="29"/>
  <c r="K674" i="29"/>
  <c r="L674" i="29" s="1"/>
  <c r="N674" i="29" s="1"/>
  <c r="D759" i="61" l="1"/>
  <c r="B676" i="29"/>
  <c r="K675" i="29"/>
  <c r="L675" i="29" s="1"/>
  <c r="N675" i="29" s="1"/>
  <c r="C675" i="29"/>
  <c r="D675" i="29" s="1"/>
  <c r="F675" i="29" s="1"/>
  <c r="Y660" i="29"/>
  <c r="Z660" i="29" s="1"/>
  <c r="AH660" i="29" s="1"/>
  <c r="AG661" i="29"/>
  <c r="AD660" i="29"/>
  <c r="AE660" i="29" s="1"/>
  <c r="AI660" i="29" s="1"/>
  <c r="R672" i="29"/>
  <c r="S672" i="29" s="1"/>
  <c r="U672" i="29" s="1"/>
  <c r="Q673" i="29"/>
  <c r="A761" i="61"/>
  <c r="B760" i="61"/>
  <c r="C760" i="61"/>
  <c r="D760" i="61" s="1"/>
  <c r="R673" i="29" l="1"/>
  <c r="S673" i="29" s="1"/>
  <c r="U673" i="29" s="1"/>
  <c r="Q674" i="29"/>
  <c r="A762" i="61"/>
  <c r="C761" i="61"/>
  <c r="D761" i="61" s="1"/>
  <c r="B761" i="61"/>
  <c r="K676" i="29"/>
  <c r="L676" i="29" s="1"/>
  <c r="N676" i="29" s="1"/>
  <c r="C676" i="29"/>
  <c r="D676" i="29" s="1"/>
  <c r="F676" i="29" s="1"/>
  <c r="B677" i="29"/>
  <c r="AG662" i="29"/>
  <c r="AD661" i="29"/>
  <c r="AE661" i="29" s="1"/>
  <c r="AI661" i="29" s="1"/>
  <c r="Y661" i="29"/>
  <c r="Z661" i="29" s="1"/>
  <c r="AH661" i="29" s="1"/>
  <c r="AD662" i="29" l="1"/>
  <c r="AE662" i="29" s="1"/>
  <c r="AI662" i="29" s="1"/>
  <c r="Y662" i="29"/>
  <c r="Z662" i="29" s="1"/>
  <c r="AH662" i="29" s="1"/>
  <c r="AG663" i="29"/>
  <c r="C677" i="29"/>
  <c r="D677" i="29" s="1"/>
  <c r="F677" i="29" s="1"/>
  <c r="B678" i="29"/>
  <c r="K677" i="29"/>
  <c r="L677" i="29" s="1"/>
  <c r="N677" i="29" s="1"/>
  <c r="A763" i="61"/>
  <c r="C762" i="61"/>
  <c r="D762" i="61" s="1"/>
  <c r="B762" i="61"/>
  <c r="R674" i="29"/>
  <c r="S674" i="29" s="1"/>
  <c r="U674" i="29" s="1"/>
  <c r="Q675" i="29"/>
  <c r="K678" i="29" l="1"/>
  <c r="L678" i="29" s="1"/>
  <c r="N678" i="29" s="1"/>
  <c r="B679" i="29"/>
  <c r="C678" i="29"/>
  <c r="D678" i="29" s="1"/>
  <c r="F678" i="29" s="1"/>
  <c r="AG664" i="29"/>
  <c r="Y663" i="29"/>
  <c r="Z663" i="29" s="1"/>
  <c r="AH663" i="29" s="1"/>
  <c r="AD663" i="29"/>
  <c r="AE663" i="29" s="1"/>
  <c r="AI663" i="29" s="1"/>
  <c r="R675" i="29"/>
  <c r="S675" i="29" s="1"/>
  <c r="U675" i="29" s="1"/>
  <c r="Q676" i="29"/>
  <c r="A764" i="61"/>
  <c r="B763" i="61"/>
  <c r="C763" i="61"/>
  <c r="D763" i="61" s="1"/>
  <c r="A765" i="61" l="1"/>
  <c r="B764" i="61"/>
  <c r="C764" i="61"/>
  <c r="D764" i="61" s="1"/>
  <c r="R676" i="29"/>
  <c r="S676" i="29" s="1"/>
  <c r="U676" i="29" s="1"/>
  <c r="Q677" i="29"/>
  <c r="Y664" i="29"/>
  <c r="Z664" i="29" s="1"/>
  <c r="AH664" i="29" s="1"/>
  <c r="AG665" i="29"/>
  <c r="AD664" i="29"/>
  <c r="AE664" i="29" s="1"/>
  <c r="AI664" i="29" s="1"/>
  <c r="K679" i="29"/>
  <c r="L679" i="29" s="1"/>
  <c r="N679" i="29" s="1"/>
  <c r="C679" i="29"/>
  <c r="D679" i="29" s="1"/>
  <c r="F679" i="29" s="1"/>
  <c r="B680" i="29"/>
  <c r="B681" i="29" l="1"/>
  <c r="K680" i="29"/>
  <c r="L680" i="29" s="1"/>
  <c r="N680" i="29" s="1"/>
  <c r="C680" i="29"/>
  <c r="D680" i="29" s="1"/>
  <c r="F680" i="29" s="1"/>
  <c r="Q678" i="29"/>
  <c r="R677" i="29"/>
  <c r="S677" i="29" s="1"/>
  <c r="U677" i="29" s="1"/>
  <c r="AG666" i="29"/>
  <c r="AD665" i="29"/>
  <c r="AE665" i="29" s="1"/>
  <c r="AI665" i="29" s="1"/>
  <c r="Y665" i="29"/>
  <c r="Z665" i="29" s="1"/>
  <c r="AH665" i="29" s="1"/>
  <c r="A766" i="61"/>
  <c r="B765" i="61"/>
  <c r="C765" i="61"/>
  <c r="D765" i="61" s="1"/>
  <c r="Q679" i="29" l="1"/>
  <c r="R678" i="29"/>
  <c r="S678" i="29" s="1"/>
  <c r="U678" i="29" s="1"/>
  <c r="AD666" i="29"/>
  <c r="AE666" i="29" s="1"/>
  <c r="AI666" i="29" s="1"/>
  <c r="AG667" i="29"/>
  <c r="Y666" i="29"/>
  <c r="Z666" i="29" s="1"/>
  <c r="AH666" i="29" s="1"/>
  <c r="A767" i="61"/>
  <c r="C766" i="61"/>
  <c r="B766" i="61"/>
  <c r="K681" i="29"/>
  <c r="L681" i="29" s="1"/>
  <c r="N681" i="29" s="1"/>
  <c r="C681" i="29"/>
  <c r="D681" i="29" s="1"/>
  <c r="F681" i="29" s="1"/>
  <c r="B682" i="29"/>
  <c r="A768" i="61" l="1"/>
  <c r="C767" i="61"/>
  <c r="B767" i="61"/>
  <c r="AG668" i="29"/>
  <c r="Y667" i="29"/>
  <c r="Z667" i="29" s="1"/>
  <c r="AH667" i="29" s="1"/>
  <c r="AD667" i="29"/>
  <c r="AE667" i="29" s="1"/>
  <c r="AI667" i="29" s="1"/>
  <c r="D766" i="61"/>
  <c r="C682" i="29"/>
  <c r="D682" i="29" s="1"/>
  <c r="F682" i="29" s="1"/>
  <c r="B683" i="29"/>
  <c r="K682" i="29"/>
  <c r="L682" i="29" s="1"/>
  <c r="N682" i="29" s="1"/>
  <c r="R679" i="29"/>
  <c r="S679" i="29" s="1"/>
  <c r="U679" i="29" s="1"/>
  <c r="Q680" i="29"/>
  <c r="K683" i="29" l="1"/>
  <c r="L683" i="29" s="1"/>
  <c r="N683" i="29" s="1"/>
  <c r="C683" i="29"/>
  <c r="D683" i="29" s="1"/>
  <c r="F683" i="29" s="1"/>
  <c r="B684" i="29"/>
  <c r="Q681" i="29"/>
  <c r="R680" i="29"/>
  <c r="S680" i="29" s="1"/>
  <c r="U680" i="29" s="1"/>
  <c r="AG669" i="29"/>
  <c r="AD668" i="29"/>
  <c r="AE668" i="29" s="1"/>
  <c r="AI668" i="29" s="1"/>
  <c r="Y668" i="29"/>
  <c r="Z668" i="29" s="1"/>
  <c r="AH668" i="29" s="1"/>
  <c r="D767" i="61"/>
  <c r="A769" i="61"/>
  <c r="C768" i="61"/>
  <c r="D768" i="61" s="1"/>
  <c r="B768" i="61"/>
  <c r="A770" i="61" l="1"/>
  <c r="B769" i="61"/>
  <c r="C769" i="61"/>
  <c r="D769" i="61" s="1"/>
  <c r="AG670" i="29"/>
  <c r="AD669" i="29"/>
  <c r="AE669" i="29" s="1"/>
  <c r="AI669" i="29" s="1"/>
  <c r="Y669" i="29"/>
  <c r="Z669" i="29" s="1"/>
  <c r="AH669" i="29" s="1"/>
  <c r="K684" i="29"/>
  <c r="L684" i="29" s="1"/>
  <c r="N684" i="29" s="1"/>
  <c r="C684" i="29"/>
  <c r="D684" i="29" s="1"/>
  <c r="F684" i="29" s="1"/>
  <c r="B685" i="29"/>
  <c r="Q682" i="29"/>
  <c r="R681" i="29"/>
  <c r="S681" i="29" s="1"/>
  <c r="U681" i="29" s="1"/>
  <c r="R682" i="29" l="1"/>
  <c r="S682" i="29" s="1"/>
  <c r="U682" i="29" s="1"/>
  <c r="Q683" i="29"/>
  <c r="B686" i="29"/>
  <c r="C685" i="29"/>
  <c r="D685" i="29" s="1"/>
  <c r="F685" i="29" s="1"/>
  <c r="K685" i="29"/>
  <c r="L685" i="29" s="1"/>
  <c r="N685" i="29" s="1"/>
  <c r="AD670" i="29"/>
  <c r="AE670" i="29" s="1"/>
  <c r="AI670" i="29" s="1"/>
  <c r="AG671" i="29"/>
  <c r="Y670" i="29"/>
  <c r="Z670" i="29" s="1"/>
  <c r="AH670" i="29" s="1"/>
  <c r="A771" i="61"/>
  <c r="C770" i="61"/>
  <c r="D770" i="61" s="1"/>
  <c r="B770" i="61"/>
  <c r="B687" i="29" l="1"/>
  <c r="K686" i="29"/>
  <c r="L686" i="29" s="1"/>
  <c r="N686" i="29" s="1"/>
  <c r="C686" i="29"/>
  <c r="D686" i="29" s="1"/>
  <c r="F686" i="29" s="1"/>
  <c r="Q684" i="29"/>
  <c r="R683" i="29"/>
  <c r="S683" i="29" s="1"/>
  <c r="U683" i="29" s="1"/>
  <c r="A772" i="61"/>
  <c r="C771" i="61"/>
  <c r="D771" i="61" s="1"/>
  <c r="B771" i="61"/>
  <c r="AG672" i="29"/>
  <c r="Y671" i="29"/>
  <c r="Z671" i="29" s="1"/>
  <c r="AH671" i="29" s="1"/>
  <c r="AD671" i="29"/>
  <c r="AE671" i="29" s="1"/>
  <c r="AI671" i="29" s="1"/>
  <c r="R684" i="29" l="1"/>
  <c r="S684" i="29" s="1"/>
  <c r="U684" i="29" s="1"/>
  <c r="Q685" i="29"/>
  <c r="AG673" i="29"/>
  <c r="AD672" i="29"/>
  <c r="AE672" i="29" s="1"/>
  <c r="AI672" i="29" s="1"/>
  <c r="Y672" i="29"/>
  <c r="Z672" i="29" s="1"/>
  <c r="AH672" i="29" s="1"/>
  <c r="A773" i="61"/>
  <c r="B772" i="61"/>
  <c r="C772" i="61"/>
  <c r="D772" i="61" s="1"/>
  <c r="K687" i="29"/>
  <c r="L687" i="29" s="1"/>
  <c r="N687" i="29" s="1"/>
  <c r="B688" i="29"/>
  <c r="C687" i="29"/>
  <c r="D687" i="29" s="1"/>
  <c r="F687" i="29" s="1"/>
  <c r="B689" i="29" l="1"/>
  <c r="K688" i="29"/>
  <c r="L688" i="29" s="1"/>
  <c r="N688" i="29" s="1"/>
  <c r="C688" i="29"/>
  <c r="D688" i="29" s="1"/>
  <c r="F688" i="29" s="1"/>
  <c r="A774" i="61"/>
  <c r="C773" i="61"/>
  <c r="B773" i="61"/>
  <c r="AG674" i="29"/>
  <c r="AD673" i="29"/>
  <c r="AE673" i="29" s="1"/>
  <c r="AI673" i="29" s="1"/>
  <c r="Y673" i="29"/>
  <c r="Z673" i="29" s="1"/>
  <c r="AH673" i="29" s="1"/>
  <c r="Q686" i="29"/>
  <c r="R685" i="29"/>
  <c r="S685" i="29" s="1"/>
  <c r="U685" i="29" s="1"/>
  <c r="AG675" i="29" l="1"/>
  <c r="AD674" i="29"/>
  <c r="AE674" i="29" s="1"/>
  <c r="AI674" i="29" s="1"/>
  <c r="Y674" i="29"/>
  <c r="Z674" i="29" s="1"/>
  <c r="AH674" i="29" s="1"/>
  <c r="R686" i="29"/>
  <c r="S686" i="29" s="1"/>
  <c r="U686" i="29" s="1"/>
  <c r="Q687" i="29"/>
  <c r="D773" i="61"/>
  <c r="A775" i="61"/>
  <c r="C774" i="61"/>
  <c r="D774" i="61" s="1"/>
  <c r="B774" i="61"/>
  <c r="B690" i="29"/>
  <c r="K689" i="29"/>
  <c r="L689" i="29" s="1"/>
  <c r="N689" i="29" s="1"/>
  <c r="C689" i="29"/>
  <c r="D689" i="29" s="1"/>
  <c r="F689" i="29" s="1"/>
  <c r="C690" i="29" l="1"/>
  <c r="D690" i="29" s="1"/>
  <c r="F690" i="29" s="1"/>
  <c r="B691" i="29"/>
  <c r="K690" i="29"/>
  <c r="L690" i="29" s="1"/>
  <c r="N690" i="29" s="1"/>
  <c r="A776" i="61"/>
  <c r="C775" i="61"/>
  <c r="B775" i="61"/>
  <c r="Q688" i="29"/>
  <c r="R687" i="29"/>
  <c r="S687" i="29" s="1"/>
  <c r="U687" i="29" s="1"/>
  <c r="Y675" i="29"/>
  <c r="Z675" i="29" s="1"/>
  <c r="AH675" i="29" s="1"/>
  <c r="AG676" i="29"/>
  <c r="AD675" i="29"/>
  <c r="AE675" i="29" s="1"/>
  <c r="AI675" i="29" s="1"/>
  <c r="R688" i="29" l="1"/>
  <c r="S688" i="29" s="1"/>
  <c r="U688" i="29" s="1"/>
  <c r="Q689" i="29"/>
  <c r="Y676" i="29"/>
  <c r="Z676" i="29" s="1"/>
  <c r="AH676" i="29" s="1"/>
  <c r="AG677" i="29"/>
  <c r="AD676" i="29"/>
  <c r="AE676" i="29" s="1"/>
  <c r="AI676" i="29" s="1"/>
  <c r="A777" i="61"/>
  <c r="B776" i="61"/>
  <c r="C776" i="61"/>
  <c r="D776" i="61" s="1"/>
  <c r="B692" i="29"/>
  <c r="K691" i="29"/>
  <c r="L691" i="29" s="1"/>
  <c r="N691" i="29" s="1"/>
  <c r="C691" i="29"/>
  <c r="D691" i="29" s="1"/>
  <c r="F691" i="29" s="1"/>
  <c r="D775" i="61"/>
  <c r="K692" i="29" l="1"/>
  <c r="L692" i="29" s="1"/>
  <c r="N692" i="29" s="1"/>
  <c r="C692" i="29"/>
  <c r="D692" i="29" s="1"/>
  <c r="F692" i="29" s="1"/>
  <c r="B693" i="29"/>
  <c r="A778" i="61"/>
  <c r="C777" i="61"/>
  <c r="B777" i="61"/>
  <c r="AG678" i="29"/>
  <c r="AD677" i="29"/>
  <c r="AE677" i="29" s="1"/>
  <c r="AI677" i="29" s="1"/>
  <c r="Y677" i="29"/>
  <c r="Z677" i="29" s="1"/>
  <c r="AH677" i="29" s="1"/>
  <c r="R689" i="29"/>
  <c r="S689" i="29" s="1"/>
  <c r="U689" i="29" s="1"/>
  <c r="Q690" i="29"/>
  <c r="AD678" i="29" l="1"/>
  <c r="AE678" i="29" s="1"/>
  <c r="AI678" i="29" s="1"/>
  <c r="Y678" i="29"/>
  <c r="Z678" i="29" s="1"/>
  <c r="AH678" i="29" s="1"/>
  <c r="AG679" i="29"/>
  <c r="A779" i="61"/>
  <c r="B778" i="61"/>
  <c r="C778" i="61"/>
  <c r="D778" i="61" s="1"/>
  <c r="C693" i="29"/>
  <c r="D693" i="29" s="1"/>
  <c r="F693" i="29" s="1"/>
  <c r="B694" i="29"/>
  <c r="K693" i="29"/>
  <c r="L693" i="29" s="1"/>
  <c r="N693" i="29" s="1"/>
  <c r="R690" i="29"/>
  <c r="S690" i="29" s="1"/>
  <c r="U690" i="29" s="1"/>
  <c r="Q691" i="29"/>
  <c r="D777" i="61"/>
  <c r="R691" i="29" l="1"/>
  <c r="S691" i="29" s="1"/>
  <c r="U691" i="29" s="1"/>
  <c r="Q692" i="29"/>
  <c r="K694" i="29"/>
  <c r="L694" i="29" s="1"/>
  <c r="N694" i="29" s="1"/>
  <c r="B695" i="29"/>
  <c r="C694" i="29"/>
  <c r="D694" i="29" s="1"/>
  <c r="F694" i="29" s="1"/>
  <c r="A780" i="61"/>
  <c r="B779" i="61"/>
  <c r="C779" i="61"/>
  <c r="D779" i="61" s="1"/>
  <c r="AG680" i="29"/>
  <c r="Y679" i="29"/>
  <c r="Z679" i="29" s="1"/>
  <c r="AH679" i="29" s="1"/>
  <c r="AD679" i="29"/>
  <c r="AE679" i="29" s="1"/>
  <c r="AI679" i="29" s="1"/>
  <c r="Y680" i="29" l="1"/>
  <c r="Z680" i="29" s="1"/>
  <c r="AH680" i="29" s="1"/>
  <c r="AG681" i="29"/>
  <c r="AD680" i="29"/>
  <c r="AE680" i="29" s="1"/>
  <c r="AI680" i="29" s="1"/>
  <c r="A781" i="61"/>
  <c r="B780" i="61"/>
  <c r="C780" i="61"/>
  <c r="R692" i="29"/>
  <c r="S692" i="29" s="1"/>
  <c r="U692" i="29" s="1"/>
  <c r="Q693" i="29"/>
  <c r="K695" i="29"/>
  <c r="L695" i="29" s="1"/>
  <c r="N695" i="29" s="1"/>
  <c r="C695" i="29"/>
  <c r="D695" i="29" s="1"/>
  <c r="F695" i="29" s="1"/>
  <c r="B696" i="29"/>
  <c r="B697" i="29" l="1"/>
  <c r="K696" i="29"/>
  <c r="L696" i="29" s="1"/>
  <c r="N696" i="29" s="1"/>
  <c r="C696" i="29"/>
  <c r="D696" i="29" s="1"/>
  <c r="F696" i="29" s="1"/>
  <c r="Q694" i="29"/>
  <c r="R693" i="29"/>
  <c r="S693" i="29" s="1"/>
  <c r="U693" i="29" s="1"/>
  <c r="A782" i="61"/>
  <c r="B781" i="61"/>
  <c r="C781" i="61"/>
  <c r="D781" i="61" s="1"/>
  <c r="D780" i="61"/>
  <c r="AG682" i="29"/>
  <c r="AD681" i="29"/>
  <c r="AE681" i="29" s="1"/>
  <c r="AI681" i="29" s="1"/>
  <c r="Y681" i="29"/>
  <c r="Z681" i="29" s="1"/>
  <c r="AH681" i="29" s="1"/>
  <c r="Q695" i="29" l="1"/>
  <c r="R694" i="29"/>
  <c r="S694" i="29" s="1"/>
  <c r="U694" i="29" s="1"/>
  <c r="AD682" i="29"/>
  <c r="AE682" i="29" s="1"/>
  <c r="AI682" i="29" s="1"/>
  <c r="AG683" i="29"/>
  <c r="Y682" i="29"/>
  <c r="Z682" i="29" s="1"/>
  <c r="AH682" i="29" s="1"/>
  <c r="A783" i="61"/>
  <c r="C782" i="61"/>
  <c r="B782" i="61"/>
  <c r="K697" i="29"/>
  <c r="L697" i="29" s="1"/>
  <c r="N697" i="29" s="1"/>
  <c r="C697" i="29"/>
  <c r="D697" i="29" s="1"/>
  <c r="F697" i="29" s="1"/>
  <c r="B698" i="29"/>
  <c r="D782" i="61" l="1"/>
  <c r="A784" i="61"/>
  <c r="C783" i="61"/>
  <c r="B783" i="61"/>
  <c r="C698" i="29"/>
  <c r="D698" i="29" s="1"/>
  <c r="F698" i="29" s="1"/>
  <c r="B699" i="29"/>
  <c r="K698" i="29"/>
  <c r="L698" i="29" s="1"/>
  <c r="N698" i="29" s="1"/>
  <c r="AG684" i="29"/>
  <c r="Y683" i="29"/>
  <c r="Z683" i="29" s="1"/>
  <c r="AH683" i="29" s="1"/>
  <c r="AD683" i="29"/>
  <c r="AE683" i="29" s="1"/>
  <c r="AI683" i="29" s="1"/>
  <c r="Q696" i="29"/>
  <c r="R695" i="29"/>
  <c r="S695" i="29" s="1"/>
  <c r="U695" i="29" s="1"/>
  <c r="Q697" i="29" l="1"/>
  <c r="R696" i="29"/>
  <c r="S696" i="29" s="1"/>
  <c r="U696" i="29" s="1"/>
  <c r="AG685" i="29"/>
  <c r="AD684" i="29"/>
  <c r="AE684" i="29" s="1"/>
  <c r="AI684" i="29" s="1"/>
  <c r="Y684" i="29"/>
  <c r="Z684" i="29" s="1"/>
  <c r="AH684" i="29" s="1"/>
  <c r="K699" i="29"/>
  <c r="L699" i="29" s="1"/>
  <c r="N699" i="29" s="1"/>
  <c r="C699" i="29"/>
  <c r="D699" i="29" s="1"/>
  <c r="F699" i="29" s="1"/>
  <c r="B700" i="29"/>
  <c r="A785" i="61"/>
  <c r="C784" i="61"/>
  <c r="B784" i="61"/>
  <c r="D783" i="61"/>
  <c r="A786" i="61" l="1"/>
  <c r="C785" i="61"/>
  <c r="B785" i="61"/>
  <c r="D784" i="61"/>
  <c r="K700" i="29"/>
  <c r="L700" i="29" s="1"/>
  <c r="N700" i="29" s="1"/>
  <c r="C700" i="29"/>
  <c r="D700" i="29" s="1"/>
  <c r="F700" i="29" s="1"/>
  <c r="B701" i="29"/>
  <c r="AG686" i="29"/>
  <c r="AD685" i="29"/>
  <c r="AE685" i="29" s="1"/>
  <c r="AI685" i="29" s="1"/>
  <c r="Y685" i="29"/>
  <c r="Z685" i="29" s="1"/>
  <c r="AH685" i="29" s="1"/>
  <c r="Q698" i="29"/>
  <c r="R697" i="29"/>
  <c r="S697" i="29" s="1"/>
  <c r="U697" i="29" s="1"/>
  <c r="AD686" i="29" l="1"/>
  <c r="AE686" i="29" s="1"/>
  <c r="AI686" i="29" s="1"/>
  <c r="AG687" i="29"/>
  <c r="Y686" i="29"/>
  <c r="Z686" i="29" s="1"/>
  <c r="AH686" i="29" s="1"/>
  <c r="B702" i="29"/>
  <c r="C701" i="29"/>
  <c r="D701" i="29" s="1"/>
  <c r="F701" i="29" s="1"/>
  <c r="K701" i="29"/>
  <c r="L701" i="29" s="1"/>
  <c r="N701" i="29" s="1"/>
  <c r="D785" i="61"/>
  <c r="R698" i="29"/>
  <c r="S698" i="29" s="1"/>
  <c r="U698" i="29" s="1"/>
  <c r="Q699" i="29"/>
  <c r="A787" i="61"/>
  <c r="C786" i="61"/>
  <c r="B786" i="61"/>
  <c r="R699" i="29" l="1"/>
  <c r="S699" i="29" s="1"/>
  <c r="U699" i="29" s="1"/>
  <c r="Q700" i="29"/>
  <c r="A788" i="61"/>
  <c r="C787" i="61"/>
  <c r="B787" i="61"/>
  <c r="B703" i="29"/>
  <c r="K702" i="29"/>
  <c r="L702" i="29" s="1"/>
  <c r="N702" i="29" s="1"/>
  <c r="C702" i="29"/>
  <c r="D702" i="29" s="1"/>
  <c r="F702" i="29" s="1"/>
  <c r="AG688" i="29"/>
  <c r="Y687" i="29"/>
  <c r="Z687" i="29" s="1"/>
  <c r="AH687" i="29" s="1"/>
  <c r="AD687" i="29"/>
  <c r="AE687" i="29" s="1"/>
  <c r="AI687" i="29" s="1"/>
  <c r="D786" i="61"/>
  <c r="K703" i="29" l="1"/>
  <c r="L703" i="29" s="1"/>
  <c r="N703" i="29" s="1"/>
  <c r="B704" i="29"/>
  <c r="C703" i="29"/>
  <c r="D703" i="29" s="1"/>
  <c r="F703" i="29" s="1"/>
  <c r="A789" i="61"/>
  <c r="B788" i="61"/>
  <c r="C788" i="61"/>
  <c r="D788" i="61" s="1"/>
  <c r="Q701" i="29"/>
  <c r="R700" i="29"/>
  <c r="S700" i="29" s="1"/>
  <c r="U700" i="29" s="1"/>
  <c r="AG689" i="29"/>
  <c r="AD688" i="29"/>
  <c r="AE688" i="29" s="1"/>
  <c r="AI688" i="29" s="1"/>
  <c r="Y688" i="29"/>
  <c r="Z688" i="29" s="1"/>
  <c r="AH688" i="29" s="1"/>
  <c r="D787" i="61"/>
  <c r="AG690" i="29" l="1"/>
  <c r="AD689" i="29"/>
  <c r="AE689" i="29" s="1"/>
  <c r="AI689" i="29" s="1"/>
  <c r="Y689" i="29"/>
  <c r="Z689" i="29" s="1"/>
  <c r="AH689" i="29" s="1"/>
  <c r="Q702" i="29"/>
  <c r="R701" i="29"/>
  <c r="S701" i="29" s="1"/>
  <c r="U701" i="29" s="1"/>
  <c r="A790" i="61"/>
  <c r="C789" i="61"/>
  <c r="B789" i="61"/>
  <c r="B705" i="29"/>
  <c r="K704" i="29"/>
  <c r="L704" i="29" s="1"/>
  <c r="N704" i="29" s="1"/>
  <c r="C704" i="29"/>
  <c r="D704" i="29" s="1"/>
  <c r="F704" i="29" s="1"/>
  <c r="D789" i="61" l="1"/>
  <c r="R702" i="29"/>
  <c r="S702" i="29" s="1"/>
  <c r="U702" i="29" s="1"/>
  <c r="Q703" i="29"/>
  <c r="B706" i="29"/>
  <c r="K705" i="29"/>
  <c r="L705" i="29" s="1"/>
  <c r="N705" i="29" s="1"/>
  <c r="C705" i="29"/>
  <c r="D705" i="29" s="1"/>
  <c r="F705" i="29" s="1"/>
  <c r="A791" i="61"/>
  <c r="C790" i="61"/>
  <c r="D790" i="61" s="1"/>
  <c r="B790" i="61"/>
  <c r="AD690" i="29"/>
  <c r="AE690" i="29" s="1"/>
  <c r="AI690" i="29" s="1"/>
  <c r="Y690" i="29"/>
  <c r="Z690" i="29" s="1"/>
  <c r="AH690" i="29" s="1"/>
  <c r="AG691" i="29"/>
  <c r="AG692" i="29" l="1"/>
  <c r="Y691" i="29"/>
  <c r="Z691" i="29" s="1"/>
  <c r="AH691" i="29" s="1"/>
  <c r="AD691" i="29"/>
  <c r="AE691" i="29" s="1"/>
  <c r="AI691" i="29" s="1"/>
  <c r="A792" i="61"/>
  <c r="C791" i="61"/>
  <c r="D791" i="61" s="1"/>
  <c r="B791" i="61"/>
  <c r="Q704" i="29"/>
  <c r="R703" i="29"/>
  <c r="S703" i="29" s="1"/>
  <c r="U703" i="29" s="1"/>
  <c r="C706" i="29"/>
  <c r="D706" i="29" s="1"/>
  <c r="F706" i="29" s="1"/>
  <c r="B707" i="29"/>
  <c r="K706" i="29"/>
  <c r="L706" i="29" s="1"/>
  <c r="N706" i="29" s="1"/>
  <c r="B708" i="29" l="1"/>
  <c r="K707" i="29"/>
  <c r="L707" i="29" s="1"/>
  <c r="N707" i="29" s="1"/>
  <c r="C707" i="29"/>
  <c r="D707" i="29" s="1"/>
  <c r="F707" i="29" s="1"/>
  <c r="R704" i="29"/>
  <c r="S704" i="29" s="1"/>
  <c r="U704" i="29" s="1"/>
  <c r="Q705" i="29"/>
  <c r="A793" i="61"/>
  <c r="B792" i="61"/>
  <c r="C792" i="61"/>
  <c r="D792" i="61" s="1"/>
  <c r="Y692" i="29"/>
  <c r="Z692" i="29" s="1"/>
  <c r="AH692" i="29" s="1"/>
  <c r="AG693" i="29"/>
  <c r="AD692" i="29"/>
  <c r="AE692" i="29" s="1"/>
  <c r="AI692" i="29" s="1"/>
  <c r="A794" i="61" l="1"/>
  <c r="C793" i="61"/>
  <c r="B793" i="61"/>
  <c r="R705" i="29"/>
  <c r="S705" i="29" s="1"/>
  <c r="U705" i="29" s="1"/>
  <c r="Q706" i="29"/>
  <c r="AG694" i="29"/>
  <c r="AD693" i="29"/>
  <c r="AE693" i="29" s="1"/>
  <c r="AI693" i="29" s="1"/>
  <c r="Y693" i="29"/>
  <c r="Z693" i="29" s="1"/>
  <c r="AH693" i="29" s="1"/>
  <c r="K708" i="29"/>
  <c r="L708" i="29" s="1"/>
  <c r="N708" i="29" s="1"/>
  <c r="C708" i="29"/>
  <c r="D708" i="29" s="1"/>
  <c r="F708" i="29" s="1"/>
  <c r="B709" i="29"/>
  <c r="C709" i="29" l="1"/>
  <c r="D709" i="29" s="1"/>
  <c r="F709" i="29" s="1"/>
  <c r="B710" i="29"/>
  <c r="K709" i="29"/>
  <c r="L709" i="29" s="1"/>
  <c r="N709" i="29" s="1"/>
  <c r="R706" i="29"/>
  <c r="S706" i="29" s="1"/>
  <c r="U706" i="29" s="1"/>
  <c r="Q707" i="29"/>
  <c r="AD694" i="29"/>
  <c r="AE694" i="29" s="1"/>
  <c r="AI694" i="29" s="1"/>
  <c r="Y694" i="29"/>
  <c r="Z694" i="29" s="1"/>
  <c r="AH694" i="29" s="1"/>
  <c r="AG695" i="29"/>
  <c r="D793" i="61"/>
  <c r="A795" i="61"/>
  <c r="B794" i="61"/>
  <c r="C794" i="61"/>
  <c r="D794" i="61" s="1"/>
  <c r="A796" i="61" l="1"/>
  <c r="B795" i="61"/>
  <c r="C795" i="61"/>
  <c r="D795" i="61" s="1"/>
  <c r="K710" i="29"/>
  <c r="L710" i="29" s="1"/>
  <c r="N710" i="29" s="1"/>
  <c r="B711" i="29"/>
  <c r="C710" i="29"/>
  <c r="D710" i="29" s="1"/>
  <c r="F710" i="29" s="1"/>
  <c r="AG696" i="29"/>
  <c r="Y695" i="29"/>
  <c r="Z695" i="29" s="1"/>
  <c r="AH695" i="29" s="1"/>
  <c r="AD695" i="29"/>
  <c r="AE695" i="29" s="1"/>
  <c r="AI695" i="29" s="1"/>
  <c r="R707" i="29"/>
  <c r="S707" i="29" s="1"/>
  <c r="U707" i="29" s="1"/>
  <c r="Q708" i="29"/>
  <c r="R708" i="29" l="1"/>
  <c r="S708" i="29" s="1"/>
  <c r="U708" i="29" s="1"/>
  <c r="Q709" i="29"/>
  <c r="K711" i="29"/>
  <c r="L711" i="29" s="1"/>
  <c r="N711" i="29" s="1"/>
  <c r="C711" i="29"/>
  <c r="D711" i="29" s="1"/>
  <c r="F711" i="29" s="1"/>
  <c r="B712" i="29"/>
  <c r="Y696" i="29"/>
  <c r="Z696" i="29" s="1"/>
  <c r="AH696" i="29" s="1"/>
  <c r="AG697" i="29"/>
  <c r="AD696" i="29"/>
  <c r="AE696" i="29" s="1"/>
  <c r="AI696" i="29" s="1"/>
  <c r="A797" i="61"/>
  <c r="B796" i="61"/>
  <c r="C796" i="61"/>
  <c r="D796" i="61" s="1"/>
  <c r="Y697" i="29" l="1"/>
  <c r="Z697" i="29" s="1"/>
  <c r="AH697" i="29" s="1"/>
  <c r="AG698" i="29"/>
  <c r="AD697" i="29"/>
  <c r="AE697" i="29" s="1"/>
  <c r="AI697" i="29" s="1"/>
  <c r="Q710" i="29"/>
  <c r="R709" i="29"/>
  <c r="S709" i="29" s="1"/>
  <c r="U709" i="29" s="1"/>
  <c r="A798" i="61"/>
  <c r="B797" i="61"/>
  <c r="C797" i="61"/>
  <c r="B713" i="29"/>
  <c r="K712" i="29"/>
  <c r="L712" i="29" s="1"/>
  <c r="N712" i="29" s="1"/>
  <c r="C712" i="29"/>
  <c r="D712" i="29" s="1"/>
  <c r="F712" i="29" s="1"/>
  <c r="A799" i="61" l="1"/>
  <c r="C798" i="61"/>
  <c r="B798" i="61"/>
  <c r="K713" i="29"/>
  <c r="L713" i="29" s="1"/>
  <c r="N713" i="29" s="1"/>
  <c r="C713" i="29"/>
  <c r="D713" i="29" s="1"/>
  <c r="F713" i="29" s="1"/>
  <c r="B714" i="29"/>
  <c r="AD698" i="29"/>
  <c r="AE698" i="29" s="1"/>
  <c r="AI698" i="29" s="1"/>
  <c r="Y698" i="29"/>
  <c r="Z698" i="29" s="1"/>
  <c r="AH698" i="29" s="1"/>
  <c r="AG699" i="29"/>
  <c r="D797" i="61"/>
  <c r="Q711" i="29"/>
  <c r="R710" i="29"/>
  <c r="S710" i="29" s="1"/>
  <c r="U710" i="29" s="1"/>
  <c r="C714" i="29" l="1"/>
  <c r="D714" i="29" s="1"/>
  <c r="F714" i="29" s="1"/>
  <c r="B715" i="29"/>
  <c r="K714" i="29"/>
  <c r="L714" i="29" s="1"/>
  <c r="N714" i="29" s="1"/>
  <c r="Q712" i="29"/>
  <c r="R711" i="29"/>
  <c r="S711" i="29" s="1"/>
  <c r="U711" i="29" s="1"/>
  <c r="AG700" i="29"/>
  <c r="AD699" i="29"/>
  <c r="AE699" i="29" s="1"/>
  <c r="AI699" i="29" s="1"/>
  <c r="Y699" i="29"/>
  <c r="Z699" i="29" s="1"/>
  <c r="AH699" i="29" s="1"/>
  <c r="D798" i="61"/>
  <c r="A800" i="61"/>
  <c r="C799" i="61"/>
  <c r="D799" i="61" s="1"/>
  <c r="B799" i="61"/>
  <c r="A801" i="61" l="1"/>
  <c r="C800" i="61"/>
  <c r="B800" i="61"/>
  <c r="K715" i="29"/>
  <c r="L715" i="29" s="1"/>
  <c r="N715" i="29" s="1"/>
  <c r="C715" i="29"/>
  <c r="D715" i="29" s="1"/>
  <c r="F715" i="29" s="1"/>
  <c r="B716" i="29"/>
  <c r="Y700" i="29"/>
  <c r="Z700" i="29" s="1"/>
  <c r="AH700" i="29" s="1"/>
  <c r="AG701" i="29"/>
  <c r="AD700" i="29"/>
  <c r="AE700" i="29" s="1"/>
  <c r="AI700" i="29" s="1"/>
  <c r="Q713" i="29"/>
  <c r="R712" i="29"/>
  <c r="S712" i="29" s="1"/>
  <c r="U712" i="29" s="1"/>
  <c r="Q714" i="29" l="1"/>
  <c r="R713" i="29"/>
  <c r="S713" i="29" s="1"/>
  <c r="U713" i="29" s="1"/>
  <c r="K716" i="29"/>
  <c r="L716" i="29" s="1"/>
  <c r="N716" i="29" s="1"/>
  <c r="C716" i="29"/>
  <c r="D716" i="29" s="1"/>
  <c r="F716" i="29" s="1"/>
  <c r="B717" i="29"/>
  <c r="Y701" i="29"/>
  <c r="Z701" i="29" s="1"/>
  <c r="AH701" i="29" s="1"/>
  <c r="AG702" i="29"/>
  <c r="AD701" i="29"/>
  <c r="AE701" i="29" s="1"/>
  <c r="AI701" i="29" s="1"/>
  <c r="D800" i="61"/>
  <c r="A802" i="61"/>
  <c r="B801" i="61"/>
  <c r="C801" i="61"/>
  <c r="D801" i="61" s="1"/>
  <c r="A803" i="61" l="1"/>
  <c r="C802" i="61"/>
  <c r="B802" i="61"/>
  <c r="B718" i="29"/>
  <c r="C717" i="29"/>
  <c r="D717" i="29" s="1"/>
  <c r="F717" i="29" s="1"/>
  <c r="K717" i="29"/>
  <c r="L717" i="29" s="1"/>
  <c r="N717" i="29" s="1"/>
  <c r="AG703" i="29"/>
  <c r="AD702" i="29"/>
  <c r="AE702" i="29" s="1"/>
  <c r="AI702" i="29" s="1"/>
  <c r="Y702" i="29"/>
  <c r="Z702" i="29" s="1"/>
  <c r="AH702" i="29" s="1"/>
  <c r="R714" i="29"/>
  <c r="S714" i="29" s="1"/>
  <c r="U714" i="29" s="1"/>
  <c r="Q715" i="29"/>
  <c r="AG704" i="29" l="1"/>
  <c r="AD703" i="29"/>
  <c r="AE703" i="29" s="1"/>
  <c r="AI703" i="29" s="1"/>
  <c r="Y703" i="29"/>
  <c r="Z703" i="29" s="1"/>
  <c r="AH703" i="29" s="1"/>
  <c r="R715" i="29"/>
  <c r="S715" i="29" s="1"/>
  <c r="U715" i="29" s="1"/>
  <c r="Q716" i="29"/>
  <c r="B719" i="29"/>
  <c r="K718" i="29"/>
  <c r="L718" i="29" s="1"/>
  <c r="N718" i="29" s="1"/>
  <c r="C718" i="29"/>
  <c r="D718" i="29" s="1"/>
  <c r="F718" i="29" s="1"/>
  <c r="D802" i="61"/>
  <c r="A804" i="61"/>
  <c r="C803" i="61"/>
  <c r="B803" i="61"/>
  <c r="A805" i="61" l="1"/>
  <c r="B804" i="61"/>
  <c r="C804" i="61"/>
  <c r="K719" i="29"/>
  <c r="L719" i="29" s="1"/>
  <c r="N719" i="29" s="1"/>
  <c r="B720" i="29"/>
  <c r="C719" i="29"/>
  <c r="D719" i="29" s="1"/>
  <c r="F719" i="29" s="1"/>
  <c r="Q717" i="29"/>
  <c r="R716" i="29"/>
  <c r="S716" i="29" s="1"/>
  <c r="U716" i="29" s="1"/>
  <c r="D803" i="61"/>
  <c r="Y704" i="29"/>
  <c r="Z704" i="29" s="1"/>
  <c r="AH704" i="29" s="1"/>
  <c r="AG705" i="29"/>
  <c r="AD704" i="29"/>
  <c r="AE704" i="29" s="1"/>
  <c r="AI704" i="29" s="1"/>
  <c r="AG706" i="29" l="1"/>
  <c r="AD705" i="29"/>
  <c r="AE705" i="29" s="1"/>
  <c r="AI705" i="29" s="1"/>
  <c r="Y705" i="29"/>
  <c r="Z705" i="29" s="1"/>
  <c r="AH705" i="29" s="1"/>
  <c r="Q718" i="29"/>
  <c r="R717" i="29"/>
  <c r="S717" i="29" s="1"/>
  <c r="U717" i="29" s="1"/>
  <c r="B721" i="29"/>
  <c r="K720" i="29"/>
  <c r="L720" i="29" s="1"/>
  <c r="N720" i="29" s="1"/>
  <c r="C720" i="29"/>
  <c r="D720" i="29" s="1"/>
  <c r="F720" i="29" s="1"/>
  <c r="D804" i="61"/>
  <c r="A806" i="61"/>
  <c r="C805" i="61"/>
  <c r="D805" i="61" s="1"/>
  <c r="B805" i="61"/>
  <c r="A807" i="61" l="1"/>
  <c r="C806" i="61"/>
  <c r="D806" i="61" s="1"/>
  <c r="B806" i="61"/>
  <c r="B722" i="29"/>
  <c r="K721" i="29"/>
  <c r="L721" i="29" s="1"/>
  <c r="N721" i="29" s="1"/>
  <c r="C721" i="29"/>
  <c r="D721" i="29" s="1"/>
  <c r="F721" i="29" s="1"/>
  <c r="R718" i="29"/>
  <c r="S718" i="29" s="1"/>
  <c r="U718" i="29" s="1"/>
  <c r="Q719" i="29"/>
  <c r="AG707" i="29"/>
  <c r="AD706" i="29"/>
  <c r="AE706" i="29" s="1"/>
  <c r="AI706" i="29" s="1"/>
  <c r="Y706" i="29"/>
  <c r="Z706" i="29" s="1"/>
  <c r="AH706" i="29" s="1"/>
  <c r="Q720" i="29" l="1"/>
  <c r="R719" i="29"/>
  <c r="S719" i="29" s="1"/>
  <c r="U719" i="29" s="1"/>
  <c r="Y707" i="29"/>
  <c r="Z707" i="29" s="1"/>
  <c r="AH707" i="29" s="1"/>
  <c r="AG708" i="29"/>
  <c r="AD707" i="29"/>
  <c r="AE707" i="29" s="1"/>
  <c r="AI707" i="29" s="1"/>
  <c r="C722" i="29"/>
  <c r="D722" i="29" s="1"/>
  <c r="F722" i="29" s="1"/>
  <c r="B723" i="29"/>
  <c r="K722" i="29"/>
  <c r="L722" i="29" s="1"/>
  <c r="N722" i="29" s="1"/>
  <c r="A808" i="61"/>
  <c r="C807" i="61"/>
  <c r="B807" i="61"/>
  <c r="A809" i="61" l="1"/>
  <c r="B808" i="61"/>
  <c r="C808" i="61"/>
  <c r="D808" i="61" s="1"/>
  <c r="Y708" i="29"/>
  <c r="Z708" i="29" s="1"/>
  <c r="AH708" i="29" s="1"/>
  <c r="AG709" i="29"/>
  <c r="AD708" i="29"/>
  <c r="AE708" i="29" s="1"/>
  <c r="AI708" i="29" s="1"/>
  <c r="D807" i="61"/>
  <c r="E807" i="61"/>
  <c r="B724" i="29"/>
  <c r="K723" i="29"/>
  <c r="L723" i="29" s="1"/>
  <c r="N723" i="29" s="1"/>
  <c r="C723" i="29"/>
  <c r="D723" i="29" s="1"/>
  <c r="F723" i="29" s="1"/>
  <c r="R720" i="29"/>
  <c r="S720" i="29" s="1"/>
  <c r="U720" i="29" s="1"/>
  <c r="Q721" i="29"/>
  <c r="R721" i="29" l="1"/>
  <c r="S721" i="29" s="1"/>
  <c r="U721" i="29" s="1"/>
  <c r="Q722" i="29"/>
  <c r="K724" i="29"/>
  <c r="L724" i="29" s="1"/>
  <c r="N724" i="29" s="1"/>
  <c r="C724" i="29"/>
  <c r="D724" i="29" s="1"/>
  <c r="F724" i="29" s="1"/>
  <c r="B725" i="29"/>
  <c r="AG710" i="29"/>
  <c r="AD709" i="29"/>
  <c r="AE709" i="29" s="1"/>
  <c r="AI709" i="29" s="1"/>
  <c r="Y709" i="29"/>
  <c r="Z709" i="29" s="1"/>
  <c r="AH709" i="29" s="1"/>
  <c r="A810" i="61"/>
  <c r="C809" i="61"/>
  <c r="D809" i="61" s="1"/>
  <c r="B809" i="61"/>
  <c r="C725" i="29" l="1"/>
  <c r="D725" i="29" s="1"/>
  <c r="F725" i="29" s="1"/>
  <c r="B726" i="29"/>
  <c r="K725" i="29"/>
  <c r="L725" i="29" s="1"/>
  <c r="N725" i="29" s="1"/>
  <c r="A811" i="61"/>
  <c r="B810" i="61"/>
  <c r="C810" i="61"/>
  <c r="D810" i="61" s="1"/>
  <c r="AD710" i="29"/>
  <c r="AE710" i="29" s="1"/>
  <c r="AI710" i="29" s="1"/>
  <c r="Y710" i="29"/>
  <c r="Z710" i="29" s="1"/>
  <c r="AH710" i="29" s="1"/>
  <c r="AG711" i="29"/>
  <c r="R722" i="29"/>
  <c r="S722" i="29" s="1"/>
  <c r="U722" i="29" s="1"/>
  <c r="Q723" i="29"/>
  <c r="R723" i="29" l="1"/>
  <c r="S723" i="29" s="1"/>
  <c r="U723" i="29" s="1"/>
  <c r="Q724" i="29"/>
  <c r="AG712" i="29"/>
  <c r="Y711" i="29"/>
  <c r="Z711" i="29" s="1"/>
  <c r="AH711" i="29" s="1"/>
  <c r="AD711" i="29"/>
  <c r="AE711" i="29" s="1"/>
  <c r="AI711" i="29" s="1"/>
  <c r="K726" i="29"/>
  <c r="L726" i="29" s="1"/>
  <c r="N726" i="29" s="1"/>
  <c r="B727" i="29"/>
  <c r="C726" i="29"/>
  <c r="D726" i="29" s="1"/>
  <c r="F726" i="29" s="1"/>
  <c r="A812" i="61"/>
  <c r="B811" i="61"/>
  <c r="C811" i="61"/>
  <c r="D811" i="61" s="1"/>
  <c r="A813" i="61" l="1"/>
  <c r="B812" i="61"/>
  <c r="C812" i="61"/>
  <c r="D812" i="61" s="1"/>
  <c r="K727" i="29"/>
  <c r="L727" i="29" s="1"/>
  <c r="N727" i="29" s="1"/>
  <c r="C727" i="29"/>
  <c r="D727" i="29" s="1"/>
  <c r="F727" i="29" s="1"/>
  <c r="B728" i="29"/>
  <c r="Y712" i="29"/>
  <c r="Z712" i="29" s="1"/>
  <c r="AH712" i="29" s="1"/>
  <c r="AG713" i="29"/>
  <c r="AD712" i="29"/>
  <c r="AE712" i="29" s="1"/>
  <c r="AI712" i="29" s="1"/>
  <c r="R724" i="29"/>
  <c r="S724" i="29" s="1"/>
  <c r="U724" i="29" s="1"/>
  <c r="Q725" i="29"/>
  <c r="Q726" i="29" l="1"/>
  <c r="R725" i="29"/>
  <c r="S725" i="29" s="1"/>
  <c r="U725" i="29" s="1"/>
  <c r="Y713" i="29"/>
  <c r="Z713" i="29" s="1"/>
  <c r="AH713" i="29" s="1"/>
  <c r="AG714" i="29"/>
  <c r="AD713" i="29"/>
  <c r="AE713" i="29" s="1"/>
  <c r="AI713" i="29" s="1"/>
  <c r="B729" i="29"/>
  <c r="K728" i="29"/>
  <c r="L728" i="29" s="1"/>
  <c r="N728" i="29" s="1"/>
  <c r="C728" i="29"/>
  <c r="D728" i="29" s="1"/>
  <c r="F728" i="29" s="1"/>
  <c r="A814" i="61"/>
  <c r="B813" i="61"/>
  <c r="C813" i="61"/>
  <c r="D813" i="61" l="1"/>
  <c r="K729" i="29"/>
  <c r="L729" i="29" s="1"/>
  <c r="N729" i="29" s="1"/>
  <c r="C729" i="29"/>
  <c r="D729" i="29" s="1"/>
  <c r="F729" i="29" s="1"/>
  <c r="B730" i="29"/>
  <c r="A815" i="61"/>
  <c r="C814" i="61"/>
  <c r="D814" i="61" s="1"/>
  <c r="B814" i="61"/>
  <c r="AD714" i="29"/>
  <c r="AE714" i="29" s="1"/>
  <c r="AI714" i="29" s="1"/>
  <c r="Y714" i="29"/>
  <c r="Z714" i="29" s="1"/>
  <c r="AH714" i="29" s="1"/>
  <c r="AG715" i="29"/>
  <c r="Q727" i="29"/>
  <c r="R726" i="29"/>
  <c r="S726" i="29" s="1"/>
  <c r="U726" i="29" s="1"/>
  <c r="AG716" i="29" l="1"/>
  <c r="AD715" i="29"/>
  <c r="AE715" i="29" s="1"/>
  <c r="AI715" i="29" s="1"/>
  <c r="Y715" i="29"/>
  <c r="Z715" i="29" s="1"/>
  <c r="AH715" i="29" s="1"/>
  <c r="Q728" i="29"/>
  <c r="R727" i="29"/>
  <c r="S727" i="29" s="1"/>
  <c r="U727" i="29" s="1"/>
  <c r="A816" i="61"/>
  <c r="C815" i="61"/>
  <c r="B815" i="61"/>
  <c r="C730" i="29"/>
  <c r="D730" i="29" s="1"/>
  <c r="F730" i="29" s="1"/>
  <c r="B731" i="29"/>
  <c r="K730" i="29"/>
  <c r="L730" i="29" s="1"/>
  <c r="N730" i="29" s="1"/>
  <c r="K731" i="29" l="1"/>
  <c r="L731" i="29" s="1"/>
  <c r="N731" i="29" s="1"/>
  <c r="C731" i="29"/>
  <c r="D731" i="29" s="1"/>
  <c r="F731" i="29" s="1"/>
  <c r="B732" i="29"/>
  <c r="D815" i="61"/>
  <c r="A817" i="61"/>
  <c r="C816" i="61"/>
  <c r="D816" i="61" s="1"/>
  <c r="B816" i="61"/>
  <c r="Q729" i="29"/>
  <c r="R728" i="29"/>
  <c r="S728" i="29" s="1"/>
  <c r="U728" i="29" s="1"/>
  <c r="Y716" i="29"/>
  <c r="Z716" i="29" s="1"/>
  <c r="AH716" i="29" s="1"/>
  <c r="AG717" i="29"/>
  <c r="AD716" i="29"/>
  <c r="AE716" i="29" s="1"/>
  <c r="AI716" i="29" s="1"/>
  <c r="Y717" i="29" l="1"/>
  <c r="Z717" i="29" s="1"/>
  <c r="AH717" i="29" s="1"/>
  <c r="AG718" i="29"/>
  <c r="AD717" i="29"/>
  <c r="AE717" i="29" s="1"/>
  <c r="AI717" i="29" s="1"/>
  <c r="Q730" i="29"/>
  <c r="R729" i="29"/>
  <c r="S729" i="29" s="1"/>
  <c r="U729" i="29" s="1"/>
  <c r="K732" i="29"/>
  <c r="L732" i="29" s="1"/>
  <c r="N732" i="29" s="1"/>
  <c r="C732" i="29"/>
  <c r="D732" i="29" s="1"/>
  <c r="F732" i="29" s="1"/>
  <c r="B733" i="29"/>
  <c r="A818" i="61"/>
  <c r="C817" i="61"/>
  <c r="D817" i="61" s="1"/>
  <c r="B817" i="61"/>
  <c r="B734" i="29" l="1"/>
  <c r="C733" i="29"/>
  <c r="D733" i="29" s="1"/>
  <c r="F733" i="29" s="1"/>
  <c r="K733" i="29"/>
  <c r="L733" i="29" s="1"/>
  <c r="N733" i="29" s="1"/>
  <c r="R730" i="29"/>
  <c r="S730" i="29" s="1"/>
  <c r="U730" i="29" s="1"/>
  <c r="Q731" i="29"/>
  <c r="AG719" i="29"/>
  <c r="AD718" i="29"/>
  <c r="AE718" i="29" s="1"/>
  <c r="AI718" i="29" s="1"/>
  <c r="Y718" i="29"/>
  <c r="Z718" i="29" s="1"/>
  <c r="AH718" i="29" s="1"/>
  <c r="A819" i="61"/>
  <c r="C818" i="61"/>
  <c r="B818" i="61"/>
  <c r="Q732" i="29" l="1"/>
  <c r="R731" i="29"/>
  <c r="S731" i="29" s="1"/>
  <c r="U731" i="29" s="1"/>
  <c r="A820" i="61"/>
  <c r="C819" i="61"/>
  <c r="B819" i="61"/>
  <c r="D818" i="61"/>
  <c r="AG720" i="29"/>
  <c r="AD719" i="29"/>
  <c r="AE719" i="29" s="1"/>
  <c r="AI719" i="29" s="1"/>
  <c r="Y719" i="29"/>
  <c r="Z719" i="29" s="1"/>
  <c r="AH719" i="29" s="1"/>
  <c r="B735" i="29"/>
  <c r="K734" i="29"/>
  <c r="L734" i="29" s="1"/>
  <c r="N734" i="29" s="1"/>
  <c r="C734" i="29"/>
  <c r="D734" i="29" s="1"/>
  <c r="F734" i="29" s="1"/>
  <c r="K735" i="29" l="1"/>
  <c r="L735" i="29" s="1"/>
  <c r="N735" i="29" s="1"/>
  <c r="B736" i="29"/>
  <c r="C735" i="29"/>
  <c r="D735" i="29" s="1"/>
  <c r="F735" i="29" s="1"/>
  <c r="Y720" i="29"/>
  <c r="Z720" i="29" s="1"/>
  <c r="AH720" i="29" s="1"/>
  <c r="AG721" i="29"/>
  <c r="AD720" i="29"/>
  <c r="AE720" i="29" s="1"/>
  <c r="AI720" i="29" s="1"/>
  <c r="D819" i="61"/>
  <c r="A821" i="61"/>
  <c r="B820" i="61"/>
  <c r="C820" i="61"/>
  <c r="D820" i="61" s="1"/>
  <c r="R732" i="29"/>
  <c r="S732" i="29" s="1"/>
  <c r="U732" i="29" s="1"/>
  <c r="Q733" i="29"/>
  <c r="AG722" i="29" l="1"/>
  <c r="AD721" i="29"/>
  <c r="AE721" i="29" s="1"/>
  <c r="AI721" i="29" s="1"/>
  <c r="Y721" i="29"/>
  <c r="Z721" i="29" s="1"/>
  <c r="AH721" i="29" s="1"/>
  <c r="A822" i="61"/>
  <c r="B821" i="61"/>
  <c r="C821" i="61"/>
  <c r="D821" i="61" s="1"/>
  <c r="B737" i="29"/>
  <c r="K736" i="29"/>
  <c r="L736" i="29" s="1"/>
  <c r="N736" i="29" s="1"/>
  <c r="C736" i="29"/>
  <c r="D736" i="29" s="1"/>
  <c r="F736" i="29" s="1"/>
  <c r="Q734" i="29"/>
  <c r="R733" i="29"/>
  <c r="S733" i="29" s="1"/>
  <c r="U733" i="29" s="1"/>
  <c r="R734" i="29" l="1"/>
  <c r="S734" i="29" s="1"/>
  <c r="U734" i="29" s="1"/>
  <c r="Q735" i="29"/>
  <c r="B738" i="29"/>
  <c r="K737" i="29"/>
  <c r="L737" i="29" s="1"/>
  <c r="N737" i="29" s="1"/>
  <c r="C737" i="29"/>
  <c r="D737" i="29" s="1"/>
  <c r="F737" i="29" s="1"/>
  <c r="A823" i="61"/>
  <c r="C822" i="61"/>
  <c r="B822" i="61"/>
  <c r="AG723" i="29"/>
  <c r="AD722" i="29"/>
  <c r="AE722" i="29" s="1"/>
  <c r="AI722" i="29" s="1"/>
  <c r="Y722" i="29"/>
  <c r="Z722" i="29" s="1"/>
  <c r="AH722" i="29" s="1"/>
  <c r="Y723" i="29" l="1"/>
  <c r="Z723" i="29" s="1"/>
  <c r="AH723" i="29" s="1"/>
  <c r="AG724" i="29"/>
  <c r="AD723" i="29"/>
  <c r="AE723" i="29" s="1"/>
  <c r="AI723" i="29" s="1"/>
  <c r="A824" i="61"/>
  <c r="C823" i="61"/>
  <c r="B823" i="61"/>
  <c r="D822" i="61"/>
  <c r="C738" i="29"/>
  <c r="D738" i="29" s="1"/>
  <c r="F738" i="29" s="1"/>
  <c r="B739" i="29"/>
  <c r="K738" i="29"/>
  <c r="L738" i="29" s="1"/>
  <c r="N738" i="29" s="1"/>
  <c r="R735" i="29"/>
  <c r="S735" i="29" s="1"/>
  <c r="U735" i="29" s="1"/>
  <c r="Q736" i="29"/>
  <c r="B740" i="29" l="1"/>
  <c r="K739" i="29"/>
  <c r="L739" i="29" s="1"/>
  <c r="N739" i="29" s="1"/>
  <c r="C739" i="29"/>
  <c r="D739" i="29" s="1"/>
  <c r="F739" i="29" s="1"/>
  <c r="D823" i="61"/>
  <c r="A825" i="61"/>
  <c r="B824" i="61"/>
  <c r="C824" i="61"/>
  <c r="D824" i="61" s="1"/>
  <c r="Y724" i="29"/>
  <c r="Z724" i="29" s="1"/>
  <c r="AH724" i="29" s="1"/>
  <c r="AG725" i="29"/>
  <c r="AD724" i="29"/>
  <c r="AE724" i="29" s="1"/>
  <c r="AI724" i="29" s="1"/>
  <c r="Q737" i="29"/>
  <c r="R736" i="29"/>
  <c r="S736" i="29" s="1"/>
  <c r="U736" i="29" s="1"/>
  <c r="Q738" i="29" l="1"/>
  <c r="R737" i="29"/>
  <c r="S737" i="29" s="1"/>
  <c r="U737" i="29" s="1"/>
  <c r="AG726" i="29"/>
  <c r="AD725" i="29"/>
  <c r="AE725" i="29" s="1"/>
  <c r="AI725" i="29" s="1"/>
  <c r="Y725" i="29"/>
  <c r="Z725" i="29" s="1"/>
  <c r="AH725" i="29" s="1"/>
  <c r="A826" i="61"/>
  <c r="B825" i="61"/>
  <c r="C825" i="61"/>
  <c r="D825" i="61" s="1"/>
  <c r="K740" i="29"/>
  <c r="L740" i="29" s="1"/>
  <c r="N740" i="29" s="1"/>
  <c r="C740" i="29"/>
  <c r="D740" i="29" s="1"/>
  <c r="F740" i="29" s="1"/>
  <c r="B741" i="29"/>
  <c r="C741" i="29" l="1"/>
  <c r="D741" i="29" s="1"/>
  <c r="F741" i="29" s="1"/>
  <c r="B742" i="29"/>
  <c r="K741" i="29"/>
  <c r="L741" i="29" s="1"/>
  <c r="N741" i="29" s="1"/>
  <c r="A827" i="61"/>
  <c r="B826" i="61"/>
  <c r="C826" i="61"/>
  <c r="AD726" i="29"/>
  <c r="AE726" i="29" s="1"/>
  <c r="AI726" i="29" s="1"/>
  <c r="Y726" i="29"/>
  <c r="Z726" i="29" s="1"/>
  <c r="AH726" i="29" s="1"/>
  <c r="AG727" i="29"/>
  <c r="R738" i="29"/>
  <c r="S738" i="29" s="1"/>
  <c r="U738" i="29" s="1"/>
  <c r="Q739" i="29"/>
  <c r="AG728" i="29" l="1"/>
  <c r="Y727" i="29"/>
  <c r="Z727" i="29" s="1"/>
  <c r="AH727" i="29" s="1"/>
  <c r="AD727" i="29"/>
  <c r="AE727" i="29" s="1"/>
  <c r="AI727" i="29" s="1"/>
  <c r="R739" i="29"/>
  <c r="S739" i="29" s="1"/>
  <c r="U739" i="29" s="1"/>
  <c r="Q740" i="29"/>
  <c r="K742" i="29"/>
  <c r="L742" i="29" s="1"/>
  <c r="N742" i="29" s="1"/>
  <c r="B743" i="29"/>
  <c r="C742" i="29"/>
  <c r="D742" i="29" s="1"/>
  <c r="F742" i="29" s="1"/>
  <c r="D826" i="61"/>
  <c r="A828" i="61"/>
  <c r="C827" i="61"/>
  <c r="B827" i="61"/>
  <c r="D827" i="61" l="1"/>
  <c r="K743" i="29"/>
  <c r="L743" i="29" s="1"/>
  <c r="N743" i="29" s="1"/>
  <c r="C743" i="29"/>
  <c r="D743" i="29" s="1"/>
  <c r="F743" i="29" s="1"/>
  <c r="B744" i="29"/>
  <c r="A829" i="61"/>
  <c r="C828" i="61"/>
  <c r="D828" i="61" s="1"/>
  <c r="B828" i="61"/>
  <c r="R740" i="29"/>
  <c r="S740" i="29" s="1"/>
  <c r="U740" i="29" s="1"/>
  <c r="Q741" i="29"/>
  <c r="Y728" i="29"/>
  <c r="Z728" i="29" s="1"/>
  <c r="AH728" i="29" s="1"/>
  <c r="AG729" i="29"/>
  <c r="AD728" i="29"/>
  <c r="AE728" i="29" s="1"/>
  <c r="AI728" i="29" s="1"/>
  <c r="Q742" i="29" l="1"/>
  <c r="R741" i="29"/>
  <c r="S741" i="29" s="1"/>
  <c r="U741" i="29" s="1"/>
  <c r="B745" i="29"/>
  <c r="K744" i="29"/>
  <c r="L744" i="29" s="1"/>
  <c r="N744" i="29" s="1"/>
  <c r="C744" i="29"/>
  <c r="D744" i="29" s="1"/>
  <c r="F744" i="29" s="1"/>
  <c r="Y729" i="29"/>
  <c r="Z729" i="29" s="1"/>
  <c r="AH729" i="29" s="1"/>
  <c r="AG730" i="29"/>
  <c r="AD729" i="29"/>
  <c r="AE729" i="29" s="1"/>
  <c r="AI729" i="29" s="1"/>
  <c r="A830" i="61"/>
  <c r="C829" i="61"/>
  <c r="D829" i="61" s="1"/>
  <c r="B829" i="61"/>
  <c r="A831" i="61" l="1"/>
  <c r="B830" i="61"/>
  <c r="C830" i="61"/>
  <c r="D830" i="61" s="1"/>
  <c r="K745" i="29"/>
  <c r="L745" i="29" s="1"/>
  <c r="N745" i="29" s="1"/>
  <c r="C745" i="29"/>
  <c r="D745" i="29" s="1"/>
  <c r="F745" i="29" s="1"/>
  <c r="B746" i="29"/>
  <c r="AD730" i="29"/>
  <c r="AE730" i="29" s="1"/>
  <c r="AI730" i="29" s="1"/>
  <c r="AG731" i="29"/>
  <c r="Y730" i="29"/>
  <c r="Z730" i="29" s="1"/>
  <c r="AH730" i="29" s="1"/>
  <c r="Q743" i="29"/>
  <c r="R742" i="29"/>
  <c r="S742" i="29" s="1"/>
  <c r="U742" i="29" s="1"/>
  <c r="Q744" i="29" l="1"/>
  <c r="R743" i="29"/>
  <c r="S743" i="29" s="1"/>
  <c r="U743" i="29" s="1"/>
  <c r="AG732" i="29"/>
  <c r="AD731" i="29"/>
  <c r="AE731" i="29" s="1"/>
  <c r="AI731" i="29" s="1"/>
  <c r="Y731" i="29"/>
  <c r="Z731" i="29" s="1"/>
  <c r="AH731" i="29" s="1"/>
  <c r="C746" i="29"/>
  <c r="D746" i="29" s="1"/>
  <c r="F746" i="29" s="1"/>
  <c r="B747" i="29"/>
  <c r="K746" i="29"/>
  <c r="L746" i="29" s="1"/>
  <c r="N746" i="29" s="1"/>
  <c r="A832" i="61"/>
  <c r="C831" i="61"/>
  <c r="D831" i="61" s="1"/>
  <c r="B831" i="61"/>
  <c r="A833" i="61" l="1"/>
  <c r="C832" i="61"/>
  <c r="B832" i="61"/>
  <c r="K747" i="29"/>
  <c r="L747" i="29" s="1"/>
  <c r="N747" i="29" s="1"/>
  <c r="C747" i="29"/>
  <c r="D747" i="29" s="1"/>
  <c r="F747" i="29" s="1"/>
  <c r="B748" i="29"/>
  <c r="Y732" i="29"/>
  <c r="Z732" i="29" s="1"/>
  <c r="AH732" i="29" s="1"/>
  <c r="AG733" i="29"/>
  <c r="AD732" i="29"/>
  <c r="AE732" i="29" s="1"/>
  <c r="AI732" i="29" s="1"/>
  <c r="Q745" i="29"/>
  <c r="R744" i="29"/>
  <c r="S744" i="29" s="1"/>
  <c r="U744" i="29" s="1"/>
  <c r="AG734" i="29" l="1"/>
  <c r="AD733" i="29"/>
  <c r="AE733" i="29" s="1"/>
  <c r="AI733" i="29" s="1"/>
  <c r="Y733" i="29"/>
  <c r="Z733" i="29" s="1"/>
  <c r="AH733" i="29" s="1"/>
  <c r="K748" i="29"/>
  <c r="L748" i="29" s="1"/>
  <c r="N748" i="29" s="1"/>
  <c r="C748" i="29"/>
  <c r="D748" i="29" s="1"/>
  <c r="F748" i="29" s="1"/>
  <c r="B749" i="29"/>
  <c r="Q746" i="29"/>
  <c r="R745" i="29"/>
  <c r="S745" i="29" s="1"/>
  <c r="U745" i="29" s="1"/>
  <c r="D832" i="61"/>
  <c r="A834" i="61"/>
  <c r="C833" i="61"/>
  <c r="B833" i="61"/>
  <c r="D833" i="61" l="1"/>
  <c r="R746" i="29"/>
  <c r="S746" i="29" s="1"/>
  <c r="U746" i="29" s="1"/>
  <c r="Q747" i="29"/>
  <c r="A835" i="61"/>
  <c r="C834" i="61"/>
  <c r="B834" i="61"/>
  <c r="B750" i="29"/>
  <c r="C749" i="29"/>
  <c r="D749" i="29" s="1"/>
  <c r="F749" i="29" s="1"/>
  <c r="K749" i="29"/>
  <c r="L749" i="29" s="1"/>
  <c r="N749" i="29" s="1"/>
  <c r="AD734" i="29"/>
  <c r="AE734" i="29" s="1"/>
  <c r="AI734" i="29" s="1"/>
  <c r="AG735" i="29"/>
  <c r="Y734" i="29"/>
  <c r="Z734" i="29" s="1"/>
  <c r="AH734" i="29" s="1"/>
  <c r="B751" i="29" l="1"/>
  <c r="K750" i="29"/>
  <c r="L750" i="29" s="1"/>
  <c r="N750" i="29" s="1"/>
  <c r="C750" i="29"/>
  <c r="D750" i="29" s="1"/>
  <c r="F750" i="29" s="1"/>
  <c r="AG736" i="29"/>
  <c r="Y735" i="29"/>
  <c r="Z735" i="29" s="1"/>
  <c r="AH735" i="29" s="1"/>
  <c r="AD735" i="29"/>
  <c r="AE735" i="29" s="1"/>
  <c r="AI735" i="29" s="1"/>
  <c r="D834" i="61"/>
  <c r="A836" i="61"/>
  <c r="C835" i="61"/>
  <c r="D835" i="61" s="1"/>
  <c r="B835" i="61"/>
  <c r="Q748" i="29"/>
  <c r="R747" i="29"/>
  <c r="S747" i="29" s="1"/>
  <c r="U747" i="29" s="1"/>
  <c r="A837" i="61" l="1"/>
  <c r="B836" i="61"/>
  <c r="C836" i="61"/>
  <c r="D836" i="61" s="1"/>
  <c r="AG737" i="29"/>
  <c r="AD736" i="29"/>
  <c r="AE736" i="29" s="1"/>
  <c r="AI736" i="29" s="1"/>
  <c r="Y736" i="29"/>
  <c r="Z736" i="29" s="1"/>
  <c r="AH736" i="29" s="1"/>
  <c r="R748" i="29"/>
  <c r="S748" i="29" s="1"/>
  <c r="U748" i="29" s="1"/>
  <c r="Q749" i="29"/>
  <c r="K751" i="29"/>
  <c r="L751" i="29" s="1"/>
  <c r="N751" i="29" s="1"/>
  <c r="B752" i="29"/>
  <c r="C751" i="29"/>
  <c r="D751" i="29" s="1"/>
  <c r="F751" i="29" s="1"/>
  <c r="B753" i="29" l="1"/>
  <c r="K752" i="29"/>
  <c r="L752" i="29" s="1"/>
  <c r="N752" i="29" s="1"/>
  <c r="C752" i="29"/>
  <c r="D752" i="29" s="1"/>
  <c r="F752" i="29" s="1"/>
  <c r="Q750" i="29"/>
  <c r="R749" i="29"/>
  <c r="S749" i="29" s="1"/>
  <c r="U749" i="29" s="1"/>
  <c r="AG738" i="29"/>
  <c r="AD737" i="29"/>
  <c r="AE737" i="29" s="1"/>
  <c r="AI737" i="29" s="1"/>
  <c r="Y737" i="29"/>
  <c r="Z737" i="29" s="1"/>
  <c r="AH737" i="29" s="1"/>
  <c r="A838" i="61"/>
  <c r="C837" i="61"/>
  <c r="D837" i="61" s="1"/>
  <c r="B837" i="61"/>
  <c r="B754" i="29" l="1"/>
  <c r="K753" i="29"/>
  <c r="L753" i="29" s="1"/>
  <c r="N753" i="29" s="1"/>
  <c r="C753" i="29"/>
  <c r="D753" i="29" s="1"/>
  <c r="F753" i="29" s="1"/>
  <c r="A839" i="61"/>
  <c r="C838" i="61"/>
  <c r="D838" i="61" s="1"/>
  <c r="B838" i="61"/>
  <c r="AG739" i="29"/>
  <c r="AD738" i="29"/>
  <c r="AE738" i="29" s="1"/>
  <c r="AI738" i="29" s="1"/>
  <c r="Y738" i="29"/>
  <c r="Z738" i="29" s="1"/>
  <c r="AH738" i="29" s="1"/>
  <c r="R750" i="29"/>
  <c r="S750" i="29" s="1"/>
  <c r="U750" i="29" s="1"/>
  <c r="Q751" i="29"/>
  <c r="Y739" i="29" l="1"/>
  <c r="Z739" i="29" s="1"/>
  <c r="AH739" i="29" s="1"/>
  <c r="AG740" i="29"/>
  <c r="AD739" i="29"/>
  <c r="AE739" i="29" s="1"/>
  <c r="AI739" i="29" s="1"/>
  <c r="Q752" i="29"/>
  <c r="R751" i="29"/>
  <c r="S751" i="29" s="1"/>
  <c r="U751" i="29" s="1"/>
  <c r="A840" i="61"/>
  <c r="C839" i="61"/>
  <c r="B839" i="61"/>
  <c r="C754" i="29"/>
  <c r="D754" i="29" s="1"/>
  <c r="F754" i="29" s="1"/>
  <c r="B755" i="29"/>
  <c r="K754" i="29"/>
  <c r="L754" i="29" s="1"/>
  <c r="N754" i="29" s="1"/>
  <c r="A841" i="61" l="1"/>
  <c r="C840" i="61"/>
  <c r="B840" i="61"/>
  <c r="R752" i="29"/>
  <c r="S752" i="29" s="1"/>
  <c r="U752" i="29" s="1"/>
  <c r="Q753" i="29"/>
  <c r="Y740" i="29"/>
  <c r="Z740" i="29" s="1"/>
  <c r="AH740" i="29" s="1"/>
  <c r="AG741" i="29"/>
  <c r="AD740" i="29"/>
  <c r="AE740" i="29" s="1"/>
  <c r="AI740" i="29" s="1"/>
  <c r="B756" i="29"/>
  <c r="K755" i="29"/>
  <c r="L755" i="29" s="1"/>
  <c r="N755" i="29" s="1"/>
  <c r="C755" i="29"/>
  <c r="D755" i="29" s="1"/>
  <c r="F755" i="29" s="1"/>
  <c r="D839" i="61"/>
  <c r="AG742" i="29" l="1"/>
  <c r="AD741" i="29"/>
  <c r="AE741" i="29" s="1"/>
  <c r="AI741" i="29" s="1"/>
  <c r="Y741" i="29"/>
  <c r="Z741" i="29" s="1"/>
  <c r="AH741" i="29" s="1"/>
  <c r="R753" i="29"/>
  <c r="S753" i="29" s="1"/>
  <c r="U753" i="29" s="1"/>
  <c r="Q754" i="29"/>
  <c r="D840" i="61"/>
  <c r="K756" i="29"/>
  <c r="L756" i="29" s="1"/>
  <c r="N756" i="29" s="1"/>
  <c r="C756" i="29"/>
  <c r="D756" i="29" s="1"/>
  <c r="F756" i="29" s="1"/>
  <c r="B757" i="29"/>
  <c r="A842" i="61"/>
  <c r="C841" i="61"/>
  <c r="D841" i="61" s="1"/>
  <c r="B841" i="61"/>
  <c r="C757" i="29" l="1"/>
  <c r="D757" i="29" s="1"/>
  <c r="F757" i="29" s="1"/>
  <c r="B758" i="29"/>
  <c r="K757" i="29"/>
  <c r="L757" i="29" s="1"/>
  <c r="N757" i="29" s="1"/>
  <c r="A843" i="61"/>
  <c r="C842" i="61"/>
  <c r="D842" i="61" s="1"/>
  <c r="B842" i="61"/>
  <c r="R754" i="29"/>
  <c r="S754" i="29" s="1"/>
  <c r="U754" i="29" s="1"/>
  <c r="Q755" i="29"/>
  <c r="AD742" i="29"/>
  <c r="AE742" i="29" s="1"/>
  <c r="AI742" i="29" s="1"/>
  <c r="Y742" i="29"/>
  <c r="Z742" i="29" s="1"/>
  <c r="AH742" i="29" s="1"/>
  <c r="AG743" i="29"/>
  <c r="A844" i="61" l="1"/>
  <c r="C843" i="61"/>
  <c r="D843" i="61" s="1"/>
  <c r="B843" i="61"/>
  <c r="K758" i="29"/>
  <c r="L758" i="29" s="1"/>
  <c r="N758" i="29" s="1"/>
  <c r="B759" i="29"/>
  <c r="C758" i="29"/>
  <c r="D758" i="29" s="1"/>
  <c r="F758" i="29" s="1"/>
  <c r="AG744" i="29"/>
  <c r="Y743" i="29"/>
  <c r="Z743" i="29" s="1"/>
  <c r="AH743" i="29" s="1"/>
  <c r="AD743" i="29"/>
  <c r="AE743" i="29" s="1"/>
  <c r="AI743" i="29" s="1"/>
  <c r="R755" i="29"/>
  <c r="S755" i="29" s="1"/>
  <c r="U755" i="29" s="1"/>
  <c r="Q756" i="29"/>
  <c r="R756" i="29" l="1"/>
  <c r="S756" i="29" s="1"/>
  <c r="U756" i="29" s="1"/>
  <c r="Q757" i="29"/>
  <c r="Y744" i="29"/>
  <c r="Z744" i="29" s="1"/>
  <c r="AH744" i="29" s="1"/>
  <c r="AG745" i="29"/>
  <c r="AD744" i="29"/>
  <c r="AE744" i="29" s="1"/>
  <c r="AI744" i="29" s="1"/>
  <c r="K759" i="29"/>
  <c r="L759" i="29" s="1"/>
  <c r="N759" i="29" s="1"/>
  <c r="C759" i="29"/>
  <c r="D759" i="29" s="1"/>
  <c r="F759" i="29" s="1"/>
  <c r="B760" i="29"/>
  <c r="A845" i="61"/>
  <c r="B844" i="61"/>
  <c r="C844" i="61"/>
  <c r="D844" i="61" s="1"/>
  <c r="B761" i="29" l="1"/>
  <c r="K760" i="29"/>
  <c r="L760" i="29" s="1"/>
  <c r="N760" i="29" s="1"/>
  <c r="C760" i="29"/>
  <c r="D760" i="29" s="1"/>
  <c r="F760" i="29" s="1"/>
  <c r="Y745" i="29"/>
  <c r="Z745" i="29" s="1"/>
  <c r="AH745" i="29" s="1"/>
  <c r="AG746" i="29"/>
  <c r="AD745" i="29"/>
  <c r="AE745" i="29" s="1"/>
  <c r="AI745" i="29" s="1"/>
  <c r="Q758" i="29"/>
  <c r="R757" i="29"/>
  <c r="S757" i="29" s="1"/>
  <c r="U757" i="29" s="1"/>
  <c r="A846" i="61"/>
  <c r="C845" i="61"/>
  <c r="B845" i="61"/>
  <c r="D845" i="61" l="1"/>
  <c r="Q759" i="29"/>
  <c r="R758" i="29"/>
  <c r="S758" i="29" s="1"/>
  <c r="U758" i="29" s="1"/>
  <c r="AD746" i="29"/>
  <c r="AE746" i="29" s="1"/>
  <c r="AI746" i="29" s="1"/>
  <c r="AG747" i="29"/>
  <c r="Y746" i="29"/>
  <c r="Z746" i="29" s="1"/>
  <c r="AH746" i="29" s="1"/>
  <c r="A847" i="61"/>
  <c r="C846" i="61"/>
  <c r="B846" i="61"/>
  <c r="K761" i="29"/>
  <c r="L761" i="29" s="1"/>
  <c r="N761" i="29" s="1"/>
  <c r="C761" i="29"/>
  <c r="D761" i="29" s="1"/>
  <c r="F761" i="29" s="1"/>
  <c r="B762" i="29"/>
  <c r="C762" i="29" l="1"/>
  <c r="D762" i="29" s="1"/>
  <c r="F762" i="29" s="1"/>
  <c r="B763" i="29"/>
  <c r="K762" i="29"/>
  <c r="L762" i="29" s="1"/>
  <c r="N762" i="29" s="1"/>
  <c r="A848" i="61"/>
  <c r="B847" i="61"/>
  <c r="C847" i="61"/>
  <c r="D847" i="61" s="1"/>
  <c r="AG748" i="29"/>
  <c r="AD747" i="29"/>
  <c r="AE747" i="29" s="1"/>
  <c r="AI747" i="29" s="1"/>
  <c r="Y747" i="29"/>
  <c r="Z747" i="29" s="1"/>
  <c r="AH747" i="29" s="1"/>
  <c r="D846" i="61"/>
  <c r="Q760" i="29"/>
  <c r="R759" i="29"/>
  <c r="S759" i="29" s="1"/>
  <c r="U759" i="29" s="1"/>
  <c r="Q761" i="29" l="1"/>
  <c r="R760" i="29"/>
  <c r="S760" i="29" s="1"/>
  <c r="U760" i="29" s="1"/>
  <c r="K763" i="29"/>
  <c r="L763" i="29" s="1"/>
  <c r="N763" i="29" s="1"/>
  <c r="C763" i="29"/>
  <c r="D763" i="29" s="1"/>
  <c r="F763" i="29" s="1"/>
  <c r="B764" i="29"/>
  <c r="Y748" i="29"/>
  <c r="Z748" i="29" s="1"/>
  <c r="AH748" i="29" s="1"/>
  <c r="AG749" i="29"/>
  <c r="AD748" i="29"/>
  <c r="AE748" i="29" s="1"/>
  <c r="AI748" i="29" s="1"/>
  <c r="A849" i="61"/>
  <c r="C848" i="61"/>
  <c r="D848" i="61" s="1"/>
  <c r="B848" i="61"/>
  <c r="AG750" i="29" l="1"/>
  <c r="AD749" i="29"/>
  <c r="AE749" i="29" s="1"/>
  <c r="AI749" i="29" s="1"/>
  <c r="Y749" i="29"/>
  <c r="Z749" i="29" s="1"/>
  <c r="AH749" i="29" s="1"/>
  <c r="A850" i="61"/>
  <c r="C849" i="61"/>
  <c r="B849" i="61"/>
  <c r="K764" i="29"/>
  <c r="L764" i="29" s="1"/>
  <c r="N764" i="29" s="1"/>
  <c r="C764" i="29"/>
  <c r="D764" i="29" s="1"/>
  <c r="F764" i="29" s="1"/>
  <c r="B765" i="29"/>
  <c r="Q762" i="29"/>
  <c r="R761" i="29"/>
  <c r="S761" i="29" s="1"/>
  <c r="U761" i="29" s="1"/>
  <c r="R762" i="29" l="1"/>
  <c r="S762" i="29" s="1"/>
  <c r="U762" i="29" s="1"/>
  <c r="Q763" i="29"/>
  <c r="A851" i="61"/>
  <c r="C850" i="61"/>
  <c r="B850" i="61"/>
  <c r="B766" i="29"/>
  <c r="C765" i="29"/>
  <c r="D765" i="29" s="1"/>
  <c r="F765" i="29" s="1"/>
  <c r="K765" i="29"/>
  <c r="L765" i="29" s="1"/>
  <c r="N765" i="29" s="1"/>
  <c r="D849" i="61"/>
  <c r="AD750" i="29"/>
  <c r="AE750" i="29" s="1"/>
  <c r="AI750" i="29" s="1"/>
  <c r="AG751" i="29"/>
  <c r="Y750" i="29"/>
  <c r="Z750" i="29" s="1"/>
  <c r="AH750" i="29" s="1"/>
  <c r="B767" i="29" l="1"/>
  <c r="K766" i="29"/>
  <c r="L766" i="29" s="1"/>
  <c r="N766" i="29" s="1"/>
  <c r="C766" i="29"/>
  <c r="D766" i="29" s="1"/>
  <c r="F766" i="29" s="1"/>
  <c r="A852" i="61"/>
  <c r="C851" i="61"/>
  <c r="B851" i="61"/>
  <c r="AG752" i="29"/>
  <c r="Y751" i="29"/>
  <c r="Z751" i="29" s="1"/>
  <c r="AH751" i="29" s="1"/>
  <c r="AD751" i="29"/>
  <c r="AE751" i="29" s="1"/>
  <c r="AI751" i="29" s="1"/>
  <c r="R763" i="29"/>
  <c r="S763" i="29" s="1"/>
  <c r="U763" i="29" s="1"/>
  <c r="Q764" i="29"/>
  <c r="D850" i="61"/>
  <c r="Q765" i="29" l="1"/>
  <c r="R764" i="29"/>
  <c r="S764" i="29" s="1"/>
  <c r="U764" i="29" s="1"/>
  <c r="AG753" i="29"/>
  <c r="AD752" i="29"/>
  <c r="AE752" i="29" s="1"/>
  <c r="AI752" i="29" s="1"/>
  <c r="Y752" i="29"/>
  <c r="Z752" i="29" s="1"/>
  <c r="AH752" i="29" s="1"/>
  <c r="A853" i="61"/>
  <c r="B852" i="61"/>
  <c r="C852" i="61"/>
  <c r="D852" i="61" s="1"/>
  <c r="D851" i="61"/>
  <c r="K767" i="29"/>
  <c r="L767" i="29" s="1"/>
  <c r="N767" i="29" s="1"/>
  <c r="B768" i="29"/>
  <c r="C767" i="29"/>
  <c r="D767" i="29" s="1"/>
  <c r="F767" i="29" s="1"/>
  <c r="B769" i="29" l="1"/>
  <c r="K768" i="29"/>
  <c r="L768" i="29" s="1"/>
  <c r="N768" i="29" s="1"/>
  <c r="C768" i="29"/>
  <c r="D768" i="29" s="1"/>
  <c r="F768" i="29" s="1"/>
  <c r="AG754" i="29"/>
  <c r="AD753" i="29"/>
  <c r="AE753" i="29" s="1"/>
  <c r="AI753" i="29" s="1"/>
  <c r="Y753" i="29"/>
  <c r="Z753" i="29" s="1"/>
  <c r="AH753" i="29" s="1"/>
  <c r="A854" i="61"/>
  <c r="C853" i="61"/>
  <c r="B853" i="61"/>
  <c r="Q766" i="29"/>
  <c r="R765" i="29"/>
  <c r="S765" i="29" s="1"/>
  <c r="U765" i="29" s="1"/>
  <c r="D853" i="61" l="1"/>
  <c r="AG755" i="29"/>
  <c r="AD754" i="29"/>
  <c r="AE754" i="29" s="1"/>
  <c r="AI754" i="29" s="1"/>
  <c r="Y754" i="29"/>
  <c r="Z754" i="29" s="1"/>
  <c r="AH754" i="29" s="1"/>
  <c r="R766" i="29"/>
  <c r="S766" i="29" s="1"/>
  <c r="U766" i="29" s="1"/>
  <c r="Q767" i="29"/>
  <c r="A855" i="61"/>
  <c r="C854" i="61"/>
  <c r="B854" i="61"/>
  <c r="B770" i="29"/>
  <c r="K769" i="29"/>
  <c r="L769" i="29" s="1"/>
  <c r="N769" i="29" s="1"/>
  <c r="C769" i="29"/>
  <c r="D769" i="29" s="1"/>
  <c r="F769" i="29" s="1"/>
  <c r="C770" i="29" l="1"/>
  <c r="D770" i="29" s="1"/>
  <c r="F770" i="29" s="1"/>
  <c r="B771" i="29"/>
  <c r="K770" i="29"/>
  <c r="L770" i="29" s="1"/>
  <c r="N770" i="29" s="1"/>
  <c r="A856" i="61"/>
  <c r="C855" i="61"/>
  <c r="D855" i="61" s="1"/>
  <c r="B855" i="61"/>
  <c r="Y755" i="29"/>
  <c r="Z755" i="29" s="1"/>
  <c r="AH755" i="29" s="1"/>
  <c r="AG756" i="29"/>
  <c r="AD755" i="29"/>
  <c r="AE755" i="29" s="1"/>
  <c r="AI755" i="29" s="1"/>
  <c r="D854" i="61"/>
  <c r="Q768" i="29"/>
  <c r="R767" i="29"/>
  <c r="S767" i="29" s="1"/>
  <c r="U767" i="29" s="1"/>
  <c r="R768" i="29" l="1"/>
  <c r="S768" i="29" s="1"/>
  <c r="U768" i="29" s="1"/>
  <c r="Q769" i="29"/>
  <c r="B772" i="29"/>
  <c r="K771" i="29"/>
  <c r="L771" i="29" s="1"/>
  <c r="N771" i="29" s="1"/>
  <c r="C771" i="29"/>
  <c r="D771" i="29" s="1"/>
  <c r="F771" i="29" s="1"/>
  <c r="Y756" i="29"/>
  <c r="Z756" i="29" s="1"/>
  <c r="AH756" i="29" s="1"/>
  <c r="AG757" i="29"/>
  <c r="AD756" i="29"/>
  <c r="AE756" i="29" s="1"/>
  <c r="AI756" i="29" s="1"/>
  <c r="A857" i="61"/>
  <c r="C856" i="61"/>
  <c r="D856" i="61" s="1"/>
  <c r="B856" i="61"/>
  <c r="K772" i="29" l="1"/>
  <c r="L772" i="29" s="1"/>
  <c r="N772" i="29" s="1"/>
  <c r="C772" i="29"/>
  <c r="D772" i="29" s="1"/>
  <c r="F772" i="29" s="1"/>
  <c r="B773" i="29"/>
  <c r="A858" i="61"/>
  <c r="C857" i="61"/>
  <c r="B857" i="61"/>
  <c r="R769" i="29"/>
  <c r="S769" i="29" s="1"/>
  <c r="U769" i="29" s="1"/>
  <c r="Q770" i="29"/>
  <c r="AG758" i="29"/>
  <c r="AD757" i="29"/>
  <c r="AE757" i="29" s="1"/>
  <c r="AI757" i="29" s="1"/>
  <c r="Y757" i="29"/>
  <c r="Z757" i="29" s="1"/>
  <c r="AH757" i="29" s="1"/>
  <c r="C773" i="29" l="1"/>
  <c r="D773" i="29" s="1"/>
  <c r="F773" i="29" s="1"/>
  <c r="B774" i="29"/>
  <c r="K773" i="29"/>
  <c r="L773" i="29" s="1"/>
  <c r="N773" i="29" s="1"/>
  <c r="R770" i="29"/>
  <c r="S770" i="29" s="1"/>
  <c r="U770" i="29" s="1"/>
  <c r="Q771" i="29"/>
  <c r="AD758" i="29"/>
  <c r="AE758" i="29" s="1"/>
  <c r="AI758" i="29" s="1"/>
  <c r="Y758" i="29"/>
  <c r="Z758" i="29" s="1"/>
  <c r="AH758" i="29" s="1"/>
  <c r="AG759" i="29"/>
  <c r="D857" i="61"/>
  <c r="A859" i="61"/>
  <c r="C858" i="61"/>
  <c r="B858" i="61"/>
  <c r="D858" i="61" l="1"/>
  <c r="AG760" i="29"/>
  <c r="Y759" i="29"/>
  <c r="Z759" i="29" s="1"/>
  <c r="AH759" i="29" s="1"/>
  <c r="AD759" i="29"/>
  <c r="AE759" i="29" s="1"/>
  <c r="AI759" i="29" s="1"/>
  <c r="K774" i="29"/>
  <c r="L774" i="29" s="1"/>
  <c r="N774" i="29" s="1"/>
  <c r="B775" i="29"/>
  <c r="C774" i="29"/>
  <c r="D774" i="29" s="1"/>
  <c r="F774" i="29" s="1"/>
  <c r="A860" i="61"/>
  <c r="C859" i="61"/>
  <c r="D859" i="61" s="1"/>
  <c r="B859" i="61"/>
  <c r="R771" i="29"/>
  <c r="S771" i="29" s="1"/>
  <c r="U771" i="29" s="1"/>
  <c r="Q772" i="29"/>
  <c r="R772" i="29" l="1"/>
  <c r="S772" i="29" s="1"/>
  <c r="U772" i="29" s="1"/>
  <c r="Q773" i="29"/>
  <c r="A861" i="61"/>
  <c r="B860" i="61"/>
  <c r="C860" i="61"/>
  <c r="D860" i="61" s="1"/>
  <c r="K775" i="29"/>
  <c r="L775" i="29" s="1"/>
  <c r="N775" i="29" s="1"/>
  <c r="C775" i="29"/>
  <c r="D775" i="29" s="1"/>
  <c r="F775" i="29" s="1"/>
  <c r="B776" i="29"/>
  <c r="Y760" i="29"/>
  <c r="Z760" i="29" s="1"/>
  <c r="AH760" i="29" s="1"/>
  <c r="AG761" i="29"/>
  <c r="AD760" i="29"/>
  <c r="AE760" i="29" s="1"/>
  <c r="AI760" i="29" s="1"/>
  <c r="A862" i="61" l="1"/>
  <c r="C861" i="61"/>
  <c r="B861" i="61"/>
  <c r="Y761" i="29"/>
  <c r="Z761" i="29" s="1"/>
  <c r="AH761" i="29" s="1"/>
  <c r="AG762" i="29"/>
  <c r="AD761" i="29"/>
  <c r="AE761" i="29" s="1"/>
  <c r="AI761" i="29" s="1"/>
  <c r="B777" i="29"/>
  <c r="K776" i="29"/>
  <c r="L776" i="29" s="1"/>
  <c r="N776" i="29" s="1"/>
  <c r="C776" i="29"/>
  <c r="D776" i="29" s="1"/>
  <c r="F776" i="29" s="1"/>
  <c r="Q774" i="29"/>
  <c r="R773" i="29"/>
  <c r="S773" i="29" s="1"/>
  <c r="U773" i="29" s="1"/>
  <c r="K777" i="29" l="1"/>
  <c r="L777" i="29" s="1"/>
  <c r="N777" i="29" s="1"/>
  <c r="C777" i="29"/>
  <c r="D777" i="29" s="1"/>
  <c r="F777" i="29" s="1"/>
  <c r="B778" i="29"/>
  <c r="Q775" i="29"/>
  <c r="R774" i="29"/>
  <c r="S774" i="29" s="1"/>
  <c r="U774" i="29" s="1"/>
  <c r="AD762" i="29"/>
  <c r="AE762" i="29" s="1"/>
  <c r="AI762" i="29" s="1"/>
  <c r="Y762" i="29"/>
  <c r="Z762" i="29" s="1"/>
  <c r="AH762" i="29" s="1"/>
  <c r="AG763" i="29"/>
  <c r="D861" i="61"/>
  <c r="A863" i="61"/>
  <c r="C862" i="61"/>
  <c r="D862" i="61" s="1"/>
  <c r="B862" i="61"/>
  <c r="AG764" i="29" l="1"/>
  <c r="AD763" i="29"/>
  <c r="AE763" i="29" s="1"/>
  <c r="AI763" i="29" s="1"/>
  <c r="Y763" i="29"/>
  <c r="Z763" i="29" s="1"/>
  <c r="AH763" i="29" s="1"/>
  <c r="A864" i="61"/>
  <c r="B863" i="61"/>
  <c r="C863" i="61"/>
  <c r="D863" i="61" s="1"/>
  <c r="C778" i="29"/>
  <c r="D778" i="29" s="1"/>
  <c r="F778" i="29" s="1"/>
  <c r="B779" i="29"/>
  <c r="K778" i="29"/>
  <c r="L778" i="29" s="1"/>
  <c r="N778" i="29" s="1"/>
  <c r="R775" i="29"/>
  <c r="S775" i="29" s="1"/>
  <c r="U775" i="29" s="1"/>
  <c r="Q776" i="29"/>
  <c r="K779" i="29" l="1"/>
  <c r="L779" i="29" s="1"/>
  <c r="N779" i="29" s="1"/>
  <c r="C779" i="29"/>
  <c r="D779" i="29" s="1"/>
  <c r="F779" i="29" s="1"/>
  <c r="B780" i="29"/>
  <c r="Q777" i="29"/>
  <c r="R776" i="29"/>
  <c r="S776" i="29" s="1"/>
  <c r="U776" i="29" s="1"/>
  <c r="A865" i="61"/>
  <c r="C864" i="61"/>
  <c r="D864" i="61" s="1"/>
  <c r="B864" i="61"/>
  <c r="Y764" i="29"/>
  <c r="Z764" i="29" s="1"/>
  <c r="AH764" i="29" s="1"/>
  <c r="AG765" i="29"/>
  <c r="AD764" i="29"/>
  <c r="AE764" i="29" s="1"/>
  <c r="AI764" i="29" s="1"/>
  <c r="A866" i="61" l="1"/>
  <c r="C865" i="61"/>
  <c r="B865" i="61"/>
  <c r="K780" i="29"/>
  <c r="L780" i="29" s="1"/>
  <c r="N780" i="29" s="1"/>
  <c r="C780" i="29"/>
  <c r="D780" i="29" s="1"/>
  <c r="F780" i="29" s="1"/>
  <c r="B781" i="29"/>
  <c r="AG766" i="29"/>
  <c r="AD765" i="29"/>
  <c r="AE765" i="29" s="1"/>
  <c r="AI765" i="29" s="1"/>
  <c r="Y765" i="29"/>
  <c r="Z765" i="29" s="1"/>
  <c r="AH765" i="29" s="1"/>
  <c r="Q778" i="29"/>
  <c r="R777" i="29"/>
  <c r="S777" i="29" s="1"/>
  <c r="U777" i="29" s="1"/>
  <c r="R778" i="29" l="1"/>
  <c r="S778" i="29" s="1"/>
  <c r="U778" i="29" s="1"/>
  <c r="Q779" i="29"/>
  <c r="Y766" i="29"/>
  <c r="Z766" i="29" s="1"/>
  <c r="AH766" i="29" s="1"/>
  <c r="AG767" i="29"/>
  <c r="AD766" i="29"/>
  <c r="AE766" i="29" s="1"/>
  <c r="AI766" i="29" s="1"/>
  <c r="B782" i="29"/>
  <c r="C781" i="29"/>
  <c r="D781" i="29" s="1"/>
  <c r="F781" i="29" s="1"/>
  <c r="K781" i="29"/>
  <c r="L781" i="29" s="1"/>
  <c r="N781" i="29" s="1"/>
  <c r="D865" i="61"/>
  <c r="A867" i="61"/>
  <c r="C866" i="61"/>
  <c r="D866" i="61" s="1"/>
  <c r="B866" i="61"/>
  <c r="A868" i="61" l="1"/>
  <c r="C867" i="61"/>
  <c r="B867" i="61"/>
  <c r="Q780" i="29"/>
  <c r="R779" i="29"/>
  <c r="S779" i="29" s="1"/>
  <c r="U779" i="29" s="1"/>
  <c r="B783" i="29"/>
  <c r="K782" i="29"/>
  <c r="L782" i="29" s="1"/>
  <c r="N782" i="29" s="1"/>
  <c r="C782" i="29"/>
  <c r="D782" i="29" s="1"/>
  <c r="F782" i="29" s="1"/>
  <c r="AG768" i="29"/>
  <c r="AD767" i="29"/>
  <c r="AE767" i="29" s="1"/>
  <c r="AI767" i="29" s="1"/>
  <c r="Y767" i="29"/>
  <c r="Z767" i="29" s="1"/>
  <c r="AH767" i="29" s="1"/>
  <c r="R780" i="29" l="1"/>
  <c r="S780" i="29" s="1"/>
  <c r="U780" i="29" s="1"/>
  <c r="Q781" i="29"/>
  <c r="K783" i="29"/>
  <c r="L783" i="29" s="1"/>
  <c r="N783" i="29" s="1"/>
  <c r="B784" i="29"/>
  <c r="C783" i="29"/>
  <c r="D783" i="29" s="1"/>
  <c r="F783" i="29" s="1"/>
  <c r="Y768" i="29"/>
  <c r="Z768" i="29" s="1"/>
  <c r="AH768" i="29" s="1"/>
  <c r="AD768" i="29"/>
  <c r="AE768" i="29" s="1"/>
  <c r="AI768" i="29" s="1"/>
  <c r="AG769" i="29"/>
  <c r="D867" i="61"/>
  <c r="A869" i="61"/>
  <c r="B868" i="61"/>
  <c r="C868" i="61"/>
  <c r="D868" i="61" s="1"/>
  <c r="A870" i="61" l="1"/>
  <c r="C869" i="61"/>
  <c r="D869" i="61" s="1"/>
  <c r="B869" i="61"/>
  <c r="Q782" i="29"/>
  <c r="R781" i="29"/>
  <c r="S781" i="29" s="1"/>
  <c r="U781" i="29" s="1"/>
  <c r="AD769" i="29"/>
  <c r="AE769" i="29" s="1"/>
  <c r="AI769" i="29" s="1"/>
  <c r="Y769" i="29"/>
  <c r="Z769" i="29" s="1"/>
  <c r="AH769" i="29" s="1"/>
  <c r="AG770" i="29"/>
  <c r="B785" i="29"/>
  <c r="K784" i="29"/>
  <c r="L784" i="29" s="1"/>
  <c r="N784" i="29" s="1"/>
  <c r="C784" i="29"/>
  <c r="D784" i="29" s="1"/>
  <c r="F784" i="29" s="1"/>
  <c r="AG771" i="29" l="1"/>
  <c r="Y770" i="29"/>
  <c r="Z770" i="29" s="1"/>
  <c r="AH770" i="29" s="1"/>
  <c r="AD770" i="29"/>
  <c r="AE770" i="29" s="1"/>
  <c r="AI770" i="29" s="1"/>
  <c r="R782" i="29"/>
  <c r="S782" i="29" s="1"/>
  <c r="U782" i="29" s="1"/>
  <c r="Q783" i="29"/>
  <c r="B786" i="29"/>
  <c r="K785" i="29"/>
  <c r="L785" i="29" s="1"/>
  <c r="N785" i="29" s="1"/>
  <c r="C785" i="29"/>
  <c r="D785" i="29" s="1"/>
  <c r="F785" i="29" s="1"/>
  <c r="A871" i="61"/>
  <c r="B870" i="61"/>
  <c r="C870" i="61"/>
  <c r="D870" i="61" s="1"/>
  <c r="A872" i="61" l="1"/>
  <c r="C871" i="61"/>
  <c r="B871" i="61"/>
  <c r="C786" i="29"/>
  <c r="D786" i="29" s="1"/>
  <c r="F786" i="29" s="1"/>
  <c r="B787" i="29"/>
  <c r="K786" i="29"/>
  <c r="L786" i="29" s="1"/>
  <c r="N786" i="29" s="1"/>
  <c r="Q784" i="29"/>
  <c r="R783" i="29"/>
  <c r="S783" i="29" s="1"/>
  <c r="U783" i="29" s="1"/>
  <c r="AD771" i="29"/>
  <c r="AE771" i="29" s="1"/>
  <c r="AI771" i="29" s="1"/>
  <c r="Y771" i="29"/>
  <c r="Z771" i="29" s="1"/>
  <c r="AH771" i="29" s="1"/>
  <c r="AG772" i="29"/>
  <c r="R784" i="29" l="1"/>
  <c r="S784" i="29" s="1"/>
  <c r="U784" i="29" s="1"/>
  <c r="Q785" i="29"/>
  <c r="B788" i="29"/>
  <c r="K787" i="29"/>
  <c r="L787" i="29" s="1"/>
  <c r="N787" i="29" s="1"/>
  <c r="C787" i="29"/>
  <c r="D787" i="29" s="1"/>
  <c r="F787" i="29" s="1"/>
  <c r="Y772" i="29"/>
  <c r="Z772" i="29" s="1"/>
  <c r="AH772" i="29" s="1"/>
  <c r="AD772" i="29"/>
  <c r="AE772" i="29" s="1"/>
  <c r="AI772" i="29" s="1"/>
  <c r="AG773" i="29"/>
  <c r="D871" i="61"/>
  <c r="A873" i="61"/>
  <c r="C872" i="61"/>
  <c r="D872" i="61" s="1"/>
  <c r="B872" i="61"/>
  <c r="AD773" i="29" l="1"/>
  <c r="AE773" i="29" s="1"/>
  <c r="AI773" i="29" s="1"/>
  <c r="AG774" i="29"/>
  <c r="Y773" i="29"/>
  <c r="Z773" i="29" s="1"/>
  <c r="AH773" i="29" s="1"/>
  <c r="A874" i="61"/>
  <c r="C873" i="61"/>
  <c r="B873" i="61"/>
  <c r="K788" i="29"/>
  <c r="L788" i="29" s="1"/>
  <c r="N788" i="29" s="1"/>
  <c r="C788" i="29"/>
  <c r="D788" i="29" s="1"/>
  <c r="F788" i="29" s="1"/>
  <c r="B789" i="29"/>
  <c r="R785" i="29"/>
  <c r="S785" i="29" s="1"/>
  <c r="U785" i="29" s="1"/>
  <c r="Q786" i="29"/>
  <c r="R786" i="29" l="1"/>
  <c r="S786" i="29" s="1"/>
  <c r="U786" i="29" s="1"/>
  <c r="Q787" i="29"/>
  <c r="C789" i="29"/>
  <c r="D789" i="29" s="1"/>
  <c r="F789" i="29" s="1"/>
  <c r="B790" i="29"/>
  <c r="K789" i="29"/>
  <c r="L789" i="29" s="1"/>
  <c r="N789" i="29" s="1"/>
  <c r="A875" i="61"/>
  <c r="C874" i="61"/>
  <c r="B874" i="61"/>
  <c r="AG775" i="29"/>
  <c r="AD774" i="29"/>
  <c r="AE774" i="29" s="1"/>
  <c r="AI774" i="29" s="1"/>
  <c r="Y774" i="29"/>
  <c r="Z774" i="29" s="1"/>
  <c r="AH774" i="29" s="1"/>
  <c r="D873" i="61"/>
  <c r="AG776" i="29" l="1"/>
  <c r="AD775" i="29"/>
  <c r="AE775" i="29" s="1"/>
  <c r="AI775" i="29" s="1"/>
  <c r="Y775" i="29"/>
  <c r="Z775" i="29" s="1"/>
  <c r="AH775" i="29" s="1"/>
  <c r="D874" i="61"/>
  <c r="A876" i="61"/>
  <c r="C875" i="61"/>
  <c r="B875" i="61"/>
  <c r="K790" i="29"/>
  <c r="L790" i="29" s="1"/>
  <c r="N790" i="29" s="1"/>
  <c r="B791" i="29"/>
  <c r="C790" i="29"/>
  <c r="D790" i="29" s="1"/>
  <c r="F790" i="29" s="1"/>
  <c r="R787" i="29"/>
  <c r="S787" i="29" s="1"/>
  <c r="U787" i="29" s="1"/>
  <c r="Q788" i="29"/>
  <c r="K791" i="29" l="1"/>
  <c r="L791" i="29" s="1"/>
  <c r="N791" i="29" s="1"/>
  <c r="C791" i="29"/>
  <c r="D791" i="29" s="1"/>
  <c r="F791" i="29" s="1"/>
  <c r="B792" i="29"/>
  <c r="Q789" i="29"/>
  <c r="R788" i="29"/>
  <c r="S788" i="29" s="1"/>
  <c r="U788" i="29" s="1"/>
  <c r="D875" i="61"/>
  <c r="A877" i="61"/>
  <c r="B876" i="61"/>
  <c r="C876" i="61"/>
  <c r="D876" i="61" s="1"/>
  <c r="Y776" i="29"/>
  <c r="Z776" i="29" s="1"/>
  <c r="AH776" i="29" s="1"/>
  <c r="AG777" i="29"/>
  <c r="AD776" i="29"/>
  <c r="AE776" i="29" s="1"/>
  <c r="AI776" i="29" s="1"/>
  <c r="AD777" i="29" l="1"/>
  <c r="AE777" i="29" s="1"/>
  <c r="AI777" i="29" s="1"/>
  <c r="AG778" i="29"/>
  <c r="Y777" i="29"/>
  <c r="Z777" i="29" s="1"/>
  <c r="AH777" i="29" s="1"/>
  <c r="A878" i="61"/>
  <c r="C877" i="61"/>
  <c r="B877" i="61"/>
  <c r="B793" i="29"/>
  <c r="K792" i="29"/>
  <c r="L792" i="29" s="1"/>
  <c r="N792" i="29" s="1"/>
  <c r="C792" i="29"/>
  <c r="D792" i="29" s="1"/>
  <c r="F792" i="29" s="1"/>
  <c r="Q790" i="29"/>
  <c r="R789" i="29"/>
  <c r="S789" i="29" s="1"/>
  <c r="U789" i="29" s="1"/>
  <c r="R790" i="29" l="1"/>
  <c r="S790" i="29" s="1"/>
  <c r="U790" i="29" s="1"/>
  <c r="Q791" i="29"/>
  <c r="K793" i="29"/>
  <c r="L793" i="29" s="1"/>
  <c r="N793" i="29" s="1"/>
  <c r="C793" i="29"/>
  <c r="D793" i="29" s="1"/>
  <c r="F793" i="29" s="1"/>
  <c r="B794" i="29"/>
  <c r="A879" i="61"/>
  <c r="C878" i="61"/>
  <c r="D878" i="61" s="1"/>
  <c r="B878" i="61"/>
  <c r="AG779" i="29"/>
  <c r="Y778" i="29"/>
  <c r="Z778" i="29" s="1"/>
  <c r="AH778" i="29" s="1"/>
  <c r="AD778" i="29"/>
  <c r="AE778" i="29" s="1"/>
  <c r="AI778" i="29" s="1"/>
  <c r="D877" i="61"/>
  <c r="AG780" i="29" l="1"/>
  <c r="AD779" i="29"/>
  <c r="AE779" i="29" s="1"/>
  <c r="AI779" i="29" s="1"/>
  <c r="Y779" i="29"/>
  <c r="Z779" i="29" s="1"/>
  <c r="AH779" i="29" s="1"/>
  <c r="A880" i="61"/>
  <c r="B879" i="61"/>
  <c r="C879" i="61"/>
  <c r="D879" i="61" s="1"/>
  <c r="C794" i="29"/>
  <c r="D794" i="29" s="1"/>
  <c r="F794" i="29" s="1"/>
  <c r="B795" i="29"/>
  <c r="K794" i="29"/>
  <c r="L794" i="29" s="1"/>
  <c r="N794" i="29" s="1"/>
  <c r="Q792" i="29"/>
  <c r="R791" i="29"/>
  <c r="S791" i="29" s="1"/>
  <c r="U791" i="29" s="1"/>
  <c r="Q793" i="29" l="1"/>
  <c r="R792" i="29"/>
  <c r="S792" i="29" s="1"/>
  <c r="U792" i="29" s="1"/>
  <c r="K795" i="29"/>
  <c r="L795" i="29" s="1"/>
  <c r="N795" i="29" s="1"/>
  <c r="C795" i="29"/>
  <c r="D795" i="29" s="1"/>
  <c r="F795" i="29" s="1"/>
  <c r="B796" i="29"/>
  <c r="A881" i="61"/>
  <c r="C880" i="61"/>
  <c r="D880" i="61" s="1"/>
  <c r="B880" i="61"/>
  <c r="AD780" i="29"/>
  <c r="AE780" i="29" s="1"/>
  <c r="AI780" i="29" s="1"/>
  <c r="Y780" i="29"/>
  <c r="Z780" i="29" s="1"/>
  <c r="AH780" i="29" s="1"/>
  <c r="AG781" i="29"/>
  <c r="AG782" i="29" l="1"/>
  <c r="AD781" i="29"/>
  <c r="AE781" i="29" s="1"/>
  <c r="AI781" i="29" s="1"/>
  <c r="Y781" i="29"/>
  <c r="Z781" i="29" s="1"/>
  <c r="AH781" i="29" s="1"/>
  <c r="A882" i="61"/>
  <c r="C881" i="61"/>
  <c r="B881" i="61"/>
  <c r="K796" i="29"/>
  <c r="L796" i="29" s="1"/>
  <c r="N796" i="29" s="1"/>
  <c r="C796" i="29"/>
  <c r="D796" i="29" s="1"/>
  <c r="F796" i="29" s="1"/>
  <c r="B797" i="29"/>
  <c r="Q794" i="29"/>
  <c r="R793" i="29"/>
  <c r="S793" i="29" s="1"/>
  <c r="U793" i="29" s="1"/>
  <c r="A883" i="61" l="1"/>
  <c r="C882" i="61"/>
  <c r="B882" i="61"/>
  <c r="R794" i="29"/>
  <c r="S794" i="29" s="1"/>
  <c r="U794" i="29" s="1"/>
  <c r="Q795" i="29"/>
  <c r="B798" i="29"/>
  <c r="C797" i="29"/>
  <c r="D797" i="29" s="1"/>
  <c r="F797" i="29" s="1"/>
  <c r="K797" i="29"/>
  <c r="L797" i="29" s="1"/>
  <c r="N797" i="29" s="1"/>
  <c r="D881" i="61"/>
  <c r="Y782" i="29"/>
  <c r="Z782" i="29" s="1"/>
  <c r="AH782" i="29" s="1"/>
  <c r="AG783" i="29"/>
  <c r="AD782" i="29"/>
  <c r="AE782" i="29" s="1"/>
  <c r="AI782" i="29" s="1"/>
  <c r="AG784" i="29" l="1"/>
  <c r="AD783" i="29"/>
  <c r="AE783" i="29" s="1"/>
  <c r="AI783" i="29" s="1"/>
  <c r="Y783" i="29"/>
  <c r="Z783" i="29" s="1"/>
  <c r="AH783" i="29" s="1"/>
  <c r="B799" i="29"/>
  <c r="K798" i="29"/>
  <c r="L798" i="29" s="1"/>
  <c r="N798" i="29" s="1"/>
  <c r="C798" i="29"/>
  <c r="D798" i="29" s="1"/>
  <c r="F798" i="29" s="1"/>
  <c r="Q796" i="29"/>
  <c r="R795" i="29"/>
  <c r="S795" i="29" s="1"/>
  <c r="U795" i="29" s="1"/>
  <c r="D882" i="61"/>
  <c r="A884" i="61"/>
  <c r="C883" i="61"/>
  <c r="D883" i="61" s="1"/>
  <c r="B883" i="61"/>
  <c r="K799" i="29" l="1"/>
  <c r="L799" i="29" s="1"/>
  <c r="N799" i="29" s="1"/>
  <c r="B800" i="29"/>
  <c r="C799" i="29"/>
  <c r="D799" i="29" s="1"/>
  <c r="F799" i="29" s="1"/>
  <c r="A885" i="61"/>
  <c r="B884" i="61"/>
  <c r="C884" i="61"/>
  <c r="D884" i="61" s="1"/>
  <c r="R796" i="29"/>
  <c r="S796" i="29" s="1"/>
  <c r="U796" i="29" s="1"/>
  <c r="Q797" i="29"/>
  <c r="Y784" i="29"/>
  <c r="Z784" i="29" s="1"/>
  <c r="AH784" i="29" s="1"/>
  <c r="AD784" i="29"/>
  <c r="AE784" i="29" s="1"/>
  <c r="AI784" i="29" s="1"/>
  <c r="AG785" i="29"/>
  <c r="AD785" i="29" l="1"/>
  <c r="AE785" i="29" s="1"/>
  <c r="AI785" i="29" s="1"/>
  <c r="Y785" i="29"/>
  <c r="Z785" i="29" s="1"/>
  <c r="AH785" i="29" s="1"/>
  <c r="AG786" i="29"/>
  <c r="Q798" i="29"/>
  <c r="R797" i="29"/>
  <c r="S797" i="29" s="1"/>
  <c r="U797" i="29" s="1"/>
  <c r="A886" i="61"/>
  <c r="C885" i="61"/>
  <c r="B885" i="61"/>
  <c r="B801" i="29"/>
  <c r="K800" i="29"/>
  <c r="L800" i="29" s="1"/>
  <c r="N800" i="29" s="1"/>
  <c r="C800" i="29"/>
  <c r="D800" i="29" s="1"/>
  <c r="F800" i="29" s="1"/>
  <c r="A887" i="61" l="1"/>
  <c r="C886" i="61"/>
  <c r="D886" i="61" s="1"/>
  <c r="B886" i="61"/>
  <c r="Y786" i="29"/>
  <c r="Z786" i="29" s="1"/>
  <c r="AH786" i="29" s="1"/>
  <c r="AG787" i="29"/>
  <c r="AD786" i="29"/>
  <c r="AE786" i="29" s="1"/>
  <c r="AI786" i="29" s="1"/>
  <c r="D885" i="61"/>
  <c r="B802" i="29"/>
  <c r="K801" i="29"/>
  <c r="L801" i="29" s="1"/>
  <c r="N801" i="29" s="1"/>
  <c r="C801" i="29"/>
  <c r="D801" i="29" s="1"/>
  <c r="F801" i="29" s="1"/>
  <c r="R798" i="29"/>
  <c r="S798" i="29" s="1"/>
  <c r="U798" i="29" s="1"/>
  <c r="Q799" i="29"/>
  <c r="R799" i="29" l="1"/>
  <c r="S799" i="29" s="1"/>
  <c r="U799" i="29" s="1"/>
  <c r="Q800" i="29"/>
  <c r="C802" i="29"/>
  <c r="D802" i="29" s="1"/>
  <c r="F802" i="29" s="1"/>
  <c r="B803" i="29"/>
  <c r="K802" i="29"/>
  <c r="L802" i="29" s="1"/>
  <c r="N802" i="29" s="1"/>
  <c r="AD787" i="29"/>
  <c r="AE787" i="29" s="1"/>
  <c r="AI787" i="29" s="1"/>
  <c r="Y787" i="29"/>
  <c r="Z787" i="29" s="1"/>
  <c r="AH787" i="29" s="1"/>
  <c r="AG788" i="29"/>
  <c r="A888" i="61"/>
  <c r="C887" i="61"/>
  <c r="D887" i="61" s="1"/>
  <c r="B887" i="61"/>
  <c r="A889" i="61" l="1"/>
  <c r="C888" i="61"/>
  <c r="B888" i="61"/>
  <c r="B804" i="29"/>
  <c r="K803" i="29"/>
  <c r="L803" i="29" s="1"/>
  <c r="N803" i="29" s="1"/>
  <c r="C803" i="29"/>
  <c r="D803" i="29" s="1"/>
  <c r="F803" i="29" s="1"/>
  <c r="Q801" i="29"/>
  <c r="R800" i="29"/>
  <c r="S800" i="29" s="1"/>
  <c r="U800" i="29" s="1"/>
  <c r="Y788" i="29"/>
  <c r="Z788" i="29" s="1"/>
  <c r="AH788" i="29" s="1"/>
  <c r="AG789" i="29"/>
  <c r="AD788" i="29"/>
  <c r="AE788" i="29" s="1"/>
  <c r="AI788" i="29" s="1"/>
  <c r="AD789" i="29" l="1"/>
  <c r="AE789" i="29" s="1"/>
  <c r="AI789" i="29" s="1"/>
  <c r="AG790" i="29"/>
  <c r="Y789" i="29"/>
  <c r="Z789" i="29" s="1"/>
  <c r="AH789" i="29" s="1"/>
  <c r="Q802" i="29"/>
  <c r="R801" i="29"/>
  <c r="S801" i="29" s="1"/>
  <c r="U801" i="29" s="1"/>
  <c r="K804" i="29"/>
  <c r="L804" i="29" s="1"/>
  <c r="N804" i="29" s="1"/>
  <c r="C804" i="29"/>
  <c r="D804" i="29" s="1"/>
  <c r="F804" i="29" s="1"/>
  <c r="B805" i="29"/>
  <c r="D888" i="61"/>
  <c r="A890" i="61"/>
  <c r="C889" i="61"/>
  <c r="B889" i="61"/>
  <c r="A891" i="61" l="1"/>
  <c r="C890" i="61"/>
  <c r="B890" i="61"/>
  <c r="C805" i="29"/>
  <c r="D805" i="29" s="1"/>
  <c r="F805" i="29" s="1"/>
  <c r="B806" i="29"/>
  <c r="K805" i="29"/>
  <c r="L805" i="29" s="1"/>
  <c r="N805" i="29" s="1"/>
  <c r="D889" i="61"/>
  <c r="R802" i="29"/>
  <c r="S802" i="29" s="1"/>
  <c r="U802" i="29" s="1"/>
  <c r="Q803" i="29"/>
  <c r="Y790" i="29"/>
  <c r="Z790" i="29" s="1"/>
  <c r="AH790" i="29" s="1"/>
  <c r="AD790" i="29"/>
  <c r="AE790" i="29" s="1"/>
  <c r="AI790" i="29" s="1"/>
  <c r="AG791" i="29"/>
  <c r="AG792" i="29" l="1"/>
  <c r="AD791" i="29"/>
  <c r="AE791" i="29" s="1"/>
  <c r="AI791" i="29" s="1"/>
  <c r="Y791" i="29"/>
  <c r="Z791" i="29" s="1"/>
  <c r="AH791" i="29" s="1"/>
  <c r="R803" i="29"/>
  <c r="S803" i="29" s="1"/>
  <c r="U803" i="29" s="1"/>
  <c r="Q804" i="29"/>
  <c r="K806" i="29"/>
  <c r="L806" i="29" s="1"/>
  <c r="N806" i="29" s="1"/>
  <c r="B807" i="29"/>
  <c r="C806" i="29"/>
  <c r="D806" i="29" s="1"/>
  <c r="F806" i="29" s="1"/>
  <c r="D890" i="61"/>
  <c r="A892" i="61"/>
  <c r="C891" i="61"/>
  <c r="D891" i="61" s="1"/>
  <c r="B891" i="61"/>
  <c r="A893" i="61" l="1"/>
  <c r="B892" i="61"/>
  <c r="C892" i="61"/>
  <c r="D892" i="61" s="1"/>
  <c r="K807" i="29"/>
  <c r="L807" i="29" s="1"/>
  <c r="N807" i="29" s="1"/>
  <c r="C807" i="29"/>
  <c r="D807" i="29" s="1"/>
  <c r="F807" i="29" s="1"/>
  <c r="B808" i="29"/>
  <c r="R804" i="29"/>
  <c r="S804" i="29" s="1"/>
  <c r="U804" i="29" s="1"/>
  <c r="Q805" i="29"/>
  <c r="AD792" i="29"/>
  <c r="AE792" i="29" s="1"/>
  <c r="AI792" i="29" s="1"/>
  <c r="Y792" i="29"/>
  <c r="Z792" i="29" s="1"/>
  <c r="AH792" i="29" s="1"/>
  <c r="AG793" i="29"/>
  <c r="AG794" i="29" l="1"/>
  <c r="AD793" i="29"/>
  <c r="AE793" i="29" s="1"/>
  <c r="AI793" i="29" s="1"/>
  <c r="Y793" i="29"/>
  <c r="Z793" i="29" s="1"/>
  <c r="AH793" i="29" s="1"/>
  <c r="B809" i="29"/>
  <c r="K808" i="29"/>
  <c r="L808" i="29" s="1"/>
  <c r="N808" i="29" s="1"/>
  <c r="C808" i="29"/>
  <c r="D808" i="29" s="1"/>
  <c r="F808" i="29" s="1"/>
  <c r="Q806" i="29"/>
  <c r="R805" i="29"/>
  <c r="S805" i="29" s="1"/>
  <c r="U805" i="29" s="1"/>
  <c r="A894" i="61"/>
  <c r="C893" i="61"/>
  <c r="D893" i="61" s="1"/>
  <c r="B893" i="61"/>
  <c r="K809" i="29" l="1"/>
  <c r="L809" i="29" s="1"/>
  <c r="N809" i="29" s="1"/>
  <c r="C809" i="29"/>
  <c r="D809" i="29" s="1"/>
  <c r="F809" i="29" s="1"/>
  <c r="B810" i="29"/>
  <c r="A895" i="61"/>
  <c r="C894" i="61"/>
  <c r="D894" i="61" s="1"/>
  <c r="B894" i="61"/>
  <c r="Q807" i="29"/>
  <c r="R806" i="29"/>
  <c r="S806" i="29" s="1"/>
  <c r="U806" i="29" s="1"/>
  <c r="AG795" i="29"/>
  <c r="AD794" i="29"/>
  <c r="AE794" i="29" s="1"/>
  <c r="AI794" i="29" s="1"/>
  <c r="Y794" i="29"/>
  <c r="Z794" i="29" s="1"/>
  <c r="AH794" i="29" s="1"/>
  <c r="Q808" i="29" l="1"/>
  <c r="R807" i="29"/>
  <c r="S807" i="29" s="1"/>
  <c r="U807" i="29" s="1"/>
  <c r="C810" i="29"/>
  <c r="D810" i="29" s="1"/>
  <c r="F810" i="29" s="1"/>
  <c r="B811" i="29"/>
  <c r="K810" i="29"/>
  <c r="L810" i="29" s="1"/>
  <c r="N810" i="29" s="1"/>
  <c r="AG796" i="29"/>
  <c r="AD795" i="29"/>
  <c r="AE795" i="29" s="1"/>
  <c r="AI795" i="29" s="1"/>
  <c r="Y795" i="29"/>
  <c r="Z795" i="29" s="1"/>
  <c r="AH795" i="29" s="1"/>
  <c r="A896" i="61"/>
  <c r="B895" i="61"/>
  <c r="C895" i="61"/>
  <c r="D895" i="61" s="1"/>
  <c r="AG797" i="29" l="1"/>
  <c r="AD796" i="29"/>
  <c r="AE796" i="29" s="1"/>
  <c r="AI796" i="29" s="1"/>
  <c r="Y796" i="29"/>
  <c r="Z796" i="29" s="1"/>
  <c r="AH796" i="29" s="1"/>
  <c r="K811" i="29"/>
  <c r="L811" i="29" s="1"/>
  <c r="N811" i="29" s="1"/>
  <c r="C811" i="29"/>
  <c r="D811" i="29" s="1"/>
  <c r="F811" i="29" s="1"/>
  <c r="B812" i="29"/>
  <c r="A897" i="61"/>
  <c r="C896" i="61"/>
  <c r="D896" i="61" s="1"/>
  <c r="B896" i="61"/>
  <c r="Q809" i="29"/>
  <c r="R808" i="29"/>
  <c r="S808" i="29" s="1"/>
  <c r="U808" i="29" s="1"/>
  <c r="Q810" i="29" l="1"/>
  <c r="R809" i="29"/>
  <c r="S809" i="29" s="1"/>
  <c r="U809" i="29" s="1"/>
  <c r="K812" i="29"/>
  <c r="L812" i="29" s="1"/>
  <c r="N812" i="29" s="1"/>
  <c r="C812" i="29"/>
  <c r="D812" i="29" s="1"/>
  <c r="F812" i="29" s="1"/>
  <c r="B813" i="29"/>
  <c r="A898" i="61"/>
  <c r="C897" i="61"/>
  <c r="B897" i="61"/>
  <c r="AD797" i="29"/>
  <c r="AE797" i="29" s="1"/>
  <c r="AI797" i="29" s="1"/>
  <c r="Y797" i="29"/>
  <c r="Z797" i="29" s="1"/>
  <c r="AH797" i="29" s="1"/>
  <c r="AG798" i="29"/>
  <c r="AG799" i="29" l="1"/>
  <c r="AD798" i="29"/>
  <c r="AE798" i="29" s="1"/>
  <c r="AI798" i="29" s="1"/>
  <c r="Y798" i="29"/>
  <c r="Z798" i="29" s="1"/>
  <c r="AH798" i="29" s="1"/>
  <c r="A899" i="61"/>
  <c r="C898" i="61"/>
  <c r="B898" i="61"/>
  <c r="B814" i="29"/>
  <c r="C813" i="29"/>
  <c r="D813" i="29" s="1"/>
  <c r="F813" i="29" s="1"/>
  <c r="K813" i="29"/>
  <c r="L813" i="29" s="1"/>
  <c r="N813" i="29" s="1"/>
  <c r="D897" i="61"/>
  <c r="R810" i="29"/>
  <c r="S810" i="29" s="1"/>
  <c r="U810" i="29" s="1"/>
  <c r="Q811" i="29"/>
  <c r="A900" i="61" l="1"/>
  <c r="C899" i="61"/>
  <c r="D899" i="61" s="1"/>
  <c r="B899" i="61"/>
  <c r="R811" i="29"/>
  <c r="S811" i="29" s="1"/>
  <c r="U811" i="29" s="1"/>
  <c r="Q812" i="29"/>
  <c r="B815" i="29"/>
  <c r="K814" i="29"/>
  <c r="L814" i="29" s="1"/>
  <c r="N814" i="29" s="1"/>
  <c r="C814" i="29"/>
  <c r="D814" i="29" s="1"/>
  <c r="F814" i="29" s="1"/>
  <c r="D898" i="61"/>
  <c r="Y799" i="29"/>
  <c r="Z799" i="29" s="1"/>
  <c r="AH799" i="29" s="1"/>
  <c r="AG800" i="29"/>
  <c r="AD799" i="29"/>
  <c r="AE799" i="29" s="1"/>
  <c r="AI799" i="29" s="1"/>
  <c r="K815" i="29" l="1"/>
  <c r="L815" i="29" s="1"/>
  <c r="N815" i="29" s="1"/>
  <c r="B816" i="29"/>
  <c r="C815" i="29"/>
  <c r="D815" i="29" s="1"/>
  <c r="F815" i="29" s="1"/>
  <c r="Q813" i="29"/>
  <c r="R812" i="29"/>
  <c r="S812" i="29" s="1"/>
  <c r="U812" i="29" s="1"/>
  <c r="Y800" i="29"/>
  <c r="Z800" i="29" s="1"/>
  <c r="AH800" i="29" s="1"/>
  <c r="AG801" i="29"/>
  <c r="AD800" i="29"/>
  <c r="AE800" i="29" s="1"/>
  <c r="AI800" i="29" s="1"/>
  <c r="A901" i="61"/>
  <c r="B900" i="61"/>
  <c r="C900" i="61"/>
  <c r="D900" i="61" s="1"/>
  <c r="AG802" i="29" l="1"/>
  <c r="AD801" i="29"/>
  <c r="AE801" i="29" s="1"/>
  <c r="AI801" i="29" s="1"/>
  <c r="Y801" i="29"/>
  <c r="Z801" i="29" s="1"/>
  <c r="AH801" i="29" s="1"/>
  <c r="A902" i="61"/>
  <c r="C901" i="61"/>
  <c r="B901" i="61"/>
  <c r="B817" i="29"/>
  <c r="K816" i="29"/>
  <c r="L816" i="29" s="1"/>
  <c r="N816" i="29" s="1"/>
  <c r="C816" i="29"/>
  <c r="D816" i="29" s="1"/>
  <c r="F816" i="29" s="1"/>
  <c r="Q814" i="29"/>
  <c r="R813" i="29"/>
  <c r="S813" i="29" s="1"/>
  <c r="U813" i="29" s="1"/>
  <c r="R814" i="29" l="1"/>
  <c r="S814" i="29" s="1"/>
  <c r="U814" i="29" s="1"/>
  <c r="Q815" i="29"/>
  <c r="A903" i="61"/>
  <c r="C902" i="61"/>
  <c r="D902" i="61" s="1"/>
  <c r="B902" i="61"/>
  <c r="B818" i="29"/>
  <c r="K817" i="29"/>
  <c r="L817" i="29" s="1"/>
  <c r="N817" i="29" s="1"/>
  <c r="C817" i="29"/>
  <c r="D817" i="29" s="1"/>
  <c r="F817" i="29" s="1"/>
  <c r="D901" i="61"/>
  <c r="AG803" i="29"/>
  <c r="AD802" i="29"/>
  <c r="AE802" i="29" s="1"/>
  <c r="AI802" i="29" s="1"/>
  <c r="Y802" i="29"/>
  <c r="Z802" i="29" s="1"/>
  <c r="AH802" i="29" s="1"/>
  <c r="C818" i="29" l="1"/>
  <c r="D818" i="29" s="1"/>
  <c r="F818" i="29" s="1"/>
  <c r="B819" i="29"/>
  <c r="K818" i="29"/>
  <c r="L818" i="29" s="1"/>
  <c r="N818" i="29" s="1"/>
  <c r="A904" i="61"/>
  <c r="C903" i="61"/>
  <c r="D903" i="61" s="1"/>
  <c r="B903" i="61"/>
  <c r="Y803" i="29"/>
  <c r="Z803" i="29" s="1"/>
  <c r="AH803" i="29" s="1"/>
  <c r="AG804" i="29"/>
  <c r="AD803" i="29"/>
  <c r="AE803" i="29" s="1"/>
  <c r="AI803" i="29" s="1"/>
  <c r="Q816" i="29"/>
  <c r="R815" i="29"/>
  <c r="S815" i="29" s="1"/>
  <c r="U815" i="29" s="1"/>
  <c r="B820" i="29" l="1"/>
  <c r="K819" i="29"/>
  <c r="L819" i="29" s="1"/>
  <c r="N819" i="29" s="1"/>
  <c r="C819" i="29"/>
  <c r="D819" i="29" s="1"/>
  <c r="F819" i="29" s="1"/>
  <c r="R816" i="29"/>
  <c r="S816" i="29" s="1"/>
  <c r="U816" i="29" s="1"/>
  <c r="Q817" i="29"/>
  <c r="Y804" i="29"/>
  <c r="Z804" i="29" s="1"/>
  <c r="AH804" i="29" s="1"/>
  <c r="AG805" i="29"/>
  <c r="AD804" i="29"/>
  <c r="AE804" i="29" s="1"/>
  <c r="AI804" i="29" s="1"/>
  <c r="A905" i="61"/>
  <c r="C904" i="61"/>
  <c r="B904" i="61"/>
  <c r="A906" i="61" l="1"/>
  <c r="C905" i="61"/>
  <c r="B905" i="61"/>
  <c r="R817" i="29"/>
  <c r="S817" i="29" s="1"/>
  <c r="U817" i="29" s="1"/>
  <c r="Q818" i="29"/>
  <c r="D904" i="61"/>
  <c r="Y805" i="29"/>
  <c r="Z805" i="29" s="1"/>
  <c r="AH805" i="29" s="1"/>
  <c r="AG806" i="29"/>
  <c r="AD805" i="29"/>
  <c r="AE805" i="29" s="1"/>
  <c r="AI805" i="29" s="1"/>
  <c r="K820" i="29"/>
  <c r="L820" i="29" s="1"/>
  <c r="N820" i="29" s="1"/>
  <c r="C820" i="29"/>
  <c r="D820" i="29" s="1"/>
  <c r="F820" i="29" s="1"/>
  <c r="B821" i="29"/>
  <c r="C821" i="29" l="1"/>
  <c r="D821" i="29" s="1"/>
  <c r="F821" i="29" s="1"/>
  <c r="B822" i="29"/>
  <c r="K821" i="29"/>
  <c r="L821" i="29" s="1"/>
  <c r="N821" i="29" s="1"/>
  <c r="Y806" i="29"/>
  <c r="Z806" i="29" s="1"/>
  <c r="AH806" i="29" s="1"/>
  <c r="AD806" i="29"/>
  <c r="AE806" i="29" s="1"/>
  <c r="AI806" i="29" s="1"/>
  <c r="AG807" i="29"/>
  <c r="R818" i="29"/>
  <c r="S818" i="29" s="1"/>
  <c r="U818" i="29" s="1"/>
  <c r="Q819" i="29"/>
  <c r="D905" i="61"/>
  <c r="A907" i="61"/>
  <c r="C906" i="61"/>
  <c r="B906" i="61"/>
  <c r="D906" i="61" l="1"/>
  <c r="R819" i="29"/>
  <c r="S819" i="29" s="1"/>
  <c r="U819" i="29" s="1"/>
  <c r="Q820" i="29"/>
  <c r="A908" i="61"/>
  <c r="C907" i="61"/>
  <c r="B907" i="61"/>
  <c r="K822" i="29"/>
  <c r="L822" i="29" s="1"/>
  <c r="N822" i="29" s="1"/>
  <c r="B823" i="29"/>
  <c r="C822" i="29"/>
  <c r="D822" i="29" s="1"/>
  <c r="F822" i="29" s="1"/>
  <c r="AG808" i="29"/>
  <c r="AD807" i="29"/>
  <c r="AE807" i="29" s="1"/>
  <c r="AI807" i="29" s="1"/>
  <c r="Y807" i="29"/>
  <c r="Z807" i="29" s="1"/>
  <c r="AH807" i="29" s="1"/>
  <c r="AD808" i="29" l="1"/>
  <c r="AE808" i="29" s="1"/>
  <c r="AI808" i="29" s="1"/>
  <c r="Y808" i="29"/>
  <c r="Z808" i="29" s="1"/>
  <c r="AH808" i="29" s="1"/>
  <c r="AG809" i="29"/>
  <c r="K823" i="29"/>
  <c r="L823" i="29" s="1"/>
  <c r="N823" i="29" s="1"/>
  <c r="C823" i="29"/>
  <c r="D823" i="29" s="1"/>
  <c r="F823" i="29" s="1"/>
  <c r="B824" i="29"/>
  <c r="D907" i="61"/>
  <c r="A909" i="61"/>
  <c r="B908" i="61"/>
  <c r="C908" i="61"/>
  <c r="D908" i="61" s="1"/>
  <c r="Q821" i="29"/>
  <c r="R820" i="29"/>
  <c r="S820" i="29" s="1"/>
  <c r="U820" i="29" s="1"/>
  <c r="Q822" i="29" l="1"/>
  <c r="R821" i="29"/>
  <c r="S821" i="29" s="1"/>
  <c r="U821" i="29" s="1"/>
  <c r="AG810" i="29"/>
  <c r="AD809" i="29"/>
  <c r="AE809" i="29" s="1"/>
  <c r="AI809" i="29" s="1"/>
  <c r="Y809" i="29"/>
  <c r="Z809" i="29" s="1"/>
  <c r="AH809" i="29" s="1"/>
  <c r="A910" i="61"/>
  <c r="C909" i="61"/>
  <c r="B909" i="61"/>
  <c r="B825" i="29"/>
  <c r="K824" i="29"/>
  <c r="L824" i="29" s="1"/>
  <c r="N824" i="29" s="1"/>
  <c r="C824" i="29"/>
  <c r="D824" i="29" s="1"/>
  <c r="F824" i="29" s="1"/>
  <c r="D909" i="61" l="1"/>
  <c r="K825" i="29"/>
  <c r="L825" i="29" s="1"/>
  <c r="N825" i="29" s="1"/>
  <c r="C825" i="29"/>
  <c r="D825" i="29" s="1"/>
  <c r="F825" i="29" s="1"/>
  <c r="B826" i="29"/>
  <c r="A911" i="61"/>
  <c r="C910" i="61"/>
  <c r="B910" i="61"/>
  <c r="AD810" i="29"/>
  <c r="AE810" i="29" s="1"/>
  <c r="AI810" i="29" s="1"/>
  <c r="AG811" i="29"/>
  <c r="Y810" i="29"/>
  <c r="Z810" i="29" s="1"/>
  <c r="AH810" i="29" s="1"/>
  <c r="R822" i="29"/>
  <c r="S822" i="29" s="1"/>
  <c r="U822" i="29" s="1"/>
  <c r="Q823" i="29"/>
  <c r="A912" i="61" l="1"/>
  <c r="B911" i="61"/>
  <c r="C911" i="61"/>
  <c r="D911" i="61" s="1"/>
  <c r="C826" i="29"/>
  <c r="D826" i="29" s="1"/>
  <c r="F826" i="29" s="1"/>
  <c r="B827" i="29"/>
  <c r="K826" i="29"/>
  <c r="L826" i="29" s="1"/>
  <c r="N826" i="29" s="1"/>
  <c r="AG812" i="29"/>
  <c r="AD811" i="29"/>
  <c r="AE811" i="29" s="1"/>
  <c r="AI811" i="29" s="1"/>
  <c r="Y811" i="29"/>
  <c r="Z811" i="29" s="1"/>
  <c r="AH811" i="29" s="1"/>
  <c r="Q824" i="29"/>
  <c r="R823" i="29"/>
  <c r="S823" i="29" s="1"/>
  <c r="U823" i="29" s="1"/>
  <c r="D910" i="61"/>
  <c r="K827" i="29" l="1"/>
  <c r="L827" i="29" s="1"/>
  <c r="N827" i="29" s="1"/>
  <c r="C827" i="29"/>
  <c r="D827" i="29" s="1"/>
  <c r="F827" i="29" s="1"/>
  <c r="B828" i="29"/>
  <c r="Q825" i="29"/>
  <c r="R824" i="29"/>
  <c r="S824" i="29" s="1"/>
  <c r="U824" i="29" s="1"/>
  <c r="AD812" i="29"/>
  <c r="AE812" i="29" s="1"/>
  <c r="AI812" i="29" s="1"/>
  <c r="Y812" i="29"/>
  <c r="Z812" i="29" s="1"/>
  <c r="AH812" i="29" s="1"/>
  <c r="AG813" i="29"/>
  <c r="A913" i="61"/>
  <c r="C912" i="61"/>
  <c r="B912" i="61"/>
  <c r="D912" i="61" l="1"/>
  <c r="AD813" i="29"/>
  <c r="AE813" i="29" s="1"/>
  <c r="AI813" i="29" s="1"/>
  <c r="Y813" i="29"/>
  <c r="Z813" i="29" s="1"/>
  <c r="AH813" i="29" s="1"/>
  <c r="AG814" i="29"/>
  <c r="K828" i="29"/>
  <c r="L828" i="29" s="1"/>
  <c r="N828" i="29" s="1"/>
  <c r="C828" i="29"/>
  <c r="D828" i="29" s="1"/>
  <c r="F828" i="29" s="1"/>
  <c r="B829" i="29"/>
  <c r="A914" i="61"/>
  <c r="C913" i="61"/>
  <c r="D913" i="61" s="1"/>
  <c r="B913" i="61"/>
  <c r="Q826" i="29"/>
  <c r="R825" i="29"/>
  <c r="S825" i="29" s="1"/>
  <c r="U825" i="29" s="1"/>
  <c r="R826" i="29" l="1"/>
  <c r="S826" i="29" s="1"/>
  <c r="U826" i="29" s="1"/>
  <c r="Q827" i="29"/>
  <c r="B830" i="29"/>
  <c r="C829" i="29"/>
  <c r="D829" i="29" s="1"/>
  <c r="F829" i="29" s="1"/>
  <c r="K829" i="29"/>
  <c r="L829" i="29" s="1"/>
  <c r="N829" i="29" s="1"/>
  <c r="AG815" i="29"/>
  <c r="AD814" i="29"/>
  <c r="AE814" i="29" s="1"/>
  <c r="AI814" i="29" s="1"/>
  <c r="Y814" i="29"/>
  <c r="Z814" i="29" s="1"/>
  <c r="AH814" i="29" s="1"/>
  <c r="A915" i="61"/>
  <c r="C914" i="61"/>
  <c r="B914" i="61"/>
  <c r="Y815" i="29" l="1"/>
  <c r="Z815" i="29" s="1"/>
  <c r="AH815" i="29" s="1"/>
  <c r="AG816" i="29"/>
  <c r="AD815" i="29"/>
  <c r="AE815" i="29" s="1"/>
  <c r="AI815" i="29" s="1"/>
  <c r="B831" i="29"/>
  <c r="K830" i="29"/>
  <c r="L830" i="29" s="1"/>
  <c r="N830" i="29" s="1"/>
  <c r="C830" i="29"/>
  <c r="D830" i="29" s="1"/>
  <c r="F830" i="29" s="1"/>
  <c r="D914" i="61"/>
  <c r="Q828" i="29"/>
  <c r="R827" i="29"/>
  <c r="S827" i="29" s="1"/>
  <c r="U827" i="29" s="1"/>
  <c r="A916" i="61"/>
  <c r="C915" i="61"/>
  <c r="B915" i="61"/>
  <c r="D915" i="61" l="1"/>
  <c r="Y816" i="29"/>
  <c r="Z816" i="29" s="1"/>
  <c r="AH816" i="29" s="1"/>
  <c r="AG817" i="29"/>
  <c r="AD816" i="29"/>
  <c r="AE816" i="29" s="1"/>
  <c r="AI816" i="29" s="1"/>
  <c r="A917" i="61"/>
  <c r="B916" i="61"/>
  <c r="C916" i="61"/>
  <c r="D916" i="61" s="1"/>
  <c r="R828" i="29"/>
  <c r="S828" i="29" s="1"/>
  <c r="U828" i="29" s="1"/>
  <c r="Q829" i="29"/>
  <c r="K831" i="29"/>
  <c r="L831" i="29" s="1"/>
  <c r="N831" i="29" s="1"/>
  <c r="B832" i="29"/>
  <c r="C831" i="29"/>
  <c r="D831" i="29" s="1"/>
  <c r="F831" i="29" s="1"/>
  <c r="A918" i="61" l="1"/>
  <c r="C917" i="61"/>
  <c r="D917" i="61" s="1"/>
  <c r="B917" i="61"/>
  <c r="Y817" i="29"/>
  <c r="Z817" i="29" s="1"/>
  <c r="AH817" i="29" s="1"/>
  <c r="AD817" i="29"/>
  <c r="AE817" i="29" s="1"/>
  <c r="AI817" i="29" s="1"/>
  <c r="AG818" i="29"/>
  <c r="B833" i="29"/>
  <c r="K832" i="29"/>
  <c r="L832" i="29" s="1"/>
  <c r="N832" i="29" s="1"/>
  <c r="C832" i="29"/>
  <c r="D832" i="29" s="1"/>
  <c r="F832" i="29" s="1"/>
  <c r="Q830" i="29"/>
  <c r="R829" i="29"/>
  <c r="S829" i="29" s="1"/>
  <c r="U829" i="29" s="1"/>
  <c r="AG819" i="29" l="1"/>
  <c r="AD818" i="29"/>
  <c r="AE818" i="29" s="1"/>
  <c r="AI818" i="29" s="1"/>
  <c r="Y818" i="29"/>
  <c r="Z818" i="29" s="1"/>
  <c r="AH818" i="29" s="1"/>
  <c r="R830" i="29"/>
  <c r="S830" i="29" s="1"/>
  <c r="U830" i="29" s="1"/>
  <c r="Q831" i="29"/>
  <c r="B834" i="29"/>
  <c r="K833" i="29"/>
  <c r="L833" i="29" s="1"/>
  <c r="N833" i="29" s="1"/>
  <c r="C833" i="29"/>
  <c r="D833" i="29" s="1"/>
  <c r="F833" i="29" s="1"/>
  <c r="A919" i="61"/>
  <c r="C918" i="61"/>
  <c r="B918" i="61"/>
  <c r="A920" i="61" l="1"/>
  <c r="C919" i="61"/>
  <c r="D919" i="61" s="1"/>
  <c r="B919" i="61"/>
  <c r="D918" i="61"/>
  <c r="C834" i="29"/>
  <c r="D834" i="29" s="1"/>
  <c r="F834" i="29" s="1"/>
  <c r="B835" i="29"/>
  <c r="K834" i="29"/>
  <c r="L834" i="29" s="1"/>
  <c r="N834" i="29" s="1"/>
  <c r="Q832" i="29"/>
  <c r="R831" i="29"/>
  <c r="S831" i="29" s="1"/>
  <c r="U831" i="29" s="1"/>
  <c r="AG820" i="29"/>
  <c r="AD819" i="29"/>
  <c r="AE819" i="29" s="1"/>
  <c r="AI819" i="29" s="1"/>
  <c r="Y819" i="29"/>
  <c r="Z819" i="29" s="1"/>
  <c r="AH819" i="29" s="1"/>
  <c r="R832" i="29" l="1"/>
  <c r="S832" i="29" s="1"/>
  <c r="U832" i="29" s="1"/>
  <c r="Q833" i="29"/>
  <c r="Y820" i="29"/>
  <c r="Z820" i="29" s="1"/>
  <c r="AH820" i="29" s="1"/>
  <c r="AG821" i="29"/>
  <c r="AD820" i="29"/>
  <c r="AE820" i="29" s="1"/>
  <c r="AI820" i="29" s="1"/>
  <c r="B836" i="29"/>
  <c r="K835" i="29"/>
  <c r="L835" i="29" s="1"/>
  <c r="N835" i="29" s="1"/>
  <c r="C835" i="29"/>
  <c r="D835" i="29" s="1"/>
  <c r="F835" i="29" s="1"/>
  <c r="A921" i="61"/>
  <c r="C920" i="61"/>
  <c r="B920" i="61"/>
  <c r="A922" i="61" l="1"/>
  <c r="C921" i="61"/>
  <c r="B921" i="61"/>
  <c r="D920" i="61"/>
  <c r="K836" i="29"/>
  <c r="L836" i="29" s="1"/>
  <c r="N836" i="29" s="1"/>
  <c r="C836" i="29"/>
  <c r="D836" i="29" s="1"/>
  <c r="F836" i="29" s="1"/>
  <c r="B837" i="29"/>
  <c r="AG822" i="29"/>
  <c r="AD821" i="29"/>
  <c r="AE821" i="29" s="1"/>
  <c r="AI821" i="29" s="1"/>
  <c r="Y821" i="29"/>
  <c r="Z821" i="29" s="1"/>
  <c r="AH821" i="29" s="1"/>
  <c r="R833" i="29"/>
  <c r="S833" i="29" s="1"/>
  <c r="U833" i="29" s="1"/>
  <c r="Q834" i="29"/>
  <c r="R834" i="29" l="1"/>
  <c r="S834" i="29" s="1"/>
  <c r="U834" i="29" s="1"/>
  <c r="Q835" i="29"/>
  <c r="Y822" i="29"/>
  <c r="Z822" i="29" s="1"/>
  <c r="AH822" i="29" s="1"/>
  <c r="AD822" i="29"/>
  <c r="AE822" i="29" s="1"/>
  <c r="AI822" i="29" s="1"/>
  <c r="AG823" i="29"/>
  <c r="C837" i="29"/>
  <c r="D837" i="29" s="1"/>
  <c r="F837" i="29" s="1"/>
  <c r="B838" i="29"/>
  <c r="K837" i="29"/>
  <c r="L837" i="29" s="1"/>
  <c r="N837" i="29" s="1"/>
  <c r="D921" i="61"/>
  <c r="A923" i="61"/>
  <c r="C922" i="61"/>
  <c r="D922" i="61" s="1"/>
  <c r="B922" i="61"/>
  <c r="A924" i="61" l="1"/>
  <c r="C923" i="61"/>
  <c r="D923" i="61" s="1"/>
  <c r="B923" i="61"/>
  <c r="K838" i="29"/>
  <c r="L838" i="29" s="1"/>
  <c r="N838" i="29" s="1"/>
  <c r="B839" i="29"/>
  <c r="C838" i="29"/>
  <c r="D838" i="29" s="1"/>
  <c r="F838" i="29" s="1"/>
  <c r="AG824" i="29"/>
  <c r="AD823" i="29"/>
  <c r="AE823" i="29" s="1"/>
  <c r="AI823" i="29" s="1"/>
  <c r="Y823" i="29"/>
  <c r="Z823" i="29" s="1"/>
  <c r="AH823" i="29" s="1"/>
  <c r="R835" i="29"/>
  <c r="S835" i="29" s="1"/>
  <c r="U835" i="29" s="1"/>
  <c r="Q836" i="29"/>
  <c r="AD824" i="29" l="1"/>
  <c r="AE824" i="29" s="1"/>
  <c r="AI824" i="29" s="1"/>
  <c r="Y824" i="29"/>
  <c r="Z824" i="29" s="1"/>
  <c r="AH824" i="29" s="1"/>
  <c r="AG825" i="29"/>
  <c r="K839" i="29"/>
  <c r="L839" i="29" s="1"/>
  <c r="N839" i="29" s="1"/>
  <c r="C839" i="29"/>
  <c r="D839" i="29" s="1"/>
  <c r="F839" i="29" s="1"/>
  <c r="B840" i="29"/>
  <c r="Q837" i="29"/>
  <c r="R836" i="29"/>
  <c r="S836" i="29" s="1"/>
  <c r="U836" i="29" s="1"/>
  <c r="A925" i="61"/>
  <c r="B924" i="61"/>
  <c r="C924" i="61"/>
  <c r="B841" i="29" l="1"/>
  <c r="K840" i="29"/>
  <c r="L840" i="29" s="1"/>
  <c r="N840" i="29" s="1"/>
  <c r="C840" i="29"/>
  <c r="D840" i="29" s="1"/>
  <c r="F840" i="29" s="1"/>
  <c r="D924" i="61"/>
  <c r="A926" i="61"/>
  <c r="C925" i="61"/>
  <c r="B925" i="61"/>
  <c r="Q838" i="29"/>
  <c r="R837" i="29"/>
  <c r="S837" i="29" s="1"/>
  <c r="U837" i="29" s="1"/>
  <c r="AG826" i="29"/>
  <c r="AD825" i="29"/>
  <c r="AE825" i="29" s="1"/>
  <c r="AI825" i="29" s="1"/>
  <c r="Y825" i="29"/>
  <c r="Z825" i="29" s="1"/>
  <c r="AH825" i="29" s="1"/>
  <c r="AG827" i="29" l="1"/>
  <c r="AD826" i="29"/>
  <c r="AE826" i="29" s="1"/>
  <c r="AI826" i="29" s="1"/>
  <c r="Y826" i="29"/>
  <c r="Z826" i="29" s="1"/>
  <c r="AH826" i="29" s="1"/>
  <c r="R838" i="29"/>
  <c r="S838" i="29" s="1"/>
  <c r="U838" i="29" s="1"/>
  <c r="Q839" i="29"/>
  <c r="A927" i="61"/>
  <c r="C926" i="61"/>
  <c r="B926" i="61"/>
  <c r="D925" i="61"/>
  <c r="K841" i="29"/>
  <c r="L841" i="29" s="1"/>
  <c r="N841" i="29" s="1"/>
  <c r="C841" i="29"/>
  <c r="D841" i="29" s="1"/>
  <c r="F841" i="29" s="1"/>
  <c r="B842" i="29"/>
  <c r="C842" i="29" l="1"/>
  <c r="D842" i="29" s="1"/>
  <c r="F842" i="29" s="1"/>
  <c r="B843" i="29"/>
  <c r="K842" i="29"/>
  <c r="L842" i="29" s="1"/>
  <c r="N842" i="29" s="1"/>
  <c r="D926" i="61"/>
  <c r="A928" i="61"/>
  <c r="B927" i="61"/>
  <c r="C927" i="61"/>
  <c r="D927" i="61" s="1"/>
  <c r="Q840" i="29"/>
  <c r="R839" i="29"/>
  <c r="S839" i="29" s="1"/>
  <c r="U839" i="29" s="1"/>
  <c r="AG828" i="29"/>
  <c r="AD827" i="29"/>
  <c r="AE827" i="29" s="1"/>
  <c r="AI827" i="29" s="1"/>
  <c r="Y827" i="29"/>
  <c r="Z827" i="29" s="1"/>
  <c r="AH827" i="29" s="1"/>
  <c r="AG829" i="29" l="1"/>
  <c r="AD828" i="29"/>
  <c r="AE828" i="29" s="1"/>
  <c r="AI828" i="29" s="1"/>
  <c r="Y828" i="29"/>
  <c r="Z828" i="29" s="1"/>
  <c r="AH828" i="29" s="1"/>
  <c r="Q841" i="29"/>
  <c r="R840" i="29"/>
  <c r="S840" i="29" s="1"/>
  <c r="U840" i="29" s="1"/>
  <c r="A929" i="61"/>
  <c r="C928" i="61"/>
  <c r="D928" i="61" s="1"/>
  <c r="B928" i="61"/>
  <c r="K843" i="29"/>
  <c r="L843" i="29" s="1"/>
  <c r="N843" i="29" s="1"/>
  <c r="C843" i="29"/>
  <c r="D843" i="29" s="1"/>
  <c r="F843" i="29" s="1"/>
  <c r="B844" i="29"/>
  <c r="K844" i="29" l="1"/>
  <c r="L844" i="29" s="1"/>
  <c r="N844" i="29" s="1"/>
  <c r="C844" i="29"/>
  <c r="D844" i="29" s="1"/>
  <c r="F844" i="29" s="1"/>
  <c r="B845" i="29"/>
  <c r="A930" i="61"/>
  <c r="C929" i="61"/>
  <c r="B929" i="61"/>
  <c r="Q842" i="29"/>
  <c r="R841" i="29"/>
  <c r="S841" i="29" s="1"/>
  <c r="U841" i="29" s="1"/>
  <c r="AD829" i="29"/>
  <c r="AE829" i="29" s="1"/>
  <c r="AI829" i="29" s="1"/>
  <c r="AG830" i="29"/>
  <c r="Y829" i="29"/>
  <c r="Z829" i="29" s="1"/>
  <c r="AH829" i="29" s="1"/>
  <c r="B846" i="29" l="1"/>
  <c r="C845" i="29"/>
  <c r="D845" i="29" s="1"/>
  <c r="F845" i="29" s="1"/>
  <c r="K845" i="29"/>
  <c r="L845" i="29" s="1"/>
  <c r="N845" i="29" s="1"/>
  <c r="AG831" i="29"/>
  <c r="AD830" i="29"/>
  <c r="AE830" i="29" s="1"/>
  <c r="AI830" i="29" s="1"/>
  <c r="Y830" i="29"/>
  <c r="Z830" i="29" s="1"/>
  <c r="AH830" i="29" s="1"/>
  <c r="R842" i="29"/>
  <c r="S842" i="29" s="1"/>
  <c r="U842" i="29" s="1"/>
  <c r="Q843" i="29"/>
  <c r="D929" i="61"/>
  <c r="A931" i="61"/>
  <c r="C930" i="61"/>
  <c r="B930" i="61"/>
  <c r="A932" i="61" l="1"/>
  <c r="C931" i="61"/>
  <c r="D931" i="61" s="1"/>
  <c r="B931" i="61"/>
  <c r="R843" i="29"/>
  <c r="S843" i="29" s="1"/>
  <c r="U843" i="29" s="1"/>
  <c r="Q844" i="29"/>
  <c r="Y831" i="29"/>
  <c r="Z831" i="29" s="1"/>
  <c r="AH831" i="29" s="1"/>
  <c r="AG832" i="29"/>
  <c r="AD831" i="29"/>
  <c r="AE831" i="29" s="1"/>
  <c r="AI831" i="29" s="1"/>
  <c r="D930" i="61"/>
  <c r="B847" i="29"/>
  <c r="K846" i="29"/>
  <c r="L846" i="29" s="1"/>
  <c r="N846" i="29" s="1"/>
  <c r="C846" i="29"/>
  <c r="D846" i="29" s="1"/>
  <c r="F846" i="29" s="1"/>
  <c r="Y832" i="29" l="1"/>
  <c r="Z832" i="29" s="1"/>
  <c r="AH832" i="29" s="1"/>
  <c r="AG833" i="29"/>
  <c r="AD832" i="29"/>
  <c r="AE832" i="29" s="1"/>
  <c r="AI832" i="29" s="1"/>
  <c r="Q845" i="29"/>
  <c r="R844" i="29"/>
  <c r="S844" i="29" s="1"/>
  <c r="U844" i="29" s="1"/>
  <c r="K847" i="29"/>
  <c r="L847" i="29" s="1"/>
  <c r="N847" i="29" s="1"/>
  <c r="B848" i="29"/>
  <c r="C847" i="29"/>
  <c r="D847" i="29" s="1"/>
  <c r="F847" i="29" s="1"/>
  <c r="A933" i="61"/>
  <c r="B932" i="61"/>
  <c r="C932" i="61"/>
  <c r="D932" i="61" s="1"/>
  <c r="B849" i="29" l="1"/>
  <c r="K848" i="29"/>
  <c r="L848" i="29" s="1"/>
  <c r="N848" i="29" s="1"/>
  <c r="C848" i="29"/>
  <c r="D848" i="29" s="1"/>
  <c r="F848" i="29" s="1"/>
  <c r="AG834" i="29"/>
  <c r="AD833" i="29"/>
  <c r="AE833" i="29" s="1"/>
  <c r="AI833" i="29" s="1"/>
  <c r="Y833" i="29"/>
  <c r="Z833" i="29" s="1"/>
  <c r="AH833" i="29" s="1"/>
  <c r="A934" i="61"/>
  <c r="C933" i="61"/>
  <c r="D933" i="61" s="1"/>
  <c r="B933" i="61"/>
  <c r="Q846" i="29"/>
  <c r="R845" i="29"/>
  <c r="S845" i="29" s="1"/>
  <c r="U845" i="29" s="1"/>
  <c r="A935" i="61" l="1"/>
  <c r="C934" i="61"/>
  <c r="D934" i="61" s="1"/>
  <c r="B934" i="61"/>
  <c r="AG835" i="29"/>
  <c r="AD834" i="29"/>
  <c r="AE834" i="29" s="1"/>
  <c r="AI834" i="29" s="1"/>
  <c r="Y834" i="29"/>
  <c r="Z834" i="29" s="1"/>
  <c r="AH834" i="29" s="1"/>
  <c r="R846" i="29"/>
  <c r="S846" i="29" s="1"/>
  <c r="U846" i="29" s="1"/>
  <c r="Q847" i="29"/>
  <c r="B850" i="29"/>
  <c r="K849" i="29"/>
  <c r="L849" i="29" s="1"/>
  <c r="N849" i="29" s="1"/>
  <c r="C849" i="29"/>
  <c r="D849" i="29" s="1"/>
  <c r="F849" i="29" s="1"/>
  <c r="AG836" i="29" l="1"/>
  <c r="AD835" i="29"/>
  <c r="AE835" i="29" s="1"/>
  <c r="AI835" i="29" s="1"/>
  <c r="Y835" i="29"/>
  <c r="Z835" i="29" s="1"/>
  <c r="AH835" i="29" s="1"/>
  <c r="Q848" i="29"/>
  <c r="R847" i="29"/>
  <c r="S847" i="29" s="1"/>
  <c r="U847" i="29" s="1"/>
  <c r="C850" i="29"/>
  <c r="D850" i="29" s="1"/>
  <c r="F850" i="29" s="1"/>
  <c r="B851" i="29"/>
  <c r="K850" i="29"/>
  <c r="L850" i="29" s="1"/>
  <c r="N850" i="29" s="1"/>
  <c r="A936" i="61"/>
  <c r="C935" i="61"/>
  <c r="D935" i="61" s="1"/>
  <c r="B935" i="61"/>
  <c r="B852" i="29" l="1"/>
  <c r="K851" i="29"/>
  <c r="L851" i="29" s="1"/>
  <c r="N851" i="29" s="1"/>
  <c r="C851" i="29"/>
  <c r="D851" i="29" s="1"/>
  <c r="F851" i="29" s="1"/>
  <c r="A937" i="61"/>
  <c r="C936" i="61"/>
  <c r="B936" i="61"/>
  <c r="R848" i="29"/>
  <c r="S848" i="29" s="1"/>
  <c r="U848" i="29" s="1"/>
  <c r="Q849" i="29"/>
  <c r="Y836" i="29"/>
  <c r="Z836" i="29" s="1"/>
  <c r="AH836" i="29" s="1"/>
  <c r="AG837" i="29"/>
  <c r="AD836" i="29"/>
  <c r="AE836" i="29" s="1"/>
  <c r="AI836" i="29" s="1"/>
  <c r="R849" i="29" l="1"/>
  <c r="S849" i="29" s="1"/>
  <c r="U849" i="29" s="1"/>
  <c r="Q850" i="29"/>
  <c r="A938" i="61"/>
  <c r="C937" i="61"/>
  <c r="B937" i="61"/>
  <c r="Y837" i="29"/>
  <c r="Z837" i="29" s="1"/>
  <c r="AH837" i="29" s="1"/>
  <c r="AG838" i="29"/>
  <c r="AD837" i="29"/>
  <c r="AE837" i="29" s="1"/>
  <c r="AI837" i="29" s="1"/>
  <c r="D936" i="61"/>
  <c r="K852" i="29"/>
  <c r="L852" i="29" s="1"/>
  <c r="N852" i="29" s="1"/>
  <c r="C852" i="29"/>
  <c r="D852" i="29" s="1"/>
  <c r="F852" i="29" s="1"/>
  <c r="B853" i="29"/>
  <c r="C853" i="29" l="1"/>
  <c r="D853" i="29" s="1"/>
  <c r="F853" i="29" s="1"/>
  <c r="B854" i="29"/>
  <c r="K853" i="29"/>
  <c r="L853" i="29" s="1"/>
  <c r="N853" i="29" s="1"/>
  <c r="A939" i="61"/>
  <c r="C938" i="61"/>
  <c r="B938" i="61"/>
  <c r="Y838" i="29"/>
  <c r="Z838" i="29" s="1"/>
  <c r="AH838" i="29" s="1"/>
  <c r="AD838" i="29"/>
  <c r="AE838" i="29" s="1"/>
  <c r="AI838" i="29" s="1"/>
  <c r="AG839" i="29"/>
  <c r="R850" i="29"/>
  <c r="S850" i="29" s="1"/>
  <c r="U850" i="29" s="1"/>
  <c r="Q851" i="29"/>
  <c r="D937" i="61"/>
  <c r="R851" i="29" l="1"/>
  <c r="S851" i="29" s="1"/>
  <c r="U851" i="29" s="1"/>
  <c r="Q852" i="29"/>
  <c r="AG840" i="29"/>
  <c r="AD839" i="29"/>
  <c r="AE839" i="29" s="1"/>
  <c r="AI839" i="29" s="1"/>
  <c r="Y839" i="29"/>
  <c r="Z839" i="29" s="1"/>
  <c r="AH839" i="29" s="1"/>
  <c r="A940" i="61"/>
  <c r="C939" i="61"/>
  <c r="D939" i="61" s="1"/>
  <c r="B939" i="61"/>
  <c r="K854" i="29"/>
  <c r="L854" i="29" s="1"/>
  <c r="N854" i="29" s="1"/>
  <c r="B855" i="29"/>
  <c r="C854" i="29"/>
  <c r="D854" i="29" s="1"/>
  <c r="F854" i="29" s="1"/>
  <c r="D938" i="61"/>
  <c r="A941" i="61" l="1"/>
  <c r="B940" i="61"/>
  <c r="C940" i="61"/>
  <c r="D940" i="61" s="1"/>
  <c r="AD840" i="29"/>
  <c r="AE840" i="29" s="1"/>
  <c r="AI840" i="29" s="1"/>
  <c r="Y840" i="29"/>
  <c r="Z840" i="29" s="1"/>
  <c r="AH840" i="29" s="1"/>
  <c r="AG841" i="29"/>
  <c r="K855" i="29"/>
  <c r="L855" i="29" s="1"/>
  <c r="N855" i="29" s="1"/>
  <c r="C855" i="29"/>
  <c r="D855" i="29" s="1"/>
  <c r="F855" i="29" s="1"/>
  <c r="B856" i="29"/>
  <c r="R852" i="29"/>
  <c r="S852" i="29" s="1"/>
  <c r="U852" i="29" s="1"/>
  <c r="Q853" i="29"/>
  <c r="Q854" i="29" l="1"/>
  <c r="R853" i="29"/>
  <c r="S853" i="29" s="1"/>
  <c r="U853" i="29" s="1"/>
  <c r="AG842" i="29"/>
  <c r="AD841" i="29"/>
  <c r="AE841" i="29" s="1"/>
  <c r="AI841" i="29" s="1"/>
  <c r="Y841" i="29"/>
  <c r="Z841" i="29" s="1"/>
  <c r="AH841" i="29" s="1"/>
  <c r="B857" i="29"/>
  <c r="K856" i="29"/>
  <c r="L856" i="29" s="1"/>
  <c r="N856" i="29" s="1"/>
  <c r="C856" i="29"/>
  <c r="D856" i="29" s="1"/>
  <c r="F856" i="29" s="1"/>
  <c r="A942" i="61"/>
  <c r="C941" i="61"/>
  <c r="B941" i="61"/>
  <c r="D941" i="61" l="1"/>
  <c r="A943" i="61"/>
  <c r="C942" i="61"/>
  <c r="B942" i="61"/>
  <c r="AD842" i="29"/>
  <c r="AE842" i="29" s="1"/>
  <c r="AI842" i="29" s="1"/>
  <c r="AG843" i="29"/>
  <c r="Y842" i="29"/>
  <c r="Z842" i="29" s="1"/>
  <c r="AH842" i="29" s="1"/>
  <c r="K857" i="29"/>
  <c r="L857" i="29" s="1"/>
  <c r="N857" i="29" s="1"/>
  <c r="C857" i="29"/>
  <c r="D857" i="29" s="1"/>
  <c r="F857" i="29" s="1"/>
  <c r="B858" i="29"/>
  <c r="Q855" i="29"/>
  <c r="R854" i="29"/>
  <c r="S854" i="29" s="1"/>
  <c r="U854" i="29" s="1"/>
  <c r="C858" i="29" l="1"/>
  <c r="D858" i="29" s="1"/>
  <c r="F858" i="29" s="1"/>
  <c r="B859" i="29"/>
  <c r="K858" i="29"/>
  <c r="L858" i="29" s="1"/>
  <c r="N858" i="29" s="1"/>
  <c r="R855" i="29"/>
  <c r="S855" i="29" s="1"/>
  <c r="U855" i="29" s="1"/>
  <c r="Q856" i="29"/>
  <c r="AG844" i="29"/>
  <c r="AD843" i="29"/>
  <c r="AE843" i="29" s="1"/>
  <c r="AI843" i="29" s="1"/>
  <c r="Y843" i="29"/>
  <c r="Z843" i="29" s="1"/>
  <c r="AH843" i="29" s="1"/>
  <c r="D942" i="61"/>
  <c r="A944" i="61"/>
  <c r="B943" i="61"/>
  <c r="C943" i="61"/>
  <c r="D943" i="61" s="1"/>
  <c r="A945" i="61" l="1"/>
  <c r="C944" i="61"/>
  <c r="D944" i="61" s="1"/>
  <c r="B944" i="61"/>
  <c r="Y844" i="29"/>
  <c r="Z844" i="29" s="1"/>
  <c r="AH844" i="29" s="1"/>
  <c r="AD844" i="29"/>
  <c r="AE844" i="29" s="1"/>
  <c r="AI844" i="29" s="1"/>
  <c r="AG845" i="29"/>
  <c r="Q857" i="29"/>
  <c r="R856" i="29"/>
  <c r="S856" i="29" s="1"/>
  <c r="U856" i="29" s="1"/>
  <c r="K859" i="29"/>
  <c r="L859" i="29" s="1"/>
  <c r="N859" i="29" s="1"/>
  <c r="C859" i="29"/>
  <c r="D859" i="29" s="1"/>
  <c r="F859" i="29" s="1"/>
  <c r="B860" i="29"/>
  <c r="K860" i="29" l="1"/>
  <c r="L860" i="29" s="1"/>
  <c r="N860" i="29" s="1"/>
  <c r="C860" i="29"/>
  <c r="D860" i="29" s="1"/>
  <c r="F860" i="29" s="1"/>
  <c r="B861" i="29"/>
  <c r="Q858" i="29"/>
  <c r="R857" i="29"/>
  <c r="S857" i="29" s="1"/>
  <c r="U857" i="29" s="1"/>
  <c r="AD845" i="29"/>
  <c r="AE845" i="29" s="1"/>
  <c r="AI845" i="29" s="1"/>
  <c r="AG846" i="29"/>
  <c r="Y845" i="29"/>
  <c r="Z845" i="29" s="1"/>
  <c r="AH845" i="29" s="1"/>
  <c r="A946" i="61"/>
  <c r="C945" i="61"/>
  <c r="B945" i="61"/>
  <c r="D945" i="61" l="1"/>
  <c r="AG847" i="29"/>
  <c r="AD846" i="29"/>
  <c r="AE846" i="29" s="1"/>
  <c r="AI846" i="29" s="1"/>
  <c r="Y846" i="29"/>
  <c r="Z846" i="29" s="1"/>
  <c r="AH846" i="29" s="1"/>
  <c r="A947" i="61"/>
  <c r="C946" i="61"/>
  <c r="B946" i="61"/>
  <c r="R858" i="29"/>
  <c r="S858" i="29" s="1"/>
  <c r="U858" i="29" s="1"/>
  <c r="Q859" i="29"/>
  <c r="B862" i="29"/>
  <c r="C861" i="29"/>
  <c r="D861" i="29" s="1"/>
  <c r="F861" i="29" s="1"/>
  <c r="K861" i="29"/>
  <c r="L861" i="29" s="1"/>
  <c r="N861" i="29" s="1"/>
  <c r="A948" i="61" l="1"/>
  <c r="C947" i="61"/>
  <c r="B947" i="61"/>
  <c r="B863" i="29"/>
  <c r="K862" i="29"/>
  <c r="L862" i="29" s="1"/>
  <c r="N862" i="29" s="1"/>
  <c r="C862" i="29"/>
  <c r="D862" i="29" s="1"/>
  <c r="F862" i="29" s="1"/>
  <c r="Q860" i="29"/>
  <c r="R859" i="29"/>
  <c r="S859" i="29" s="1"/>
  <c r="U859" i="29" s="1"/>
  <c r="Y847" i="29"/>
  <c r="Z847" i="29" s="1"/>
  <c r="AH847" i="29" s="1"/>
  <c r="AD847" i="29"/>
  <c r="AE847" i="29" s="1"/>
  <c r="AI847" i="29" s="1"/>
  <c r="AG848" i="29"/>
  <c r="D946" i="61"/>
  <c r="Y848" i="29" l="1"/>
  <c r="Z848" i="29" s="1"/>
  <c r="AH848" i="29" s="1"/>
  <c r="AG849" i="29"/>
  <c r="AD848" i="29"/>
  <c r="AE848" i="29" s="1"/>
  <c r="AI848" i="29" s="1"/>
  <c r="K863" i="29"/>
  <c r="L863" i="29" s="1"/>
  <c r="N863" i="29" s="1"/>
  <c r="B864" i="29"/>
  <c r="C863" i="29"/>
  <c r="D863" i="29" s="1"/>
  <c r="F863" i="29" s="1"/>
  <c r="R860" i="29"/>
  <c r="S860" i="29" s="1"/>
  <c r="U860" i="29" s="1"/>
  <c r="Q861" i="29"/>
  <c r="D947" i="61"/>
  <c r="A949" i="61"/>
  <c r="B948" i="61"/>
  <c r="C948" i="61"/>
  <c r="D948" i="61" s="1"/>
  <c r="A950" i="61" l="1"/>
  <c r="C949" i="61"/>
  <c r="B949" i="61"/>
  <c r="Q862" i="29"/>
  <c r="R861" i="29"/>
  <c r="S861" i="29" s="1"/>
  <c r="U861" i="29" s="1"/>
  <c r="Y849" i="29"/>
  <c r="Z849" i="29" s="1"/>
  <c r="AH849" i="29" s="1"/>
  <c r="AD849" i="29"/>
  <c r="AE849" i="29" s="1"/>
  <c r="AI849" i="29" s="1"/>
  <c r="AG850" i="29"/>
  <c r="B865" i="29"/>
  <c r="K864" i="29"/>
  <c r="L864" i="29" s="1"/>
  <c r="N864" i="29" s="1"/>
  <c r="C864" i="29"/>
  <c r="D864" i="29" s="1"/>
  <c r="F864" i="29" s="1"/>
  <c r="AG851" i="29" l="1"/>
  <c r="AD850" i="29"/>
  <c r="AE850" i="29" s="1"/>
  <c r="AI850" i="29" s="1"/>
  <c r="Y850" i="29"/>
  <c r="Z850" i="29" s="1"/>
  <c r="AH850" i="29" s="1"/>
  <c r="R862" i="29"/>
  <c r="S862" i="29" s="1"/>
  <c r="U862" i="29" s="1"/>
  <c r="Q863" i="29"/>
  <c r="B866" i="29"/>
  <c r="K865" i="29"/>
  <c r="L865" i="29" s="1"/>
  <c r="N865" i="29" s="1"/>
  <c r="C865" i="29"/>
  <c r="D865" i="29" s="1"/>
  <c r="F865" i="29" s="1"/>
  <c r="D949" i="61"/>
  <c r="A951" i="61"/>
  <c r="C950" i="61"/>
  <c r="D950" i="61" s="1"/>
  <c r="B950" i="61"/>
  <c r="A952" i="61" l="1"/>
  <c r="C951" i="61"/>
  <c r="D951" i="61" s="1"/>
  <c r="B951" i="61"/>
  <c r="C866" i="29"/>
  <c r="D866" i="29" s="1"/>
  <c r="F866" i="29" s="1"/>
  <c r="B867" i="29"/>
  <c r="K866" i="29"/>
  <c r="L866" i="29" s="1"/>
  <c r="N866" i="29" s="1"/>
  <c r="Q864" i="29"/>
  <c r="R863" i="29"/>
  <c r="S863" i="29" s="1"/>
  <c r="U863" i="29" s="1"/>
  <c r="Y851" i="29"/>
  <c r="Z851" i="29" s="1"/>
  <c r="AH851" i="29" s="1"/>
  <c r="AG852" i="29"/>
  <c r="AD851" i="29"/>
  <c r="AE851" i="29" s="1"/>
  <c r="AI851" i="29" s="1"/>
  <c r="Y852" i="29" l="1"/>
  <c r="Z852" i="29" s="1"/>
  <c r="AH852" i="29" s="1"/>
  <c r="AG853" i="29"/>
  <c r="AD852" i="29"/>
  <c r="AE852" i="29" s="1"/>
  <c r="AI852" i="29" s="1"/>
  <c r="R864" i="29"/>
  <c r="S864" i="29" s="1"/>
  <c r="U864" i="29" s="1"/>
  <c r="Q865" i="29"/>
  <c r="B868" i="29"/>
  <c r="K867" i="29"/>
  <c r="L867" i="29" s="1"/>
  <c r="N867" i="29" s="1"/>
  <c r="C867" i="29"/>
  <c r="D867" i="29" s="1"/>
  <c r="F867" i="29" s="1"/>
  <c r="A953" i="61"/>
  <c r="C952" i="61"/>
  <c r="B952" i="61"/>
  <c r="A954" i="61" l="1"/>
  <c r="C953" i="61"/>
  <c r="B953" i="61"/>
  <c r="D952" i="61"/>
  <c r="AG854" i="29"/>
  <c r="Y853" i="29"/>
  <c r="Z853" i="29" s="1"/>
  <c r="AH853" i="29" s="1"/>
  <c r="AD853" i="29"/>
  <c r="AE853" i="29" s="1"/>
  <c r="AI853" i="29" s="1"/>
  <c r="K868" i="29"/>
  <c r="L868" i="29" s="1"/>
  <c r="N868" i="29" s="1"/>
  <c r="C868" i="29"/>
  <c r="D868" i="29" s="1"/>
  <c r="F868" i="29" s="1"/>
  <c r="B869" i="29"/>
  <c r="R865" i="29"/>
  <c r="S865" i="29" s="1"/>
  <c r="U865" i="29" s="1"/>
  <c r="Q866" i="29"/>
  <c r="R866" i="29" l="1"/>
  <c r="S866" i="29" s="1"/>
  <c r="U866" i="29" s="1"/>
  <c r="Q867" i="29"/>
  <c r="C869" i="29"/>
  <c r="D869" i="29" s="1"/>
  <c r="F869" i="29" s="1"/>
  <c r="B870" i="29"/>
  <c r="K869" i="29"/>
  <c r="L869" i="29" s="1"/>
  <c r="N869" i="29" s="1"/>
  <c r="AD854" i="29"/>
  <c r="AE854" i="29" s="1"/>
  <c r="AI854" i="29" s="1"/>
  <c r="Y854" i="29"/>
  <c r="Z854" i="29" s="1"/>
  <c r="AH854" i="29" s="1"/>
  <c r="AG855" i="29"/>
  <c r="D953" i="61"/>
  <c r="A955" i="61"/>
  <c r="C954" i="61"/>
  <c r="B954" i="61"/>
  <c r="D954" i="61" l="1"/>
  <c r="K870" i="29"/>
  <c r="L870" i="29" s="1"/>
  <c r="N870" i="29" s="1"/>
  <c r="B871" i="29"/>
  <c r="C870" i="29"/>
  <c r="D870" i="29" s="1"/>
  <c r="F870" i="29" s="1"/>
  <c r="R867" i="29"/>
  <c r="S867" i="29" s="1"/>
  <c r="U867" i="29" s="1"/>
  <c r="Q868" i="29"/>
  <c r="A956" i="61"/>
  <c r="C955" i="61"/>
  <c r="D955" i="61" s="1"/>
  <c r="B955" i="61"/>
  <c r="AG856" i="29"/>
  <c r="AD855" i="29"/>
  <c r="AE855" i="29" s="1"/>
  <c r="AI855" i="29" s="1"/>
  <c r="Y855" i="29"/>
  <c r="Z855" i="29" s="1"/>
  <c r="AH855" i="29" s="1"/>
  <c r="AD856" i="29" l="1"/>
  <c r="AE856" i="29" s="1"/>
  <c r="AI856" i="29" s="1"/>
  <c r="AG857" i="29"/>
  <c r="Y856" i="29"/>
  <c r="Z856" i="29" s="1"/>
  <c r="AH856" i="29" s="1"/>
  <c r="A957" i="61"/>
  <c r="B956" i="61"/>
  <c r="C956" i="61"/>
  <c r="D956" i="61" s="1"/>
  <c r="R868" i="29"/>
  <c r="S868" i="29" s="1"/>
  <c r="U868" i="29" s="1"/>
  <c r="Q869" i="29"/>
  <c r="K871" i="29"/>
  <c r="L871" i="29" s="1"/>
  <c r="N871" i="29" s="1"/>
  <c r="C871" i="29"/>
  <c r="D871" i="29" s="1"/>
  <c r="F871" i="29" s="1"/>
  <c r="B872" i="29"/>
  <c r="Q870" i="29" l="1"/>
  <c r="R869" i="29"/>
  <c r="S869" i="29" s="1"/>
  <c r="U869" i="29" s="1"/>
  <c r="A958" i="61"/>
  <c r="C957" i="61"/>
  <c r="B957" i="61"/>
  <c r="AG858" i="29"/>
  <c r="AD857" i="29"/>
  <c r="AE857" i="29" s="1"/>
  <c r="AI857" i="29" s="1"/>
  <c r="Y857" i="29"/>
  <c r="Z857" i="29" s="1"/>
  <c r="AH857" i="29" s="1"/>
  <c r="B873" i="29"/>
  <c r="K872" i="29"/>
  <c r="L872" i="29" s="1"/>
  <c r="N872" i="29" s="1"/>
  <c r="C872" i="29"/>
  <c r="D872" i="29" s="1"/>
  <c r="F872" i="29" s="1"/>
  <c r="K873" i="29" l="1"/>
  <c r="L873" i="29" s="1"/>
  <c r="N873" i="29" s="1"/>
  <c r="C873" i="29"/>
  <c r="D873" i="29" s="1"/>
  <c r="F873" i="29" s="1"/>
  <c r="B874" i="29"/>
  <c r="D957" i="61"/>
  <c r="A959" i="61"/>
  <c r="C958" i="61"/>
  <c r="B958" i="61"/>
  <c r="AD858" i="29"/>
  <c r="AE858" i="29" s="1"/>
  <c r="AI858" i="29" s="1"/>
  <c r="AG859" i="29"/>
  <c r="Y858" i="29"/>
  <c r="Z858" i="29" s="1"/>
  <c r="AH858" i="29" s="1"/>
  <c r="Q871" i="29"/>
  <c r="R870" i="29"/>
  <c r="S870" i="29" s="1"/>
  <c r="U870" i="29" s="1"/>
  <c r="AG860" i="29" l="1"/>
  <c r="AD859" i="29"/>
  <c r="AE859" i="29" s="1"/>
  <c r="AI859" i="29" s="1"/>
  <c r="Y859" i="29"/>
  <c r="Z859" i="29" s="1"/>
  <c r="AH859" i="29" s="1"/>
  <c r="R871" i="29"/>
  <c r="S871" i="29" s="1"/>
  <c r="U871" i="29" s="1"/>
  <c r="Q872" i="29"/>
  <c r="D958" i="61"/>
  <c r="A960" i="61"/>
  <c r="B959" i="61"/>
  <c r="C959" i="61"/>
  <c r="C874" i="29"/>
  <c r="D874" i="29" s="1"/>
  <c r="F874" i="29" s="1"/>
  <c r="B875" i="29"/>
  <c r="K874" i="29"/>
  <c r="L874" i="29" s="1"/>
  <c r="N874" i="29" s="1"/>
  <c r="K875" i="29" l="1"/>
  <c r="L875" i="29" s="1"/>
  <c r="N875" i="29" s="1"/>
  <c r="C875" i="29"/>
  <c r="D875" i="29" s="1"/>
  <c r="F875" i="29" s="1"/>
  <c r="B876" i="29"/>
  <c r="A961" i="61"/>
  <c r="C960" i="61"/>
  <c r="B960" i="61"/>
  <c r="D959" i="61"/>
  <c r="Q873" i="29"/>
  <c r="R872" i="29"/>
  <c r="S872" i="29" s="1"/>
  <c r="U872" i="29" s="1"/>
  <c r="AG861" i="29"/>
  <c r="Y860" i="29"/>
  <c r="Z860" i="29" s="1"/>
  <c r="AH860" i="29" s="1"/>
  <c r="AD860" i="29"/>
  <c r="AE860" i="29" s="1"/>
  <c r="AI860" i="29" s="1"/>
  <c r="AD861" i="29" l="1"/>
  <c r="AE861" i="29" s="1"/>
  <c r="AI861" i="29" s="1"/>
  <c r="Y861" i="29"/>
  <c r="Z861" i="29" s="1"/>
  <c r="AH861" i="29" s="1"/>
  <c r="AG862" i="29"/>
  <c r="Q874" i="29"/>
  <c r="R873" i="29"/>
  <c r="S873" i="29" s="1"/>
  <c r="U873" i="29" s="1"/>
  <c r="K876" i="29"/>
  <c r="L876" i="29" s="1"/>
  <c r="N876" i="29" s="1"/>
  <c r="C876" i="29"/>
  <c r="D876" i="29" s="1"/>
  <c r="F876" i="29" s="1"/>
  <c r="B877" i="29"/>
  <c r="D960" i="61"/>
  <c r="A962" i="61"/>
  <c r="C961" i="61"/>
  <c r="B961" i="61"/>
  <c r="A963" i="61" l="1"/>
  <c r="C962" i="61"/>
  <c r="D962" i="61" s="1"/>
  <c r="B962" i="61"/>
  <c r="B878" i="29"/>
  <c r="C877" i="29"/>
  <c r="D877" i="29" s="1"/>
  <c r="F877" i="29" s="1"/>
  <c r="K877" i="29"/>
  <c r="L877" i="29" s="1"/>
  <c r="N877" i="29" s="1"/>
  <c r="AG863" i="29"/>
  <c r="AD862" i="29"/>
  <c r="AE862" i="29" s="1"/>
  <c r="AI862" i="29" s="1"/>
  <c r="Y862" i="29"/>
  <c r="Z862" i="29" s="1"/>
  <c r="AH862" i="29" s="1"/>
  <c r="D961" i="61"/>
  <c r="R874" i="29"/>
  <c r="S874" i="29" s="1"/>
  <c r="U874" i="29" s="1"/>
  <c r="Q875" i="29"/>
  <c r="Q876" i="29" l="1"/>
  <c r="R875" i="29"/>
  <c r="S875" i="29" s="1"/>
  <c r="U875" i="29" s="1"/>
  <c r="Y863" i="29"/>
  <c r="Z863" i="29" s="1"/>
  <c r="AH863" i="29" s="1"/>
  <c r="AG864" i="29"/>
  <c r="AD863" i="29"/>
  <c r="AE863" i="29" s="1"/>
  <c r="AI863" i="29" s="1"/>
  <c r="B879" i="29"/>
  <c r="K878" i="29"/>
  <c r="L878" i="29" s="1"/>
  <c r="N878" i="29" s="1"/>
  <c r="C878" i="29"/>
  <c r="D878" i="29" s="1"/>
  <c r="F878" i="29" s="1"/>
  <c r="A964" i="61"/>
  <c r="C963" i="61"/>
  <c r="B963" i="61"/>
  <c r="A965" i="61" l="1"/>
  <c r="B964" i="61"/>
  <c r="C964" i="61"/>
  <c r="D964" i="61" s="1"/>
  <c r="Y864" i="29"/>
  <c r="Z864" i="29" s="1"/>
  <c r="AH864" i="29" s="1"/>
  <c r="AG865" i="29"/>
  <c r="AD864" i="29"/>
  <c r="AE864" i="29" s="1"/>
  <c r="AI864" i="29" s="1"/>
  <c r="K879" i="29"/>
  <c r="L879" i="29" s="1"/>
  <c r="N879" i="29" s="1"/>
  <c r="B880" i="29"/>
  <c r="C879" i="29"/>
  <c r="D879" i="29" s="1"/>
  <c r="F879" i="29" s="1"/>
  <c r="D963" i="61"/>
  <c r="R876" i="29"/>
  <c r="S876" i="29" s="1"/>
  <c r="U876" i="29" s="1"/>
  <c r="Q877" i="29"/>
  <c r="Q878" i="29" l="1"/>
  <c r="R877" i="29"/>
  <c r="S877" i="29" s="1"/>
  <c r="U877" i="29" s="1"/>
  <c r="B881" i="29"/>
  <c r="K880" i="29"/>
  <c r="L880" i="29" s="1"/>
  <c r="N880" i="29" s="1"/>
  <c r="C880" i="29"/>
  <c r="D880" i="29" s="1"/>
  <c r="F880" i="29" s="1"/>
  <c r="AG866" i="29"/>
  <c r="AD865" i="29"/>
  <c r="AE865" i="29" s="1"/>
  <c r="AI865" i="29" s="1"/>
  <c r="Y865" i="29"/>
  <c r="Z865" i="29" s="1"/>
  <c r="AH865" i="29" s="1"/>
  <c r="A966" i="61"/>
  <c r="C965" i="61"/>
  <c r="D965" i="61" s="1"/>
  <c r="B965" i="61"/>
  <c r="AG867" i="29" l="1"/>
  <c r="AD866" i="29"/>
  <c r="AE866" i="29" s="1"/>
  <c r="AI866" i="29" s="1"/>
  <c r="Y866" i="29"/>
  <c r="Z866" i="29" s="1"/>
  <c r="AH866" i="29" s="1"/>
  <c r="A967" i="61"/>
  <c r="C966" i="61"/>
  <c r="B966" i="61"/>
  <c r="B882" i="29"/>
  <c r="K881" i="29"/>
  <c r="L881" i="29" s="1"/>
  <c r="N881" i="29" s="1"/>
  <c r="C881" i="29"/>
  <c r="D881" i="29" s="1"/>
  <c r="F881" i="29" s="1"/>
  <c r="R878" i="29"/>
  <c r="S878" i="29" s="1"/>
  <c r="U878" i="29" s="1"/>
  <c r="Q879" i="29"/>
  <c r="C882" i="29" l="1"/>
  <c r="D882" i="29" s="1"/>
  <c r="F882" i="29" s="1"/>
  <c r="B883" i="29"/>
  <c r="K882" i="29"/>
  <c r="L882" i="29" s="1"/>
  <c r="N882" i="29" s="1"/>
  <c r="Q880" i="29"/>
  <c r="R879" i="29"/>
  <c r="S879" i="29" s="1"/>
  <c r="U879" i="29" s="1"/>
  <c r="A968" i="61"/>
  <c r="C967" i="61"/>
  <c r="B967" i="61"/>
  <c r="D966" i="61"/>
  <c r="Y867" i="29"/>
  <c r="Z867" i="29" s="1"/>
  <c r="AH867" i="29" s="1"/>
  <c r="AG868" i="29"/>
  <c r="AD867" i="29"/>
  <c r="AE867" i="29" s="1"/>
  <c r="AI867" i="29" s="1"/>
  <c r="Y868" i="29" l="1"/>
  <c r="Z868" i="29" s="1"/>
  <c r="AH868" i="29" s="1"/>
  <c r="AG869" i="29"/>
  <c r="AD868" i="29"/>
  <c r="AE868" i="29" s="1"/>
  <c r="AI868" i="29" s="1"/>
  <c r="B884" i="29"/>
  <c r="K883" i="29"/>
  <c r="L883" i="29" s="1"/>
  <c r="N883" i="29" s="1"/>
  <c r="C883" i="29"/>
  <c r="D883" i="29" s="1"/>
  <c r="F883" i="29" s="1"/>
  <c r="D967" i="61"/>
  <c r="A969" i="61"/>
  <c r="C968" i="61"/>
  <c r="B968" i="61"/>
  <c r="R880" i="29"/>
  <c r="S880" i="29" s="1"/>
  <c r="U880" i="29" s="1"/>
  <c r="Q881" i="29"/>
  <c r="R881" i="29" l="1"/>
  <c r="S881" i="29" s="1"/>
  <c r="U881" i="29" s="1"/>
  <c r="Q882" i="29"/>
  <c r="A970" i="61"/>
  <c r="C969" i="61"/>
  <c r="B969" i="61"/>
  <c r="D968" i="61"/>
  <c r="Y869" i="29"/>
  <c r="Z869" i="29" s="1"/>
  <c r="AH869" i="29" s="1"/>
  <c r="AG870" i="29"/>
  <c r="AD869" i="29"/>
  <c r="AE869" i="29" s="1"/>
  <c r="AI869" i="29" s="1"/>
  <c r="K884" i="29"/>
  <c r="L884" i="29" s="1"/>
  <c r="N884" i="29" s="1"/>
  <c r="C884" i="29"/>
  <c r="D884" i="29" s="1"/>
  <c r="F884" i="29" s="1"/>
  <c r="B885" i="29"/>
  <c r="C885" i="29" l="1"/>
  <c r="D885" i="29" s="1"/>
  <c r="F885" i="29" s="1"/>
  <c r="B886" i="29"/>
  <c r="K885" i="29"/>
  <c r="L885" i="29" s="1"/>
  <c r="N885" i="29" s="1"/>
  <c r="A971" i="61"/>
  <c r="C970" i="61"/>
  <c r="D970" i="61" s="1"/>
  <c r="B970" i="61"/>
  <c r="R882" i="29"/>
  <c r="S882" i="29" s="1"/>
  <c r="U882" i="29" s="1"/>
  <c r="Q883" i="29"/>
  <c r="Y870" i="29"/>
  <c r="Z870" i="29" s="1"/>
  <c r="AH870" i="29" s="1"/>
  <c r="AD870" i="29"/>
  <c r="AE870" i="29" s="1"/>
  <c r="AI870" i="29" s="1"/>
  <c r="AG871" i="29"/>
  <c r="D969" i="61"/>
  <c r="AG872" i="29" l="1"/>
  <c r="AD871" i="29"/>
  <c r="AE871" i="29" s="1"/>
  <c r="AI871" i="29" s="1"/>
  <c r="Y871" i="29"/>
  <c r="Z871" i="29" s="1"/>
  <c r="AH871" i="29" s="1"/>
  <c r="R883" i="29"/>
  <c r="S883" i="29" s="1"/>
  <c r="U883" i="29" s="1"/>
  <c r="Q884" i="29"/>
  <c r="K886" i="29"/>
  <c r="L886" i="29" s="1"/>
  <c r="N886" i="29" s="1"/>
  <c r="B887" i="29"/>
  <c r="C886" i="29"/>
  <c r="D886" i="29" s="1"/>
  <c r="F886" i="29" s="1"/>
  <c r="A972" i="61"/>
  <c r="C971" i="61"/>
  <c r="B971" i="61"/>
  <c r="D971" i="61" l="1"/>
  <c r="K887" i="29"/>
  <c r="L887" i="29" s="1"/>
  <c r="N887" i="29" s="1"/>
  <c r="C887" i="29"/>
  <c r="D887" i="29" s="1"/>
  <c r="F887" i="29" s="1"/>
  <c r="B888" i="29"/>
  <c r="A973" i="61"/>
  <c r="B972" i="61"/>
  <c r="C972" i="61"/>
  <c r="R884" i="29"/>
  <c r="S884" i="29" s="1"/>
  <c r="U884" i="29" s="1"/>
  <c r="Q885" i="29"/>
  <c r="AG873" i="29"/>
  <c r="Y872" i="29"/>
  <c r="Z872" i="29" s="1"/>
  <c r="AH872" i="29" s="1"/>
  <c r="AD872" i="29"/>
  <c r="AE872" i="29" s="1"/>
  <c r="AI872" i="29" s="1"/>
  <c r="B889" i="29" l="1"/>
  <c r="K888" i="29"/>
  <c r="L888" i="29" s="1"/>
  <c r="N888" i="29" s="1"/>
  <c r="C888" i="29"/>
  <c r="D888" i="29" s="1"/>
  <c r="F888" i="29" s="1"/>
  <c r="AG874" i="29"/>
  <c r="AD873" i="29"/>
  <c r="AE873" i="29" s="1"/>
  <c r="AI873" i="29" s="1"/>
  <c r="Y873" i="29"/>
  <c r="Z873" i="29" s="1"/>
  <c r="AH873" i="29" s="1"/>
  <c r="Q886" i="29"/>
  <c r="R885" i="29"/>
  <c r="S885" i="29" s="1"/>
  <c r="U885" i="29" s="1"/>
  <c r="D972" i="61"/>
  <c r="A974" i="61"/>
  <c r="C973" i="61"/>
  <c r="B973" i="61"/>
  <c r="AD874" i="29" l="1"/>
  <c r="AE874" i="29" s="1"/>
  <c r="AI874" i="29" s="1"/>
  <c r="Y874" i="29"/>
  <c r="Z874" i="29" s="1"/>
  <c r="AH874" i="29" s="1"/>
  <c r="AG875" i="29"/>
  <c r="D973" i="61"/>
  <c r="Q887" i="29"/>
  <c r="R886" i="29"/>
  <c r="S886" i="29" s="1"/>
  <c r="U886" i="29" s="1"/>
  <c r="A975" i="61"/>
  <c r="C974" i="61"/>
  <c r="B974" i="61"/>
  <c r="K889" i="29"/>
  <c r="L889" i="29" s="1"/>
  <c r="N889" i="29" s="1"/>
  <c r="C889" i="29"/>
  <c r="D889" i="29" s="1"/>
  <c r="F889" i="29" s="1"/>
  <c r="B890" i="29"/>
  <c r="A976" i="61" l="1"/>
  <c r="B975" i="61"/>
  <c r="C975" i="61"/>
  <c r="D975" i="61" s="1"/>
  <c r="AG876" i="29"/>
  <c r="AD875" i="29"/>
  <c r="AE875" i="29" s="1"/>
  <c r="AI875" i="29" s="1"/>
  <c r="Y875" i="29"/>
  <c r="Z875" i="29" s="1"/>
  <c r="AH875" i="29" s="1"/>
  <c r="D974" i="61"/>
  <c r="C890" i="29"/>
  <c r="D890" i="29" s="1"/>
  <c r="F890" i="29" s="1"/>
  <c r="B891" i="29"/>
  <c r="K890" i="29"/>
  <c r="L890" i="29" s="1"/>
  <c r="N890" i="29" s="1"/>
  <c r="Q888" i="29"/>
  <c r="R887" i="29"/>
  <c r="S887" i="29" s="1"/>
  <c r="U887" i="29" s="1"/>
  <c r="K891" i="29" l="1"/>
  <c r="L891" i="29" s="1"/>
  <c r="N891" i="29" s="1"/>
  <c r="C891" i="29"/>
  <c r="D891" i="29" s="1"/>
  <c r="F891" i="29" s="1"/>
  <c r="B892" i="29"/>
  <c r="AD876" i="29"/>
  <c r="AE876" i="29" s="1"/>
  <c r="AI876" i="29" s="1"/>
  <c r="Y876" i="29"/>
  <c r="Z876" i="29" s="1"/>
  <c r="AH876" i="29" s="1"/>
  <c r="AG877" i="29"/>
  <c r="Q889" i="29"/>
  <c r="R888" i="29"/>
  <c r="S888" i="29" s="1"/>
  <c r="U888" i="29" s="1"/>
  <c r="A977" i="61"/>
  <c r="C976" i="61"/>
  <c r="D976" i="61" s="1"/>
  <c r="B976" i="61"/>
  <c r="K892" i="29" l="1"/>
  <c r="L892" i="29" s="1"/>
  <c r="N892" i="29" s="1"/>
  <c r="C892" i="29"/>
  <c r="D892" i="29" s="1"/>
  <c r="F892" i="29" s="1"/>
  <c r="B893" i="29"/>
  <c r="AD877" i="29"/>
  <c r="AE877" i="29" s="1"/>
  <c r="AI877" i="29" s="1"/>
  <c r="Y877" i="29"/>
  <c r="Z877" i="29" s="1"/>
  <c r="AH877" i="29" s="1"/>
  <c r="AG878" i="29"/>
  <c r="A978" i="61"/>
  <c r="C977" i="61"/>
  <c r="D977" i="61" s="1"/>
  <c r="B977" i="61"/>
  <c r="Q890" i="29"/>
  <c r="R889" i="29"/>
  <c r="S889" i="29" s="1"/>
  <c r="U889" i="29" s="1"/>
  <c r="R890" i="29" l="1"/>
  <c r="S890" i="29" s="1"/>
  <c r="U890" i="29" s="1"/>
  <c r="Q891" i="29"/>
  <c r="A979" i="61"/>
  <c r="C978" i="61"/>
  <c r="D978" i="61" s="1"/>
  <c r="B978" i="61"/>
  <c r="B894" i="29"/>
  <c r="C893" i="29"/>
  <c r="D893" i="29" s="1"/>
  <c r="F893" i="29" s="1"/>
  <c r="K893" i="29"/>
  <c r="L893" i="29" s="1"/>
  <c r="N893" i="29" s="1"/>
  <c r="AG879" i="29"/>
  <c r="AD878" i="29"/>
  <c r="AE878" i="29" s="1"/>
  <c r="AI878" i="29" s="1"/>
  <c r="Y878" i="29"/>
  <c r="Z878" i="29" s="1"/>
  <c r="AH878" i="29" s="1"/>
  <c r="Y879" i="29" l="1"/>
  <c r="Z879" i="29" s="1"/>
  <c r="AH879" i="29" s="1"/>
  <c r="AD879" i="29"/>
  <c r="AE879" i="29" s="1"/>
  <c r="AI879" i="29" s="1"/>
  <c r="AG880" i="29"/>
  <c r="B895" i="29"/>
  <c r="K894" i="29"/>
  <c r="L894" i="29" s="1"/>
  <c r="N894" i="29" s="1"/>
  <c r="C894" i="29"/>
  <c r="D894" i="29" s="1"/>
  <c r="F894" i="29" s="1"/>
  <c r="A980" i="61"/>
  <c r="C979" i="61"/>
  <c r="B979" i="61"/>
  <c r="R891" i="29"/>
  <c r="S891" i="29" s="1"/>
  <c r="U891" i="29" s="1"/>
  <c r="Q892" i="29"/>
  <c r="R892" i="29" l="1"/>
  <c r="S892" i="29" s="1"/>
  <c r="U892" i="29" s="1"/>
  <c r="Q893" i="29"/>
  <c r="Y880" i="29"/>
  <c r="Z880" i="29" s="1"/>
  <c r="AH880" i="29" s="1"/>
  <c r="AD880" i="29"/>
  <c r="AE880" i="29" s="1"/>
  <c r="AI880" i="29" s="1"/>
  <c r="AG881" i="29"/>
  <c r="D979" i="61"/>
  <c r="A981" i="61"/>
  <c r="B980" i="61"/>
  <c r="C980" i="61"/>
  <c r="D980" i="61" s="1"/>
  <c r="K895" i="29"/>
  <c r="L895" i="29" s="1"/>
  <c r="N895" i="29" s="1"/>
  <c r="B896" i="29"/>
  <c r="C895" i="29"/>
  <c r="D895" i="29" s="1"/>
  <c r="F895" i="29" s="1"/>
  <c r="B897" i="29" l="1"/>
  <c r="K896" i="29"/>
  <c r="L896" i="29" s="1"/>
  <c r="N896" i="29" s="1"/>
  <c r="C896" i="29"/>
  <c r="D896" i="29" s="1"/>
  <c r="F896" i="29" s="1"/>
  <c r="A982" i="61"/>
  <c r="C981" i="61"/>
  <c r="B981" i="61"/>
  <c r="AG882" i="29"/>
  <c r="AD881" i="29"/>
  <c r="AE881" i="29" s="1"/>
  <c r="AI881" i="29" s="1"/>
  <c r="Y881" i="29"/>
  <c r="Z881" i="29" s="1"/>
  <c r="AH881" i="29" s="1"/>
  <c r="Q894" i="29"/>
  <c r="R893" i="29"/>
  <c r="S893" i="29" s="1"/>
  <c r="U893" i="29" s="1"/>
  <c r="A983" i="61" l="1"/>
  <c r="C982" i="61"/>
  <c r="D982" i="61" s="1"/>
  <c r="B982" i="61"/>
  <c r="R894" i="29"/>
  <c r="S894" i="29" s="1"/>
  <c r="U894" i="29" s="1"/>
  <c r="Q895" i="29"/>
  <c r="AG883" i="29"/>
  <c r="AD882" i="29"/>
  <c r="AE882" i="29" s="1"/>
  <c r="AI882" i="29" s="1"/>
  <c r="Y882" i="29"/>
  <c r="Z882" i="29" s="1"/>
  <c r="AH882" i="29" s="1"/>
  <c r="D981" i="61"/>
  <c r="B898" i="29"/>
  <c r="K897" i="29"/>
  <c r="L897" i="29" s="1"/>
  <c r="N897" i="29" s="1"/>
  <c r="C897" i="29"/>
  <c r="D897" i="29" s="1"/>
  <c r="F897" i="29" s="1"/>
  <c r="Y883" i="29" l="1"/>
  <c r="Z883" i="29" s="1"/>
  <c r="AH883" i="29" s="1"/>
  <c r="AG884" i="29"/>
  <c r="AD883" i="29"/>
  <c r="AE883" i="29" s="1"/>
  <c r="AI883" i="29" s="1"/>
  <c r="Q896" i="29"/>
  <c r="R895" i="29"/>
  <c r="S895" i="29" s="1"/>
  <c r="U895" i="29" s="1"/>
  <c r="C898" i="29"/>
  <c r="D898" i="29" s="1"/>
  <c r="F898" i="29" s="1"/>
  <c r="B899" i="29"/>
  <c r="K898" i="29"/>
  <c r="L898" i="29" s="1"/>
  <c r="N898" i="29" s="1"/>
  <c r="A984" i="61"/>
  <c r="C983" i="61"/>
  <c r="D983" i="61" s="1"/>
  <c r="B983" i="61"/>
  <c r="A985" i="61" l="1"/>
  <c r="C984" i="61"/>
  <c r="B984" i="61"/>
  <c r="R896" i="29"/>
  <c r="S896" i="29" s="1"/>
  <c r="U896" i="29" s="1"/>
  <c r="Q897" i="29"/>
  <c r="Y884" i="29"/>
  <c r="Z884" i="29" s="1"/>
  <c r="AH884" i="29" s="1"/>
  <c r="AG885" i="29"/>
  <c r="AD884" i="29"/>
  <c r="AE884" i="29" s="1"/>
  <c r="AI884" i="29" s="1"/>
  <c r="B900" i="29"/>
  <c r="K899" i="29"/>
  <c r="L899" i="29" s="1"/>
  <c r="N899" i="29" s="1"/>
  <c r="C899" i="29"/>
  <c r="D899" i="29" s="1"/>
  <c r="F899" i="29" s="1"/>
  <c r="Y885" i="29" l="1"/>
  <c r="Z885" i="29" s="1"/>
  <c r="AH885" i="29" s="1"/>
  <c r="AG886" i="29"/>
  <c r="AD885" i="29"/>
  <c r="AE885" i="29" s="1"/>
  <c r="AI885" i="29" s="1"/>
  <c r="R897" i="29"/>
  <c r="S897" i="29" s="1"/>
  <c r="U897" i="29" s="1"/>
  <c r="Q898" i="29"/>
  <c r="K900" i="29"/>
  <c r="L900" i="29" s="1"/>
  <c r="N900" i="29" s="1"/>
  <c r="C900" i="29"/>
  <c r="D900" i="29" s="1"/>
  <c r="F900" i="29" s="1"/>
  <c r="B901" i="29"/>
  <c r="D984" i="61"/>
  <c r="A986" i="61"/>
  <c r="C985" i="61"/>
  <c r="B985" i="61"/>
  <c r="A987" i="61" l="1"/>
  <c r="C986" i="61"/>
  <c r="D986" i="61" s="1"/>
  <c r="B986" i="61"/>
  <c r="C901" i="29"/>
  <c r="D901" i="29" s="1"/>
  <c r="F901" i="29" s="1"/>
  <c r="B902" i="29"/>
  <c r="K901" i="29"/>
  <c r="L901" i="29" s="1"/>
  <c r="N901" i="29" s="1"/>
  <c r="D985" i="61"/>
  <c r="R898" i="29"/>
  <c r="S898" i="29" s="1"/>
  <c r="U898" i="29" s="1"/>
  <c r="Q899" i="29"/>
  <c r="Y886" i="29"/>
  <c r="Z886" i="29" s="1"/>
  <c r="AH886" i="29" s="1"/>
  <c r="AG887" i="29"/>
  <c r="AD886" i="29"/>
  <c r="AE886" i="29" s="1"/>
  <c r="AI886" i="29" s="1"/>
  <c r="K902" i="29" l="1"/>
  <c r="L902" i="29" s="1"/>
  <c r="N902" i="29" s="1"/>
  <c r="B903" i="29"/>
  <c r="C902" i="29"/>
  <c r="D902" i="29" s="1"/>
  <c r="F902" i="29" s="1"/>
  <c r="AG888" i="29"/>
  <c r="AD887" i="29"/>
  <c r="AE887" i="29" s="1"/>
  <c r="AI887" i="29" s="1"/>
  <c r="Y887" i="29"/>
  <c r="Z887" i="29" s="1"/>
  <c r="AH887" i="29" s="1"/>
  <c r="R899" i="29"/>
  <c r="S899" i="29" s="1"/>
  <c r="U899" i="29" s="1"/>
  <c r="Q900" i="29"/>
  <c r="A988" i="61"/>
  <c r="C987" i="61"/>
  <c r="B987" i="61"/>
  <c r="D987" i="61" l="1"/>
  <c r="K903" i="29"/>
  <c r="L903" i="29" s="1"/>
  <c r="N903" i="29" s="1"/>
  <c r="C903" i="29"/>
  <c r="D903" i="29" s="1"/>
  <c r="F903" i="29" s="1"/>
  <c r="B904" i="29"/>
  <c r="A989" i="61"/>
  <c r="B988" i="61"/>
  <c r="C988" i="61"/>
  <c r="D988" i="61" s="1"/>
  <c r="R900" i="29"/>
  <c r="S900" i="29" s="1"/>
  <c r="U900" i="29" s="1"/>
  <c r="Q901" i="29"/>
  <c r="AG889" i="29"/>
  <c r="AD888" i="29"/>
  <c r="AE888" i="29" s="1"/>
  <c r="AI888" i="29" s="1"/>
  <c r="Y888" i="29"/>
  <c r="Z888" i="29" s="1"/>
  <c r="AH888" i="29" s="1"/>
  <c r="B905" i="29" l="1"/>
  <c r="K904" i="29"/>
  <c r="L904" i="29" s="1"/>
  <c r="N904" i="29" s="1"/>
  <c r="C904" i="29"/>
  <c r="D904" i="29" s="1"/>
  <c r="F904" i="29" s="1"/>
  <c r="AG890" i="29"/>
  <c r="AD889" i="29"/>
  <c r="AE889" i="29" s="1"/>
  <c r="AI889" i="29" s="1"/>
  <c r="Y889" i="29"/>
  <c r="Z889" i="29" s="1"/>
  <c r="AH889" i="29" s="1"/>
  <c r="Q902" i="29"/>
  <c r="R901" i="29"/>
  <c r="S901" i="29" s="1"/>
  <c r="U901" i="29" s="1"/>
  <c r="A990" i="61"/>
  <c r="C989" i="61"/>
  <c r="D989" i="61" s="1"/>
  <c r="B989" i="61"/>
  <c r="AD890" i="29" l="1"/>
  <c r="AE890" i="29" s="1"/>
  <c r="AI890" i="29" s="1"/>
  <c r="Y890" i="29"/>
  <c r="Z890" i="29" s="1"/>
  <c r="AH890" i="29" s="1"/>
  <c r="AG891" i="29"/>
  <c r="A991" i="61"/>
  <c r="C990" i="61"/>
  <c r="B990" i="61"/>
  <c r="Q903" i="29"/>
  <c r="R902" i="29"/>
  <c r="S902" i="29" s="1"/>
  <c r="U902" i="29" s="1"/>
  <c r="K905" i="29"/>
  <c r="L905" i="29" s="1"/>
  <c r="N905" i="29" s="1"/>
  <c r="C905" i="29"/>
  <c r="D905" i="29" s="1"/>
  <c r="F905" i="29" s="1"/>
  <c r="B906" i="29"/>
  <c r="Q904" i="29" l="1"/>
  <c r="R903" i="29"/>
  <c r="S903" i="29" s="1"/>
  <c r="U903" i="29" s="1"/>
  <c r="AG892" i="29"/>
  <c r="AD891" i="29"/>
  <c r="AE891" i="29" s="1"/>
  <c r="AI891" i="29" s="1"/>
  <c r="Y891" i="29"/>
  <c r="Z891" i="29" s="1"/>
  <c r="AH891" i="29" s="1"/>
  <c r="C906" i="29"/>
  <c r="D906" i="29" s="1"/>
  <c r="F906" i="29" s="1"/>
  <c r="B907" i="29"/>
  <c r="K906" i="29"/>
  <c r="L906" i="29" s="1"/>
  <c r="N906" i="29" s="1"/>
  <c r="D990" i="61"/>
  <c r="A992" i="61"/>
  <c r="B991" i="61"/>
  <c r="C991" i="61"/>
  <c r="D991" i="61" s="1"/>
  <c r="A993" i="61" l="1"/>
  <c r="C992" i="61"/>
  <c r="B992" i="61"/>
  <c r="K907" i="29"/>
  <c r="L907" i="29" s="1"/>
  <c r="N907" i="29" s="1"/>
  <c r="C907" i="29"/>
  <c r="D907" i="29" s="1"/>
  <c r="F907" i="29" s="1"/>
  <c r="B908" i="29"/>
  <c r="AD892" i="29"/>
  <c r="AE892" i="29" s="1"/>
  <c r="AI892" i="29" s="1"/>
  <c r="Y892" i="29"/>
  <c r="Z892" i="29" s="1"/>
  <c r="AH892" i="29" s="1"/>
  <c r="AG893" i="29"/>
  <c r="Q905" i="29"/>
  <c r="R904" i="29"/>
  <c r="S904" i="29" s="1"/>
  <c r="U904" i="29" s="1"/>
  <c r="Q906" i="29" l="1"/>
  <c r="R905" i="29"/>
  <c r="S905" i="29" s="1"/>
  <c r="U905" i="29" s="1"/>
  <c r="K908" i="29"/>
  <c r="L908" i="29" s="1"/>
  <c r="N908" i="29" s="1"/>
  <c r="C908" i="29"/>
  <c r="D908" i="29" s="1"/>
  <c r="F908" i="29" s="1"/>
  <c r="B909" i="29"/>
  <c r="AD893" i="29"/>
  <c r="AE893" i="29" s="1"/>
  <c r="AI893" i="29" s="1"/>
  <c r="AG894" i="29"/>
  <c r="Y893" i="29"/>
  <c r="Z893" i="29" s="1"/>
  <c r="AH893" i="29" s="1"/>
  <c r="D992" i="61"/>
  <c r="A994" i="61"/>
  <c r="C993" i="61"/>
  <c r="D993" i="61" s="1"/>
  <c r="B993" i="61"/>
  <c r="AG895" i="29" l="1"/>
  <c r="AD894" i="29"/>
  <c r="AE894" i="29" s="1"/>
  <c r="AI894" i="29" s="1"/>
  <c r="Y894" i="29"/>
  <c r="Z894" i="29" s="1"/>
  <c r="AH894" i="29" s="1"/>
  <c r="A995" i="61"/>
  <c r="C994" i="61"/>
  <c r="B994" i="61"/>
  <c r="B910" i="29"/>
  <c r="K909" i="29"/>
  <c r="L909" i="29" s="1"/>
  <c r="N909" i="29" s="1"/>
  <c r="C909" i="29"/>
  <c r="D909" i="29" s="1"/>
  <c r="F909" i="29" s="1"/>
  <c r="R906" i="29"/>
  <c r="S906" i="29" s="1"/>
  <c r="U906" i="29" s="1"/>
  <c r="Q907" i="29"/>
  <c r="Q908" i="29" l="1"/>
  <c r="R907" i="29"/>
  <c r="S907" i="29" s="1"/>
  <c r="U907" i="29" s="1"/>
  <c r="A996" i="61"/>
  <c r="C995" i="61"/>
  <c r="D995" i="61" s="1"/>
  <c r="B995" i="61"/>
  <c r="B911" i="29"/>
  <c r="C910" i="29"/>
  <c r="D910" i="29" s="1"/>
  <c r="F910" i="29" s="1"/>
  <c r="K910" i="29"/>
  <c r="L910" i="29" s="1"/>
  <c r="N910" i="29" s="1"/>
  <c r="D994" i="61"/>
  <c r="Y895" i="29"/>
  <c r="Z895" i="29" s="1"/>
  <c r="AH895" i="29" s="1"/>
  <c r="AG896" i="29"/>
  <c r="AD895" i="29"/>
  <c r="AE895" i="29" s="1"/>
  <c r="AI895" i="29" s="1"/>
  <c r="Y896" i="29" l="1"/>
  <c r="Z896" i="29" s="1"/>
  <c r="AH896" i="29" s="1"/>
  <c r="AD896" i="29"/>
  <c r="AE896" i="29" s="1"/>
  <c r="AI896" i="29" s="1"/>
  <c r="AG897" i="29"/>
  <c r="B912" i="29"/>
  <c r="C911" i="29"/>
  <c r="D911" i="29" s="1"/>
  <c r="F911" i="29" s="1"/>
  <c r="K911" i="29"/>
  <c r="L911" i="29" s="1"/>
  <c r="N911" i="29" s="1"/>
  <c r="A997" i="61"/>
  <c r="B996" i="61"/>
  <c r="C996" i="61"/>
  <c r="D996" i="61" s="1"/>
  <c r="R908" i="29"/>
  <c r="S908" i="29" s="1"/>
  <c r="U908" i="29" s="1"/>
  <c r="Q909" i="29"/>
  <c r="A998" i="61" l="1"/>
  <c r="C997" i="61"/>
  <c r="B997" i="61"/>
  <c r="AG898" i="29"/>
  <c r="AD897" i="29"/>
  <c r="AE897" i="29" s="1"/>
  <c r="AI897" i="29" s="1"/>
  <c r="Y897" i="29"/>
  <c r="Z897" i="29" s="1"/>
  <c r="AH897" i="29" s="1"/>
  <c r="Q910" i="29"/>
  <c r="R909" i="29"/>
  <c r="S909" i="29" s="1"/>
  <c r="U909" i="29" s="1"/>
  <c r="B913" i="29"/>
  <c r="K912" i="29"/>
  <c r="L912" i="29" s="1"/>
  <c r="N912" i="29" s="1"/>
  <c r="C912" i="29"/>
  <c r="D912" i="29" s="1"/>
  <c r="F912" i="29" s="1"/>
  <c r="B914" i="29" l="1"/>
  <c r="K913" i="29"/>
  <c r="L913" i="29" s="1"/>
  <c r="N913" i="29" s="1"/>
  <c r="C913" i="29"/>
  <c r="D913" i="29" s="1"/>
  <c r="F913" i="29" s="1"/>
  <c r="R910" i="29"/>
  <c r="S910" i="29" s="1"/>
  <c r="U910" i="29" s="1"/>
  <c r="Q911" i="29"/>
  <c r="AG899" i="29"/>
  <c r="AD898" i="29"/>
  <c r="AE898" i="29" s="1"/>
  <c r="AI898" i="29" s="1"/>
  <c r="Y898" i="29"/>
  <c r="Z898" i="29" s="1"/>
  <c r="AH898" i="29" s="1"/>
  <c r="D997" i="61"/>
  <c r="A999" i="61"/>
  <c r="C998" i="61"/>
  <c r="B998" i="61"/>
  <c r="D998" i="61" l="1"/>
  <c r="A1000" i="61"/>
  <c r="C999" i="61"/>
  <c r="B999" i="61"/>
  <c r="AG900" i="29"/>
  <c r="AD899" i="29"/>
  <c r="AE899" i="29" s="1"/>
  <c r="AI899" i="29" s="1"/>
  <c r="Y899" i="29"/>
  <c r="Z899" i="29" s="1"/>
  <c r="AH899" i="29" s="1"/>
  <c r="Q912" i="29"/>
  <c r="R911" i="29"/>
  <c r="S911" i="29" s="1"/>
  <c r="U911" i="29" s="1"/>
  <c r="B915" i="29"/>
  <c r="C914" i="29"/>
  <c r="D914" i="29" s="1"/>
  <c r="F914" i="29" s="1"/>
  <c r="K914" i="29"/>
  <c r="L914" i="29" s="1"/>
  <c r="N914" i="29" s="1"/>
  <c r="C915" i="29" l="1"/>
  <c r="D915" i="29" s="1"/>
  <c r="F915" i="29" s="1"/>
  <c r="B916" i="29"/>
  <c r="K915" i="29"/>
  <c r="L915" i="29" s="1"/>
  <c r="N915" i="29" s="1"/>
  <c r="R912" i="29"/>
  <c r="S912" i="29" s="1"/>
  <c r="U912" i="29" s="1"/>
  <c r="Q913" i="29"/>
  <c r="Y900" i="29"/>
  <c r="Z900" i="29" s="1"/>
  <c r="AH900" i="29" s="1"/>
  <c r="AG901" i="29"/>
  <c r="AD900" i="29"/>
  <c r="AE900" i="29" s="1"/>
  <c r="AI900" i="29" s="1"/>
  <c r="A1001" i="61"/>
  <c r="C1000" i="61"/>
  <c r="D1000" i="61" s="1"/>
  <c r="B1000" i="61"/>
  <c r="D999" i="61"/>
  <c r="R913" i="29" l="1"/>
  <c r="S913" i="29" s="1"/>
  <c r="U913" i="29" s="1"/>
  <c r="Q914" i="29"/>
  <c r="A1002" i="61"/>
  <c r="C1001" i="61"/>
  <c r="B1001" i="61"/>
  <c r="B917" i="29"/>
  <c r="K916" i="29"/>
  <c r="L916" i="29" s="1"/>
  <c r="N916" i="29" s="1"/>
  <c r="C916" i="29"/>
  <c r="D916" i="29" s="1"/>
  <c r="F916" i="29" s="1"/>
  <c r="Y901" i="29"/>
  <c r="Z901" i="29" s="1"/>
  <c r="AH901" i="29" s="1"/>
  <c r="AG902" i="29"/>
  <c r="AD901" i="29"/>
  <c r="AE901" i="29" s="1"/>
  <c r="AI901" i="29" s="1"/>
  <c r="B918" i="29" l="1"/>
  <c r="K917" i="29"/>
  <c r="L917" i="29" s="1"/>
  <c r="N917" i="29" s="1"/>
  <c r="C917" i="29"/>
  <c r="D917" i="29" s="1"/>
  <c r="F917" i="29" s="1"/>
  <c r="A1003" i="61"/>
  <c r="C1002" i="61"/>
  <c r="B1002" i="61"/>
  <c r="Y902" i="29"/>
  <c r="Z902" i="29" s="1"/>
  <c r="AH902" i="29" s="1"/>
  <c r="AD902" i="29"/>
  <c r="AE902" i="29" s="1"/>
  <c r="AI902" i="29" s="1"/>
  <c r="AG903" i="29"/>
  <c r="R914" i="29"/>
  <c r="S914" i="29" s="1"/>
  <c r="U914" i="29" s="1"/>
  <c r="Q915" i="29"/>
  <c r="D1001" i="61"/>
  <c r="R915" i="29" l="1"/>
  <c r="S915" i="29" s="1"/>
  <c r="U915" i="29" s="1"/>
  <c r="Q916" i="29"/>
  <c r="A1004" i="61"/>
  <c r="C1003" i="61"/>
  <c r="B1003" i="61"/>
  <c r="AG904" i="29"/>
  <c r="AD903" i="29"/>
  <c r="AE903" i="29" s="1"/>
  <c r="AI903" i="29" s="1"/>
  <c r="Y903" i="29"/>
  <c r="Z903" i="29" s="1"/>
  <c r="AH903" i="29" s="1"/>
  <c r="D1002" i="61"/>
  <c r="B919" i="29"/>
  <c r="C918" i="29"/>
  <c r="D918" i="29" s="1"/>
  <c r="F918" i="29" s="1"/>
  <c r="K918" i="29"/>
  <c r="L918" i="29" s="1"/>
  <c r="N918" i="29" s="1"/>
  <c r="C919" i="29" l="1"/>
  <c r="D919" i="29" s="1"/>
  <c r="F919" i="29" s="1"/>
  <c r="K919" i="29"/>
  <c r="L919" i="29" s="1"/>
  <c r="N919" i="29" s="1"/>
  <c r="B920" i="29"/>
  <c r="AG905" i="29"/>
  <c r="Y904" i="29"/>
  <c r="Z904" i="29" s="1"/>
  <c r="AH904" i="29" s="1"/>
  <c r="AD904" i="29"/>
  <c r="AE904" i="29" s="1"/>
  <c r="AI904" i="29" s="1"/>
  <c r="A1005" i="61"/>
  <c r="B1004" i="61"/>
  <c r="C1004" i="61"/>
  <c r="D1004" i="61" s="1"/>
  <c r="R916" i="29"/>
  <c r="S916" i="29" s="1"/>
  <c r="U916" i="29" s="1"/>
  <c r="Q917" i="29"/>
  <c r="D1003" i="61"/>
  <c r="Q918" i="29" l="1"/>
  <c r="R917" i="29"/>
  <c r="S917" i="29" s="1"/>
  <c r="U917" i="29" s="1"/>
  <c r="A1006" i="61"/>
  <c r="C1005" i="61"/>
  <c r="B1005" i="61"/>
  <c r="K920" i="29"/>
  <c r="L920" i="29" s="1"/>
  <c r="N920" i="29" s="1"/>
  <c r="C920" i="29"/>
  <c r="D920" i="29" s="1"/>
  <c r="F920" i="29" s="1"/>
  <c r="B921" i="29"/>
  <c r="AG906" i="29"/>
  <c r="AD905" i="29"/>
  <c r="AE905" i="29" s="1"/>
  <c r="AI905" i="29" s="1"/>
  <c r="Y905" i="29"/>
  <c r="Z905" i="29" s="1"/>
  <c r="AH905" i="29" s="1"/>
  <c r="K921" i="29" l="1"/>
  <c r="L921" i="29" s="1"/>
  <c r="N921" i="29" s="1"/>
  <c r="C921" i="29"/>
  <c r="D921" i="29" s="1"/>
  <c r="F921" i="29" s="1"/>
  <c r="AD906" i="29"/>
  <c r="AE906" i="29" s="1"/>
  <c r="AI906" i="29" s="1"/>
  <c r="AG907" i="29"/>
  <c r="Y906" i="29"/>
  <c r="Z906" i="29" s="1"/>
  <c r="AH906" i="29" s="1"/>
  <c r="D1005" i="61"/>
  <c r="A1007" i="61"/>
  <c r="C1006" i="61"/>
  <c r="D1006" i="61" s="1"/>
  <c r="B1006" i="61"/>
  <c r="Q919" i="29"/>
  <c r="R918" i="29"/>
  <c r="S918" i="29" s="1"/>
  <c r="U918" i="29" s="1"/>
  <c r="Q920" i="29" l="1"/>
  <c r="R919" i="29"/>
  <c r="S919" i="29" s="1"/>
  <c r="U919" i="29" s="1"/>
  <c r="A1008" i="61"/>
  <c r="B1007" i="61"/>
  <c r="C1007" i="61"/>
  <c r="AG908" i="29"/>
  <c r="AD907" i="29"/>
  <c r="AE907" i="29" s="1"/>
  <c r="AI907" i="29" s="1"/>
  <c r="Y907" i="29"/>
  <c r="Z907" i="29" s="1"/>
  <c r="AH907" i="29" s="1"/>
  <c r="D1007" i="61" l="1"/>
  <c r="E1007" i="61"/>
  <c r="Y908" i="29"/>
  <c r="Z908" i="29" s="1"/>
  <c r="AH908" i="29" s="1"/>
  <c r="AD908" i="29"/>
  <c r="AE908" i="29" s="1"/>
  <c r="AI908" i="29" s="1"/>
  <c r="AG909" i="29"/>
  <c r="A1009" i="61"/>
  <c r="C1008" i="61"/>
  <c r="D1008" i="61" s="1"/>
  <c r="B1008" i="61"/>
  <c r="R920" i="29"/>
  <c r="S920" i="29" s="1"/>
  <c r="U920" i="29" s="1"/>
  <c r="Q921" i="29"/>
  <c r="R921" i="29" s="1"/>
  <c r="S921" i="29" s="1"/>
  <c r="U921" i="29" s="1"/>
  <c r="AD909" i="29" l="1"/>
  <c r="AE909" i="29" s="1"/>
  <c r="AI909" i="29" s="1"/>
  <c r="Y909" i="29"/>
  <c r="Z909" i="29" s="1"/>
  <c r="AH909" i="29" s="1"/>
  <c r="AG910" i="29"/>
  <c r="A1010" i="61"/>
  <c r="C1009" i="61"/>
  <c r="D1009" i="61" s="1"/>
  <c r="B1009" i="61"/>
  <c r="A1011" i="61" l="1"/>
  <c r="C1010" i="61"/>
  <c r="B1010" i="61"/>
  <c r="AD910" i="29"/>
  <c r="AE910" i="29" s="1"/>
  <c r="AI910" i="29" s="1"/>
  <c r="AG911" i="29"/>
  <c r="Y910" i="29"/>
  <c r="Z910" i="29" s="1"/>
  <c r="AH910" i="29" s="1"/>
  <c r="Y911" i="29" l="1"/>
  <c r="Z911" i="29" s="1"/>
  <c r="AH911" i="29" s="1"/>
  <c r="AG912" i="29"/>
  <c r="AD911" i="29"/>
  <c r="AE911" i="29" s="1"/>
  <c r="AI911" i="29" s="1"/>
  <c r="D1010" i="61"/>
  <c r="A1012" i="61"/>
  <c r="C1011" i="61"/>
  <c r="B1011" i="61"/>
  <c r="A1013" i="61" l="1"/>
  <c r="B1012" i="61"/>
  <c r="C1012" i="61"/>
  <c r="D1012" i="61" s="1"/>
  <c r="D1011" i="61"/>
  <c r="Y912" i="29"/>
  <c r="Z912" i="29" s="1"/>
  <c r="AH912" i="29" s="1"/>
  <c r="AD912" i="29"/>
  <c r="AE912" i="29" s="1"/>
  <c r="AI912" i="29" s="1"/>
  <c r="AG913" i="29"/>
  <c r="Y913" i="29" l="1"/>
  <c r="Z913" i="29" s="1"/>
  <c r="AH913" i="29" s="1"/>
  <c r="AD913" i="29"/>
  <c r="AE913" i="29" s="1"/>
  <c r="AI913" i="29" s="1"/>
  <c r="AG914" i="29"/>
  <c r="A1014" i="61"/>
  <c r="C1013" i="61"/>
  <c r="B1013" i="61"/>
  <c r="A1015" i="61" l="1"/>
  <c r="B1014" i="61"/>
  <c r="C1014" i="61"/>
  <c r="D1014" i="61" s="1"/>
  <c r="D1013" i="61"/>
  <c r="AD914" i="29"/>
  <c r="AE914" i="29" s="1"/>
  <c r="AI914" i="29" s="1"/>
  <c r="AG915" i="29"/>
  <c r="Y914" i="29"/>
  <c r="Z914" i="29" s="1"/>
  <c r="AH914" i="29" s="1"/>
  <c r="AG916" i="29" l="1"/>
  <c r="AD915" i="29"/>
  <c r="AE915" i="29" s="1"/>
  <c r="AI915" i="29" s="1"/>
  <c r="Y915" i="29"/>
  <c r="Z915" i="29" s="1"/>
  <c r="AH915" i="29" s="1"/>
  <c r="A1016" i="61"/>
  <c r="C1015" i="61"/>
  <c r="B1015" i="61"/>
  <c r="A1017" i="61" l="1"/>
  <c r="C1016" i="61"/>
  <c r="B1016" i="61"/>
  <c r="D1015" i="61"/>
  <c r="Y916" i="29"/>
  <c r="Z916" i="29" s="1"/>
  <c r="AH916" i="29" s="1"/>
  <c r="AG917" i="29"/>
  <c r="AD916" i="29"/>
  <c r="AE916" i="29" s="1"/>
  <c r="AI916" i="29" s="1"/>
  <c r="AG918" i="29" l="1"/>
  <c r="AD917" i="29"/>
  <c r="AE917" i="29" s="1"/>
  <c r="AI917" i="29" s="1"/>
  <c r="Y917" i="29"/>
  <c r="Z917" i="29" s="1"/>
  <c r="AH917" i="29" s="1"/>
  <c r="D1016" i="61"/>
  <c r="A1018" i="61"/>
  <c r="C1017" i="61"/>
  <c r="B1017" i="61"/>
  <c r="D1017" i="61" l="1"/>
  <c r="A1019" i="61"/>
  <c r="C1018" i="61"/>
  <c r="D1018" i="61" s="1"/>
  <c r="B1018" i="61"/>
  <c r="Y918" i="29"/>
  <c r="Z918" i="29" s="1"/>
  <c r="AH918" i="29" s="1"/>
  <c r="AD918" i="29"/>
  <c r="AE918" i="29" s="1"/>
  <c r="AI918" i="29" s="1"/>
  <c r="AG919" i="29"/>
  <c r="AG920" i="29" l="1"/>
  <c r="AD919" i="29"/>
  <c r="AE919" i="29" s="1"/>
  <c r="AI919" i="29" s="1"/>
  <c r="Y919" i="29"/>
  <c r="Z919" i="29" s="1"/>
  <c r="AH919" i="29" s="1"/>
  <c r="A1020" i="61"/>
  <c r="C1019" i="61"/>
  <c r="D1019" i="61" s="1"/>
  <c r="B1019" i="61"/>
  <c r="A1021" i="61" l="1"/>
  <c r="B1020" i="61"/>
  <c r="C1020" i="61"/>
  <c r="D1020" i="61" s="1"/>
  <c r="AG921" i="29"/>
  <c r="Y920" i="29"/>
  <c r="Z920" i="29" s="1"/>
  <c r="AH920" i="29" s="1"/>
  <c r="AD920" i="29"/>
  <c r="AE920" i="29" s="1"/>
  <c r="AI920" i="29" s="1"/>
  <c r="Y921" i="29" l="1"/>
  <c r="Z921" i="29" s="1"/>
  <c r="AH921" i="29" s="1"/>
  <c r="AD921" i="29"/>
  <c r="AE921" i="29" s="1"/>
  <c r="AI921" i="29" s="1"/>
  <c r="A1022" i="61"/>
  <c r="C1021" i="61"/>
  <c r="D1021" i="61" s="1"/>
  <c r="B1021" i="61"/>
  <c r="A1023" i="61" l="1"/>
  <c r="C1022" i="61"/>
  <c r="B1022" i="61"/>
  <c r="D1022" i="61" l="1"/>
  <c r="A1024" i="61"/>
  <c r="B1023" i="61"/>
  <c r="C1023" i="61"/>
  <c r="D1023" i="61" l="1"/>
  <c r="A1025" i="61"/>
  <c r="C1024" i="61"/>
  <c r="D1024" i="61" s="1"/>
  <c r="B1024" i="61"/>
  <c r="A1026" i="61" l="1"/>
  <c r="C1025" i="61"/>
  <c r="B1025" i="61"/>
  <c r="D1025" i="61" l="1"/>
  <c r="A1027" i="61"/>
  <c r="C1026" i="61"/>
  <c r="B1026" i="61"/>
  <c r="D1026" i="61" l="1"/>
  <c r="A1028" i="61"/>
  <c r="C1027" i="61"/>
  <c r="B1027" i="61"/>
  <c r="D1027" i="61" l="1"/>
  <c r="A1029" i="61"/>
  <c r="B1028" i="61"/>
  <c r="C1028" i="61"/>
  <c r="D1028" i="61" s="1"/>
  <c r="A1030" i="61" l="1"/>
  <c r="C1029" i="61"/>
  <c r="B1029" i="61"/>
  <c r="D1029" i="61" l="1"/>
  <c r="A1031" i="61"/>
  <c r="C1030" i="61"/>
  <c r="B1030" i="61"/>
  <c r="D1030" i="61" l="1"/>
  <c r="A1032" i="61"/>
  <c r="C1031" i="61"/>
  <c r="B1031" i="61"/>
  <c r="D1031" i="61" l="1"/>
  <c r="A1033" i="61"/>
  <c r="C1032" i="61"/>
  <c r="B1032" i="61"/>
  <c r="D1032" i="61" l="1"/>
  <c r="A1034" i="61"/>
  <c r="C1033" i="61"/>
  <c r="B1033" i="61"/>
  <c r="D1033" i="61" l="1"/>
  <c r="A1035" i="61"/>
  <c r="C1034" i="61"/>
  <c r="B1034" i="61"/>
  <c r="D1034" i="61" l="1"/>
  <c r="A1036" i="61"/>
  <c r="C1035" i="61"/>
  <c r="B1035" i="61"/>
  <c r="D1035" i="61" l="1"/>
  <c r="A1037" i="61"/>
  <c r="B1036" i="61"/>
  <c r="C1036" i="61"/>
  <c r="D1036" i="61" s="1"/>
  <c r="A1038" i="61" l="1"/>
  <c r="C1037" i="61"/>
  <c r="B1037" i="61"/>
  <c r="D1037" i="61" l="1"/>
  <c r="A1039" i="61"/>
  <c r="C1038" i="61"/>
  <c r="B1038" i="61"/>
  <c r="D1038" i="61" l="1"/>
  <c r="A1040" i="61"/>
  <c r="B1039" i="61"/>
  <c r="C1039" i="61"/>
  <c r="D1039" i="61" s="1"/>
  <c r="A1041" i="61" l="1"/>
  <c r="C1040" i="61"/>
  <c r="B1040" i="61"/>
  <c r="D1040" i="61" l="1"/>
  <c r="A1042" i="61"/>
  <c r="C1041" i="61"/>
  <c r="B1041" i="61"/>
  <c r="D1041" i="61" l="1"/>
  <c r="A1043" i="61"/>
  <c r="C1042" i="61"/>
  <c r="B1042" i="61"/>
  <c r="D1042" i="61" l="1"/>
  <c r="A1044" i="61"/>
  <c r="C1043" i="61"/>
  <c r="B1043" i="61"/>
  <c r="D1043" i="61" l="1"/>
  <c r="A1045" i="61"/>
  <c r="B1044" i="61"/>
  <c r="C1044" i="61"/>
  <c r="D1044" i="61" s="1"/>
  <c r="A1046" i="61" l="1"/>
  <c r="C1045" i="61"/>
  <c r="B1045" i="61"/>
  <c r="D1045" i="61" l="1"/>
  <c r="A1047" i="61"/>
  <c r="C1046" i="61"/>
  <c r="B1046" i="61"/>
  <c r="D1046" i="61" l="1"/>
  <c r="A1048" i="61"/>
  <c r="C1047" i="61"/>
  <c r="B1047" i="61"/>
  <c r="D1047" i="61" l="1"/>
  <c r="A1049" i="61"/>
  <c r="C1048" i="61"/>
  <c r="B1048" i="61"/>
  <c r="D1048" i="61" l="1"/>
  <c r="A1050" i="61"/>
  <c r="C1049" i="61"/>
  <c r="B1049" i="61"/>
  <c r="D1049" i="61" l="1"/>
  <c r="A1051" i="61"/>
  <c r="C1050" i="61"/>
  <c r="B1050" i="61"/>
  <c r="D1050" i="61" l="1"/>
  <c r="A1052" i="61"/>
  <c r="C1051" i="61"/>
  <c r="B1051" i="61"/>
  <c r="D1051" i="61" l="1"/>
  <c r="A1053" i="61"/>
  <c r="B1052" i="61"/>
  <c r="C1052" i="61"/>
  <c r="D1052" i="61" s="1"/>
  <c r="A1054" i="61" l="1"/>
  <c r="C1053" i="61"/>
  <c r="B1053" i="61"/>
  <c r="D1053" i="61" l="1"/>
  <c r="A1055" i="61"/>
  <c r="C1054" i="61"/>
  <c r="B1054" i="61"/>
  <c r="D1054" i="61" l="1"/>
  <c r="A1056" i="61"/>
  <c r="B1055" i="61"/>
  <c r="C1055" i="61"/>
  <c r="D1055" i="61" s="1"/>
  <c r="A1057" i="61" l="1"/>
  <c r="C1056" i="61"/>
  <c r="B1056" i="61"/>
  <c r="D1056" i="61" l="1"/>
  <c r="A1058" i="61"/>
  <c r="C1057" i="61"/>
  <c r="B1057" i="61"/>
  <c r="D1057" i="61" l="1"/>
  <c r="A1059" i="61"/>
  <c r="C1058" i="61"/>
  <c r="B1058" i="61"/>
  <c r="D1058" i="61" l="1"/>
  <c r="A1060" i="61"/>
  <c r="C1059" i="61"/>
  <c r="B1059" i="61"/>
  <c r="D1059" i="61" l="1"/>
  <c r="A1061" i="61"/>
  <c r="B1060" i="61"/>
  <c r="C1060" i="61"/>
  <c r="D1060" i="61" s="1"/>
  <c r="A1062" i="61" l="1"/>
  <c r="C1061" i="61"/>
  <c r="B1061" i="61"/>
  <c r="D1061" i="61" l="1"/>
  <c r="A1063" i="61"/>
  <c r="C1062" i="61"/>
  <c r="B1062" i="61"/>
  <c r="D1062" i="61" l="1"/>
  <c r="A1064" i="61"/>
  <c r="C1063" i="61"/>
  <c r="B1063" i="61"/>
  <c r="D1063" i="61" l="1"/>
  <c r="A1065" i="61"/>
  <c r="C1064" i="61"/>
  <c r="B1064" i="61"/>
  <c r="D1064" i="61" l="1"/>
  <c r="A1066" i="61"/>
  <c r="C1065" i="61"/>
  <c r="B1065" i="61"/>
  <c r="D1065" i="61" l="1"/>
  <c r="A1067" i="61"/>
  <c r="C1066" i="61"/>
  <c r="B1066" i="61"/>
  <c r="D1066" i="61" l="1"/>
  <c r="A1068" i="61"/>
  <c r="C1067" i="61"/>
  <c r="B1067" i="61"/>
  <c r="D1067" i="61" l="1"/>
  <c r="A1069" i="61"/>
  <c r="B1068" i="61"/>
  <c r="C1068" i="61"/>
  <c r="D1068" i="61" s="1"/>
  <c r="A1070" i="61" l="1"/>
  <c r="C1069" i="61"/>
  <c r="B1069" i="61"/>
  <c r="D1069" i="61" l="1"/>
  <c r="A1071" i="61"/>
  <c r="C1070" i="61"/>
  <c r="B1070" i="61"/>
  <c r="D1070" i="61" l="1"/>
  <c r="A1072" i="61"/>
  <c r="B1071" i="61"/>
  <c r="C1071" i="61"/>
  <c r="D1071" i="61" s="1"/>
  <c r="A1073" i="61" l="1"/>
  <c r="C1072" i="61"/>
  <c r="B1072" i="61"/>
  <c r="D1072" i="61" l="1"/>
  <c r="A1074" i="61"/>
  <c r="C1073" i="61"/>
  <c r="B1073" i="61"/>
  <c r="D1073" i="61" l="1"/>
  <c r="A1075" i="61"/>
  <c r="C1074" i="61"/>
  <c r="B1074" i="61"/>
  <c r="D1074" i="61" l="1"/>
  <c r="A1076" i="61"/>
  <c r="C1075" i="61"/>
  <c r="B1075" i="61"/>
  <c r="D1075" i="61" l="1"/>
  <c r="A1077" i="61"/>
  <c r="B1076" i="61"/>
  <c r="C1076" i="61"/>
  <c r="D1076" i="61" s="1"/>
  <c r="A1078" i="61" l="1"/>
  <c r="C1077" i="61"/>
  <c r="B1077" i="61"/>
  <c r="D1077" i="61" l="1"/>
  <c r="A1079" i="61"/>
  <c r="C1078" i="61"/>
  <c r="B1078" i="61"/>
  <c r="D1078" i="61" l="1"/>
  <c r="A1080" i="61"/>
  <c r="C1079" i="61"/>
  <c r="B1079" i="61"/>
  <c r="D1079" i="61" l="1"/>
  <c r="A1081" i="61"/>
  <c r="C1080" i="61"/>
  <c r="B1080" i="61"/>
  <c r="D1080" i="61" l="1"/>
  <c r="A1082" i="61"/>
  <c r="C1081" i="61"/>
  <c r="B1081" i="61"/>
  <c r="D1081" i="61" l="1"/>
  <c r="A1083" i="61"/>
  <c r="C1082" i="61"/>
  <c r="B1082" i="61"/>
  <c r="D1082" i="61" l="1"/>
  <c r="A1084" i="61"/>
  <c r="C1083" i="61"/>
  <c r="B1083" i="61"/>
  <c r="D1083" i="61" l="1"/>
  <c r="A1085" i="61"/>
  <c r="B1084" i="61"/>
  <c r="C1084" i="61"/>
  <c r="D1084" i="61" s="1"/>
  <c r="A1086" i="61" l="1"/>
  <c r="C1085" i="61"/>
  <c r="B1085" i="61"/>
  <c r="D1085" i="61" l="1"/>
  <c r="A1087" i="61"/>
  <c r="C1086" i="61"/>
  <c r="B1086" i="61"/>
  <c r="D1086" i="61" l="1"/>
  <c r="A1088" i="61"/>
  <c r="B1087" i="61"/>
  <c r="C1087" i="61"/>
  <c r="D1087" i="61" s="1"/>
  <c r="A1089" i="61" l="1"/>
  <c r="C1088" i="61"/>
  <c r="B1088" i="61"/>
  <c r="D1088" i="61" l="1"/>
  <c r="A1090" i="61"/>
  <c r="C1089" i="61"/>
  <c r="B1089" i="61"/>
  <c r="D1089" i="61" l="1"/>
  <c r="A1091" i="61"/>
  <c r="C1090" i="61"/>
  <c r="B1090" i="61"/>
  <c r="D1090" i="61" l="1"/>
  <c r="A1092" i="61"/>
  <c r="C1091" i="61"/>
  <c r="B1091" i="61"/>
  <c r="D1091" i="61" l="1"/>
  <c r="A1093" i="61"/>
  <c r="B1092" i="61"/>
  <c r="C1092" i="61"/>
  <c r="D1092" i="61" s="1"/>
  <c r="A1094" i="61" l="1"/>
  <c r="C1093" i="61"/>
  <c r="B1093" i="61"/>
  <c r="D1093" i="61" l="1"/>
  <c r="A1095" i="61"/>
  <c r="C1094" i="61"/>
  <c r="B1094" i="61"/>
  <c r="D1094" i="61" l="1"/>
  <c r="A1096" i="61"/>
  <c r="C1095" i="61"/>
  <c r="B1095" i="61"/>
  <c r="D1095" i="61" l="1"/>
  <c r="A1097" i="61"/>
  <c r="C1096" i="61"/>
  <c r="B1096" i="61"/>
  <c r="D1096" i="61" l="1"/>
  <c r="A1098" i="61"/>
  <c r="C1097" i="61"/>
  <c r="B1097" i="61"/>
  <c r="D1097" i="61" l="1"/>
  <c r="A1099" i="61"/>
  <c r="C1098" i="61"/>
  <c r="B1098" i="61"/>
  <c r="D1098" i="61" l="1"/>
  <c r="A1100" i="61"/>
  <c r="C1099" i="61"/>
  <c r="B1099" i="61"/>
  <c r="D1099" i="61" l="1"/>
  <c r="A1101" i="61"/>
  <c r="B1100" i="61"/>
  <c r="C1100" i="61"/>
  <c r="D1100" i="61" s="1"/>
  <c r="A1102" i="61" l="1"/>
  <c r="C1101" i="61"/>
  <c r="B1101" i="61"/>
  <c r="D1101" i="61" l="1"/>
  <c r="A1103" i="61"/>
  <c r="C1102" i="61"/>
  <c r="B1102" i="61"/>
  <c r="D1102" i="61" l="1"/>
  <c r="A1104" i="61"/>
  <c r="B1103" i="61"/>
  <c r="C1103" i="61"/>
  <c r="D1103" i="61" s="1"/>
  <c r="A1105" i="61" l="1"/>
  <c r="C1104" i="61"/>
  <c r="B1104" i="61"/>
  <c r="D1104" i="61" l="1"/>
  <c r="A1106" i="61"/>
  <c r="C1105" i="61"/>
  <c r="B1105" i="61"/>
  <c r="D1105" i="61" l="1"/>
  <c r="A1107" i="61"/>
  <c r="C1106" i="61"/>
  <c r="B1106" i="61"/>
  <c r="D1106" i="61" l="1"/>
  <c r="A1108" i="61"/>
  <c r="C1107" i="61"/>
  <c r="B1107" i="61"/>
  <c r="D1107" i="61" l="1"/>
  <c r="A1109" i="61"/>
  <c r="B1108" i="61"/>
  <c r="C1108" i="61"/>
  <c r="D1108" i="61" s="1"/>
  <c r="A1110" i="61" l="1"/>
  <c r="C1109" i="61"/>
  <c r="B1109" i="61"/>
  <c r="D1109" i="61" l="1"/>
  <c r="A1111" i="61"/>
  <c r="C1110" i="61"/>
  <c r="B1110" i="61"/>
  <c r="D1110" i="61" l="1"/>
  <c r="A1112" i="61"/>
  <c r="C1111" i="61"/>
  <c r="B1111" i="61"/>
  <c r="D1111" i="61" l="1"/>
  <c r="A1113" i="61"/>
  <c r="C1112" i="61"/>
  <c r="B1112" i="61"/>
  <c r="D1112" i="61" l="1"/>
  <c r="A1114" i="61"/>
  <c r="C1113" i="61"/>
  <c r="B1113" i="61"/>
  <c r="D1113" i="61" l="1"/>
  <c r="A1115" i="61"/>
  <c r="C1114" i="61"/>
  <c r="B1114" i="61"/>
  <c r="D1114" i="61" l="1"/>
  <c r="A1116" i="61"/>
  <c r="C1115" i="61"/>
  <c r="B1115" i="61"/>
  <c r="D1115" i="61" l="1"/>
  <c r="A1117" i="61"/>
  <c r="B1116" i="61"/>
  <c r="C1116" i="61"/>
  <c r="D1116" i="61" s="1"/>
  <c r="A1118" i="61" l="1"/>
  <c r="C1117" i="61"/>
  <c r="B1117" i="61"/>
  <c r="D1117" i="61" l="1"/>
  <c r="A1119" i="61"/>
  <c r="C1118" i="61"/>
  <c r="B1118" i="61"/>
  <c r="D1118" i="61" l="1"/>
  <c r="A1120" i="61"/>
  <c r="B1119" i="61"/>
  <c r="C1119" i="61"/>
  <c r="D1119" i="61" s="1"/>
  <c r="A1121" i="61" l="1"/>
  <c r="C1120" i="61"/>
  <c r="B1120" i="61"/>
  <c r="D1120" i="61" l="1"/>
  <c r="A1122" i="61"/>
  <c r="C1121" i="61"/>
  <c r="B1121" i="61"/>
  <c r="D1121" i="61" l="1"/>
  <c r="A1123" i="61"/>
  <c r="C1122" i="61"/>
  <c r="B1122" i="61"/>
  <c r="D1122" i="61" l="1"/>
  <c r="A1124" i="61"/>
  <c r="C1123" i="61"/>
  <c r="B1123" i="61"/>
  <c r="D1123" i="61" l="1"/>
  <c r="A1125" i="61"/>
  <c r="B1124" i="61"/>
  <c r="C1124" i="61"/>
  <c r="D1124" i="61" s="1"/>
  <c r="A1126" i="61" l="1"/>
  <c r="C1125" i="61"/>
  <c r="B1125" i="61"/>
  <c r="D1125" i="61" l="1"/>
  <c r="A1127" i="61"/>
  <c r="B1126" i="61"/>
  <c r="C1126" i="61"/>
  <c r="D1126" i="61" s="1"/>
  <c r="A1128" i="61" l="1"/>
  <c r="C1127" i="61"/>
  <c r="B1127" i="61"/>
  <c r="D1127" i="61" l="1"/>
  <c r="A1129" i="61"/>
  <c r="C1128" i="61"/>
  <c r="B1128" i="61"/>
  <c r="D1128" i="61" l="1"/>
  <c r="A1130" i="61"/>
  <c r="C1129" i="61"/>
  <c r="B1129" i="61"/>
  <c r="D1129" i="61" l="1"/>
  <c r="A1131" i="61"/>
  <c r="C1130" i="61"/>
  <c r="B1130" i="61"/>
  <c r="D1130" i="61" l="1"/>
  <c r="A1132" i="61"/>
  <c r="C1131" i="61"/>
  <c r="B1131" i="61"/>
  <c r="D1131" i="61" l="1"/>
  <c r="A1133" i="61"/>
  <c r="B1132" i="61"/>
  <c r="C1132" i="61"/>
  <c r="D1132" i="61" s="1"/>
  <c r="A1134" i="61" l="1"/>
  <c r="C1133" i="61"/>
  <c r="B1133" i="61"/>
  <c r="D1133" i="61" l="1"/>
  <c r="A1135" i="61"/>
  <c r="C1134" i="61"/>
  <c r="B1134" i="61"/>
  <c r="D1134" i="61" l="1"/>
  <c r="A1136" i="61"/>
  <c r="B1135" i="61"/>
  <c r="C1135" i="61"/>
  <c r="D1135" i="61" s="1"/>
  <c r="A1137" i="61" l="1"/>
  <c r="C1136" i="61"/>
  <c r="B1136" i="61"/>
  <c r="D1136" i="61" l="1"/>
  <c r="A1138" i="61"/>
  <c r="C1137" i="61"/>
  <c r="D1137" i="61" s="1"/>
  <c r="B1137" i="61"/>
  <c r="A1139" i="61" l="1"/>
  <c r="C1138" i="61"/>
  <c r="B1138" i="61"/>
  <c r="D1138" i="61" l="1"/>
  <c r="A1140" i="61"/>
  <c r="C1139" i="61"/>
  <c r="B1139" i="61"/>
  <c r="D1139" i="61" l="1"/>
  <c r="A1141" i="61"/>
  <c r="B1140" i="61"/>
  <c r="C1140" i="61"/>
  <c r="D1140" i="61" s="1"/>
  <c r="A1142" i="61" l="1"/>
  <c r="C1141" i="61"/>
  <c r="B1141" i="61"/>
  <c r="D1141" i="61" l="1"/>
  <c r="A1143" i="61"/>
  <c r="C1142" i="61"/>
  <c r="B1142" i="61"/>
  <c r="D1142" i="61" l="1"/>
  <c r="A1144" i="61"/>
  <c r="C1143" i="61"/>
  <c r="B1143" i="61"/>
  <c r="D1143" i="61" l="1"/>
  <c r="A1145" i="61"/>
  <c r="C1144" i="61"/>
  <c r="B1144" i="61"/>
  <c r="D1144" i="61" l="1"/>
  <c r="A1146" i="61"/>
  <c r="C1145" i="61"/>
  <c r="B1145" i="61"/>
  <c r="D1145" i="61" l="1"/>
  <c r="A1147" i="61"/>
  <c r="C1146" i="61"/>
  <c r="B1146" i="61"/>
  <c r="D1146" i="61" l="1"/>
  <c r="A1148" i="61"/>
  <c r="C1147" i="61"/>
  <c r="B1147" i="61"/>
  <c r="D1147" i="61" l="1"/>
  <c r="A1149" i="61"/>
  <c r="B1148" i="61"/>
  <c r="C1148" i="61"/>
  <c r="D1148" i="61" s="1"/>
  <c r="A1150" i="61" l="1"/>
  <c r="C1149" i="61"/>
  <c r="B1149" i="61"/>
  <c r="D1149" i="61" l="1"/>
  <c r="A1151" i="61"/>
  <c r="C1150" i="61"/>
  <c r="B1150" i="61"/>
  <c r="D1150" i="61" l="1"/>
  <c r="A1152" i="61"/>
  <c r="B1151" i="61"/>
  <c r="C1151" i="61"/>
  <c r="D1151" i="61" s="1"/>
  <c r="A1153" i="61" l="1"/>
  <c r="C1152" i="61"/>
  <c r="B1152" i="61"/>
  <c r="D1152" i="61" l="1"/>
  <c r="A1154" i="61"/>
  <c r="C1153" i="61"/>
  <c r="B1153" i="61"/>
  <c r="D1153" i="61" l="1"/>
  <c r="A1155" i="61"/>
  <c r="C1154" i="61"/>
  <c r="B1154" i="61"/>
  <c r="D1154" i="61" l="1"/>
  <c r="A1156" i="61"/>
  <c r="C1155" i="61"/>
  <c r="B1155" i="61"/>
  <c r="D1155" i="61" l="1"/>
  <c r="A1157" i="61"/>
  <c r="C1156" i="61"/>
  <c r="B1156" i="61"/>
  <c r="D1156" i="61" l="1"/>
  <c r="A1158" i="61"/>
  <c r="B1157" i="61"/>
  <c r="C1157" i="61"/>
  <c r="D1157" i="61" s="1"/>
  <c r="A1159" i="61" l="1"/>
  <c r="C1158" i="61"/>
  <c r="B1158" i="61"/>
  <c r="D1158" i="61" l="1"/>
  <c r="A1160" i="61"/>
  <c r="C1159" i="61"/>
  <c r="B1159" i="61"/>
  <c r="D1159" i="61" l="1"/>
  <c r="A1161" i="61"/>
  <c r="C1160" i="61"/>
  <c r="D1160" i="61" s="1"/>
  <c r="B1160" i="61"/>
  <c r="A1162" i="61" l="1"/>
  <c r="C1161" i="61"/>
  <c r="B1161" i="61"/>
  <c r="D1161" i="61" l="1"/>
  <c r="A1163" i="61"/>
  <c r="C1162" i="61"/>
  <c r="B1162" i="61"/>
  <c r="D1162" i="61" l="1"/>
  <c r="A1164" i="61"/>
  <c r="C1163" i="61"/>
  <c r="B1163" i="61"/>
  <c r="D1163" i="61" l="1"/>
  <c r="A1165" i="61"/>
  <c r="C1164" i="61"/>
  <c r="B1164" i="61"/>
  <c r="D1164" i="61" l="1"/>
  <c r="A1166" i="61"/>
  <c r="B1165" i="61"/>
  <c r="C1165" i="61"/>
  <c r="D1165" i="61" s="1"/>
  <c r="A1167" i="61" l="1"/>
  <c r="C1166" i="61"/>
  <c r="B1166" i="61"/>
  <c r="D1166" i="61" l="1"/>
  <c r="A1168" i="61"/>
  <c r="C1167" i="61"/>
  <c r="B1167" i="61"/>
  <c r="D1167" i="61" l="1"/>
  <c r="A1169" i="61"/>
  <c r="B1168" i="61"/>
  <c r="C1168" i="61"/>
  <c r="D1168" i="61" s="1"/>
  <c r="A1170" i="61" l="1"/>
  <c r="C1169" i="61"/>
  <c r="B1169" i="61"/>
  <c r="D1169" i="61" l="1"/>
  <c r="A1171" i="61"/>
  <c r="C1170" i="61"/>
  <c r="B1170" i="61"/>
  <c r="D1170" i="61" l="1"/>
  <c r="A1172" i="61"/>
  <c r="C1171" i="61"/>
  <c r="B1171" i="61"/>
  <c r="D1171" i="61" l="1"/>
  <c r="A1173" i="61"/>
  <c r="C1172" i="61"/>
  <c r="B1172" i="61"/>
  <c r="D1172" i="61" l="1"/>
  <c r="A1174" i="61"/>
  <c r="B1173" i="61"/>
  <c r="C1173" i="61"/>
  <c r="D1173" i="61" s="1"/>
  <c r="A1175" i="61" l="1"/>
  <c r="C1174" i="61"/>
  <c r="B1174" i="61"/>
  <c r="D1174" i="61" l="1"/>
  <c r="A1176" i="61"/>
  <c r="C1175" i="61"/>
  <c r="B1175" i="61"/>
  <c r="D1175" i="61" l="1"/>
  <c r="A1177" i="61"/>
  <c r="C1176" i="61"/>
  <c r="B1176" i="61"/>
  <c r="D1176" i="61" l="1"/>
  <c r="A1178" i="61"/>
  <c r="C1177" i="61"/>
  <c r="B1177" i="61"/>
  <c r="D1177" i="61" l="1"/>
  <c r="A1179" i="61"/>
  <c r="C1178" i="61"/>
  <c r="B1178" i="61"/>
  <c r="D1178" i="61" l="1"/>
  <c r="A1180" i="61"/>
  <c r="C1179" i="61"/>
  <c r="B1179" i="61"/>
  <c r="D1179" i="61" l="1"/>
  <c r="A1181" i="61"/>
  <c r="C1180" i="61"/>
  <c r="B1180" i="61"/>
  <c r="D1180" i="61" l="1"/>
  <c r="A1182" i="61"/>
  <c r="B1181" i="61"/>
  <c r="C1181" i="61"/>
  <c r="D1181" i="61" s="1"/>
  <c r="A1183" i="61" l="1"/>
  <c r="C1182" i="61"/>
  <c r="B1182" i="61"/>
  <c r="D1182" i="61" l="1"/>
  <c r="A1184" i="61"/>
  <c r="C1183" i="61"/>
  <c r="D1183" i="61" s="1"/>
  <c r="B1183" i="61"/>
  <c r="A1185" i="61" l="1"/>
  <c r="B1184" i="61"/>
  <c r="C1184" i="61"/>
  <c r="D1184" i="61" l="1"/>
  <c r="A1186" i="61"/>
  <c r="C1185" i="61"/>
  <c r="B1185" i="61"/>
  <c r="A1187" i="61" l="1"/>
  <c r="C1186" i="61"/>
  <c r="B1186" i="61"/>
  <c r="D1185" i="61"/>
  <c r="D1186" i="61" l="1"/>
  <c r="A1188" i="61"/>
  <c r="C1187" i="61"/>
  <c r="B1187" i="61"/>
  <c r="D1187" i="61" l="1"/>
  <c r="A1189" i="61"/>
  <c r="C1188" i="61"/>
  <c r="B1188" i="61"/>
  <c r="D1188" i="61" l="1"/>
  <c r="A1190" i="61"/>
  <c r="B1189" i="61"/>
  <c r="C1189" i="61"/>
  <c r="D1189" i="61" s="1"/>
  <c r="A1191" i="61" l="1"/>
  <c r="C1190" i="61"/>
  <c r="B1190" i="61"/>
  <c r="D1190" i="61" l="1"/>
  <c r="A1192" i="61"/>
  <c r="C1191" i="61"/>
  <c r="D1191" i="61" s="1"/>
  <c r="B1191" i="61"/>
  <c r="A1193" i="61" l="1"/>
  <c r="C1192" i="61"/>
  <c r="B1192" i="61"/>
  <c r="D1192" i="61" l="1"/>
  <c r="A1194" i="61"/>
  <c r="C1193" i="61"/>
  <c r="D1193" i="61" s="1"/>
  <c r="B1193" i="61"/>
  <c r="A1195" i="61" l="1"/>
  <c r="C1194" i="61"/>
  <c r="B1194" i="61"/>
  <c r="D1194" i="61" l="1"/>
  <c r="A1196" i="61"/>
  <c r="C1195" i="61"/>
  <c r="B1195" i="61"/>
  <c r="D1195" i="61" l="1"/>
  <c r="A1197" i="61"/>
  <c r="C1196" i="61"/>
  <c r="B1196" i="61"/>
  <c r="D1196" i="61" l="1"/>
  <c r="A1198" i="61"/>
  <c r="B1197" i="61"/>
  <c r="C1197" i="61"/>
  <c r="D1197" i="61" s="1"/>
  <c r="A1199" i="61" l="1"/>
  <c r="C1198" i="61"/>
  <c r="B1198" i="61"/>
  <c r="D1198" i="61" l="1"/>
  <c r="A1200" i="61"/>
  <c r="C1199" i="61"/>
  <c r="B1199" i="61"/>
  <c r="D1199" i="61" l="1"/>
  <c r="A1201" i="61"/>
  <c r="B1200" i="61"/>
  <c r="C1200" i="61"/>
  <c r="D1200" i="61" s="1"/>
  <c r="A1202" i="61" l="1"/>
  <c r="C1201" i="61"/>
  <c r="D1201" i="61" s="1"/>
  <c r="B1201" i="61"/>
  <c r="A1203" i="61" l="1"/>
  <c r="C1202" i="61"/>
  <c r="B1202" i="61"/>
  <c r="D1202" i="61" l="1"/>
  <c r="A1204" i="61"/>
  <c r="C1203" i="61"/>
  <c r="B1203" i="61"/>
  <c r="D1203" i="61" l="1"/>
  <c r="A1205" i="61"/>
  <c r="C1204" i="61"/>
  <c r="B1204" i="61"/>
  <c r="D1204" i="61" l="1"/>
  <c r="A1206" i="61"/>
  <c r="B1205" i="61"/>
  <c r="C1205" i="61"/>
  <c r="D1205" i="61" s="1"/>
  <c r="A1207" i="61" l="1"/>
  <c r="C1206" i="61"/>
  <c r="B1206" i="61"/>
  <c r="D1206" i="61" l="1"/>
  <c r="A1208" i="61"/>
  <c r="C1207" i="61"/>
  <c r="B1207" i="61"/>
  <c r="D1207" i="61" l="1"/>
  <c r="E1207" i="61"/>
  <c r="A1209" i="61"/>
  <c r="C1208" i="61"/>
  <c r="B1208" i="61"/>
  <c r="D1208" i="61" l="1"/>
  <c r="A1210" i="61"/>
  <c r="C1209" i="61"/>
  <c r="B1209" i="61"/>
  <c r="D1209" i="61" l="1"/>
  <c r="A1211" i="61"/>
  <c r="C1210" i="61"/>
  <c r="B1210" i="61"/>
  <c r="D1210" i="61" l="1"/>
  <c r="A1212" i="61"/>
  <c r="C1211" i="61"/>
  <c r="B1211" i="61"/>
  <c r="D1211" i="61" l="1"/>
  <c r="A1213" i="61"/>
  <c r="C1212" i="61"/>
  <c r="B1212" i="61"/>
  <c r="D1212" i="61" l="1"/>
  <c r="A1214" i="61"/>
  <c r="B1213" i="61"/>
  <c r="C1213" i="61"/>
  <c r="D1213" i="61" s="1"/>
  <c r="A1215" i="61" l="1"/>
  <c r="C1214" i="61"/>
  <c r="B1214" i="61"/>
  <c r="D1214" i="61" l="1"/>
  <c r="A1216" i="61"/>
  <c r="C1215" i="61"/>
  <c r="B1215" i="61"/>
  <c r="D1215" i="61" l="1"/>
  <c r="A1217" i="61"/>
  <c r="B1216" i="61"/>
  <c r="C1216" i="61"/>
  <c r="D1216" i="61" s="1"/>
  <c r="A1218" i="61" l="1"/>
  <c r="C1217" i="61"/>
  <c r="B1217" i="61"/>
  <c r="D1217" i="61" l="1"/>
  <c r="A1219" i="61"/>
  <c r="C1218" i="61"/>
  <c r="B1218" i="61"/>
  <c r="A1220" i="61" l="1"/>
  <c r="C1219" i="61"/>
  <c r="B1219" i="61"/>
  <c r="D1218" i="61"/>
  <c r="D1219" i="61" l="1"/>
  <c r="A1221" i="61"/>
  <c r="C1220" i="61"/>
  <c r="B1220" i="61"/>
  <c r="A1222" i="61" l="1"/>
  <c r="B1221" i="61"/>
  <c r="C1221" i="61"/>
  <c r="D1220" i="61"/>
  <c r="D1221" i="61" l="1"/>
  <c r="A1223" i="61"/>
  <c r="C1222" i="61"/>
  <c r="B1222" i="61"/>
  <c r="D1222" i="61" l="1"/>
  <c r="A1224" i="61"/>
  <c r="C1223" i="61"/>
  <c r="D1223" i="61" s="1"/>
  <c r="B1223" i="61"/>
  <c r="A1225" i="61" l="1"/>
  <c r="C1224" i="61"/>
  <c r="B1224" i="61"/>
  <c r="D1224" i="61" l="1"/>
  <c r="A1226" i="61"/>
  <c r="C1225" i="61"/>
  <c r="D1225" i="61" s="1"/>
  <c r="B1225" i="61"/>
  <c r="A1227" i="61" l="1"/>
  <c r="C1226" i="61"/>
  <c r="D1226" i="61" s="1"/>
  <c r="B1226" i="61"/>
  <c r="A1228" i="61" l="1"/>
  <c r="C1227" i="61"/>
  <c r="B1227" i="61"/>
  <c r="D1227" i="61" l="1"/>
  <c r="A1229" i="61"/>
  <c r="C1228" i="61"/>
  <c r="B1228" i="61"/>
  <c r="D1228" i="61" l="1"/>
  <c r="A1230" i="61"/>
  <c r="B1229" i="61"/>
  <c r="C1229" i="61"/>
  <c r="D1229" i="61" l="1"/>
  <c r="A1231" i="61"/>
  <c r="C1230" i="61"/>
  <c r="B1230" i="61"/>
  <c r="D1230" i="61" l="1"/>
  <c r="A1232" i="61"/>
  <c r="C1231" i="61"/>
  <c r="B1231" i="61"/>
  <c r="D1231" i="61" l="1"/>
  <c r="A1233" i="61"/>
  <c r="B1232" i="61"/>
  <c r="C1232" i="61"/>
  <c r="D1232" i="61" s="1"/>
  <c r="A1234" i="61" l="1"/>
  <c r="C1233" i="61"/>
  <c r="D1233" i="61" s="1"/>
  <c r="B1233" i="61"/>
  <c r="A1235" i="61" l="1"/>
  <c r="C1234" i="61"/>
  <c r="B1234" i="61"/>
  <c r="D1234" i="61" l="1"/>
  <c r="A1236" i="61"/>
  <c r="C1235" i="61"/>
  <c r="B1235" i="61"/>
  <c r="D1235" i="61" l="1"/>
  <c r="A1237" i="61"/>
  <c r="C1236" i="61"/>
  <c r="D1236" i="61" s="1"/>
  <c r="B1236" i="61"/>
  <c r="A1238" i="61" l="1"/>
  <c r="B1237" i="61"/>
  <c r="C1237" i="61"/>
  <c r="D1237" i="61" l="1"/>
  <c r="A1239" i="61"/>
  <c r="C1238" i="61"/>
  <c r="B1238" i="61"/>
  <c r="A1240" i="61" l="1"/>
  <c r="C1239" i="61"/>
  <c r="B1239" i="61"/>
  <c r="D1238" i="61"/>
  <c r="D1239" i="61" l="1"/>
  <c r="A1241" i="61"/>
  <c r="C1240" i="61"/>
  <c r="B1240" i="61"/>
  <c r="A1242" i="61" l="1"/>
  <c r="C1241" i="61"/>
  <c r="B1241" i="61"/>
  <c r="D1240" i="61"/>
  <c r="D1241" i="61" l="1"/>
  <c r="A1243" i="61"/>
  <c r="C1242" i="61"/>
  <c r="B1242" i="61"/>
  <c r="D1242" i="61" l="1"/>
  <c r="A1244" i="61"/>
  <c r="C1243" i="61"/>
  <c r="B1243" i="61"/>
  <c r="A1245" i="61" l="1"/>
  <c r="C1244" i="61"/>
  <c r="B1244" i="61"/>
  <c r="D1243" i="61"/>
  <c r="D1244" i="61" l="1"/>
  <c r="A1246" i="61"/>
  <c r="B1245" i="61"/>
  <c r="C1245" i="61"/>
  <c r="D1245" i="61" s="1"/>
  <c r="A1247" i="61" l="1"/>
  <c r="C1246" i="61"/>
  <c r="B1246" i="61"/>
  <c r="D1246" i="61" l="1"/>
  <c r="A1248" i="61"/>
  <c r="C1247" i="61"/>
  <c r="B1247" i="61"/>
  <c r="D1247" i="61" l="1"/>
  <c r="A1249" i="61"/>
  <c r="B1248" i="61"/>
  <c r="C1248" i="61"/>
  <c r="D1248" i="61" s="1"/>
  <c r="A1250" i="61" l="1"/>
  <c r="C1249" i="61"/>
  <c r="B1249" i="61"/>
  <c r="D1249" i="61" l="1"/>
  <c r="A1251" i="61"/>
  <c r="C1250" i="61"/>
  <c r="B1250" i="61"/>
  <c r="A1252" i="61" l="1"/>
  <c r="C1251" i="61"/>
  <c r="B1251" i="61"/>
  <c r="D1250" i="61"/>
  <c r="D1251" i="61" l="1"/>
  <c r="A1253" i="61"/>
  <c r="C1252" i="61"/>
  <c r="B1252" i="61"/>
  <c r="A1254" i="61" l="1"/>
  <c r="B1253" i="61"/>
  <c r="C1253" i="61"/>
  <c r="D1252" i="61"/>
  <c r="D1253" i="61" l="1"/>
  <c r="A1255" i="61"/>
  <c r="C1254" i="61"/>
  <c r="B1254" i="61"/>
  <c r="A1256" i="61" l="1"/>
  <c r="C1255" i="61"/>
  <c r="B1255" i="61"/>
  <c r="D1254" i="61"/>
  <c r="D1255" i="61" l="1"/>
  <c r="A1257" i="61"/>
  <c r="C1256" i="61"/>
  <c r="B1256" i="61"/>
  <c r="D1256" i="61" l="1"/>
  <c r="A1258" i="61"/>
  <c r="C1257" i="61"/>
  <c r="B1257" i="61"/>
  <c r="A1259" i="61" l="1"/>
  <c r="C1258" i="61"/>
  <c r="D1258" i="61" s="1"/>
  <c r="B1258" i="61"/>
  <c r="D1257" i="61"/>
  <c r="A1260" i="61" l="1"/>
  <c r="C1259" i="61"/>
  <c r="D1259" i="61" s="1"/>
  <c r="B1259" i="61"/>
  <c r="A1261" i="61" l="1"/>
  <c r="C1260" i="61"/>
  <c r="B1260" i="61"/>
  <c r="D1260" i="61" l="1"/>
  <c r="A1262" i="61"/>
  <c r="B1261" i="61"/>
  <c r="C1261" i="61"/>
  <c r="D1261" i="61" s="1"/>
  <c r="A1263" i="61" l="1"/>
  <c r="C1262" i="61"/>
  <c r="B1262" i="61"/>
  <c r="D1262" i="61" l="1"/>
  <c r="A1264" i="61"/>
  <c r="C1263" i="61"/>
  <c r="D1263" i="61" s="1"/>
  <c r="B1263" i="61"/>
  <c r="A1265" i="61" l="1"/>
  <c r="B1264" i="61"/>
  <c r="C1264" i="61"/>
  <c r="D1264" i="61" s="1"/>
  <c r="A1266" i="61" l="1"/>
  <c r="C1265" i="61"/>
  <c r="B1265" i="61"/>
  <c r="D1265" i="61" l="1"/>
  <c r="A1267" i="61"/>
  <c r="C1266" i="61"/>
  <c r="D1266" i="61" s="1"/>
  <c r="B1266" i="61"/>
  <c r="A1268" i="61" l="1"/>
  <c r="C1267" i="61"/>
  <c r="B1267" i="61"/>
  <c r="D1267" i="61" l="1"/>
  <c r="A1269" i="61"/>
  <c r="C1268" i="61"/>
  <c r="B1268" i="61"/>
  <c r="D1268" i="61" l="1"/>
  <c r="A1270" i="61"/>
  <c r="B1269" i="61"/>
  <c r="C1269" i="61"/>
  <c r="D1269" i="61" s="1"/>
  <c r="A1271" i="61" l="1"/>
  <c r="C1270" i="61"/>
  <c r="B1270" i="61"/>
  <c r="D1270" i="61" l="1"/>
  <c r="A1272" i="61"/>
  <c r="B1271" i="61"/>
  <c r="C1271" i="61"/>
  <c r="D1271" i="61" s="1"/>
  <c r="A1273" i="61" l="1"/>
  <c r="C1272" i="61"/>
  <c r="B1272" i="61"/>
  <c r="D1272" i="61" l="1"/>
  <c r="A1274" i="61"/>
  <c r="C1273" i="61"/>
  <c r="B1273" i="61"/>
  <c r="D1273" i="61" l="1"/>
  <c r="A1275" i="61"/>
  <c r="C1274" i="61"/>
  <c r="B1274" i="61"/>
  <c r="D1274" i="61" l="1"/>
  <c r="A1276" i="61"/>
  <c r="C1275" i="61"/>
  <c r="B1275" i="61"/>
  <c r="D1275" i="61" l="1"/>
  <c r="A1277" i="61"/>
  <c r="C1276" i="61"/>
  <c r="B1276" i="61"/>
  <c r="A1278" i="61" l="1"/>
  <c r="B1277" i="61"/>
  <c r="C1277" i="61"/>
  <c r="D1277" i="61" s="1"/>
  <c r="D1276" i="61"/>
  <c r="A1279" i="61" l="1"/>
  <c r="C1278" i="61"/>
  <c r="B1278" i="61"/>
  <c r="D1278" i="61" l="1"/>
  <c r="A1280" i="61"/>
  <c r="C1279" i="61"/>
  <c r="B1279" i="61"/>
  <c r="D1279" i="61" l="1"/>
  <c r="A1281" i="61"/>
  <c r="B1280" i="61"/>
  <c r="C1280" i="61"/>
  <c r="D1280" i="61" s="1"/>
  <c r="A1282" i="61" l="1"/>
  <c r="C1281" i="61"/>
  <c r="B1281" i="61"/>
  <c r="D1281" i="61" l="1"/>
  <c r="A1283" i="61"/>
  <c r="C1282" i="61"/>
  <c r="B1282" i="61"/>
  <c r="D1282" i="61" l="1"/>
  <c r="A1284" i="61"/>
  <c r="C1283" i="61"/>
  <c r="B1283" i="61"/>
  <c r="D1283" i="61" l="1"/>
  <c r="A1285" i="61"/>
  <c r="C1284" i="61"/>
  <c r="B1284" i="61"/>
  <c r="D1284" i="61" l="1"/>
  <c r="A1286" i="61"/>
  <c r="B1285" i="61"/>
  <c r="C1285" i="61"/>
  <c r="D1285" i="61" s="1"/>
  <c r="A1287" i="61" l="1"/>
  <c r="C1286" i="61"/>
  <c r="B1286" i="61"/>
  <c r="D1286" i="61" l="1"/>
  <c r="A1288" i="61"/>
  <c r="C1287" i="61"/>
  <c r="D1287" i="61" s="1"/>
  <c r="B1287" i="61"/>
  <c r="A1289" i="61" l="1"/>
  <c r="C1288" i="61"/>
  <c r="B1288" i="61"/>
  <c r="D1288" i="61" l="1"/>
  <c r="A1290" i="61"/>
  <c r="C1289" i="61"/>
  <c r="B1289" i="61"/>
  <c r="D1289" i="61" l="1"/>
  <c r="A1291" i="61"/>
  <c r="C1290" i="61"/>
  <c r="B1290" i="61"/>
  <c r="D1290" i="61" l="1"/>
  <c r="A1292" i="61"/>
  <c r="C1291" i="61"/>
  <c r="B1291" i="61"/>
  <c r="D1291" i="61" l="1"/>
  <c r="A1293" i="61"/>
  <c r="C1292" i="61"/>
  <c r="B1292" i="61"/>
  <c r="D1292" i="61" l="1"/>
  <c r="A1294" i="61"/>
  <c r="B1293" i="61"/>
  <c r="C1293" i="61"/>
  <c r="D1293" i="61" s="1"/>
  <c r="A1295" i="61" l="1"/>
  <c r="C1294" i="61"/>
  <c r="B1294" i="61"/>
  <c r="D1294" i="61" l="1"/>
  <c r="A1296" i="61"/>
  <c r="C1295" i="61"/>
  <c r="B1295" i="61"/>
  <c r="D1295" i="61" l="1"/>
  <c r="A1297" i="61"/>
  <c r="B1296" i="61"/>
  <c r="C1296" i="61"/>
  <c r="D1296" i="61" s="1"/>
  <c r="A1298" i="61" l="1"/>
  <c r="C1297" i="61"/>
  <c r="B1297" i="61"/>
  <c r="D1297" i="61" l="1"/>
  <c r="A1299" i="61"/>
  <c r="C1298" i="61"/>
  <c r="B1298" i="61"/>
  <c r="D1298" i="61" l="1"/>
  <c r="A1300" i="61"/>
  <c r="C1299" i="61"/>
  <c r="B1299" i="61"/>
  <c r="D1299" i="61" l="1"/>
  <c r="A1301" i="61"/>
  <c r="C1300" i="61"/>
  <c r="B1300" i="61"/>
  <c r="D1300" i="61" l="1"/>
  <c r="A1302" i="61"/>
  <c r="B1301" i="61"/>
  <c r="C1301" i="61"/>
  <c r="D1301" i="61" s="1"/>
  <c r="A1303" i="61" l="1"/>
  <c r="C1302" i="61"/>
  <c r="B1302" i="61"/>
  <c r="D1302" i="61" l="1"/>
  <c r="A1304" i="61"/>
  <c r="C1303" i="61"/>
  <c r="B1303" i="61"/>
  <c r="D1303" i="61" l="1"/>
  <c r="A1305" i="61"/>
  <c r="C1304" i="61"/>
  <c r="B1304" i="61"/>
  <c r="D1304" i="61" l="1"/>
  <c r="A1306" i="61"/>
  <c r="C1305" i="61"/>
  <c r="B1305" i="61"/>
  <c r="D1305" i="61" l="1"/>
  <c r="A1307" i="61"/>
  <c r="C1306" i="61"/>
  <c r="B1306" i="61"/>
  <c r="D1306" i="61" l="1"/>
  <c r="A1308" i="61"/>
  <c r="C1307" i="61"/>
  <c r="B1307" i="61"/>
  <c r="D1307" i="61" l="1"/>
  <c r="A1309" i="61"/>
  <c r="C1308" i="61"/>
  <c r="B1308" i="61"/>
  <c r="D1308" i="61" l="1"/>
  <c r="A1310" i="61"/>
  <c r="B1309" i="61"/>
  <c r="C1309" i="61"/>
  <c r="D1309" i="61" s="1"/>
  <c r="A1311" i="61" l="1"/>
  <c r="C1310" i="61"/>
  <c r="B1310" i="61"/>
  <c r="D1310" i="61" l="1"/>
  <c r="A1312" i="61"/>
  <c r="C1311" i="61"/>
  <c r="B1311" i="61"/>
  <c r="D1311" i="61" l="1"/>
  <c r="A1313" i="61"/>
  <c r="B1312" i="61"/>
  <c r="C1312" i="61"/>
  <c r="D1312" i="61" l="1"/>
  <c r="A1314" i="61"/>
  <c r="C1313" i="61"/>
  <c r="B1313" i="61"/>
  <c r="D1313" i="61" l="1"/>
  <c r="A1315" i="61"/>
  <c r="C1314" i="61"/>
  <c r="B1314" i="61"/>
  <c r="D1314" i="61" l="1"/>
  <c r="A1316" i="61"/>
  <c r="C1315" i="61"/>
  <c r="B1315" i="61"/>
  <c r="D1315" i="61" l="1"/>
  <c r="A1317" i="61"/>
  <c r="C1316" i="61"/>
  <c r="B1316" i="61"/>
  <c r="A1318" i="61" l="1"/>
  <c r="B1317" i="61"/>
  <c r="C1317" i="61"/>
  <c r="D1317" i="61" s="1"/>
  <c r="D1316" i="61"/>
  <c r="A1319" i="61" l="1"/>
  <c r="C1318" i="61"/>
  <c r="D1318" i="61" s="1"/>
  <c r="B1318" i="61"/>
  <c r="A1320" i="61" l="1"/>
  <c r="C1319" i="61"/>
  <c r="B1319" i="61"/>
  <c r="D1319" i="61" l="1"/>
  <c r="A1321" i="61"/>
  <c r="C1320" i="61"/>
  <c r="B1320" i="61"/>
  <c r="D1320" i="61" l="1"/>
  <c r="A1322" i="61"/>
  <c r="C1321" i="61"/>
  <c r="D1321" i="61" s="1"/>
  <c r="B1321" i="61"/>
  <c r="A1323" i="61" l="1"/>
  <c r="C1322" i="61"/>
  <c r="D1322" i="61" s="1"/>
  <c r="B1322" i="61"/>
  <c r="A1324" i="61" l="1"/>
  <c r="C1323" i="61"/>
  <c r="B1323" i="61"/>
  <c r="D1323" i="61" l="1"/>
  <c r="A1325" i="61"/>
  <c r="C1324" i="61"/>
  <c r="D1324" i="61" s="1"/>
  <c r="B1324" i="61"/>
  <c r="A1326" i="61" l="1"/>
  <c r="B1325" i="61"/>
  <c r="C1325" i="61"/>
  <c r="D1325" i="61" s="1"/>
  <c r="A1327" i="61" l="1"/>
  <c r="C1326" i="61"/>
  <c r="D1326" i="61" s="1"/>
  <c r="B1326" i="61"/>
  <c r="A1328" i="61" l="1"/>
  <c r="C1327" i="61"/>
  <c r="B1327" i="61"/>
  <c r="D1327" i="61" l="1"/>
  <c r="A1329" i="61"/>
  <c r="B1328" i="61"/>
  <c r="C1328" i="61"/>
  <c r="D1328" i="61" s="1"/>
  <c r="A1330" i="61" l="1"/>
  <c r="C1329" i="61"/>
  <c r="B1329" i="61"/>
  <c r="D1329" i="61" l="1"/>
  <c r="A1331" i="61"/>
  <c r="C1330" i="61"/>
  <c r="B1330" i="61"/>
  <c r="D1330" i="61" l="1"/>
  <c r="A1332" i="61"/>
  <c r="C1331" i="61"/>
  <c r="B1331" i="61"/>
  <c r="A1333" i="61" l="1"/>
  <c r="C1332" i="61"/>
  <c r="D1332" i="61" s="1"/>
  <c r="B1332" i="61"/>
  <c r="D1331" i="61"/>
  <c r="A1334" i="61" l="1"/>
  <c r="B1333" i="61"/>
  <c r="C1333" i="61"/>
  <c r="D1333" i="61" s="1"/>
  <c r="A1335" i="61" l="1"/>
  <c r="C1334" i="61"/>
  <c r="D1334" i="61" s="1"/>
  <c r="B1334" i="61"/>
  <c r="A1336" i="61" l="1"/>
  <c r="C1335" i="61"/>
  <c r="D1335" i="61" s="1"/>
  <c r="B1335" i="61"/>
  <c r="A1337" i="61" l="1"/>
  <c r="C1336" i="61"/>
  <c r="B1336" i="61"/>
  <c r="D1336" i="61" l="1"/>
  <c r="A1338" i="61"/>
  <c r="C1337" i="61"/>
  <c r="D1337" i="61" s="1"/>
  <c r="B1337" i="61"/>
  <c r="A1339" i="61" l="1"/>
  <c r="C1338" i="61"/>
  <c r="B1338" i="61"/>
  <c r="D1338" i="61" l="1"/>
  <c r="A1340" i="61"/>
  <c r="C1339" i="61"/>
  <c r="B1339" i="61"/>
  <c r="D1339" i="61" l="1"/>
  <c r="A1341" i="61"/>
  <c r="C1340" i="61"/>
  <c r="B1340" i="61"/>
  <c r="D1340" i="61" l="1"/>
  <c r="A1342" i="61"/>
  <c r="B1341" i="61"/>
  <c r="C1341" i="61"/>
  <c r="D1341" i="61" s="1"/>
  <c r="A1343" i="61" l="1"/>
  <c r="C1342" i="61"/>
  <c r="B1342" i="61"/>
  <c r="D1342" i="61" l="1"/>
  <c r="A1344" i="61"/>
  <c r="C1343" i="61"/>
  <c r="B1343" i="61"/>
  <c r="D1343" i="61" l="1"/>
  <c r="A1345" i="61"/>
  <c r="B1344" i="61"/>
  <c r="C1344" i="61"/>
  <c r="D1344" i="61" s="1"/>
  <c r="A1346" i="61" l="1"/>
  <c r="C1345" i="61"/>
  <c r="B1345" i="61"/>
  <c r="D1345" i="61" l="1"/>
  <c r="A1347" i="61"/>
  <c r="C1346" i="61"/>
  <c r="B1346" i="61"/>
  <c r="D1346" i="61" l="1"/>
  <c r="A1348" i="61"/>
  <c r="C1347" i="61"/>
  <c r="B1347" i="61"/>
  <c r="D1347" i="61" l="1"/>
  <c r="A1349" i="61"/>
  <c r="C1348" i="61"/>
  <c r="B1348" i="61"/>
  <c r="D1348" i="61" l="1"/>
  <c r="A1350" i="61"/>
  <c r="B1349" i="61"/>
  <c r="C1349" i="61"/>
  <c r="D1349" i="61" s="1"/>
  <c r="A1351" i="61" l="1"/>
  <c r="C1350" i="61"/>
  <c r="B1350" i="61"/>
  <c r="D1350" i="61" l="1"/>
  <c r="A1352" i="61"/>
  <c r="C1351" i="61"/>
  <c r="B1351" i="61"/>
  <c r="A1353" i="61" l="1"/>
  <c r="C1352" i="61"/>
  <c r="B1352" i="61"/>
  <c r="D1351" i="61"/>
  <c r="D1352" i="61" l="1"/>
  <c r="A1354" i="61"/>
  <c r="C1353" i="61"/>
  <c r="B1353" i="61"/>
  <c r="A1355" i="61" l="1"/>
  <c r="C1354" i="61"/>
  <c r="B1354" i="61"/>
  <c r="D1353" i="61"/>
  <c r="D1354" i="61" l="1"/>
  <c r="A1356" i="61"/>
  <c r="C1355" i="61"/>
  <c r="B1355" i="61"/>
  <c r="D1355" i="61" l="1"/>
  <c r="A1357" i="61"/>
  <c r="C1356" i="61"/>
  <c r="B1356" i="61"/>
  <c r="D1356" i="61" l="1"/>
  <c r="A1358" i="61"/>
  <c r="B1357" i="61"/>
  <c r="C1357" i="61"/>
  <c r="D1357" i="61" s="1"/>
  <c r="A1359" i="61" l="1"/>
  <c r="C1358" i="61"/>
  <c r="B1358" i="61"/>
  <c r="D1358" i="61" l="1"/>
  <c r="A1360" i="61"/>
  <c r="C1359" i="61"/>
  <c r="B1359" i="61"/>
  <c r="D1359" i="61" l="1"/>
  <c r="A1361" i="61"/>
  <c r="B1360" i="61"/>
  <c r="C1360" i="61"/>
  <c r="D1360" i="61" s="1"/>
  <c r="A1362" i="61" l="1"/>
  <c r="C1361" i="61"/>
  <c r="B1361" i="61"/>
  <c r="D1361" i="61" l="1"/>
  <c r="A1363" i="61"/>
  <c r="C1362" i="61"/>
  <c r="B1362" i="61"/>
  <c r="D1362" i="61" l="1"/>
  <c r="A1364" i="61"/>
  <c r="C1363" i="61"/>
  <c r="B1363" i="61"/>
  <c r="D1363" i="61" l="1"/>
  <c r="A1365" i="61"/>
  <c r="C1364" i="61"/>
  <c r="B1364" i="61"/>
  <c r="D1364" i="61" l="1"/>
  <c r="A1366" i="61"/>
  <c r="B1365" i="61"/>
  <c r="C1365" i="61"/>
  <c r="D1365" i="61" s="1"/>
  <c r="A1367" i="61" l="1"/>
  <c r="C1366" i="61"/>
  <c r="B1366" i="61"/>
  <c r="D1366" i="61" l="1"/>
  <c r="A1368" i="61"/>
  <c r="C1367" i="61"/>
  <c r="B1367" i="61"/>
  <c r="D1367" i="61" l="1"/>
  <c r="A1369" i="61"/>
  <c r="C1368" i="61"/>
  <c r="B1368" i="61"/>
  <c r="D1368" i="61" l="1"/>
  <c r="A1370" i="61"/>
  <c r="C1369" i="61"/>
  <c r="B1369" i="61"/>
  <c r="D1369" i="61" l="1"/>
  <c r="A1371" i="61"/>
  <c r="C1370" i="61"/>
  <c r="B1370" i="61"/>
  <c r="D1370" i="61" l="1"/>
  <c r="A1372" i="61"/>
  <c r="C1371" i="61"/>
  <c r="B1371" i="61"/>
  <c r="D1371" i="61" l="1"/>
  <c r="A1373" i="61"/>
  <c r="C1372" i="61"/>
  <c r="B1372" i="61"/>
  <c r="D1372" i="61" l="1"/>
  <c r="A1374" i="61"/>
  <c r="B1373" i="61"/>
  <c r="C1373" i="61"/>
  <c r="D1373" i="61" s="1"/>
  <c r="A1375" i="61" l="1"/>
  <c r="C1374" i="61"/>
  <c r="B1374" i="61"/>
  <c r="D1374" i="61" l="1"/>
  <c r="A1376" i="61"/>
  <c r="C1375" i="61"/>
  <c r="B1375" i="61"/>
  <c r="D1375" i="61" l="1"/>
  <c r="A1377" i="61"/>
  <c r="B1376" i="61"/>
  <c r="C1376" i="61"/>
  <c r="D1376" i="61" s="1"/>
  <c r="A1378" i="61" l="1"/>
  <c r="C1377" i="61"/>
  <c r="B1377" i="61"/>
  <c r="D1377" i="61" l="1"/>
  <c r="A1379" i="61"/>
  <c r="C1378" i="61"/>
  <c r="B1378" i="61"/>
  <c r="D1378" i="61" l="1"/>
  <c r="A1380" i="61"/>
  <c r="C1379" i="61"/>
  <c r="B1379" i="61"/>
  <c r="D1379" i="61" l="1"/>
  <c r="A1381" i="61"/>
  <c r="C1380" i="61"/>
  <c r="B1380" i="61"/>
  <c r="D1380" i="61" l="1"/>
  <c r="A1382" i="61"/>
  <c r="B1381" i="61"/>
  <c r="C1381" i="61"/>
  <c r="D1381" i="61" s="1"/>
  <c r="A1383" i="61" l="1"/>
  <c r="C1382" i="61"/>
  <c r="B1382" i="61"/>
  <c r="D1382" i="61" l="1"/>
  <c r="A1384" i="61"/>
  <c r="C1383" i="61"/>
  <c r="B1383" i="61"/>
  <c r="D1383" i="61" l="1"/>
  <c r="A1385" i="61"/>
  <c r="C1384" i="61"/>
  <c r="D1384" i="61" s="1"/>
  <c r="B1384" i="61"/>
  <c r="A1386" i="61" l="1"/>
  <c r="B1385" i="61"/>
  <c r="C1385" i="61"/>
  <c r="D1385" i="61" s="1"/>
  <c r="A1387" i="61" l="1"/>
  <c r="C1386" i="61"/>
  <c r="B1386" i="61"/>
  <c r="D1386" i="61" l="1"/>
  <c r="A1388" i="61"/>
  <c r="C1387" i="61"/>
  <c r="B1387" i="61"/>
  <c r="D1387" i="61" l="1"/>
  <c r="A1389" i="61"/>
  <c r="C1388" i="61"/>
  <c r="B1388" i="61"/>
  <c r="D1388" i="61" l="1"/>
  <c r="A1390" i="61"/>
  <c r="B1389" i="61"/>
  <c r="C1389" i="61"/>
  <c r="D1389" i="61" s="1"/>
  <c r="A1391" i="61" l="1"/>
  <c r="C1390" i="61"/>
  <c r="B1390" i="61"/>
  <c r="D1390" i="61" l="1"/>
  <c r="A1392" i="61"/>
  <c r="C1391" i="61"/>
  <c r="B1391" i="61"/>
  <c r="D1391" i="61" l="1"/>
  <c r="A1393" i="61"/>
  <c r="B1392" i="61"/>
  <c r="C1392" i="61"/>
  <c r="D1392" i="61" s="1"/>
  <c r="A1394" i="61" l="1"/>
  <c r="C1393" i="61"/>
  <c r="B1393" i="61"/>
  <c r="D1393" i="61" l="1"/>
  <c r="A1395" i="61"/>
  <c r="C1394" i="61"/>
  <c r="B1394" i="61"/>
  <c r="D1394" i="61" l="1"/>
  <c r="A1396" i="61"/>
  <c r="C1395" i="61"/>
  <c r="B1395" i="61"/>
  <c r="D1395" i="61" l="1"/>
  <c r="A1397" i="61"/>
  <c r="C1396" i="61"/>
  <c r="B1396" i="61"/>
  <c r="D1396" i="61" l="1"/>
  <c r="A1398" i="61"/>
  <c r="B1397" i="61"/>
  <c r="C1397" i="61"/>
  <c r="D1397" i="61" s="1"/>
  <c r="A1399" i="61" l="1"/>
  <c r="C1398" i="61"/>
  <c r="B1398" i="61"/>
  <c r="D1398" i="61" l="1"/>
  <c r="A1400" i="61"/>
  <c r="B1399" i="61"/>
  <c r="C1399" i="61"/>
  <c r="D1399" i="61" s="1"/>
  <c r="A1401" i="61" l="1"/>
  <c r="C1400" i="61"/>
  <c r="B1400" i="61"/>
  <c r="D1400" i="61" l="1"/>
  <c r="A1402" i="61"/>
  <c r="B1401" i="61"/>
  <c r="C1401" i="61"/>
  <c r="D1401" i="61" s="1"/>
  <c r="A1403" i="61" l="1"/>
  <c r="C1402" i="61"/>
  <c r="B1402" i="61"/>
  <c r="D1402" i="61" l="1"/>
  <c r="A1404" i="61"/>
  <c r="C1403" i="61"/>
  <c r="B1403" i="61"/>
  <c r="D1403" i="61" l="1"/>
  <c r="A1405" i="61"/>
  <c r="C1404" i="61"/>
  <c r="B1404" i="61"/>
  <c r="D1404" i="61" l="1"/>
  <c r="A1406" i="61"/>
  <c r="B1405" i="61"/>
  <c r="C1405" i="61"/>
  <c r="D1405" i="61" s="1"/>
  <c r="A1407" i="61" l="1"/>
  <c r="C1406" i="61"/>
  <c r="B1406" i="61"/>
  <c r="D1406" i="61" l="1"/>
  <c r="A1408" i="61"/>
  <c r="C1407" i="61"/>
  <c r="B1407" i="61"/>
  <c r="D1407" i="61" l="1"/>
  <c r="E1407" i="61"/>
  <c r="A1409" i="61"/>
  <c r="B1408" i="61"/>
  <c r="C1408" i="61"/>
  <c r="D1408" i="61" s="1"/>
  <c r="A1410" i="61" l="1"/>
  <c r="C1409" i="61"/>
  <c r="B1409" i="61"/>
  <c r="D1409" i="61" l="1"/>
  <c r="A1411" i="61"/>
  <c r="C1410" i="61"/>
  <c r="B1410" i="61"/>
  <c r="D1410" i="61" l="1"/>
  <c r="A1412" i="61"/>
  <c r="C1411" i="61"/>
  <c r="B1411" i="61"/>
  <c r="D1411" i="61" l="1"/>
  <c r="A1413" i="61"/>
  <c r="C1412" i="61"/>
  <c r="B1412" i="61"/>
  <c r="D1412" i="61" l="1"/>
  <c r="A1414" i="61"/>
  <c r="B1413" i="61"/>
  <c r="C1413" i="61"/>
  <c r="D1413" i="61" s="1"/>
  <c r="A1415" i="61" l="1"/>
  <c r="C1414" i="61"/>
  <c r="B1414" i="61"/>
  <c r="D1414" i="61" l="1"/>
  <c r="A1416" i="61"/>
  <c r="C1415" i="61"/>
  <c r="B1415" i="61"/>
  <c r="D1415" i="61" l="1"/>
  <c r="A1417" i="61"/>
  <c r="C1416" i="61"/>
  <c r="B1416" i="61"/>
  <c r="D1416" i="61" l="1"/>
  <c r="A1418" i="61"/>
  <c r="B1417" i="61"/>
  <c r="C1417" i="61"/>
  <c r="D1417" i="61" s="1"/>
  <c r="A1419" i="61" l="1"/>
  <c r="C1418" i="61"/>
  <c r="B1418" i="61"/>
  <c r="D1418" i="61" l="1"/>
  <c r="A1420" i="61"/>
  <c r="C1419" i="61"/>
  <c r="B1419" i="61"/>
  <c r="D1419" i="61" l="1"/>
  <c r="A1421" i="61"/>
  <c r="C1420" i="61"/>
  <c r="B1420" i="61"/>
  <c r="D1420" i="61" l="1"/>
  <c r="A1422" i="61"/>
  <c r="B1421" i="61"/>
  <c r="C1421" i="61"/>
  <c r="D1421" i="61" s="1"/>
  <c r="A1423" i="61" l="1"/>
  <c r="C1422" i="61"/>
  <c r="B1422" i="61"/>
  <c r="D1422" i="61" l="1"/>
  <c r="A1424" i="61"/>
  <c r="C1423" i="61"/>
  <c r="B1423" i="61"/>
  <c r="D1423" i="61" l="1"/>
  <c r="A1425" i="61"/>
  <c r="B1424" i="61"/>
  <c r="C1424" i="61"/>
  <c r="D1424" i="61" s="1"/>
  <c r="A1426" i="61" l="1"/>
  <c r="C1425" i="61"/>
  <c r="B1425" i="61"/>
  <c r="D1425" i="61" l="1"/>
  <c r="A1427" i="61"/>
  <c r="C1426" i="61"/>
  <c r="B1426" i="61"/>
  <c r="D1426" i="61" l="1"/>
  <c r="A1428" i="61"/>
  <c r="C1427" i="61"/>
  <c r="B1427" i="61"/>
  <c r="D1427" i="61" l="1"/>
  <c r="A1429" i="61"/>
  <c r="C1428" i="61"/>
  <c r="B1428" i="61"/>
  <c r="D1428" i="61" l="1"/>
  <c r="A1430" i="61"/>
  <c r="B1429" i="61"/>
  <c r="C1429" i="61"/>
  <c r="D1429" i="61" s="1"/>
  <c r="A1431" i="61" l="1"/>
  <c r="C1430" i="61"/>
  <c r="B1430" i="61"/>
  <c r="D1430" i="61" l="1"/>
  <c r="A1432" i="61"/>
  <c r="C1431" i="61"/>
  <c r="B1431" i="61"/>
  <c r="D1431" i="61" l="1"/>
  <c r="A1433" i="61"/>
  <c r="C1432" i="61"/>
  <c r="B1432" i="61"/>
  <c r="D1432" i="61" l="1"/>
  <c r="A1434" i="61"/>
  <c r="B1433" i="61"/>
  <c r="C1433" i="61"/>
  <c r="D1433" i="61" s="1"/>
  <c r="A1435" i="61" l="1"/>
  <c r="C1434" i="61"/>
  <c r="B1434" i="61"/>
  <c r="D1434" i="61" l="1"/>
  <c r="A1436" i="61"/>
  <c r="C1435" i="61"/>
  <c r="B1435" i="61"/>
  <c r="D1435" i="61" l="1"/>
  <c r="A1437" i="61"/>
  <c r="C1436" i="61"/>
  <c r="B1436" i="61"/>
  <c r="D1436" i="61" l="1"/>
  <c r="A1438" i="61"/>
  <c r="B1437" i="61"/>
  <c r="C1437" i="61"/>
  <c r="D1437" i="61" s="1"/>
  <c r="A1439" i="61" l="1"/>
  <c r="C1438" i="61"/>
  <c r="B1438" i="61"/>
  <c r="D1438" i="61" l="1"/>
  <c r="A1440" i="61"/>
  <c r="C1439" i="61"/>
  <c r="B1439" i="61"/>
  <c r="D1439" i="61" l="1"/>
  <c r="A1441" i="61"/>
  <c r="B1440" i="61"/>
  <c r="C1440" i="61"/>
  <c r="D1440" i="61" s="1"/>
  <c r="A1442" i="61" l="1"/>
  <c r="C1441" i="61"/>
  <c r="B1441" i="61"/>
  <c r="D1441" i="61" l="1"/>
  <c r="A1443" i="61"/>
  <c r="C1442" i="61"/>
  <c r="B1442" i="61"/>
  <c r="D1442" i="61" l="1"/>
  <c r="A1444" i="61"/>
  <c r="C1443" i="61"/>
  <c r="B1443" i="61"/>
  <c r="D1443" i="61" l="1"/>
  <c r="A1445" i="61"/>
  <c r="C1444" i="61"/>
  <c r="B1444" i="61"/>
  <c r="D1444" i="61" l="1"/>
  <c r="A1446" i="61"/>
  <c r="B1445" i="61"/>
  <c r="C1445" i="61"/>
  <c r="D1445" i="61" s="1"/>
  <c r="A1447" i="61" l="1"/>
  <c r="C1446" i="61"/>
  <c r="B1446" i="61"/>
  <c r="D1446" i="61" l="1"/>
  <c r="A1448" i="61"/>
  <c r="C1447" i="61"/>
  <c r="B1447" i="61"/>
  <c r="D1447" i="61" l="1"/>
  <c r="A1449" i="61"/>
  <c r="C1448" i="61"/>
  <c r="B1448" i="61"/>
  <c r="D1448" i="61" l="1"/>
  <c r="A1450" i="61"/>
  <c r="B1449" i="61"/>
  <c r="C1449" i="61"/>
  <c r="D1449" i="61" s="1"/>
  <c r="A1451" i="61" l="1"/>
  <c r="C1450" i="61"/>
  <c r="B1450" i="61"/>
  <c r="D1450" i="61" l="1"/>
  <c r="A1452" i="61"/>
  <c r="C1451" i="61"/>
  <c r="B1451" i="61"/>
  <c r="D1451" i="61" l="1"/>
  <c r="A1453" i="61"/>
  <c r="C1452" i="61"/>
  <c r="B1452" i="61"/>
  <c r="D1452" i="61" l="1"/>
  <c r="A1454" i="61"/>
  <c r="B1453" i="61"/>
  <c r="C1453" i="61"/>
  <c r="D1453" i="61" s="1"/>
  <c r="A1455" i="61" l="1"/>
  <c r="C1454" i="61"/>
  <c r="B1454" i="61"/>
  <c r="D1454" i="61" l="1"/>
  <c r="A1456" i="61"/>
  <c r="C1455" i="61"/>
  <c r="B1455" i="61"/>
  <c r="D1455" i="61" l="1"/>
  <c r="A1457" i="61"/>
  <c r="B1456" i="61"/>
  <c r="C1456" i="61"/>
  <c r="D1456" i="61" s="1"/>
  <c r="A1458" i="61" l="1"/>
  <c r="C1457" i="61"/>
  <c r="B1457" i="61"/>
  <c r="D1457" i="61" l="1"/>
  <c r="A1459" i="61"/>
  <c r="C1458" i="61"/>
  <c r="B1458" i="61"/>
  <c r="D1458" i="61" l="1"/>
  <c r="A1460" i="61"/>
  <c r="C1459" i="61"/>
  <c r="B1459" i="61"/>
  <c r="D1459" i="61" l="1"/>
  <c r="A1461" i="61"/>
  <c r="C1460" i="61"/>
  <c r="B1460" i="61"/>
  <c r="D1460" i="61" l="1"/>
  <c r="A1462" i="61"/>
  <c r="B1461" i="61"/>
  <c r="C1461" i="61"/>
  <c r="D1461" i="61" s="1"/>
  <c r="A1463" i="61" l="1"/>
  <c r="C1462" i="61"/>
  <c r="B1462" i="61"/>
  <c r="D1462" i="61" l="1"/>
  <c r="A1464" i="61"/>
  <c r="C1463" i="61"/>
  <c r="B1463" i="61"/>
  <c r="D1463" i="61" l="1"/>
  <c r="A1465" i="61"/>
  <c r="C1464" i="61"/>
  <c r="B1464" i="61"/>
  <c r="D1464" i="61" l="1"/>
  <c r="A1466" i="61"/>
  <c r="B1465" i="61"/>
  <c r="C1465" i="61"/>
  <c r="D1465" i="61" s="1"/>
  <c r="A1467" i="61" l="1"/>
  <c r="C1466" i="61"/>
  <c r="B1466" i="61"/>
  <c r="D1466" i="61" l="1"/>
  <c r="A1468" i="61"/>
  <c r="C1467" i="61"/>
  <c r="B1467" i="61"/>
  <c r="D1467" i="61" l="1"/>
  <c r="A1469" i="61"/>
  <c r="C1468" i="61"/>
  <c r="B1468" i="61"/>
  <c r="D1468" i="61" l="1"/>
  <c r="A1470" i="61"/>
  <c r="B1469" i="61"/>
  <c r="C1469" i="61"/>
  <c r="D1469" i="61" s="1"/>
  <c r="A1471" i="61" l="1"/>
  <c r="C1470" i="61"/>
  <c r="B1470" i="61"/>
  <c r="D1470" i="61" l="1"/>
  <c r="A1472" i="61"/>
  <c r="C1471" i="61"/>
  <c r="B1471" i="61"/>
  <c r="D1471" i="61" l="1"/>
  <c r="A1473" i="61"/>
  <c r="B1472" i="61"/>
  <c r="C1472" i="61"/>
  <c r="D1472" i="61" s="1"/>
  <c r="A1474" i="61" l="1"/>
  <c r="C1473" i="61"/>
  <c r="B1473" i="61"/>
  <c r="D1473" i="61" l="1"/>
  <c r="A1475" i="61"/>
  <c r="C1474" i="61"/>
  <c r="B1474" i="61"/>
  <c r="D1474" i="61" l="1"/>
  <c r="A1476" i="61"/>
  <c r="C1475" i="61"/>
  <c r="B1475" i="61"/>
  <c r="D1475" i="61" l="1"/>
  <c r="A1477" i="61"/>
  <c r="C1476" i="61"/>
  <c r="B1476" i="61"/>
  <c r="D1476" i="61" l="1"/>
  <c r="A1478" i="61"/>
  <c r="B1477" i="61"/>
  <c r="C1477" i="61"/>
  <c r="D1477" i="61" s="1"/>
  <c r="A1479" i="61" l="1"/>
  <c r="C1478" i="61"/>
  <c r="B1478" i="61"/>
  <c r="D1478" i="61" l="1"/>
  <c r="A1480" i="61"/>
  <c r="C1479" i="61"/>
  <c r="B1479" i="61"/>
  <c r="D1479" i="61" l="1"/>
  <c r="A1481" i="61"/>
  <c r="C1480" i="61"/>
  <c r="B1480" i="61"/>
  <c r="D1480" i="61" l="1"/>
  <c r="A1482" i="61"/>
  <c r="B1481" i="61"/>
  <c r="C1481" i="61"/>
  <c r="D1481" i="61" s="1"/>
  <c r="A1483" i="61" l="1"/>
  <c r="B1482" i="61"/>
  <c r="C1482" i="61"/>
  <c r="D1482" i="61" s="1"/>
  <c r="A1484" i="61" l="1"/>
  <c r="C1483" i="61"/>
  <c r="B1483" i="61"/>
  <c r="D1483" i="61" l="1"/>
  <c r="A1485" i="61"/>
  <c r="C1484" i="61"/>
  <c r="B1484" i="61"/>
  <c r="D1484" i="61" l="1"/>
  <c r="A1486" i="61"/>
  <c r="B1485" i="61"/>
  <c r="C1485" i="61"/>
  <c r="D1485" i="61" s="1"/>
  <c r="A1487" i="61" l="1"/>
  <c r="C1486" i="61"/>
  <c r="B1486" i="61"/>
  <c r="D1486" i="61" l="1"/>
  <c r="A1488" i="61"/>
  <c r="C1487" i="61"/>
  <c r="B1487" i="61"/>
  <c r="D1487" i="61" l="1"/>
  <c r="A1489" i="61"/>
  <c r="B1488" i="61"/>
  <c r="C1488" i="61"/>
  <c r="D1488" i="61" s="1"/>
  <c r="A1490" i="61" l="1"/>
  <c r="C1489" i="61"/>
  <c r="B1489" i="61"/>
  <c r="D1489" i="61" l="1"/>
  <c r="A1491" i="61"/>
  <c r="B1490" i="61"/>
  <c r="C1490" i="61"/>
  <c r="D1490" i="61" s="1"/>
  <c r="A1492" i="61" l="1"/>
  <c r="C1491" i="61"/>
  <c r="B1491" i="61"/>
  <c r="D1491" i="61" l="1"/>
  <c r="A1493" i="61"/>
  <c r="C1492" i="61"/>
  <c r="B1492" i="61"/>
  <c r="D1492" i="61" l="1"/>
  <c r="A1494" i="61"/>
  <c r="B1493" i="61"/>
  <c r="C1493" i="61"/>
  <c r="D1493" i="61" s="1"/>
  <c r="A1495" i="61" l="1"/>
  <c r="C1494" i="61"/>
  <c r="B1494" i="61"/>
  <c r="D1494" i="61" l="1"/>
  <c r="A1496" i="61"/>
  <c r="B1495" i="61"/>
  <c r="C1495" i="61"/>
  <c r="D1495" i="61" s="1"/>
  <c r="A1497" i="61" l="1"/>
  <c r="B1496" i="61"/>
  <c r="C1496" i="61"/>
  <c r="D1496" i="61" s="1"/>
  <c r="A1498" i="61" l="1"/>
  <c r="B1497" i="61"/>
  <c r="C1497" i="61"/>
  <c r="D1497" i="61" s="1"/>
  <c r="A1499" i="61" l="1"/>
  <c r="C1498" i="61"/>
  <c r="B1498" i="61"/>
  <c r="D1498" i="61" l="1"/>
  <c r="A1500" i="61"/>
  <c r="C1499" i="61"/>
  <c r="B1499" i="61"/>
  <c r="D1499" i="61" l="1"/>
  <c r="A1501" i="61"/>
  <c r="C1500" i="61"/>
  <c r="B1500" i="61"/>
  <c r="D1500" i="61" l="1"/>
  <c r="A1502" i="61"/>
  <c r="C1501" i="61"/>
  <c r="B1501" i="61"/>
  <c r="D1501" i="61" l="1"/>
  <c r="A1503" i="61"/>
  <c r="C1502" i="61"/>
  <c r="B1502" i="61"/>
  <c r="D1502" i="61" l="1"/>
  <c r="A1504" i="61"/>
  <c r="C1503" i="61"/>
  <c r="B1503" i="61"/>
  <c r="D1503" i="61" l="1"/>
  <c r="A1505" i="61"/>
  <c r="B1504" i="61"/>
  <c r="C1504" i="61"/>
  <c r="D1504" i="61" s="1"/>
  <c r="A1506" i="61" l="1"/>
  <c r="B1505" i="61"/>
  <c r="C1505" i="61"/>
  <c r="D1505" i="61" s="1"/>
  <c r="A1507" i="61" l="1"/>
  <c r="B1506" i="61"/>
  <c r="C1506" i="61"/>
  <c r="D1506" i="61" s="1"/>
  <c r="A1508" i="61" l="1"/>
  <c r="C1507" i="61"/>
  <c r="B1507" i="61"/>
  <c r="D1507" i="61" l="1"/>
  <c r="A1509" i="61"/>
  <c r="C1508" i="61"/>
  <c r="B1508" i="61"/>
  <c r="D1508" i="61" l="1"/>
  <c r="A1510" i="61"/>
  <c r="C1509" i="61"/>
  <c r="B1509" i="61"/>
  <c r="D1509" i="61" l="1"/>
  <c r="A1511" i="61"/>
  <c r="C1510" i="61"/>
  <c r="B1510" i="61"/>
  <c r="D1510" i="61" l="1"/>
  <c r="A1512" i="61"/>
  <c r="C1511" i="61"/>
  <c r="B1511" i="61"/>
  <c r="D1511" i="61" l="1"/>
  <c r="A1513" i="61"/>
  <c r="B1512" i="61"/>
  <c r="C1512" i="61"/>
  <c r="D1512" i="61" l="1"/>
  <c r="A1514" i="61"/>
  <c r="B1513" i="61"/>
  <c r="C1513" i="61"/>
  <c r="D1513" i="61" s="1"/>
  <c r="A1515" i="61" l="1"/>
  <c r="C1514" i="61"/>
  <c r="B1514" i="61"/>
  <c r="D1514" i="61" l="1"/>
  <c r="A1516" i="61"/>
  <c r="C1515" i="61"/>
  <c r="B1515" i="61"/>
  <c r="D1515" i="61" l="1"/>
  <c r="A1517" i="61"/>
  <c r="C1516" i="61"/>
  <c r="B1516" i="61"/>
  <c r="D1516" i="61" l="1"/>
  <c r="A1518" i="61"/>
  <c r="C1517" i="61"/>
  <c r="B1517" i="61"/>
  <c r="D1517" i="61" l="1"/>
  <c r="A1519" i="61"/>
  <c r="C1518" i="61"/>
  <c r="B1518" i="61"/>
  <c r="D1518" i="61" l="1"/>
  <c r="A1520" i="61"/>
  <c r="C1519" i="61"/>
  <c r="B1519" i="61"/>
  <c r="D1519" i="61" l="1"/>
  <c r="A1521" i="61"/>
  <c r="B1520" i="61"/>
  <c r="C1520" i="61"/>
  <c r="D1520" i="61" s="1"/>
  <c r="A1522" i="61" l="1"/>
  <c r="B1521" i="61"/>
  <c r="C1521" i="61"/>
  <c r="D1521" i="61" s="1"/>
  <c r="A1523" i="61" l="1"/>
  <c r="C1522" i="61"/>
  <c r="B1522" i="61"/>
  <c r="D1522" i="61" l="1"/>
  <c r="A1524" i="61"/>
  <c r="C1523" i="61"/>
  <c r="B1523" i="61"/>
  <c r="D1523" i="61" l="1"/>
  <c r="A1525" i="61"/>
  <c r="C1524" i="61"/>
  <c r="B1524" i="61"/>
  <c r="D1524" i="61" l="1"/>
  <c r="A1526" i="61"/>
  <c r="C1525" i="61"/>
  <c r="B1525" i="61"/>
  <c r="D1525" i="61" l="1"/>
  <c r="A1527" i="61"/>
  <c r="B1526" i="61"/>
  <c r="C1526" i="61"/>
  <c r="D1526" i="61" s="1"/>
  <c r="A1528" i="61" l="1"/>
  <c r="B1527" i="61"/>
  <c r="C1527" i="61"/>
  <c r="D1527" i="61" s="1"/>
  <c r="A1529" i="61" l="1"/>
  <c r="B1528" i="61"/>
  <c r="C1528" i="61"/>
  <c r="D1528" i="61" s="1"/>
  <c r="A1530" i="61" l="1"/>
  <c r="B1529" i="61"/>
  <c r="C1529" i="61"/>
  <c r="D1529" i="61" s="1"/>
  <c r="A1531" i="61" l="1"/>
  <c r="B1530" i="61"/>
  <c r="C1530" i="61"/>
  <c r="D1530" i="61" s="1"/>
  <c r="A1532" i="61" l="1"/>
  <c r="C1531" i="61"/>
  <c r="B1531" i="61"/>
  <c r="D1531" i="61" l="1"/>
  <c r="A1533" i="61"/>
  <c r="C1532" i="61"/>
  <c r="B1532" i="61"/>
  <c r="D1532" i="61" l="1"/>
  <c r="A1534" i="61"/>
  <c r="B1533" i="61"/>
  <c r="C1533" i="61"/>
  <c r="D1533" i="61" s="1"/>
  <c r="A1535" i="61" l="1"/>
  <c r="C1534" i="61"/>
  <c r="B1534" i="61"/>
  <c r="D1534" i="61" l="1"/>
  <c r="A1536" i="61"/>
  <c r="B1535" i="61"/>
  <c r="C1535" i="61"/>
  <c r="D1535" i="61" s="1"/>
  <c r="A1537" i="61" l="1"/>
  <c r="B1536" i="61"/>
  <c r="C1536" i="61"/>
  <c r="D1536" i="61" s="1"/>
  <c r="A1538" i="61" l="1"/>
  <c r="C1537" i="61"/>
  <c r="B1537" i="61"/>
  <c r="D1537" i="61" l="1"/>
  <c r="A1539" i="61"/>
  <c r="C1538" i="61"/>
  <c r="B1538" i="61"/>
  <c r="D1538" i="61" l="1"/>
  <c r="A1540" i="61"/>
  <c r="C1539" i="61"/>
  <c r="B1539" i="61"/>
  <c r="D1539" i="61" l="1"/>
  <c r="A1541" i="61"/>
  <c r="C1540" i="61"/>
  <c r="B1540" i="61"/>
  <c r="D1540" i="61" l="1"/>
  <c r="A1542" i="61"/>
  <c r="B1541" i="61"/>
  <c r="C1541" i="61"/>
  <c r="D1541" i="61" s="1"/>
  <c r="A1543" i="61" l="1"/>
  <c r="C1542" i="61"/>
  <c r="B1542" i="61"/>
  <c r="D1542" i="61" l="1"/>
  <c r="A1544" i="61"/>
  <c r="C1543" i="61"/>
  <c r="B1543" i="61"/>
  <c r="D1543" i="61" l="1"/>
  <c r="A1545" i="61"/>
  <c r="B1544" i="61"/>
  <c r="C1544" i="61"/>
  <c r="D1544" i="61" s="1"/>
  <c r="A1546" i="61" l="1"/>
  <c r="C1545" i="61"/>
  <c r="B1545" i="61"/>
  <c r="D1545" i="61" l="1"/>
  <c r="A1547" i="61"/>
  <c r="C1546" i="61"/>
  <c r="B1546" i="61"/>
  <c r="D1546" i="61" l="1"/>
  <c r="A1548" i="61"/>
  <c r="C1547" i="61"/>
  <c r="B1547" i="61"/>
  <c r="D1547" i="61" l="1"/>
  <c r="A1549" i="61"/>
  <c r="C1548" i="61"/>
  <c r="B1548" i="61"/>
  <c r="D1548" i="61" l="1"/>
  <c r="A1550" i="61"/>
  <c r="C1549" i="61"/>
  <c r="B1549" i="61"/>
  <c r="D1549" i="61" l="1"/>
  <c r="A1551" i="61"/>
  <c r="C1550" i="61"/>
  <c r="B1550" i="61"/>
  <c r="D1550" i="61" l="1"/>
  <c r="A1552" i="61"/>
  <c r="C1551" i="61"/>
  <c r="B1551" i="61"/>
  <c r="D1551" i="61" l="1"/>
  <c r="A1553" i="61"/>
  <c r="B1552" i="61"/>
  <c r="C1552" i="61"/>
  <c r="D1552" i="61" s="1"/>
  <c r="A1554" i="61" l="1"/>
  <c r="C1553" i="61"/>
  <c r="B1553" i="61"/>
  <c r="D1553" i="61" l="1"/>
  <c r="A1555" i="61"/>
  <c r="C1554" i="61"/>
  <c r="B1554" i="61"/>
  <c r="D1554" i="61" l="1"/>
  <c r="A1556" i="61"/>
  <c r="C1555" i="61"/>
  <c r="B1555" i="61"/>
  <c r="D1555" i="61" l="1"/>
  <c r="A1557" i="61"/>
  <c r="C1556" i="61"/>
  <c r="B1556" i="61"/>
  <c r="D1556" i="61" l="1"/>
  <c r="A1558" i="61"/>
  <c r="C1557" i="61"/>
  <c r="B1557" i="61"/>
  <c r="D1557" i="61" l="1"/>
  <c r="A1559" i="61"/>
  <c r="B1558" i="61"/>
  <c r="C1558" i="61"/>
  <c r="D1558" i="61" s="1"/>
  <c r="A1560" i="61" l="1"/>
  <c r="C1559" i="61"/>
  <c r="B1559" i="61"/>
  <c r="D1559" i="61" l="1"/>
  <c r="A1561" i="61"/>
  <c r="B1560" i="61"/>
  <c r="C1560" i="61"/>
  <c r="D1560" i="61" s="1"/>
  <c r="A1562" i="61" l="1"/>
  <c r="C1561" i="61"/>
  <c r="B1561" i="61"/>
  <c r="D1561" i="61" l="1"/>
  <c r="A1563" i="61"/>
  <c r="C1562" i="61"/>
  <c r="B1562" i="61"/>
  <c r="D1562" i="61" l="1"/>
  <c r="A1564" i="61"/>
  <c r="C1563" i="61"/>
  <c r="B1563" i="61"/>
  <c r="D1563" i="61" l="1"/>
  <c r="A1565" i="61"/>
  <c r="B1564" i="61"/>
  <c r="C1564" i="61"/>
  <c r="D1564" i="61" s="1"/>
  <c r="A1566" i="61" l="1"/>
  <c r="C1565" i="61"/>
  <c r="B1565" i="61"/>
  <c r="D1565" i="61" l="1"/>
  <c r="A1567" i="61"/>
  <c r="C1566" i="61"/>
  <c r="B1566" i="61"/>
  <c r="D1566" i="61" l="1"/>
  <c r="A1568" i="61"/>
  <c r="C1567" i="61"/>
  <c r="B1567" i="61"/>
  <c r="D1567" i="61" l="1"/>
  <c r="A1569" i="61"/>
  <c r="C1568" i="61"/>
  <c r="B1568" i="61"/>
  <c r="D1568" i="61" l="1"/>
  <c r="A1570" i="61"/>
  <c r="C1569" i="61"/>
  <c r="B1569" i="61"/>
  <c r="D1569" i="61" l="1"/>
  <c r="A1571" i="61"/>
  <c r="C1570" i="61"/>
  <c r="B1570" i="61"/>
  <c r="D1570" i="61" l="1"/>
  <c r="A1572" i="61"/>
  <c r="B1571" i="61"/>
  <c r="C1571" i="61"/>
  <c r="D1571" i="61" s="1"/>
  <c r="A1573" i="61" l="1"/>
  <c r="B1572" i="61"/>
  <c r="C1572" i="61"/>
  <c r="D1572" i="61" s="1"/>
  <c r="A1574" i="61" l="1"/>
  <c r="C1573" i="61"/>
  <c r="B1573" i="61"/>
  <c r="D1573" i="61" l="1"/>
  <c r="A1575" i="61"/>
  <c r="C1574" i="61"/>
  <c r="B1574" i="61"/>
  <c r="D1574" i="61" l="1"/>
  <c r="A1576" i="61"/>
  <c r="B1575" i="61"/>
  <c r="C1575" i="61"/>
  <c r="D1575" i="61" s="1"/>
  <c r="A1577" i="61" l="1"/>
  <c r="C1576" i="61"/>
  <c r="B1576" i="61"/>
  <c r="D1576" i="61" l="1"/>
  <c r="A1578" i="61"/>
  <c r="C1577" i="61"/>
  <c r="B1577" i="61"/>
  <c r="D1577" i="61" l="1"/>
  <c r="A1579" i="61"/>
  <c r="C1578" i="61"/>
  <c r="B1578" i="61"/>
  <c r="D1578" i="61" l="1"/>
  <c r="A1580" i="61"/>
  <c r="C1579" i="61"/>
  <c r="B1579" i="61"/>
  <c r="D1579" i="61" l="1"/>
  <c r="A1581" i="61"/>
  <c r="B1580" i="61"/>
  <c r="C1580" i="61"/>
  <c r="D1580" i="61" s="1"/>
  <c r="A1582" i="61" l="1"/>
  <c r="C1581" i="61"/>
  <c r="B1581" i="61"/>
  <c r="D1581" i="61" l="1"/>
  <c r="A1583" i="61"/>
  <c r="C1582" i="61"/>
  <c r="B1582" i="61"/>
  <c r="D1582" i="61" l="1"/>
  <c r="A1584" i="61"/>
  <c r="C1583" i="61"/>
  <c r="B1583" i="61"/>
  <c r="D1583" i="61" l="1"/>
  <c r="A1585" i="61"/>
  <c r="C1584" i="61"/>
  <c r="B1584" i="61"/>
  <c r="D1584" i="61" l="1"/>
  <c r="A1586" i="61"/>
  <c r="C1585" i="61"/>
  <c r="D1585" i="61" s="1"/>
  <c r="B1585" i="61"/>
  <c r="A1587" i="61" l="1"/>
  <c r="C1586" i="61"/>
  <c r="B1586" i="61"/>
  <c r="D1586" i="61" l="1"/>
  <c r="A1588" i="61"/>
  <c r="B1587" i="61"/>
  <c r="C1587" i="61"/>
  <c r="D1587" i="61" s="1"/>
  <c r="A1589" i="61" l="1"/>
  <c r="B1588" i="61"/>
  <c r="C1588" i="61"/>
  <c r="D1588" i="61" s="1"/>
  <c r="A1590" i="61" l="1"/>
  <c r="C1589" i="61"/>
  <c r="B1589" i="61"/>
  <c r="D1589" i="61" l="1"/>
  <c r="A1591" i="61"/>
  <c r="C1590" i="61"/>
  <c r="D1590" i="61" s="1"/>
  <c r="B1590" i="61"/>
  <c r="A1592" i="61" l="1"/>
  <c r="B1591" i="61"/>
  <c r="C1591" i="61"/>
  <c r="D1591" i="61" s="1"/>
  <c r="A1593" i="61" l="1"/>
  <c r="C1592" i="61"/>
  <c r="D1592" i="61" s="1"/>
  <c r="B1592" i="61"/>
  <c r="A1594" i="61" l="1"/>
  <c r="C1593" i="61"/>
  <c r="D1593" i="61" s="1"/>
  <c r="B1593" i="61"/>
  <c r="A1595" i="61" l="1"/>
  <c r="C1594" i="61"/>
  <c r="D1594" i="61" s="1"/>
  <c r="B1594" i="61"/>
  <c r="A1596" i="61" l="1"/>
  <c r="C1595" i="61"/>
  <c r="D1595" i="61" s="1"/>
  <c r="B1595" i="61"/>
  <c r="A1597" i="61" l="1"/>
  <c r="B1596" i="61"/>
  <c r="C1596" i="61"/>
  <c r="D1596" i="61" s="1"/>
  <c r="A1598" i="61" l="1"/>
  <c r="C1597" i="61"/>
  <c r="B1597" i="61"/>
  <c r="D1597" i="61" l="1"/>
  <c r="A1599" i="61"/>
  <c r="C1598" i="61"/>
  <c r="D1598" i="61" s="1"/>
  <c r="B1598" i="61"/>
  <c r="A1600" i="61" l="1"/>
  <c r="C1599" i="61"/>
  <c r="B1599" i="61"/>
  <c r="D1599" i="61" l="1"/>
  <c r="A1601" i="61"/>
  <c r="C1600" i="61"/>
  <c r="B1600" i="61"/>
  <c r="D1600" i="61" l="1"/>
  <c r="A1602" i="61"/>
  <c r="C1601" i="61"/>
  <c r="D1601" i="61" s="1"/>
  <c r="B1601" i="61"/>
  <c r="A1603" i="61" l="1"/>
  <c r="C1602" i="61"/>
  <c r="B1602" i="61"/>
  <c r="D1602" i="61" l="1"/>
  <c r="A1604" i="61"/>
  <c r="B1603" i="61"/>
  <c r="C1603" i="61"/>
  <c r="D1603" i="61" s="1"/>
  <c r="A1605" i="61" l="1"/>
  <c r="B1604" i="61"/>
  <c r="C1604" i="61"/>
  <c r="D1604" i="61" s="1"/>
  <c r="A1606" i="61" l="1"/>
  <c r="C1605" i="61"/>
  <c r="B1605" i="61"/>
  <c r="D1605" i="61" l="1"/>
  <c r="A1607" i="61"/>
  <c r="C1606" i="61"/>
  <c r="D1606" i="61" s="1"/>
  <c r="B1606" i="61"/>
  <c r="A1608" i="61" l="1"/>
  <c r="B1607" i="61"/>
  <c r="C1607" i="61"/>
  <c r="D1607" i="61" l="1"/>
  <c r="E1607" i="61"/>
  <c r="A1609" i="61"/>
  <c r="C1608" i="61"/>
  <c r="D1608" i="61" s="1"/>
  <c r="B1608" i="61"/>
  <c r="A1610" i="61" l="1"/>
  <c r="C1609" i="61"/>
  <c r="B1609" i="61"/>
  <c r="D1609" i="61" l="1"/>
  <c r="A1611" i="61"/>
  <c r="C1610" i="61"/>
  <c r="D1610" i="61" s="1"/>
  <c r="B1610" i="61"/>
  <c r="A1612" i="61" l="1"/>
  <c r="C1611" i="61"/>
  <c r="D1611" i="61" s="1"/>
  <c r="B1611" i="61"/>
  <c r="A1613" i="61" l="1"/>
  <c r="B1612" i="61"/>
  <c r="C1612" i="61"/>
  <c r="D1612" i="61" s="1"/>
  <c r="A1614" i="61" l="1"/>
  <c r="C1613" i="61"/>
  <c r="B1613" i="61"/>
  <c r="D1613" i="61" l="1"/>
  <c r="A1615" i="61"/>
  <c r="C1614" i="61"/>
  <c r="B1614" i="61"/>
  <c r="D1614" i="61" l="1"/>
  <c r="A1616" i="61"/>
  <c r="C1615" i="61"/>
  <c r="B1615" i="61"/>
  <c r="D1615" i="61" l="1"/>
  <c r="A1617" i="61"/>
  <c r="C1616" i="61"/>
  <c r="B1616" i="61"/>
  <c r="D1616" i="61" l="1"/>
  <c r="A1618" i="61"/>
  <c r="C1617" i="61"/>
  <c r="B1617" i="61"/>
  <c r="D1617" i="61" l="1"/>
  <c r="A1619" i="61"/>
  <c r="C1618" i="61"/>
  <c r="B1618" i="61"/>
  <c r="D1618" i="61" l="1"/>
  <c r="A1620" i="61"/>
  <c r="B1619" i="61"/>
  <c r="C1619" i="61"/>
  <c r="D1619" i="61" s="1"/>
  <c r="A1621" i="61" l="1"/>
  <c r="B1620" i="61"/>
  <c r="C1620" i="61"/>
  <c r="D1620" i="61" s="1"/>
  <c r="A1622" i="61" l="1"/>
  <c r="C1621" i="61"/>
  <c r="D1621" i="61" s="1"/>
  <c r="B1621" i="61"/>
  <c r="A1623" i="61" l="1"/>
  <c r="C1622" i="61"/>
  <c r="D1622" i="61" s="1"/>
  <c r="B1622" i="61"/>
  <c r="A1624" i="61" l="1"/>
  <c r="B1623" i="61"/>
  <c r="C1623" i="61"/>
  <c r="D1623" i="61" s="1"/>
  <c r="A1625" i="61" l="1"/>
  <c r="C1624" i="61"/>
  <c r="D1624" i="61" s="1"/>
  <c r="B1624" i="61"/>
  <c r="A1626" i="61" l="1"/>
  <c r="C1625" i="61"/>
  <c r="D1625" i="61" s="1"/>
  <c r="B1625" i="61"/>
  <c r="A1627" i="61" l="1"/>
  <c r="C1626" i="61"/>
  <c r="B1626" i="61"/>
  <c r="D1626" i="61" l="1"/>
  <c r="A1628" i="61"/>
  <c r="C1627" i="61"/>
  <c r="B1627" i="61"/>
  <c r="A1629" i="61" l="1"/>
  <c r="B1628" i="61"/>
  <c r="C1628" i="61"/>
  <c r="D1628" i="61" s="1"/>
  <c r="D1627" i="61"/>
  <c r="A1630" i="61" l="1"/>
  <c r="C1629" i="61"/>
  <c r="B1629" i="61"/>
  <c r="D1629" i="61" l="1"/>
  <c r="A1631" i="61"/>
  <c r="C1630" i="61"/>
  <c r="B1630" i="61"/>
  <c r="A1632" i="61" l="1"/>
  <c r="C1631" i="61"/>
  <c r="D1631" i="61" s="1"/>
  <c r="B1631" i="61"/>
  <c r="D1630" i="61"/>
  <c r="A1633" i="61" l="1"/>
  <c r="C1632" i="61"/>
  <c r="D1632" i="61" s="1"/>
  <c r="B1632" i="61"/>
  <c r="A1634" i="61" l="1"/>
  <c r="C1633" i="61"/>
  <c r="B1633" i="61"/>
  <c r="D1633" i="61" l="1"/>
  <c r="A1635" i="61"/>
  <c r="C1634" i="61"/>
  <c r="D1634" i="61" s="1"/>
  <c r="B1634" i="61"/>
  <c r="A1636" i="61" l="1"/>
  <c r="B1635" i="61"/>
  <c r="C1635" i="61"/>
  <c r="D1635" i="61" l="1"/>
  <c r="A1637" i="61"/>
  <c r="B1636" i="61"/>
  <c r="C1636" i="61"/>
  <c r="D1636" i="61" s="1"/>
  <c r="A1638" i="61" l="1"/>
  <c r="C1637" i="61"/>
  <c r="B1637" i="61"/>
  <c r="D1637" i="61" l="1"/>
  <c r="A1639" i="61"/>
  <c r="C1638" i="61"/>
  <c r="B1638" i="61"/>
  <c r="D1638" i="61" l="1"/>
  <c r="A1640" i="61"/>
  <c r="B1639" i="61"/>
  <c r="C1639" i="61"/>
  <c r="D1639" i="61" s="1"/>
  <c r="A1641" i="61" l="1"/>
  <c r="C1640" i="61"/>
  <c r="B1640" i="61"/>
  <c r="D1640" i="61" l="1"/>
  <c r="A1642" i="61"/>
  <c r="C1641" i="61"/>
  <c r="B1641" i="61"/>
  <c r="D1641" i="61" l="1"/>
  <c r="A1643" i="61"/>
  <c r="C1642" i="61"/>
  <c r="B1642" i="61"/>
  <c r="D1642" i="61" l="1"/>
  <c r="A1644" i="61"/>
  <c r="C1643" i="61"/>
  <c r="B1643" i="61"/>
  <c r="D1643" i="61" l="1"/>
  <c r="A1645" i="61"/>
  <c r="B1644" i="61"/>
  <c r="C1644" i="61"/>
  <c r="D1644" i="61" l="1"/>
  <c r="A1646" i="61"/>
  <c r="C1645" i="61"/>
  <c r="B1645" i="61"/>
  <c r="D1645" i="61" l="1"/>
  <c r="A1647" i="61"/>
  <c r="C1646" i="61"/>
  <c r="B1646" i="61"/>
  <c r="D1646" i="61" l="1"/>
  <c r="A1648" i="61"/>
  <c r="C1647" i="61"/>
  <c r="B1647" i="61"/>
  <c r="D1647" i="61" l="1"/>
  <c r="A1649" i="61"/>
  <c r="C1648" i="61"/>
  <c r="B1648" i="61"/>
  <c r="D1648" i="61" l="1"/>
  <c r="A1650" i="61"/>
  <c r="C1649" i="61"/>
  <c r="B1649" i="61"/>
  <c r="D1649" i="61" l="1"/>
  <c r="A1651" i="61"/>
  <c r="C1650" i="61"/>
  <c r="B1650" i="61"/>
  <c r="D1650" i="61" l="1"/>
  <c r="A1652" i="61"/>
  <c r="B1651" i="61"/>
  <c r="C1651" i="61"/>
  <c r="D1651" i="61" s="1"/>
  <c r="A1653" i="61" l="1"/>
  <c r="B1652" i="61"/>
  <c r="C1652" i="61"/>
  <c r="D1652" i="61" s="1"/>
  <c r="A1654" i="61" l="1"/>
  <c r="C1653" i="61"/>
  <c r="B1653" i="61"/>
  <c r="D1653" i="61" l="1"/>
  <c r="A1655" i="61"/>
  <c r="C1654" i="61"/>
  <c r="B1654" i="61"/>
  <c r="D1654" i="61" l="1"/>
  <c r="A1656" i="61"/>
  <c r="B1655" i="61"/>
  <c r="C1655" i="61"/>
  <c r="D1655" i="61" s="1"/>
  <c r="A1657" i="61" l="1"/>
  <c r="C1656" i="61"/>
  <c r="B1656" i="61"/>
  <c r="D1656" i="61" l="1"/>
  <c r="A1658" i="61"/>
  <c r="C1657" i="61"/>
  <c r="B1657" i="61"/>
  <c r="D1657" i="61" l="1"/>
  <c r="A1659" i="61"/>
  <c r="C1658" i="61"/>
  <c r="B1658" i="61"/>
  <c r="D1658" i="61" l="1"/>
  <c r="A1660" i="61"/>
  <c r="C1659" i="61"/>
  <c r="B1659" i="61"/>
  <c r="D1659" i="61" l="1"/>
  <c r="A1661" i="61"/>
  <c r="B1660" i="61"/>
  <c r="C1660" i="61"/>
  <c r="D1660" i="61" s="1"/>
  <c r="A1662" i="61" l="1"/>
  <c r="C1661" i="61"/>
  <c r="B1661" i="61"/>
  <c r="D1661" i="61" l="1"/>
  <c r="A1663" i="61"/>
  <c r="C1662" i="61"/>
  <c r="B1662" i="61"/>
  <c r="D1662" i="61" l="1"/>
  <c r="A1664" i="61"/>
  <c r="C1663" i="61"/>
  <c r="B1663" i="61"/>
  <c r="D1663" i="61" l="1"/>
  <c r="A1665" i="61"/>
  <c r="C1664" i="61"/>
  <c r="B1664" i="61"/>
  <c r="D1664" i="61" l="1"/>
  <c r="A1666" i="61"/>
  <c r="C1665" i="61"/>
  <c r="B1665" i="61"/>
  <c r="D1665" i="61" l="1"/>
  <c r="A1667" i="61"/>
  <c r="C1666" i="61"/>
  <c r="B1666" i="61"/>
  <c r="D1666" i="61" l="1"/>
  <c r="A1668" i="61"/>
  <c r="B1667" i="61"/>
  <c r="C1667" i="61"/>
  <c r="D1667" i="61" s="1"/>
  <c r="A1669" i="61" l="1"/>
  <c r="B1668" i="61"/>
  <c r="C1668" i="61"/>
  <c r="D1668" i="61" s="1"/>
  <c r="A1670" i="61" l="1"/>
  <c r="C1669" i="61"/>
  <c r="B1669" i="61"/>
  <c r="D1669" i="61" l="1"/>
  <c r="A1671" i="61"/>
  <c r="C1670" i="61"/>
  <c r="B1670" i="61"/>
  <c r="D1670" i="61" l="1"/>
  <c r="A1672" i="61"/>
  <c r="B1671" i="61"/>
  <c r="C1671" i="61"/>
  <c r="D1671" i="61" s="1"/>
  <c r="A1673" i="61" l="1"/>
  <c r="C1672" i="61"/>
  <c r="B1672" i="61"/>
  <c r="D1672" i="61" l="1"/>
  <c r="A1674" i="61"/>
  <c r="C1673" i="61"/>
  <c r="B1673" i="61"/>
  <c r="D1673" i="61" l="1"/>
  <c r="A1675" i="61"/>
  <c r="C1674" i="61"/>
  <c r="B1674" i="61"/>
  <c r="D1674" i="61" l="1"/>
  <c r="A1676" i="61"/>
  <c r="C1675" i="61"/>
  <c r="B1675" i="61"/>
  <c r="D1675" i="61" l="1"/>
  <c r="A1677" i="61"/>
  <c r="B1676" i="61"/>
  <c r="C1676" i="61"/>
  <c r="D1676" i="61" s="1"/>
  <c r="A1678" i="61" l="1"/>
  <c r="C1677" i="61"/>
  <c r="B1677" i="61"/>
  <c r="D1677" i="61" l="1"/>
  <c r="A1679" i="61"/>
  <c r="C1678" i="61"/>
  <c r="B1678" i="61"/>
  <c r="D1678" i="61" l="1"/>
  <c r="A1680" i="61"/>
  <c r="C1679" i="61"/>
  <c r="B1679" i="61"/>
  <c r="D1679" i="61" l="1"/>
  <c r="A1681" i="61"/>
  <c r="C1680" i="61"/>
  <c r="B1680" i="61"/>
  <c r="D1680" i="61" l="1"/>
  <c r="A1682" i="61"/>
  <c r="C1681" i="61"/>
  <c r="B1681" i="61"/>
  <c r="D1681" i="61" l="1"/>
  <c r="A1683" i="61"/>
  <c r="C1682" i="61"/>
  <c r="B1682" i="61"/>
  <c r="D1682" i="61" l="1"/>
  <c r="A1684" i="61"/>
  <c r="B1683" i="61"/>
  <c r="C1683" i="61"/>
  <c r="D1683" i="61" s="1"/>
  <c r="A1685" i="61" l="1"/>
  <c r="B1684" i="61"/>
  <c r="C1684" i="61"/>
  <c r="D1684" i="61" s="1"/>
  <c r="A1686" i="61" l="1"/>
  <c r="C1685" i="61"/>
  <c r="B1685" i="61"/>
  <c r="D1685" i="61" l="1"/>
  <c r="A1687" i="61"/>
  <c r="C1686" i="61"/>
  <c r="B1686" i="61"/>
  <c r="D1686" i="61" l="1"/>
  <c r="A1688" i="61"/>
  <c r="B1687" i="61"/>
  <c r="C1687" i="61"/>
  <c r="D1687" i="61" s="1"/>
  <c r="A1689" i="61" l="1"/>
  <c r="C1688" i="61"/>
  <c r="B1688" i="61"/>
  <c r="D1688" i="61" l="1"/>
  <c r="A1690" i="61"/>
  <c r="C1689" i="61"/>
  <c r="B1689" i="61"/>
  <c r="D1689" i="61" l="1"/>
  <c r="A1691" i="61"/>
  <c r="C1690" i="61"/>
  <c r="B1690" i="61"/>
  <c r="D1690" i="61" l="1"/>
  <c r="A1692" i="61"/>
  <c r="C1691" i="61"/>
  <c r="B1691" i="61"/>
  <c r="D1691" i="61" l="1"/>
  <c r="A1693" i="61"/>
  <c r="B1692" i="61"/>
  <c r="C1692" i="61"/>
  <c r="D1692" i="61" s="1"/>
  <c r="A1694" i="61" l="1"/>
  <c r="C1693" i="61"/>
  <c r="B1693" i="61"/>
  <c r="D1693" i="61" l="1"/>
  <c r="A1695" i="61"/>
  <c r="C1694" i="61"/>
  <c r="B1694" i="61"/>
  <c r="D1694" i="61" l="1"/>
  <c r="A1696" i="61"/>
  <c r="C1695" i="61"/>
  <c r="B1695" i="61"/>
  <c r="D1695" i="61" l="1"/>
  <c r="A1697" i="61"/>
  <c r="C1696" i="61"/>
  <c r="B1696" i="61"/>
  <c r="D1696" i="61" l="1"/>
  <c r="A1698" i="61"/>
  <c r="C1697" i="61"/>
  <c r="B1697" i="61"/>
  <c r="D1697" i="61" l="1"/>
  <c r="A1699" i="61"/>
  <c r="C1698" i="61"/>
  <c r="B1698" i="61"/>
  <c r="D1698" i="61" l="1"/>
  <c r="A1700" i="61"/>
  <c r="B1699" i="61"/>
  <c r="C1699" i="61"/>
  <c r="D1699" i="61" s="1"/>
  <c r="A1701" i="61" l="1"/>
  <c r="B1700" i="61"/>
  <c r="C1700" i="61"/>
  <c r="D1700" i="61" s="1"/>
  <c r="A1702" i="61" l="1"/>
  <c r="C1701" i="61"/>
  <c r="B1701" i="61"/>
  <c r="D1701" i="61" l="1"/>
  <c r="A1703" i="61"/>
  <c r="C1702" i="61"/>
  <c r="B1702" i="61"/>
  <c r="D1702" i="61" l="1"/>
  <c r="A1704" i="61"/>
  <c r="B1703" i="61"/>
  <c r="C1703" i="61"/>
  <c r="D1703" i="61" s="1"/>
  <c r="A1705" i="61" l="1"/>
  <c r="C1704" i="61"/>
  <c r="B1704" i="61"/>
  <c r="D1704" i="61" l="1"/>
  <c r="A1706" i="61"/>
  <c r="C1705" i="61"/>
  <c r="B1705" i="61"/>
  <c r="D1705" i="61" l="1"/>
  <c r="A1707" i="61"/>
  <c r="C1706" i="61"/>
  <c r="B1706" i="61"/>
  <c r="D1706" i="61" l="1"/>
  <c r="A1708" i="61"/>
  <c r="C1707" i="61"/>
  <c r="B1707" i="61"/>
  <c r="D1707" i="61" l="1"/>
  <c r="A1709" i="61"/>
  <c r="B1708" i="61"/>
  <c r="C1708" i="61"/>
  <c r="D1708" i="61" s="1"/>
  <c r="A1710" i="61" l="1"/>
  <c r="C1709" i="61"/>
  <c r="B1709" i="61"/>
  <c r="D1709" i="61" l="1"/>
  <c r="A1711" i="61"/>
  <c r="C1710" i="61"/>
  <c r="B1710" i="61"/>
  <c r="D1710" i="61" l="1"/>
  <c r="A1712" i="61"/>
  <c r="C1711" i="61"/>
  <c r="B1711" i="61"/>
  <c r="D1711" i="61" l="1"/>
  <c r="A1713" i="61"/>
  <c r="C1712" i="61"/>
  <c r="B1712" i="61"/>
  <c r="D1712" i="61" l="1"/>
  <c r="A1714" i="61"/>
  <c r="C1713" i="61"/>
  <c r="B1713" i="61"/>
  <c r="D1713" i="61" l="1"/>
  <c r="A1715" i="61"/>
  <c r="C1714" i="61"/>
  <c r="B1714" i="61"/>
  <c r="D1714" i="61" l="1"/>
  <c r="A1716" i="61"/>
  <c r="B1715" i="61"/>
  <c r="C1715" i="61"/>
  <c r="D1715" i="61" s="1"/>
  <c r="A1717" i="61" l="1"/>
  <c r="B1716" i="61"/>
  <c r="C1716" i="61"/>
  <c r="D1716" i="61" s="1"/>
  <c r="A1718" i="61" l="1"/>
  <c r="C1717" i="61"/>
  <c r="B1717" i="61"/>
  <c r="D1717" i="61" l="1"/>
  <c r="A1719" i="61"/>
  <c r="C1718" i="61"/>
  <c r="B1718" i="61"/>
  <c r="D1718" i="61" l="1"/>
  <c r="A1720" i="61"/>
  <c r="B1719" i="61"/>
  <c r="C1719" i="61"/>
  <c r="D1719" i="61" s="1"/>
  <c r="A1721" i="61" l="1"/>
  <c r="C1720" i="61"/>
  <c r="B1720" i="61"/>
  <c r="D1720" i="61" l="1"/>
  <c r="A1722" i="61"/>
  <c r="C1721" i="61"/>
  <c r="B1721" i="61"/>
  <c r="D1721" i="61" l="1"/>
  <c r="A1723" i="61"/>
  <c r="C1722" i="61"/>
  <c r="B1722" i="61"/>
  <c r="D1722" i="61" l="1"/>
  <c r="A1724" i="61"/>
  <c r="C1723" i="61"/>
  <c r="B1723" i="61"/>
  <c r="D1723" i="61" l="1"/>
  <c r="A1725" i="61"/>
  <c r="B1724" i="61"/>
  <c r="C1724" i="61"/>
  <c r="D1724" i="61" s="1"/>
  <c r="A1726" i="61" l="1"/>
  <c r="C1725" i="61"/>
  <c r="B1725" i="61"/>
  <c r="D1725" i="61" l="1"/>
  <c r="A1727" i="61"/>
  <c r="C1726" i="61"/>
  <c r="B1726" i="61"/>
  <c r="D1726" i="61" l="1"/>
  <c r="A1728" i="61"/>
  <c r="C1727" i="61"/>
  <c r="B1727" i="61"/>
  <c r="D1727" i="61" l="1"/>
  <c r="A1729" i="61"/>
  <c r="C1728" i="61"/>
  <c r="B1728" i="61"/>
  <c r="D1728" i="61" l="1"/>
  <c r="A1730" i="61"/>
  <c r="C1729" i="61"/>
  <c r="B1729" i="61"/>
  <c r="D1729" i="61" l="1"/>
  <c r="A1731" i="61"/>
  <c r="C1730" i="61"/>
  <c r="B1730" i="61"/>
  <c r="D1730" i="61" l="1"/>
  <c r="A1732" i="61"/>
  <c r="B1731" i="61"/>
  <c r="C1731" i="61"/>
  <c r="D1731" i="61" s="1"/>
  <c r="A1733" i="61" l="1"/>
  <c r="B1732" i="61"/>
  <c r="C1732" i="61"/>
  <c r="D1732" i="61" s="1"/>
  <c r="A1734" i="61" l="1"/>
  <c r="B1733" i="61"/>
  <c r="C1733" i="61"/>
  <c r="D1733" i="61" s="1"/>
  <c r="A1735" i="61" l="1"/>
  <c r="C1734" i="61"/>
  <c r="B1734" i="61"/>
  <c r="D1734" i="61" l="1"/>
  <c r="A1736" i="61"/>
  <c r="C1735" i="61"/>
  <c r="B1735" i="61"/>
  <c r="D1735" i="61" l="1"/>
  <c r="A1737" i="61"/>
  <c r="B1736" i="61"/>
  <c r="C1736" i="61"/>
  <c r="D1736" i="61" s="1"/>
  <c r="A1738" i="61" l="1"/>
  <c r="C1737" i="61"/>
  <c r="B1737" i="61"/>
  <c r="D1737" i="61" l="1"/>
  <c r="A1739" i="61"/>
  <c r="C1738" i="61"/>
  <c r="B1738" i="61"/>
  <c r="D1738" i="61" l="1"/>
  <c r="A1740" i="61"/>
  <c r="C1739" i="61"/>
  <c r="B1739" i="61"/>
  <c r="D1739" i="61" l="1"/>
  <c r="A1741" i="61"/>
  <c r="C1740" i="61"/>
  <c r="B1740" i="61"/>
  <c r="D1740" i="61" l="1"/>
  <c r="A1742" i="61"/>
  <c r="B1741" i="61"/>
  <c r="C1741" i="61"/>
  <c r="D1741" i="61" s="1"/>
  <c r="A1743" i="61" l="1"/>
  <c r="C1742" i="61"/>
  <c r="B1742" i="61"/>
  <c r="D1742" i="61" l="1"/>
  <c r="A1744" i="61"/>
  <c r="C1743" i="61"/>
  <c r="B1743" i="61"/>
  <c r="D1743" i="61" l="1"/>
  <c r="A1745" i="61"/>
  <c r="C1744" i="61"/>
  <c r="B1744" i="61"/>
  <c r="D1744" i="61" l="1"/>
  <c r="A1746" i="61"/>
  <c r="C1745" i="61"/>
  <c r="B1745" i="61"/>
  <c r="D1745" i="61" l="1"/>
  <c r="A1747" i="61"/>
  <c r="C1746" i="61"/>
  <c r="B1746" i="61"/>
  <c r="D1746" i="61" l="1"/>
  <c r="A1748" i="61"/>
  <c r="C1747" i="61"/>
  <c r="B1747" i="61"/>
  <c r="D1747" i="61" l="1"/>
  <c r="A1749" i="61"/>
  <c r="B1748" i="61"/>
  <c r="C1748" i="61"/>
  <c r="D1748" i="61" s="1"/>
  <c r="A1750" i="61" l="1"/>
  <c r="B1749" i="61"/>
  <c r="C1749" i="61"/>
  <c r="D1749" i="61" s="1"/>
  <c r="A1751" i="61" l="1"/>
  <c r="C1750" i="61"/>
  <c r="B1750" i="61"/>
  <c r="D1750" i="61" l="1"/>
  <c r="A1752" i="61"/>
  <c r="C1751" i="61"/>
  <c r="B1751" i="61"/>
  <c r="D1751" i="61" l="1"/>
  <c r="A1753" i="61"/>
  <c r="B1752" i="61"/>
  <c r="C1752" i="61"/>
  <c r="D1752" i="61" s="1"/>
  <c r="A1754" i="61" l="1"/>
  <c r="C1753" i="61"/>
  <c r="B1753" i="61"/>
  <c r="D1753" i="61" l="1"/>
  <c r="A1755" i="61"/>
  <c r="C1754" i="61"/>
  <c r="B1754" i="61"/>
  <c r="D1754" i="61" l="1"/>
  <c r="A1756" i="61"/>
  <c r="C1755" i="61"/>
  <c r="B1755" i="61"/>
  <c r="D1755" i="61" l="1"/>
  <c r="A1757" i="61"/>
  <c r="C1756" i="61"/>
  <c r="B1756" i="61"/>
  <c r="D1756" i="61" l="1"/>
  <c r="A1758" i="61"/>
  <c r="B1757" i="61"/>
  <c r="C1757" i="61"/>
  <c r="D1757" i="61" s="1"/>
  <c r="A1759" i="61" l="1"/>
  <c r="C1758" i="61"/>
  <c r="B1758" i="61"/>
  <c r="D1758" i="61" l="1"/>
  <c r="A1760" i="61"/>
  <c r="C1759" i="61"/>
  <c r="B1759" i="61"/>
  <c r="D1759" i="61" l="1"/>
  <c r="A1761" i="61"/>
  <c r="C1760" i="61"/>
  <c r="B1760" i="61"/>
  <c r="D1760" i="61" l="1"/>
  <c r="A1762" i="61"/>
  <c r="C1761" i="61"/>
  <c r="B1761" i="61"/>
  <c r="D1761" i="61" l="1"/>
  <c r="A1763" i="61"/>
  <c r="C1762" i="61"/>
  <c r="B1762" i="61"/>
  <c r="D1762" i="61" l="1"/>
  <c r="A1764" i="61"/>
  <c r="C1763" i="61"/>
  <c r="B1763" i="61"/>
  <c r="D1763" i="61" l="1"/>
  <c r="A1765" i="61"/>
  <c r="B1764" i="61"/>
  <c r="C1764" i="61"/>
  <c r="D1764" i="61" s="1"/>
  <c r="A1766" i="61" l="1"/>
  <c r="B1765" i="61"/>
  <c r="C1765" i="61"/>
  <c r="D1765" i="61" s="1"/>
  <c r="A1767" i="61" l="1"/>
  <c r="C1766" i="61"/>
  <c r="B1766" i="61"/>
  <c r="D1766" i="61" l="1"/>
  <c r="A1768" i="61"/>
  <c r="C1767" i="61"/>
  <c r="B1767" i="61"/>
  <c r="D1767" i="61" l="1"/>
  <c r="A1769" i="61"/>
  <c r="B1768" i="61"/>
  <c r="C1768" i="61"/>
  <c r="D1768" i="61" s="1"/>
  <c r="A1770" i="61" l="1"/>
  <c r="C1769" i="61"/>
  <c r="B1769" i="61"/>
  <c r="D1769" i="61" l="1"/>
  <c r="A1771" i="61"/>
  <c r="C1770" i="61"/>
  <c r="B1770" i="61"/>
  <c r="D1770" i="61" l="1"/>
  <c r="A1772" i="61"/>
  <c r="C1771" i="61"/>
  <c r="B1771" i="61"/>
  <c r="D1771" i="61" l="1"/>
  <c r="A1773" i="61"/>
  <c r="C1772" i="61"/>
  <c r="B1772" i="61"/>
  <c r="D1772" i="61" l="1"/>
  <c r="A1774" i="61"/>
  <c r="B1773" i="61"/>
  <c r="C1773" i="61"/>
  <c r="D1773" i="61" s="1"/>
  <c r="A1775" i="61" l="1"/>
  <c r="C1774" i="61"/>
  <c r="B1774" i="61"/>
  <c r="D1774" i="61" l="1"/>
  <c r="A1776" i="61"/>
  <c r="C1775" i="61"/>
  <c r="B1775" i="61"/>
  <c r="D1775" i="61" l="1"/>
  <c r="A1777" i="61"/>
  <c r="C1776" i="61"/>
  <c r="B1776" i="61"/>
  <c r="D1776" i="61" l="1"/>
  <c r="A1778" i="61"/>
  <c r="C1777" i="61"/>
  <c r="D1777" i="61" s="1"/>
  <c r="B1777" i="61"/>
  <c r="A1779" i="61" l="1"/>
  <c r="C1778" i="61"/>
  <c r="B1778" i="61"/>
  <c r="D1778" i="61" l="1"/>
  <c r="A1780" i="61"/>
  <c r="C1779" i="61"/>
  <c r="B1779" i="61"/>
  <c r="D1779" i="61" l="1"/>
  <c r="A1781" i="61"/>
  <c r="B1780" i="61"/>
  <c r="C1780" i="61"/>
  <c r="D1780" i="61" s="1"/>
  <c r="A1782" i="61" l="1"/>
  <c r="B1781" i="61"/>
  <c r="C1781" i="61"/>
  <c r="D1781" i="61" s="1"/>
  <c r="A1783" i="61" l="1"/>
  <c r="C1782" i="61"/>
  <c r="B1782" i="61"/>
  <c r="D1782" i="61" l="1"/>
  <c r="A1784" i="61"/>
  <c r="C1783" i="61"/>
  <c r="B1783" i="61"/>
  <c r="D1783" i="61" l="1"/>
  <c r="A1785" i="61"/>
  <c r="B1784" i="61"/>
  <c r="C1784" i="61"/>
  <c r="D1784" i="61" s="1"/>
  <c r="A1786" i="61" l="1"/>
  <c r="C1785" i="61"/>
  <c r="B1785" i="61"/>
  <c r="D1785" i="61" l="1"/>
  <c r="A1787" i="61"/>
  <c r="C1786" i="61"/>
  <c r="B1786" i="61"/>
  <c r="D1786" i="61" l="1"/>
  <c r="A1788" i="61"/>
  <c r="C1787" i="61"/>
  <c r="B1787" i="61"/>
  <c r="D1787" i="61" l="1"/>
  <c r="A1789" i="61"/>
  <c r="C1788" i="61"/>
  <c r="B1788" i="61"/>
  <c r="D1788" i="61" l="1"/>
  <c r="A1790" i="61"/>
  <c r="B1789" i="61"/>
  <c r="C1789" i="61"/>
  <c r="D1789" i="61" s="1"/>
  <c r="A1791" i="61" l="1"/>
  <c r="C1790" i="61"/>
  <c r="B1790" i="61"/>
  <c r="D1790" i="61" l="1"/>
  <c r="A1792" i="61"/>
  <c r="C1791" i="61"/>
  <c r="B1791" i="61"/>
  <c r="D1791" i="61" l="1"/>
  <c r="A1793" i="61"/>
  <c r="C1792" i="61"/>
  <c r="B1792" i="61"/>
  <c r="D1792" i="61" l="1"/>
  <c r="A1794" i="61"/>
  <c r="C1793" i="61"/>
  <c r="D1793" i="61" s="1"/>
  <c r="B1793" i="61"/>
  <c r="A1795" i="61" l="1"/>
  <c r="C1794" i="61"/>
  <c r="B1794" i="61"/>
  <c r="D1794" i="61" l="1"/>
  <c r="A1796" i="61"/>
  <c r="C1795" i="61"/>
  <c r="B1795" i="61"/>
  <c r="D1795" i="61" l="1"/>
  <c r="A1797" i="61"/>
  <c r="B1796" i="61"/>
  <c r="C1796" i="61"/>
  <c r="D1796" i="61" s="1"/>
  <c r="A1798" i="61" l="1"/>
  <c r="B1797" i="61"/>
  <c r="C1797" i="61"/>
  <c r="D1797" i="61" s="1"/>
  <c r="A1799" i="61" l="1"/>
  <c r="C1798" i="61"/>
  <c r="D1798" i="61" s="1"/>
  <c r="B1798" i="61"/>
  <c r="A1800" i="61" l="1"/>
  <c r="C1799" i="61"/>
  <c r="B1799" i="61"/>
  <c r="D1799" i="61" l="1"/>
  <c r="A1801" i="61"/>
  <c r="B1800" i="61"/>
  <c r="C1800" i="61"/>
  <c r="D1800" i="61" s="1"/>
  <c r="A1802" i="61" l="1"/>
  <c r="C1801" i="61"/>
  <c r="B1801" i="61"/>
  <c r="D1801" i="61" l="1"/>
  <c r="A1803" i="61"/>
  <c r="C1802" i="61"/>
  <c r="D1802" i="61" s="1"/>
  <c r="B1802" i="61"/>
  <c r="A1804" i="61" l="1"/>
  <c r="C1803" i="61"/>
  <c r="B1803" i="61"/>
  <c r="D1803" i="61" l="1"/>
  <c r="A1805" i="61"/>
  <c r="C1804" i="61"/>
  <c r="B1804" i="61"/>
  <c r="D1804" i="61" l="1"/>
  <c r="A1806" i="61"/>
  <c r="B1805" i="61"/>
  <c r="C1805" i="61"/>
  <c r="D1805" i="61" s="1"/>
  <c r="A1807" i="61" l="1"/>
  <c r="C1806" i="61"/>
  <c r="B1806" i="61"/>
  <c r="D1806" i="61" l="1"/>
  <c r="A1808" i="61"/>
  <c r="C1807" i="61"/>
  <c r="B1807" i="61"/>
  <c r="D1807" i="61" l="1"/>
  <c r="E1807" i="61"/>
  <c r="A1809" i="61"/>
  <c r="C1808" i="61"/>
  <c r="B1808" i="61"/>
  <c r="A1810" i="61" l="1"/>
  <c r="C1809" i="61"/>
  <c r="D1809" i="61" s="1"/>
  <c r="B1809" i="61"/>
  <c r="D1808" i="61"/>
  <c r="A1811" i="61" l="1"/>
  <c r="C1810" i="61"/>
  <c r="B1810" i="61"/>
  <c r="D1810" i="61" l="1"/>
  <c r="A1812" i="61"/>
  <c r="C1811" i="61"/>
  <c r="B1811" i="61"/>
  <c r="D1811" i="61" l="1"/>
  <c r="A1813" i="61"/>
  <c r="B1812" i="61"/>
  <c r="C1812" i="61"/>
  <c r="D1812" i="61" s="1"/>
  <c r="A1814" i="61" l="1"/>
  <c r="B1813" i="61"/>
  <c r="C1813" i="61"/>
  <c r="D1813" i="61" s="1"/>
  <c r="A1815" i="61" l="1"/>
  <c r="C1814" i="61"/>
  <c r="B1814" i="61"/>
  <c r="D1814" i="61" l="1"/>
  <c r="A1816" i="61"/>
  <c r="C1815" i="61"/>
  <c r="B1815" i="61"/>
  <c r="D1815" i="61" l="1"/>
  <c r="A1817" i="61"/>
  <c r="B1816" i="61"/>
  <c r="C1816" i="61"/>
  <c r="D1816" i="61" s="1"/>
  <c r="A1818" i="61" l="1"/>
  <c r="C1817" i="61"/>
  <c r="B1817" i="61"/>
  <c r="D1817" i="61" l="1"/>
  <c r="A1819" i="61"/>
  <c r="C1818" i="61"/>
  <c r="D1818" i="61" s="1"/>
  <c r="B1818" i="61"/>
  <c r="A1820" i="61" l="1"/>
  <c r="C1819" i="61"/>
  <c r="B1819" i="61"/>
  <c r="D1819" i="61" l="1"/>
  <c r="A1821" i="61"/>
  <c r="C1820" i="61"/>
  <c r="B1820" i="61"/>
  <c r="D1820" i="61" l="1"/>
  <c r="A1822" i="61"/>
  <c r="B1821" i="61"/>
  <c r="C1821" i="61"/>
  <c r="D1821" i="61" s="1"/>
  <c r="A1823" i="61" l="1"/>
  <c r="C1822" i="61"/>
  <c r="B1822" i="61"/>
  <c r="D1822" i="61" l="1"/>
  <c r="A1824" i="61"/>
  <c r="C1823" i="61"/>
  <c r="B1823" i="61"/>
  <c r="D1823" i="61" l="1"/>
  <c r="A1825" i="61"/>
  <c r="C1824" i="61"/>
  <c r="B1824" i="61"/>
  <c r="D1824" i="61" l="1"/>
  <c r="A1826" i="61"/>
  <c r="C1825" i="61"/>
  <c r="B1825" i="61"/>
  <c r="D1825" i="61" l="1"/>
  <c r="A1827" i="61"/>
  <c r="C1826" i="61"/>
  <c r="D1826" i="61" s="1"/>
  <c r="B1826" i="61"/>
  <c r="A1828" i="61" l="1"/>
  <c r="C1827" i="61"/>
  <c r="B1827" i="61"/>
  <c r="D1827" i="61" l="1"/>
  <c r="A1829" i="61"/>
  <c r="B1828" i="61"/>
  <c r="C1828" i="61"/>
  <c r="D1828" i="61" s="1"/>
  <c r="A1830" i="61" l="1"/>
  <c r="B1829" i="61"/>
  <c r="C1829" i="61"/>
  <c r="D1829" i="61" s="1"/>
  <c r="A1831" i="61" l="1"/>
  <c r="C1830" i="61"/>
  <c r="B1830" i="61"/>
  <c r="D1830" i="61" l="1"/>
  <c r="A1832" i="61"/>
  <c r="C1831" i="61"/>
  <c r="B1831" i="61"/>
  <c r="D1831" i="61" l="1"/>
  <c r="A1833" i="61"/>
  <c r="B1832" i="61"/>
  <c r="C1832" i="61"/>
  <c r="D1832" i="61" s="1"/>
  <c r="A1834" i="61" l="1"/>
  <c r="C1833" i="61"/>
  <c r="B1833" i="61"/>
  <c r="D1833" i="61" l="1"/>
  <c r="A1835" i="61"/>
  <c r="C1834" i="61"/>
  <c r="D1834" i="61" s="1"/>
  <c r="B1834" i="61"/>
  <c r="A1836" i="61" l="1"/>
  <c r="C1835" i="61"/>
  <c r="B1835" i="61"/>
  <c r="D1835" i="61" l="1"/>
  <c r="A1837" i="61"/>
  <c r="C1836" i="61"/>
  <c r="B1836" i="61"/>
  <c r="D1836" i="61" l="1"/>
  <c r="A1838" i="61"/>
  <c r="B1837" i="61"/>
  <c r="C1837" i="61"/>
  <c r="D1837" i="61" s="1"/>
  <c r="A1839" i="61" l="1"/>
  <c r="C1838" i="61"/>
  <c r="B1838" i="61"/>
  <c r="D1838" i="61" l="1"/>
  <c r="A1840" i="61"/>
  <c r="C1839" i="61"/>
  <c r="B1839" i="61"/>
  <c r="D1839" i="61" l="1"/>
  <c r="A1841" i="61"/>
  <c r="C1840" i="61"/>
  <c r="B1840" i="61"/>
  <c r="D1840" i="61" l="1"/>
  <c r="A1842" i="61"/>
  <c r="C1841" i="61"/>
  <c r="B1841" i="61"/>
  <c r="D1841" i="61" l="1"/>
  <c r="A1843" i="61"/>
  <c r="C1842" i="61"/>
  <c r="B1842" i="61"/>
  <c r="D1842" i="61" l="1"/>
  <c r="A1844" i="61"/>
  <c r="C1843" i="61"/>
  <c r="B1843" i="61"/>
  <c r="D1843" i="61" l="1"/>
  <c r="A1845" i="61"/>
  <c r="B1844" i="61"/>
  <c r="C1844" i="61"/>
  <c r="D1844" i="61" s="1"/>
  <c r="A1846" i="61" l="1"/>
  <c r="B1845" i="61"/>
  <c r="C1845" i="61"/>
  <c r="D1845" i="61" s="1"/>
  <c r="A1847" i="61" l="1"/>
  <c r="C1846" i="61"/>
  <c r="B1846" i="61"/>
  <c r="D1846" i="61" l="1"/>
  <c r="A1848" i="61"/>
  <c r="C1847" i="61"/>
  <c r="B1847" i="61"/>
  <c r="D1847" i="61" l="1"/>
  <c r="A1849" i="61"/>
  <c r="B1848" i="61"/>
  <c r="C1848" i="61"/>
  <c r="D1848" i="61" s="1"/>
  <c r="A1850" i="61" l="1"/>
  <c r="C1849" i="61"/>
  <c r="B1849" i="61"/>
  <c r="D1849" i="61" l="1"/>
  <c r="A1851" i="61"/>
  <c r="C1850" i="61"/>
  <c r="B1850" i="61"/>
  <c r="D1850" i="61" l="1"/>
  <c r="A1852" i="61"/>
  <c r="C1851" i="61"/>
  <c r="B1851" i="61"/>
  <c r="D1851" i="61" l="1"/>
  <c r="A1853" i="61"/>
  <c r="C1852" i="61"/>
  <c r="B1852" i="61"/>
  <c r="D1852" i="61" l="1"/>
  <c r="A1854" i="61"/>
  <c r="B1853" i="61"/>
  <c r="C1853" i="61"/>
  <c r="D1853" i="61" s="1"/>
  <c r="A1855" i="61" l="1"/>
  <c r="C1854" i="61"/>
  <c r="B1854" i="61"/>
  <c r="D1854" i="61" l="1"/>
  <c r="A1856" i="61"/>
  <c r="C1855" i="61"/>
  <c r="B1855" i="61"/>
  <c r="D1855" i="61" l="1"/>
  <c r="A1857" i="61"/>
  <c r="C1856" i="61"/>
  <c r="B1856" i="61"/>
  <c r="D1856" i="61" l="1"/>
  <c r="A1858" i="61"/>
  <c r="C1857" i="61"/>
  <c r="B1857" i="61"/>
  <c r="D1857" i="61" l="1"/>
  <c r="A1859" i="61"/>
  <c r="C1858" i="61"/>
  <c r="B1858" i="61"/>
  <c r="D1858" i="61" l="1"/>
  <c r="A1860" i="61"/>
  <c r="C1859" i="61"/>
  <c r="B1859" i="61"/>
  <c r="D1859" i="61" l="1"/>
  <c r="A1861" i="61"/>
  <c r="B1860" i="61"/>
  <c r="C1860" i="61"/>
  <c r="D1860" i="61" s="1"/>
  <c r="A1862" i="61" l="1"/>
  <c r="B1861" i="61"/>
  <c r="C1861" i="61"/>
  <c r="D1861" i="61" s="1"/>
  <c r="A1863" i="61" l="1"/>
  <c r="C1862" i="61"/>
  <c r="B1862" i="61"/>
  <c r="D1862" i="61" l="1"/>
  <c r="A1864" i="61"/>
  <c r="C1863" i="61"/>
  <c r="B1863" i="61"/>
  <c r="D1863" i="61" l="1"/>
  <c r="A1865" i="61"/>
  <c r="B1864" i="61"/>
  <c r="C1864" i="61"/>
  <c r="D1864" i="61" s="1"/>
  <c r="A1866" i="61" l="1"/>
  <c r="C1865" i="61"/>
  <c r="B1865" i="61"/>
  <c r="D1865" i="61" l="1"/>
  <c r="A1867" i="61"/>
  <c r="C1866" i="61"/>
  <c r="B1866" i="61"/>
  <c r="D1866" i="61" l="1"/>
  <c r="A1868" i="61"/>
  <c r="C1867" i="61"/>
  <c r="B1867" i="61"/>
  <c r="D1867" i="61" l="1"/>
  <c r="A1869" i="61"/>
  <c r="C1868" i="61"/>
  <c r="B1868" i="61"/>
  <c r="D1868" i="61" l="1"/>
  <c r="A1870" i="61"/>
  <c r="B1869" i="61"/>
  <c r="C1869" i="61"/>
  <c r="D1869" i="61" s="1"/>
  <c r="A1871" i="61" l="1"/>
  <c r="C1870" i="61"/>
  <c r="B1870" i="61"/>
  <c r="D1870" i="61" l="1"/>
  <c r="A1872" i="61"/>
  <c r="C1871" i="61"/>
  <c r="B1871" i="61"/>
  <c r="D1871" i="61" l="1"/>
  <c r="A1873" i="61"/>
  <c r="C1872" i="61"/>
  <c r="B1872" i="61"/>
  <c r="D1872" i="61" l="1"/>
  <c r="A1874" i="61"/>
  <c r="C1873" i="61"/>
  <c r="B1873" i="61"/>
  <c r="D1873" i="61" l="1"/>
  <c r="A1875" i="61"/>
  <c r="C1874" i="61"/>
  <c r="B1874" i="61"/>
  <c r="D1874" i="61" l="1"/>
  <c r="A1876" i="61"/>
  <c r="C1875" i="61"/>
  <c r="B1875" i="61"/>
  <c r="D1875" i="61" l="1"/>
  <c r="A1877" i="61"/>
  <c r="B1876" i="61"/>
  <c r="C1876" i="61"/>
  <c r="D1876" i="61" s="1"/>
  <c r="A1878" i="61" l="1"/>
  <c r="B1877" i="61"/>
  <c r="C1877" i="61"/>
  <c r="D1877" i="61" s="1"/>
  <c r="A1879" i="61" l="1"/>
  <c r="C1878" i="61"/>
  <c r="B1878" i="61"/>
  <c r="D1878" i="61" l="1"/>
  <c r="A1880" i="61"/>
  <c r="C1879" i="61"/>
  <c r="B1879" i="61"/>
  <c r="D1879" i="61" l="1"/>
  <c r="A1881" i="61"/>
  <c r="B1880" i="61"/>
  <c r="C1880" i="61"/>
  <c r="D1880" i="61" s="1"/>
  <c r="A1882" i="61" l="1"/>
  <c r="C1881" i="61"/>
  <c r="B1881" i="61"/>
  <c r="D1881" i="61" l="1"/>
  <c r="A1883" i="61"/>
  <c r="C1882" i="61"/>
  <c r="B1882" i="61"/>
  <c r="D1882" i="61" l="1"/>
  <c r="A1884" i="61"/>
  <c r="C1883" i="61"/>
  <c r="B1883" i="61"/>
  <c r="D1883" i="61" l="1"/>
  <c r="A1885" i="61"/>
  <c r="C1884" i="61"/>
  <c r="B1884" i="61"/>
  <c r="D1884" i="61" l="1"/>
  <c r="A1886" i="61"/>
  <c r="B1885" i="61"/>
  <c r="C1885" i="61"/>
  <c r="D1885" i="61" s="1"/>
  <c r="A1887" i="61" l="1"/>
  <c r="C1886" i="61"/>
  <c r="B1886" i="61"/>
  <c r="D1886" i="61" l="1"/>
  <c r="A1888" i="61"/>
  <c r="C1887" i="61"/>
  <c r="B1887" i="61"/>
  <c r="D1887" i="61" l="1"/>
  <c r="A1889" i="61"/>
  <c r="C1888" i="61"/>
  <c r="B1888" i="61"/>
  <c r="D1888" i="61" l="1"/>
  <c r="A1890" i="61"/>
  <c r="C1889" i="61"/>
  <c r="B1889" i="61"/>
  <c r="D1889" i="61" l="1"/>
  <c r="A1891" i="61"/>
  <c r="C1890" i="61"/>
  <c r="B1890" i="61"/>
  <c r="D1890" i="61" l="1"/>
  <c r="A1892" i="61"/>
  <c r="C1891" i="61"/>
  <c r="B1891" i="61"/>
  <c r="D1891" i="61" l="1"/>
  <c r="A1893" i="61"/>
  <c r="B1892" i="61"/>
  <c r="C1892" i="61"/>
  <c r="D1892" i="61" s="1"/>
  <c r="A1894" i="61" l="1"/>
  <c r="B1893" i="61"/>
  <c r="C1893" i="61"/>
  <c r="D1893" i="61" s="1"/>
  <c r="A1895" i="61" l="1"/>
  <c r="C1894" i="61"/>
  <c r="B1894" i="61"/>
  <c r="D1894" i="61" l="1"/>
  <c r="A1896" i="61"/>
  <c r="C1895" i="61"/>
  <c r="B1895" i="61"/>
  <c r="D1895" i="61" l="1"/>
  <c r="A1897" i="61"/>
  <c r="B1896" i="61"/>
  <c r="C1896" i="61"/>
  <c r="D1896" i="61" s="1"/>
  <c r="A1898" i="61" l="1"/>
  <c r="C1897" i="61"/>
  <c r="B1897" i="61"/>
  <c r="D1897" i="61" l="1"/>
  <c r="A1899" i="61"/>
  <c r="C1898" i="61"/>
  <c r="B1898" i="61"/>
  <c r="D1898" i="61" l="1"/>
  <c r="A1900" i="61"/>
  <c r="C1899" i="61"/>
  <c r="B1899" i="61"/>
  <c r="D1899" i="61" l="1"/>
  <c r="A1901" i="61"/>
  <c r="C1900" i="61"/>
  <c r="B1900" i="61"/>
  <c r="D1900" i="61" l="1"/>
  <c r="A1902" i="61"/>
  <c r="B1901" i="61"/>
  <c r="C1901" i="61"/>
  <c r="D1901" i="61" s="1"/>
  <c r="A1903" i="61" l="1"/>
  <c r="C1902" i="61"/>
  <c r="B1902" i="61"/>
  <c r="D1902" i="61" l="1"/>
  <c r="A1904" i="61"/>
  <c r="C1903" i="61"/>
  <c r="B1903" i="61"/>
  <c r="D1903" i="61" l="1"/>
  <c r="A1905" i="61"/>
  <c r="C1904" i="61"/>
  <c r="B1904" i="61"/>
  <c r="D1904" i="61" l="1"/>
  <c r="A1906" i="61"/>
  <c r="C1905" i="61"/>
  <c r="D1905" i="61" s="1"/>
  <c r="B1905" i="61"/>
  <c r="A1907" i="61" l="1"/>
  <c r="C1906" i="61"/>
  <c r="B1906" i="61"/>
  <c r="D1906" i="61" l="1"/>
  <c r="A1908" i="61"/>
  <c r="C1907" i="61"/>
  <c r="B1907" i="61"/>
  <c r="D1907" i="61" l="1"/>
  <c r="A1909" i="61"/>
  <c r="B1908" i="61"/>
  <c r="C1908" i="61"/>
  <c r="D1908" i="61" s="1"/>
  <c r="A1910" i="61" l="1"/>
  <c r="B1909" i="61"/>
  <c r="C1909" i="61"/>
  <c r="D1909" i="61" s="1"/>
  <c r="A1911" i="61" l="1"/>
  <c r="C1910" i="61"/>
  <c r="B1910" i="61"/>
  <c r="D1910" i="61" l="1"/>
  <c r="A1912" i="61"/>
  <c r="C1911" i="61"/>
  <c r="B1911" i="61"/>
  <c r="D1911" i="61" l="1"/>
  <c r="A1913" i="61"/>
  <c r="B1912" i="61"/>
  <c r="C1912" i="61"/>
  <c r="D1912" i="61" s="1"/>
  <c r="A1914" i="61" l="1"/>
  <c r="C1913" i="61"/>
  <c r="B1913" i="61"/>
  <c r="D1913" i="61" l="1"/>
  <c r="A1915" i="61"/>
  <c r="C1914" i="61"/>
  <c r="B1914" i="61"/>
  <c r="D1914" i="61" l="1"/>
  <c r="A1916" i="61"/>
  <c r="C1915" i="61"/>
  <c r="B1915" i="61"/>
  <c r="D1915" i="61" l="1"/>
  <c r="A1917" i="61"/>
  <c r="C1916" i="61"/>
  <c r="B1916" i="61"/>
  <c r="D1916" i="61" l="1"/>
  <c r="A1918" i="61"/>
  <c r="B1917" i="61"/>
  <c r="C1917" i="61"/>
  <c r="D1917" i="61" s="1"/>
  <c r="A1919" i="61" l="1"/>
  <c r="C1918" i="61"/>
  <c r="B1918" i="61"/>
  <c r="D1918" i="61" l="1"/>
  <c r="A1920" i="61"/>
  <c r="C1919" i="61"/>
  <c r="B1919" i="61"/>
  <c r="D1919" i="61" l="1"/>
  <c r="A1921" i="61"/>
  <c r="C1920" i="61"/>
  <c r="B1920" i="61"/>
  <c r="D1920" i="61" l="1"/>
  <c r="A1922" i="61"/>
  <c r="C1921" i="61"/>
  <c r="B1921" i="61"/>
  <c r="D1921" i="61" l="1"/>
  <c r="A1923" i="61"/>
  <c r="C1922" i="61"/>
  <c r="B1922" i="61"/>
  <c r="D1922" i="61" l="1"/>
  <c r="A1924" i="61"/>
  <c r="C1923" i="61"/>
  <c r="B1923" i="61"/>
  <c r="D1923" i="61" l="1"/>
  <c r="A1925" i="61"/>
  <c r="B1924" i="61"/>
  <c r="C1924" i="61"/>
  <c r="D1924" i="61" s="1"/>
  <c r="A1926" i="61" l="1"/>
  <c r="B1925" i="61"/>
  <c r="C1925" i="61"/>
  <c r="D1925" i="61" s="1"/>
  <c r="A1927" i="61" l="1"/>
  <c r="C1926" i="61"/>
  <c r="B1926" i="61"/>
  <c r="D1926" i="61" l="1"/>
  <c r="A1928" i="61"/>
  <c r="C1927" i="61"/>
  <c r="B1927" i="61"/>
  <c r="D1927" i="61" l="1"/>
  <c r="A1929" i="61"/>
  <c r="B1928" i="61"/>
  <c r="C1928" i="61"/>
  <c r="D1928" i="61" s="1"/>
  <c r="A1930" i="61" l="1"/>
  <c r="C1929" i="61"/>
  <c r="B1929" i="61"/>
  <c r="D1929" i="61" l="1"/>
  <c r="A1931" i="61"/>
  <c r="C1930" i="61"/>
  <c r="B1930" i="61"/>
  <c r="D1930" i="61" l="1"/>
  <c r="A1932" i="61"/>
  <c r="C1931" i="61"/>
  <c r="B1931" i="61"/>
  <c r="D1931" i="61" l="1"/>
  <c r="A1933" i="61"/>
  <c r="C1932" i="61"/>
  <c r="B1932" i="61"/>
  <c r="D1932" i="61" l="1"/>
  <c r="A1934" i="61"/>
  <c r="B1933" i="61"/>
  <c r="C1933" i="61"/>
  <c r="D1933" i="61" s="1"/>
  <c r="A1935" i="61" l="1"/>
  <c r="C1934" i="61"/>
  <c r="B1934" i="61"/>
  <c r="D1934" i="61" l="1"/>
  <c r="A1936" i="61"/>
  <c r="C1935" i="61"/>
  <c r="B1935" i="61"/>
  <c r="D1935" i="61" l="1"/>
  <c r="A1937" i="61"/>
  <c r="C1936" i="61"/>
  <c r="B1936" i="61"/>
  <c r="D1936" i="61" l="1"/>
  <c r="A1938" i="61"/>
  <c r="C1937" i="61"/>
  <c r="B1937" i="61"/>
  <c r="D1937" i="61" l="1"/>
  <c r="A1939" i="61"/>
  <c r="C1938" i="61"/>
  <c r="B1938" i="61"/>
  <c r="D1938" i="61" l="1"/>
  <c r="A1940" i="61"/>
  <c r="C1939" i="61"/>
  <c r="B1939" i="61"/>
  <c r="D1939" i="61" l="1"/>
  <c r="A1941" i="61"/>
  <c r="B1940" i="61"/>
  <c r="C1940" i="61"/>
  <c r="D1940" i="61" s="1"/>
  <c r="A1942" i="61" l="1"/>
  <c r="B1941" i="61"/>
  <c r="C1941" i="61"/>
  <c r="D1941" i="61" s="1"/>
  <c r="A1943" i="61" l="1"/>
  <c r="C1942" i="61"/>
  <c r="B1942" i="61"/>
  <c r="D1942" i="61" l="1"/>
  <c r="A1944" i="61"/>
  <c r="C1943" i="61"/>
  <c r="B1943" i="61"/>
  <c r="D1943" i="61" l="1"/>
  <c r="A1945" i="61"/>
  <c r="B1944" i="61"/>
  <c r="C1944" i="61"/>
  <c r="D1944" i="61" s="1"/>
  <c r="A1946" i="61" l="1"/>
  <c r="C1945" i="61"/>
  <c r="B1945" i="61"/>
  <c r="D1945" i="61" l="1"/>
  <c r="A1947" i="61"/>
  <c r="C1946" i="61"/>
  <c r="B1946" i="61"/>
  <c r="D1946" i="61" l="1"/>
  <c r="A1948" i="61"/>
  <c r="C1947" i="61"/>
  <c r="B1947" i="61"/>
  <c r="D1947" i="61" l="1"/>
  <c r="A1949" i="61"/>
  <c r="C1948" i="61"/>
  <c r="B1948" i="61"/>
  <c r="D1948" i="61" l="1"/>
  <c r="A1950" i="61"/>
  <c r="C1949" i="61"/>
  <c r="B1949" i="61"/>
  <c r="D1949" i="61" l="1"/>
  <c r="A1951" i="61"/>
  <c r="C1950" i="61"/>
  <c r="B1950" i="61"/>
  <c r="D1950" i="61" l="1"/>
  <c r="A1952" i="61"/>
  <c r="B1951" i="61"/>
  <c r="C1951" i="61"/>
  <c r="D1951" i="61" s="1"/>
  <c r="A1953" i="61" l="1"/>
  <c r="B1952" i="61"/>
  <c r="C1952" i="61"/>
  <c r="D1952" i="61" s="1"/>
  <c r="A1954" i="61" l="1"/>
  <c r="C1953" i="61"/>
  <c r="B1953" i="61"/>
  <c r="D1953" i="61" l="1"/>
  <c r="A1955" i="61"/>
  <c r="C1954" i="61"/>
  <c r="B1954" i="61"/>
  <c r="D1954" i="61" l="1"/>
  <c r="A1956" i="61"/>
  <c r="B1955" i="61"/>
  <c r="C1955" i="61"/>
  <c r="D1955" i="61" s="1"/>
  <c r="A1957" i="61" l="1"/>
  <c r="C1956" i="61"/>
  <c r="B1956" i="61"/>
  <c r="D1956" i="61" l="1"/>
  <c r="A1958" i="61"/>
  <c r="C1957" i="61"/>
  <c r="B1957" i="61"/>
  <c r="D1957" i="61" l="1"/>
  <c r="A1959" i="61"/>
  <c r="C1958" i="61"/>
  <c r="B1958" i="61"/>
  <c r="D1958" i="61" l="1"/>
  <c r="A1960" i="61"/>
  <c r="C1959" i="61"/>
  <c r="B1959" i="61"/>
  <c r="D1959" i="61" l="1"/>
  <c r="A1961" i="61"/>
  <c r="C1960" i="61"/>
  <c r="D1960" i="61" s="1"/>
  <c r="B1960" i="61"/>
  <c r="A1962" i="61" l="1"/>
  <c r="C1961" i="61"/>
  <c r="B1961" i="61"/>
  <c r="D1961" i="61" l="1"/>
  <c r="A1963" i="61"/>
  <c r="B1962" i="61"/>
  <c r="C1962" i="61"/>
  <c r="D1962" i="61" l="1"/>
  <c r="A1964" i="61"/>
  <c r="B1963" i="61"/>
  <c r="C1963" i="61"/>
  <c r="D1963" i="61" s="1"/>
  <c r="A1965" i="61" l="1"/>
  <c r="C1964" i="61"/>
  <c r="B1964" i="61"/>
  <c r="D1964" i="61" l="1"/>
  <c r="A1966" i="61"/>
  <c r="C1965" i="61"/>
  <c r="B1965" i="61"/>
  <c r="D1965" i="61" l="1"/>
  <c r="A1967" i="61"/>
  <c r="B1966" i="61"/>
  <c r="C1966" i="61"/>
  <c r="D1966" i="61" s="1"/>
  <c r="A1968" i="61" l="1"/>
  <c r="C1967" i="61"/>
  <c r="B1967" i="61"/>
  <c r="D1967" i="61" l="1"/>
  <c r="A1969" i="61"/>
  <c r="C1968" i="61"/>
  <c r="B1968" i="61"/>
  <c r="D1968" i="61" l="1"/>
  <c r="A1970" i="61"/>
  <c r="C1969" i="61"/>
  <c r="B1969" i="61"/>
  <c r="D1969" i="61" l="1"/>
  <c r="A1971" i="61"/>
  <c r="C1970" i="61"/>
  <c r="B1970" i="61"/>
  <c r="D1970" i="61" l="1"/>
  <c r="A1972" i="61"/>
  <c r="C1971" i="61"/>
  <c r="B1971" i="61"/>
  <c r="D1971" i="61" l="1"/>
  <c r="A1973" i="61"/>
  <c r="C1972" i="61"/>
  <c r="B1972" i="61"/>
  <c r="D1972" i="61" l="1"/>
  <c r="A1974" i="61"/>
  <c r="C1973" i="61"/>
  <c r="B1973" i="61"/>
  <c r="D1973" i="61" l="1"/>
  <c r="A1975" i="61"/>
  <c r="C1974" i="61"/>
  <c r="B1974" i="61"/>
  <c r="D1974" i="61" l="1"/>
  <c r="A1976" i="61"/>
  <c r="C1975" i="61"/>
  <c r="B1975" i="61"/>
  <c r="D1975" i="61" l="1"/>
  <c r="A1977" i="61"/>
  <c r="C1976" i="61"/>
  <c r="B1976" i="61"/>
  <c r="D1976" i="61" l="1"/>
  <c r="A1978" i="61"/>
  <c r="B1977" i="61"/>
  <c r="C1977" i="61"/>
  <c r="D1977" i="61" s="1"/>
  <c r="A1979" i="61" l="1"/>
  <c r="C1978" i="61"/>
  <c r="B1978" i="61"/>
  <c r="D1978" i="61" l="1"/>
  <c r="A1980" i="61"/>
  <c r="C1979" i="61"/>
  <c r="B1979" i="61"/>
  <c r="D1979" i="61" l="1"/>
  <c r="A1981" i="61"/>
  <c r="C1980" i="61"/>
  <c r="B1980" i="61"/>
  <c r="D1980" i="61" l="1"/>
  <c r="A1982" i="61"/>
  <c r="C1981" i="61"/>
  <c r="B1981" i="61"/>
  <c r="D1981" i="61" l="1"/>
  <c r="A1983" i="61"/>
  <c r="C1982" i="61"/>
  <c r="B1982" i="61"/>
  <c r="D1982" i="61" l="1"/>
  <c r="A1984" i="61"/>
  <c r="C1983" i="61"/>
  <c r="B1983" i="61"/>
  <c r="D1983" i="61" l="1"/>
  <c r="A1985" i="61"/>
  <c r="B1984" i="61"/>
  <c r="C1984" i="61"/>
  <c r="D1984" i="61" s="1"/>
  <c r="A1986" i="61" l="1"/>
  <c r="B1985" i="61"/>
  <c r="C1985" i="61"/>
  <c r="D1985" i="61" s="1"/>
  <c r="A1987" i="61" l="1"/>
  <c r="C1986" i="61"/>
  <c r="B1986" i="61"/>
  <c r="D1986" i="61" l="1"/>
  <c r="A1988" i="61"/>
  <c r="C1987" i="61"/>
  <c r="B1987" i="61"/>
  <c r="D1987" i="61" l="1"/>
  <c r="A1989" i="61"/>
  <c r="B1988" i="61"/>
  <c r="C1988" i="61"/>
  <c r="D1988" i="61" s="1"/>
  <c r="A1990" i="61" l="1"/>
  <c r="C1989" i="61"/>
  <c r="B1989" i="61"/>
  <c r="D1989" i="61" l="1"/>
  <c r="A1991" i="61"/>
  <c r="C1990" i="61"/>
  <c r="B1990" i="61"/>
  <c r="D1990" i="61" l="1"/>
  <c r="A1992" i="61"/>
  <c r="C1991" i="61"/>
  <c r="B1991" i="61"/>
  <c r="D1991" i="61" l="1"/>
  <c r="A1993" i="61"/>
  <c r="C1992" i="61"/>
  <c r="B1992" i="61"/>
  <c r="D1992" i="61" l="1"/>
  <c r="A1994" i="61"/>
  <c r="B1993" i="61"/>
  <c r="C1993" i="61"/>
  <c r="D1993" i="61" s="1"/>
  <c r="A1995" i="61" l="1"/>
  <c r="C1994" i="61"/>
  <c r="B1994" i="61"/>
  <c r="D1994" i="61" l="1"/>
  <c r="A1996" i="61"/>
  <c r="C1995" i="61"/>
  <c r="B1995" i="61"/>
  <c r="D1995" i="61" l="1"/>
  <c r="A1997" i="61"/>
  <c r="C1996" i="61"/>
  <c r="B1996" i="61"/>
  <c r="D1996" i="61" l="1"/>
  <c r="A1998" i="61"/>
  <c r="C1997" i="61"/>
  <c r="B1997" i="61"/>
  <c r="D1997" i="61" l="1"/>
  <c r="A1999" i="61"/>
  <c r="C1998" i="61"/>
  <c r="B1998" i="61"/>
  <c r="D1998" i="61" l="1"/>
  <c r="A2000" i="61"/>
  <c r="C1999" i="61"/>
  <c r="B1999" i="61"/>
  <c r="D1999" i="61" l="1"/>
  <c r="A2001" i="61"/>
  <c r="B2000" i="61"/>
  <c r="C2000" i="61"/>
  <c r="D2000" i="61" s="1"/>
  <c r="A2002" i="61" l="1"/>
  <c r="B2001" i="61"/>
  <c r="C2001" i="61"/>
  <c r="D2001" i="61" s="1"/>
  <c r="A2003" i="61" l="1"/>
  <c r="C2002" i="61"/>
  <c r="B2002" i="61"/>
  <c r="D2002" i="61" l="1"/>
  <c r="A2004" i="61"/>
  <c r="C2003" i="61"/>
  <c r="B2003" i="61"/>
  <c r="D2003" i="61" l="1"/>
  <c r="A2005" i="61"/>
  <c r="B2004" i="61"/>
  <c r="C2004" i="61"/>
  <c r="D2004" i="61" s="1"/>
  <c r="A2006" i="61" l="1"/>
  <c r="C2005" i="61"/>
  <c r="B2005" i="61"/>
  <c r="D2005" i="61" l="1"/>
  <c r="A2007" i="61"/>
  <c r="C2006" i="61"/>
  <c r="B2006" i="61"/>
  <c r="D2006" i="61" l="1"/>
  <c r="A2008" i="61"/>
  <c r="C2007" i="61"/>
  <c r="B2007" i="61"/>
  <c r="D2007" i="61" l="1"/>
  <c r="E2007" i="61"/>
  <c r="A2009" i="61"/>
  <c r="C2008" i="61"/>
  <c r="B2008" i="61"/>
  <c r="A2010" i="61" l="1"/>
  <c r="B2009" i="61"/>
  <c r="C2009" i="61"/>
  <c r="D2009" i="61" s="1"/>
  <c r="D2008" i="61"/>
  <c r="A2011" i="61" l="1"/>
  <c r="C2010" i="61"/>
  <c r="B2010" i="61"/>
  <c r="D2010" i="61" l="1"/>
  <c r="A2012" i="61"/>
  <c r="C2011" i="61"/>
  <c r="B2011" i="61"/>
  <c r="D2011" i="61" l="1"/>
  <c r="A2013" i="61"/>
  <c r="C2012" i="61"/>
  <c r="B2012" i="61"/>
  <c r="D2012" i="61" l="1"/>
  <c r="A2014" i="61"/>
  <c r="B2013" i="61"/>
  <c r="C2013" i="61"/>
  <c r="D2013" i="61" s="1"/>
  <c r="A2015" i="61" l="1"/>
  <c r="C2014" i="61"/>
  <c r="B2014" i="61"/>
  <c r="D2014" i="61" l="1"/>
  <c r="A2016" i="61"/>
  <c r="C2015" i="61"/>
  <c r="B2015" i="61"/>
  <c r="D2015" i="61" l="1"/>
  <c r="A2017" i="61"/>
  <c r="B2016" i="61"/>
  <c r="C2016" i="61"/>
  <c r="D2016" i="61" l="1"/>
  <c r="A2018" i="61"/>
  <c r="B2017" i="61"/>
  <c r="C2017" i="61"/>
  <c r="D2017" i="61" s="1"/>
  <c r="A2019" i="61" l="1"/>
  <c r="C2018" i="61"/>
  <c r="D2018" i="61" s="1"/>
  <c r="B2018" i="61"/>
  <c r="A2020" i="61" l="1"/>
  <c r="C2019" i="61"/>
  <c r="B2019" i="61"/>
  <c r="D2019" i="61" l="1"/>
  <c r="A2021" i="61"/>
  <c r="B2020" i="61"/>
  <c r="C2020" i="61"/>
  <c r="D2020" i="61" s="1"/>
  <c r="A2022" i="61" l="1"/>
  <c r="C2021" i="61"/>
  <c r="B2021" i="61"/>
  <c r="D2021" i="61" l="1"/>
  <c r="A2023" i="61"/>
  <c r="C2022" i="61"/>
  <c r="B2022" i="61"/>
  <c r="D2022" i="61" l="1"/>
  <c r="A2024" i="61"/>
  <c r="C2023" i="61"/>
  <c r="B2023" i="61"/>
  <c r="D2023" i="61" l="1"/>
  <c r="A2025" i="61"/>
  <c r="C2024" i="61"/>
  <c r="B2024" i="61"/>
  <c r="D2024" i="61" l="1"/>
  <c r="A2026" i="61"/>
  <c r="B2025" i="61"/>
  <c r="C2025" i="61"/>
  <c r="D2025" i="61" s="1"/>
  <c r="A2027" i="61" l="1"/>
  <c r="C2026" i="61"/>
  <c r="B2026" i="61"/>
  <c r="D2026" i="61" l="1"/>
  <c r="A2028" i="61"/>
  <c r="C2027" i="61"/>
  <c r="D2027" i="61" s="1"/>
  <c r="B2027" i="61"/>
  <c r="A2029" i="61" l="1"/>
  <c r="C2028" i="61"/>
  <c r="B2028" i="61"/>
  <c r="D2028" i="61" l="1"/>
  <c r="A2030" i="61"/>
  <c r="B2029" i="61"/>
  <c r="C2029" i="61"/>
  <c r="D2029" i="61" s="1"/>
  <c r="A2031" i="61" l="1"/>
  <c r="C2030" i="61"/>
  <c r="B2030" i="61"/>
  <c r="D2030" i="61" l="1"/>
  <c r="A2032" i="61"/>
  <c r="C2031" i="61"/>
  <c r="B2031" i="61"/>
  <c r="D2031" i="61" l="1"/>
  <c r="A2033" i="61"/>
  <c r="B2032" i="61"/>
  <c r="C2032" i="61"/>
  <c r="D2032" i="61" s="1"/>
  <c r="A2034" i="61" l="1"/>
  <c r="B2033" i="61"/>
  <c r="C2033" i="61"/>
  <c r="D2033" i="61" s="1"/>
  <c r="A2035" i="61" l="1"/>
  <c r="C2034" i="61"/>
  <c r="B2034" i="61"/>
  <c r="D2034" i="61" l="1"/>
  <c r="A2036" i="61"/>
  <c r="C2035" i="61"/>
  <c r="B2035" i="61"/>
  <c r="D2035" i="61" l="1"/>
  <c r="A2037" i="61"/>
  <c r="B2036" i="61"/>
  <c r="C2036" i="61"/>
  <c r="D2036" i="61" s="1"/>
  <c r="A2038" i="61" l="1"/>
  <c r="C2037" i="61"/>
  <c r="B2037" i="61"/>
  <c r="D2037" i="61" l="1"/>
  <c r="A2039" i="61"/>
  <c r="C2038" i="61"/>
  <c r="B2038" i="61"/>
  <c r="A2040" i="61" l="1"/>
  <c r="C2039" i="61"/>
  <c r="D2039" i="61" s="1"/>
  <c r="B2039" i="61"/>
  <c r="D2038" i="61"/>
  <c r="A2041" i="61" l="1"/>
  <c r="C2040" i="61"/>
  <c r="D2040" i="61" s="1"/>
  <c r="B2040" i="61"/>
  <c r="A2042" i="61" l="1"/>
  <c r="B2041" i="61"/>
  <c r="C2041" i="61"/>
  <c r="D2041" i="61" s="1"/>
  <c r="A2043" i="61" l="1"/>
  <c r="C2042" i="61"/>
  <c r="B2042" i="61"/>
  <c r="D2042" i="61" l="1"/>
  <c r="A2044" i="61"/>
  <c r="C2043" i="61"/>
  <c r="B2043" i="61"/>
  <c r="D2043" i="61" l="1"/>
  <c r="A2045" i="61"/>
  <c r="C2044" i="61"/>
  <c r="B2044" i="61"/>
  <c r="D2044" i="61" l="1"/>
  <c r="A2046" i="61"/>
  <c r="B2045" i="61"/>
  <c r="C2045" i="61"/>
  <c r="A2047" i="61" l="1"/>
  <c r="C2046" i="61"/>
  <c r="B2046" i="61"/>
  <c r="D2045" i="61"/>
  <c r="D2046" i="61" l="1"/>
  <c r="A2048" i="61"/>
  <c r="C2047" i="61"/>
  <c r="D2047" i="61" s="1"/>
  <c r="B2047" i="61"/>
  <c r="A2049" i="61" l="1"/>
  <c r="B2048" i="61"/>
  <c r="C2048" i="61"/>
  <c r="D2048" i="61" s="1"/>
  <c r="A2050" i="61" l="1"/>
  <c r="B2049" i="61"/>
  <c r="C2049" i="61"/>
  <c r="D2049" i="61" s="1"/>
  <c r="A2051" i="61" l="1"/>
  <c r="C2050" i="61"/>
  <c r="B2050" i="61"/>
  <c r="D2050" i="61" l="1"/>
  <c r="A2052" i="61"/>
  <c r="C2051" i="61"/>
  <c r="B2051" i="61"/>
  <c r="D2051" i="61" l="1"/>
  <c r="A2053" i="61"/>
  <c r="B2052" i="61"/>
  <c r="C2052" i="61"/>
  <c r="D2052" i="61" s="1"/>
  <c r="A2054" i="61" l="1"/>
  <c r="C2053" i="61"/>
  <c r="B2053" i="61"/>
  <c r="D2053" i="61" l="1"/>
  <c r="A2055" i="61"/>
  <c r="C2054" i="61"/>
  <c r="B2054" i="61"/>
  <c r="A2056" i="61" l="1"/>
  <c r="C2055" i="61"/>
  <c r="D2055" i="61" s="1"/>
  <c r="B2055" i="61"/>
  <c r="D2054" i="61"/>
  <c r="A2057" i="61" l="1"/>
  <c r="C2056" i="61"/>
  <c r="B2056" i="61"/>
  <c r="D2056" i="61" l="1"/>
  <c r="A2058" i="61"/>
  <c r="B2057" i="61"/>
  <c r="C2057" i="61"/>
  <c r="D2057" i="61" s="1"/>
  <c r="A2059" i="61" l="1"/>
  <c r="C2058" i="61"/>
  <c r="B2058" i="61"/>
  <c r="D2058" i="61" l="1"/>
  <c r="A2060" i="61"/>
  <c r="C2059" i="61"/>
  <c r="B2059" i="61"/>
  <c r="D2059" i="61" l="1"/>
  <c r="A2061" i="61"/>
  <c r="C2060" i="61"/>
  <c r="B2060" i="61"/>
  <c r="D2060" i="61" l="1"/>
  <c r="A2062" i="61"/>
  <c r="B2061" i="61"/>
  <c r="C2061" i="61"/>
  <c r="D2061" i="61" s="1"/>
  <c r="A2063" i="61" l="1"/>
  <c r="C2062" i="61"/>
  <c r="D2062" i="61" s="1"/>
  <c r="B2062" i="61"/>
  <c r="A2064" i="61" l="1"/>
  <c r="C2063" i="61"/>
  <c r="D2063" i="61" s="1"/>
  <c r="B2063" i="61"/>
  <c r="A2065" i="61" l="1"/>
  <c r="B2064" i="61"/>
  <c r="C2064" i="61"/>
  <c r="D2064" i="61" s="1"/>
  <c r="A2066" i="61" l="1"/>
  <c r="B2065" i="61"/>
  <c r="C2065" i="61"/>
  <c r="D2065" i="61" s="1"/>
  <c r="A2067" i="61" l="1"/>
  <c r="C2066" i="61"/>
  <c r="B2066" i="61"/>
  <c r="D2066" i="61" l="1"/>
  <c r="A2068" i="61"/>
  <c r="C2067" i="61"/>
  <c r="B2067" i="61"/>
  <c r="D2067" i="61" l="1"/>
  <c r="A2069" i="61"/>
  <c r="B2068" i="61"/>
  <c r="C2068" i="61"/>
  <c r="D2068" i="61" s="1"/>
  <c r="A2070" i="61" l="1"/>
  <c r="C2069" i="61"/>
  <c r="B2069" i="61"/>
  <c r="D2069" i="61" l="1"/>
  <c r="A2071" i="61"/>
  <c r="C2070" i="61"/>
  <c r="B2070" i="61"/>
  <c r="D2070" i="61" l="1"/>
  <c r="A2072" i="61"/>
  <c r="C2071" i="61"/>
  <c r="D2071" i="61" s="1"/>
  <c r="B2071" i="61"/>
  <c r="A2073" i="61" l="1"/>
  <c r="C2072" i="61"/>
  <c r="B2072" i="61"/>
  <c r="D2072" i="61" l="1"/>
  <c r="A2074" i="61"/>
  <c r="B2073" i="61"/>
  <c r="C2073" i="61"/>
  <c r="D2073" i="61" s="1"/>
  <c r="A2075" i="61" l="1"/>
  <c r="C2074" i="61"/>
  <c r="D2074" i="61" s="1"/>
  <c r="B2074" i="61"/>
  <c r="A2076" i="61" l="1"/>
  <c r="C2075" i="61"/>
  <c r="B2075" i="61"/>
  <c r="D2075" i="61" l="1"/>
  <c r="A2077" i="61"/>
  <c r="C2076" i="61"/>
  <c r="B2076" i="61"/>
  <c r="A2078" i="61" l="1"/>
  <c r="B2077" i="61"/>
  <c r="C2077" i="61"/>
  <c r="D2077" i="61" s="1"/>
  <c r="D2076" i="61"/>
  <c r="A2079" i="61" l="1"/>
  <c r="C2078" i="61"/>
  <c r="D2078" i="61" s="1"/>
  <c r="B2078" i="61"/>
  <c r="A2080" i="61" l="1"/>
  <c r="C2079" i="61"/>
  <c r="B2079" i="61"/>
  <c r="D2079" i="61" l="1"/>
  <c r="A2081" i="61"/>
  <c r="B2080" i="61"/>
  <c r="C2080" i="61"/>
  <c r="D2080" i="61" s="1"/>
  <c r="A2082" i="61" l="1"/>
  <c r="B2081" i="61"/>
  <c r="C2081" i="61"/>
  <c r="D2081" i="61" s="1"/>
  <c r="A2083" i="61" l="1"/>
  <c r="C2082" i="61"/>
  <c r="B2082" i="61"/>
  <c r="D2082" i="61" l="1"/>
  <c r="A2084" i="61"/>
  <c r="C2083" i="61"/>
  <c r="B2083" i="61"/>
  <c r="D2083" i="61" l="1"/>
  <c r="A2085" i="61"/>
  <c r="B2084" i="61"/>
  <c r="C2084" i="61"/>
  <c r="D2084" i="61" s="1"/>
  <c r="A2086" i="61" l="1"/>
  <c r="C2085" i="61"/>
  <c r="B2085" i="61"/>
  <c r="D2085" i="61" l="1"/>
  <c r="A2087" i="61"/>
  <c r="C2086" i="61"/>
  <c r="B2086" i="61"/>
  <c r="D2086" i="61" l="1"/>
  <c r="A2088" i="61"/>
  <c r="C2087" i="61"/>
  <c r="B2087" i="61"/>
  <c r="D2087" i="61" l="1"/>
  <c r="A2089" i="61"/>
  <c r="C2088" i="61"/>
  <c r="B2088" i="61"/>
  <c r="D2088" i="61" l="1"/>
  <c r="A2090" i="61"/>
  <c r="B2089" i="61"/>
  <c r="C2089" i="61"/>
  <c r="D2089" i="61" s="1"/>
  <c r="A2091" i="61" l="1"/>
  <c r="C2090" i="61"/>
  <c r="B2090" i="61"/>
  <c r="D2090" i="61" l="1"/>
  <c r="A2092" i="61"/>
  <c r="C2091" i="61"/>
  <c r="B2091" i="61"/>
  <c r="D2091" i="61" l="1"/>
  <c r="A2093" i="61"/>
  <c r="C2092" i="61"/>
  <c r="B2092" i="61"/>
  <c r="D2092" i="61" l="1"/>
  <c r="A2094" i="61"/>
  <c r="B2093" i="61"/>
  <c r="C2093" i="61"/>
  <c r="D2093" i="61" s="1"/>
  <c r="A2095" i="61" l="1"/>
  <c r="C2094" i="61"/>
  <c r="B2094" i="61"/>
  <c r="D2094" i="61" l="1"/>
  <c r="A2096" i="61"/>
  <c r="C2095" i="61"/>
  <c r="B2095" i="61"/>
  <c r="D2095" i="61" l="1"/>
  <c r="A2097" i="61"/>
  <c r="B2096" i="61"/>
  <c r="C2096" i="61"/>
  <c r="D2096" i="61" s="1"/>
  <c r="A2098" i="61" l="1"/>
  <c r="B2097" i="61"/>
  <c r="C2097" i="61"/>
  <c r="D2097" i="61" s="1"/>
  <c r="A2099" i="61" l="1"/>
  <c r="C2098" i="61"/>
  <c r="B2098" i="61"/>
  <c r="D2098" i="61" l="1"/>
  <c r="A2100" i="61"/>
  <c r="C2099" i="61"/>
  <c r="B2099" i="61"/>
  <c r="D2099" i="61" l="1"/>
  <c r="A2101" i="61"/>
  <c r="B2100" i="61"/>
  <c r="C2100" i="61"/>
  <c r="D2100" i="61" s="1"/>
  <c r="A2102" i="61" l="1"/>
  <c r="C2101" i="61"/>
  <c r="B2101" i="61"/>
  <c r="D2101" i="61" l="1"/>
  <c r="A2103" i="61"/>
  <c r="C2102" i="61"/>
  <c r="B2102" i="61"/>
  <c r="D2102" i="61" l="1"/>
  <c r="A2104" i="61"/>
  <c r="C2103" i="61"/>
  <c r="B2103" i="61"/>
  <c r="D2103" i="61" l="1"/>
  <c r="A2105" i="61"/>
  <c r="C2104" i="61"/>
  <c r="B2104" i="61"/>
  <c r="D2104" i="61" l="1"/>
  <c r="A2106" i="61"/>
  <c r="B2105" i="61"/>
  <c r="C2105" i="61"/>
  <c r="D2105" i="61" s="1"/>
  <c r="A2107" i="61" l="1"/>
  <c r="C2106" i="61"/>
  <c r="B2106" i="61"/>
  <c r="D2106" i="61" l="1"/>
  <c r="A2108" i="61"/>
  <c r="C2107" i="61"/>
  <c r="B2107" i="61"/>
  <c r="D2107" i="61" l="1"/>
  <c r="A2109" i="61"/>
  <c r="C2108" i="61"/>
  <c r="B2108" i="61"/>
  <c r="D2108" i="61" l="1"/>
  <c r="A2110" i="61"/>
  <c r="B2109" i="61"/>
  <c r="C2109" i="61"/>
  <c r="D2109" i="61" s="1"/>
  <c r="A2111" i="61" l="1"/>
  <c r="C2110" i="61"/>
  <c r="B2110" i="61"/>
  <c r="D2110" i="61" l="1"/>
  <c r="A2112" i="61"/>
  <c r="C2111" i="61"/>
  <c r="B2111" i="61"/>
  <c r="D2111" i="61" l="1"/>
  <c r="A2113" i="61"/>
  <c r="B2112" i="61"/>
  <c r="C2112" i="61"/>
  <c r="D2112" i="61" l="1"/>
  <c r="A2114" i="61"/>
  <c r="B2113" i="61"/>
  <c r="C2113" i="61"/>
  <c r="D2113" i="61" s="1"/>
  <c r="A2115" i="61" l="1"/>
  <c r="C2114" i="61"/>
  <c r="B2114" i="61"/>
  <c r="D2114" i="61" l="1"/>
  <c r="A2116" i="61"/>
  <c r="C2115" i="61"/>
  <c r="B2115" i="61"/>
  <c r="D2115" i="61" l="1"/>
  <c r="A2117" i="61"/>
  <c r="B2116" i="61"/>
  <c r="C2116" i="61"/>
  <c r="D2116" i="61" s="1"/>
  <c r="A2118" i="61" l="1"/>
  <c r="C2117" i="61"/>
  <c r="B2117" i="61"/>
  <c r="D2117" i="61" l="1"/>
  <c r="A2119" i="61"/>
  <c r="C2118" i="61"/>
  <c r="B2118" i="61"/>
  <c r="D2118" i="61" l="1"/>
  <c r="A2120" i="61"/>
  <c r="C2119" i="61"/>
  <c r="B2119" i="61"/>
  <c r="D2119" i="61" l="1"/>
  <c r="A2121" i="61"/>
  <c r="C2120" i="61"/>
  <c r="B2120" i="61"/>
  <c r="D2120" i="61" l="1"/>
  <c r="A2122" i="61"/>
  <c r="B2121" i="61"/>
  <c r="C2121" i="61"/>
  <c r="D2121" i="61" s="1"/>
  <c r="A2123" i="61" l="1"/>
  <c r="C2122" i="61"/>
  <c r="B2122" i="61"/>
  <c r="D2122" i="61" l="1"/>
  <c r="A2124" i="61"/>
  <c r="C2123" i="61"/>
  <c r="B2123" i="61"/>
  <c r="D2123" i="61" l="1"/>
  <c r="A2125" i="61"/>
  <c r="C2124" i="61"/>
  <c r="B2124" i="61"/>
  <c r="D2124" i="61" l="1"/>
  <c r="A2126" i="61"/>
  <c r="B2125" i="61"/>
  <c r="C2125" i="61"/>
  <c r="D2125" i="61" l="1"/>
  <c r="A2127" i="61"/>
  <c r="C2126" i="61"/>
  <c r="B2126" i="61"/>
  <c r="D2126" i="61" l="1"/>
  <c r="A2128" i="61"/>
  <c r="C2127" i="61"/>
  <c r="B2127" i="61"/>
  <c r="D2127" i="61" l="1"/>
  <c r="A2129" i="61"/>
  <c r="B2128" i="61"/>
  <c r="C2128" i="61"/>
  <c r="D2128" i="61" s="1"/>
  <c r="A2130" i="61" l="1"/>
  <c r="B2129" i="61"/>
  <c r="C2129" i="61"/>
  <c r="D2129" i="61" s="1"/>
  <c r="A2131" i="61" l="1"/>
  <c r="C2130" i="61"/>
  <c r="B2130" i="61"/>
  <c r="D2130" i="61" l="1"/>
  <c r="A2132" i="61"/>
  <c r="C2131" i="61"/>
  <c r="B2131" i="61"/>
  <c r="D2131" i="61" l="1"/>
  <c r="A2133" i="61"/>
  <c r="B2132" i="61"/>
  <c r="C2132" i="61"/>
  <c r="D2132" i="61" s="1"/>
  <c r="A2134" i="61" l="1"/>
  <c r="C2133" i="61"/>
  <c r="B2133" i="61"/>
  <c r="D2133" i="61" l="1"/>
  <c r="A2135" i="61"/>
  <c r="C2134" i="61"/>
  <c r="B2134" i="61"/>
  <c r="D2134" i="61" l="1"/>
  <c r="A2136" i="61"/>
  <c r="B2135" i="61"/>
  <c r="C2135" i="61"/>
  <c r="D2135" i="61" s="1"/>
  <c r="A2137" i="61" l="1"/>
  <c r="C2136" i="61"/>
  <c r="B2136" i="61"/>
  <c r="D2136" i="61" l="1"/>
  <c r="A2138" i="61"/>
  <c r="B2137" i="61"/>
  <c r="C2137" i="61"/>
  <c r="D2137" i="61" s="1"/>
  <c r="A2139" i="61" l="1"/>
  <c r="C2138" i="61"/>
  <c r="B2138" i="61"/>
  <c r="D2138" i="61" l="1"/>
  <c r="A2140" i="61"/>
  <c r="C2139" i="61"/>
  <c r="B2139" i="61"/>
  <c r="D2139" i="61" l="1"/>
  <c r="A2141" i="61"/>
  <c r="C2140" i="61"/>
  <c r="B2140" i="61"/>
  <c r="D2140" i="61" l="1"/>
  <c r="A2142" i="61"/>
  <c r="B2141" i="61"/>
  <c r="C2141" i="61"/>
  <c r="D2141" i="61" s="1"/>
  <c r="A2143" i="61" l="1"/>
  <c r="C2142" i="61"/>
  <c r="B2142" i="61"/>
  <c r="D2142" i="61" l="1"/>
  <c r="A2144" i="61"/>
  <c r="C2143" i="61"/>
  <c r="B2143" i="61"/>
  <c r="D2143" i="61" l="1"/>
  <c r="A2145" i="61"/>
  <c r="C2144" i="61"/>
  <c r="B2144" i="61"/>
  <c r="D2144" i="61" l="1"/>
  <c r="A2146" i="61"/>
  <c r="C2145" i="61"/>
  <c r="B2145" i="61"/>
  <c r="D2145" i="61" l="1"/>
  <c r="A2147" i="61"/>
  <c r="C2146" i="61"/>
  <c r="B2146" i="61"/>
  <c r="D2146" i="61" l="1"/>
  <c r="A2148" i="61"/>
  <c r="C2147" i="61"/>
  <c r="B2147" i="61"/>
  <c r="D2147" i="61" l="1"/>
  <c r="A2149" i="61"/>
  <c r="B2148" i="61"/>
  <c r="C2148" i="61"/>
  <c r="D2148" i="61" s="1"/>
  <c r="A2150" i="61" l="1"/>
  <c r="C2149" i="61"/>
  <c r="B2149" i="61"/>
  <c r="D2149" i="61" l="1"/>
  <c r="A2151" i="61"/>
  <c r="C2150" i="61"/>
  <c r="B2150" i="61"/>
  <c r="D2150" i="61" l="1"/>
  <c r="A2152" i="61"/>
  <c r="B2151" i="61"/>
  <c r="C2151" i="61"/>
  <c r="D2151" i="61" s="1"/>
  <c r="A2153" i="61" l="1"/>
  <c r="C2152" i="61"/>
  <c r="B2152" i="61"/>
  <c r="D2152" i="61" l="1"/>
  <c r="A2154" i="61"/>
  <c r="B2153" i="61"/>
  <c r="C2153" i="61"/>
  <c r="D2153" i="61" s="1"/>
  <c r="A2155" i="61" l="1"/>
  <c r="C2154" i="61"/>
  <c r="B2154" i="61"/>
  <c r="D2154" i="61" l="1"/>
  <c r="A2156" i="61"/>
  <c r="C2155" i="61"/>
  <c r="B2155" i="61"/>
  <c r="D2155" i="61" l="1"/>
  <c r="A2157" i="61"/>
  <c r="C2156" i="61"/>
  <c r="B2156" i="61"/>
  <c r="D2156" i="61" l="1"/>
  <c r="A2158" i="61"/>
  <c r="B2157" i="61"/>
  <c r="C2157" i="61"/>
  <c r="D2157" i="61" s="1"/>
  <c r="A2159" i="61" l="1"/>
  <c r="C2158" i="61"/>
  <c r="B2158" i="61"/>
  <c r="D2158" i="61" l="1"/>
  <c r="A2160" i="61"/>
  <c r="C2159" i="61"/>
  <c r="B2159" i="61"/>
  <c r="D2159" i="61" l="1"/>
  <c r="A2161" i="61"/>
  <c r="C2160" i="61"/>
  <c r="B2160" i="61"/>
  <c r="D2160" i="61" l="1"/>
  <c r="A2162" i="61"/>
  <c r="C2161" i="61"/>
  <c r="B2161" i="61"/>
  <c r="D2161" i="61" l="1"/>
  <c r="A2163" i="61"/>
  <c r="C2162" i="61"/>
  <c r="B2162" i="61"/>
  <c r="D2162" i="61" l="1"/>
  <c r="A2164" i="61"/>
  <c r="C2163" i="61"/>
  <c r="B2163" i="61"/>
  <c r="D2163" i="61" l="1"/>
  <c r="A2165" i="61"/>
  <c r="B2164" i="61"/>
  <c r="C2164" i="61"/>
  <c r="D2164" i="61" s="1"/>
  <c r="A2166" i="61" l="1"/>
  <c r="C2165" i="61"/>
  <c r="B2165" i="61"/>
  <c r="D2165" i="61" l="1"/>
  <c r="A2167" i="61"/>
  <c r="C2166" i="61"/>
  <c r="B2166" i="61"/>
  <c r="D2166" i="61" l="1"/>
  <c r="A2168" i="61"/>
  <c r="B2167" i="61"/>
  <c r="C2167" i="61"/>
  <c r="D2167" i="61" s="1"/>
  <c r="A2169" i="61" l="1"/>
  <c r="C2168" i="61"/>
  <c r="B2168" i="61"/>
  <c r="D2168" i="61" l="1"/>
  <c r="A2170" i="61"/>
  <c r="B2169" i="61"/>
  <c r="C2169" i="61"/>
  <c r="D2169" i="61" s="1"/>
  <c r="A2171" i="61" l="1"/>
  <c r="C2170" i="61"/>
  <c r="B2170" i="61"/>
  <c r="D2170" i="61" l="1"/>
  <c r="A2172" i="61"/>
  <c r="C2171" i="61"/>
  <c r="B2171" i="61"/>
  <c r="D2171" i="61" l="1"/>
  <c r="A2173" i="61"/>
  <c r="B2172" i="61"/>
  <c r="C2172" i="61"/>
  <c r="D2172" i="61" s="1"/>
  <c r="A2174" i="61" l="1"/>
  <c r="C2173" i="61"/>
  <c r="B2173" i="61"/>
  <c r="D2173" i="61" l="1"/>
  <c r="A2175" i="61"/>
  <c r="B2174" i="61"/>
  <c r="C2174" i="61"/>
  <c r="D2174" i="61" s="1"/>
  <c r="A2176" i="61" l="1"/>
  <c r="C2175" i="61"/>
  <c r="B2175" i="61"/>
  <c r="D2175" i="61" l="1"/>
  <c r="A2177" i="61"/>
  <c r="C2176" i="61"/>
  <c r="B2176" i="61"/>
  <c r="D2176" i="61" l="1"/>
  <c r="A2178" i="61"/>
  <c r="C2177" i="61"/>
  <c r="B2177" i="61"/>
  <c r="D2177" i="61" l="1"/>
  <c r="A2179" i="61"/>
  <c r="C2178" i="61"/>
  <c r="B2178" i="61"/>
  <c r="D2178" i="61" l="1"/>
  <c r="A2180" i="61"/>
  <c r="C2179" i="61"/>
  <c r="B2179" i="61"/>
  <c r="D2179" i="61" l="1"/>
  <c r="A2181" i="61"/>
  <c r="B2180" i="61"/>
  <c r="C2180" i="61"/>
  <c r="D2180" i="61" s="1"/>
  <c r="A2182" i="61" l="1"/>
  <c r="C2181" i="61"/>
  <c r="B2181" i="61"/>
  <c r="D2181" i="61" l="1"/>
  <c r="A2183" i="61"/>
  <c r="C2182" i="61"/>
  <c r="B2182" i="61"/>
  <c r="D2182" i="61" l="1"/>
  <c r="A2184" i="61"/>
  <c r="C2183" i="61"/>
  <c r="B2183" i="61"/>
  <c r="D2183" i="61" l="1"/>
  <c r="A2185" i="61"/>
  <c r="C2184" i="61"/>
  <c r="B2184" i="61"/>
  <c r="D2184" i="61" l="1"/>
  <c r="A2186" i="61"/>
  <c r="C2185" i="61"/>
  <c r="B2185" i="61"/>
  <c r="D2185" i="61" l="1"/>
  <c r="A2187" i="61"/>
  <c r="C2186" i="61"/>
  <c r="B2186" i="61"/>
  <c r="D2186" i="61" l="1"/>
  <c r="A2188" i="61"/>
  <c r="C2187" i="61"/>
  <c r="B2187" i="61"/>
  <c r="D2187" i="61" l="1"/>
  <c r="A2189" i="61"/>
  <c r="C2188" i="61"/>
  <c r="B2188" i="61"/>
  <c r="D2188" i="61" l="1"/>
  <c r="A2190" i="61"/>
  <c r="C2189" i="61"/>
  <c r="B2189" i="61"/>
  <c r="D2189" i="61" l="1"/>
  <c r="A2191" i="61"/>
  <c r="C2190" i="61"/>
  <c r="B2190" i="61"/>
  <c r="D2190" i="61" l="1"/>
  <c r="A2192" i="61"/>
  <c r="B2191" i="61"/>
  <c r="C2191" i="61"/>
  <c r="D2191" i="61" s="1"/>
  <c r="A2193" i="61" l="1"/>
  <c r="C2192" i="61"/>
  <c r="B2192" i="61"/>
  <c r="D2192" i="61" l="1"/>
  <c r="A2194" i="61"/>
  <c r="C2193" i="61"/>
  <c r="B2193" i="61"/>
  <c r="D2193" i="61" l="1"/>
  <c r="A2195" i="61"/>
  <c r="C2194" i="61"/>
  <c r="B2194" i="61"/>
  <c r="D2194" i="61" l="1"/>
  <c r="A2196" i="61"/>
  <c r="C2195" i="61"/>
  <c r="B2195" i="61"/>
  <c r="D2195" i="61" l="1"/>
  <c r="A2197" i="61"/>
  <c r="B2196" i="61"/>
  <c r="C2196" i="61"/>
  <c r="D2196" i="61" s="1"/>
  <c r="A2198" i="61" l="1"/>
  <c r="B2197" i="61"/>
  <c r="C2197" i="61"/>
  <c r="D2197" i="61" s="1"/>
  <c r="A2199" i="61" l="1"/>
  <c r="C2198" i="61"/>
  <c r="B2198" i="61"/>
  <c r="D2198" i="61" l="1"/>
  <c r="A2200" i="61"/>
  <c r="C2199" i="61"/>
  <c r="B2199" i="61"/>
  <c r="D2199" i="61" l="1"/>
  <c r="A2201" i="61"/>
  <c r="C2200" i="61"/>
  <c r="B2200" i="61"/>
  <c r="D2200" i="61" l="1"/>
  <c r="A2202" i="61"/>
  <c r="C2201" i="61"/>
  <c r="B2201" i="61"/>
  <c r="D2201" i="61" l="1"/>
  <c r="A2203" i="61"/>
  <c r="C2202" i="61"/>
  <c r="B2202" i="61"/>
  <c r="D2202" i="61" l="1"/>
  <c r="A2204" i="61"/>
  <c r="B2203" i="61"/>
  <c r="C2203" i="61"/>
  <c r="D2203" i="61" s="1"/>
  <c r="A2205" i="61" l="1"/>
  <c r="C2204" i="61"/>
  <c r="B2204" i="61"/>
  <c r="D2204" i="61" l="1"/>
  <c r="A2206" i="61"/>
  <c r="C2205" i="61"/>
  <c r="B2205" i="61"/>
  <c r="D2205" i="61" l="1"/>
  <c r="A2207" i="61"/>
  <c r="C2206" i="61"/>
  <c r="B2206" i="61"/>
  <c r="D2206" i="61" l="1"/>
  <c r="A2208" i="61"/>
  <c r="B2207" i="61"/>
  <c r="C2207" i="61"/>
  <c r="D2207" i="61" s="1"/>
  <c r="A2209" i="61" l="1"/>
  <c r="C2208" i="61"/>
  <c r="B2208" i="61"/>
  <c r="D2208" i="61" l="1"/>
  <c r="A2210" i="61"/>
  <c r="C2209" i="61"/>
  <c r="B2209" i="61"/>
  <c r="D2209" i="61" l="1"/>
  <c r="A2211" i="61"/>
  <c r="C2210" i="61"/>
  <c r="B2210" i="61"/>
  <c r="D2210" i="61" l="1"/>
  <c r="A2212" i="61"/>
  <c r="C2211" i="61"/>
  <c r="B2211" i="61"/>
  <c r="D2211" i="61" l="1"/>
  <c r="A2213" i="61"/>
  <c r="B2212" i="61"/>
  <c r="C2212" i="61"/>
  <c r="D2212" i="61" s="1"/>
  <c r="A2214" i="61" l="1"/>
  <c r="C2213" i="61"/>
  <c r="B2213" i="61"/>
  <c r="D2213" i="61" l="1"/>
  <c r="A2215" i="61"/>
  <c r="B2214" i="61"/>
  <c r="C2214" i="61"/>
  <c r="D2214" i="61" s="1"/>
  <c r="A2216" i="61" l="1"/>
  <c r="C2215" i="61"/>
  <c r="B2215" i="61"/>
  <c r="D2215" i="61" l="1"/>
  <c r="A2217" i="61"/>
  <c r="C2216" i="61"/>
  <c r="B2216" i="61"/>
  <c r="D2216" i="61" l="1"/>
  <c r="A2218" i="61"/>
  <c r="C2217" i="61"/>
  <c r="B2217" i="61"/>
  <c r="D2217" i="61" l="1"/>
  <c r="A2219" i="61"/>
  <c r="C2218" i="61"/>
  <c r="B2218" i="61"/>
  <c r="D2218" i="61" l="1"/>
  <c r="A2220" i="61"/>
  <c r="C2219" i="61"/>
  <c r="B2219" i="61"/>
  <c r="D2219" i="61" l="1"/>
  <c r="A2221" i="61"/>
  <c r="B2220" i="61"/>
  <c r="C2220" i="61"/>
  <c r="D2220" i="61" l="1"/>
  <c r="A2222" i="61"/>
  <c r="C2221" i="61"/>
  <c r="B2221" i="61"/>
  <c r="D2221" i="61" l="1"/>
  <c r="A2223" i="61"/>
  <c r="C2222" i="61"/>
  <c r="B2222" i="61"/>
  <c r="D2222" i="61" l="1"/>
  <c r="A2224" i="61"/>
  <c r="B2223" i="61"/>
  <c r="C2223" i="61"/>
  <c r="D2223" i="61" s="1"/>
  <c r="A2225" i="61" l="1"/>
  <c r="C2224" i="61"/>
  <c r="B2224" i="61"/>
  <c r="D2224" i="61" l="1"/>
  <c r="A2226" i="61"/>
  <c r="C2225" i="61"/>
  <c r="B2225" i="61"/>
  <c r="D2225" i="61" l="1"/>
  <c r="A2227" i="61"/>
  <c r="C2226" i="61"/>
  <c r="B2226" i="61"/>
  <c r="D2226" i="61" l="1"/>
  <c r="A2228" i="61"/>
  <c r="C2227" i="61"/>
  <c r="B2227" i="61"/>
  <c r="D2227" i="61" l="1"/>
  <c r="A2229" i="61"/>
  <c r="B2228" i="61"/>
  <c r="C2228" i="61"/>
  <c r="D2228" i="61" s="1"/>
  <c r="A2230" i="61" l="1"/>
  <c r="C2229" i="61"/>
  <c r="B2229" i="61"/>
  <c r="D2229" i="61" l="1"/>
  <c r="A2231" i="61"/>
  <c r="C2230" i="61"/>
  <c r="B2230" i="61"/>
  <c r="D2230" i="61" l="1"/>
  <c r="A2232" i="61"/>
  <c r="B2231" i="61"/>
  <c r="C2231" i="61"/>
  <c r="D2231" i="61" s="1"/>
  <c r="A2233" i="61" l="1"/>
  <c r="C2232" i="61"/>
  <c r="B2232" i="61"/>
  <c r="D2232" i="61" l="1"/>
  <c r="A2234" i="61"/>
  <c r="C2233" i="61"/>
  <c r="B2233" i="61"/>
  <c r="D2233" i="61" l="1"/>
  <c r="A2235" i="61"/>
  <c r="C2234" i="61"/>
  <c r="B2234" i="61"/>
  <c r="D2234" i="61" l="1"/>
  <c r="A2236" i="61"/>
  <c r="C2235" i="61"/>
  <c r="B2235" i="61"/>
  <c r="D2235" i="61" l="1"/>
  <c r="A2237" i="61"/>
  <c r="C2236" i="61"/>
  <c r="B2236" i="61"/>
  <c r="D2236" i="61" l="1"/>
  <c r="A2238" i="61"/>
  <c r="B2237" i="61"/>
  <c r="C2237" i="61"/>
  <c r="D2237" i="61" s="1"/>
  <c r="A2239" i="61" l="1"/>
  <c r="C2238" i="61"/>
  <c r="B2238" i="61"/>
  <c r="D2238" i="61" l="1"/>
  <c r="A2240" i="61"/>
  <c r="B2239" i="61"/>
  <c r="C2239" i="61"/>
  <c r="D2239" i="61" s="1"/>
  <c r="A2241" i="61" l="1"/>
  <c r="C2240" i="61"/>
  <c r="B2240" i="61"/>
  <c r="D2240" i="61" l="1"/>
  <c r="A2242" i="61"/>
  <c r="C2241" i="61"/>
  <c r="B2241" i="61"/>
  <c r="D2241" i="61" l="1"/>
  <c r="A2243" i="61"/>
  <c r="C2242" i="61"/>
  <c r="B2242" i="61"/>
  <c r="D2242" i="61" l="1"/>
  <c r="A2244" i="61"/>
  <c r="C2243" i="61"/>
  <c r="B2243" i="61"/>
  <c r="D2243" i="61" l="1"/>
  <c r="A2245" i="61"/>
  <c r="B2244" i="61"/>
  <c r="C2244" i="61"/>
  <c r="D2244" i="61" l="1"/>
  <c r="A2246" i="61"/>
  <c r="C2245" i="61"/>
  <c r="B2245" i="61"/>
  <c r="D2245" i="61" l="1"/>
  <c r="A2247" i="61"/>
  <c r="C2246" i="61"/>
  <c r="B2246" i="61"/>
  <c r="D2246" i="61" l="1"/>
  <c r="A2248" i="61"/>
  <c r="C2247" i="61"/>
  <c r="B2247" i="61"/>
  <c r="D2247" i="61" l="1"/>
  <c r="A2249" i="61"/>
  <c r="B2248" i="61"/>
  <c r="C2248" i="61"/>
  <c r="D2248" i="61" s="1"/>
  <c r="A2250" i="61" l="1"/>
  <c r="C2249" i="61"/>
  <c r="B2249" i="61"/>
  <c r="D2249" i="61" l="1"/>
  <c r="A2251" i="61"/>
  <c r="C2250" i="61"/>
  <c r="B2250" i="61"/>
  <c r="D2250" i="61" l="1"/>
  <c r="A2252" i="61"/>
  <c r="B2251" i="61"/>
  <c r="C2251" i="61"/>
  <c r="D2251" i="61" s="1"/>
  <c r="A2253" i="61" l="1"/>
  <c r="C2252" i="61"/>
  <c r="B2252" i="61"/>
  <c r="D2252" i="61" l="1"/>
  <c r="A2254" i="61"/>
  <c r="C2253" i="61"/>
  <c r="B2253" i="61"/>
  <c r="D2253" i="61" l="1"/>
  <c r="A2255" i="61"/>
  <c r="B2254" i="61"/>
  <c r="C2254" i="61"/>
  <c r="D2254" i="61" s="1"/>
  <c r="A2256" i="61" l="1"/>
  <c r="B2255" i="61"/>
  <c r="C2255" i="61"/>
  <c r="D2255" i="61" s="1"/>
  <c r="A2257" i="61" l="1"/>
  <c r="B2256" i="61"/>
  <c r="C2256" i="61"/>
  <c r="D2256" i="61" s="1"/>
  <c r="A2258" i="61" l="1"/>
  <c r="C2257" i="61"/>
  <c r="B2257" i="61"/>
  <c r="D2257" i="61" l="1"/>
  <c r="A2259" i="61"/>
  <c r="C2258" i="61"/>
  <c r="B2258" i="61"/>
  <c r="D2258" i="61" l="1"/>
  <c r="A2260" i="61"/>
  <c r="C2259" i="61"/>
  <c r="B2259" i="61"/>
  <c r="D2259" i="61" l="1"/>
  <c r="A2261" i="61"/>
  <c r="C2260" i="61"/>
  <c r="B2260" i="61"/>
  <c r="D2260" i="61" l="1"/>
  <c r="A2262" i="61"/>
  <c r="C2261" i="61"/>
  <c r="B2261" i="61"/>
  <c r="D2261" i="61" l="1"/>
  <c r="A2263" i="61"/>
  <c r="B2262" i="61"/>
  <c r="C2262" i="61"/>
  <c r="D2262" i="61" s="1"/>
  <c r="A2264" i="61" l="1"/>
  <c r="C2263" i="61"/>
  <c r="B2263" i="61"/>
  <c r="D2263" i="61" l="1"/>
  <c r="A2265" i="61"/>
  <c r="C2264" i="61"/>
  <c r="B2264" i="61"/>
  <c r="D2264" i="61" l="1"/>
  <c r="A2266" i="61"/>
  <c r="B2265" i="61"/>
  <c r="C2265" i="61"/>
  <c r="D2265" i="61" l="1"/>
  <c r="A2267" i="61"/>
  <c r="C2266" i="61"/>
  <c r="B2266" i="61"/>
  <c r="D2266" i="61" l="1"/>
  <c r="A2268" i="61"/>
  <c r="C2267" i="61"/>
  <c r="B2267" i="61"/>
  <c r="D2267" i="61" l="1"/>
  <c r="A2269" i="61"/>
  <c r="C2268" i="61"/>
  <c r="B2268" i="61"/>
  <c r="D2268" i="61" l="1"/>
  <c r="A2270" i="61"/>
  <c r="C2269" i="61"/>
  <c r="B2269" i="61"/>
  <c r="D2269" i="61" l="1"/>
  <c r="A2271" i="61"/>
  <c r="B2270" i="61"/>
  <c r="C2270" i="61"/>
  <c r="D2270" i="61" s="1"/>
  <c r="A2272" i="61" l="1"/>
  <c r="C2271" i="61"/>
  <c r="B2271" i="61"/>
  <c r="D2271" i="61" l="1"/>
  <c r="A2273" i="61"/>
  <c r="C2272" i="61"/>
  <c r="B2272" i="61"/>
  <c r="D2272" i="61" l="1"/>
  <c r="A2274" i="61"/>
  <c r="C2273" i="61"/>
  <c r="B2273" i="61"/>
  <c r="D2273" i="61" l="1"/>
  <c r="A2275" i="61"/>
  <c r="C2274" i="61"/>
  <c r="B2274" i="61"/>
  <c r="D2274" i="61" l="1"/>
  <c r="A2276" i="61"/>
  <c r="C2275" i="61"/>
  <c r="B2275" i="61"/>
  <c r="D2275" i="61" l="1"/>
  <c r="A2277" i="61"/>
  <c r="C2276" i="61"/>
  <c r="B2276" i="61"/>
  <c r="D2276" i="61" l="1"/>
  <c r="A2278" i="61"/>
  <c r="C2277" i="61"/>
  <c r="B2277" i="61"/>
  <c r="D2277" i="61" l="1"/>
  <c r="A2279" i="61"/>
  <c r="B2278" i="61"/>
  <c r="C2278" i="61"/>
  <c r="D2278" i="61" s="1"/>
  <c r="A2280" i="61" l="1"/>
  <c r="C2279" i="61"/>
  <c r="B2279" i="61"/>
  <c r="D2279" i="61" l="1"/>
  <c r="A2281" i="61"/>
  <c r="C2280" i="61"/>
  <c r="B2280" i="61"/>
  <c r="D2280" i="61" l="1"/>
  <c r="A2282" i="61"/>
  <c r="B2281" i="61"/>
  <c r="C2281" i="61"/>
  <c r="D2281" i="61" s="1"/>
  <c r="A2283" i="61" l="1"/>
  <c r="C2282" i="61"/>
  <c r="B2282" i="61"/>
  <c r="D2282" i="61" l="1"/>
  <c r="A2284" i="61"/>
  <c r="C2283" i="61"/>
  <c r="B2283" i="61"/>
  <c r="D2283" i="61" l="1"/>
  <c r="A2285" i="61"/>
  <c r="C2284" i="61"/>
  <c r="B2284" i="61"/>
  <c r="D2284" i="61" l="1"/>
  <c r="A2286" i="61"/>
  <c r="C2285" i="61"/>
  <c r="B2285" i="61"/>
  <c r="D2285" i="61" l="1"/>
  <c r="A2287" i="61"/>
  <c r="B2286" i="61"/>
  <c r="C2286" i="61"/>
  <c r="D2286" i="61" s="1"/>
  <c r="A2288" i="61" l="1"/>
  <c r="C2287" i="61"/>
  <c r="B2287" i="61"/>
  <c r="D2287" i="61" l="1"/>
  <c r="A2289" i="61"/>
  <c r="C2288" i="61"/>
  <c r="B2288" i="61"/>
  <c r="D2288" i="61" l="1"/>
  <c r="A2290" i="61"/>
  <c r="C2289" i="61"/>
  <c r="B2289" i="61"/>
  <c r="D2289" i="61" l="1"/>
  <c r="A2291" i="61"/>
  <c r="C2290" i="61"/>
  <c r="B2290" i="61"/>
  <c r="D2290" i="61" l="1"/>
  <c r="A2292" i="61"/>
  <c r="C2291" i="61"/>
  <c r="B2291" i="61"/>
  <c r="D2291" i="61" l="1"/>
  <c r="A2293" i="61"/>
  <c r="C2292" i="61"/>
  <c r="B2292" i="61"/>
  <c r="D2292" i="61" l="1"/>
  <c r="A2294" i="61"/>
  <c r="C2293" i="61"/>
  <c r="B2293" i="61"/>
  <c r="D2293" i="61" l="1"/>
  <c r="A2295" i="61"/>
  <c r="B2294" i="61"/>
  <c r="C2294" i="61"/>
  <c r="D2294" i="61" s="1"/>
  <c r="A2296" i="61" l="1"/>
  <c r="C2295" i="61"/>
  <c r="B2295" i="61"/>
  <c r="D2295" i="61" l="1"/>
  <c r="A2297" i="61"/>
  <c r="C2296" i="61"/>
  <c r="B2296" i="61"/>
  <c r="D2296" i="61" l="1"/>
  <c r="A2298" i="61"/>
  <c r="B2297" i="61"/>
  <c r="C2297" i="61"/>
  <c r="D2297" i="61" s="1"/>
  <c r="A2299" i="61" l="1"/>
  <c r="C2298" i="61"/>
  <c r="B2298" i="61"/>
  <c r="D2298" i="61" l="1"/>
  <c r="A2300" i="61"/>
  <c r="C2299" i="61"/>
  <c r="B2299" i="61"/>
  <c r="D2299" i="61" l="1"/>
  <c r="A2301" i="61"/>
  <c r="C2300" i="61"/>
  <c r="B2300" i="61"/>
  <c r="D2300" i="61" l="1"/>
  <c r="A2302" i="61"/>
  <c r="C2301" i="61"/>
  <c r="B2301" i="61"/>
  <c r="D2301" i="61" l="1"/>
  <c r="A2303" i="61"/>
  <c r="B2302" i="61"/>
  <c r="C2302" i="61"/>
  <c r="D2302" i="61" s="1"/>
  <c r="A2304" i="61" l="1"/>
  <c r="C2303" i="61"/>
  <c r="B2303" i="61"/>
  <c r="D2303" i="61" l="1"/>
  <c r="A2305" i="61"/>
  <c r="C2304" i="61"/>
  <c r="B2304" i="61"/>
  <c r="D2304" i="61" l="1"/>
  <c r="A2306" i="61"/>
  <c r="C2305" i="61"/>
  <c r="B2305" i="61"/>
  <c r="D2305" i="61" l="1"/>
  <c r="A2307" i="61"/>
  <c r="B2306" i="61"/>
  <c r="C2306" i="61"/>
  <c r="D2306" i="61" s="1"/>
  <c r="A2308" i="61" l="1"/>
  <c r="C2307" i="61"/>
  <c r="B2307" i="61"/>
  <c r="D2307" i="61" l="1"/>
  <c r="A2309" i="61"/>
  <c r="C2308" i="61"/>
  <c r="B2308" i="61"/>
  <c r="D2308" i="61" l="1"/>
  <c r="A2310" i="61"/>
  <c r="C2309" i="61"/>
  <c r="B2309" i="61"/>
  <c r="D2309" i="61" l="1"/>
  <c r="A2311" i="61"/>
  <c r="C2310" i="61"/>
  <c r="B2310" i="61"/>
  <c r="D2310" i="61" l="1"/>
  <c r="A2312" i="61"/>
  <c r="B2311" i="61"/>
  <c r="C2311" i="61"/>
  <c r="D2311" i="61" s="1"/>
  <c r="A2313" i="61" l="1"/>
  <c r="C2312" i="61"/>
  <c r="B2312" i="61"/>
  <c r="D2312" i="61" l="1"/>
  <c r="A2314" i="61"/>
  <c r="C2313" i="61"/>
  <c r="B2313" i="61"/>
  <c r="D2313" i="61" l="1"/>
  <c r="A2315" i="61"/>
  <c r="B2314" i="61"/>
  <c r="C2314" i="61"/>
  <c r="D2314" i="61" s="1"/>
  <c r="A2316" i="61" l="1"/>
  <c r="C2315" i="61"/>
  <c r="B2315" i="61"/>
  <c r="D2315" i="61" l="1"/>
  <c r="A2317" i="61"/>
  <c r="C2316" i="61"/>
  <c r="B2316" i="61"/>
  <c r="D2316" i="61" l="1"/>
  <c r="A2318" i="61"/>
  <c r="C2317" i="61"/>
  <c r="B2317" i="61"/>
  <c r="D2317" i="61" l="1"/>
  <c r="A2319" i="61"/>
  <c r="C2318" i="61"/>
  <c r="B2318" i="61"/>
  <c r="D2318" i="61" l="1"/>
  <c r="A2320" i="61"/>
  <c r="B2319" i="61"/>
  <c r="C2319" i="61"/>
  <c r="D2319" i="61" s="1"/>
  <c r="A2321" i="61" l="1"/>
  <c r="C2320" i="61"/>
  <c r="D2320" i="61" s="1"/>
  <c r="B2320" i="61"/>
  <c r="A2322" i="61" l="1"/>
  <c r="C2321" i="61"/>
  <c r="D2321" i="61" s="1"/>
  <c r="B2321" i="61"/>
  <c r="A2323" i="61" l="1"/>
  <c r="C2322" i="61"/>
  <c r="D2322" i="61" s="1"/>
  <c r="B2322" i="61"/>
  <c r="A2324" i="61" l="1"/>
  <c r="C2323" i="61"/>
  <c r="B2323" i="61"/>
  <c r="D2323" i="61" l="1"/>
  <c r="A2325" i="61"/>
  <c r="C2324" i="61"/>
  <c r="D2324" i="61" s="1"/>
  <c r="B2324" i="61"/>
  <c r="A2326" i="61" l="1"/>
  <c r="C2325" i="61"/>
  <c r="B2325" i="61"/>
  <c r="D2325" i="61" l="1"/>
  <c r="A2327" i="61"/>
  <c r="C2326" i="61"/>
  <c r="B2326" i="61"/>
  <c r="A2328" i="61" l="1"/>
  <c r="B2327" i="61"/>
  <c r="C2327" i="61"/>
  <c r="D2327" i="61" s="1"/>
  <c r="D2326" i="61"/>
  <c r="A2329" i="61" l="1"/>
  <c r="C2328" i="61"/>
  <c r="B2328" i="61"/>
  <c r="D2328" i="61" l="1"/>
  <c r="A2330" i="61"/>
  <c r="C2329" i="61"/>
  <c r="B2329" i="61"/>
  <c r="D2329" i="61" l="1"/>
  <c r="A2331" i="61"/>
  <c r="B2330" i="61"/>
  <c r="C2330" i="61"/>
  <c r="D2330" i="61" s="1"/>
  <c r="A2332" i="61" l="1"/>
  <c r="C2331" i="61"/>
  <c r="B2331" i="61"/>
  <c r="D2331" i="61" l="1"/>
  <c r="A2333" i="61"/>
  <c r="C2332" i="61"/>
  <c r="B2332" i="61"/>
  <c r="D2332" i="61" l="1"/>
  <c r="A2334" i="61"/>
  <c r="C2333" i="61"/>
  <c r="B2333" i="61"/>
  <c r="D2333" i="61" l="1"/>
  <c r="A2335" i="61"/>
  <c r="C2334" i="61"/>
  <c r="B2334" i="61"/>
  <c r="D2334" i="61" l="1"/>
  <c r="A2336" i="61"/>
  <c r="B2335" i="61"/>
  <c r="C2335" i="61"/>
  <c r="D2335" i="61" s="1"/>
  <c r="A2337" i="61" l="1"/>
  <c r="C2336" i="61"/>
  <c r="B2336" i="61"/>
  <c r="D2336" i="61" l="1"/>
  <c r="A2338" i="61"/>
  <c r="C2337" i="61"/>
  <c r="B2337" i="61"/>
  <c r="D2337" i="61" l="1"/>
  <c r="A2339" i="61"/>
  <c r="C2338" i="61"/>
  <c r="B2338" i="61"/>
  <c r="D2338" i="61" l="1"/>
  <c r="A2340" i="61"/>
  <c r="C2339" i="61"/>
  <c r="B2339" i="61"/>
  <c r="D2339" i="61" l="1"/>
  <c r="A2341" i="61"/>
  <c r="C2340" i="61"/>
  <c r="B2340" i="61"/>
  <c r="D2340" i="61" l="1"/>
  <c r="A2342" i="61"/>
  <c r="C2341" i="61"/>
  <c r="B2341" i="61"/>
  <c r="D2341" i="61" l="1"/>
  <c r="A2343" i="61"/>
  <c r="C2342" i="61"/>
  <c r="B2342" i="61"/>
  <c r="D2342" i="61" l="1"/>
  <c r="A2344" i="61"/>
  <c r="B2343" i="61"/>
  <c r="C2343" i="61"/>
  <c r="D2343" i="61" s="1"/>
  <c r="A2345" i="61" l="1"/>
  <c r="C2344" i="61"/>
  <c r="B2344" i="61"/>
  <c r="D2344" i="61" l="1"/>
  <c r="A2346" i="61"/>
  <c r="C2345" i="61"/>
  <c r="B2345" i="61"/>
  <c r="D2345" i="61" l="1"/>
  <c r="A2347" i="61"/>
  <c r="B2346" i="61"/>
  <c r="C2346" i="61"/>
  <c r="D2346" i="61" s="1"/>
  <c r="A2348" i="61" l="1"/>
  <c r="C2347" i="61"/>
  <c r="B2347" i="61"/>
  <c r="D2347" i="61" l="1"/>
  <c r="A2349" i="61"/>
  <c r="C2348" i="61"/>
  <c r="B2348" i="61"/>
  <c r="D2348" i="61" l="1"/>
  <c r="A2350" i="61"/>
  <c r="C2349" i="61"/>
  <c r="B2349" i="61"/>
  <c r="D2349" i="61" l="1"/>
  <c r="A2351" i="61"/>
  <c r="C2350" i="61"/>
  <c r="B2350" i="61"/>
  <c r="D2350" i="61" l="1"/>
  <c r="A2352" i="61"/>
  <c r="B2351" i="61"/>
  <c r="C2351" i="61"/>
  <c r="D2351" i="61" s="1"/>
  <c r="A2353" i="61" l="1"/>
  <c r="C2352" i="61"/>
  <c r="B2352" i="61"/>
  <c r="D2352" i="61" l="1"/>
  <c r="A2354" i="61"/>
  <c r="C2353" i="61"/>
  <c r="B2353" i="61"/>
  <c r="D2353" i="61" l="1"/>
  <c r="A2355" i="61"/>
  <c r="C2354" i="61"/>
  <c r="B2354" i="61"/>
  <c r="D2354" i="61" l="1"/>
  <c r="A2356" i="61"/>
  <c r="C2355" i="61"/>
  <c r="B2355" i="61"/>
  <c r="D2355" i="61" l="1"/>
  <c r="A2357" i="61"/>
  <c r="C2356" i="61"/>
  <c r="B2356" i="61"/>
  <c r="D2356" i="61" l="1"/>
  <c r="A2358" i="61"/>
  <c r="C2357" i="61"/>
  <c r="B2357" i="61"/>
  <c r="D2357" i="61" l="1"/>
  <c r="A2359" i="61"/>
  <c r="C2358" i="61"/>
  <c r="B2358" i="61"/>
  <c r="D2358" i="61" l="1"/>
  <c r="A2360" i="61"/>
  <c r="B2359" i="61"/>
  <c r="C2359" i="61"/>
  <c r="D2359" i="61" s="1"/>
  <c r="A2361" i="61" l="1"/>
  <c r="C2360" i="61"/>
  <c r="B2360" i="61"/>
  <c r="D2360" i="61" l="1"/>
  <c r="A2362" i="61"/>
  <c r="C2361" i="61"/>
  <c r="B2361" i="61"/>
  <c r="D2361" i="61" l="1"/>
  <c r="A2363" i="61"/>
  <c r="B2362" i="61"/>
  <c r="C2362" i="61"/>
  <c r="D2362" i="61" s="1"/>
  <c r="A2364" i="61" l="1"/>
  <c r="C2363" i="61"/>
  <c r="B2363" i="61"/>
  <c r="D2363" i="61" l="1"/>
  <c r="A2365" i="61"/>
  <c r="C2364" i="61"/>
  <c r="B2364" i="61"/>
  <c r="D2364" i="61" l="1"/>
  <c r="A2366" i="61"/>
  <c r="C2365" i="61"/>
  <c r="B2365" i="61"/>
  <c r="D2365" i="61" l="1"/>
  <c r="A2367" i="61"/>
  <c r="C2366" i="61"/>
  <c r="B2366" i="61"/>
  <c r="D2366" i="61" l="1"/>
  <c r="A2368" i="61"/>
  <c r="B2367" i="61"/>
  <c r="C2367" i="61"/>
  <c r="D2367" i="61" s="1"/>
  <c r="A2369" i="61" l="1"/>
  <c r="C2368" i="61"/>
  <c r="B2368" i="61"/>
  <c r="D2368" i="61" l="1"/>
  <c r="A2370" i="61"/>
  <c r="C2369" i="61"/>
  <c r="B2369" i="61"/>
  <c r="D2369" i="61" l="1"/>
  <c r="A2371" i="61"/>
  <c r="C2370" i="61"/>
  <c r="B2370" i="61"/>
  <c r="D2370" i="61" l="1"/>
  <c r="A2372" i="61"/>
  <c r="C2371" i="61"/>
  <c r="B2371" i="61"/>
  <c r="D2371" i="61" l="1"/>
  <c r="A2373" i="61"/>
  <c r="C2372" i="61"/>
  <c r="B2372" i="61"/>
  <c r="D2372" i="61" l="1"/>
  <c r="A2374" i="61"/>
  <c r="C2373" i="61"/>
  <c r="B2373" i="61"/>
  <c r="D2373" i="61" l="1"/>
  <c r="A2375" i="61"/>
  <c r="C2374" i="61"/>
  <c r="B2374" i="61"/>
  <c r="D2374" i="61" l="1"/>
  <c r="A2376" i="61"/>
  <c r="B2375" i="61"/>
  <c r="C2375" i="61"/>
  <c r="D2375" i="61" s="1"/>
  <c r="A2377" i="61" l="1"/>
  <c r="C2376" i="61"/>
  <c r="B2376" i="61"/>
  <c r="D2376" i="61" l="1"/>
  <c r="A2378" i="61"/>
  <c r="C2377" i="61"/>
  <c r="B2377" i="61"/>
  <c r="D2377" i="61" l="1"/>
  <c r="A2379" i="61"/>
  <c r="B2378" i="61"/>
  <c r="C2378" i="61"/>
  <c r="D2378" i="61" s="1"/>
  <c r="A2380" i="61" l="1"/>
  <c r="C2379" i="61"/>
  <c r="B2379" i="61"/>
  <c r="D2379" i="61" l="1"/>
  <c r="A2381" i="61"/>
  <c r="C2380" i="61"/>
  <c r="B2380" i="61"/>
  <c r="D2380" i="61" l="1"/>
  <c r="A2382" i="61"/>
  <c r="C2381" i="61"/>
  <c r="B2381" i="61"/>
  <c r="D2381" i="61" l="1"/>
  <c r="A2383" i="61"/>
  <c r="C2382" i="61"/>
  <c r="B2382" i="61"/>
  <c r="D2382" i="61" l="1"/>
  <c r="A2384" i="61"/>
  <c r="B2383" i="61"/>
  <c r="C2383" i="61"/>
  <c r="D2383" i="61" s="1"/>
  <c r="A2385" i="61" l="1"/>
  <c r="C2384" i="61"/>
  <c r="B2384" i="61"/>
  <c r="D2384" i="61" l="1"/>
  <c r="A2386" i="61"/>
  <c r="C2385" i="61"/>
  <c r="B2385" i="61"/>
  <c r="D2385" i="61" l="1"/>
  <c r="A2387" i="61"/>
  <c r="C2386" i="61"/>
  <c r="B2386" i="61"/>
  <c r="D2386" i="61" l="1"/>
  <c r="A2388" i="61"/>
  <c r="C2387" i="61"/>
  <c r="B2387" i="61"/>
  <c r="D2387" i="61" l="1"/>
  <c r="A2389" i="61"/>
  <c r="C2388" i="61"/>
  <c r="B2388" i="61"/>
  <c r="D2388" i="61" l="1"/>
  <c r="A2390" i="61"/>
  <c r="C2389" i="61"/>
  <c r="B2389" i="61"/>
  <c r="D2389" i="61" l="1"/>
  <c r="A2391" i="61"/>
  <c r="C2390" i="61"/>
  <c r="B2390" i="61"/>
  <c r="D2390" i="61" l="1"/>
  <c r="A2392" i="61"/>
  <c r="B2391" i="61"/>
  <c r="C2391" i="61"/>
  <c r="D2391" i="61" s="1"/>
  <c r="A2393" i="61" l="1"/>
  <c r="C2392" i="61"/>
  <c r="D2392" i="61" s="1"/>
  <c r="B2392" i="61"/>
  <c r="A2394" i="61" l="1"/>
  <c r="C2393" i="61"/>
  <c r="B2393" i="61"/>
  <c r="D2393" i="61" l="1"/>
  <c r="A2395" i="61"/>
  <c r="B2394" i="61"/>
  <c r="C2394" i="61"/>
  <c r="A2396" i="61" l="1"/>
  <c r="C2395" i="61"/>
  <c r="B2395" i="61"/>
  <c r="D2394" i="61"/>
  <c r="D2395" i="61" l="1"/>
  <c r="A2397" i="61"/>
  <c r="C2396" i="61"/>
  <c r="D2396" i="61" s="1"/>
  <c r="B2396" i="61"/>
  <c r="A2398" i="61" l="1"/>
  <c r="C2397" i="61"/>
  <c r="B2397" i="61"/>
  <c r="D2397" i="61" l="1"/>
  <c r="A2399" i="61"/>
  <c r="C2398" i="61"/>
  <c r="D2398" i="61" s="1"/>
  <c r="B2398" i="61"/>
  <c r="A2400" i="61" l="1"/>
  <c r="B2399" i="61"/>
  <c r="C2399" i="61"/>
  <c r="D2399" i="61" s="1"/>
  <c r="A2401" i="61" l="1"/>
  <c r="C2400" i="61"/>
  <c r="B2400" i="61"/>
  <c r="D2400" i="61" l="1"/>
  <c r="A2402" i="61"/>
  <c r="B2401" i="61"/>
  <c r="C2401" i="61"/>
  <c r="D2401" i="61" l="1"/>
  <c r="A2403" i="61"/>
  <c r="C2402" i="61"/>
  <c r="B2402" i="61"/>
  <c r="D2402" i="61" l="1"/>
  <c r="A2404" i="61"/>
  <c r="C2403" i="61"/>
  <c r="B2403" i="61"/>
  <c r="D2403" i="61" l="1"/>
  <c r="A2405" i="61"/>
  <c r="C2404" i="61"/>
  <c r="B2404" i="61"/>
  <c r="D2404" i="61" l="1"/>
  <c r="A2406" i="61"/>
  <c r="C2405" i="61"/>
  <c r="B2405" i="61"/>
  <c r="D2405" i="61" l="1"/>
  <c r="A2407" i="61"/>
  <c r="C2406" i="61"/>
  <c r="B2406" i="61"/>
  <c r="D2406" i="61" l="1"/>
  <c r="A2408" i="61"/>
  <c r="B2407" i="61"/>
  <c r="C2407" i="61"/>
  <c r="D2407" i="61" s="1"/>
  <c r="A2409" i="61" l="1"/>
  <c r="C2408" i="61"/>
  <c r="B2408" i="61"/>
  <c r="D2408" i="61" l="1"/>
  <c r="A2410" i="61"/>
  <c r="C2409" i="61"/>
  <c r="B2409" i="61"/>
  <c r="D2409" i="61" l="1"/>
  <c r="A2411" i="61"/>
  <c r="B2410" i="61"/>
  <c r="C2410" i="61"/>
  <c r="D2410" i="61" s="1"/>
  <c r="A2412" i="61" l="1"/>
  <c r="C2411" i="61"/>
  <c r="B2411" i="61"/>
  <c r="D2411" i="61" l="1"/>
  <c r="A2413" i="61"/>
  <c r="C2412" i="61"/>
  <c r="B2412" i="61"/>
  <c r="D2412" i="61" l="1"/>
  <c r="A2414" i="61"/>
  <c r="C2413" i="61"/>
  <c r="B2413" i="61"/>
  <c r="D2413" i="61" l="1"/>
  <c r="A2415" i="61"/>
  <c r="C2414" i="61"/>
  <c r="B2414" i="61"/>
  <c r="D2414" i="61" l="1"/>
  <c r="A2416" i="61"/>
  <c r="B2415" i="61"/>
  <c r="C2415" i="61"/>
  <c r="D2415" i="61" s="1"/>
  <c r="A2417" i="61" l="1"/>
  <c r="C2416" i="61"/>
  <c r="B2416" i="61"/>
  <c r="D2416" i="61" l="1"/>
  <c r="A2418" i="61"/>
  <c r="C2417" i="61"/>
  <c r="B2417" i="61"/>
  <c r="D2417" i="61" l="1"/>
  <c r="A2419" i="61"/>
  <c r="C2418" i="61"/>
  <c r="B2418" i="61"/>
  <c r="D2418" i="61" l="1"/>
  <c r="A2420" i="61"/>
  <c r="C2419" i="61"/>
  <c r="B2419" i="61"/>
  <c r="D2419" i="61" l="1"/>
  <c r="A2421" i="61"/>
  <c r="C2420" i="61"/>
  <c r="B2420" i="61"/>
  <c r="D2420" i="61" l="1"/>
  <c r="A2422" i="61"/>
  <c r="C2421" i="61"/>
  <c r="B2421" i="61"/>
  <c r="D2421" i="61" l="1"/>
  <c r="A2423" i="61"/>
  <c r="C2422" i="61"/>
  <c r="B2422" i="61"/>
  <c r="D2422" i="61" l="1"/>
  <c r="A2424" i="61"/>
  <c r="B2423" i="61"/>
  <c r="C2423" i="61"/>
  <c r="D2423" i="61" s="1"/>
  <c r="A2425" i="61" l="1"/>
  <c r="C2424" i="61"/>
  <c r="B2424" i="61"/>
  <c r="D2424" i="61" l="1"/>
  <c r="A2426" i="61"/>
  <c r="C2425" i="61"/>
  <c r="B2425" i="61"/>
  <c r="D2425" i="61" l="1"/>
  <c r="A2427" i="61"/>
  <c r="B2426" i="61"/>
  <c r="C2426" i="61"/>
  <c r="D2426" i="61" s="1"/>
  <c r="A2428" i="61" l="1"/>
  <c r="C2427" i="61"/>
  <c r="B2427" i="61"/>
  <c r="D2427" i="61" l="1"/>
  <c r="A2429" i="61"/>
  <c r="C2428" i="61"/>
  <c r="B2428" i="61"/>
  <c r="D2428" i="61" l="1"/>
  <c r="A2430" i="61"/>
  <c r="C2429" i="61"/>
  <c r="B2429" i="61"/>
  <c r="D2429" i="61" l="1"/>
  <c r="A2431" i="61"/>
  <c r="C2430" i="61"/>
  <c r="B2430" i="61"/>
  <c r="D2430" i="61" l="1"/>
  <c r="A2432" i="61"/>
  <c r="B2431" i="61"/>
  <c r="C2431" i="61"/>
  <c r="D2431" i="61" s="1"/>
  <c r="A2433" i="61" l="1"/>
  <c r="C2432" i="61"/>
  <c r="B2432" i="61"/>
  <c r="D2432" i="61" l="1"/>
  <c r="A2434" i="61"/>
  <c r="C2433" i="61"/>
  <c r="B2433" i="61"/>
  <c r="D2433" i="61" l="1"/>
  <c r="A2435" i="61"/>
  <c r="C2434" i="61"/>
  <c r="B2434" i="61"/>
  <c r="D2434" i="61" l="1"/>
  <c r="A2436" i="61"/>
  <c r="C2435" i="61"/>
  <c r="B2435" i="61"/>
  <c r="D2435" i="61" l="1"/>
  <c r="A2437" i="61"/>
  <c r="C2436" i="61"/>
  <c r="D2436" i="61" s="1"/>
  <c r="B2436" i="61"/>
  <c r="A2438" i="61" l="1"/>
  <c r="C2437" i="61"/>
  <c r="D2437" i="61" s="1"/>
  <c r="B2437" i="61"/>
  <c r="A2439" i="61" l="1"/>
  <c r="C2438" i="61"/>
  <c r="B2438" i="61"/>
  <c r="D2438" i="61" l="1"/>
  <c r="A2440" i="61"/>
  <c r="B2439" i="61"/>
  <c r="C2439" i="61"/>
  <c r="D2439" i="61" s="1"/>
  <c r="A2441" i="61" l="1"/>
  <c r="C2440" i="61"/>
  <c r="B2440" i="61"/>
  <c r="D2440" i="61" l="1"/>
  <c r="A2442" i="61"/>
  <c r="C2441" i="61"/>
  <c r="B2441" i="61"/>
  <c r="D2441" i="61" l="1"/>
  <c r="A2443" i="61"/>
  <c r="B2442" i="61"/>
  <c r="C2442" i="61"/>
  <c r="D2442" i="61" s="1"/>
  <c r="A2444" i="61" l="1"/>
  <c r="C2443" i="61"/>
  <c r="B2443" i="61"/>
  <c r="D2443" i="61" l="1"/>
  <c r="A2445" i="61"/>
  <c r="C2444" i="61"/>
  <c r="B2444" i="61"/>
  <c r="D2444" i="61" l="1"/>
  <c r="A2446" i="61"/>
  <c r="C2445" i="61"/>
  <c r="B2445" i="61"/>
  <c r="A2447" i="61" l="1"/>
  <c r="C2446" i="61"/>
  <c r="D2446" i="61" s="1"/>
  <c r="B2446" i="61"/>
  <c r="D2445" i="61"/>
  <c r="A2448" i="61" l="1"/>
  <c r="B2447" i="61"/>
  <c r="C2447" i="61"/>
  <c r="D2447" i="61" s="1"/>
  <c r="A2449" i="61" l="1"/>
  <c r="C2448" i="61"/>
  <c r="D2448" i="61" s="1"/>
  <c r="B2448" i="61"/>
  <c r="A2450" i="61" l="1"/>
  <c r="C2449" i="61"/>
  <c r="B2449" i="61"/>
  <c r="D2449" i="61" l="1"/>
  <c r="A2451" i="61"/>
  <c r="C2450" i="61"/>
  <c r="B2450" i="61"/>
  <c r="A2452" i="61" l="1"/>
  <c r="C2451" i="61"/>
  <c r="D2451" i="61" s="1"/>
  <c r="B2451" i="61"/>
  <c r="D2450" i="61"/>
  <c r="A2453" i="61" l="1"/>
  <c r="C2452" i="61"/>
  <c r="D2452" i="61" s="1"/>
  <c r="B2452" i="61"/>
  <c r="A2454" i="61" l="1"/>
  <c r="C2453" i="61"/>
  <c r="B2453" i="61"/>
  <c r="D2453" i="61" l="1"/>
  <c r="A2455" i="61"/>
  <c r="C2454" i="61"/>
  <c r="B2454" i="61"/>
  <c r="A2456" i="61" l="1"/>
  <c r="B2455" i="61"/>
  <c r="C2455" i="61"/>
  <c r="D2455" i="61" s="1"/>
  <c r="D2454" i="61"/>
  <c r="A2457" i="61" l="1"/>
  <c r="C2456" i="61"/>
  <c r="B2456" i="61"/>
  <c r="D2456" i="61" l="1"/>
  <c r="A2458" i="61"/>
  <c r="C2457" i="61"/>
  <c r="B2457" i="61"/>
  <c r="D2457" i="61" l="1"/>
  <c r="A2459" i="61"/>
  <c r="B2458" i="61"/>
  <c r="C2458" i="61"/>
  <c r="D2458" i="61" s="1"/>
  <c r="A2460" i="61" l="1"/>
  <c r="C2459" i="61"/>
  <c r="B2459" i="61"/>
  <c r="D2459" i="61" l="1"/>
  <c r="A2461" i="61"/>
  <c r="C2460" i="61"/>
  <c r="B2460" i="61"/>
  <c r="D2460" i="61" l="1"/>
  <c r="A2462" i="61"/>
  <c r="C2461" i="61"/>
  <c r="B2461" i="61"/>
  <c r="D2461" i="61" l="1"/>
  <c r="A2463" i="61"/>
  <c r="C2462" i="61"/>
  <c r="B2462" i="61"/>
  <c r="A2464" i="61" l="1"/>
  <c r="B2463" i="61"/>
  <c r="C2463" i="61"/>
  <c r="D2463" i="61" s="1"/>
  <c r="D2462" i="61"/>
  <c r="A2465" i="61" l="1"/>
  <c r="C2464" i="61"/>
  <c r="B2464" i="61"/>
  <c r="D2464" i="61" l="1"/>
  <c r="A2466" i="61"/>
  <c r="C2465" i="61"/>
  <c r="D2465" i="61" s="1"/>
  <c r="B2465" i="61"/>
  <c r="A2467" i="61" l="1"/>
  <c r="C2466" i="61"/>
  <c r="B2466" i="61"/>
  <c r="D2466" i="61" l="1"/>
  <c r="A2468" i="61"/>
  <c r="C2467" i="61"/>
  <c r="D2467" i="61" s="1"/>
  <c r="B2467" i="61"/>
  <c r="A2469" i="61" l="1"/>
  <c r="C2468" i="61"/>
  <c r="B2468" i="61"/>
  <c r="D2468" i="61" l="1"/>
  <c r="A2470" i="61"/>
  <c r="C2469" i="61"/>
  <c r="D2469" i="61" s="1"/>
  <c r="B2469" i="61"/>
  <c r="A2471" i="61" l="1"/>
  <c r="C2470" i="61"/>
  <c r="D2470" i="61" s="1"/>
  <c r="B2470" i="61"/>
  <c r="A2472" i="61" l="1"/>
  <c r="B2471" i="61"/>
  <c r="C2471" i="61"/>
  <c r="D2471" i="61" s="1"/>
  <c r="A2473" i="61" l="1"/>
  <c r="C2472" i="61"/>
  <c r="B2472" i="61"/>
  <c r="D2472" i="61" l="1"/>
  <c r="A2474" i="61"/>
  <c r="C2473" i="61"/>
  <c r="D2473" i="61" s="1"/>
  <c r="B2473" i="61"/>
  <c r="A2475" i="61" l="1"/>
  <c r="B2474" i="61"/>
  <c r="C2474" i="61"/>
  <c r="D2474" i="61" l="1"/>
  <c r="A2476" i="61"/>
  <c r="C2475" i="61"/>
  <c r="B2475" i="61"/>
  <c r="D2475" i="61" l="1"/>
  <c r="A2477" i="61"/>
  <c r="C2476" i="61"/>
  <c r="B2476" i="61"/>
  <c r="D2476" i="61" l="1"/>
  <c r="A2478" i="61"/>
  <c r="C2477" i="61"/>
  <c r="B2477" i="61"/>
  <c r="A2479" i="61" l="1"/>
  <c r="C2478" i="61"/>
  <c r="B2478" i="61"/>
  <c r="D2477" i="61"/>
  <c r="D2478" i="61" l="1"/>
  <c r="A2480" i="61"/>
  <c r="B2479" i="61"/>
  <c r="C2479" i="61"/>
  <c r="D2479" i="61" s="1"/>
  <c r="A2481" i="61" l="1"/>
  <c r="C2480" i="61"/>
  <c r="D2480" i="61" s="1"/>
  <c r="B2480" i="61"/>
  <c r="A2482" i="61" l="1"/>
  <c r="C2481" i="61"/>
  <c r="B2481" i="61"/>
  <c r="D2481" i="61" l="1"/>
  <c r="A2483" i="61"/>
  <c r="C2482" i="61"/>
  <c r="B2482" i="61"/>
  <c r="D2482" i="61" l="1"/>
  <c r="A2484" i="61"/>
  <c r="C2483" i="61"/>
  <c r="B2483" i="61"/>
  <c r="D2483" i="61" l="1"/>
  <c r="A2485" i="61"/>
  <c r="C2484" i="61"/>
  <c r="B2484" i="61"/>
  <c r="D2484" i="61" l="1"/>
  <c r="A2486" i="61"/>
  <c r="C2485" i="61"/>
  <c r="D2485" i="61" s="1"/>
  <c r="B2485" i="61"/>
  <c r="A2487" i="61" l="1"/>
  <c r="C2486" i="61"/>
  <c r="D2486" i="61" s="1"/>
  <c r="B2486" i="61"/>
  <c r="A2488" i="61" l="1"/>
  <c r="B2487" i="61"/>
  <c r="C2487" i="61"/>
  <c r="D2487" i="61" s="1"/>
  <c r="A2489" i="61" l="1"/>
  <c r="C2488" i="61"/>
  <c r="B2488" i="61"/>
  <c r="D2488" i="61" l="1"/>
  <c r="A2490" i="61"/>
  <c r="C2489" i="61"/>
  <c r="B2489" i="61"/>
  <c r="A2491" i="61" l="1"/>
  <c r="B2490" i="61"/>
  <c r="C2490" i="61"/>
  <c r="D2490" i="61" s="1"/>
  <c r="D2489" i="61"/>
  <c r="A2492" i="61" l="1"/>
  <c r="C2491" i="61"/>
  <c r="B2491" i="61"/>
  <c r="D2491" i="61" l="1"/>
  <c r="A2493" i="61"/>
  <c r="C2492" i="61"/>
  <c r="B2492" i="61"/>
  <c r="D2492" i="61" l="1"/>
  <c r="A2494" i="61"/>
  <c r="C2493" i="61"/>
  <c r="B2493" i="61"/>
  <c r="D2493" i="61" l="1"/>
  <c r="A2495" i="61"/>
  <c r="C2494" i="61"/>
  <c r="B2494" i="61"/>
  <c r="D2494" i="61" l="1"/>
  <c r="A2496" i="61"/>
  <c r="B2495" i="61"/>
  <c r="C2495" i="61"/>
  <c r="D2495" i="61" s="1"/>
  <c r="A2497" i="61" l="1"/>
  <c r="C2496" i="61"/>
  <c r="B2496" i="61"/>
  <c r="D2496" i="61" l="1"/>
  <c r="A2498" i="61"/>
  <c r="C2497" i="61"/>
  <c r="D2497" i="61" s="1"/>
  <c r="B2497" i="61"/>
  <c r="A2499" i="61" l="1"/>
  <c r="C2498" i="61"/>
  <c r="B2498" i="61"/>
  <c r="D2498" i="61" l="1"/>
  <c r="A2500" i="61"/>
  <c r="C2499" i="61"/>
  <c r="B2499" i="61"/>
  <c r="D2499" i="61" l="1"/>
  <c r="A2501" i="61"/>
  <c r="C2500" i="61"/>
  <c r="B2500" i="61"/>
  <c r="D2500" i="61" l="1"/>
  <c r="A2502" i="61"/>
  <c r="C2501" i="61"/>
  <c r="B2501" i="61"/>
  <c r="D2501" i="61" l="1"/>
  <c r="A2503" i="61"/>
  <c r="C2502" i="61"/>
  <c r="B2502" i="61"/>
  <c r="D2502" i="61" l="1"/>
  <c r="A2504" i="61"/>
  <c r="B2503" i="61"/>
  <c r="C2503" i="61"/>
  <c r="D2503" i="61" s="1"/>
  <c r="A2505" i="61" l="1"/>
  <c r="C2504" i="61"/>
  <c r="B2504" i="61"/>
  <c r="D2504" i="61" l="1"/>
  <c r="A2506" i="61"/>
  <c r="C2505" i="61"/>
  <c r="B2505" i="61"/>
  <c r="D2505" i="61" l="1"/>
  <c r="A2507" i="61"/>
  <c r="B2506" i="61"/>
  <c r="C2506" i="61"/>
  <c r="D2506" i="61" s="1"/>
  <c r="A2508" i="61" l="1"/>
  <c r="C2507" i="61"/>
  <c r="B2507" i="61"/>
  <c r="D2507" i="61" l="1"/>
  <c r="A2509" i="61"/>
  <c r="C2508" i="61"/>
  <c r="B2508" i="61"/>
  <c r="D2508" i="61" l="1"/>
  <c r="A2510" i="61"/>
  <c r="C2509" i="61"/>
  <c r="B2509" i="61"/>
  <c r="D2509" i="61" l="1"/>
  <c r="A2511" i="61"/>
  <c r="C2510" i="61"/>
  <c r="B2510" i="61"/>
  <c r="D2510" i="61" l="1"/>
  <c r="A2512" i="61"/>
  <c r="B2511" i="61"/>
  <c r="C2511" i="61"/>
  <c r="D2511" i="61" s="1"/>
  <c r="A2513" i="61" l="1"/>
  <c r="C2512" i="61"/>
  <c r="B2512" i="61"/>
  <c r="D2512" i="61" l="1"/>
  <c r="A2514" i="61"/>
  <c r="B2513" i="61"/>
  <c r="C2513" i="61"/>
  <c r="D2513" i="61" s="1"/>
  <c r="A2515" i="61" l="1"/>
  <c r="C2514" i="61"/>
  <c r="B2514" i="61"/>
  <c r="D2514" i="61" l="1"/>
  <c r="A2516" i="61"/>
  <c r="C2515" i="61"/>
  <c r="B2515" i="61"/>
  <c r="D2515" i="61" l="1"/>
  <c r="A2517" i="61"/>
  <c r="C2516" i="61"/>
  <c r="B2516" i="61"/>
  <c r="D2516" i="61" l="1"/>
  <c r="A2518" i="61"/>
  <c r="C2517" i="61"/>
  <c r="B2517" i="61"/>
  <c r="D2517" i="61" l="1"/>
  <c r="A2519" i="61"/>
  <c r="C2518" i="61"/>
  <c r="B2518" i="61"/>
  <c r="D2518" i="61" l="1"/>
  <c r="A2520" i="61"/>
  <c r="B2519" i="61"/>
  <c r="C2519" i="61"/>
  <c r="D2519" i="61" s="1"/>
  <c r="A2521" i="61" l="1"/>
  <c r="C2520" i="61"/>
  <c r="B2520" i="61"/>
  <c r="D2520" i="61" l="1"/>
  <c r="A2522" i="61"/>
  <c r="C2521" i="61"/>
  <c r="B2521" i="61"/>
  <c r="D2521" i="61" l="1"/>
  <c r="A2523" i="61"/>
  <c r="B2522" i="61"/>
  <c r="C2522" i="61"/>
  <c r="D2522" i="61" s="1"/>
  <c r="A2524" i="61" l="1"/>
  <c r="C2523" i="61"/>
  <c r="B2523" i="61"/>
  <c r="D2523" i="61" l="1"/>
  <c r="A2525" i="61"/>
  <c r="C2524" i="61"/>
  <c r="B2524" i="61"/>
  <c r="D2524" i="61" l="1"/>
  <c r="A2526" i="61"/>
  <c r="C2525" i="61"/>
  <c r="B2525" i="61"/>
  <c r="D2525" i="61" l="1"/>
  <c r="A2527" i="61"/>
  <c r="C2526" i="61"/>
  <c r="B2526" i="61"/>
  <c r="D2526" i="61" l="1"/>
  <c r="A2528" i="61"/>
  <c r="B2527" i="61"/>
  <c r="C2527" i="61"/>
  <c r="D2527" i="61" s="1"/>
  <c r="A2529" i="61" l="1"/>
  <c r="C2528" i="61"/>
  <c r="B2528" i="61"/>
  <c r="D2528" i="61" l="1"/>
  <c r="A2530" i="61"/>
  <c r="C2529" i="61"/>
  <c r="B2529" i="61"/>
  <c r="D2529" i="61" l="1"/>
  <c r="A2531" i="61"/>
  <c r="C2530" i="61"/>
  <c r="B2530" i="61"/>
  <c r="D2530" i="61" l="1"/>
  <c r="A2532" i="61"/>
  <c r="C2531" i="61"/>
  <c r="B2531" i="61"/>
  <c r="D2531" i="61" l="1"/>
  <c r="A2533" i="61"/>
  <c r="C2532" i="61"/>
  <c r="B2532" i="61"/>
  <c r="D2532" i="61" l="1"/>
  <c r="A2534" i="61"/>
  <c r="C2533" i="61"/>
  <c r="B2533" i="61"/>
  <c r="D2533" i="61" l="1"/>
  <c r="A2535" i="61"/>
  <c r="C2534" i="61"/>
  <c r="B2534" i="61"/>
  <c r="D2534" i="61" l="1"/>
  <c r="A2536" i="61"/>
  <c r="B2535" i="61"/>
  <c r="C2535" i="61"/>
  <c r="D2535" i="61" s="1"/>
  <c r="A2537" i="61" l="1"/>
  <c r="C2536" i="61"/>
  <c r="B2536" i="61"/>
  <c r="D2536" i="61" l="1"/>
  <c r="A2538" i="61"/>
  <c r="C2537" i="61"/>
  <c r="B2537" i="61"/>
  <c r="D2537" i="61" l="1"/>
  <c r="A2539" i="61"/>
  <c r="B2538" i="61"/>
  <c r="C2538" i="61"/>
  <c r="D2538" i="61" s="1"/>
  <c r="A2540" i="61" l="1"/>
  <c r="C2539" i="61"/>
  <c r="B2539" i="61"/>
  <c r="D2539" i="61" l="1"/>
  <c r="A2541" i="61"/>
  <c r="C2540" i="61"/>
  <c r="B2540" i="61"/>
  <c r="D2540" i="61" l="1"/>
  <c r="A2542" i="61"/>
  <c r="C2541" i="61"/>
  <c r="B2541" i="61"/>
  <c r="D2541" i="61" l="1"/>
  <c r="A2543" i="61"/>
  <c r="C2542" i="61"/>
  <c r="B2542" i="61"/>
  <c r="D2542" i="61" l="1"/>
  <c r="A2544" i="61"/>
  <c r="B2543" i="61"/>
  <c r="C2543" i="61"/>
  <c r="D2543" i="61" s="1"/>
  <c r="A2545" i="61" l="1"/>
  <c r="C2544" i="61"/>
  <c r="B2544" i="61"/>
  <c r="D2544" i="61" l="1"/>
  <c r="A2546" i="61"/>
  <c r="C2545" i="61"/>
  <c r="D2545" i="61" s="1"/>
  <c r="B2545" i="61"/>
  <c r="A2547" i="61" l="1"/>
  <c r="C2546" i="61"/>
  <c r="B2546" i="61"/>
  <c r="D2546" i="61" l="1"/>
  <c r="A2548" i="61"/>
  <c r="C2547" i="61"/>
  <c r="B2547" i="61"/>
  <c r="D2547" i="61" l="1"/>
  <c r="A2549" i="61"/>
  <c r="C2548" i="61"/>
  <c r="B2548" i="61"/>
  <c r="D2548" i="61" l="1"/>
  <c r="A2550" i="61"/>
  <c r="C2549" i="61"/>
  <c r="B2549" i="61"/>
  <c r="D2549" i="61" l="1"/>
  <c r="A2551" i="61"/>
  <c r="C2550" i="61"/>
  <c r="B2550" i="61"/>
  <c r="D2550" i="61" l="1"/>
  <c r="A2552" i="61"/>
  <c r="B2551" i="61"/>
  <c r="C2551" i="61"/>
  <c r="D2551" i="61" s="1"/>
  <c r="A2553" i="61" l="1"/>
  <c r="C2552" i="61"/>
  <c r="B2552" i="61"/>
  <c r="D2552" i="61" l="1"/>
  <c r="A2554" i="61"/>
  <c r="C2553" i="61"/>
  <c r="B2553" i="61"/>
  <c r="D2553" i="61" l="1"/>
  <c r="A2555" i="61"/>
  <c r="B2554" i="61"/>
  <c r="C2554" i="61"/>
  <c r="D2554" i="61" s="1"/>
  <c r="A2556" i="61" l="1"/>
  <c r="C2555" i="61"/>
  <c r="B2555" i="61"/>
  <c r="D2555" i="61" l="1"/>
  <c r="A2557" i="61"/>
  <c r="C2556" i="61"/>
  <c r="B2556" i="61"/>
  <c r="D2556" i="61" l="1"/>
  <c r="A2558" i="61"/>
  <c r="C2557" i="61"/>
  <c r="B2557" i="61"/>
  <c r="D2557" i="61" l="1"/>
  <c r="A2559" i="61"/>
  <c r="C2558" i="61"/>
  <c r="B2558" i="61"/>
  <c r="D2558" i="61" l="1"/>
  <c r="A2560" i="61"/>
  <c r="B2559" i="61"/>
  <c r="C2559" i="61"/>
  <c r="D2559" i="61" s="1"/>
  <c r="A2561" i="61" l="1"/>
  <c r="C2560" i="61"/>
  <c r="B2560" i="61"/>
  <c r="D2560" i="61" l="1"/>
  <c r="A2562" i="61"/>
  <c r="C2561" i="61"/>
  <c r="B2561" i="61"/>
  <c r="D2561" i="61" l="1"/>
  <c r="A2563" i="61"/>
  <c r="C2562" i="61"/>
  <c r="D2562" i="61" s="1"/>
  <c r="B2562" i="61"/>
  <c r="A2564" i="61" l="1"/>
  <c r="C2563" i="61"/>
  <c r="B2563" i="61"/>
  <c r="D2563" i="61" l="1"/>
  <c r="A2565" i="61"/>
  <c r="C2564" i="61"/>
  <c r="B2564" i="61"/>
  <c r="D2564" i="61" l="1"/>
  <c r="A2566" i="61"/>
  <c r="C2565" i="61"/>
  <c r="B2565" i="61"/>
  <c r="D2565" i="61" l="1"/>
  <c r="A2567" i="61"/>
  <c r="C2566" i="61"/>
  <c r="B2566" i="61"/>
  <c r="D2566" i="61" l="1"/>
  <c r="A2568" i="61"/>
  <c r="B2567" i="61"/>
  <c r="C2567" i="61"/>
  <c r="D2567" i="61" s="1"/>
  <c r="A2569" i="61" l="1"/>
  <c r="C2568" i="61"/>
  <c r="B2568" i="61"/>
  <c r="D2568" i="61" l="1"/>
  <c r="A2570" i="61"/>
  <c r="C2569" i="61"/>
  <c r="B2569" i="61"/>
  <c r="D2569" i="61" l="1"/>
  <c r="A2571" i="61"/>
  <c r="B2570" i="61"/>
  <c r="C2570" i="61"/>
  <c r="D2570" i="61" s="1"/>
  <c r="A2572" i="61" l="1"/>
  <c r="C2571" i="61"/>
  <c r="B2571" i="61"/>
  <c r="D2571" i="61" l="1"/>
  <c r="A2573" i="61"/>
  <c r="C2572" i="61"/>
  <c r="B2572" i="61"/>
  <c r="D2572" i="61" l="1"/>
  <c r="A2574" i="61"/>
  <c r="C2573" i="61"/>
  <c r="B2573" i="61"/>
  <c r="D2573" i="61" l="1"/>
  <c r="A2575" i="61"/>
  <c r="C2574" i="61"/>
  <c r="B2574" i="61"/>
  <c r="D2574" i="61" l="1"/>
  <c r="A2576" i="61"/>
  <c r="B2575" i="61"/>
  <c r="C2575" i="61"/>
  <c r="D2575" i="61" s="1"/>
  <c r="A2577" i="61" l="1"/>
  <c r="C2576" i="61"/>
  <c r="B2576" i="61"/>
  <c r="D2576" i="61" l="1"/>
  <c r="A2578" i="61"/>
  <c r="C2577" i="61"/>
  <c r="B2577" i="61"/>
  <c r="D2577" i="61" l="1"/>
  <c r="A2579" i="61"/>
  <c r="C2578" i="61"/>
  <c r="B2578" i="61"/>
  <c r="D2578" i="61" l="1"/>
  <c r="A2580" i="61"/>
  <c r="C2579" i="61"/>
  <c r="B2579" i="61"/>
  <c r="D2579" i="61" l="1"/>
  <c r="A2581" i="61"/>
  <c r="C2580" i="61"/>
  <c r="B2580" i="61"/>
  <c r="D2580" i="61" l="1"/>
  <c r="A2582" i="61"/>
  <c r="C2581" i="61"/>
  <c r="B2581" i="61"/>
  <c r="D2581" i="61" l="1"/>
  <c r="A2583" i="61"/>
  <c r="C2582" i="61"/>
  <c r="B2582" i="61"/>
  <c r="D2582" i="61" l="1"/>
  <c r="A2584" i="61"/>
  <c r="B2583" i="61"/>
  <c r="C2583" i="61"/>
  <c r="D2583" i="61" s="1"/>
  <c r="A2585" i="61" l="1"/>
  <c r="C2584" i="61"/>
  <c r="B2584" i="61"/>
  <c r="D2584" i="61" l="1"/>
  <c r="A2586" i="61"/>
  <c r="C2585" i="61"/>
  <c r="B2585" i="61"/>
  <c r="D2585" i="61" l="1"/>
  <c r="A2587" i="61"/>
  <c r="B2586" i="61"/>
  <c r="C2586" i="61"/>
  <c r="D2586" i="61" s="1"/>
  <c r="A2588" i="61" l="1"/>
  <c r="C2587" i="61"/>
  <c r="B2587" i="61"/>
  <c r="D2587" i="61" l="1"/>
  <c r="A2589" i="61"/>
  <c r="C2588" i="61"/>
  <c r="B2588" i="61"/>
  <c r="D2588" i="61" l="1"/>
  <c r="A2590" i="61"/>
  <c r="C2589" i="61"/>
  <c r="B2589" i="61"/>
  <c r="D2589" i="61" l="1"/>
  <c r="A2591" i="61"/>
  <c r="C2590" i="61"/>
  <c r="B2590" i="61"/>
  <c r="D2590" i="61" l="1"/>
  <c r="A2592" i="61"/>
  <c r="B2591" i="61"/>
  <c r="C2591" i="61"/>
  <c r="D2591" i="61" s="1"/>
  <c r="A2593" i="61" l="1"/>
  <c r="C2592" i="61"/>
  <c r="B2592" i="61"/>
  <c r="D2592" i="61" l="1"/>
  <c r="A2594" i="61"/>
  <c r="C2593" i="61"/>
  <c r="B2593" i="61"/>
  <c r="D2593" i="61" l="1"/>
  <c r="A2595" i="61"/>
  <c r="C2594" i="61"/>
  <c r="B2594" i="61"/>
  <c r="D2594" i="61" l="1"/>
  <c r="A2596" i="61"/>
  <c r="C2595" i="61"/>
  <c r="B2595" i="61"/>
  <c r="D2595" i="61" l="1"/>
  <c r="A2597" i="61"/>
  <c r="C2596" i="61"/>
  <c r="B2596" i="61"/>
  <c r="D2596" i="61" l="1"/>
  <c r="A2598" i="61"/>
  <c r="C2597" i="61"/>
  <c r="B2597" i="61"/>
  <c r="D2597" i="61" l="1"/>
  <c r="A2599" i="61"/>
  <c r="C2598" i="61"/>
  <c r="B2598" i="61"/>
  <c r="D2598" i="61" l="1"/>
  <c r="A2600" i="61"/>
  <c r="B2599" i="61"/>
  <c r="C2599" i="61"/>
  <c r="D2599" i="61" s="1"/>
  <c r="A2601" i="61" l="1"/>
  <c r="C2600" i="61"/>
  <c r="B2600" i="61"/>
  <c r="D2600" i="61" l="1"/>
  <c r="A2602" i="61"/>
  <c r="C2601" i="61"/>
  <c r="B2601" i="61"/>
  <c r="D2601" i="61" l="1"/>
  <c r="A2603" i="61"/>
  <c r="B2602" i="61"/>
  <c r="C2602" i="61"/>
  <c r="D2602" i="61" s="1"/>
  <c r="A2604" i="61" l="1"/>
  <c r="C2603" i="61"/>
  <c r="B2603" i="61"/>
  <c r="D2603" i="61" l="1"/>
  <c r="A2605" i="61"/>
  <c r="C2604" i="61"/>
  <c r="B2604" i="61"/>
  <c r="D2604" i="61" l="1"/>
  <c r="A2606" i="61"/>
  <c r="C2605" i="61"/>
  <c r="B2605" i="61"/>
  <c r="D2605" i="61" l="1"/>
  <c r="A2607" i="61"/>
  <c r="C2606" i="61"/>
  <c r="D2606" i="61" s="1"/>
  <c r="B2606" i="61"/>
  <c r="A2608" i="61" l="1"/>
  <c r="B2607" i="61"/>
  <c r="C2607" i="61"/>
  <c r="D2607" i="61" s="1"/>
  <c r="A2609" i="61" l="1"/>
  <c r="C2608" i="61"/>
  <c r="B2608" i="61"/>
  <c r="D2608" i="61" l="1"/>
  <c r="A2610" i="61"/>
  <c r="C2609" i="61"/>
  <c r="B2609" i="61"/>
  <c r="D2609" i="61" l="1"/>
  <c r="A2611" i="61"/>
  <c r="C2610" i="61"/>
  <c r="B2610" i="61"/>
  <c r="D2610" i="61" l="1"/>
  <c r="A2612" i="61"/>
  <c r="C2611" i="61"/>
  <c r="B2611" i="61"/>
  <c r="D2611" i="61" l="1"/>
  <c r="A2613" i="61"/>
  <c r="C2612" i="61"/>
  <c r="B2612" i="61"/>
  <c r="D2612" i="61" l="1"/>
  <c r="A2614" i="61"/>
  <c r="C2613" i="61"/>
  <c r="B2613" i="61"/>
  <c r="D2613" i="61" l="1"/>
  <c r="A2615" i="61"/>
  <c r="C2614" i="61"/>
  <c r="B2614" i="61"/>
  <c r="D2614" i="61" l="1"/>
  <c r="A2616" i="61"/>
  <c r="B2615" i="61"/>
  <c r="C2615" i="61"/>
  <c r="D2615" i="61" s="1"/>
  <c r="A2617" i="61" l="1"/>
  <c r="C2616" i="61"/>
  <c r="B2616" i="61"/>
  <c r="D2616" i="61" l="1"/>
  <c r="A2618" i="61"/>
  <c r="C2617" i="61"/>
  <c r="B2617" i="61"/>
  <c r="D2617" i="61" l="1"/>
  <c r="A2619" i="61"/>
  <c r="B2618" i="61"/>
  <c r="C2618" i="61"/>
  <c r="D2618" i="61" s="1"/>
  <c r="A2620" i="61" l="1"/>
  <c r="C2619" i="61"/>
  <c r="B2619" i="61"/>
  <c r="D2619" i="61" l="1"/>
  <c r="A2621" i="61"/>
  <c r="C2620" i="61"/>
  <c r="B2620" i="61"/>
  <c r="D2620" i="61" l="1"/>
  <c r="A2622" i="61"/>
  <c r="C2621" i="61"/>
  <c r="B2621" i="61"/>
  <c r="D2621" i="61" l="1"/>
  <c r="A2623" i="61"/>
  <c r="C2622" i="61"/>
  <c r="B2622" i="61"/>
  <c r="D2622" i="61" l="1"/>
  <c r="A2624" i="61"/>
  <c r="B2623" i="61"/>
  <c r="C2623" i="61"/>
  <c r="D2623" i="61" s="1"/>
  <c r="A2625" i="61" l="1"/>
  <c r="C2624" i="61"/>
  <c r="B2624" i="61"/>
  <c r="D2624" i="61" l="1"/>
  <c r="A2626" i="61"/>
  <c r="C2625" i="61"/>
  <c r="B2625" i="61"/>
  <c r="D2625" i="61" l="1"/>
  <c r="A2627" i="61"/>
  <c r="C2626" i="61"/>
  <c r="B2626" i="61"/>
  <c r="D2626" i="61" l="1"/>
  <c r="A2628" i="61"/>
  <c r="C2627" i="61"/>
  <c r="B2627" i="61"/>
  <c r="D2627" i="61" l="1"/>
  <c r="A2629" i="61"/>
  <c r="C2628" i="61"/>
  <c r="B2628" i="61"/>
  <c r="D2628" i="61" l="1"/>
  <c r="A2630" i="61"/>
  <c r="C2629" i="61"/>
  <c r="B2629" i="61"/>
  <c r="D2629" i="61" l="1"/>
  <c r="A2631" i="61"/>
  <c r="C2630" i="61"/>
  <c r="B2630" i="61"/>
  <c r="D2630" i="61" l="1"/>
  <c r="A2632" i="61"/>
  <c r="B2631" i="61"/>
  <c r="C2631" i="61"/>
  <c r="D2631" i="61" s="1"/>
  <c r="A2633" i="61" l="1"/>
  <c r="C2632" i="61"/>
  <c r="B2632" i="61"/>
  <c r="D2632" i="61" l="1"/>
  <c r="A2634" i="61"/>
  <c r="C2633" i="61"/>
  <c r="B2633" i="61"/>
  <c r="D2633" i="61" l="1"/>
  <c r="A2635" i="61"/>
  <c r="B2634" i="61"/>
  <c r="C2634" i="61"/>
  <c r="D2634" i="61" s="1"/>
  <c r="A2636" i="61" l="1"/>
  <c r="C2635" i="61"/>
  <c r="B2635" i="61"/>
  <c r="D2635" i="61" l="1"/>
  <c r="A2637" i="61"/>
  <c r="C2636" i="61"/>
  <c r="B2636" i="61"/>
  <c r="D2636" i="61" l="1"/>
  <c r="A2638" i="61"/>
  <c r="C2637" i="61"/>
  <c r="B2637" i="61"/>
  <c r="D2637" i="61" l="1"/>
  <c r="A2639" i="61"/>
  <c r="C2638" i="61"/>
  <c r="B2638" i="61"/>
  <c r="D2638" i="61" l="1"/>
  <c r="A2640" i="61"/>
  <c r="B2639" i="61"/>
  <c r="C2639" i="61"/>
  <c r="D2639" i="61" s="1"/>
  <c r="A2641" i="61" l="1"/>
  <c r="C2640" i="61"/>
  <c r="B2640" i="61"/>
  <c r="D2640" i="61" l="1"/>
  <c r="A2642" i="61"/>
  <c r="C2641" i="61"/>
  <c r="D2641" i="61" s="1"/>
  <c r="B2641" i="61"/>
  <c r="A2643" i="61" l="1"/>
  <c r="C2642" i="61"/>
  <c r="B2642" i="61"/>
  <c r="D2642" i="61" l="1"/>
  <c r="A2644" i="61"/>
  <c r="C2643" i="61"/>
  <c r="B2643" i="61"/>
  <c r="D2643" i="61" l="1"/>
  <c r="A2645" i="61"/>
  <c r="C2644" i="61"/>
  <c r="B2644" i="61"/>
  <c r="D2644" i="61" l="1"/>
  <c r="A2646" i="61"/>
  <c r="C2645" i="61"/>
  <c r="B2645" i="61"/>
  <c r="D2645" i="61" l="1"/>
  <c r="A2647" i="61"/>
  <c r="C2646" i="61"/>
  <c r="B2646" i="61"/>
  <c r="D2646" i="61" l="1"/>
  <c r="A2648" i="61"/>
  <c r="B2647" i="61"/>
  <c r="C2647" i="61"/>
  <c r="D2647" i="61" s="1"/>
  <c r="A2649" i="61" l="1"/>
  <c r="C2648" i="61"/>
  <c r="B2648" i="61"/>
  <c r="D2648" i="61" l="1"/>
  <c r="A2650" i="61"/>
  <c r="C2649" i="61"/>
  <c r="B2649" i="61"/>
  <c r="D2649" i="61" l="1"/>
  <c r="A2651" i="61"/>
  <c r="B2650" i="61"/>
  <c r="C2650" i="61"/>
  <c r="D2650" i="61" s="1"/>
  <c r="A2652" i="61" l="1"/>
  <c r="C2651" i="61"/>
  <c r="B2651" i="61"/>
  <c r="D2651" i="61" l="1"/>
  <c r="A2653" i="61"/>
  <c r="C2652" i="61"/>
  <c r="B2652" i="61"/>
  <c r="D2652" i="61" l="1"/>
  <c r="A2654" i="61"/>
  <c r="C2653" i="61"/>
  <c r="B2653" i="61"/>
  <c r="D2653" i="61" l="1"/>
  <c r="A2655" i="61"/>
  <c r="C2654" i="61"/>
  <c r="B2654" i="61"/>
  <c r="D2654" i="61" l="1"/>
  <c r="A2656" i="61"/>
  <c r="B2655" i="61"/>
  <c r="C2655" i="61"/>
  <c r="D2655" i="61" s="1"/>
  <c r="A2657" i="61" l="1"/>
  <c r="C2656" i="61"/>
  <c r="B2656" i="61"/>
  <c r="D2656" i="61" l="1"/>
  <c r="A2658" i="61"/>
  <c r="B2657" i="61"/>
  <c r="C2657" i="61"/>
  <c r="D2657" i="61" s="1"/>
  <c r="A2659" i="61" l="1"/>
  <c r="C2658" i="61"/>
  <c r="B2658" i="61"/>
  <c r="D2658" i="61" l="1"/>
  <c r="A2660" i="61"/>
  <c r="C2659" i="61"/>
  <c r="B2659" i="61"/>
  <c r="D2659" i="61" l="1"/>
  <c r="A2661" i="61"/>
  <c r="C2660" i="61"/>
  <c r="B2660" i="61"/>
  <c r="D2660" i="61" l="1"/>
  <c r="A2662" i="61"/>
  <c r="C2661" i="61"/>
  <c r="D2661" i="61" s="1"/>
  <c r="B2661" i="61"/>
  <c r="A2663" i="61" l="1"/>
  <c r="C2662" i="61"/>
  <c r="B2662" i="61"/>
  <c r="D2662" i="61" l="1"/>
  <c r="A2664" i="61"/>
  <c r="B2663" i="61"/>
  <c r="C2663" i="61"/>
  <c r="D2663" i="61" s="1"/>
  <c r="A2665" i="61" l="1"/>
  <c r="C2664" i="61"/>
  <c r="B2664" i="61"/>
  <c r="D2664" i="61" l="1"/>
  <c r="A2666" i="61"/>
  <c r="C2665" i="61"/>
  <c r="B2665" i="61"/>
  <c r="D2665" i="61" l="1"/>
  <c r="A2667" i="61"/>
  <c r="B2666" i="61"/>
  <c r="C2666" i="61"/>
  <c r="D2666" i="61" s="1"/>
  <c r="A2668" i="61" l="1"/>
  <c r="C2667" i="61"/>
  <c r="B2667" i="61"/>
  <c r="D2667" i="61" l="1"/>
  <c r="A2669" i="61"/>
  <c r="C2668" i="61"/>
  <c r="B2668" i="61"/>
  <c r="D2668" i="61" l="1"/>
  <c r="A2670" i="61"/>
  <c r="C2669" i="61"/>
  <c r="B2669" i="61"/>
  <c r="D2669" i="61" l="1"/>
  <c r="A2671" i="61"/>
  <c r="C2670" i="61"/>
  <c r="B2670" i="61"/>
  <c r="D2670" i="61" l="1"/>
  <c r="A2672" i="61"/>
  <c r="B2671" i="61"/>
  <c r="C2671" i="61"/>
  <c r="D2671" i="61" s="1"/>
  <c r="A2673" i="61" l="1"/>
  <c r="C2672" i="61"/>
  <c r="B2672" i="61"/>
  <c r="D2672" i="61" l="1"/>
  <c r="A2674" i="61"/>
  <c r="C2673" i="61"/>
  <c r="B2673" i="61"/>
  <c r="D2673" i="61" l="1"/>
  <c r="A2675" i="61"/>
  <c r="C2674" i="61"/>
  <c r="B2674" i="61"/>
  <c r="D2674" i="61" l="1"/>
  <c r="A2676" i="61"/>
  <c r="C2675" i="61"/>
  <c r="B2675" i="61"/>
  <c r="D2675" i="61" l="1"/>
  <c r="A2677" i="61"/>
  <c r="C2676" i="61"/>
  <c r="B2676" i="61"/>
  <c r="D2676" i="61" l="1"/>
  <c r="A2678" i="61"/>
  <c r="C2677" i="61"/>
  <c r="B2677" i="61"/>
  <c r="D2677" i="61" l="1"/>
  <c r="A2679" i="61"/>
  <c r="C2678" i="61"/>
  <c r="B2678" i="61"/>
  <c r="D2678" i="61" l="1"/>
  <c r="A2680" i="61"/>
  <c r="B2679" i="61"/>
  <c r="C2679" i="61"/>
  <c r="D2679" i="61" s="1"/>
  <c r="A2681" i="61" l="1"/>
  <c r="C2680" i="61"/>
  <c r="B2680" i="61"/>
  <c r="D2680" i="61" l="1"/>
  <c r="A2682" i="61"/>
  <c r="C2681" i="61"/>
  <c r="B2681" i="61"/>
  <c r="D2681" i="61" l="1"/>
  <c r="A2683" i="61"/>
  <c r="B2682" i="61"/>
  <c r="C2682" i="61"/>
  <c r="D2682" i="61" s="1"/>
  <c r="A2684" i="61" l="1"/>
  <c r="C2683" i="61"/>
  <c r="B2683" i="61"/>
  <c r="D2683" i="61" l="1"/>
  <c r="A2685" i="61"/>
  <c r="C2684" i="61"/>
  <c r="B2684" i="61"/>
  <c r="D2684" i="61" l="1"/>
  <c r="A2686" i="61"/>
  <c r="C2685" i="61"/>
  <c r="D2685" i="61" s="1"/>
  <c r="B2685" i="61"/>
  <c r="A2687" i="61" l="1"/>
  <c r="C2686" i="61"/>
  <c r="B2686" i="61"/>
  <c r="D2686" i="61" l="1"/>
  <c r="A2688" i="61"/>
  <c r="B2687" i="61"/>
  <c r="C2687" i="61"/>
  <c r="D2687" i="61" s="1"/>
  <c r="A2689" i="61" l="1"/>
  <c r="C2688" i="61"/>
  <c r="B2688" i="61"/>
  <c r="D2688" i="61" l="1"/>
  <c r="A2690" i="61"/>
  <c r="C2689" i="61"/>
  <c r="D2689" i="61" s="1"/>
  <c r="B2689" i="61"/>
  <c r="A2691" i="61" l="1"/>
  <c r="C2690" i="61"/>
  <c r="B2690" i="61"/>
  <c r="D2690" i="61" l="1"/>
  <c r="A2692" i="61"/>
  <c r="C2691" i="61"/>
  <c r="B2691" i="61"/>
  <c r="D2691" i="61" l="1"/>
  <c r="A2693" i="61"/>
  <c r="C2692" i="61"/>
  <c r="B2692" i="61"/>
  <c r="D2692" i="61" l="1"/>
  <c r="A2694" i="61"/>
  <c r="C2693" i="61"/>
  <c r="B2693" i="61"/>
  <c r="D2693" i="61" l="1"/>
  <c r="A2695" i="61"/>
  <c r="C2694" i="61"/>
  <c r="B2694" i="61"/>
  <c r="D2694" i="61" l="1"/>
  <c r="A2696" i="61"/>
  <c r="B2695" i="61"/>
  <c r="C2695" i="61"/>
  <c r="D2695" i="61" s="1"/>
  <c r="A2697" i="61" l="1"/>
  <c r="C2696" i="61"/>
  <c r="B2696" i="61"/>
  <c r="D2696" i="61" l="1"/>
  <c r="A2698" i="61"/>
  <c r="C2697" i="61"/>
  <c r="B2697" i="61"/>
  <c r="D2697" i="61" l="1"/>
  <c r="A2699" i="61"/>
  <c r="B2698" i="61"/>
  <c r="C2698" i="61"/>
  <c r="D2698" i="61" s="1"/>
  <c r="A2700" i="61" l="1"/>
  <c r="C2699" i="61"/>
  <c r="B2699" i="61"/>
  <c r="D2699" i="61" l="1"/>
  <c r="A2701" i="61"/>
  <c r="C2700" i="61"/>
  <c r="B2700" i="61"/>
  <c r="D2700" i="61" l="1"/>
  <c r="A2702" i="61"/>
  <c r="C2701" i="61"/>
  <c r="D2701" i="61" s="1"/>
  <c r="B2701" i="61"/>
  <c r="A2703" i="61" l="1"/>
  <c r="C2702" i="61"/>
  <c r="B2702" i="61"/>
  <c r="D2702" i="61" l="1"/>
  <c r="A2704" i="61"/>
  <c r="B2703" i="61"/>
  <c r="C2703" i="61"/>
  <c r="D2703" i="61" s="1"/>
  <c r="A2705" i="61" l="1"/>
  <c r="C2704" i="61"/>
  <c r="B2704" i="61"/>
  <c r="D2704" i="61" l="1"/>
  <c r="A2706" i="61"/>
  <c r="C2705" i="61"/>
  <c r="D2705" i="61" s="1"/>
  <c r="B2705" i="61"/>
  <c r="A2707" i="61" l="1"/>
  <c r="C2706" i="61"/>
  <c r="B2706" i="61"/>
  <c r="D2706" i="61" l="1"/>
  <c r="A2708" i="61"/>
  <c r="C2707" i="61"/>
  <c r="B2707" i="61"/>
  <c r="D2707" i="61" l="1"/>
  <c r="A2709" i="61"/>
  <c r="C2708" i="61"/>
  <c r="B2708" i="61"/>
  <c r="D2708" i="61" l="1"/>
  <c r="A2710" i="61"/>
  <c r="C2709" i="61"/>
  <c r="D2709" i="61" s="1"/>
  <c r="B2709" i="61"/>
  <c r="A2711" i="61" l="1"/>
  <c r="C2710" i="61"/>
  <c r="B2710" i="61"/>
  <c r="D2710" i="61" l="1"/>
  <c r="A2712" i="61"/>
  <c r="B2711" i="61"/>
  <c r="C2711" i="61"/>
  <c r="D2711" i="61" s="1"/>
  <c r="A2713" i="61" l="1"/>
  <c r="C2712" i="61"/>
  <c r="B2712" i="61"/>
  <c r="D2712" i="61" l="1"/>
  <c r="A2714" i="61"/>
  <c r="C2713" i="61"/>
  <c r="B2713" i="61"/>
  <c r="D2713" i="61" l="1"/>
  <c r="A2715" i="61"/>
  <c r="B2714" i="61"/>
  <c r="C2714" i="61"/>
  <c r="D2714" i="61" s="1"/>
  <c r="A2716" i="61" l="1"/>
  <c r="C2715" i="61"/>
  <c r="B2715" i="61"/>
  <c r="D2715" i="61" l="1"/>
  <c r="A2717" i="61"/>
  <c r="C2716" i="61"/>
  <c r="B2716" i="61"/>
  <c r="D2716" i="61" l="1"/>
  <c r="A2718" i="61"/>
  <c r="C2717" i="61"/>
  <c r="B2717" i="61"/>
  <c r="D2717" i="61" l="1"/>
  <c r="A2719" i="61"/>
  <c r="C2718" i="61"/>
  <c r="B2718" i="61"/>
  <c r="D2718" i="61" l="1"/>
  <c r="A2720" i="61"/>
  <c r="B2719" i="61"/>
  <c r="C2719" i="61"/>
  <c r="D2719" i="61" s="1"/>
  <c r="A2721" i="61" l="1"/>
  <c r="C2720" i="61"/>
  <c r="B2720" i="61"/>
  <c r="D2720" i="61" l="1"/>
  <c r="A2722" i="61"/>
  <c r="C2721" i="61"/>
  <c r="D2721" i="61" s="1"/>
  <c r="B2721" i="61"/>
  <c r="A2723" i="61" l="1"/>
  <c r="C2722" i="61"/>
  <c r="B2722" i="61"/>
  <c r="D2722" i="61" l="1"/>
  <c r="A2724" i="61"/>
  <c r="C2723" i="61"/>
  <c r="B2723" i="61"/>
  <c r="D2723" i="61" l="1"/>
  <c r="A2725" i="61"/>
  <c r="C2724" i="61"/>
  <c r="B2724" i="61"/>
  <c r="D2724" i="61" l="1"/>
  <c r="A2726" i="61"/>
  <c r="C2725" i="61"/>
  <c r="B2725" i="61"/>
  <c r="D2725" i="61" l="1"/>
  <c r="A2727" i="61"/>
  <c r="C2726" i="61"/>
  <c r="B2726" i="61"/>
  <c r="D2726" i="61" l="1"/>
  <c r="A2728" i="61"/>
  <c r="B2727" i="61"/>
  <c r="C2727" i="61"/>
  <c r="D2727" i="61" s="1"/>
  <c r="A2729" i="61" l="1"/>
  <c r="C2728" i="61"/>
  <c r="B2728" i="61"/>
  <c r="D2728" i="61" l="1"/>
  <c r="A2730" i="61"/>
  <c r="C2729" i="61"/>
  <c r="B2729" i="61"/>
  <c r="D2729" i="61" l="1"/>
  <c r="A2731" i="61"/>
  <c r="B2730" i="61"/>
  <c r="C2730" i="61"/>
  <c r="D2730" i="61" s="1"/>
  <c r="A2732" i="61" l="1"/>
  <c r="C2731" i="61"/>
  <c r="B2731" i="61"/>
  <c r="D2731" i="61" l="1"/>
  <c r="A2733" i="61"/>
  <c r="C2732" i="61"/>
  <c r="B2732" i="61"/>
  <c r="D2732" i="61" l="1"/>
  <c r="A2734" i="61"/>
  <c r="C2733" i="61"/>
  <c r="B2733" i="61"/>
  <c r="D2733" i="61" l="1"/>
  <c r="A2735" i="61"/>
  <c r="C2734" i="61"/>
  <c r="B2734" i="61"/>
  <c r="D2734" i="61" l="1"/>
  <c r="A2736" i="61"/>
  <c r="B2735" i="61"/>
  <c r="C2735" i="61"/>
  <c r="D2735" i="61" s="1"/>
  <c r="A2737" i="61" l="1"/>
  <c r="C2736" i="61"/>
  <c r="B2736" i="61"/>
  <c r="D2736" i="61" l="1"/>
  <c r="A2738" i="61"/>
  <c r="B2737" i="61"/>
  <c r="C2737" i="61"/>
  <c r="D2737" i="61" l="1"/>
  <c r="A2739" i="61"/>
  <c r="C2738" i="61"/>
  <c r="B2738" i="61"/>
  <c r="D2738" i="61" l="1"/>
  <c r="A2740" i="61"/>
  <c r="B2739" i="61"/>
  <c r="C2739" i="61"/>
  <c r="D2739" i="61" s="1"/>
  <c r="A2741" i="61" l="1"/>
  <c r="C2740" i="61"/>
  <c r="B2740" i="61"/>
  <c r="D2740" i="61" l="1"/>
  <c r="A2742" i="61"/>
  <c r="C2741" i="61"/>
  <c r="B2741" i="61"/>
  <c r="D2741" i="61" l="1"/>
  <c r="A2743" i="61"/>
  <c r="C2742" i="61"/>
  <c r="B2742" i="61"/>
  <c r="D2742" i="61" l="1"/>
  <c r="A2744" i="61"/>
  <c r="B2743" i="61"/>
  <c r="C2743" i="61"/>
  <c r="D2743" i="61" s="1"/>
  <c r="A2745" i="61" l="1"/>
  <c r="C2744" i="61"/>
  <c r="B2744" i="61"/>
  <c r="D2744" i="61" l="1"/>
  <c r="A2746" i="61"/>
  <c r="C2745" i="61"/>
  <c r="B2745" i="61"/>
  <c r="D2745" i="61" l="1"/>
  <c r="A2747" i="61"/>
  <c r="B2746" i="61"/>
  <c r="C2746" i="61"/>
  <c r="D2746" i="61" s="1"/>
  <c r="A2748" i="61" l="1"/>
  <c r="C2747" i="61"/>
  <c r="B2747" i="61"/>
  <c r="D2747" i="61" l="1"/>
  <c r="A2749" i="61"/>
  <c r="C2748" i="61"/>
  <c r="B2748" i="61"/>
  <c r="D2748" i="61" l="1"/>
  <c r="A2750" i="61"/>
  <c r="C2749" i="61"/>
  <c r="B2749" i="61"/>
  <c r="D2749" i="61" l="1"/>
  <c r="A2751" i="61"/>
  <c r="C2750" i="61"/>
  <c r="D2750" i="61" s="1"/>
  <c r="B2750" i="61"/>
  <c r="A2752" i="61" l="1"/>
  <c r="B2751" i="61"/>
  <c r="C2751" i="61"/>
  <c r="D2751" i="61" s="1"/>
  <c r="A2753" i="61" l="1"/>
  <c r="C2752" i="61"/>
  <c r="B2752" i="61"/>
  <c r="D2752" i="61" l="1"/>
  <c r="A2754" i="61"/>
  <c r="C2753" i="61"/>
  <c r="D2753" i="61" s="1"/>
  <c r="B2753" i="61"/>
  <c r="A2755" i="61" l="1"/>
  <c r="C2754" i="61"/>
  <c r="B2754" i="61"/>
  <c r="D2754" i="61" l="1"/>
  <c r="A2756" i="61"/>
  <c r="B2755" i="61"/>
  <c r="C2755" i="61"/>
  <c r="D2755" i="61" s="1"/>
  <c r="A2757" i="61" l="1"/>
  <c r="C2756" i="61"/>
  <c r="B2756" i="61"/>
  <c r="D2756" i="61" l="1"/>
  <c r="A2758" i="61"/>
  <c r="C2757" i="61"/>
  <c r="B2757" i="61"/>
  <c r="D2757" i="61" l="1"/>
  <c r="A2759" i="61"/>
  <c r="C2758" i="61"/>
  <c r="B2758" i="61"/>
  <c r="D2758" i="61" l="1"/>
  <c r="A2760" i="61"/>
  <c r="B2759" i="61"/>
  <c r="C2759" i="61"/>
  <c r="D2759" i="61" s="1"/>
  <c r="A2761" i="61" l="1"/>
  <c r="C2760" i="61"/>
  <c r="B2760" i="61"/>
  <c r="D2760" i="61" l="1"/>
  <c r="A2762" i="61"/>
  <c r="C2761" i="61"/>
  <c r="B2761" i="61"/>
  <c r="D2761" i="61" l="1"/>
  <c r="A2763" i="61"/>
  <c r="B2762" i="61"/>
  <c r="C2762" i="61"/>
  <c r="D2762" i="61" s="1"/>
  <c r="A2764" i="61" l="1"/>
  <c r="C2763" i="61"/>
  <c r="B2763" i="61"/>
  <c r="D2763" i="61" l="1"/>
  <c r="A2765" i="61"/>
  <c r="C2764" i="61"/>
  <c r="B2764" i="61"/>
  <c r="D2764" i="61" l="1"/>
  <c r="A2766" i="61"/>
  <c r="C2765" i="61"/>
  <c r="B2765" i="61"/>
  <c r="D2765" i="61" l="1"/>
  <c r="A2767" i="61"/>
  <c r="C2766" i="61"/>
  <c r="B2766" i="61"/>
  <c r="D2766" i="61" l="1"/>
  <c r="A2768" i="61"/>
  <c r="B2767" i="61"/>
  <c r="C2767" i="61"/>
  <c r="D2767" i="61" s="1"/>
  <c r="A2769" i="61" l="1"/>
  <c r="C2768" i="61"/>
  <c r="B2768" i="61"/>
  <c r="D2768" i="61" l="1"/>
  <c r="A2770" i="61"/>
  <c r="C2769" i="61"/>
  <c r="B2769" i="61"/>
  <c r="D2769" i="61" l="1"/>
  <c r="A2771" i="61"/>
  <c r="C2770" i="61"/>
  <c r="B2770" i="61"/>
  <c r="D2770" i="61" l="1"/>
  <c r="A2772" i="61"/>
  <c r="B2771" i="61"/>
  <c r="C2771" i="61"/>
  <c r="D2771" i="61" s="1"/>
  <c r="A2773" i="61" l="1"/>
  <c r="C2772" i="61"/>
  <c r="B2772" i="61"/>
  <c r="D2772" i="61" l="1"/>
  <c r="A2774" i="61"/>
  <c r="C2773" i="61"/>
  <c r="B2773" i="61"/>
  <c r="D2773" i="61" l="1"/>
  <c r="A2775" i="61"/>
  <c r="C2774" i="61"/>
  <c r="B2774" i="61"/>
  <c r="D2774" i="61" l="1"/>
  <c r="A2776" i="61"/>
  <c r="B2775" i="61"/>
  <c r="C2775" i="61"/>
  <c r="D2775" i="61" s="1"/>
  <c r="A2777" i="61" l="1"/>
  <c r="C2776" i="61"/>
  <c r="B2776" i="61"/>
  <c r="D2776" i="61" l="1"/>
  <c r="A2778" i="61"/>
  <c r="C2777" i="61"/>
  <c r="B2777" i="61"/>
  <c r="D2777" i="61" l="1"/>
  <c r="A2779" i="61"/>
  <c r="B2778" i="61"/>
  <c r="C2778" i="61"/>
  <c r="D2778" i="61" s="1"/>
  <c r="A2780" i="61" l="1"/>
  <c r="C2779" i="61"/>
  <c r="B2779" i="61"/>
  <c r="D2779" i="61" l="1"/>
  <c r="A2781" i="61"/>
  <c r="C2780" i="61"/>
  <c r="B2780" i="61"/>
  <c r="D2780" i="61" l="1"/>
  <c r="A2782" i="61"/>
  <c r="C2781" i="61"/>
  <c r="B2781" i="61"/>
  <c r="D2781" i="61" l="1"/>
  <c r="A2783" i="61"/>
  <c r="C2782" i="61"/>
  <c r="B2782" i="61"/>
  <c r="D2782" i="61" l="1"/>
  <c r="A2784" i="61"/>
  <c r="B2783" i="61"/>
  <c r="C2783" i="61"/>
  <c r="D2783" i="61" s="1"/>
  <c r="A2785" i="61" l="1"/>
  <c r="C2784" i="61"/>
  <c r="D2784" i="61" s="1"/>
  <c r="B2784" i="61"/>
  <c r="A2786" i="61" l="1"/>
  <c r="C2785" i="61"/>
  <c r="B2785" i="61"/>
  <c r="D2785" i="61" l="1"/>
  <c r="A2787" i="61"/>
  <c r="C2786" i="61"/>
  <c r="B2786" i="61"/>
  <c r="D2786" i="61" l="1"/>
  <c r="A2788" i="61"/>
  <c r="B2787" i="61"/>
  <c r="C2787" i="61"/>
  <c r="D2787" i="61" s="1"/>
  <c r="A2789" i="61" l="1"/>
  <c r="C2788" i="61"/>
  <c r="B2788" i="61"/>
  <c r="D2788" i="61" l="1"/>
  <c r="A2790" i="61"/>
  <c r="C2789" i="61"/>
  <c r="D2789" i="61" s="1"/>
  <c r="B2789" i="61"/>
  <c r="A2791" i="61" l="1"/>
  <c r="C2790" i="61"/>
  <c r="B2790" i="61"/>
  <c r="D2790" i="61" l="1"/>
  <c r="A2792" i="61"/>
  <c r="B2791" i="61"/>
  <c r="C2791" i="61"/>
  <c r="D2791" i="61" s="1"/>
  <c r="A2793" i="61" l="1"/>
  <c r="C2792" i="61"/>
  <c r="B2792" i="61"/>
  <c r="D2792" i="61" l="1"/>
  <c r="A2794" i="61"/>
  <c r="C2793" i="61"/>
  <c r="B2793" i="61"/>
  <c r="D2793" i="61" l="1"/>
  <c r="A2795" i="61"/>
  <c r="B2794" i="61"/>
  <c r="C2794" i="61"/>
  <c r="D2794" i="61" s="1"/>
  <c r="A2796" i="61" l="1"/>
  <c r="C2795" i="61"/>
  <c r="B2795" i="61"/>
  <c r="D2795" i="61" l="1"/>
  <c r="A2797" i="61"/>
  <c r="C2796" i="61"/>
  <c r="B2796" i="61"/>
  <c r="D2796" i="61" l="1"/>
  <c r="A2798" i="61"/>
  <c r="C2797" i="61"/>
  <c r="B2797" i="61"/>
  <c r="D2797" i="61" l="1"/>
  <c r="A2799" i="61"/>
  <c r="C2798" i="61"/>
  <c r="B2798" i="61"/>
  <c r="D2798" i="61" l="1"/>
  <c r="A2800" i="61"/>
  <c r="B2799" i="61"/>
  <c r="C2799" i="61"/>
  <c r="D2799" i="61" s="1"/>
  <c r="A2801" i="61" l="1"/>
  <c r="C2800" i="61"/>
  <c r="B2800" i="61"/>
  <c r="D2800" i="61" l="1"/>
  <c r="A2802" i="61"/>
  <c r="B2801" i="61"/>
  <c r="C2801" i="61"/>
  <c r="D2801" i="61" s="1"/>
  <c r="A2803" i="61" l="1"/>
  <c r="C2802" i="61"/>
  <c r="B2802" i="61"/>
  <c r="D2802" i="61" l="1"/>
  <c r="A2804" i="61"/>
  <c r="B2803" i="61"/>
  <c r="C2803" i="61"/>
  <c r="D2803" i="61" l="1"/>
  <c r="A2805" i="61"/>
  <c r="C2804" i="61"/>
  <c r="B2804" i="61"/>
  <c r="A2806" i="61" l="1"/>
  <c r="C2805" i="61"/>
  <c r="B2805" i="61"/>
  <c r="D2804" i="61"/>
  <c r="D2805" i="61" l="1"/>
  <c r="A2807" i="61"/>
  <c r="C2806" i="61"/>
  <c r="D2806" i="61" s="1"/>
  <c r="B2806" i="61"/>
  <c r="A2808" i="61" l="1"/>
  <c r="B2807" i="61"/>
  <c r="C2807" i="61"/>
  <c r="D2807" i="61" l="1"/>
  <c r="A2809" i="61"/>
  <c r="C2808" i="61"/>
  <c r="B2808" i="61"/>
  <c r="A2810" i="61" l="1"/>
  <c r="C2809" i="61"/>
  <c r="B2809" i="61"/>
  <c r="D2808" i="61"/>
  <c r="D2809" i="61" l="1"/>
  <c r="A2811" i="61"/>
  <c r="B2810" i="61"/>
  <c r="C2810" i="61"/>
  <c r="D2810" i="61" s="1"/>
  <c r="A2812" i="61" l="1"/>
  <c r="C2811" i="61"/>
  <c r="B2811" i="61"/>
  <c r="D2811" i="61" l="1"/>
  <c r="A2813" i="61"/>
  <c r="C2812" i="61"/>
  <c r="B2812" i="61"/>
  <c r="D2812" i="61" l="1"/>
  <c r="A2814" i="61"/>
  <c r="C2813" i="61"/>
  <c r="B2813" i="61"/>
  <c r="D2813" i="61" l="1"/>
  <c r="A2815" i="61"/>
  <c r="C2814" i="61"/>
  <c r="D2814" i="61" s="1"/>
  <c r="B2814" i="61"/>
  <c r="A2816" i="61" l="1"/>
  <c r="B2815" i="61"/>
  <c r="C2815" i="61"/>
  <c r="D2815" i="61" s="1"/>
  <c r="A2817" i="61" l="1"/>
  <c r="C2816" i="61"/>
  <c r="B2816" i="61"/>
  <c r="D2816" i="61" l="1"/>
  <c r="A2818" i="61"/>
  <c r="C2817" i="61"/>
  <c r="B2817" i="61"/>
  <c r="D2817" i="61" l="1"/>
  <c r="A2819" i="61"/>
  <c r="C2818" i="61"/>
  <c r="B2818" i="61"/>
  <c r="D2818" i="61" l="1"/>
  <c r="A2820" i="61"/>
  <c r="B2819" i="61"/>
  <c r="C2819" i="61"/>
  <c r="D2819" i="61" s="1"/>
  <c r="A2821" i="61" l="1"/>
  <c r="C2820" i="61"/>
  <c r="B2820" i="61"/>
  <c r="D2820" i="61" l="1"/>
  <c r="A2822" i="61"/>
  <c r="C2821" i="61"/>
  <c r="B2821" i="61"/>
  <c r="D2821" i="61" l="1"/>
  <c r="A2823" i="61"/>
  <c r="C2822" i="61"/>
  <c r="B2822" i="61"/>
  <c r="D2822" i="61" l="1"/>
  <c r="A2824" i="61"/>
  <c r="B2823" i="61"/>
  <c r="C2823" i="61"/>
  <c r="D2823" i="61" s="1"/>
  <c r="A2825" i="61" l="1"/>
  <c r="C2824" i="61"/>
  <c r="B2824" i="61"/>
  <c r="D2824" i="61" l="1"/>
  <c r="A2826" i="61"/>
  <c r="C2825" i="61"/>
  <c r="B2825" i="61"/>
  <c r="D2825" i="61" l="1"/>
  <c r="A2827" i="61"/>
  <c r="B2826" i="61"/>
  <c r="C2826" i="61"/>
  <c r="D2826" i="61" s="1"/>
  <c r="A2828" i="61" l="1"/>
  <c r="C2827" i="61"/>
  <c r="B2827" i="61"/>
  <c r="D2827" i="61" l="1"/>
  <c r="A2829" i="61"/>
  <c r="C2828" i="61"/>
  <c r="B2828" i="61"/>
  <c r="D2828" i="61" l="1"/>
  <c r="A2830" i="61"/>
  <c r="C2829" i="61"/>
  <c r="B2829" i="61"/>
  <c r="D2829" i="61" l="1"/>
  <c r="A2831" i="61"/>
  <c r="C2830" i="61"/>
  <c r="B2830" i="61"/>
  <c r="D2830" i="61" l="1"/>
  <c r="A2832" i="61"/>
  <c r="B2831" i="61"/>
  <c r="C2831" i="61"/>
  <c r="D2831" i="61" s="1"/>
  <c r="A2833" i="61" l="1"/>
  <c r="C2832" i="61"/>
  <c r="B2832" i="61"/>
  <c r="D2832" i="61" l="1"/>
  <c r="A2834" i="61"/>
  <c r="C2833" i="61"/>
  <c r="B2833" i="61"/>
  <c r="D2833" i="61" l="1"/>
  <c r="A2835" i="61"/>
  <c r="C2834" i="61"/>
  <c r="B2834" i="61"/>
  <c r="D2834" i="61" l="1"/>
  <c r="A2836" i="61"/>
  <c r="B2835" i="61"/>
  <c r="C2835" i="61"/>
  <c r="D2835" i="61" s="1"/>
  <c r="A2837" i="61" l="1"/>
  <c r="C2836" i="61"/>
  <c r="B2836" i="61"/>
  <c r="D2836" i="61" l="1"/>
  <c r="A2838" i="61"/>
  <c r="C2837" i="61"/>
  <c r="B2837" i="61"/>
  <c r="A2839" i="61" l="1"/>
  <c r="C2838" i="61"/>
  <c r="B2838" i="61"/>
  <c r="D2837" i="61"/>
  <c r="D2838" i="61" l="1"/>
  <c r="A2840" i="61"/>
  <c r="B2839" i="61"/>
  <c r="C2839" i="61"/>
  <c r="D2839" i="61" s="1"/>
  <c r="A2841" i="61" l="1"/>
  <c r="C2840" i="61"/>
  <c r="D2840" i="61" s="1"/>
  <c r="B2840" i="61"/>
  <c r="A2842" i="61" l="1"/>
  <c r="C2841" i="61"/>
  <c r="B2841" i="61"/>
  <c r="D2841" i="61" l="1"/>
  <c r="A2843" i="61"/>
  <c r="B2842" i="61"/>
  <c r="C2842" i="61"/>
  <c r="D2842" i="61" s="1"/>
  <c r="A2844" i="61" l="1"/>
  <c r="C2843" i="61"/>
  <c r="B2843" i="61"/>
  <c r="D2843" i="61" l="1"/>
  <c r="A2845" i="61"/>
  <c r="C2844" i="61"/>
  <c r="B2844" i="61"/>
  <c r="D2844" i="61" l="1"/>
  <c r="A2846" i="61"/>
  <c r="C2845" i="61"/>
  <c r="B2845" i="61"/>
  <c r="D2845" i="61" l="1"/>
  <c r="A2847" i="61"/>
  <c r="C2846" i="61"/>
  <c r="B2846" i="61"/>
  <c r="D2846" i="61" l="1"/>
  <c r="A2848" i="61"/>
  <c r="B2847" i="61"/>
  <c r="C2847" i="61"/>
  <c r="D2847" i="61" s="1"/>
  <c r="A2849" i="61" l="1"/>
  <c r="C2848" i="61"/>
  <c r="B2848" i="61"/>
  <c r="D2848" i="61" l="1"/>
  <c r="A2850" i="61"/>
  <c r="C2849" i="61"/>
  <c r="B2849" i="61"/>
  <c r="D2849" i="61" l="1"/>
  <c r="A2851" i="61"/>
  <c r="C2850" i="61"/>
  <c r="B2850" i="61"/>
  <c r="D2850" i="61" l="1"/>
  <c r="A2852" i="61"/>
  <c r="B2851" i="61"/>
  <c r="C2851" i="61"/>
  <c r="D2851" i="61" s="1"/>
  <c r="A2853" i="61" l="1"/>
  <c r="C2852" i="61"/>
  <c r="B2852" i="61"/>
  <c r="D2852" i="61" l="1"/>
  <c r="A2854" i="61"/>
  <c r="C2853" i="61"/>
  <c r="B2853" i="61"/>
  <c r="D2853" i="61" l="1"/>
  <c r="A2855" i="61"/>
  <c r="C2854" i="61"/>
  <c r="B2854" i="61"/>
  <c r="D2854" i="61" l="1"/>
  <c r="A2856" i="61"/>
  <c r="B2855" i="61"/>
  <c r="C2855" i="61"/>
  <c r="D2855" i="61" s="1"/>
  <c r="A2857" i="61" l="1"/>
  <c r="C2856" i="61"/>
  <c r="B2856" i="61"/>
  <c r="D2856" i="61" l="1"/>
  <c r="A2858" i="61"/>
  <c r="C2857" i="61"/>
  <c r="B2857" i="61"/>
  <c r="D2857" i="61" l="1"/>
  <c r="A2859" i="61"/>
  <c r="B2858" i="61"/>
  <c r="C2858" i="61"/>
  <c r="D2858" i="61" s="1"/>
  <c r="A2860" i="61" l="1"/>
  <c r="C2859" i="61"/>
  <c r="B2859" i="61"/>
  <c r="D2859" i="61" l="1"/>
  <c r="A2861" i="61"/>
  <c r="C2860" i="61"/>
  <c r="B2860" i="61"/>
  <c r="D2860" i="61" l="1"/>
  <c r="A2862" i="61"/>
  <c r="C2861" i="61"/>
  <c r="B2861" i="61"/>
  <c r="D2861" i="61" l="1"/>
  <c r="A2863" i="61"/>
  <c r="C2862" i="61"/>
  <c r="B2862" i="61"/>
  <c r="D2862" i="61" l="1"/>
  <c r="A2864" i="61"/>
  <c r="B2863" i="61"/>
  <c r="C2863" i="61"/>
  <c r="D2863" i="61" s="1"/>
  <c r="A2865" i="61" l="1"/>
  <c r="C2864" i="61"/>
  <c r="D2864" i="61" s="1"/>
  <c r="B2864" i="61"/>
  <c r="A2866" i="61" l="1"/>
  <c r="B2865" i="61"/>
  <c r="C2865" i="61"/>
  <c r="D2865" i="61" s="1"/>
  <c r="A2867" i="61" l="1"/>
  <c r="C2866" i="61"/>
  <c r="B2866" i="61"/>
  <c r="D2866" i="61" l="1"/>
  <c r="A2868" i="61"/>
  <c r="B2867" i="61"/>
  <c r="C2867" i="61"/>
  <c r="D2867" i="61" s="1"/>
  <c r="A2869" i="61" l="1"/>
  <c r="C2868" i="61"/>
  <c r="B2868" i="61"/>
  <c r="D2868" i="61" l="1"/>
  <c r="A2870" i="61"/>
  <c r="C2869" i="61"/>
  <c r="D2869" i="61" s="1"/>
  <c r="B2869" i="61"/>
  <c r="A2871" i="61" l="1"/>
  <c r="C2870" i="61"/>
  <c r="B2870" i="61"/>
  <c r="D2870" i="61" l="1"/>
  <c r="A2872" i="61"/>
  <c r="B2871" i="61"/>
  <c r="C2871" i="61"/>
  <c r="D2871" i="61" s="1"/>
  <c r="A2873" i="61" l="1"/>
  <c r="C2872" i="61"/>
  <c r="B2872" i="61"/>
  <c r="D2872" i="61" l="1"/>
  <c r="A2874" i="61"/>
  <c r="C2873" i="61"/>
  <c r="B2873" i="61"/>
  <c r="D2873" i="61" l="1"/>
  <c r="A2875" i="61"/>
  <c r="B2874" i="61"/>
  <c r="C2874" i="61"/>
  <c r="D2874" i="61" s="1"/>
  <c r="A2876" i="61" l="1"/>
  <c r="C2875" i="61"/>
  <c r="B2875" i="61"/>
  <c r="D2875" i="61" l="1"/>
  <c r="A2877" i="61"/>
  <c r="C2876" i="61"/>
  <c r="B2876" i="61"/>
  <c r="D2876" i="61" l="1"/>
  <c r="A2878" i="61"/>
  <c r="C2877" i="61"/>
  <c r="D2877" i="61" s="1"/>
  <c r="B2877" i="61"/>
  <c r="A2879" i="61" l="1"/>
  <c r="C2878" i="61"/>
  <c r="B2878" i="61"/>
  <c r="D2878" i="61" l="1"/>
  <c r="A2880" i="61"/>
  <c r="B2879" i="61"/>
  <c r="C2879" i="61"/>
  <c r="D2879" i="61" s="1"/>
  <c r="A2881" i="61" l="1"/>
  <c r="C2880" i="61"/>
  <c r="B2880" i="61"/>
  <c r="D2880" i="61" l="1"/>
  <c r="A2882" i="61"/>
  <c r="C2881" i="61"/>
  <c r="B2881" i="61"/>
  <c r="D2881" i="61" l="1"/>
  <c r="A2883" i="61"/>
  <c r="C2882" i="61"/>
  <c r="B2882" i="61"/>
  <c r="D2882" i="61" l="1"/>
  <c r="A2884" i="61"/>
  <c r="B2883" i="61"/>
  <c r="C2883" i="61"/>
  <c r="D2883" i="61" s="1"/>
  <c r="A2885" i="61" l="1"/>
  <c r="C2884" i="61"/>
  <c r="B2884" i="61"/>
  <c r="D2884" i="61" l="1"/>
  <c r="A2886" i="61"/>
  <c r="C2885" i="61"/>
  <c r="B2885" i="61"/>
  <c r="A2887" i="61" l="1"/>
  <c r="C2886" i="61"/>
  <c r="B2886" i="61"/>
  <c r="D2885" i="61"/>
  <c r="D2886" i="61" l="1"/>
  <c r="A2888" i="61"/>
  <c r="B2887" i="61"/>
  <c r="C2887" i="61"/>
  <c r="D2887" i="61" s="1"/>
  <c r="A2889" i="61" l="1"/>
  <c r="C2888" i="61"/>
  <c r="B2888" i="61"/>
  <c r="D2888" i="61" l="1"/>
  <c r="A2890" i="61"/>
  <c r="C2889" i="61"/>
  <c r="B2889" i="61"/>
  <c r="D2889" i="61" l="1"/>
  <c r="A2891" i="61"/>
  <c r="B2890" i="61"/>
  <c r="C2890" i="61"/>
  <c r="D2890" i="61" s="1"/>
  <c r="A2892" i="61" l="1"/>
  <c r="C2891" i="61"/>
  <c r="B2891" i="61"/>
  <c r="D2891" i="61" l="1"/>
  <c r="A2893" i="61"/>
  <c r="C2892" i="61"/>
  <c r="B2892" i="61"/>
  <c r="D2892" i="61" l="1"/>
  <c r="A2894" i="61"/>
  <c r="C2893" i="61"/>
  <c r="B2893" i="61"/>
  <c r="D2893" i="61" l="1"/>
  <c r="A2895" i="61"/>
  <c r="C2894" i="61"/>
  <c r="B2894" i="61"/>
  <c r="D2894" i="61" l="1"/>
  <c r="A2896" i="61"/>
  <c r="C2895" i="61"/>
  <c r="B2895" i="61"/>
  <c r="D2895" i="61" l="1"/>
  <c r="A2897" i="61"/>
  <c r="C2896" i="61"/>
  <c r="D2896" i="61" s="1"/>
  <c r="B2896" i="61"/>
  <c r="A2898" i="61" l="1"/>
  <c r="C2897" i="61"/>
  <c r="B2897" i="61"/>
  <c r="D2897" i="61" l="1"/>
  <c r="A2899" i="61"/>
  <c r="C2898" i="61"/>
  <c r="B2898" i="61"/>
  <c r="D2898" i="61" l="1"/>
  <c r="A2900" i="61"/>
  <c r="B2899" i="61"/>
  <c r="C2899" i="61"/>
  <c r="D2899" i="61" s="1"/>
  <c r="A2901" i="61" l="1"/>
  <c r="C2900" i="61"/>
  <c r="B2900" i="61"/>
  <c r="D2900" i="61" l="1"/>
  <c r="A2902" i="61"/>
  <c r="C2901" i="61"/>
  <c r="B2901" i="61"/>
  <c r="D2901" i="61" l="1"/>
  <c r="A2903" i="61"/>
  <c r="C2902" i="61"/>
  <c r="B2902" i="61"/>
  <c r="D2902" i="61" l="1"/>
  <c r="A2904" i="61"/>
  <c r="C2903" i="61"/>
  <c r="B2903" i="61"/>
  <c r="D2903" i="61" l="1"/>
  <c r="A2905" i="61"/>
  <c r="C2904" i="61"/>
  <c r="B2904" i="61"/>
  <c r="D2904" i="61" l="1"/>
  <c r="A2906" i="61"/>
  <c r="C2905" i="61"/>
  <c r="B2905" i="61"/>
  <c r="D2905" i="61" l="1"/>
  <c r="A2907" i="61"/>
  <c r="C2906" i="61"/>
  <c r="B2906" i="61"/>
  <c r="D2906" i="61" l="1"/>
  <c r="A2908" i="61"/>
  <c r="C2907" i="61"/>
  <c r="B2907" i="61"/>
  <c r="D2907" i="61" l="1"/>
  <c r="A2909" i="61"/>
  <c r="C2908" i="61"/>
  <c r="B2908" i="61"/>
  <c r="D2908" i="61" l="1"/>
  <c r="A2910" i="61"/>
  <c r="C2909" i="61"/>
  <c r="D2909" i="61" s="1"/>
  <c r="B2909" i="61"/>
  <c r="A2911" i="61" l="1"/>
  <c r="C2910" i="61"/>
  <c r="B2910" i="61"/>
  <c r="D2910" i="61" l="1"/>
  <c r="A2912" i="61"/>
  <c r="B2911" i="61"/>
  <c r="C2911" i="61"/>
  <c r="D2911" i="61" s="1"/>
  <c r="A2913" i="61" l="1"/>
  <c r="B2912" i="61"/>
  <c r="C2912" i="61"/>
  <c r="D2912" i="61" l="1"/>
  <c r="A2914" i="61"/>
  <c r="C2913" i="61"/>
  <c r="B2913" i="61"/>
  <c r="D2913" i="61" l="1"/>
  <c r="A2915" i="61"/>
  <c r="C2914" i="61"/>
  <c r="B2914" i="61"/>
  <c r="D2914" i="61" l="1"/>
  <c r="A2916" i="61"/>
  <c r="C2915" i="61"/>
  <c r="B2915" i="61"/>
  <c r="D2915" i="61" l="1"/>
  <c r="A2917" i="61"/>
  <c r="C2916" i="61"/>
  <c r="B2916" i="61"/>
  <c r="D2916" i="61" l="1"/>
  <c r="A2918" i="61"/>
  <c r="C2917" i="61"/>
  <c r="B2917" i="61"/>
  <c r="D2917" i="61" l="1"/>
  <c r="A2919" i="61"/>
  <c r="C2918" i="61"/>
  <c r="B2918" i="61"/>
  <c r="A2920" i="61" l="1"/>
  <c r="C2919" i="61"/>
  <c r="B2919" i="61"/>
  <c r="D2918" i="61"/>
  <c r="D2919" i="61" l="1"/>
  <c r="A2921" i="61"/>
  <c r="C2920" i="61"/>
  <c r="B2920" i="61"/>
  <c r="D2920" i="61" l="1"/>
  <c r="A2922" i="61"/>
  <c r="C2921" i="61"/>
  <c r="B2921" i="61"/>
  <c r="D2921" i="61" l="1"/>
  <c r="A2923" i="61"/>
  <c r="C2922" i="61"/>
  <c r="B2922" i="61"/>
  <c r="D2922" i="61" l="1"/>
  <c r="A2924" i="61"/>
  <c r="C2923" i="61"/>
  <c r="B2923" i="61"/>
  <c r="D2923" i="61" l="1"/>
  <c r="A2925" i="61"/>
  <c r="C2924" i="61"/>
  <c r="B2924" i="61"/>
  <c r="D2924" i="61" l="1"/>
  <c r="A2926" i="61"/>
  <c r="C2925" i="61"/>
  <c r="B2925" i="61"/>
  <c r="D2925" i="61" l="1"/>
  <c r="A2927" i="61"/>
  <c r="C2926" i="61"/>
  <c r="B2926" i="61"/>
  <c r="D2926" i="61" l="1"/>
  <c r="A2928" i="61"/>
  <c r="C2927" i="61"/>
  <c r="B2927" i="61"/>
  <c r="D2927" i="61" l="1"/>
  <c r="A2929" i="61"/>
  <c r="C2928" i="61"/>
  <c r="B2928" i="61"/>
  <c r="D2928" i="61" l="1"/>
  <c r="A2930" i="61"/>
  <c r="C2929" i="61"/>
  <c r="B2929" i="61"/>
  <c r="D2929" i="61" l="1"/>
  <c r="A2931" i="61"/>
  <c r="C2930" i="61"/>
  <c r="B2930" i="61"/>
  <c r="D2930" i="61" l="1"/>
  <c r="A2932" i="61"/>
  <c r="C2931" i="61"/>
  <c r="B2931" i="61"/>
  <c r="D2931" i="61" l="1"/>
  <c r="A2933" i="61"/>
  <c r="B2932" i="61"/>
  <c r="C2932" i="61"/>
  <c r="D2932" i="61" s="1"/>
  <c r="A2934" i="61" l="1"/>
  <c r="C2933" i="61"/>
  <c r="B2933" i="61"/>
  <c r="D2933" i="61" l="1"/>
  <c r="A2935" i="61"/>
  <c r="C2934" i="61"/>
  <c r="B2934" i="61"/>
  <c r="D2934" i="61" l="1"/>
  <c r="A2936" i="61"/>
  <c r="C2935" i="61"/>
  <c r="B2935" i="61"/>
  <c r="D2935" i="61" l="1"/>
  <c r="A2937" i="61"/>
  <c r="C2936" i="61"/>
  <c r="B2936" i="61"/>
  <c r="D2936" i="61" l="1"/>
  <c r="A2938" i="61"/>
  <c r="C2937" i="61"/>
  <c r="B2937" i="61"/>
  <c r="D2937" i="61" l="1"/>
  <c r="A2939" i="61"/>
  <c r="B2938" i="61"/>
  <c r="C2938" i="61"/>
  <c r="D2938" i="61" s="1"/>
  <c r="A2940" i="61" l="1"/>
  <c r="C2939" i="61"/>
  <c r="B2939" i="61"/>
  <c r="D2939" i="61" l="1"/>
  <c r="A2941" i="61"/>
  <c r="C2940" i="61"/>
  <c r="B2940" i="61"/>
  <c r="D2940" i="61" l="1"/>
  <c r="A2942" i="61"/>
  <c r="C2941" i="61"/>
  <c r="B2941" i="61"/>
  <c r="D2941" i="61" l="1"/>
  <c r="A2943" i="61"/>
  <c r="C2942" i="61"/>
  <c r="B2942" i="61"/>
  <c r="D2942" i="61" l="1"/>
  <c r="A2944" i="61"/>
  <c r="C2943" i="61"/>
  <c r="B2943" i="61"/>
  <c r="D2943" i="61" l="1"/>
  <c r="A2945" i="61"/>
  <c r="B2944" i="61"/>
  <c r="C2944" i="61"/>
  <c r="D2944" i="61" s="1"/>
  <c r="A2946" i="61" l="1"/>
  <c r="C2945" i="61"/>
  <c r="B2945" i="61"/>
  <c r="D2945" i="61" l="1"/>
  <c r="A2947" i="61"/>
  <c r="C2946" i="61"/>
  <c r="B2946" i="61"/>
  <c r="D2946" i="61" l="1"/>
  <c r="A2948" i="61"/>
  <c r="C2947" i="61"/>
  <c r="B2947" i="61"/>
  <c r="D2947" i="61" l="1"/>
  <c r="A2949" i="61"/>
  <c r="C2948" i="61"/>
  <c r="B2948" i="61"/>
  <c r="D2948" i="61" l="1"/>
  <c r="A2950" i="61"/>
  <c r="C2949" i="61"/>
  <c r="B2949" i="61"/>
  <c r="D2949" i="61" l="1"/>
  <c r="A2951" i="61"/>
  <c r="B2950" i="61"/>
  <c r="C2950" i="61"/>
  <c r="D2950" i="61" s="1"/>
  <c r="A2952" i="61" l="1"/>
  <c r="C2951" i="61"/>
  <c r="B2951" i="61"/>
  <c r="D2951" i="61" l="1"/>
  <c r="A2953" i="61"/>
  <c r="C2952" i="61"/>
  <c r="B2952" i="61"/>
  <c r="D2952" i="61" l="1"/>
  <c r="A2954" i="61"/>
  <c r="C2953" i="61"/>
  <c r="B2953" i="61"/>
  <c r="D2953" i="61" l="1"/>
  <c r="A2955" i="61"/>
  <c r="C2954" i="61"/>
  <c r="B2954" i="61"/>
  <c r="D2954" i="61" l="1"/>
  <c r="A2956" i="61"/>
  <c r="C2955" i="61"/>
  <c r="B2955" i="61"/>
  <c r="D2955" i="61" l="1"/>
  <c r="A2957" i="61"/>
  <c r="B2956" i="61"/>
  <c r="C2956" i="61"/>
  <c r="D2956" i="61" s="1"/>
  <c r="A2958" i="61" l="1"/>
  <c r="C2957" i="61"/>
  <c r="B2957" i="61"/>
  <c r="D2957" i="61" l="1"/>
  <c r="A2959" i="61"/>
  <c r="C2958" i="61"/>
  <c r="B2958" i="61"/>
  <c r="D2958" i="61" l="1"/>
  <c r="A2960" i="61"/>
  <c r="C2959" i="61"/>
  <c r="B2959" i="61"/>
  <c r="D2959" i="61" l="1"/>
  <c r="A2961" i="61"/>
  <c r="C2960" i="61"/>
  <c r="B2960" i="61"/>
  <c r="D2960" i="61" l="1"/>
  <c r="A2962" i="61"/>
  <c r="C2961" i="61"/>
  <c r="B2961" i="61"/>
  <c r="D2961" i="61" l="1"/>
  <c r="A2963" i="61"/>
  <c r="B2962" i="61"/>
  <c r="C2962" i="61"/>
  <c r="D2962" i="61" s="1"/>
  <c r="A2964" i="61" l="1"/>
  <c r="C2963" i="61"/>
  <c r="B2963" i="61"/>
  <c r="D2963" i="61" l="1"/>
  <c r="A2965" i="61"/>
  <c r="C2964" i="61"/>
  <c r="B2964" i="61"/>
  <c r="D2964" i="61" l="1"/>
  <c r="A2966" i="61"/>
  <c r="C2965" i="61"/>
  <c r="B2965" i="61"/>
  <c r="D2965" i="61" l="1"/>
  <c r="A2967" i="61"/>
  <c r="C2966" i="61"/>
  <c r="B2966" i="61"/>
  <c r="D2966" i="61" l="1"/>
  <c r="A2968" i="61"/>
  <c r="C2967" i="61"/>
  <c r="B2967" i="61"/>
  <c r="D2967" i="61" l="1"/>
  <c r="A2969" i="61"/>
  <c r="C2968" i="61"/>
  <c r="B2968" i="61"/>
  <c r="D2968" i="61" l="1"/>
  <c r="A2970" i="61"/>
  <c r="C2969" i="61"/>
  <c r="B2969" i="61"/>
  <c r="D2969" i="61" l="1"/>
  <c r="A2971" i="61"/>
  <c r="C2970" i="61"/>
  <c r="B2970" i="61"/>
  <c r="D2970" i="61" l="1"/>
  <c r="A2972" i="61"/>
  <c r="C2971" i="61"/>
  <c r="B2971" i="61"/>
  <c r="D2971" i="61" l="1"/>
  <c r="A2973" i="61"/>
  <c r="C2972" i="61"/>
  <c r="B2972" i="61"/>
  <c r="D2972" i="61" l="1"/>
  <c r="A2974" i="61"/>
  <c r="C2973" i="61"/>
  <c r="B2973" i="61"/>
  <c r="D2973" i="61" l="1"/>
  <c r="A2975" i="61"/>
  <c r="C2974" i="61"/>
  <c r="B2974" i="61"/>
  <c r="D2974" i="61" l="1"/>
  <c r="A2976" i="61"/>
  <c r="C2975" i="61"/>
  <c r="B2975" i="61"/>
  <c r="D2975" i="61" l="1"/>
  <c r="A2977" i="61"/>
  <c r="C2976" i="61"/>
  <c r="B2976" i="61"/>
  <c r="D2976" i="61" l="1"/>
  <c r="A2978" i="61"/>
  <c r="C2977" i="61"/>
  <c r="B2977" i="61"/>
  <c r="D2977" i="61" l="1"/>
  <c r="A2979" i="61"/>
  <c r="C2978" i="61"/>
  <c r="B2978" i="61"/>
  <c r="D2978" i="61" l="1"/>
  <c r="A2980" i="61"/>
  <c r="C2979" i="61"/>
  <c r="B2979" i="61"/>
  <c r="D2979" i="61" l="1"/>
  <c r="A2981" i="61"/>
  <c r="C2980" i="61"/>
  <c r="B2980" i="61"/>
  <c r="D2980" i="61" l="1"/>
  <c r="A2982" i="61"/>
  <c r="C2981" i="61"/>
  <c r="B2981" i="61"/>
  <c r="D2981" i="61" l="1"/>
  <c r="A2983" i="61"/>
  <c r="C2982" i="61"/>
  <c r="B2982" i="61"/>
  <c r="D2982" i="61" l="1"/>
  <c r="A2984" i="61"/>
  <c r="C2983" i="61"/>
  <c r="B2983" i="61"/>
  <c r="D2983" i="61" l="1"/>
  <c r="A2985" i="61"/>
  <c r="C2984" i="61"/>
  <c r="B2984" i="61"/>
  <c r="D2984" i="61" l="1"/>
  <c r="A2986" i="61"/>
  <c r="C2985" i="61"/>
  <c r="B2985" i="61"/>
  <c r="D2985" i="61" l="1"/>
  <c r="A2987" i="61"/>
  <c r="C2986" i="61"/>
  <c r="B2986" i="61"/>
  <c r="D2986" i="61" l="1"/>
  <c r="A2988" i="61"/>
  <c r="B2987" i="61"/>
  <c r="C2987" i="61"/>
  <c r="D2987" i="61" s="1"/>
  <c r="A2989" i="61" l="1"/>
  <c r="C2988" i="61"/>
  <c r="B2988" i="61"/>
  <c r="D2988" i="61" l="1"/>
  <c r="A2990" i="61"/>
  <c r="C2989" i="61"/>
  <c r="B2989" i="61"/>
  <c r="D2989" i="61" l="1"/>
  <c r="A2991" i="61"/>
  <c r="C2990" i="61"/>
  <c r="B2990" i="61"/>
  <c r="D2990" i="61" l="1"/>
  <c r="A2992" i="61"/>
  <c r="C2991" i="61"/>
  <c r="B2991" i="61"/>
  <c r="D2991" i="61" l="1"/>
  <c r="A2993" i="61"/>
  <c r="C2992" i="61"/>
  <c r="B2992" i="61"/>
  <c r="D2992" i="61" l="1"/>
  <c r="A2994" i="61"/>
  <c r="B2993" i="61"/>
  <c r="C2993" i="61"/>
  <c r="D2993" i="61" s="1"/>
  <c r="A2995" i="61" l="1"/>
  <c r="C2994" i="61"/>
  <c r="B2994" i="61"/>
  <c r="D2994" i="61" l="1"/>
  <c r="A2996" i="61"/>
  <c r="C2995" i="61"/>
  <c r="B2995" i="61"/>
  <c r="D2995" i="61" l="1"/>
  <c r="A2997" i="61"/>
  <c r="C2996" i="61"/>
  <c r="B2996" i="61"/>
  <c r="D2996" i="61" l="1"/>
  <c r="A2998" i="61"/>
  <c r="C2997" i="61"/>
  <c r="B2997" i="61"/>
  <c r="D2997" i="61" l="1"/>
  <c r="A2999" i="61"/>
  <c r="B2998" i="61"/>
  <c r="C2998" i="61"/>
  <c r="D2998" i="61" s="1"/>
  <c r="A3000" i="61" l="1"/>
  <c r="C2999" i="61"/>
  <c r="B2999" i="61"/>
  <c r="D2999" i="61" l="1"/>
  <c r="A3001" i="61"/>
  <c r="C3000" i="61"/>
  <c r="B3000" i="61"/>
  <c r="D3000" i="61" l="1"/>
  <c r="A3002" i="61"/>
  <c r="C3001" i="61"/>
  <c r="B3001" i="61"/>
  <c r="D3001" i="61" l="1"/>
  <c r="A3003" i="61"/>
  <c r="C3002" i="61"/>
  <c r="B3002" i="61"/>
  <c r="D3002" i="61" l="1"/>
  <c r="A3004" i="61"/>
  <c r="C3003" i="61"/>
  <c r="B3003" i="61"/>
  <c r="D3003" i="61" l="1"/>
  <c r="A3005" i="61"/>
  <c r="C3004" i="61"/>
  <c r="D3004" i="61" s="1"/>
  <c r="B3004" i="61"/>
  <c r="A3006" i="61" l="1"/>
  <c r="C3005" i="61"/>
  <c r="B3005" i="61"/>
  <c r="D3005" i="61" l="1"/>
  <c r="A3007" i="61"/>
  <c r="C3006" i="61"/>
  <c r="B3006" i="61"/>
  <c r="D3006" i="61" l="1"/>
  <c r="A3008" i="61"/>
  <c r="C3007" i="61"/>
  <c r="B3007" i="61"/>
  <c r="D3007" i="61" l="1"/>
  <c r="A3009" i="61"/>
  <c r="C3008" i="61"/>
  <c r="B3008" i="61"/>
  <c r="D3008" i="61" l="1"/>
  <c r="A3010" i="61"/>
  <c r="B3009" i="61"/>
  <c r="C3009" i="61"/>
  <c r="D3009" i="61" s="1"/>
  <c r="A3011" i="61" l="1"/>
  <c r="C3010" i="61"/>
  <c r="B3010" i="61"/>
  <c r="D3010" i="61" l="1"/>
  <c r="A3012" i="61"/>
  <c r="C3011" i="61"/>
  <c r="B3011" i="61"/>
  <c r="D3011" i="61" l="1"/>
  <c r="A3013" i="61"/>
  <c r="C3012" i="61"/>
  <c r="B3012" i="61"/>
  <c r="D3012" i="61" l="1"/>
  <c r="A3014" i="61"/>
  <c r="C3013" i="61"/>
  <c r="B3013" i="61"/>
  <c r="D3013" i="61" l="1"/>
  <c r="A3015" i="61"/>
  <c r="B3014" i="61"/>
  <c r="C3014" i="61"/>
  <c r="D3014" i="61" s="1"/>
  <c r="A3016" i="61" l="1"/>
  <c r="C3015" i="61"/>
  <c r="B3015" i="61"/>
  <c r="D3015" i="61" l="1"/>
  <c r="A3017" i="61"/>
  <c r="C3016" i="61"/>
  <c r="B3016" i="61"/>
  <c r="D3016" i="61" l="1"/>
  <c r="A3018" i="61"/>
  <c r="C3017" i="61"/>
  <c r="B3017" i="61"/>
  <c r="D3017" i="61" l="1"/>
  <c r="A3019" i="61"/>
  <c r="C3018" i="61"/>
  <c r="B3018" i="61"/>
  <c r="D3018" i="61" l="1"/>
  <c r="A3020" i="61"/>
  <c r="C3019" i="61"/>
  <c r="B3019" i="61"/>
  <c r="D3019" i="61" l="1"/>
  <c r="A3021" i="61"/>
  <c r="C3020" i="61"/>
  <c r="B3020" i="61"/>
  <c r="D3020" i="61" l="1"/>
  <c r="A3022" i="61"/>
  <c r="C3021" i="61"/>
  <c r="B3021" i="61"/>
  <c r="D3021" i="61" l="1"/>
  <c r="A3023" i="61"/>
  <c r="C3022" i="61"/>
  <c r="B3022" i="61"/>
  <c r="D3022" i="61" l="1"/>
  <c r="A3024" i="61"/>
  <c r="C3023" i="61"/>
  <c r="B3023" i="61"/>
  <c r="D3023" i="61" l="1"/>
  <c r="A3025" i="61"/>
  <c r="C3024" i="61"/>
  <c r="B3024" i="61"/>
  <c r="D3024" i="61" l="1"/>
  <c r="A3026" i="61"/>
  <c r="B3025" i="61"/>
  <c r="C3025" i="61"/>
  <c r="D3025" i="61" s="1"/>
  <c r="A3027" i="61" l="1"/>
  <c r="C3026" i="61"/>
  <c r="B3026" i="61"/>
  <c r="D3026" i="61" l="1"/>
  <c r="A3028" i="61"/>
  <c r="C3027" i="61"/>
  <c r="B3027" i="61"/>
  <c r="D3027" i="61" l="1"/>
  <c r="A3029" i="61"/>
  <c r="C3028" i="61"/>
  <c r="B3028" i="61"/>
  <c r="D3028" i="61" l="1"/>
  <c r="A3030" i="61"/>
  <c r="C3029" i="61"/>
  <c r="B3029" i="61"/>
  <c r="D3029" i="61" l="1"/>
  <c r="A3031" i="61"/>
  <c r="B3030" i="61"/>
  <c r="C3030" i="61"/>
  <c r="D3030" i="61" s="1"/>
  <c r="A3032" i="61" l="1"/>
  <c r="C3031" i="61"/>
  <c r="B3031" i="61"/>
  <c r="D3031" i="61" l="1"/>
  <c r="A3033" i="61"/>
  <c r="C3032" i="61"/>
  <c r="B3032" i="61"/>
  <c r="D3032" i="61" l="1"/>
  <c r="A3034" i="61"/>
  <c r="C3033" i="61"/>
  <c r="B3033" i="61"/>
  <c r="D3033" i="61" l="1"/>
  <c r="A3035" i="61"/>
  <c r="C3034" i="61"/>
  <c r="B3034" i="61"/>
  <c r="D3034" i="61" l="1"/>
  <c r="A3036" i="61"/>
  <c r="C3035" i="61"/>
  <c r="B3035" i="61"/>
  <c r="D3035" i="61" l="1"/>
  <c r="A3037" i="61"/>
  <c r="C3036" i="61"/>
  <c r="B3036" i="61"/>
  <c r="D3036" i="61" l="1"/>
  <c r="A3038" i="61"/>
  <c r="C3037" i="61"/>
  <c r="B3037" i="61"/>
  <c r="D3037" i="61" l="1"/>
  <c r="A3039" i="61"/>
  <c r="C3038" i="61"/>
  <c r="B3038" i="61"/>
  <c r="D3038" i="61" l="1"/>
  <c r="A3040" i="61"/>
  <c r="C3039" i="61"/>
  <c r="B3039" i="61"/>
  <c r="D3039" i="61" l="1"/>
  <c r="A3041" i="61"/>
  <c r="C3040" i="61"/>
  <c r="B3040" i="61"/>
  <c r="D3040" i="61" l="1"/>
  <c r="A3042" i="61"/>
  <c r="B3041" i="61"/>
  <c r="C3041" i="61"/>
  <c r="D3041" i="61" s="1"/>
  <c r="A3043" i="61" l="1"/>
  <c r="C3042" i="61"/>
  <c r="B3042" i="61"/>
  <c r="D3042" i="61" l="1"/>
  <c r="A3044" i="61"/>
  <c r="C3043" i="61"/>
  <c r="B3043" i="61"/>
  <c r="D3043" i="61" l="1"/>
  <c r="A3045" i="61"/>
  <c r="C3044" i="61"/>
  <c r="B3044" i="61"/>
  <c r="D3044" i="61" l="1"/>
  <c r="A3046" i="61"/>
  <c r="C3045" i="61"/>
  <c r="B3045" i="61"/>
  <c r="D3045" i="61" l="1"/>
  <c r="A3047" i="61"/>
  <c r="B3046" i="61"/>
  <c r="C3046" i="61"/>
  <c r="D3046" i="61" s="1"/>
  <c r="A3048" i="61" l="1"/>
  <c r="C3047" i="61"/>
  <c r="B3047" i="61"/>
  <c r="D3047" i="61" l="1"/>
  <c r="A3049" i="61"/>
  <c r="C3048" i="61"/>
  <c r="B3048" i="61"/>
  <c r="D3048" i="61" l="1"/>
  <c r="A3050" i="61"/>
  <c r="C3049" i="61"/>
  <c r="B3049" i="61"/>
  <c r="D3049" i="61" l="1"/>
  <c r="A3051" i="61"/>
  <c r="C3050" i="61"/>
  <c r="B3050" i="61"/>
  <c r="D3050" i="61" l="1"/>
  <c r="A3052" i="61"/>
  <c r="C3051" i="61"/>
  <c r="B3051" i="61"/>
  <c r="D3051" i="61" l="1"/>
  <c r="A3053" i="61"/>
  <c r="C3052" i="61"/>
  <c r="B3052" i="61"/>
  <c r="D3052" i="61" l="1"/>
  <c r="A3054" i="61"/>
  <c r="C3053" i="61"/>
  <c r="B3053" i="61"/>
  <c r="D3053" i="61" l="1"/>
  <c r="A3055" i="61"/>
  <c r="C3054" i="61"/>
  <c r="B3054" i="61"/>
  <c r="D3054" i="61" l="1"/>
  <c r="A3056" i="61"/>
  <c r="C3055" i="61"/>
  <c r="B3055" i="61"/>
  <c r="D3055" i="61" l="1"/>
  <c r="A3057" i="61"/>
  <c r="C3056" i="61"/>
  <c r="B3056" i="61"/>
  <c r="D3056" i="61" l="1"/>
  <c r="A3058" i="61"/>
  <c r="B3057" i="61"/>
  <c r="C3057" i="61"/>
  <c r="D3057" i="61" s="1"/>
  <c r="A3059" i="61" l="1"/>
  <c r="C3058" i="61"/>
  <c r="B3058" i="61"/>
  <c r="D3058" i="61" l="1"/>
  <c r="A3060" i="61"/>
  <c r="C3059" i="61"/>
  <c r="B3059" i="61"/>
  <c r="D3059" i="61" l="1"/>
  <c r="A3061" i="61"/>
  <c r="C3060" i="61"/>
  <c r="B3060" i="61"/>
  <c r="D3060" i="61" l="1"/>
  <c r="A3062" i="61"/>
  <c r="C3061" i="61"/>
  <c r="B3061" i="61"/>
  <c r="D3061" i="61" l="1"/>
  <c r="A3063" i="61"/>
  <c r="B3062" i="61"/>
  <c r="C3062" i="61"/>
  <c r="D3062" i="61" s="1"/>
  <c r="A3064" i="61" l="1"/>
  <c r="C3063" i="61"/>
  <c r="B3063" i="61"/>
  <c r="D3063" i="61" l="1"/>
  <c r="A3065" i="61"/>
  <c r="C3064" i="61"/>
  <c r="B3064" i="61"/>
  <c r="D3064" i="61" l="1"/>
  <c r="A3066" i="61"/>
  <c r="C3065" i="61"/>
  <c r="B3065" i="61"/>
  <c r="D3065" i="61" l="1"/>
  <c r="A3067" i="61"/>
  <c r="C3066" i="61"/>
  <c r="B3066" i="61"/>
  <c r="D3066" i="61" l="1"/>
  <c r="A3068" i="61"/>
  <c r="C3067" i="61"/>
  <c r="B3067" i="61"/>
  <c r="D3067" i="61" l="1"/>
  <c r="A3069" i="61"/>
  <c r="C3068" i="61"/>
  <c r="B3068" i="61"/>
  <c r="D3068" i="61" l="1"/>
  <c r="A3070" i="61"/>
  <c r="C3069" i="61"/>
  <c r="B3069" i="61"/>
  <c r="D3069" i="61" l="1"/>
  <c r="A3071" i="61"/>
  <c r="C3070" i="61"/>
  <c r="B3070" i="61"/>
  <c r="D3070" i="61" l="1"/>
  <c r="A3072" i="61"/>
  <c r="C3071" i="61"/>
  <c r="B3071" i="61"/>
  <c r="D3071" i="61" l="1"/>
  <c r="A3073" i="61"/>
  <c r="C3072" i="61"/>
  <c r="B3072" i="61"/>
  <c r="D3072" i="61" l="1"/>
  <c r="A3074" i="61"/>
  <c r="B3073" i="61"/>
  <c r="C3073" i="61"/>
  <c r="D3073" i="61" s="1"/>
  <c r="A3075" i="61" l="1"/>
  <c r="C3074" i="61"/>
  <c r="B3074" i="61"/>
  <c r="D3074" i="61" l="1"/>
  <c r="A3076" i="61"/>
  <c r="C3075" i="61"/>
  <c r="B3075" i="61"/>
  <c r="D3075" i="61" l="1"/>
  <c r="A3077" i="61"/>
  <c r="C3076" i="61"/>
  <c r="B3076" i="61"/>
  <c r="D3076" i="61" l="1"/>
  <c r="A3078" i="61"/>
  <c r="C3077" i="61"/>
  <c r="B3077" i="61"/>
  <c r="D3077" i="61" l="1"/>
  <c r="A3079" i="61"/>
  <c r="B3078" i="61"/>
  <c r="C3078" i="61"/>
  <c r="D3078" i="61" s="1"/>
  <c r="A3080" i="61" l="1"/>
  <c r="C3079" i="61"/>
  <c r="B3079" i="61"/>
  <c r="D3079" i="61" l="1"/>
  <c r="A3081" i="61"/>
  <c r="C3080" i="61"/>
  <c r="B3080" i="61"/>
  <c r="D3080" i="61" l="1"/>
  <c r="A3082" i="61"/>
  <c r="C3081" i="61"/>
  <c r="B3081" i="61"/>
  <c r="D3081" i="61" l="1"/>
  <c r="A3083" i="61"/>
  <c r="C3082" i="61"/>
  <c r="B3082" i="61"/>
  <c r="D3082" i="61" l="1"/>
  <c r="A3084" i="61"/>
  <c r="C3083" i="61"/>
  <c r="B3083" i="61"/>
  <c r="D3083" i="61" l="1"/>
  <c r="A3085" i="61"/>
  <c r="C3084" i="61"/>
  <c r="B3084" i="61"/>
  <c r="D3084" i="61" l="1"/>
  <c r="A3086" i="61"/>
  <c r="C3085" i="61"/>
  <c r="B3085" i="61"/>
  <c r="D3085" i="61" l="1"/>
  <c r="A3087" i="61"/>
  <c r="C3086" i="61"/>
  <c r="B3086" i="61"/>
  <c r="D3086" i="61" l="1"/>
  <c r="A3088" i="61"/>
  <c r="C3087" i="61"/>
  <c r="B3087" i="61"/>
  <c r="D3087" i="61" l="1"/>
  <c r="A3089" i="61"/>
  <c r="C3088" i="61"/>
  <c r="D3088" i="61" s="1"/>
  <c r="B3088" i="61"/>
  <c r="A3090" i="61" l="1"/>
  <c r="B3089" i="61"/>
  <c r="C3089" i="61"/>
  <c r="D3089" i="61" s="1"/>
  <c r="A3091" i="61" l="1"/>
  <c r="C3090" i="61"/>
  <c r="B3090" i="61"/>
  <c r="D3090" i="61" l="1"/>
  <c r="A3092" i="61"/>
  <c r="C3091" i="61"/>
  <c r="B3091" i="61"/>
  <c r="D3091" i="61" l="1"/>
  <c r="A3093" i="61"/>
  <c r="C3092" i="61"/>
  <c r="B3092" i="61"/>
  <c r="D3092" i="61" l="1"/>
  <c r="A3094" i="61"/>
  <c r="C3093" i="61"/>
  <c r="B3093" i="61"/>
  <c r="D3093" i="61" l="1"/>
  <c r="A3095" i="61"/>
  <c r="B3094" i="61"/>
  <c r="C3094" i="61"/>
  <c r="D3094" i="61" s="1"/>
  <c r="A3096" i="61" l="1"/>
  <c r="C3095" i="61"/>
  <c r="B3095" i="61"/>
  <c r="D3095" i="61" l="1"/>
  <c r="A3097" i="61"/>
  <c r="C3096" i="61"/>
  <c r="B3096" i="61"/>
  <c r="D3096" i="61" l="1"/>
  <c r="A3098" i="61"/>
  <c r="C3097" i="61"/>
  <c r="B3097" i="61"/>
  <c r="D3097" i="61" l="1"/>
  <c r="A3099" i="61"/>
  <c r="C3098" i="61"/>
  <c r="B3098" i="61"/>
  <c r="D3098" i="61" l="1"/>
  <c r="A3100" i="61"/>
  <c r="C3099" i="61"/>
  <c r="B3099" i="61"/>
  <c r="D3099" i="61" l="1"/>
  <c r="A3101" i="61"/>
  <c r="C3100" i="61"/>
  <c r="B3100" i="61"/>
  <c r="D3100" i="61" l="1"/>
  <c r="A3102" i="61"/>
  <c r="C3101" i="61"/>
  <c r="B3101" i="61"/>
  <c r="D3101" i="61" l="1"/>
  <c r="A3103" i="61"/>
  <c r="C3102" i="61"/>
  <c r="B3102" i="61"/>
  <c r="D3102" i="61" l="1"/>
  <c r="A3104" i="61"/>
  <c r="C3103" i="61"/>
  <c r="B3103" i="61"/>
  <c r="D3103" i="61" l="1"/>
  <c r="A3105" i="61"/>
  <c r="C3104" i="61"/>
  <c r="B3104" i="61"/>
  <c r="D3104" i="61" l="1"/>
  <c r="A3106" i="61"/>
  <c r="B3105" i="61"/>
  <c r="C3105" i="61"/>
  <c r="D3105" i="61" s="1"/>
  <c r="A3107" i="61" l="1"/>
  <c r="C3106" i="61"/>
  <c r="B3106" i="61"/>
  <c r="D3106" i="61" l="1"/>
  <c r="A3108" i="61"/>
  <c r="C3107" i="61"/>
  <c r="B3107" i="61"/>
  <c r="D3107" i="61" l="1"/>
  <c r="A3109" i="61"/>
  <c r="C3108" i="61"/>
  <c r="B3108" i="61"/>
  <c r="D3108" i="61" l="1"/>
  <c r="A3110" i="61"/>
  <c r="C3109" i="61"/>
  <c r="B3109" i="61"/>
  <c r="D3109" i="61" l="1"/>
  <c r="A3111" i="61"/>
  <c r="B3110" i="61"/>
  <c r="C3110" i="61"/>
  <c r="D3110" i="61" s="1"/>
  <c r="A3112" i="61" l="1"/>
  <c r="C3111" i="61"/>
  <c r="B3111" i="61"/>
  <c r="D3111" i="61" l="1"/>
  <c r="A3113" i="61"/>
  <c r="C3112" i="61"/>
  <c r="B3112" i="61"/>
  <c r="D3112" i="61" l="1"/>
  <c r="A3114" i="61"/>
  <c r="C3113" i="61"/>
  <c r="B3113" i="61"/>
  <c r="D3113" i="61" l="1"/>
  <c r="A3115" i="61"/>
  <c r="C3114" i="61"/>
  <c r="B3114" i="61"/>
  <c r="D3114" i="61" l="1"/>
  <c r="A3116" i="61"/>
  <c r="C3115" i="61"/>
  <c r="B3115" i="61"/>
  <c r="D3115" i="61" l="1"/>
  <c r="A3117" i="61"/>
  <c r="C3116" i="61"/>
  <c r="B3116" i="61"/>
  <c r="D3116" i="61" l="1"/>
  <c r="A3118" i="61"/>
  <c r="B3117" i="61"/>
  <c r="C3117" i="61"/>
  <c r="D3117" i="61" s="1"/>
  <c r="A3119" i="61" l="1"/>
  <c r="B3118" i="61"/>
  <c r="C3118" i="61"/>
  <c r="D3118" i="61" s="1"/>
  <c r="A3120" i="61" l="1"/>
  <c r="C3119" i="61"/>
  <c r="B3119" i="61"/>
  <c r="D3119" i="61" l="1"/>
  <c r="A3121" i="61"/>
  <c r="C3120" i="61"/>
  <c r="B3120" i="61"/>
  <c r="D3120" i="61" l="1"/>
  <c r="A3122" i="61"/>
  <c r="B3121" i="61"/>
  <c r="C3121" i="61"/>
  <c r="D3121" i="61" s="1"/>
  <c r="A3123" i="61" l="1"/>
  <c r="C3122" i="61"/>
  <c r="B3122" i="61"/>
  <c r="D3122" i="61" l="1"/>
  <c r="A3124" i="61"/>
  <c r="C3123" i="61"/>
  <c r="B3123" i="61"/>
  <c r="D3123" i="61" l="1"/>
  <c r="A3125" i="61"/>
  <c r="C3124" i="61"/>
  <c r="B3124" i="61"/>
  <c r="D3124" i="61" l="1"/>
  <c r="A3126" i="61"/>
  <c r="C3125" i="61"/>
  <c r="B3125" i="61"/>
  <c r="D3125" i="61" l="1"/>
  <c r="A3127" i="61"/>
  <c r="B3126" i="61"/>
  <c r="C3126" i="61"/>
  <c r="D3126" i="61" s="1"/>
  <c r="A3128" i="61" l="1"/>
  <c r="C3127" i="61"/>
  <c r="B3127" i="61"/>
  <c r="D3127" i="61" l="1"/>
  <c r="A3129" i="61"/>
  <c r="C3128" i="61"/>
  <c r="B3128" i="61"/>
  <c r="D3128" i="61" l="1"/>
  <c r="A3130" i="61"/>
  <c r="C3129" i="61"/>
  <c r="B3129" i="61"/>
  <c r="D3129" i="61" l="1"/>
  <c r="A3131" i="61"/>
  <c r="C3130" i="61"/>
  <c r="B3130" i="61"/>
  <c r="D3130" i="61" l="1"/>
  <c r="A3132" i="61"/>
  <c r="C3131" i="61"/>
  <c r="B3131" i="61"/>
  <c r="D3131" i="61" l="1"/>
  <c r="A3133" i="61"/>
  <c r="C3132" i="61"/>
  <c r="B3132" i="61"/>
  <c r="D3132" i="61" l="1"/>
  <c r="A3134" i="61"/>
  <c r="B3133" i="61"/>
  <c r="C3133" i="61"/>
  <c r="D3133" i="61" s="1"/>
  <c r="A3135" i="61" l="1"/>
  <c r="B3134" i="61"/>
  <c r="C3134" i="61"/>
  <c r="D3134" i="61" s="1"/>
  <c r="A3136" i="61" l="1"/>
  <c r="C3135" i="61"/>
  <c r="B3135" i="61"/>
  <c r="D3135" i="61" l="1"/>
  <c r="A3137" i="61"/>
  <c r="C3136" i="61"/>
  <c r="B3136" i="61"/>
  <c r="D3136" i="61" l="1"/>
  <c r="A3138" i="61"/>
  <c r="B3137" i="61"/>
  <c r="C3137" i="61"/>
  <c r="D3137" i="61" l="1"/>
  <c r="A3139" i="61"/>
  <c r="C3138" i="61"/>
  <c r="B3138" i="61"/>
  <c r="D3138" i="61" l="1"/>
  <c r="A3140" i="61"/>
  <c r="C3139" i="61"/>
  <c r="B3139" i="61"/>
  <c r="D3139" i="61" l="1"/>
  <c r="A3141" i="61"/>
  <c r="C3140" i="61"/>
  <c r="B3140" i="61"/>
  <c r="D3140" i="61" l="1"/>
  <c r="A3142" i="61"/>
  <c r="C3141" i="61"/>
  <c r="B3141" i="61"/>
  <c r="D3141" i="61" l="1"/>
  <c r="A3143" i="61"/>
  <c r="B3142" i="61"/>
  <c r="C3142" i="61"/>
  <c r="D3142" i="61" s="1"/>
  <c r="A3144" i="61" l="1"/>
  <c r="C3143" i="61"/>
  <c r="B3143" i="61"/>
  <c r="D3143" i="61" l="1"/>
  <c r="A3145" i="61"/>
  <c r="C3144" i="61"/>
  <c r="B3144" i="61"/>
  <c r="D3144" i="61" l="1"/>
  <c r="A3146" i="61"/>
  <c r="C3145" i="61"/>
  <c r="B3145" i="61"/>
  <c r="D3145" i="61" l="1"/>
  <c r="A3147" i="61"/>
  <c r="C3146" i="61"/>
  <c r="B3146" i="61"/>
  <c r="D3146" i="61" l="1"/>
  <c r="A3148" i="61"/>
  <c r="C3147" i="61"/>
  <c r="B3147" i="61"/>
  <c r="D3147" i="61" l="1"/>
  <c r="A3149" i="61"/>
  <c r="C3148" i="61"/>
  <c r="B3148" i="61"/>
  <c r="D3148" i="61" l="1"/>
  <c r="A3150" i="61"/>
  <c r="B3149" i="61"/>
  <c r="C3149" i="61"/>
  <c r="D3149" i="61" s="1"/>
  <c r="A3151" i="61" l="1"/>
  <c r="B3150" i="61"/>
  <c r="C3150" i="61"/>
  <c r="D3150" i="61" s="1"/>
  <c r="A3152" i="61" l="1"/>
  <c r="C3151" i="61"/>
  <c r="B3151" i="61"/>
  <c r="D3151" i="61" l="1"/>
  <c r="A3153" i="61"/>
  <c r="C3152" i="61"/>
  <c r="B3152" i="61"/>
  <c r="D3152" i="61" l="1"/>
  <c r="A3154" i="61"/>
  <c r="B3153" i="61"/>
  <c r="C3153" i="61"/>
  <c r="D3153" i="61" s="1"/>
  <c r="A3155" i="61" l="1"/>
  <c r="C3154" i="61"/>
  <c r="B3154" i="61"/>
  <c r="D3154" i="61" l="1"/>
  <c r="A3156" i="61"/>
  <c r="C3155" i="61"/>
  <c r="B3155" i="61"/>
  <c r="D3155" i="61" l="1"/>
  <c r="A3157" i="61"/>
  <c r="C3156" i="61"/>
  <c r="B3156" i="61"/>
  <c r="D3156" i="61" l="1"/>
  <c r="A3158" i="61"/>
  <c r="C3157" i="61"/>
  <c r="B3157" i="61"/>
  <c r="D3157" i="61" l="1"/>
  <c r="A3159" i="61"/>
  <c r="B3158" i="61"/>
  <c r="C3158" i="61"/>
  <c r="D3158" i="61" s="1"/>
  <c r="A3160" i="61" l="1"/>
  <c r="C3159" i="61"/>
  <c r="B3159" i="61"/>
  <c r="D3159" i="61" l="1"/>
  <c r="A3161" i="61"/>
  <c r="C3160" i="61"/>
  <c r="B3160" i="61"/>
  <c r="D3160" i="61" l="1"/>
  <c r="A3162" i="61"/>
  <c r="C3161" i="61"/>
  <c r="B3161" i="61"/>
  <c r="D3161" i="61" l="1"/>
  <c r="A3163" i="61"/>
  <c r="C3162" i="61"/>
  <c r="B3162" i="61"/>
  <c r="D3162" i="61" l="1"/>
  <c r="A3164" i="61"/>
  <c r="C3163" i="61"/>
  <c r="B3163" i="61"/>
  <c r="D3163" i="61" l="1"/>
  <c r="A3165" i="61"/>
  <c r="C3164" i="61"/>
  <c r="B3164" i="61"/>
  <c r="D3164" i="61" l="1"/>
  <c r="A3166" i="61"/>
  <c r="B3165" i="61"/>
  <c r="C3165" i="61"/>
  <c r="D3165" i="61" s="1"/>
  <c r="A3167" i="61" l="1"/>
  <c r="B3166" i="61"/>
  <c r="C3166" i="61"/>
  <c r="D3166" i="61" s="1"/>
  <c r="A3168" i="61" l="1"/>
  <c r="C3167" i="61"/>
  <c r="B3167" i="61"/>
  <c r="D3167" i="61" l="1"/>
  <c r="A3169" i="61"/>
  <c r="C3168" i="61"/>
  <c r="B3168" i="61"/>
  <c r="D3168" i="61" l="1"/>
  <c r="A3170" i="61"/>
  <c r="B3169" i="61"/>
  <c r="C3169" i="61"/>
  <c r="D3169" i="61" s="1"/>
  <c r="A3171" i="61" l="1"/>
  <c r="C3170" i="61"/>
  <c r="B3170" i="61"/>
  <c r="D3170" i="61" l="1"/>
  <c r="A3172" i="61"/>
  <c r="C3171" i="61"/>
  <c r="B3171" i="61"/>
  <c r="D3171" i="61" l="1"/>
  <c r="A3173" i="61"/>
  <c r="C3172" i="61"/>
  <c r="B3172" i="61"/>
  <c r="D3172" i="61" l="1"/>
  <c r="A3174" i="61"/>
  <c r="C3173" i="61"/>
  <c r="B3173" i="61"/>
  <c r="D3173" i="61" l="1"/>
  <c r="A3175" i="61"/>
  <c r="B3174" i="61"/>
  <c r="C3174" i="61"/>
  <c r="D3174" i="61" s="1"/>
  <c r="A3176" i="61" l="1"/>
  <c r="C3175" i="61"/>
  <c r="B3175" i="61"/>
  <c r="D3175" i="61" l="1"/>
  <c r="A3177" i="61"/>
  <c r="C3176" i="61"/>
  <c r="B3176" i="61"/>
  <c r="D3176" i="61" l="1"/>
  <c r="A3178" i="61"/>
  <c r="C3177" i="61"/>
  <c r="B3177" i="61"/>
  <c r="D3177" i="61" l="1"/>
  <c r="A3179" i="61"/>
  <c r="C3178" i="61"/>
  <c r="B3178" i="61"/>
  <c r="D3178" i="61" l="1"/>
  <c r="A3180" i="61"/>
  <c r="C3179" i="61"/>
  <c r="B3179" i="61"/>
  <c r="D3179" i="61" l="1"/>
  <c r="A3181" i="61"/>
  <c r="C3180" i="61"/>
  <c r="B3180" i="61"/>
  <c r="D3180" i="61" l="1"/>
  <c r="A3182" i="61"/>
  <c r="B3181" i="61"/>
  <c r="C3181" i="61"/>
  <c r="D3181" i="61" s="1"/>
  <c r="A3183" i="61" l="1"/>
  <c r="B3182" i="61"/>
  <c r="C3182" i="61"/>
  <c r="D3182" i="61" s="1"/>
  <c r="A3184" i="61" l="1"/>
  <c r="C3183" i="61"/>
  <c r="B3183" i="61"/>
  <c r="D3183" i="61" l="1"/>
  <c r="A3185" i="61"/>
  <c r="C3184" i="61"/>
  <c r="B3184" i="61"/>
  <c r="D3184" i="61" l="1"/>
  <c r="A3186" i="61"/>
  <c r="B3185" i="61"/>
  <c r="C3185" i="61"/>
  <c r="D3185" i="61" s="1"/>
  <c r="A3187" i="61" l="1"/>
  <c r="C3186" i="61"/>
  <c r="B3186" i="61"/>
  <c r="D3186" i="61" l="1"/>
  <c r="A3188" i="61"/>
  <c r="C3187" i="61"/>
  <c r="B3187" i="61"/>
  <c r="D3187" i="61" l="1"/>
  <c r="A3189" i="61"/>
  <c r="C3188" i="61"/>
  <c r="B3188" i="61"/>
  <c r="D3188" i="61" l="1"/>
  <c r="A3190" i="61"/>
  <c r="C3189" i="61"/>
  <c r="B3189" i="61"/>
  <c r="D3189" i="61" l="1"/>
  <c r="A3191" i="61"/>
  <c r="B3190" i="61"/>
  <c r="C3190" i="61"/>
  <c r="D3190" i="61" s="1"/>
  <c r="A3192" i="61" l="1"/>
  <c r="C3191" i="61"/>
  <c r="B3191" i="61"/>
  <c r="D3191" i="61" l="1"/>
  <c r="A3193" i="61"/>
  <c r="C3192" i="61"/>
  <c r="B3192" i="61"/>
  <c r="D3192" i="61" l="1"/>
  <c r="A3194" i="61"/>
  <c r="C3193" i="61"/>
  <c r="B3193" i="61"/>
  <c r="D3193" i="61" l="1"/>
  <c r="A3195" i="61"/>
  <c r="C3194" i="61"/>
  <c r="B3194" i="61"/>
  <c r="D3194" i="61" l="1"/>
  <c r="A3196" i="61"/>
  <c r="C3195" i="61"/>
  <c r="B3195" i="61"/>
  <c r="D3195" i="61" l="1"/>
  <c r="A3197" i="61"/>
  <c r="C3196" i="61"/>
  <c r="B3196" i="61"/>
  <c r="D3196" i="61" l="1"/>
  <c r="A3198" i="61"/>
  <c r="B3197" i="61"/>
  <c r="C3197" i="61"/>
  <c r="D3197" i="61" s="1"/>
  <c r="A3199" i="61" l="1"/>
  <c r="B3198" i="61"/>
  <c r="C3198" i="61"/>
  <c r="D3198" i="61" s="1"/>
  <c r="A3200" i="61" l="1"/>
  <c r="C3199" i="61"/>
  <c r="B3199" i="61"/>
  <c r="D3199" i="61" l="1"/>
  <c r="A3201" i="61"/>
  <c r="C3200" i="61"/>
  <c r="B3200" i="61"/>
  <c r="D3200" i="61" l="1"/>
  <c r="A3202" i="61"/>
  <c r="B3201" i="61"/>
  <c r="C3201" i="61"/>
  <c r="D3201" i="61" s="1"/>
  <c r="A3203" i="61" l="1"/>
  <c r="C3202" i="61"/>
  <c r="B3202" i="61"/>
  <c r="D3202" i="61" l="1"/>
  <c r="A3204" i="61"/>
  <c r="C3203" i="61"/>
  <c r="B3203" i="61"/>
  <c r="D3203" i="61" l="1"/>
  <c r="A3205" i="61"/>
  <c r="C3204" i="61"/>
  <c r="B3204" i="61"/>
  <c r="D3204" i="61" l="1"/>
  <c r="A3206" i="61"/>
  <c r="C3205" i="61"/>
  <c r="B3205" i="61"/>
  <c r="D3205" i="61" l="1"/>
  <c r="A3207" i="61"/>
  <c r="B3206" i="61"/>
  <c r="C3206" i="61"/>
  <c r="D3206" i="61" s="1"/>
  <c r="A3208" i="61" l="1"/>
  <c r="C3207" i="61"/>
  <c r="B3207" i="61"/>
  <c r="D3207" i="61" l="1"/>
  <c r="A3209" i="61"/>
  <c r="C3208" i="61"/>
  <c r="B3208" i="61"/>
  <c r="D3208" i="61" l="1"/>
  <c r="A3210" i="61"/>
  <c r="C3209" i="61"/>
  <c r="B3209" i="61"/>
  <c r="D3209" i="61" l="1"/>
  <c r="A3211" i="61"/>
  <c r="C3210" i="61"/>
  <c r="B3210" i="61"/>
  <c r="D3210" i="61" l="1"/>
  <c r="A3212" i="61"/>
  <c r="C3211" i="61"/>
  <c r="B3211" i="61"/>
  <c r="D3211" i="61" l="1"/>
  <c r="A3213" i="61"/>
  <c r="C3212" i="61"/>
  <c r="B3212" i="61"/>
  <c r="D3212" i="61" l="1"/>
  <c r="A3214" i="61"/>
  <c r="B3213" i="61"/>
  <c r="C3213" i="61"/>
  <c r="D3213" i="61" s="1"/>
  <c r="A3215" i="61" l="1"/>
  <c r="B3214" i="61"/>
  <c r="C3214" i="61"/>
  <c r="D3214" i="61" s="1"/>
  <c r="A3216" i="61" l="1"/>
  <c r="C3215" i="61"/>
  <c r="D3215" i="61" s="1"/>
  <c r="B3215" i="61"/>
  <c r="A3217" i="61" l="1"/>
  <c r="C3216" i="61"/>
  <c r="B3216" i="61"/>
  <c r="D3216" i="61" l="1"/>
  <c r="A3218" i="61"/>
  <c r="B3217" i="61"/>
  <c r="C3217" i="61"/>
  <c r="D3217" i="61" s="1"/>
  <c r="A3219" i="61" l="1"/>
  <c r="C3218" i="61"/>
  <c r="B3218" i="61"/>
  <c r="D3218" i="61" l="1"/>
  <c r="A3220" i="61"/>
  <c r="C3219" i="61"/>
  <c r="B3219" i="61"/>
  <c r="D3219" i="61" l="1"/>
  <c r="A3221" i="61"/>
  <c r="C3220" i="61"/>
  <c r="B3220" i="61"/>
  <c r="D3220" i="61" l="1"/>
  <c r="A3222" i="61"/>
  <c r="C3221" i="61"/>
  <c r="B3221" i="61"/>
  <c r="D3221" i="61" l="1"/>
  <c r="A3223" i="61"/>
  <c r="B3222" i="61"/>
  <c r="C3222" i="61"/>
  <c r="D3222" i="61" s="1"/>
  <c r="A3224" i="61" l="1"/>
  <c r="C3223" i="61"/>
  <c r="B3223" i="61"/>
  <c r="D3223" i="61" l="1"/>
  <c r="A3225" i="61"/>
  <c r="C3224" i="61"/>
  <c r="B3224" i="61"/>
  <c r="D3224" i="61" l="1"/>
  <c r="A3226" i="61"/>
  <c r="C3225" i="61"/>
  <c r="B3225" i="61"/>
  <c r="D3225" i="61" l="1"/>
  <c r="A3227" i="61"/>
  <c r="C3226" i="61"/>
  <c r="B3226" i="61"/>
  <c r="D3226" i="61" l="1"/>
  <c r="A3228" i="61"/>
  <c r="C3227" i="61"/>
  <c r="B3227" i="61"/>
  <c r="D3227" i="61" l="1"/>
  <c r="A3229" i="61"/>
  <c r="C3228" i="61"/>
  <c r="B3228" i="61"/>
  <c r="D3228" i="61" l="1"/>
  <c r="A3230" i="61"/>
  <c r="B3229" i="61"/>
  <c r="C3229" i="61"/>
  <c r="D3229" i="61" s="1"/>
  <c r="A3231" i="61" l="1"/>
  <c r="B3230" i="61"/>
  <c r="C3230" i="61"/>
  <c r="D3230" i="61" s="1"/>
  <c r="A3232" i="61" l="1"/>
  <c r="C3231" i="61"/>
  <c r="B3231" i="61"/>
  <c r="D3231" i="61" l="1"/>
  <c r="A3233" i="61"/>
  <c r="C3232" i="61"/>
  <c r="B3232" i="61"/>
  <c r="D3232" i="61" l="1"/>
  <c r="A3234" i="61"/>
  <c r="B3233" i="61"/>
  <c r="C3233" i="61"/>
  <c r="D3233" i="61" s="1"/>
  <c r="A3235" i="61" l="1"/>
  <c r="C3234" i="61"/>
  <c r="B3234" i="61"/>
  <c r="D3234" i="61" l="1"/>
  <c r="A3236" i="61"/>
  <c r="C3235" i="61"/>
  <c r="B3235" i="61"/>
  <c r="D3235" i="61" l="1"/>
  <c r="A3237" i="61"/>
  <c r="C3236" i="61"/>
  <c r="B3236" i="61"/>
  <c r="D3236" i="61" l="1"/>
  <c r="A3238" i="61"/>
  <c r="C3237" i="61"/>
  <c r="B3237" i="61"/>
  <c r="D3237" i="61" l="1"/>
  <c r="A3239" i="61"/>
  <c r="B3238" i="61"/>
  <c r="C3238" i="61"/>
  <c r="D3238" i="61" s="1"/>
  <c r="A3240" i="61" l="1"/>
  <c r="C3239" i="61"/>
  <c r="B3239" i="61"/>
  <c r="D3239" i="61" l="1"/>
  <c r="A3241" i="61"/>
  <c r="C3240" i="61"/>
  <c r="B3240" i="61"/>
  <c r="D3240" i="61" l="1"/>
  <c r="A3242" i="61"/>
  <c r="C3241" i="61"/>
  <c r="B3241" i="61"/>
  <c r="D3241" i="61" l="1"/>
  <c r="A3243" i="61"/>
  <c r="C3242" i="61"/>
  <c r="B3242" i="61"/>
  <c r="D3242" i="61" l="1"/>
  <c r="A3244" i="61"/>
  <c r="C3243" i="61"/>
  <c r="B3243" i="61"/>
  <c r="D3243" i="61" l="1"/>
  <c r="A3245" i="61"/>
  <c r="C3244" i="61"/>
  <c r="B3244" i="61"/>
  <c r="D3244" i="61" l="1"/>
  <c r="A3246" i="61"/>
  <c r="B3245" i="61"/>
  <c r="C3245" i="61"/>
  <c r="D3245" i="61" s="1"/>
  <c r="A3247" i="61" l="1"/>
  <c r="B3246" i="61"/>
  <c r="C3246" i="61"/>
  <c r="D3246" i="61" s="1"/>
  <c r="A3248" i="61" l="1"/>
  <c r="C3247" i="61"/>
  <c r="B3247" i="61"/>
  <c r="D3247" i="61" l="1"/>
  <c r="A3249" i="61"/>
  <c r="C3248" i="61"/>
  <c r="B3248" i="61"/>
  <c r="D3248" i="61" l="1"/>
  <c r="A3250" i="61"/>
  <c r="B3249" i="61"/>
  <c r="C3249" i="61"/>
  <c r="D3249" i="61" s="1"/>
  <c r="A3251" i="61" l="1"/>
  <c r="C3250" i="61"/>
  <c r="B3250" i="61"/>
  <c r="D3250" i="61" l="1"/>
  <c r="A3252" i="61"/>
  <c r="C3251" i="61"/>
  <c r="B3251" i="61"/>
  <c r="D3251" i="61" l="1"/>
  <c r="A3253" i="61"/>
  <c r="C3252" i="61"/>
  <c r="B3252" i="61"/>
  <c r="D3252" i="61" l="1"/>
  <c r="A3254" i="61"/>
  <c r="C3253" i="61"/>
  <c r="B3253" i="61"/>
  <c r="D3253" i="61" l="1"/>
  <c r="A3255" i="61"/>
  <c r="B3254" i="61"/>
  <c r="C3254" i="61"/>
  <c r="D3254" i="61" s="1"/>
  <c r="A3256" i="61" l="1"/>
  <c r="C3255" i="61"/>
  <c r="B3255" i="61"/>
  <c r="D3255" i="61" l="1"/>
  <c r="A3257" i="61"/>
  <c r="C3256" i="61"/>
  <c r="B3256" i="61"/>
  <c r="D3256" i="61" l="1"/>
  <c r="A3258" i="61"/>
  <c r="C3257" i="61"/>
  <c r="B3257" i="61"/>
  <c r="D3257" i="61" l="1"/>
  <c r="A3259" i="61"/>
  <c r="C3258" i="61"/>
  <c r="B3258" i="61"/>
  <c r="D3258" i="61" l="1"/>
  <c r="A3260" i="61"/>
  <c r="C3259" i="61"/>
  <c r="B3259" i="61"/>
  <c r="D3259" i="61" l="1"/>
  <c r="A3261" i="61"/>
  <c r="C3260" i="61"/>
  <c r="B3260" i="61"/>
  <c r="D3260" i="61" l="1"/>
  <c r="A3262" i="61"/>
  <c r="B3261" i="61"/>
  <c r="C3261" i="61"/>
  <c r="D3261" i="61" s="1"/>
  <c r="A3263" i="61" l="1"/>
  <c r="B3262" i="61"/>
  <c r="C3262" i="61"/>
  <c r="D3262" i="61" s="1"/>
  <c r="A3264" i="61" l="1"/>
  <c r="C3263" i="61"/>
  <c r="B3263" i="61"/>
  <c r="D3263" i="61" l="1"/>
  <c r="A3265" i="61"/>
  <c r="C3264" i="61"/>
  <c r="B3264" i="61"/>
  <c r="D3264" i="61" l="1"/>
  <c r="A3266" i="61"/>
  <c r="B3265" i="61"/>
  <c r="C3265" i="61"/>
  <c r="D3265" i="61" s="1"/>
  <c r="A3267" i="61" l="1"/>
  <c r="C3266" i="61"/>
  <c r="B3266" i="61"/>
  <c r="D3266" i="61" l="1"/>
  <c r="A3268" i="61"/>
  <c r="C3267" i="61"/>
  <c r="B3267" i="61"/>
  <c r="D3267" i="61" l="1"/>
  <c r="A3269" i="61"/>
  <c r="C3268" i="61"/>
  <c r="B3268" i="61"/>
  <c r="D3268" i="61" l="1"/>
  <c r="A3270" i="61"/>
  <c r="C3269" i="61"/>
  <c r="B3269" i="61"/>
  <c r="D3269" i="61" l="1"/>
  <c r="A3271" i="61"/>
  <c r="B3270" i="61"/>
  <c r="C3270" i="61"/>
  <c r="D3270" i="61" s="1"/>
  <c r="A3272" i="61" l="1"/>
  <c r="C3271" i="61"/>
  <c r="B3271" i="61"/>
  <c r="D3271" i="61" l="1"/>
  <c r="A3273" i="61"/>
  <c r="C3272" i="61"/>
  <c r="B3272" i="61"/>
  <c r="D3272" i="61" l="1"/>
  <c r="A3274" i="61"/>
  <c r="C3273" i="61"/>
  <c r="B3273" i="61"/>
  <c r="D3273" i="61" l="1"/>
  <c r="A3275" i="61"/>
  <c r="C3274" i="61"/>
  <c r="B3274" i="61"/>
  <c r="D3274" i="61" l="1"/>
  <c r="A3276" i="61"/>
  <c r="C3275" i="61"/>
  <c r="B3275" i="61"/>
  <c r="D3275" i="61" l="1"/>
  <c r="A3277" i="61"/>
  <c r="C3276" i="61"/>
  <c r="B3276" i="61"/>
  <c r="D3276" i="61" l="1"/>
  <c r="A3278" i="61"/>
  <c r="B3277" i="61"/>
  <c r="C3277" i="61"/>
  <c r="D3277" i="61" s="1"/>
  <c r="A3279" i="61" l="1"/>
  <c r="B3278" i="61"/>
  <c r="C3278" i="61"/>
  <c r="D3278" i="61" s="1"/>
  <c r="A3280" i="61" l="1"/>
  <c r="C3279" i="61"/>
  <c r="B3279" i="61"/>
  <c r="D3279" i="61" l="1"/>
  <c r="A3281" i="61"/>
  <c r="C3280" i="61"/>
  <c r="B3280" i="61"/>
  <c r="D3280" i="61" l="1"/>
  <c r="A3282" i="61"/>
  <c r="B3281" i="61"/>
  <c r="C3281" i="61"/>
  <c r="D3281" i="61" s="1"/>
  <c r="A3283" i="61" l="1"/>
  <c r="C3282" i="61"/>
  <c r="B3282" i="61"/>
  <c r="D3282" i="61" l="1"/>
  <c r="A3284" i="61"/>
  <c r="C3283" i="61"/>
  <c r="B3283" i="61"/>
  <c r="D3283" i="61" l="1"/>
  <c r="A3285" i="61"/>
  <c r="C3284" i="61"/>
  <c r="B3284" i="61"/>
  <c r="D3284" i="61" l="1"/>
  <c r="A3286" i="61"/>
  <c r="C3285" i="61"/>
  <c r="B3285" i="61"/>
  <c r="D3285" i="61" l="1"/>
  <c r="A3287" i="61"/>
  <c r="B3286" i="61"/>
  <c r="C3286" i="61"/>
  <c r="D3286" i="61" s="1"/>
  <c r="A3288" i="61" l="1"/>
  <c r="C3287" i="61"/>
  <c r="B3287" i="61"/>
  <c r="D3287" i="61" l="1"/>
  <c r="A3289" i="61"/>
  <c r="C3288" i="61"/>
  <c r="B3288" i="61"/>
  <c r="D3288" i="61" l="1"/>
  <c r="A3290" i="61"/>
  <c r="C3289" i="61"/>
  <c r="B3289" i="61"/>
  <c r="D3289" i="61" l="1"/>
  <c r="A3291" i="61"/>
  <c r="C3290" i="61"/>
  <c r="B3290" i="61"/>
  <c r="D3290" i="61" l="1"/>
  <c r="A3292" i="61"/>
  <c r="C3291" i="61"/>
  <c r="B3291" i="61"/>
  <c r="D3291" i="61" l="1"/>
  <c r="A3293" i="61"/>
  <c r="C3292" i="61"/>
  <c r="B3292" i="61"/>
  <c r="D3292" i="61" l="1"/>
  <c r="A3294" i="61"/>
  <c r="B3293" i="61"/>
  <c r="C3293" i="61"/>
  <c r="D3293" i="61" s="1"/>
  <c r="A3295" i="61" l="1"/>
  <c r="B3294" i="61"/>
  <c r="C3294" i="61"/>
  <c r="A3296" i="61" l="1"/>
  <c r="C3295" i="61"/>
  <c r="D3295" i="61" s="1"/>
  <c r="B3295" i="61"/>
  <c r="D3294" i="61"/>
  <c r="A3297" i="61" l="1"/>
  <c r="C3296" i="61"/>
  <c r="B3296" i="61"/>
  <c r="D3296" i="61" l="1"/>
  <c r="A3298" i="61"/>
  <c r="B3297" i="61"/>
  <c r="C3297" i="61"/>
  <c r="D3297" i="61" s="1"/>
  <c r="A3299" i="61" l="1"/>
  <c r="C3298" i="61"/>
  <c r="B3298" i="61"/>
  <c r="D3298" i="61" l="1"/>
  <c r="A3300" i="61"/>
  <c r="C3299" i="61"/>
  <c r="B3299" i="61"/>
  <c r="D3299" i="61" l="1"/>
  <c r="A3301" i="61"/>
  <c r="C3300" i="61"/>
  <c r="B3300" i="61"/>
  <c r="D3300" i="61" l="1"/>
  <c r="A3302" i="61"/>
  <c r="C3301" i="61"/>
  <c r="B3301" i="61"/>
  <c r="D3301" i="61" l="1"/>
  <c r="A3303" i="61"/>
  <c r="B3302" i="61"/>
  <c r="C3302" i="61"/>
  <c r="D3302" i="61" s="1"/>
  <c r="A3304" i="61" l="1"/>
  <c r="C3303" i="61"/>
  <c r="B3303" i="61"/>
  <c r="D3303" i="61" l="1"/>
  <c r="A3305" i="61"/>
  <c r="C3304" i="61"/>
  <c r="B3304" i="61"/>
  <c r="D3304" i="61" l="1"/>
  <c r="A3306" i="61"/>
  <c r="C3305" i="61"/>
  <c r="B3305" i="61"/>
  <c r="A3307" i="61" l="1"/>
  <c r="C3306" i="61"/>
  <c r="B3306" i="61"/>
  <c r="D3305" i="61"/>
  <c r="D3306" i="61" l="1"/>
  <c r="A3308" i="61"/>
  <c r="C3307" i="61"/>
  <c r="B3307" i="61"/>
  <c r="A3309" i="61" l="1"/>
  <c r="C3308" i="61"/>
  <c r="B3308" i="61"/>
  <c r="D3307" i="61"/>
  <c r="D3308" i="61" l="1"/>
  <c r="A3310" i="61"/>
  <c r="B3309" i="61"/>
  <c r="C3309" i="61"/>
  <c r="D3309" i="61" s="1"/>
  <c r="A3311" i="61" l="1"/>
  <c r="B3310" i="61"/>
  <c r="C3310" i="61"/>
  <c r="D3310" i="61" s="1"/>
  <c r="A3312" i="61" l="1"/>
  <c r="C3311" i="61"/>
  <c r="B3311" i="61"/>
  <c r="D3311" i="61" l="1"/>
  <c r="A3313" i="61"/>
  <c r="C3312" i="61"/>
  <c r="D3312" i="61" s="1"/>
  <c r="B3312" i="61"/>
  <c r="A3314" i="61" l="1"/>
  <c r="B3313" i="61"/>
  <c r="C3313" i="61"/>
  <c r="D3313" i="61" s="1"/>
  <c r="A3315" i="61" l="1"/>
  <c r="C3314" i="61"/>
  <c r="D3314" i="61" s="1"/>
  <c r="B3314" i="61"/>
  <c r="A3316" i="61" l="1"/>
  <c r="C3315" i="61"/>
  <c r="B3315" i="61"/>
  <c r="D3315" i="61" l="1"/>
  <c r="A3317" i="61"/>
  <c r="C3316" i="61"/>
  <c r="B3316" i="61"/>
  <c r="D3316" i="61" l="1"/>
  <c r="A3318" i="61"/>
  <c r="C3317" i="61"/>
  <c r="B3317" i="61"/>
  <c r="A3319" i="61" l="1"/>
  <c r="B3318" i="61"/>
  <c r="C3318" i="61"/>
  <c r="D3317" i="61"/>
  <c r="D3318" i="61" l="1"/>
  <c r="A3320" i="61"/>
  <c r="C3319" i="61"/>
  <c r="B3319" i="61"/>
  <c r="A3321" i="61" l="1"/>
  <c r="C3320" i="61"/>
  <c r="D3320" i="61" s="1"/>
  <c r="B3320" i="61"/>
  <c r="D3319" i="61"/>
  <c r="A3322" i="61" l="1"/>
  <c r="C3321" i="61"/>
  <c r="D3321" i="61" s="1"/>
  <c r="B3321" i="61"/>
  <c r="A3323" i="61" l="1"/>
  <c r="C3322" i="61"/>
  <c r="B3322" i="61"/>
  <c r="D3322" i="61" l="1"/>
  <c r="A3324" i="61"/>
  <c r="C3323" i="61"/>
  <c r="B3323" i="61"/>
  <c r="D3323" i="61" l="1"/>
  <c r="A3325" i="61"/>
  <c r="C3324" i="61"/>
  <c r="B3324" i="61"/>
  <c r="D3324" i="61" l="1"/>
  <c r="A3326" i="61"/>
  <c r="B3325" i="61"/>
  <c r="C3325" i="61"/>
  <c r="D3325" i="61" s="1"/>
  <c r="A3327" i="61" l="1"/>
  <c r="B3326" i="61"/>
  <c r="C3326" i="61"/>
  <c r="D3326" i="61" s="1"/>
  <c r="A3328" i="61" l="1"/>
  <c r="C3327" i="61"/>
  <c r="B3327" i="61"/>
  <c r="D3327" i="61" l="1"/>
  <c r="A3329" i="61"/>
  <c r="C3328" i="61"/>
  <c r="B3328" i="61"/>
  <c r="D3328" i="61" l="1"/>
  <c r="A3330" i="61"/>
  <c r="B3329" i="61"/>
  <c r="C3329" i="61"/>
  <c r="D3329" i="61" s="1"/>
  <c r="A3331" i="61" l="1"/>
  <c r="C3330" i="61"/>
  <c r="B3330" i="61"/>
  <c r="D3330" i="61" l="1"/>
  <c r="A3332" i="61"/>
  <c r="C3331" i="61"/>
  <c r="B3331" i="61"/>
  <c r="A3333" i="61" l="1"/>
  <c r="C3332" i="61"/>
  <c r="D3332" i="61" s="1"/>
  <c r="B3332" i="61"/>
  <c r="D3331" i="61"/>
  <c r="A3334" i="61" l="1"/>
  <c r="C3333" i="61"/>
  <c r="B3333" i="61"/>
  <c r="D3333" i="61" l="1"/>
  <c r="A3335" i="61"/>
  <c r="B3334" i="61"/>
  <c r="C3334" i="61"/>
  <c r="D3334" i="61" s="1"/>
  <c r="A3336" i="61" l="1"/>
  <c r="C3335" i="61"/>
  <c r="B3335" i="61"/>
  <c r="D3335" i="61" l="1"/>
  <c r="A3337" i="61"/>
  <c r="C3336" i="61"/>
  <c r="B3336" i="61"/>
  <c r="D3336" i="61" l="1"/>
  <c r="A3338" i="61"/>
  <c r="C3337" i="61"/>
  <c r="B3337" i="61"/>
  <c r="A3339" i="61" l="1"/>
  <c r="C3338" i="61"/>
  <c r="B3338" i="61"/>
  <c r="D3337" i="61"/>
  <c r="D3338" i="61" l="1"/>
  <c r="A3340" i="61"/>
  <c r="C3339" i="61"/>
  <c r="B3339" i="61"/>
  <c r="D3339" i="61" l="1"/>
  <c r="A3341" i="61"/>
  <c r="C3340" i="61"/>
  <c r="B3340" i="61"/>
  <c r="D3340" i="61" l="1"/>
  <c r="A3342" i="61"/>
  <c r="B3341" i="61"/>
  <c r="C3341" i="61"/>
  <c r="D3341" i="61" s="1"/>
  <c r="A3343" i="61" l="1"/>
  <c r="B3342" i="61"/>
  <c r="C3342" i="61"/>
  <c r="D3342" i="61" s="1"/>
  <c r="A3344" i="61" l="1"/>
  <c r="C3343" i="61"/>
  <c r="B3343" i="61"/>
  <c r="D3343" i="61" l="1"/>
  <c r="A3345" i="61"/>
  <c r="C3344" i="61"/>
  <c r="B3344" i="61"/>
  <c r="D3344" i="61" l="1"/>
  <c r="A3346" i="61"/>
  <c r="B3345" i="61"/>
  <c r="C3345" i="61"/>
  <c r="D3345" i="61" s="1"/>
  <c r="A3347" i="61" l="1"/>
  <c r="C3346" i="61"/>
  <c r="B3346" i="61"/>
  <c r="D3346" i="61" l="1"/>
  <c r="A3348" i="61"/>
  <c r="C3347" i="61"/>
  <c r="B3347" i="61"/>
  <c r="D3347" i="61" l="1"/>
  <c r="A3349" i="61"/>
  <c r="C3348" i="61"/>
  <c r="B3348" i="61"/>
  <c r="D3348" i="61" l="1"/>
  <c r="A3350" i="61"/>
  <c r="C3349" i="61"/>
  <c r="B3349" i="61"/>
  <c r="D3349" i="61" l="1"/>
  <c r="A3351" i="61"/>
  <c r="B3350" i="61"/>
  <c r="C3350" i="61"/>
  <c r="D3350" i="61" s="1"/>
  <c r="A3352" i="61" l="1"/>
  <c r="C3351" i="61"/>
  <c r="B3351" i="61"/>
  <c r="D3351" i="61" l="1"/>
  <c r="A3353" i="61"/>
  <c r="C3352" i="61"/>
  <c r="B3352" i="61"/>
  <c r="D3352" i="61" l="1"/>
  <c r="A3354" i="61"/>
  <c r="C3353" i="61"/>
  <c r="B3353" i="61"/>
  <c r="D3353" i="61" l="1"/>
  <c r="A3355" i="61"/>
  <c r="C3354" i="61"/>
  <c r="B3354" i="61"/>
  <c r="D3354" i="61" l="1"/>
  <c r="A3356" i="61"/>
  <c r="C3355" i="61"/>
  <c r="B3355" i="61"/>
  <c r="D3355" i="61" l="1"/>
  <c r="A3357" i="61"/>
  <c r="C3356" i="61"/>
  <c r="B3356" i="61"/>
  <c r="D3356" i="61" l="1"/>
  <c r="A3358" i="61"/>
  <c r="B3357" i="61"/>
  <c r="C3357" i="61"/>
  <c r="D3357" i="61" s="1"/>
  <c r="A3359" i="61" l="1"/>
  <c r="B3358" i="61"/>
  <c r="C3358" i="61"/>
  <c r="D3358" i="61" s="1"/>
  <c r="A3360" i="61" l="1"/>
  <c r="C3359" i="61"/>
  <c r="B3359" i="61"/>
  <c r="D3359" i="61" l="1"/>
  <c r="A3361" i="61"/>
  <c r="C3360" i="61"/>
  <c r="B3360" i="61"/>
  <c r="D3360" i="61" l="1"/>
  <c r="A3362" i="61"/>
  <c r="B3361" i="61"/>
  <c r="C3361" i="61"/>
  <c r="D3361" i="61" l="1"/>
  <c r="A3363" i="61"/>
  <c r="C3362" i="61"/>
  <c r="B3362" i="61"/>
  <c r="D3362" i="61" l="1"/>
  <c r="A3364" i="61"/>
  <c r="C3363" i="61"/>
  <c r="B3363" i="61"/>
  <c r="D3363" i="61" l="1"/>
  <c r="A3365" i="61"/>
  <c r="C3364" i="61"/>
  <c r="B3364" i="61"/>
  <c r="D3364" i="61" l="1"/>
  <c r="A3366" i="61"/>
  <c r="C3365" i="61"/>
  <c r="B3365" i="61"/>
  <c r="D3365" i="61" l="1"/>
  <c r="A3367" i="61"/>
  <c r="B3366" i="61"/>
  <c r="C3366" i="61"/>
  <c r="D3366" i="61" s="1"/>
  <c r="A3368" i="61" l="1"/>
  <c r="C3367" i="61"/>
  <c r="B3367" i="61"/>
  <c r="D3367" i="61" l="1"/>
  <c r="A3369" i="61"/>
  <c r="C3368" i="61"/>
  <c r="B3368" i="61"/>
  <c r="D3368" i="61" l="1"/>
  <c r="A3370" i="61"/>
  <c r="C3369" i="61"/>
  <c r="B3369" i="61"/>
  <c r="D3369" i="61" l="1"/>
  <c r="A3371" i="61"/>
  <c r="C3370" i="61"/>
  <c r="B3370" i="61"/>
  <c r="D3370" i="61" l="1"/>
  <c r="A3372" i="61"/>
  <c r="C3371" i="61"/>
  <c r="B3371" i="61"/>
  <c r="D3371" i="61" l="1"/>
  <c r="A3373" i="61"/>
  <c r="C3372" i="61"/>
  <c r="D3372" i="61" s="1"/>
  <c r="B3372" i="61"/>
  <c r="A3374" i="61" l="1"/>
  <c r="B3373" i="61"/>
  <c r="C3373" i="61"/>
  <c r="D3373" i="61" s="1"/>
  <c r="A3375" i="61" l="1"/>
  <c r="B3374" i="61"/>
  <c r="C3374" i="61"/>
  <c r="D3374" i="61" s="1"/>
  <c r="A3376" i="61" l="1"/>
  <c r="C3375" i="61"/>
  <c r="B3375" i="61"/>
  <c r="D3375" i="61" l="1"/>
  <c r="A3377" i="61"/>
  <c r="C3376" i="61"/>
  <c r="B3376" i="61"/>
  <c r="D3376" i="61" l="1"/>
  <c r="A3378" i="61"/>
  <c r="B3377" i="61"/>
  <c r="C3377" i="61"/>
  <c r="D3377" i="61" s="1"/>
  <c r="A3379" i="61" l="1"/>
  <c r="C3378" i="61"/>
  <c r="B3378" i="61"/>
  <c r="D3378" i="61" l="1"/>
  <c r="A3380" i="61"/>
  <c r="C3379" i="61"/>
  <c r="B3379" i="61"/>
  <c r="D3379" i="61" l="1"/>
  <c r="A3381" i="61"/>
  <c r="C3380" i="61"/>
  <c r="B3380" i="61"/>
  <c r="D3380" i="61" l="1"/>
  <c r="A3382" i="61"/>
  <c r="C3381" i="61"/>
  <c r="B3381" i="61"/>
  <c r="D3381" i="61" l="1"/>
  <c r="A3383" i="61"/>
  <c r="B3382" i="61"/>
  <c r="C3382" i="61"/>
  <c r="D3382" i="61" l="1"/>
  <c r="A3384" i="61"/>
  <c r="C3383" i="61"/>
  <c r="B3383" i="61"/>
  <c r="D3383" i="61" l="1"/>
  <c r="A3385" i="61"/>
  <c r="C3384" i="61"/>
  <c r="B3384" i="61"/>
  <c r="D3384" i="61" l="1"/>
  <c r="A3386" i="61"/>
  <c r="C3385" i="61"/>
  <c r="B3385" i="61"/>
  <c r="D3385" i="61" l="1"/>
  <c r="A3387" i="61"/>
  <c r="C3386" i="61"/>
  <c r="B3386" i="61"/>
  <c r="D3386" i="61" l="1"/>
  <c r="A3388" i="61"/>
  <c r="C3387" i="61"/>
  <c r="B3387" i="61"/>
  <c r="D3387" i="61" l="1"/>
  <c r="A3389" i="61"/>
  <c r="C3388" i="61"/>
  <c r="B3388" i="61"/>
  <c r="D3388" i="61" l="1"/>
  <c r="A3390" i="61"/>
  <c r="B3389" i="61"/>
  <c r="C3389" i="61"/>
  <c r="D3389" i="61" s="1"/>
  <c r="A3391" i="61" l="1"/>
  <c r="B3390" i="61"/>
  <c r="C3390" i="61"/>
  <c r="D3390" i="61" s="1"/>
  <c r="A3392" i="61" l="1"/>
  <c r="C3391" i="61"/>
  <c r="B3391" i="61"/>
  <c r="D3391" i="61" l="1"/>
  <c r="A3393" i="61"/>
  <c r="C3392" i="61"/>
  <c r="B3392" i="61"/>
  <c r="D3392" i="61" l="1"/>
  <c r="A3394" i="61"/>
  <c r="B3393" i="61"/>
  <c r="C3393" i="61"/>
  <c r="D3393" i="61" s="1"/>
  <c r="A3395" i="61" l="1"/>
  <c r="C3394" i="61"/>
  <c r="B3394" i="61"/>
  <c r="D3394" i="61" l="1"/>
  <c r="A3396" i="61"/>
  <c r="C3395" i="61"/>
  <c r="B3395" i="61"/>
  <c r="D3395" i="61" l="1"/>
  <c r="A3397" i="61"/>
  <c r="C3396" i="61"/>
  <c r="B3396" i="61"/>
  <c r="D3396" i="61" l="1"/>
  <c r="A3398" i="61"/>
  <c r="C3397" i="61"/>
  <c r="B3397" i="61"/>
  <c r="D3397" i="61" l="1"/>
  <c r="A3399" i="61"/>
  <c r="B3398" i="61"/>
  <c r="C3398" i="61"/>
  <c r="D3398" i="61" s="1"/>
  <c r="A3400" i="61" l="1"/>
  <c r="C3399" i="61"/>
  <c r="B3399" i="61"/>
  <c r="D3399" i="61" l="1"/>
  <c r="A3401" i="61"/>
  <c r="C3400" i="61"/>
  <c r="B3400" i="61"/>
  <c r="D3400" i="61" l="1"/>
  <c r="A3402" i="61"/>
  <c r="C3401" i="61"/>
  <c r="B3401" i="61"/>
  <c r="D3401" i="61" l="1"/>
  <c r="A3403" i="61"/>
  <c r="C3402" i="61"/>
  <c r="B3402" i="61"/>
  <c r="D3402" i="61" l="1"/>
  <c r="A3404" i="61"/>
  <c r="C3403" i="61"/>
  <c r="B3403" i="61"/>
  <c r="D3403" i="61" l="1"/>
  <c r="A3405" i="61"/>
  <c r="C3404" i="61"/>
  <c r="B3404" i="61"/>
  <c r="D3404" i="61" l="1"/>
  <c r="A3406" i="61"/>
  <c r="B3405" i="61"/>
  <c r="C3405" i="61"/>
  <c r="D3405" i="61" s="1"/>
  <c r="A3407" i="61" l="1"/>
  <c r="B3406" i="61"/>
  <c r="C3406" i="61"/>
  <c r="D3406" i="61" s="1"/>
  <c r="A3408" i="61" l="1"/>
  <c r="C3407" i="61"/>
  <c r="B3407" i="61"/>
  <c r="D3407" i="61" l="1"/>
  <c r="A3409" i="61"/>
  <c r="C3408" i="61"/>
  <c r="B3408" i="61"/>
  <c r="A3410" i="61" l="1"/>
  <c r="B3409" i="61"/>
  <c r="C3409" i="61"/>
  <c r="D3409" i="61" s="1"/>
  <c r="D3408" i="61"/>
  <c r="A3411" i="61" l="1"/>
  <c r="C3410" i="61"/>
  <c r="B3410" i="61"/>
  <c r="D3410" i="61" l="1"/>
  <c r="A3412" i="61"/>
  <c r="C3411" i="61"/>
  <c r="D3411" i="61" s="1"/>
  <c r="B3411" i="61"/>
  <c r="A3413" i="61" l="1"/>
  <c r="C3412" i="61"/>
  <c r="B3412" i="61"/>
  <c r="D3412" i="61" l="1"/>
  <c r="A3414" i="61"/>
  <c r="C3413" i="61"/>
  <c r="B3413" i="61"/>
  <c r="D3413" i="61" l="1"/>
  <c r="A3415" i="61"/>
  <c r="B3414" i="61"/>
  <c r="C3414" i="61"/>
  <c r="D3414" i="61" l="1"/>
  <c r="A3416" i="61"/>
  <c r="C3415" i="61"/>
  <c r="B3415" i="61"/>
  <c r="D3415" i="61" l="1"/>
  <c r="A3417" i="61"/>
  <c r="C3416" i="61"/>
  <c r="B3416" i="61"/>
  <c r="D3416" i="61" l="1"/>
  <c r="A3418" i="61"/>
  <c r="C3417" i="61"/>
  <c r="B3417" i="61"/>
  <c r="D3417" i="61" l="1"/>
  <c r="A3419" i="61"/>
  <c r="C3418" i="61"/>
  <c r="B3418" i="61"/>
  <c r="D3418" i="61" l="1"/>
  <c r="A3420" i="61"/>
  <c r="C3419" i="61"/>
  <c r="B3419" i="61"/>
  <c r="D3419" i="61" l="1"/>
  <c r="A3421" i="61"/>
  <c r="C3420" i="61"/>
  <c r="B3420" i="61"/>
  <c r="D3420" i="61" l="1"/>
  <c r="A3422" i="61"/>
  <c r="B3421" i="61"/>
  <c r="C3421" i="61"/>
  <c r="D3421" i="61" s="1"/>
  <c r="A3423" i="61" l="1"/>
  <c r="B3422" i="61"/>
  <c r="C3422" i="61"/>
  <c r="D3422" i="61" s="1"/>
  <c r="A3424" i="61" l="1"/>
  <c r="C3423" i="61"/>
  <c r="B3423" i="61"/>
  <c r="D3423" i="61" l="1"/>
  <c r="A3425" i="61"/>
  <c r="C3424" i="61"/>
  <c r="B3424" i="61"/>
  <c r="D3424" i="61" l="1"/>
  <c r="A3426" i="61"/>
  <c r="B3425" i="61"/>
  <c r="C3425" i="61"/>
  <c r="D3425" i="61" s="1"/>
  <c r="A3427" i="61" l="1"/>
  <c r="C3426" i="61"/>
  <c r="B3426" i="61"/>
  <c r="D3426" i="61" l="1"/>
  <c r="A3428" i="61"/>
  <c r="C3427" i="61"/>
  <c r="B3427" i="61"/>
  <c r="D3427" i="61" l="1"/>
  <c r="A3429" i="61"/>
  <c r="C3428" i="61"/>
  <c r="B3428" i="61"/>
  <c r="D3428" i="61" l="1"/>
  <c r="A3430" i="61"/>
  <c r="C3429" i="61"/>
  <c r="B3429" i="61"/>
  <c r="D3429" i="61" l="1"/>
  <c r="A3431" i="61"/>
  <c r="B3430" i="61"/>
  <c r="C3430" i="61"/>
  <c r="D3430" i="61" s="1"/>
  <c r="A3432" i="61" l="1"/>
  <c r="C3431" i="61"/>
  <c r="B3431" i="61"/>
  <c r="D3431" i="61" l="1"/>
  <c r="A3433" i="61"/>
  <c r="C3432" i="61"/>
  <c r="B3432" i="61"/>
  <c r="D3432" i="61" l="1"/>
  <c r="A3434" i="61"/>
  <c r="C3433" i="61"/>
  <c r="B3433" i="61"/>
  <c r="D3433" i="61" l="1"/>
  <c r="A3435" i="61"/>
  <c r="C3434" i="61"/>
  <c r="B3434" i="61"/>
  <c r="D3434" i="61" l="1"/>
  <c r="A3436" i="61"/>
  <c r="C3435" i="61"/>
  <c r="B3435" i="61"/>
  <c r="D3435" i="61" l="1"/>
  <c r="A3437" i="61"/>
  <c r="C3436" i="61"/>
  <c r="B3436" i="61"/>
  <c r="D3436" i="61" l="1"/>
  <c r="A3438" i="61"/>
  <c r="B3437" i="61"/>
  <c r="C3437" i="61"/>
  <c r="D3437" i="61" s="1"/>
  <c r="A3439" i="61" l="1"/>
  <c r="B3438" i="61"/>
  <c r="C3438" i="61"/>
  <c r="D3438" i="61" s="1"/>
  <c r="A3440" i="61" l="1"/>
  <c r="C3439" i="61"/>
  <c r="B3439" i="61"/>
  <c r="D3439" i="61" l="1"/>
  <c r="A3441" i="61"/>
  <c r="C3440" i="61"/>
  <c r="B3440" i="61"/>
  <c r="D3440" i="61" l="1"/>
  <c r="A3442" i="61"/>
  <c r="B3441" i="61"/>
  <c r="C3441" i="61"/>
  <c r="D3441" i="61" s="1"/>
  <c r="A3443" i="61" l="1"/>
  <c r="C3442" i="61"/>
  <c r="B3442" i="61"/>
  <c r="D3442" i="61" l="1"/>
  <c r="A3444" i="61"/>
  <c r="C3443" i="61"/>
  <c r="B3443" i="61"/>
  <c r="D3443" i="61" l="1"/>
  <c r="A3445" i="61"/>
  <c r="C3444" i="61"/>
  <c r="B3444" i="61"/>
  <c r="D3444" i="61" l="1"/>
  <c r="A3446" i="61"/>
  <c r="C3445" i="61"/>
  <c r="B3445" i="61"/>
  <c r="D3445" i="61" l="1"/>
  <c r="A3447" i="61"/>
  <c r="B3446" i="61"/>
  <c r="C3446" i="61"/>
  <c r="D3446" i="61" s="1"/>
  <c r="A3448" i="61" l="1"/>
  <c r="C3447" i="61"/>
  <c r="B3447" i="61"/>
  <c r="D3447" i="61" l="1"/>
  <c r="A3449" i="61"/>
  <c r="C3448" i="61"/>
  <c r="B3448" i="61"/>
  <c r="D3448" i="61" l="1"/>
  <c r="A3450" i="61"/>
  <c r="C3449" i="61"/>
  <c r="B3449" i="61"/>
  <c r="D3449" i="61" l="1"/>
  <c r="A3451" i="61"/>
  <c r="C3450" i="61"/>
  <c r="B3450" i="61"/>
  <c r="D3450" i="61" l="1"/>
  <c r="A3452" i="61"/>
  <c r="C3451" i="61"/>
  <c r="B3451" i="61"/>
  <c r="D3451" i="61" l="1"/>
  <c r="A3453" i="61"/>
  <c r="C3452" i="61"/>
  <c r="B3452" i="61"/>
  <c r="D3452" i="61" l="1"/>
  <c r="A3454" i="61"/>
  <c r="B3453" i="61"/>
  <c r="C3453" i="61"/>
  <c r="D3453" i="61" s="1"/>
  <c r="A3455" i="61" l="1"/>
  <c r="B3454" i="61"/>
  <c r="C3454" i="61"/>
  <c r="D3454" i="61" s="1"/>
  <c r="A3456" i="61" l="1"/>
  <c r="C3455" i="61"/>
  <c r="B3455" i="61"/>
  <c r="D3455" i="61" l="1"/>
  <c r="A3457" i="61"/>
  <c r="C3456" i="61"/>
  <c r="B3456" i="61"/>
  <c r="D3456" i="61" l="1"/>
  <c r="A3458" i="61"/>
  <c r="B3457" i="61"/>
  <c r="C3457" i="61"/>
  <c r="D3457" i="61" s="1"/>
  <c r="A3459" i="61" l="1"/>
  <c r="C3458" i="61"/>
  <c r="B3458" i="61"/>
  <c r="D3458" i="61" l="1"/>
  <c r="A3460" i="61"/>
  <c r="C3459" i="61"/>
  <c r="B3459" i="61"/>
  <c r="D3459" i="61" l="1"/>
  <c r="A3461" i="61"/>
  <c r="C3460" i="61"/>
  <c r="B3460" i="61"/>
  <c r="D3460" i="61" l="1"/>
  <c r="A3462" i="61"/>
  <c r="C3461" i="61"/>
  <c r="B3461" i="61"/>
  <c r="D3461" i="61" l="1"/>
  <c r="A3463" i="61"/>
  <c r="B3462" i="61"/>
  <c r="C3462" i="61"/>
  <c r="D3462" i="61" s="1"/>
  <c r="A3464" i="61" l="1"/>
  <c r="C3463" i="61"/>
  <c r="B3463" i="61"/>
  <c r="D3463" i="61" l="1"/>
  <c r="A3465" i="61"/>
  <c r="C3464" i="61"/>
  <c r="B3464" i="61"/>
  <c r="D3464" i="61" l="1"/>
  <c r="A3466" i="61"/>
  <c r="C3465" i="61"/>
  <c r="B3465" i="61"/>
  <c r="D3465" i="61" l="1"/>
  <c r="A3467" i="61"/>
  <c r="C3466" i="61"/>
  <c r="B3466" i="61"/>
  <c r="D3466" i="61" l="1"/>
  <c r="A3468" i="61"/>
  <c r="C3467" i="61"/>
  <c r="B3467" i="61"/>
  <c r="D3467" i="61" l="1"/>
  <c r="A3469" i="61"/>
  <c r="C3468" i="61"/>
  <c r="B3468" i="61"/>
  <c r="D3468" i="61" l="1"/>
  <c r="A3470" i="61"/>
  <c r="B3469" i="61"/>
  <c r="C3469" i="61"/>
  <c r="D3469" i="61" s="1"/>
  <c r="A3471" i="61" l="1"/>
  <c r="B3470" i="61"/>
  <c r="C3470" i="61"/>
  <c r="D3470" i="61" s="1"/>
  <c r="A3472" i="61" l="1"/>
  <c r="C3471" i="61"/>
  <c r="B3471" i="61"/>
  <c r="D3471" i="61" l="1"/>
  <c r="A3473" i="61"/>
  <c r="C3472" i="61"/>
  <c r="B3472" i="61"/>
  <c r="D3472" i="61" l="1"/>
  <c r="A3474" i="61"/>
  <c r="B3473" i="61"/>
  <c r="C3473" i="61"/>
  <c r="D3473" i="61" s="1"/>
  <c r="A3475" i="61" l="1"/>
  <c r="C3474" i="61"/>
  <c r="B3474" i="61"/>
  <c r="D3474" i="61" l="1"/>
  <c r="A3476" i="61"/>
  <c r="C3475" i="61"/>
  <c r="B3475" i="61"/>
  <c r="D3475" i="61" l="1"/>
  <c r="A3477" i="61"/>
  <c r="C3476" i="61"/>
  <c r="B3476" i="61"/>
  <c r="D3476" i="61" l="1"/>
  <c r="A3478" i="61"/>
  <c r="C3477" i="61"/>
  <c r="B3477" i="61"/>
  <c r="D3477" i="61" l="1"/>
  <c r="A3479" i="61"/>
  <c r="B3478" i="61"/>
  <c r="C3478" i="61"/>
  <c r="D3478" i="61" s="1"/>
  <c r="A3480" i="61" l="1"/>
  <c r="C3479" i="61"/>
  <c r="B3479" i="61"/>
  <c r="D3479" i="61" l="1"/>
  <c r="A3481" i="61"/>
  <c r="C3480" i="61"/>
  <c r="B3480" i="61"/>
  <c r="D3480" i="61" l="1"/>
  <c r="A3482" i="61"/>
  <c r="C3481" i="61"/>
  <c r="B3481" i="61"/>
  <c r="D3481" i="61" l="1"/>
  <c r="A3483" i="61"/>
  <c r="B3482" i="61"/>
  <c r="C3482" i="61"/>
  <c r="D3482" i="61" s="1"/>
  <c r="A3484" i="61" l="1"/>
  <c r="C3483" i="61"/>
  <c r="B3483" i="61"/>
  <c r="D3483" i="61" l="1"/>
  <c r="A3485" i="61"/>
  <c r="C3484" i="61"/>
  <c r="B3484" i="61"/>
  <c r="D3484" i="61" l="1"/>
  <c r="A3486" i="61"/>
  <c r="B3485" i="61"/>
  <c r="C3485" i="61"/>
  <c r="D3485" i="61" s="1"/>
  <c r="A3487" i="61" l="1"/>
  <c r="B3486" i="61"/>
  <c r="C3486" i="61"/>
  <c r="D3486" i="61" s="1"/>
  <c r="A3488" i="61" l="1"/>
  <c r="C3487" i="61"/>
  <c r="B3487" i="61"/>
  <c r="D3487" i="61" l="1"/>
  <c r="A3489" i="61"/>
  <c r="C3488" i="61"/>
  <c r="B3488" i="61"/>
  <c r="D3488" i="61" l="1"/>
  <c r="A3490" i="61"/>
  <c r="B3489" i="61"/>
  <c r="C3489" i="61"/>
  <c r="D3489" i="61" l="1"/>
  <c r="A3491" i="61"/>
  <c r="C3490" i="61"/>
  <c r="B3490" i="61"/>
  <c r="D3490" i="61" l="1"/>
  <c r="A3492" i="61"/>
  <c r="C3491" i="61"/>
  <c r="B3491" i="61"/>
  <c r="D3491" i="61" l="1"/>
  <c r="A3493" i="61"/>
  <c r="C3492" i="61"/>
  <c r="B3492" i="61"/>
  <c r="D3492" i="61" l="1"/>
  <c r="A3494" i="61"/>
  <c r="C3493" i="61"/>
  <c r="B3493" i="61"/>
  <c r="D3493" i="61" l="1"/>
  <c r="A3495" i="61"/>
  <c r="B3494" i="61"/>
  <c r="C3494" i="61"/>
  <c r="D3494" i="61" s="1"/>
  <c r="A3496" i="61" l="1"/>
  <c r="C3495" i="61"/>
  <c r="B3495" i="61"/>
  <c r="D3495" i="61" l="1"/>
  <c r="A3497" i="61"/>
  <c r="C3496" i="61"/>
  <c r="B3496" i="61"/>
  <c r="D3496" i="61" l="1"/>
  <c r="A3498" i="61"/>
  <c r="C3497" i="61"/>
  <c r="B3497" i="61"/>
  <c r="D3497" i="61" l="1"/>
  <c r="A3499" i="61"/>
  <c r="B3498" i="61"/>
  <c r="C3498" i="61"/>
  <c r="D3498" i="61" s="1"/>
  <c r="A3500" i="61" l="1"/>
  <c r="C3499" i="61"/>
  <c r="B3499" i="61"/>
  <c r="D3499" i="61" l="1"/>
  <c r="A3501" i="61"/>
  <c r="C3500" i="61"/>
  <c r="B3500" i="61"/>
  <c r="D3500" i="61" l="1"/>
  <c r="A3502" i="61"/>
  <c r="B3501" i="61"/>
  <c r="C3501" i="61"/>
  <c r="D3501" i="61" s="1"/>
  <c r="A3503" i="61" l="1"/>
  <c r="B3502" i="61"/>
  <c r="C3502" i="61"/>
  <c r="D3502" i="61" s="1"/>
  <c r="A3504" i="61" l="1"/>
  <c r="C3503" i="61"/>
  <c r="B3503" i="61"/>
  <c r="D3503" i="61" l="1"/>
  <c r="A3505" i="61"/>
  <c r="C3504" i="61"/>
  <c r="B3504" i="61"/>
  <c r="D3504" i="61" l="1"/>
  <c r="A3506" i="61"/>
  <c r="B3505" i="61"/>
  <c r="C3505" i="61"/>
  <c r="D3505" i="61" s="1"/>
  <c r="A3507" i="61" l="1"/>
  <c r="C3506" i="61"/>
  <c r="B3506" i="61"/>
  <c r="D3506" i="61" l="1"/>
  <c r="A3508" i="61"/>
  <c r="C3507" i="61"/>
  <c r="B3507" i="61"/>
  <c r="D3507" i="61" l="1"/>
  <c r="A3509" i="61"/>
  <c r="C3508" i="61"/>
  <c r="B3508" i="61"/>
  <c r="D3508" i="61" l="1"/>
  <c r="A3510" i="61"/>
  <c r="C3509" i="61"/>
  <c r="B3509" i="61"/>
  <c r="D3509" i="61" l="1"/>
  <c r="A3511" i="61"/>
  <c r="B3510" i="61"/>
  <c r="C3510" i="61"/>
  <c r="D3510" i="61" s="1"/>
  <c r="A3512" i="61" l="1"/>
  <c r="C3511" i="61"/>
  <c r="B3511" i="61"/>
  <c r="D3511" i="61" l="1"/>
  <c r="A3513" i="61"/>
  <c r="C3512" i="61"/>
  <c r="B3512" i="61"/>
  <c r="D3512" i="61" l="1"/>
  <c r="A3514" i="61"/>
  <c r="C3513" i="61"/>
  <c r="B3513" i="61"/>
  <c r="D3513" i="61" l="1"/>
  <c r="A3515" i="61"/>
  <c r="B3514" i="61"/>
  <c r="C3514" i="61"/>
  <c r="D3514" i="61" s="1"/>
  <c r="A3516" i="61" l="1"/>
  <c r="C3515" i="61"/>
  <c r="B3515" i="61"/>
  <c r="D3515" i="61" l="1"/>
  <c r="A3517" i="61"/>
  <c r="C3516" i="61"/>
  <c r="B3516" i="61"/>
  <c r="D3516" i="61" l="1"/>
  <c r="A3518" i="61"/>
  <c r="B3517" i="61"/>
  <c r="C3517" i="61"/>
  <c r="D3517" i="61" s="1"/>
  <c r="A3519" i="61" l="1"/>
  <c r="B3518" i="61"/>
  <c r="C3518" i="61"/>
  <c r="D3518" i="61" s="1"/>
  <c r="A3520" i="61" l="1"/>
  <c r="C3519" i="61"/>
  <c r="B3519" i="61"/>
  <c r="D3519" i="61" l="1"/>
  <c r="A3521" i="61"/>
  <c r="C3520" i="61"/>
  <c r="B3520" i="61"/>
  <c r="D3520" i="61" l="1"/>
  <c r="A3522" i="61"/>
  <c r="B3521" i="61"/>
  <c r="C3521" i="61"/>
  <c r="D3521" i="61" s="1"/>
  <c r="A3523" i="61" l="1"/>
  <c r="C3522" i="61"/>
  <c r="B3522" i="61"/>
  <c r="D3522" i="61" l="1"/>
  <c r="A3524" i="61"/>
  <c r="C3523" i="61"/>
  <c r="B3523" i="61"/>
  <c r="D3523" i="61" l="1"/>
  <c r="A3525" i="61"/>
  <c r="C3524" i="61"/>
  <c r="B3524" i="61"/>
  <c r="D3524" i="61" l="1"/>
  <c r="A3526" i="61"/>
  <c r="C3525" i="61"/>
  <c r="B3525" i="61"/>
  <c r="D3525" i="61" l="1"/>
  <c r="A3527" i="61"/>
  <c r="B3526" i="61"/>
  <c r="C3526" i="61"/>
  <c r="D3526" i="61" s="1"/>
  <c r="A3528" i="61" l="1"/>
  <c r="C3527" i="61"/>
  <c r="B3527" i="61"/>
  <c r="D3527" i="61" l="1"/>
  <c r="A3529" i="61"/>
  <c r="C3528" i="61"/>
  <c r="B3528" i="61"/>
  <c r="D3528" i="61" l="1"/>
  <c r="A3530" i="61"/>
  <c r="C3529" i="61"/>
  <c r="B3529" i="61"/>
  <c r="D3529" i="61" l="1"/>
  <c r="A3531" i="61"/>
  <c r="B3530" i="61"/>
  <c r="C3530" i="61"/>
  <c r="D3530" i="61" s="1"/>
  <c r="A3532" i="61" l="1"/>
  <c r="C3531" i="61"/>
  <c r="B3531" i="61"/>
  <c r="D3531" i="61" l="1"/>
  <c r="A3533" i="61"/>
  <c r="C3532" i="61"/>
  <c r="B3532" i="61"/>
  <c r="D3532" i="61" l="1"/>
  <c r="A3534" i="61"/>
  <c r="B3533" i="61"/>
  <c r="C3533" i="61"/>
  <c r="D3533" i="61" s="1"/>
  <c r="A3535" i="61" l="1"/>
  <c r="B3534" i="61"/>
  <c r="C3534" i="61"/>
  <c r="D3534" i="61" s="1"/>
  <c r="A3536" i="61" l="1"/>
  <c r="C3535" i="61"/>
  <c r="B3535" i="61"/>
  <c r="D3535" i="61" l="1"/>
  <c r="A3537" i="61"/>
  <c r="C3536" i="61"/>
  <c r="B3536" i="61"/>
  <c r="D3536" i="61" l="1"/>
  <c r="A3538" i="61"/>
  <c r="B3537" i="61"/>
  <c r="C3537" i="61"/>
  <c r="D3537" i="61" l="1"/>
  <c r="A3539" i="61"/>
  <c r="C3538" i="61"/>
  <c r="B3538" i="61"/>
  <c r="D3538" i="61" l="1"/>
  <c r="A3540" i="61"/>
  <c r="C3539" i="61"/>
  <c r="B3539" i="61"/>
  <c r="D3539" i="61" l="1"/>
  <c r="A3541" i="61"/>
  <c r="C3540" i="61"/>
  <c r="B3540" i="61"/>
  <c r="D3540" i="61" l="1"/>
  <c r="A3542" i="61"/>
  <c r="C3541" i="61"/>
  <c r="B3541" i="61"/>
  <c r="D3541" i="61" l="1"/>
  <c r="A3543" i="61"/>
  <c r="B3542" i="61"/>
  <c r="C3542" i="61"/>
  <c r="D3542" i="61" s="1"/>
  <c r="A3544" i="61" l="1"/>
  <c r="C3543" i="61"/>
  <c r="B3543" i="61"/>
  <c r="D3543" i="61" l="1"/>
  <c r="A3545" i="61"/>
  <c r="C3544" i="61"/>
  <c r="B3544" i="61"/>
  <c r="D3544" i="61" l="1"/>
  <c r="A3546" i="61"/>
  <c r="C3545" i="61"/>
  <c r="B3545" i="61"/>
  <c r="D3545" i="61" l="1"/>
  <c r="A3547" i="61"/>
  <c r="B3546" i="61"/>
  <c r="C3546" i="61"/>
  <c r="D3546" i="61" s="1"/>
  <c r="A3548" i="61" l="1"/>
  <c r="C3547" i="61"/>
  <c r="B3547" i="61"/>
  <c r="D3547" i="61" l="1"/>
  <c r="A3549" i="61"/>
  <c r="C3548" i="61"/>
  <c r="B3548" i="61"/>
  <c r="D3548" i="61" l="1"/>
  <c r="A3550" i="61"/>
  <c r="B3549" i="61"/>
  <c r="C3549" i="61"/>
  <c r="D3549" i="61" s="1"/>
  <c r="A3551" i="61" l="1"/>
  <c r="B3550" i="61"/>
  <c r="C3550" i="61"/>
  <c r="D3550" i="61" s="1"/>
  <c r="A3552" i="61" l="1"/>
  <c r="C3551" i="61"/>
  <c r="B3551" i="61"/>
  <c r="D3551" i="61" l="1"/>
  <c r="A3553" i="61"/>
  <c r="C3552" i="61"/>
  <c r="B3552" i="61"/>
  <c r="D3552" i="61" l="1"/>
  <c r="A3554" i="61"/>
  <c r="B3553" i="61"/>
  <c r="C3553" i="61"/>
  <c r="D3553" i="61" l="1"/>
  <c r="A3555" i="61"/>
  <c r="C3554" i="61"/>
  <c r="B3554" i="61"/>
  <c r="D3554" i="61" l="1"/>
  <c r="A3556" i="61"/>
  <c r="C3555" i="61"/>
  <c r="D3555" i="61" s="1"/>
  <c r="B3555" i="61"/>
  <c r="A3557" i="61" l="1"/>
  <c r="C3556" i="61"/>
  <c r="B3556" i="61"/>
  <c r="D3556" i="61" l="1"/>
  <c r="A3558" i="61"/>
  <c r="C3557" i="61"/>
  <c r="B3557" i="61"/>
  <c r="D3557" i="61" l="1"/>
  <c r="A3559" i="61"/>
  <c r="B3558" i="61"/>
  <c r="C3558" i="61"/>
  <c r="D3558" i="61" s="1"/>
  <c r="A3560" i="61" l="1"/>
  <c r="C3559" i="61"/>
  <c r="B3559" i="61"/>
  <c r="D3559" i="61" l="1"/>
  <c r="A3561" i="61"/>
  <c r="C3560" i="61"/>
  <c r="B3560" i="61"/>
  <c r="D3560" i="61" l="1"/>
  <c r="A3562" i="61"/>
  <c r="C3561" i="61"/>
  <c r="B3561" i="61"/>
  <c r="D3561" i="61" l="1"/>
  <c r="A3563" i="61"/>
  <c r="B3562" i="61"/>
  <c r="C3562" i="61"/>
  <c r="D3562" i="61" s="1"/>
  <c r="A3564" i="61" l="1"/>
  <c r="C3563" i="61"/>
  <c r="B3563" i="61"/>
  <c r="D3563" i="61" l="1"/>
  <c r="A3565" i="61"/>
  <c r="C3564" i="61"/>
  <c r="B3564" i="61"/>
  <c r="D3564" i="61" l="1"/>
  <c r="A3566" i="61"/>
  <c r="B3565" i="61"/>
  <c r="C3565" i="61"/>
  <c r="D3565" i="61" s="1"/>
  <c r="A3567" i="61" l="1"/>
  <c r="B3566" i="61"/>
  <c r="C3566" i="61"/>
  <c r="D3566" i="61" s="1"/>
  <c r="A3568" i="61" l="1"/>
  <c r="C3567" i="61"/>
  <c r="B3567" i="61"/>
  <c r="D3567" i="61" l="1"/>
  <c r="A3569" i="61"/>
  <c r="C3568" i="61"/>
  <c r="B3568" i="61"/>
  <c r="D3568" i="61" l="1"/>
  <c r="A3570" i="61"/>
  <c r="B3569" i="61"/>
  <c r="C3569" i="61"/>
  <c r="D3569" i="61" l="1"/>
  <c r="A3571" i="61"/>
  <c r="C3570" i="61"/>
  <c r="B3570" i="61"/>
  <c r="D3570" i="61" l="1"/>
  <c r="A3572" i="61"/>
  <c r="C3571" i="61"/>
  <c r="D3571" i="61" s="1"/>
  <c r="B3571" i="61"/>
  <c r="A3573" i="61" l="1"/>
  <c r="C3572" i="61"/>
  <c r="B3572" i="61"/>
  <c r="D3572" i="61" l="1"/>
  <c r="A3574" i="61"/>
  <c r="C3573" i="61"/>
  <c r="B3573" i="61"/>
  <c r="D3573" i="61" l="1"/>
  <c r="A3575" i="61"/>
  <c r="B3574" i="61"/>
  <c r="C3574" i="61"/>
  <c r="D3574" i="61" s="1"/>
  <c r="A3576" i="61" l="1"/>
  <c r="C3575" i="61"/>
  <c r="B3575" i="61"/>
  <c r="D3575" i="61" l="1"/>
  <c r="A3577" i="61"/>
  <c r="C3576" i="61"/>
  <c r="B3576" i="61"/>
  <c r="D3576" i="61" l="1"/>
  <c r="A3578" i="61"/>
  <c r="C3577" i="61"/>
  <c r="B3577" i="61"/>
  <c r="D3577" i="61" l="1"/>
  <c r="A3579" i="61"/>
  <c r="B3578" i="61"/>
  <c r="C3578" i="61"/>
  <c r="D3578" i="61" l="1"/>
  <c r="A3580" i="61"/>
  <c r="C3579" i="61"/>
  <c r="D3579" i="61" s="1"/>
  <c r="B3579" i="61"/>
  <c r="A3581" i="61" l="1"/>
  <c r="C3580" i="61"/>
  <c r="B3580" i="61"/>
  <c r="D3580" i="61" l="1"/>
  <c r="A3582" i="61"/>
  <c r="B3581" i="61"/>
  <c r="C3581" i="61"/>
  <c r="D3581" i="61" l="1"/>
  <c r="A3583" i="61"/>
  <c r="B3582" i="61"/>
  <c r="C3582" i="61"/>
  <c r="D3582" i="61" s="1"/>
  <c r="A3584" i="61" l="1"/>
  <c r="C3583" i="61"/>
  <c r="B3583" i="61"/>
  <c r="D3583" i="61" l="1"/>
  <c r="A3585" i="61"/>
  <c r="C3584" i="61"/>
  <c r="B3584" i="61"/>
  <c r="D3584" i="61" l="1"/>
  <c r="A3586" i="61"/>
  <c r="B3585" i="61"/>
  <c r="C3585" i="61"/>
  <c r="D3585" i="61" s="1"/>
  <c r="A3587" i="61" l="1"/>
  <c r="C3586" i="61"/>
  <c r="B3586" i="61"/>
  <c r="D3586" i="61" l="1"/>
  <c r="A3588" i="61"/>
  <c r="C3587" i="61"/>
  <c r="D3587" i="61" s="1"/>
  <c r="B3587" i="61"/>
  <c r="A3589" i="61" l="1"/>
  <c r="C3588" i="61"/>
  <c r="B3588" i="61"/>
  <c r="D3588" i="61" l="1"/>
  <c r="A3590" i="61"/>
  <c r="C3589" i="61"/>
  <c r="D3589" i="61" s="1"/>
  <c r="B3589" i="61"/>
  <c r="A3591" i="61" l="1"/>
  <c r="B3590" i="61"/>
  <c r="C3590" i="61"/>
  <c r="D3590" i="61" s="1"/>
  <c r="A3592" i="61" l="1"/>
  <c r="C3591" i="61"/>
  <c r="B3591" i="61"/>
  <c r="D3591" i="61" l="1"/>
  <c r="A3593" i="61"/>
  <c r="C3592" i="61"/>
  <c r="B3592" i="61"/>
  <c r="D3592" i="61" l="1"/>
  <c r="A3594" i="61"/>
  <c r="C3593" i="61"/>
  <c r="B3593" i="61"/>
  <c r="D3593" i="61" l="1"/>
  <c r="A3595" i="61"/>
  <c r="B3594" i="61"/>
  <c r="C3594" i="61"/>
  <c r="D3594" i="61" s="1"/>
  <c r="A3596" i="61" l="1"/>
  <c r="C3595" i="61"/>
  <c r="B3595" i="61"/>
  <c r="D3595" i="61" l="1"/>
  <c r="A3597" i="61"/>
  <c r="C3596" i="61"/>
  <c r="B3596" i="61"/>
  <c r="D3596" i="61" l="1"/>
  <c r="A3598" i="61"/>
  <c r="B3597" i="61"/>
  <c r="C3597" i="61"/>
  <c r="D3597" i="61" l="1"/>
  <c r="A3599" i="61"/>
  <c r="B3598" i="61"/>
  <c r="C3598" i="61"/>
  <c r="D3598" i="61" s="1"/>
  <c r="A3600" i="61" l="1"/>
  <c r="C3599" i="61"/>
  <c r="B3599" i="61"/>
  <c r="D3599" i="61" l="1"/>
  <c r="A3601" i="61"/>
  <c r="C3600" i="61"/>
  <c r="B3600" i="61"/>
  <c r="D3600" i="61" l="1"/>
  <c r="A3602" i="61"/>
  <c r="B3601" i="61"/>
  <c r="C3601" i="61"/>
  <c r="D3601" i="61" l="1"/>
  <c r="A3603" i="61"/>
  <c r="C3602" i="61"/>
  <c r="B3602" i="61"/>
  <c r="D3602" i="61" l="1"/>
  <c r="A3604" i="61"/>
  <c r="C3603" i="61"/>
  <c r="D3603" i="61" s="1"/>
  <c r="B3603" i="61"/>
  <c r="A3605" i="61" l="1"/>
  <c r="C3604" i="61"/>
  <c r="B3604" i="61"/>
  <c r="D3604" i="61" l="1"/>
  <c r="A3606" i="61"/>
  <c r="C3605" i="61"/>
  <c r="B3605" i="61"/>
  <c r="D3605" i="61" l="1"/>
  <c r="A3607" i="61"/>
  <c r="B3606" i="61"/>
  <c r="C3606" i="61"/>
  <c r="D3606" i="61" s="1"/>
  <c r="A3608" i="61" l="1"/>
  <c r="C3607" i="61"/>
  <c r="B3607" i="61"/>
  <c r="D3607" i="61" l="1"/>
  <c r="A3609" i="61"/>
  <c r="C3608" i="61"/>
  <c r="B3608" i="61"/>
  <c r="D3608" i="61" l="1"/>
  <c r="A3610" i="61"/>
  <c r="C3609" i="61"/>
  <c r="B3609" i="61"/>
  <c r="D3609" i="61" l="1"/>
  <c r="A3611" i="61"/>
  <c r="B3610" i="61"/>
  <c r="C3610" i="61"/>
  <c r="D3610" i="61" s="1"/>
  <c r="A3612" i="61" l="1"/>
  <c r="C3611" i="61"/>
  <c r="B3611" i="61"/>
  <c r="D3611" i="61" l="1"/>
  <c r="A3613" i="61"/>
  <c r="C3612" i="61"/>
  <c r="B3612" i="61"/>
  <c r="D3612" i="61" l="1"/>
  <c r="A3614" i="61"/>
  <c r="B3613" i="61"/>
  <c r="C3613" i="61"/>
  <c r="D3613" i="61" s="1"/>
  <c r="A3615" i="61" l="1"/>
  <c r="B3614" i="61"/>
  <c r="C3614" i="61"/>
  <c r="D3614" i="61" s="1"/>
  <c r="A3616" i="61" l="1"/>
  <c r="C3615" i="61"/>
  <c r="B3615" i="61"/>
  <c r="D3615" i="61" l="1"/>
  <c r="A3617" i="61"/>
  <c r="C3616" i="61"/>
  <c r="B3616" i="61"/>
  <c r="D3616" i="61" l="1"/>
  <c r="A3618" i="61"/>
  <c r="B3617" i="61"/>
  <c r="C3617" i="61"/>
  <c r="D3617" i="61" s="1"/>
  <c r="A3619" i="61" l="1"/>
  <c r="C3618" i="61"/>
  <c r="B3618" i="61"/>
  <c r="D3618" i="61" l="1"/>
  <c r="A3620" i="61"/>
  <c r="C3619" i="61"/>
  <c r="B3619" i="61"/>
  <c r="D3619" i="61" l="1"/>
  <c r="A3621" i="61"/>
  <c r="C3620" i="61"/>
  <c r="B3620" i="61"/>
  <c r="D3620" i="61" l="1"/>
  <c r="A3622" i="61"/>
  <c r="C3621" i="61"/>
  <c r="B3621" i="61"/>
  <c r="D3621" i="61" l="1"/>
  <c r="A3623" i="61"/>
  <c r="B3622" i="61"/>
  <c r="C3622" i="61"/>
  <c r="D3622" i="61" s="1"/>
  <c r="A3624" i="61" l="1"/>
  <c r="C3623" i="61"/>
  <c r="B3623" i="61"/>
  <c r="D3623" i="61" l="1"/>
  <c r="A3625" i="61"/>
  <c r="C3624" i="61"/>
  <c r="B3624" i="61"/>
  <c r="D3624" i="61" l="1"/>
  <c r="A3626" i="61"/>
  <c r="C3625" i="61"/>
  <c r="D3625" i="61" s="1"/>
  <c r="B3625" i="61"/>
  <c r="A3627" i="61" l="1"/>
  <c r="B3626" i="61"/>
  <c r="C3626" i="61"/>
  <c r="D3626" i="61" s="1"/>
  <c r="A3628" i="61" l="1"/>
  <c r="C3627" i="61"/>
  <c r="B3627" i="61"/>
  <c r="D3627" i="61" l="1"/>
  <c r="A3629" i="61"/>
  <c r="C3628" i="61"/>
  <c r="B3628" i="61"/>
  <c r="D3628" i="61" l="1"/>
  <c r="A3630" i="61"/>
  <c r="B3629" i="61"/>
  <c r="C3629" i="61"/>
  <c r="D3629" i="61" l="1"/>
  <c r="A3631" i="61"/>
  <c r="C3630" i="61"/>
  <c r="B3630" i="61"/>
  <c r="D3630" i="61" l="1"/>
  <c r="A3632" i="61"/>
  <c r="C3631" i="61"/>
  <c r="B3631" i="61"/>
  <c r="D3631" i="61" l="1"/>
  <c r="A3633" i="61"/>
  <c r="C3632" i="61"/>
  <c r="B3632" i="61"/>
  <c r="D3632" i="61" l="1"/>
  <c r="A3634" i="61"/>
  <c r="B3633" i="61"/>
  <c r="C3633" i="61"/>
  <c r="D3633" i="61" s="1"/>
  <c r="A3635" i="61" l="1"/>
  <c r="C3634" i="61"/>
  <c r="B3634" i="61"/>
  <c r="D3634" i="61" l="1"/>
  <c r="A3636" i="61"/>
  <c r="C3635" i="61"/>
  <c r="B3635" i="61"/>
  <c r="D3635" i="61" l="1"/>
  <c r="A3637" i="61"/>
  <c r="B3636" i="61"/>
  <c r="C3636" i="61"/>
  <c r="D3636" i="61" s="1"/>
  <c r="A3638" i="61" l="1"/>
  <c r="C3637" i="61"/>
  <c r="B3637" i="61"/>
  <c r="D3637" i="61" l="1"/>
  <c r="A3639" i="61"/>
  <c r="B3638" i="61"/>
  <c r="C3638" i="61"/>
  <c r="D3638" i="61" s="1"/>
  <c r="A3640" i="61" l="1"/>
  <c r="C3639" i="61"/>
  <c r="B3639" i="61"/>
  <c r="D3639" i="61" l="1"/>
  <c r="A3641" i="61"/>
  <c r="C3640" i="61"/>
  <c r="B3640" i="61"/>
  <c r="D3640" i="61" l="1"/>
  <c r="A3642" i="61"/>
  <c r="C3641" i="61"/>
  <c r="B3641" i="61"/>
  <c r="D3641" i="61" l="1"/>
  <c r="A3643" i="61"/>
  <c r="C3642" i="61"/>
  <c r="B3642" i="61"/>
  <c r="D3642" i="61" l="1"/>
  <c r="A3644" i="61"/>
  <c r="C3643" i="61"/>
  <c r="B3643" i="61"/>
  <c r="D3643" i="61" l="1"/>
  <c r="A3645" i="61"/>
  <c r="C3644" i="61"/>
  <c r="B3644" i="61"/>
  <c r="D3644" i="61" l="1"/>
  <c r="A3646" i="61"/>
  <c r="B3645" i="61"/>
  <c r="C3645" i="61"/>
  <c r="D3645" i="61" s="1"/>
  <c r="A3647" i="61" l="1"/>
  <c r="C3646" i="61"/>
  <c r="B3646" i="61"/>
  <c r="D3646" i="61" l="1"/>
  <c r="A3648" i="61"/>
  <c r="C3647" i="61"/>
  <c r="B3647" i="61"/>
  <c r="D3647" i="61" l="1"/>
  <c r="A3649" i="61"/>
  <c r="C3648" i="61"/>
  <c r="B3648" i="61"/>
  <c r="D3648" i="61" l="1"/>
  <c r="A3650" i="61"/>
  <c r="B3649" i="61"/>
  <c r="C3649" i="61"/>
  <c r="D3649" i="61" s="1"/>
  <c r="A3651" i="61" l="1"/>
  <c r="C3650" i="61"/>
  <c r="B3650" i="61"/>
  <c r="D3650" i="61" l="1"/>
  <c r="A3652" i="61"/>
  <c r="C3651" i="61"/>
  <c r="B3651" i="61"/>
  <c r="D3651" i="61" l="1"/>
  <c r="A3653" i="61"/>
  <c r="B3652" i="61"/>
  <c r="C3652" i="61"/>
  <c r="D3652" i="61" s="1"/>
  <c r="A3654" i="61" l="1"/>
  <c r="C3653" i="61"/>
  <c r="B3653" i="61"/>
  <c r="D3653" i="61" l="1"/>
  <c r="A3655" i="61"/>
  <c r="B3654" i="61"/>
  <c r="C3654" i="61"/>
  <c r="D3654" i="61" s="1"/>
  <c r="A3656" i="61" l="1"/>
  <c r="C3655" i="61"/>
  <c r="B3655" i="61"/>
  <c r="D3655" i="61" l="1"/>
  <c r="A3657" i="61"/>
  <c r="C3656" i="61"/>
  <c r="B3656" i="61"/>
  <c r="D3656" i="61" l="1"/>
  <c r="A3658" i="61"/>
  <c r="C3657" i="61"/>
  <c r="B3657" i="61"/>
  <c r="D3657" i="61" l="1"/>
  <c r="A3659" i="61"/>
  <c r="C3658" i="61"/>
  <c r="B3658" i="61"/>
  <c r="D3658" i="61" l="1"/>
  <c r="A3660" i="61"/>
  <c r="C3659" i="61"/>
  <c r="B3659" i="61"/>
  <c r="D3659" i="61" l="1"/>
  <c r="A3661" i="61"/>
  <c r="C3660" i="61"/>
  <c r="B3660" i="61"/>
  <c r="D3660" i="61" l="1"/>
  <c r="A3662" i="61"/>
  <c r="B3661" i="61"/>
  <c r="C3661" i="61"/>
  <c r="D3661" i="61" l="1"/>
  <c r="A3663" i="61"/>
  <c r="C3662" i="61"/>
  <c r="B3662" i="61"/>
  <c r="D3662" i="61" l="1"/>
  <c r="A3664" i="61"/>
  <c r="C3663" i="61"/>
  <c r="B3663" i="61"/>
  <c r="D3663" i="61" l="1"/>
  <c r="A3665" i="61"/>
  <c r="C3664" i="61"/>
  <c r="B3664" i="61"/>
  <c r="D3664" i="61" l="1"/>
  <c r="A3666" i="61"/>
  <c r="B3665" i="61"/>
  <c r="C3665" i="61"/>
  <c r="D3665" i="61" s="1"/>
  <c r="A3667" i="61" l="1"/>
  <c r="B3666" i="61"/>
  <c r="C3666" i="61"/>
  <c r="D3666" i="61" s="1"/>
  <c r="A3668" i="61" l="1"/>
  <c r="C3667" i="61"/>
  <c r="B3667" i="61"/>
  <c r="D3667" i="61" l="1"/>
  <c r="A3669" i="61"/>
  <c r="B3668" i="61"/>
  <c r="C3668" i="61"/>
  <c r="D3668" i="61" s="1"/>
  <c r="A3670" i="61" l="1"/>
  <c r="C3669" i="61"/>
  <c r="B3669" i="61"/>
  <c r="D3669" i="61" l="1"/>
  <c r="A3671" i="61"/>
  <c r="B3670" i="61"/>
  <c r="C3670" i="61"/>
  <c r="D3670" i="61" s="1"/>
  <c r="A3672" i="61" l="1"/>
  <c r="C3671" i="61"/>
  <c r="B3671" i="61"/>
  <c r="D3671" i="61" l="1"/>
  <c r="A3673" i="61"/>
  <c r="C3672" i="61"/>
  <c r="B3672" i="61"/>
  <c r="D3672" i="61" l="1"/>
  <c r="A3674" i="61"/>
  <c r="C3673" i="61"/>
  <c r="B3673" i="61"/>
  <c r="D3673" i="61" l="1"/>
  <c r="A3675" i="61"/>
  <c r="C3674" i="61"/>
  <c r="D3674" i="61" s="1"/>
  <c r="B3674" i="61"/>
  <c r="A3676" i="61" l="1"/>
  <c r="C3675" i="61"/>
  <c r="B3675" i="61"/>
  <c r="D3675" i="61" l="1"/>
  <c r="A3677" i="61"/>
  <c r="C3676" i="61"/>
  <c r="B3676" i="61"/>
  <c r="D3676" i="61" l="1"/>
  <c r="A3678" i="61"/>
  <c r="C3677" i="61"/>
  <c r="B3677" i="61"/>
  <c r="D3677" i="61" l="1"/>
  <c r="A3679" i="61"/>
  <c r="B3678" i="61"/>
  <c r="C3678" i="61"/>
  <c r="D3678" i="61" s="1"/>
  <c r="A3680" i="61" l="1"/>
  <c r="C3679" i="61"/>
  <c r="B3679" i="61"/>
  <c r="D3679" i="61" l="1"/>
  <c r="A3681" i="61"/>
  <c r="C3680" i="61"/>
  <c r="B3680" i="61"/>
  <c r="D3680" i="61" l="1"/>
  <c r="A3682" i="61"/>
  <c r="B3681" i="61"/>
  <c r="C3681" i="61"/>
  <c r="D3681" i="61" s="1"/>
  <c r="A3683" i="61" l="1"/>
  <c r="C3682" i="61"/>
  <c r="B3682" i="61"/>
  <c r="D3682" i="61" l="1"/>
  <c r="A3684" i="61"/>
  <c r="C3683" i="61"/>
  <c r="B3683" i="61"/>
  <c r="D3683" i="61" l="1"/>
  <c r="A3685" i="61"/>
  <c r="C3684" i="61"/>
  <c r="B3684" i="61"/>
  <c r="D3684" i="61" l="1"/>
  <c r="A3686" i="61"/>
  <c r="C3685" i="61"/>
  <c r="B3685" i="61"/>
  <c r="D3685" i="61" l="1"/>
  <c r="A3687" i="61"/>
  <c r="C3686" i="61"/>
  <c r="B3686" i="61"/>
  <c r="D3686" i="61" l="1"/>
  <c r="A3688" i="61"/>
  <c r="C3687" i="61"/>
  <c r="B3687" i="61"/>
  <c r="D3687" i="61" l="1"/>
  <c r="A3689" i="61"/>
  <c r="C3688" i="61"/>
  <c r="B3688" i="61"/>
  <c r="D3688" i="61" l="1"/>
  <c r="A3690" i="61"/>
  <c r="C3689" i="61"/>
  <c r="B3689" i="61"/>
  <c r="D3689" i="61" l="1"/>
  <c r="A3691" i="61"/>
  <c r="B3690" i="61"/>
  <c r="C3690" i="61"/>
  <c r="D3690" i="61" s="1"/>
  <c r="A3692" i="61" l="1"/>
  <c r="C3691" i="61"/>
  <c r="B3691" i="61"/>
  <c r="D3691" i="61" l="1"/>
  <c r="A3693" i="61"/>
  <c r="B3692" i="61"/>
  <c r="C3692" i="61"/>
  <c r="D3692" i="61" s="1"/>
  <c r="A3694" i="61" l="1"/>
  <c r="C3693" i="61"/>
  <c r="B3693" i="61"/>
  <c r="D3693" i="61" l="1"/>
  <c r="A3695" i="61"/>
  <c r="C3694" i="61"/>
  <c r="B3694" i="61"/>
  <c r="D3694" i="61" l="1"/>
  <c r="A3696" i="61"/>
  <c r="C3695" i="61"/>
  <c r="B3695" i="61"/>
  <c r="D3695" i="61" l="1"/>
  <c r="A3697" i="61"/>
  <c r="B3696" i="61"/>
  <c r="C3696" i="61"/>
  <c r="D3696" i="61" s="1"/>
  <c r="A3698" i="61" l="1"/>
  <c r="B3697" i="61"/>
  <c r="C3697" i="61"/>
  <c r="D3697" i="61" s="1"/>
  <c r="A3699" i="61" l="1"/>
  <c r="C3698" i="61"/>
  <c r="B3698" i="61"/>
  <c r="D3698" i="61" l="1"/>
  <c r="A3700" i="61"/>
  <c r="C3699" i="61"/>
  <c r="B3699" i="61"/>
  <c r="D3699" i="61" l="1"/>
  <c r="A3701" i="61"/>
  <c r="C3700" i="61"/>
  <c r="B3700" i="61"/>
  <c r="D3700" i="61" l="1"/>
  <c r="A3702" i="61"/>
  <c r="C3701" i="61"/>
  <c r="B3701" i="61"/>
  <c r="D3701" i="61" l="1"/>
  <c r="A3703" i="61"/>
  <c r="C3702" i="61"/>
  <c r="B3702" i="61"/>
  <c r="D3702" i="61" l="1"/>
  <c r="A3704" i="61"/>
  <c r="C3703" i="61"/>
  <c r="B3703" i="61"/>
  <c r="D3703" i="61" l="1"/>
  <c r="A3705" i="61"/>
  <c r="C3704" i="61"/>
  <c r="B3704" i="61"/>
  <c r="D3704" i="61" l="1"/>
  <c r="A3706" i="61"/>
  <c r="C3705" i="61"/>
  <c r="B3705" i="61"/>
  <c r="D3705" i="61" l="1"/>
  <c r="A3707" i="61"/>
  <c r="C3706" i="61"/>
  <c r="B3706" i="61"/>
  <c r="D3706" i="61" l="1"/>
  <c r="A3708" i="61"/>
  <c r="B3707" i="61"/>
  <c r="C3707" i="61"/>
  <c r="D3707" i="61" s="1"/>
  <c r="A3709" i="61" l="1"/>
  <c r="B3708" i="61"/>
  <c r="C3708" i="61"/>
  <c r="D3708" i="61" s="1"/>
  <c r="A3710" i="61" l="1"/>
  <c r="C3709" i="61"/>
  <c r="B3709" i="61"/>
  <c r="D3709" i="61" l="1"/>
  <c r="A3711" i="61"/>
  <c r="C3710" i="61"/>
  <c r="B3710" i="61"/>
  <c r="D3710" i="61" l="1"/>
  <c r="A3712" i="61"/>
  <c r="C3711" i="61"/>
  <c r="B3711" i="61"/>
  <c r="D3711" i="61" l="1"/>
  <c r="A3713" i="61"/>
  <c r="C3712" i="61"/>
  <c r="B3712" i="61"/>
  <c r="D3712" i="61" l="1"/>
  <c r="A3714" i="61"/>
  <c r="B3713" i="61"/>
  <c r="C3713" i="61"/>
  <c r="D3713" i="61" s="1"/>
  <c r="A3715" i="61" l="1"/>
  <c r="C3714" i="61"/>
  <c r="B3714" i="61"/>
  <c r="D3714" i="61" l="1"/>
  <c r="A3716" i="61"/>
  <c r="C3715" i="61"/>
  <c r="D3715" i="61" s="1"/>
  <c r="B3715" i="61"/>
  <c r="A3717" i="61" l="1"/>
  <c r="C3716" i="61"/>
  <c r="D3716" i="61" s="1"/>
  <c r="B3716" i="61"/>
  <c r="A3718" i="61" l="1"/>
  <c r="C3717" i="61"/>
  <c r="B3717" i="61"/>
  <c r="D3717" i="61" l="1"/>
  <c r="A3719" i="61"/>
  <c r="C3718" i="61"/>
  <c r="B3718" i="61"/>
  <c r="D3718" i="61" l="1"/>
  <c r="A3720" i="61"/>
  <c r="C3719" i="61"/>
  <c r="B3719" i="61"/>
  <c r="A3721" i="61" l="1"/>
  <c r="C3720" i="61"/>
  <c r="B3720" i="61"/>
  <c r="D3719" i="61"/>
  <c r="D3720" i="61" l="1"/>
  <c r="A3722" i="61"/>
  <c r="C3721" i="61"/>
  <c r="B3721" i="61"/>
  <c r="D3721" i="61" l="1"/>
  <c r="A3723" i="61"/>
  <c r="C3722" i="61"/>
  <c r="B3722" i="61"/>
  <c r="D3722" i="61" l="1"/>
  <c r="A3724" i="61"/>
  <c r="C3723" i="61"/>
  <c r="B3723" i="61"/>
  <c r="D3723" i="61" l="1"/>
  <c r="A3725" i="61"/>
  <c r="B3724" i="61"/>
  <c r="C3724" i="61"/>
  <c r="D3724" i="61" s="1"/>
  <c r="A3726" i="61" l="1"/>
  <c r="C3725" i="61"/>
  <c r="D3725" i="61" s="1"/>
  <c r="B3725" i="61"/>
  <c r="A3727" i="61" l="1"/>
  <c r="C3726" i="61"/>
  <c r="D3726" i="61" s="1"/>
  <c r="B3726" i="61"/>
  <c r="A3728" i="61" l="1"/>
  <c r="C3727" i="61"/>
  <c r="D3727" i="61" s="1"/>
  <c r="B3727" i="61"/>
  <c r="A3729" i="61" l="1"/>
  <c r="C3728" i="61"/>
  <c r="B3728" i="61"/>
  <c r="D3728" i="61" l="1"/>
  <c r="A3730" i="61"/>
  <c r="C3729" i="61"/>
  <c r="B3729" i="61"/>
  <c r="D3729" i="61" l="1"/>
  <c r="A3731" i="61"/>
  <c r="C3730" i="61"/>
  <c r="B3730" i="61"/>
  <c r="D3730" i="61" l="1"/>
  <c r="A3732" i="61"/>
  <c r="C3731" i="61"/>
  <c r="B3731" i="61"/>
  <c r="D3731" i="61" l="1"/>
  <c r="A3733" i="61"/>
  <c r="C3732" i="61"/>
  <c r="B3732" i="61"/>
  <c r="D3732" i="61" l="1"/>
  <c r="A3734" i="61"/>
  <c r="C3733" i="61"/>
  <c r="B3733" i="61"/>
  <c r="D3733" i="61" l="1"/>
  <c r="A3735" i="61"/>
  <c r="C3734" i="61"/>
  <c r="B3734" i="61"/>
  <c r="A3736" i="61" l="1"/>
  <c r="B3735" i="61"/>
  <c r="C3735" i="61"/>
  <c r="D3734" i="61"/>
  <c r="D3735" i="61" l="1"/>
  <c r="A3737" i="61"/>
  <c r="C3736" i="61"/>
  <c r="B3736" i="61"/>
  <c r="A3738" i="61" l="1"/>
  <c r="C3737" i="61"/>
  <c r="B3737" i="61"/>
  <c r="D3736" i="61"/>
  <c r="D3737" i="61" l="1"/>
  <c r="A3739" i="61"/>
  <c r="C3738" i="61"/>
  <c r="B3738" i="61"/>
  <c r="D3738" i="61" l="1"/>
  <c r="A3740" i="61"/>
  <c r="C3739" i="61"/>
  <c r="B3739" i="61"/>
  <c r="A3741" i="61" l="1"/>
  <c r="B3740" i="61"/>
  <c r="C3740" i="61"/>
  <c r="D3740" i="61" s="1"/>
  <c r="D3739" i="61"/>
  <c r="A3742" i="61" l="1"/>
  <c r="C3741" i="61"/>
  <c r="B3741" i="61"/>
  <c r="D3741" i="61" l="1"/>
  <c r="A3743" i="61"/>
  <c r="C3742" i="61"/>
  <c r="B3742" i="61"/>
  <c r="D3742" i="61" l="1"/>
  <c r="A3744" i="61"/>
  <c r="C3743" i="61"/>
  <c r="B3743" i="61"/>
  <c r="D3743" i="61" l="1"/>
  <c r="A3745" i="61"/>
  <c r="C3744" i="61"/>
  <c r="B3744" i="61"/>
  <c r="A3746" i="61" l="1"/>
  <c r="C3745" i="61"/>
  <c r="B3745" i="61"/>
  <c r="D3744" i="61"/>
  <c r="D3745" i="61" l="1"/>
  <c r="A3747" i="61"/>
  <c r="C3746" i="61"/>
  <c r="B3746" i="61"/>
  <c r="D3746" i="61" l="1"/>
  <c r="A3748" i="61"/>
  <c r="C3747" i="61"/>
  <c r="B3747" i="61"/>
  <c r="D3747" i="61" l="1"/>
  <c r="A3749" i="61"/>
  <c r="C3748" i="61"/>
  <c r="B3748" i="61"/>
  <c r="D3748" i="61" l="1"/>
  <c r="A3750" i="61"/>
  <c r="C3749" i="61"/>
  <c r="B3749" i="61"/>
  <c r="A3751" i="61" l="1"/>
  <c r="C3750" i="61"/>
  <c r="B3750" i="61"/>
  <c r="D3749" i="61"/>
  <c r="D3750" i="61" l="1"/>
  <c r="A3752" i="61"/>
  <c r="B3751" i="61"/>
  <c r="C3751" i="61"/>
  <c r="D3751" i="61" s="1"/>
  <c r="A3753" i="61" l="1"/>
  <c r="C3752" i="61"/>
  <c r="B3752" i="61"/>
  <c r="D3752" i="61" l="1"/>
  <c r="A3754" i="61"/>
  <c r="C3753" i="61"/>
  <c r="D3753" i="61" s="1"/>
  <c r="B3753" i="61"/>
  <c r="A3755" i="61" l="1"/>
  <c r="C3754" i="61"/>
  <c r="B3754" i="61"/>
  <c r="D3754" i="61" l="1"/>
  <c r="A3756" i="61"/>
  <c r="C3755" i="61"/>
  <c r="D3755" i="61" s="1"/>
  <c r="B3755" i="61"/>
  <c r="A3757" i="61" l="1"/>
  <c r="B3756" i="61"/>
  <c r="C3756" i="61"/>
  <c r="D3756" i="61" s="1"/>
  <c r="A3758" i="61" l="1"/>
  <c r="C3757" i="61"/>
  <c r="B3757" i="61"/>
  <c r="D3757" i="61" l="1"/>
  <c r="A3759" i="61"/>
  <c r="C3758" i="61"/>
  <c r="B3758" i="61"/>
  <c r="A3760" i="61" l="1"/>
  <c r="C3759" i="61"/>
  <c r="B3759" i="61"/>
  <c r="D3758" i="61"/>
  <c r="D3759" i="61" l="1"/>
  <c r="A3761" i="61"/>
  <c r="C3760" i="61"/>
  <c r="B3760" i="61"/>
  <c r="D3760" i="61" l="1"/>
  <c r="A3762" i="61"/>
  <c r="C3761" i="61"/>
  <c r="B3761" i="61"/>
  <c r="D3761" i="61" l="1"/>
  <c r="A3763" i="61"/>
  <c r="C3762" i="61"/>
  <c r="B3762" i="61"/>
  <c r="D3762" i="61" l="1"/>
  <c r="A3764" i="61"/>
  <c r="C3763" i="61"/>
  <c r="B3763" i="61"/>
  <c r="D3763" i="61" l="1"/>
  <c r="A3765" i="61"/>
  <c r="C3764" i="61"/>
  <c r="B3764" i="61"/>
  <c r="D3764" i="61" l="1"/>
  <c r="A3766" i="61"/>
  <c r="C3765" i="61"/>
  <c r="B3765" i="61"/>
  <c r="D3765" i="61" l="1"/>
  <c r="A3767" i="61"/>
  <c r="C3766" i="61"/>
  <c r="B3766" i="61"/>
  <c r="D3766" i="61" l="1"/>
  <c r="A3768" i="61"/>
  <c r="B3767" i="61"/>
  <c r="C3767" i="61"/>
  <c r="D3767" i="61" s="1"/>
  <c r="A3769" i="61" l="1"/>
  <c r="C3768" i="61"/>
  <c r="B3768" i="61"/>
  <c r="D3768" i="61" l="1"/>
  <c r="A3770" i="61"/>
  <c r="C3769" i="61"/>
  <c r="B3769" i="61"/>
  <c r="D3769" i="61" l="1"/>
  <c r="A3771" i="61"/>
  <c r="C3770" i="61"/>
  <c r="B3770" i="61"/>
  <c r="D3770" i="61" l="1"/>
  <c r="A3772" i="61"/>
  <c r="C3771" i="61"/>
  <c r="B3771" i="61"/>
  <c r="D3771" i="61" l="1"/>
  <c r="A3773" i="61"/>
  <c r="B3772" i="61"/>
  <c r="C3772" i="61"/>
  <c r="D3772" i="61" s="1"/>
  <c r="A3774" i="61" l="1"/>
  <c r="C3773" i="61"/>
  <c r="B3773" i="61"/>
  <c r="D3773" i="61" l="1"/>
  <c r="A3775" i="61"/>
  <c r="C3774" i="61"/>
  <c r="B3774" i="61"/>
  <c r="D3774" i="61" l="1"/>
  <c r="A3776" i="61"/>
  <c r="C3775" i="61"/>
  <c r="B3775" i="61"/>
  <c r="D3775" i="61" l="1"/>
  <c r="A3777" i="61"/>
  <c r="C3776" i="61"/>
  <c r="B3776" i="61"/>
  <c r="D3776" i="61" l="1"/>
  <c r="A3778" i="61"/>
  <c r="C3777" i="61"/>
  <c r="B3777" i="61"/>
  <c r="D3777" i="61" l="1"/>
  <c r="A3779" i="61"/>
  <c r="C3778" i="61"/>
  <c r="B3778" i="61"/>
  <c r="D3778" i="61" l="1"/>
  <c r="A3780" i="61"/>
  <c r="C3779" i="61"/>
  <c r="B3779" i="61"/>
  <c r="D3779" i="61" l="1"/>
  <c r="A3781" i="61"/>
  <c r="C3780" i="61"/>
  <c r="B3780" i="61"/>
  <c r="D3780" i="61" l="1"/>
  <c r="A3782" i="61"/>
  <c r="C3781" i="61"/>
  <c r="B3781" i="61"/>
  <c r="D3781" i="61" l="1"/>
  <c r="A3783" i="61"/>
  <c r="C3782" i="61"/>
  <c r="B3782" i="61"/>
  <c r="D3782" i="61" l="1"/>
  <c r="A3784" i="61"/>
  <c r="B3783" i="61"/>
  <c r="C3783" i="61"/>
  <c r="D3783" i="61" s="1"/>
  <c r="A3785" i="61" l="1"/>
  <c r="C3784" i="61"/>
  <c r="B3784" i="61"/>
  <c r="D3784" i="61" l="1"/>
  <c r="A3786" i="61"/>
  <c r="C3785" i="61"/>
  <c r="B3785" i="61"/>
  <c r="D3785" i="61" l="1"/>
  <c r="A3787" i="61"/>
  <c r="C3786" i="61"/>
  <c r="B3786" i="61"/>
  <c r="D3786" i="61" l="1"/>
  <c r="A3788" i="61"/>
  <c r="C3787" i="61"/>
  <c r="B3787" i="61"/>
  <c r="D3787" i="61" l="1"/>
  <c r="A3789" i="61"/>
  <c r="B3788" i="61"/>
  <c r="C3788" i="61"/>
  <c r="D3788" i="61" l="1"/>
  <c r="A3790" i="61"/>
  <c r="C3789" i="61"/>
  <c r="D3789" i="61" s="1"/>
  <c r="B3789" i="61"/>
  <c r="A3791" i="61" l="1"/>
  <c r="C3790" i="61"/>
  <c r="B3790" i="61"/>
  <c r="D3790" i="61" l="1"/>
  <c r="A3792" i="61"/>
  <c r="C3791" i="61"/>
  <c r="B3791" i="61"/>
  <c r="D3791" i="61" l="1"/>
  <c r="A3793" i="61"/>
  <c r="C3792" i="61"/>
  <c r="B3792" i="61"/>
  <c r="D3792" i="61" l="1"/>
  <c r="A3794" i="61"/>
  <c r="C3793" i="61"/>
  <c r="D3793" i="61" s="1"/>
  <c r="B3793" i="61"/>
  <c r="A3795" i="61" l="1"/>
  <c r="C3794" i="61"/>
  <c r="B3794" i="61"/>
  <c r="D3794" i="61" l="1"/>
  <c r="A3796" i="61"/>
  <c r="B3795" i="61"/>
  <c r="C3795" i="61"/>
  <c r="D3795" i="61" s="1"/>
  <c r="A3797" i="61" l="1"/>
  <c r="B3796" i="61"/>
  <c r="C3796" i="61"/>
  <c r="D3796" i="61" s="1"/>
  <c r="A3798" i="61" l="1"/>
  <c r="C3797" i="61"/>
  <c r="B3797" i="61"/>
  <c r="D3797" i="61" l="1"/>
  <c r="A3799" i="61"/>
  <c r="C3798" i="61"/>
  <c r="B3798" i="61"/>
  <c r="D3798" i="61" l="1"/>
  <c r="A3800" i="61"/>
  <c r="B3799" i="61"/>
  <c r="C3799" i="61"/>
  <c r="D3799" i="61" s="1"/>
  <c r="A3801" i="61" l="1"/>
  <c r="C3800" i="61"/>
  <c r="B3800" i="61"/>
  <c r="D3800" i="61" l="1"/>
  <c r="A3802" i="61"/>
  <c r="C3801" i="61"/>
  <c r="B3801" i="61"/>
  <c r="D3801" i="61" l="1"/>
  <c r="A3803" i="61"/>
  <c r="C3802" i="61"/>
  <c r="B3802" i="61"/>
  <c r="D3802" i="61" l="1"/>
  <c r="A3804" i="61"/>
  <c r="C3803" i="61"/>
  <c r="B3803" i="61"/>
  <c r="D3803" i="61" l="1"/>
  <c r="A3805" i="61"/>
  <c r="B3804" i="61"/>
  <c r="C3804" i="61"/>
  <c r="D3804" i="61" l="1"/>
  <c r="A3806" i="61"/>
  <c r="C3805" i="61"/>
  <c r="B3805" i="61"/>
  <c r="D3805" i="61" l="1"/>
  <c r="A3807" i="61"/>
  <c r="C3806" i="61"/>
  <c r="B3806" i="61"/>
  <c r="D3806" i="61" l="1"/>
  <c r="A3808" i="61"/>
  <c r="C3807" i="61"/>
  <c r="B3807" i="61"/>
  <c r="D3807" i="61" l="1"/>
  <c r="A3809" i="61"/>
  <c r="C3808" i="61"/>
  <c r="B3808" i="61"/>
  <c r="D3808" i="61" l="1"/>
  <c r="A3810" i="61"/>
  <c r="C3809" i="61"/>
  <c r="B3809" i="61"/>
  <c r="D3809" i="61" l="1"/>
  <c r="A3811" i="61"/>
  <c r="C3810" i="61"/>
  <c r="B3810" i="61"/>
  <c r="D3810" i="61" l="1"/>
  <c r="A3812" i="61"/>
  <c r="B3811" i="61"/>
  <c r="C3811" i="61"/>
  <c r="D3811" i="61" s="1"/>
  <c r="A3813" i="61" l="1"/>
  <c r="B3812" i="61"/>
  <c r="C3812" i="61"/>
  <c r="D3812" i="61" s="1"/>
  <c r="A3814" i="61" l="1"/>
  <c r="C3813" i="61"/>
  <c r="B3813" i="61"/>
  <c r="D3813" i="61" l="1"/>
  <c r="A3815" i="61"/>
  <c r="C3814" i="61"/>
  <c r="B3814" i="61"/>
  <c r="D3814" i="61" l="1"/>
  <c r="A3816" i="61"/>
  <c r="B3815" i="61"/>
  <c r="C3815" i="61"/>
  <c r="D3815" i="61" s="1"/>
  <c r="A3817" i="61" l="1"/>
  <c r="C3816" i="61"/>
  <c r="B3816" i="61"/>
  <c r="D3816" i="61" l="1"/>
  <c r="A3818" i="61"/>
  <c r="C3817" i="61"/>
  <c r="B3817" i="61"/>
  <c r="D3817" i="61" l="1"/>
  <c r="A3819" i="61"/>
  <c r="C3818" i="61"/>
  <c r="B3818" i="61"/>
  <c r="D3818" i="61" l="1"/>
  <c r="A3820" i="61"/>
  <c r="C3819" i="61"/>
  <c r="B3819" i="61"/>
  <c r="D3819" i="61" l="1"/>
  <c r="A3821" i="61"/>
  <c r="B3820" i="61"/>
  <c r="C3820" i="61"/>
  <c r="D3820" i="61" l="1"/>
  <c r="A3822" i="61"/>
  <c r="C3821" i="61"/>
  <c r="D3821" i="61" s="1"/>
  <c r="B3821" i="61"/>
  <c r="A3823" i="61" l="1"/>
  <c r="C3822" i="61"/>
  <c r="B3822" i="61"/>
  <c r="D3822" i="61" l="1"/>
  <c r="A3824" i="61"/>
  <c r="C3823" i="61"/>
  <c r="B3823" i="61"/>
  <c r="D3823" i="61" l="1"/>
  <c r="A3825" i="61"/>
  <c r="C3824" i="61"/>
  <c r="B3824" i="61"/>
  <c r="D3824" i="61" l="1"/>
  <c r="A3826" i="61"/>
  <c r="C3825" i="61"/>
  <c r="B3825" i="61"/>
  <c r="D3825" i="61" l="1"/>
  <c r="A3827" i="61"/>
  <c r="C3826" i="61"/>
  <c r="B3826" i="61"/>
  <c r="D3826" i="61" l="1"/>
  <c r="A3828" i="61"/>
  <c r="B3827" i="61"/>
  <c r="C3827" i="61"/>
  <c r="D3827" i="61" s="1"/>
  <c r="A3829" i="61" l="1"/>
  <c r="B3828" i="61"/>
  <c r="C3828" i="61"/>
  <c r="D3828" i="61" s="1"/>
  <c r="A3830" i="61" l="1"/>
  <c r="C3829" i="61"/>
  <c r="B3829" i="61"/>
  <c r="D3829" i="61" l="1"/>
  <c r="A3831" i="61"/>
  <c r="C3830" i="61"/>
  <c r="B3830" i="61"/>
  <c r="D3830" i="61" l="1"/>
  <c r="A3832" i="61"/>
  <c r="B3831" i="61"/>
  <c r="C3831" i="61"/>
  <c r="D3831" i="61" s="1"/>
  <c r="A3833" i="61" l="1"/>
  <c r="C3832" i="61"/>
  <c r="B3832" i="61"/>
  <c r="D3832" i="61" l="1"/>
  <c r="A3834" i="61"/>
  <c r="C3833" i="61"/>
  <c r="B3833" i="61"/>
  <c r="D3833" i="61" l="1"/>
  <c r="A3835" i="61"/>
  <c r="C3834" i="61"/>
  <c r="B3834" i="61"/>
  <c r="D3834" i="61" l="1"/>
  <c r="A3836" i="61"/>
  <c r="C3835" i="61"/>
  <c r="B3835" i="61"/>
  <c r="D3835" i="61" l="1"/>
  <c r="A3837" i="61"/>
  <c r="B3836" i="61"/>
  <c r="C3836" i="61"/>
  <c r="D3836" i="61" s="1"/>
  <c r="A3838" i="61" l="1"/>
  <c r="C3837" i="61"/>
  <c r="B3837" i="61"/>
  <c r="D3837" i="61" l="1"/>
  <c r="A3839" i="61"/>
  <c r="C3838" i="61"/>
  <c r="B3838" i="61"/>
  <c r="D3838" i="61" l="1"/>
  <c r="A3840" i="61"/>
  <c r="C3839" i="61"/>
  <c r="B3839" i="61"/>
  <c r="A3841" i="61" l="1"/>
  <c r="C3840" i="61"/>
  <c r="B3840" i="61"/>
  <c r="D3839" i="61"/>
  <c r="D3840" i="61" l="1"/>
  <c r="A3842" i="61"/>
  <c r="C3841" i="61"/>
  <c r="B3841" i="61"/>
  <c r="D3841" i="61" l="1"/>
  <c r="A3843" i="61"/>
  <c r="C3842" i="61"/>
  <c r="B3842" i="61"/>
  <c r="D3842" i="61" l="1"/>
  <c r="A3844" i="61"/>
  <c r="B3843" i="61"/>
  <c r="C3843" i="61"/>
  <c r="D3843" i="61" s="1"/>
  <c r="A3845" i="61" l="1"/>
  <c r="B3844" i="61"/>
  <c r="C3844" i="61"/>
  <c r="D3844" i="61" s="1"/>
  <c r="A3846" i="61" l="1"/>
  <c r="C3845" i="61"/>
  <c r="D3845" i="61" s="1"/>
  <c r="B3845" i="61"/>
  <c r="A3847" i="61" l="1"/>
  <c r="C3846" i="61"/>
  <c r="B3846" i="61"/>
  <c r="D3846" i="61" l="1"/>
  <c r="A3848" i="61"/>
  <c r="B3847" i="61"/>
  <c r="C3847" i="61"/>
  <c r="D3847" i="61" s="1"/>
  <c r="A3849" i="61" l="1"/>
  <c r="C3848" i="61"/>
  <c r="B3848" i="61"/>
  <c r="D3848" i="61" l="1"/>
  <c r="A3850" i="61"/>
  <c r="C3849" i="61"/>
  <c r="B3849" i="61"/>
  <c r="D3849" i="61" l="1"/>
  <c r="A3851" i="61"/>
  <c r="C3850" i="61"/>
  <c r="B3850" i="61"/>
  <c r="D3850" i="61" l="1"/>
  <c r="A3852" i="61"/>
  <c r="C3851" i="61"/>
  <c r="B3851" i="61"/>
  <c r="D3851" i="61" l="1"/>
  <c r="A3853" i="61"/>
  <c r="B3852" i="61"/>
  <c r="C3852" i="61"/>
  <c r="D3852" i="61" s="1"/>
  <c r="A3854" i="61" l="1"/>
  <c r="C3853" i="61"/>
  <c r="B3853" i="61"/>
  <c r="D3853" i="61" l="1"/>
  <c r="A3855" i="61"/>
  <c r="C3854" i="61"/>
  <c r="B3854" i="61"/>
  <c r="D3854" i="61" l="1"/>
  <c r="A3856" i="61"/>
  <c r="C3855" i="61"/>
  <c r="B3855" i="61"/>
  <c r="D3855" i="61" l="1"/>
  <c r="A3857" i="61"/>
  <c r="C3856" i="61"/>
  <c r="B3856" i="61"/>
  <c r="D3856" i="61" l="1"/>
  <c r="A3858" i="61"/>
  <c r="C3857" i="61"/>
  <c r="B3857" i="61"/>
  <c r="D3857" i="61" l="1"/>
  <c r="A3859" i="61"/>
  <c r="C3858" i="61"/>
  <c r="B3858" i="61"/>
  <c r="D3858" i="61" l="1"/>
  <c r="A3860" i="61"/>
  <c r="B3859" i="61"/>
  <c r="C3859" i="61"/>
  <c r="D3859" i="61" s="1"/>
  <c r="A3861" i="61" l="1"/>
  <c r="B3860" i="61"/>
  <c r="C3860" i="61"/>
  <c r="D3860" i="61" s="1"/>
  <c r="A3862" i="61" l="1"/>
  <c r="C3861" i="61"/>
  <c r="B3861" i="61"/>
  <c r="D3861" i="61" l="1"/>
  <c r="A3863" i="61"/>
  <c r="C3862" i="61"/>
  <c r="B3862" i="61"/>
  <c r="D3862" i="61" l="1"/>
  <c r="A3864" i="61"/>
  <c r="B3863" i="61"/>
  <c r="C3863" i="61"/>
  <c r="D3863" i="61" s="1"/>
  <c r="A3865" i="61" l="1"/>
  <c r="C3864" i="61"/>
  <c r="B3864" i="61"/>
  <c r="D3864" i="61" l="1"/>
  <c r="A3866" i="61"/>
  <c r="C3865" i="61"/>
  <c r="B3865" i="61"/>
  <c r="D3865" i="61" l="1"/>
  <c r="A3867" i="61"/>
  <c r="C3866" i="61"/>
  <c r="B3866" i="61"/>
  <c r="D3866" i="61" l="1"/>
  <c r="A3868" i="61"/>
  <c r="C3867" i="61"/>
  <c r="B3867" i="61"/>
  <c r="D3867" i="61" l="1"/>
  <c r="A3869" i="61"/>
  <c r="B3868" i="61"/>
  <c r="C3868" i="61"/>
  <c r="D3868" i="61" s="1"/>
  <c r="A3870" i="61" l="1"/>
  <c r="C3869" i="61"/>
  <c r="B3869" i="61"/>
  <c r="D3869" i="61" l="1"/>
  <c r="A3871" i="61"/>
  <c r="C3870" i="61"/>
  <c r="B3870" i="61"/>
  <c r="D3870" i="61" l="1"/>
  <c r="A3872" i="61"/>
  <c r="C3871" i="61"/>
  <c r="B3871" i="61"/>
  <c r="D3871" i="61" l="1"/>
  <c r="A3873" i="61"/>
  <c r="C3872" i="61"/>
  <c r="B3872" i="61"/>
  <c r="D3872" i="61" l="1"/>
  <c r="A3874" i="61"/>
  <c r="C3873" i="61"/>
  <c r="B3873" i="61"/>
  <c r="D3873" i="61" l="1"/>
  <c r="A3875" i="61"/>
  <c r="C3874" i="61"/>
  <c r="B3874" i="61"/>
  <c r="D3874" i="61" l="1"/>
  <c r="A3876" i="61"/>
  <c r="B3875" i="61"/>
  <c r="C3875" i="61"/>
  <c r="D3875" i="61" s="1"/>
  <c r="A3877" i="61" l="1"/>
  <c r="B3876" i="61"/>
  <c r="C3876" i="61"/>
  <c r="D3876" i="61" s="1"/>
  <c r="A3878" i="61" l="1"/>
  <c r="C3877" i="61"/>
  <c r="B3877" i="61"/>
  <c r="D3877" i="61" l="1"/>
  <c r="A3879" i="61"/>
  <c r="C3878" i="61"/>
  <c r="B3878" i="61"/>
  <c r="D3878" i="61" l="1"/>
  <c r="A3880" i="61"/>
  <c r="B3879" i="61"/>
  <c r="C3879" i="61"/>
  <c r="D3879" i="61" s="1"/>
  <c r="A3881" i="61" l="1"/>
  <c r="C3880" i="61"/>
  <c r="B3880" i="61"/>
  <c r="D3880" i="61" l="1"/>
  <c r="A3882" i="61"/>
  <c r="C3881" i="61"/>
  <c r="B3881" i="61"/>
  <c r="D3881" i="61" l="1"/>
  <c r="A3883" i="61"/>
  <c r="C3882" i="61"/>
  <c r="B3882" i="61"/>
  <c r="D3882" i="61" l="1"/>
  <c r="A3884" i="61"/>
  <c r="C3883" i="61"/>
  <c r="B3883" i="61"/>
  <c r="D3883" i="61" l="1"/>
  <c r="A3885" i="61"/>
  <c r="B3884" i="61"/>
  <c r="C3884" i="61"/>
  <c r="D3884" i="61" s="1"/>
  <c r="A3886" i="61" l="1"/>
  <c r="C3885" i="61"/>
  <c r="B3885" i="61"/>
  <c r="D3885" i="61" l="1"/>
  <c r="A3887" i="61"/>
  <c r="C3886" i="61"/>
  <c r="B3886" i="61"/>
  <c r="D3886" i="61" l="1"/>
  <c r="A3888" i="61"/>
  <c r="C3887" i="61"/>
  <c r="B3887" i="61"/>
  <c r="D3887" i="61" l="1"/>
  <c r="A3889" i="61"/>
  <c r="C3888" i="61"/>
  <c r="B3888" i="61"/>
  <c r="D3888" i="61" l="1"/>
  <c r="A3890" i="61"/>
  <c r="C3889" i="61"/>
  <c r="D3889" i="61" s="1"/>
  <c r="B3889" i="61"/>
  <c r="A3891" i="61" l="1"/>
  <c r="C3890" i="61"/>
  <c r="B3890" i="61"/>
  <c r="D3890" i="61" l="1"/>
  <c r="A3892" i="61"/>
  <c r="B3891" i="61"/>
  <c r="C3891" i="61"/>
  <c r="D3891" i="61" s="1"/>
  <c r="A3893" i="61" l="1"/>
  <c r="B3892" i="61"/>
  <c r="C3892" i="61"/>
  <c r="D3892" i="61" s="1"/>
  <c r="A3894" i="61" l="1"/>
  <c r="C3893" i="61"/>
  <c r="B3893" i="61"/>
  <c r="D3893" i="61" l="1"/>
  <c r="A3895" i="61"/>
  <c r="C3894" i="61"/>
  <c r="B3894" i="61"/>
  <c r="D3894" i="61" l="1"/>
  <c r="A3896" i="61"/>
  <c r="B3895" i="61"/>
  <c r="C3895" i="61"/>
  <c r="D3895" i="61" s="1"/>
  <c r="A3897" i="61" l="1"/>
  <c r="C3896" i="61"/>
  <c r="B3896" i="61"/>
  <c r="D3896" i="61" l="1"/>
  <c r="A3898" i="61"/>
  <c r="C3897" i="61"/>
  <c r="B3897" i="61"/>
  <c r="D3897" i="61" l="1"/>
  <c r="A3899" i="61"/>
  <c r="C3898" i="61"/>
  <c r="B3898" i="61"/>
  <c r="D3898" i="61" l="1"/>
  <c r="A3900" i="61"/>
  <c r="C3899" i="61"/>
  <c r="B3899" i="61"/>
  <c r="D3899" i="61" l="1"/>
  <c r="A3901" i="61"/>
  <c r="B3900" i="61"/>
  <c r="C3900" i="61"/>
  <c r="D3900" i="61" s="1"/>
  <c r="A3902" i="61" l="1"/>
  <c r="C3901" i="61"/>
  <c r="B3901" i="61"/>
  <c r="D3901" i="61" l="1"/>
  <c r="A3903" i="61"/>
  <c r="C3902" i="61"/>
  <c r="B3902" i="61"/>
  <c r="D3902" i="61" l="1"/>
  <c r="A3904" i="61"/>
  <c r="C3903" i="61"/>
  <c r="B3903" i="61"/>
  <c r="D3903" i="61" l="1"/>
  <c r="A3905" i="61"/>
  <c r="C3904" i="61"/>
  <c r="B3904" i="61"/>
  <c r="D3904" i="61" l="1"/>
  <c r="A3906" i="61"/>
  <c r="C3905" i="61"/>
  <c r="B3905" i="61"/>
  <c r="D3905" i="61" l="1"/>
  <c r="A3907" i="61"/>
  <c r="C3906" i="61"/>
  <c r="D3906" i="61" s="1"/>
  <c r="B3906" i="61"/>
  <c r="A3908" i="61" l="1"/>
  <c r="B3907" i="61"/>
  <c r="C3907" i="61"/>
  <c r="D3907" i="61" s="1"/>
  <c r="A3909" i="61" l="1"/>
  <c r="B3908" i="61"/>
  <c r="C3908" i="61"/>
  <c r="D3908" i="61" s="1"/>
  <c r="A3910" i="61" l="1"/>
  <c r="C3909" i="61"/>
  <c r="B3909" i="61"/>
  <c r="D3909" i="61" l="1"/>
  <c r="A3911" i="61"/>
  <c r="C3910" i="61"/>
  <c r="B3910" i="61"/>
  <c r="D3910" i="61" l="1"/>
  <c r="A3912" i="61"/>
  <c r="B3911" i="61"/>
  <c r="C3911" i="61"/>
  <c r="D3911" i="61" s="1"/>
  <c r="A3913" i="61" l="1"/>
  <c r="C3912" i="61"/>
  <c r="B3912" i="61"/>
  <c r="D3912" i="61" l="1"/>
  <c r="A3914" i="61"/>
  <c r="C3913" i="61"/>
  <c r="B3913" i="61"/>
  <c r="D3913" i="61" l="1"/>
  <c r="A3915" i="61"/>
  <c r="C3914" i="61"/>
  <c r="B3914" i="61"/>
  <c r="D3914" i="61" l="1"/>
  <c r="A3916" i="61"/>
  <c r="C3915" i="61"/>
  <c r="B3915" i="61"/>
  <c r="D3915" i="61" l="1"/>
  <c r="A3917" i="61"/>
  <c r="B3916" i="61"/>
  <c r="C3916" i="61"/>
  <c r="D3916" i="61" s="1"/>
  <c r="A3918" i="61" l="1"/>
  <c r="C3917" i="61"/>
  <c r="B3917" i="61"/>
  <c r="D3917" i="61" l="1"/>
  <c r="A3919" i="61"/>
  <c r="C3918" i="61"/>
  <c r="B3918" i="61"/>
  <c r="D3918" i="61" l="1"/>
  <c r="A3920" i="61"/>
  <c r="C3919" i="61"/>
  <c r="B3919" i="61"/>
  <c r="D3919" i="61" l="1"/>
  <c r="A3921" i="61"/>
  <c r="C3920" i="61"/>
  <c r="B3920" i="61"/>
  <c r="D3920" i="61" l="1"/>
  <c r="A3922" i="61"/>
  <c r="C3921" i="61"/>
  <c r="B3921" i="61"/>
  <c r="D3921" i="61" l="1"/>
  <c r="A3923" i="61"/>
  <c r="C3922" i="61"/>
  <c r="D3922" i="61" s="1"/>
  <c r="B3922" i="61"/>
  <c r="A3924" i="61" l="1"/>
  <c r="B3923" i="61"/>
  <c r="C3923" i="61"/>
  <c r="D3923" i="61" s="1"/>
  <c r="A3925" i="61" l="1"/>
  <c r="B3924" i="61"/>
  <c r="C3924" i="61"/>
  <c r="D3924" i="61" s="1"/>
  <c r="A3926" i="61" l="1"/>
  <c r="C3925" i="61"/>
  <c r="B3925" i="61"/>
  <c r="D3925" i="61" l="1"/>
  <c r="A3927" i="61"/>
  <c r="C3926" i="61"/>
  <c r="B3926" i="61"/>
  <c r="D3926" i="61" l="1"/>
  <c r="A3928" i="61"/>
  <c r="B3927" i="61"/>
  <c r="C3927" i="61"/>
  <c r="D3927" i="61" s="1"/>
  <c r="A3929" i="61" l="1"/>
  <c r="C3928" i="61"/>
  <c r="B3928" i="61"/>
  <c r="D3928" i="61" l="1"/>
  <c r="A3930" i="61"/>
  <c r="C3929" i="61"/>
  <c r="B3929" i="61"/>
  <c r="D3929" i="61" l="1"/>
  <c r="A3931" i="61"/>
  <c r="C3930" i="61"/>
  <c r="B3930" i="61"/>
  <c r="D3930" i="61" l="1"/>
  <c r="A3932" i="61"/>
  <c r="C3931" i="61"/>
  <c r="B3931" i="61"/>
  <c r="D3931" i="61" l="1"/>
  <c r="A3933" i="61"/>
  <c r="B3932" i="61"/>
  <c r="C3932" i="61"/>
  <c r="D3932" i="61" s="1"/>
  <c r="A3934" i="61" l="1"/>
  <c r="C3933" i="61"/>
  <c r="B3933" i="61"/>
  <c r="D3933" i="61" l="1"/>
  <c r="A3935" i="61"/>
  <c r="C3934" i="61"/>
  <c r="B3934" i="61"/>
  <c r="D3934" i="61" l="1"/>
  <c r="A3936" i="61"/>
  <c r="C3935" i="61"/>
  <c r="B3935" i="61"/>
  <c r="D3935" i="61" l="1"/>
  <c r="A3937" i="61"/>
  <c r="C3936" i="61"/>
  <c r="B3936" i="61"/>
  <c r="D3936" i="61" l="1"/>
  <c r="A3938" i="61"/>
  <c r="C3937" i="61"/>
  <c r="B3937" i="61"/>
  <c r="D3937" i="61" l="1"/>
  <c r="A3939" i="61"/>
  <c r="C3938" i="61"/>
  <c r="D3938" i="61" s="1"/>
  <c r="B3938" i="61"/>
  <c r="A3940" i="61" l="1"/>
  <c r="B3939" i="61"/>
  <c r="C3939" i="61"/>
  <c r="D3939" i="61" s="1"/>
  <c r="A3941" i="61" l="1"/>
  <c r="B3940" i="61"/>
  <c r="C3940" i="61"/>
  <c r="D3940" i="61" s="1"/>
  <c r="A3942" i="61" l="1"/>
  <c r="C3941" i="61"/>
  <c r="B3941" i="61"/>
  <c r="D3941" i="61" l="1"/>
  <c r="A3943" i="61"/>
  <c r="C3942" i="61"/>
  <c r="B3942" i="61"/>
  <c r="D3942" i="61" l="1"/>
  <c r="A3944" i="61"/>
  <c r="B3943" i="61"/>
  <c r="C3943" i="61"/>
  <c r="D3943" i="61" s="1"/>
  <c r="A3945" i="61" l="1"/>
  <c r="C3944" i="61"/>
  <c r="B3944" i="61"/>
  <c r="D3944" i="61" l="1"/>
  <c r="A3946" i="61"/>
  <c r="C3945" i="61"/>
  <c r="B3945" i="61"/>
  <c r="D3945" i="61" l="1"/>
  <c r="A3947" i="61"/>
  <c r="C3946" i="61"/>
  <c r="B3946" i="61"/>
  <c r="D3946" i="61" l="1"/>
  <c r="A3948" i="61"/>
  <c r="C3947" i="61"/>
  <c r="B3947" i="61"/>
  <c r="D3947" i="61" l="1"/>
  <c r="A3949" i="61"/>
  <c r="B3948" i="61"/>
  <c r="C3948" i="61"/>
  <c r="D3948" i="61" s="1"/>
  <c r="A3950" i="61" l="1"/>
  <c r="C3949" i="61"/>
  <c r="B3949" i="61"/>
  <c r="D3949" i="61" l="1"/>
  <c r="A3951" i="61"/>
  <c r="C3950" i="61"/>
  <c r="D3950" i="61" s="1"/>
  <c r="B3950" i="61"/>
  <c r="A3952" i="61" l="1"/>
  <c r="C3951" i="61"/>
  <c r="B3951" i="61"/>
  <c r="D3951" i="61" l="1"/>
  <c r="A3953" i="61"/>
  <c r="C3952" i="61"/>
  <c r="B3952" i="61"/>
  <c r="D3952" i="61" l="1"/>
  <c r="A3954" i="61"/>
  <c r="C3953" i="61"/>
  <c r="B3953" i="61"/>
  <c r="D3953" i="61" l="1"/>
  <c r="A3955" i="61"/>
  <c r="C3954" i="61"/>
  <c r="B3954" i="61"/>
  <c r="D3954" i="61" l="1"/>
  <c r="A3956" i="61"/>
  <c r="B3955" i="61"/>
  <c r="C3955" i="61"/>
  <c r="D3955" i="61" s="1"/>
  <c r="A3957" i="61" l="1"/>
  <c r="B3956" i="61"/>
  <c r="C3956" i="61"/>
  <c r="D3956" i="61" s="1"/>
  <c r="A3958" i="61" l="1"/>
  <c r="C3957" i="61"/>
  <c r="B3957" i="61"/>
  <c r="D3957" i="61" l="1"/>
  <c r="A3959" i="61"/>
  <c r="C3958" i="61"/>
  <c r="B3958" i="61"/>
  <c r="D3958" i="61" l="1"/>
  <c r="A3960" i="61"/>
  <c r="B3959" i="61"/>
  <c r="C3959" i="61"/>
  <c r="D3959" i="61" s="1"/>
  <c r="A3961" i="61" l="1"/>
  <c r="C3960" i="61"/>
  <c r="B3960" i="61"/>
  <c r="D3960" i="61" l="1"/>
  <c r="A3962" i="61"/>
  <c r="C3961" i="61"/>
  <c r="B3961" i="61"/>
  <c r="D3961" i="61" l="1"/>
  <c r="A3963" i="61"/>
  <c r="C3962" i="61"/>
  <c r="B3962" i="61"/>
  <c r="D3962" i="61" l="1"/>
  <c r="A3964" i="61"/>
  <c r="C3963" i="61"/>
  <c r="B3963" i="61"/>
  <c r="D3963" i="61" l="1"/>
  <c r="A3965" i="61"/>
  <c r="B3964" i="61"/>
  <c r="C3964" i="61"/>
  <c r="D3964" i="61" s="1"/>
  <c r="A3966" i="61" l="1"/>
  <c r="C3965" i="61"/>
  <c r="B3965" i="61"/>
  <c r="D3965" i="61" l="1"/>
  <c r="A3967" i="61"/>
  <c r="C3966" i="61"/>
  <c r="B3966" i="61"/>
  <c r="D3966" i="61" l="1"/>
  <c r="A3968" i="61"/>
  <c r="C3967" i="61"/>
  <c r="B3967" i="61"/>
  <c r="D3967" i="61" l="1"/>
  <c r="A3969" i="61"/>
  <c r="C3968" i="61"/>
  <c r="B3968" i="61"/>
  <c r="D3968" i="61" l="1"/>
  <c r="A3970" i="61"/>
  <c r="C3969" i="61"/>
  <c r="B3969" i="61"/>
  <c r="D3969" i="61" l="1"/>
  <c r="A3971" i="61"/>
  <c r="C3970" i="61"/>
  <c r="B3970" i="61"/>
  <c r="D3970" i="61" l="1"/>
  <c r="A3972" i="61"/>
  <c r="B3971" i="61"/>
  <c r="C3971" i="61"/>
  <c r="D3971" i="61" s="1"/>
  <c r="A3973" i="61" l="1"/>
  <c r="B3972" i="61"/>
  <c r="C3972" i="61"/>
  <c r="D3972" i="61" s="1"/>
  <c r="A3974" i="61" l="1"/>
  <c r="C3973" i="61"/>
  <c r="B3973" i="61"/>
  <c r="D3973" i="61" l="1"/>
  <c r="A3975" i="61"/>
  <c r="C3974" i="61"/>
  <c r="B3974" i="61"/>
  <c r="D3974" i="61" l="1"/>
  <c r="A3976" i="61"/>
  <c r="B3975" i="61"/>
  <c r="C3975" i="61"/>
  <c r="D3975" i="61" s="1"/>
  <c r="A3977" i="61" l="1"/>
  <c r="C3976" i="61"/>
  <c r="B3976" i="61"/>
  <c r="D3976" i="61" l="1"/>
  <c r="A3978" i="61"/>
  <c r="C3977" i="61"/>
  <c r="B3977" i="61"/>
  <c r="D3977" i="61" l="1"/>
  <c r="A3979" i="61"/>
  <c r="C3978" i="61"/>
  <c r="B3978" i="61"/>
  <c r="D3978" i="61" l="1"/>
  <c r="A3980" i="61"/>
  <c r="C3979" i="61"/>
  <c r="B3979" i="61"/>
  <c r="D3979" i="61" l="1"/>
  <c r="A3981" i="61"/>
  <c r="B3980" i="61"/>
  <c r="C3980" i="61"/>
  <c r="D3980" i="61" s="1"/>
  <c r="A3982" i="61" l="1"/>
  <c r="C3981" i="61"/>
  <c r="B3981" i="61"/>
  <c r="D3981" i="61" l="1"/>
  <c r="A3983" i="61"/>
  <c r="C3982" i="61"/>
  <c r="B3982" i="61"/>
  <c r="D3982" i="61" l="1"/>
  <c r="A3984" i="61"/>
  <c r="C3983" i="61"/>
  <c r="B3983" i="61"/>
  <c r="D3983" i="61" l="1"/>
  <c r="A3985" i="61"/>
  <c r="C3984" i="61"/>
  <c r="B3984" i="61"/>
  <c r="D3984" i="61" l="1"/>
  <c r="A3986" i="61"/>
  <c r="C3985" i="61"/>
  <c r="B3985" i="61"/>
  <c r="D3985" i="61" l="1"/>
  <c r="A3987" i="61"/>
  <c r="C3986" i="61"/>
  <c r="B3986" i="61"/>
  <c r="D3986" i="61" l="1"/>
  <c r="A3988" i="61"/>
  <c r="B3987" i="61"/>
  <c r="C3987" i="61"/>
  <c r="D3987" i="61" s="1"/>
  <c r="A3989" i="61" l="1"/>
  <c r="B3988" i="61"/>
  <c r="C3988" i="61"/>
  <c r="D3988" i="61" s="1"/>
  <c r="A3990" i="61" l="1"/>
  <c r="C3989" i="61"/>
  <c r="B3989" i="61"/>
  <c r="D3989" i="61" l="1"/>
  <c r="A3991" i="61"/>
  <c r="C3990" i="61"/>
  <c r="B3990" i="61"/>
  <c r="D3990" i="61" l="1"/>
  <c r="A3992" i="61"/>
  <c r="B3991" i="61"/>
  <c r="C3991" i="61"/>
  <c r="D3991" i="61" s="1"/>
  <c r="A3993" i="61" l="1"/>
  <c r="C3992" i="61"/>
  <c r="B3992" i="61"/>
  <c r="D3992" i="61" l="1"/>
  <c r="A3994" i="61"/>
  <c r="C3993" i="61"/>
  <c r="B3993" i="61"/>
  <c r="D3993" i="61" l="1"/>
  <c r="A3995" i="61"/>
  <c r="C3994" i="61"/>
  <c r="B3994" i="61"/>
  <c r="D3994" i="61" l="1"/>
  <c r="A3996" i="61"/>
  <c r="C3995" i="61"/>
  <c r="B3995" i="61"/>
  <c r="D3995" i="61" l="1"/>
  <c r="A3997" i="61"/>
  <c r="B3996" i="61"/>
  <c r="C3996" i="61"/>
  <c r="D3996" i="61" s="1"/>
  <c r="A3998" i="61" l="1"/>
  <c r="C3997" i="61"/>
  <c r="B3997" i="61"/>
  <c r="D3997" i="61" l="1"/>
  <c r="A3999" i="61"/>
  <c r="C3998" i="61"/>
  <c r="B3998" i="61"/>
  <c r="D3998" i="61" l="1"/>
  <c r="A4000" i="61"/>
  <c r="C3999" i="61"/>
  <c r="B3999" i="61"/>
  <c r="D3999" i="61" l="1"/>
  <c r="A4001" i="61"/>
  <c r="C4000" i="61"/>
  <c r="B4000" i="61"/>
  <c r="D4000" i="61" l="1"/>
  <c r="A4002" i="61"/>
  <c r="C4001" i="61"/>
  <c r="D4001" i="61" s="1"/>
  <c r="B4001" i="61"/>
  <c r="A4003" i="61" l="1"/>
  <c r="C4002" i="61"/>
  <c r="B4002" i="61"/>
  <c r="D4002" i="61" l="1"/>
  <c r="A4004" i="61"/>
  <c r="B4003" i="61"/>
  <c r="C4003" i="61"/>
  <c r="D4003" i="61" s="1"/>
  <c r="A4005" i="61" l="1"/>
  <c r="B4004" i="61"/>
  <c r="C4004" i="61"/>
  <c r="D4004" i="61" s="1"/>
  <c r="A4006" i="61" l="1"/>
  <c r="C4005" i="61"/>
  <c r="B4005" i="61"/>
  <c r="D4005" i="61" l="1"/>
  <c r="A4007" i="61"/>
  <c r="C4006" i="61"/>
  <c r="B4006" i="61"/>
  <c r="D4006" i="61" l="1"/>
  <c r="A4008" i="61"/>
  <c r="B4007" i="61"/>
  <c r="C4007" i="61"/>
  <c r="D4007" i="61" s="1"/>
  <c r="A4009" i="61" l="1"/>
  <c r="C4008" i="61"/>
  <c r="B4008" i="61"/>
  <c r="D4008" i="61" l="1"/>
  <c r="A4010" i="61"/>
  <c r="C4009" i="61"/>
  <c r="B4009" i="61"/>
  <c r="D4009" i="61" l="1"/>
  <c r="A4011" i="61"/>
  <c r="C4010" i="61"/>
  <c r="B4010" i="61"/>
  <c r="D4010" i="61" l="1"/>
  <c r="A4012" i="61"/>
  <c r="C4011" i="61"/>
  <c r="B4011" i="61"/>
  <c r="D4011" i="61" l="1"/>
  <c r="A4013" i="61"/>
  <c r="B4012" i="61"/>
  <c r="C4012" i="61"/>
  <c r="D4012" i="61" s="1"/>
  <c r="A4014" i="61" l="1"/>
  <c r="C4013" i="61"/>
  <c r="B4013" i="61"/>
  <c r="D4013" i="61" l="1"/>
  <c r="A4015" i="61"/>
  <c r="C4014" i="61"/>
  <c r="B4014" i="61"/>
  <c r="D4014" i="61" l="1"/>
  <c r="A4016" i="61"/>
  <c r="C4015" i="61"/>
  <c r="B4015" i="61"/>
  <c r="D4015" i="61" l="1"/>
  <c r="A4017" i="61"/>
  <c r="C4016" i="61"/>
  <c r="B4016" i="61"/>
  <c r="D4016" i="61" l="1"/>
  <c r="A4018" i="61"/>
  <c r="C4017" i="61"/>
  <c r="B4017" i="61"/>
  <c r="D4017" i="61" l="1"/>
  <c r="A4019" i="61"/>
  <c r="C4018" i="61"/>
  <c r="B4018" i="61"/>
  <c r="D4018" i="61" l="1"/>
  <c r="A4020" i="61"/>
  <c r="B4019" i="61"/>
  <c r="C4019" i="61"/>
  <c r="D4019" i="61" s="1"/>
  <c r="A4021" i="61" l="1"/>
  <c r="B4020" i="61"/>
  <c r="C4020" i="61"/>
  <c r="D4020" i="61" s="1"/>
  <c r="A4022" i="61" l="1"/>
  <c r="C4021" i="61"/>
  <c r="B4021" i="61"/>
  <c r="D4021" i="61" l="1"/>
  <c r="A4023" i="61"/>
  <c r="C4022" i="61"/>
  <c r="B4022" i="61"/>
  <c r="D4022" i="61" l="1"/>
  <c r="A4024" i="61"/>
  <c r="B4023" i="61"/>
  <c r="C4023" i="61"/>
  <c r="D4023" i="61" s="1"/>
  <c r="A4025" i="61" l="1"/>
  <c r="C4024" i="61"/>
  <c r="B4024" i="61"/>
  <c r="D4024" i="61" l="1"/>
  <c r="A4026" i="61"/>
  <c r="C4025" i="61"/>
  <c r="B4025" i="61"/>
  <c r="D4025" i="61" l="1"/>
  <c r="A4027" i="61"/>
  <c r="C4026" i="61"/>
  <c r="B4026" i="61"/>
  <c r="D4026" i="61" l="1"/>
  <c r="A4028" i="61"/>
  <c r="C4027" i="61"/>
  <c r="B4027" i="61"/>
  <c r="D4027" i="61" l="1"/>
  <c r="A4029" i="61"/>
  <c r="B4028" i="61"/>
  <c r="C4028" i="61"/>
  <c r="D4028" i="61" s="1"/>
  <c r="A4030" i="61" l="1"/>
  <c r="C4029" i="61"/>
  <c r="B4029" i="61"/>
  <c r="D4029" i="61" l="1"/>
  <c r="A4031" i="61"/>
  <c r="C4030" i="61"/>
  <c r="B4030" i="61"/>
  <c r="D4030" i="61" l="1"/>
  <c r="A4032" i="61"/>
  <c r="C4031" i="61"/>
  <c r="B4031" i="61"/>
  <c r="D4031" i="61" l="1"/>
  <c r="A4033" i="61"/>
  <c r="C4032" i="61"/>
  <c r="B4032" i="61"/>
  <c r="D4032" i="61" l="1"/>
  <c r="A4034" i="61"/>
  <c r="C4033" i="61"/>
  <c r="B4033" i="61"/>
  <c r="D4033" i="61" l="1"/>
  <c r="A4035" i="61"/>
  <c r="C4034" i="61"/>
  <c r="B4034" i="61"/>
  <c r="D4034" i="61" l="1"/>
  <c r="A4036" i="61"/>
  <c r="B4035" i="61"/>
  <c r="C4035" i="61"/>
  <c r="D4035" i="61" s="1"/>
  <c r="A4037" i="61" l="1"/>
  <c r="B4036" i="61"/>
  <c r="C4036" i="61"/>
  <c r="D4036" i="61" s="1"/>
  <c r="A4038" i="61" l="1"/>
  <c r="C4037" i="61"/>
  <c r="B4037" i="61"/>
  <c r="D4037" i="61" l="1"/>
  <c r="A4039" i="61"/>
  <c r="C4038" i="61"/>
  <c r="B4038" i="61"/>
  <c r="D4038" i="61" l="1"/>
  <c r="A4040" i="61"/>
  <c r="B4039" i="61"/>
  <c r="C4039" i="61"/>
  <c r="D4039" i="61" s="1"/>
  <c r="A4041" i="61" l="1"/>
  <c r="C4040" i="61"/>
  <c r="B4040" i="61"/>
  <c r="D4040" i="61" l="1"/>
  <c r="A4042" i="61"/>
  <c r="C4041" i="61"/>
  <c r="B4041" i="61"/>
  <c r="D4041" i="61" l="1"/>
  <c r="A4043" i="61"/>
  <c r="C4042" i="61"/>
  <c r="B4042" i="61"/>
  <c r="D4042" i="61" l="1"/>
  <c r="A4044" i="61"/>
  <c r="C4043" i="61"/>
  <c r="B4043" i="61"/>
  <c r="D4043" i="61" l="1"/>
  <c r="A4045" i="61"/>
  <c r="B4044" i="61"/>
  <c r="C4044" i="61"/>
  <c r="D4044" i="61" s="1"/>
  <c r="A4046" i="61" l="1"/>
  <c r="C4045" i="61"/>
  <c r="B4045" i="61"/>
  <c r="D4045" i="61" l="1"/>
  <c r="A4047" i="61"/>
  <c r="C4046" i="61"/>
  <c r="B4046" i="61"/>
  <c r="D4046" i="61" l="1"/>
  <c r="A4048" i="61"/>
  <c r="C4047" i="61"/>
  <c r="B4047" i="61"/>
  <c r="D4047" i="61" l="1"/>
  <c r="A4049" i="61"/>
  <c r="C4048" i="61"/>
  <c r="B4048" i="61"/>
  <c r="D4048" i="61" l="1"/>
  <c r="A4050" i="61"/>
  <c r="C4049" i="61"/>
  <c r="B4049" i="61"/>
  <c r="D4049" i="61" l="1"/>
  <c r="A4051" i="61"/>
  <c r="C4050" i="61"/>
  <c r="B4050" i="61"/>
  <c r="D4050" i="61" l="1"/>
  <c r="A4052" i="61"/>
  <c r="B4051" i="61"/>
  <c r="C4051" i="61"/>
  <c r="D4051" i="61" s="1"/>
  <c r="A4053" i="61" l="1"/>
  <c r="B4052" i="61"/>
  <c r="C4052" i="61"/>
  <c r="D4052" i="61" s="1"/>
  <c r="A4054" i="61" l="1"/>
  <c r="C4053" i="61"/>
  <c r="B4053" i="61"/>
  <c r="D4053" i="61" l="1"/>
  <c r="A4055" i="61"/>
  <c r="C4054" i="61"/>
  <c r="B4054" i="61"/>
  <c r="D4054" i="61" l="1"/>
  <c r="A4056" i="61"/>
  <c r="B4055" i="61"/>
  <c r="C4055" i="61"/>
  <c r="D4055" i="61" s="1"/>
  <c r="A4057" i="61" l="1"/>
  <c r="C4056" i="61"/>
  <c r="B4056" i="61"/>
  <c r="D4056" i="61" l="1"/>
  <c r="A4058" i="61"/>
  <c r="C4057" i="61"/>
  <c r="B4057" i="61"/>
  <c r="D4057" i="61" l="1"/>
  <c r="A4059" i="61"/>
  <c r="C4058" i="61"/>
  <c r="B4058" i="61"/>
  <c r="D4058" i="61" l="1"/>
  <c r="A4060" i="61"/>
  <c r="C4059" i="61"/>
  <c r="B4059" i="61"/>
  <c r="D4059" i="61" l="1"/>
  <c r="A4061" i="61"/>
  <c r="B4060" i="61"/>
  <c r="C4060" i="61"/>
  <c r="D4060" i="61" s="1"/>
  <c r="A4062" i="61" l="1"/>
  <c r="C4061" i="61"/>
  <c r="B4061" i="61"/>
  <c r="D4061" i="61" l="1"/>
  <c r="A4063" i="61"/>
  <c r="C4062" i="61"/>
  <c r="B4062" i="61"/>
  <c r="D4062" i="61" l="1"/>
  <c r="A4064" i="61"/>
  <c r="C4063" i="61"/>
  <c r="B4063" i="61"/>
  <c r="D4063" i="61" l="1"/>
  <c r="A4065" i="61"/>
  <c r="C4064" i="61"/>
  <c r="B4064" i="61"/>
  <c r="D4064" i="61" l="1"/>
  <c r="A4066" i="61"/>
  <c r="C4065" i="61"/>
  <c r="B4065" i="61"/>
  <c r="D4065" i="61" l="1"/>
  <c r="A4067" i="61"/>
  <c r="C4066" i="61"/>
  <c r="B4066" i="61"/>
  <c r="D4066" i="61" l="1"/>
  <c r="A4068" i="61"/>
  <c r="B4067" i="61"/>
  <c r="C4067" i="61"/>
  <c r="D4067" i="61" s="1"/>
  <c r="A4069" i="61" l="1"/>
  <c r="B4068" i="61"/>
  <c r="C4068" i="61"/>
  <c r="D4068" i="61" s="1"/>
  <c r="A4070" i="61" l="1"/>
  <c r="C4069" i="61"/>
  <c r="B4069" i="61"/>
  <c r="D4069" i="61" l="1"/>
  <c r="A4071" i="61"/>
  <c r="C4070" i="61"/>
  <c r="B4070" i="61"/>
  <c r="D4070" i="61" l="1"/>
  <c r="A4072" i="61"/>
  <c r="B4071" i="61"/>
  <c r="C4071" i="61"/>
  <c r="D4071" i="61" s="1"/>
  <c r="A4073" i="61" l="1"/>
  <c r="C4072" i="61"/>
  <c r="B4072" i="61"/>
  <c r="D4072" i="61" l="1"/>
  <c r="A4074" i="61"/>
  <c r="C4073" i="61"/>
  <c r="B4073" i="61"/>
  <c r="D4073" i="61" l="1"/>
  <c r="A4075" i="61"/>
  <c r="C4074" i="61"/>
  <c r="B4074" i="61"/>
  <c r="D4074" i="61" l="1"/>
  <c r="A4076" i="61"/>
  <c r="C4075" i="61"/>
  <c r="B4075" i="61"/>
  <c r="D4075" i="61" l="1"/>
  <c r="A4077" i="61"/>
  <c r="B4076" i="61"/>
  <c r="C4076" i="61"/>
  <c r="D4076" i="61" s="1"/>
  <c r="A4078" i="61" l="1"/>
  <c r="C4077" i="61"/>
  <c r="B4077" i="61"/>
  <c r="D4077" i="61" l="1"/>
  <c r="A4079" i="61"/>
  <c r="C4078" i="61"/>
  <c r="B4078" i="61"/>
  <c r="D4078" i="61" l="1"/>
  <c r="A4080" i="61"/>
  <c r="C4079" i="61"/>
  <c r="B4079" i="61"/>
  <c r="D4079" i="61" l="1"/>
  <c r="A4081" i="61"/>
  <c r="C4080" i="61"/>
  <c r="B4080" i="61"/>
  <c r="D4080" i="61" l="1"/>
  <c r="A4082" i="61"/>
  <c r="C4081" i="61"/>
  <c r="B4081" i="61"/>
  <c r="D4081" i="61" l="1"/>
  <c r="A4083" i="61"/>
  <c r="C4082" i="61"/>
  <c r="B4082" i="61"/>
  <c r="D4082" i="61" l="1"/>
  <c r="A4084" i="61"/>
  <c r="B4083" i="61"/>
  <c r="C4083" i="61"/>
  <c r="D4083" i="61" s="1"/>
  <c r="A4085" i="61" l="1"/>
  <c r="B4084" i="61"/>
  <c r="C4084" i="61"/>
  <c r="D4084" i="61" s="1"/>
  <c r="A4086" i="61" l="1"/>
  <c r="C4085" i="61"/>
  <c r="B4085" i="61"/>
  <c r="D4085" i="61" l="1"/>
  <c r="A4087" i="61"/>
  <c r="C4086" i="61"/>
  <c r="B4086" i="61"/>
  <c r="D4086" i="61" l="1"/>
  <c r="A4088" i="61"/>
  <c r="B4087" i="61"/>
  <c r="C4087" i="61"/>
  <c r="D4087" i="61" s="1"/>
  <c r="A4089" i="61" l="1"/>
  <c r="C4088" i="61"/>
  <c r="B4088" i="61"/>
  <c r="D4088" i="61" l="1"/>
  <c r="A4090" i="61"/>
  <c r="C4089" i="61"/>
  <c r="B4089" i="61"/>
  <c r="D4089" i="61" l="1"/>
  <c r="A4091" i="61"/>
  <c r="C4090" i="61"/>
  <c r="B4090" i="61"/>
  <c r="D4090" i="61" l="1"/>
  <c r="A4092" i="61"/>
  <c r="C4091" i="61"/>
  <c r="B4091" i="61"/>
  <c r="D4091" i="61" l="1"/>
  <c r="A4093" i="61"/>
  <c r="B4092" i="61"/>
  <c r="C4092" i="61"/>
  <c r="D4092" i="61" s="1"/>
  <c r="A4094" i="61" l="1"/>
  <c r="C4093" i="61"/>
  <c r="B4093" i="61"/>
  <c r="D4093" i="61" l="1"/>
  <c r="A4095" i="61"/>
  <c r="C4094" i="61"/>
  <c r="B4094" i="61"/>
  <c r="D4094" i="61" l="1"/>
  <c r="A4096" i="61"/>
  <c r="C4095" i="61"/>
  <c r="B4095" i="61"/>
  <c r="D4095" i="61" l="1"/>
  <c r="A4097" i="61"/>
  <c r="C4096" i="61"/>
  <c r="B4096" i="61"/>
  <c r="D4096" i="61" l="1"/>
  <c r="A4098" i="61"/>
  <c r="C4097" i="61"/>
  <c r="B4097" i="61"/>
  <c r="D4097" i="61" l="1"/>
  <c r="A4099" i="61"/>
  <c r="C4098" i="61"/>
  <c r="B4098" i="61"/>
  <c r="D4098" i="61" l="1"/>
  <c r="A4100" i="61"/>
  <c r="B4099" i="61"/>
  <c r="C4099" i="61"/>
  <c r="D4099" i="61" s="1"/>
  <c r="A4101" i="61" l="1"/>
  <c r="B4100" i="61"/>
  <c r="C4100" i="61"/>
  <c r="D4100" i="61" s="1"/>
  <c r="A4102" i="61" l="1"/>
  <c r="C4101" i="61"/>
  <c r="B4101" i="61"/>
  <c r="D4101" i="61" l="1"/>
  <c r="A4103" i="61"/>
  <c r="C4102" i="61"/>
  <c r="B4102" i="61"/>
  <c r="D4102" i="61" l="1"/>
  <c r="A4104" i="61"/>
  <c r="B4103" i="61"/>
  <c r="C4103" i="61"/>
  <c r="D4103" i="61" s="1"/>
  <c r="A4105" i="61" l="1"/>
  <c r="C4104" i="61"/>
  <c r="B4104" i="61"/>
  <c r="D4104" i="61" l="1"/>
  <c r="A4106" i="61"/>
  <c r="C4105" i="61"/>
  <c r="B4105" i="61"/>
  <c r="D4105" i="61" l="1"/>
  <c r="A4107" i="61"/>
  <c r="C4106" i="61"/>
  <c r="B4106" i="61"/>
  <c r="D4106" i="61" l="1"/>
  <c r="A4108" i="61"/>
  <c r="C4107" i="61"/>
  <c r="B4107" i="61"/>
  <c r="D4107" i="61" l="1"/>
  <c r="A4109" i="61"/>
  <c r="B4108" i="61"/>
  <c r="C4108" i="61"/>
  <c r="D4108" i="61" s="1"/>
  <c r="A4110" i="61" l="1"/>
  <c r="C4109" i="61"/>
  <c r="B4109" i="61"/>
  <c r="D4109" i="61" l="1"/>
  <c r="A4111" i="61"/>
  <c r="C4110" i="61"/>
  <c r="B4110" i="61"/>
  <c r="D4110" i="61" l="1"/>
  <c r="A4112" i="61"/>
  <c r="C4111" i="61"/>
  <c r="B4111" i="61"/>
  <c r="D4111" i="61" l="1"/>
  <c r="A4113" i="61"/>
  <c r="C4112" i="61"/>
  <c r="B4112" i="61"/>
  <c r="D4112" i="61" l="1"/>
  <c r="A4114" i="61"/>
  <c r="C4113" i="61"/>
  <c r="B4113" i="61"/>
  <c r="D4113" i="61" l="1"/>
  <c r="A4115" i="61"/>
  <c r="C4114" i="61"/>
  <c r="B4114" i="61"/>
  <c r="D4114" i="61" l="1"/>
  <c r="A4116" i="61"/>
  <c r="B4115" i="61"/>
  <c r="C4115" i="61"/>
  <c r="D4115" i="61" s="1"/>
  <c r="A4117" i="61" l="1"/>
  <c r="B4116" i="61"/>
  <c r="C4116" i="61"/>
  <c r="D4116" i="61" s="1"/>
  <c r="A4118" i="61" l="1"/>
  <c r="C4117" i="61"/>
  <c r="B4117" i="61"/>
  <c r="D4117" i="61" l="1"/>
  <c r="A4119" i="61"/>
  <c r="C4118" i="61"/>
  <c r="B4118" i="61"/>
  <c r="D4118" i="61" l="1"/>
  <c r="A4120" i="61"/>
  <c r="B4119" i="61"/>
  <c r="C4119" i="61"/>
  <c r="D4119" i="61" s="1"/>
  <c r="A4121" i="61" l="1"/>
  <c r="C4120" i="61"/>
  <c r="B4120" i="61"/>
  <c r="D4120" i="61" l="1"/>
  <c r="A4122" i="61"/>
  <c r="C4121" i="61"/>
  <c r="B4121" i="61"/>
  <c r="D4121" i="61" l="1"/>
  <c r="A4123" i="61"/>
  <c r="C4122" i="61"/>
  <c r="B4122" i="61"/>
  <c r="D4122" i="61" l="1"/>
  <c r="A4124" i="61"/>
  <c r="C4123" i="61"/>
  <c r="B4123" i="61"/>
  <c r="D4123" i="61" l="1"/>
  <c r="A4125" i="61"/>
  <c r="B4124" i="61"/>
  <c r="C4124" i="61"/>
  <c r="D4124" i="61" s="1"/>
  <c r="A4126" i="61" l="1"/>
  <c r="C4125" i="61"/>
  <c r="B4125" i="61"/>
  <c r="D4125" i="61" l="1"/>
  <c r="A4127" i="61"/>
  <c r="C4126" i="61"/>
  <c r="B4126" i="61"/>
  <c r="D4126" i="61" l="1"/>
  <c r="A4128" i="61"/>
  <c r="C4127" i="61"/>
  <c r="B4127" i="61"/>
  <c r="D4127" i="61" l="1"/>
  <c r="A4129" i="61"/>
  <c r="C4128" i="61"/>
  <c r="B4128" i="61"/>
  <c r="D4128" i="61" l="1"/>
  <c r="A4130" i="61"/>
  <c r="C4129" i="61"/>
  <c r="B4129" i="61"/>
  <c r="D4129" i="61" l="1"/>
  <c r="A4131" i="61"/>
  <c r="C4130" i="61"/>
  <c r="B4130" i="61"/>
  <c r="D4130" i="61" l="1"/>
  <c r="A4132" i="61"/>
  <c r="B4131" i="61"/>
  <c r="C4131" i="61"/>
  <c r="D4131" i="61" s="1"/>
  <c r="A4133" i="61" l="1"/>
  <c r="B4132" i="61"/>
  <c r="C4132" i="61"/>
  <c r="D4132" i="61" s="1"/>
  <c r="A4134" i="61" l="1"/>
  <c r="C4133" i="61"/>
  <c r="B4133" i="61"/>
  <c r="D4133" i="61" l="1"/>
  <c r="A4135" i="61"/>
  <c r="C4134" i="61"/>
  <c r="B4134" i="61"/>
  <c r="D4134" i="61" l="1"/>
  <c r="A4136" i="61"/>
  <c r="B4135" i="61"/>
  <c r="C4135" i="61"/>
  <c r="D4135" i="61" s="1"/>
  <c r="A4137" i="61" l="1"/>
  <c r="C4136" i="61"/>
  <c r="B4136" i="61"/>
  <c r="D4136" i="61" l="1"/>
  <c r="A4138" i="61"/>
  <c r="C4137" i="61"/>
  <c r="B4137" i="61"/>
  <c r="D4137" i="61" l="1"/>
  <c r="A4139" i="61"/>
  <c r="C4138" i="61"/>
  <c r="B4138" i="61"/>
  <c r="D4138" i="61" l="1"/>
  <c r="A4140" i="61"/>
  <c r="C4139" i="61"/>
  <c r="B4139" i="61"/>
  <c r="D4139" i="61" l="1"/>
  <c r="A4141" i="61"/>
  <c r="B4140" i="61"/>
  <c r="C4140" i="61"/>
  <c r="D4140" i="61" s="1"/>
  <c r="A4142" i="61" l="1"/>
  <c r="C4141" i="61"/>
  <c r="B4141" i="61"/>
  <c r="D4141" i="61" l="1"/>
  <c r="A4143" i="61"/>
  <c r="C4142" i="61"/>
  <c r="B4142" i="61"/>
  <c r="D4142" i="61" l="1"/>
  <c r="A4144" i="61"/>
  <c r="C4143" i="61"/>
  <c r="B4143" i="61"/>
  <c r="D4143" i="61" l="1"/>
  <c r="A4145" i="61"/>
  <c r="C4144" i="61"/>
  <c r="B4144" i="61"/>
  <c r="D4144" i="61" l="1"/>
  <c r="A4146" i="61"/>
  <c r="C4145" i="61"/>
  <c r="D4145" i="61" s="1"/>
  <c r="B4145" i="61"/>
  <c r="A4147" i="61" l="1"/>
  <c r="C4146" i="61"/>
  <c r="B4146" i="61"/>
  <c r="D4146" i="61" l="1"/>
  <c r="A4148" i="61"/>
  <c r="B4147" i="61"/>
  <c r="C4147" i="61"/>
  <c r="D4147" i="61" s="1"/>
  <c r="A4149" i="61" l="1"/>
  <c r="B4148" i="61"/>
  <c r="C4148" i="61"/>
  <c r="D4148" i="61" s="1"/>
  <c r="A4150" i="61" l="1"/>
  <c r="C4149" i="61"/>
  <c r="D4149" i="61" s="1"/>
  <c r="B4149" i="61"/>
  <c r="A4151" i="61" l="1"/>
  <c r="C4150" i="61"/>
  <c r="B4150" i="61"/>
  <c r="D4150" i="61" l="1"/>
  <c r="A4152" i="61"/>
  <c r="B4151" i="61"/>
  <c r="C4151" i="61"/>
  <c r="D4151" i="61" l="1"/>
  <c r="A4153" i="61"/>
  <c r="C4152" i="61"/>
  <c r="B4152" i="61"/>
  <c r="D4152" i="61" l="1"/>
  <c r="A4154" i="61"/>
  <c r="C4153" i="61"/>
  <c r="B4153" i="61"/>
  <c r="D4153" i="61" l="1"/>
  <c r="A4155" i="61"/>
  <c r="C4154" i="61"/>
  <c r="B4154" i="61"/>
  <c r="D4154" i="61" l="1"/>
  <c r="A4156" i="61"/>
  <c r="C4155" i="61"/>
  <c r="B4155" i="61"/>
  <c r="A4157" i="61" l="1"/>
  <c r="B4156" i="61"/>
  <c r="C4156" i="61"/>
  <c r="D4156" i="61" s="1"/>
  <c r="D4155" i="61"/>
  <c r="A4158" i="61" l="1"/>
  <c r="C4157" i="61"/>
  <c r="B4157" i="61"/>
  <c r="D4157" i="61" l="1"/>
  <c r="A4159" i="61"/>
  <c r="C4158" i="61"/>
  <c r="B4158" i="61"/>
  <c r="D4158" i="61" l="1"/>
  <c r="A4160" i="61"/>
  <c r="C4159" i="61"/>
  <c r="B4159" i="61"/>
  <c r="A4161" i="61" l="1"/>
  <c r="C4160" i="61"/>
  <c r="B4160" i="61"/>
  <c r="D4159" i="61"/>
  <c r="D4160" i="61" l="1"/>
  <c r="A4162" i="61"/>
  <c r="C4161" i="61"/>
  <c r="B4161" i="61"/>
  <c r="A4163" i="61" l="1"/>
  <c r="C4162" i="61"/>
  <c r="B4162" i="61"/>
  <c r="D4161" i="61"/>
  <c r="D4162" i="61" l="1"/>
  <c r="A4164" i="61"/>
  <c r="B4163" i="61"/>
  <c r="C4163" i="61"/>
  <c r="D4163" i="61" s="1"/>
  <c r="A4165" i="61" l="1"/>
  <c r="B4164" i="61"/>
  <c r="C4164" i="61"/>
  <c r="D4164" i="61" s="1"/>
  <c r="A4166" i="61" l="1"/>
  <c r="C4165" i="61"/>
  <c r="B4165" i="61"/>
  <c r="D4165" i="61" l="1"/>
  <c r="A4167" i="61"/>
  <c r="C4166" i="61"/>
  <c r="B4166" i="61"/>
  <c r="D4166" i="61" l="1"/>
  <c r="A4168" i="61"/>
  <c r="B4167" i="61"/>
  <c r="C4167" i="61"/>
  <c r="D4167" i="61" s="1"/>
  <c r="A4169" i="61" l="1"/>
  <c r="C4168" i="61"/>
  <c r="B4168" i="61"/>
  <c r="D4168" i="61" l="1"/>
  <c r="A4170" i="61"/>
  <c r="C4169" i="61"/>
  <c r="B4169" i="61"/>
  <c r="D4169" i="61" l="1"/>
  <c r="A4171" i="61"/>
  <c r="C4170" i="61"/>
  <c r="B4170" i="61"/>
  <c r="D4170" i="61" l="1"/>
  <c r="A4172" i="61"/>
  <c r="C4171" i="61"/>
  <c r="B4171" i="61"/>
  <c r="D4171" i="61" l="1"/>
  <c r="A4173" i="61"/>
  <c r="B4172" i="61"/>
  <c r="C4172" i="61"/>
  <c r="D4172" i="61" s="1"/>
  <c r="A4174" i="61" l="1"/>
  <c r="C4173" i="61"/>
  <c r="B4173" i="61"/>
  <c r="D4173" i="61" l="1"/>
  <c r="A4175" i="61"/>
  <c r="C4174" i="61"/>
  <c r="B4174" i="61"/>
  <c r="D4174" i="61" l="1"/>
  <c r="A4176" i="61"/>
  <c r="C4175" i="61"/>
  <c r="B4175" i="61"/>
  <c r="D4175" i="61" l="1"/>
  <c r="A4177" i="61"/>
  <c r="C4176" i="61"/>
  <c r="B4176" i="61"/>
  <c r="D4176" i="61" l="1"/>
  <c r="A4178" i="61"/>
  <c r="C4177" i="61"/>
  <c r="B4177" i="61"/>
  <c r="A4179" i="61" l="1"/>
  <c r="C4178" i="61"/>
  <c r="B4178" i="61"/>
  <c r="D4177" i="61"/>
  <c r="D4178" i="61" l="1"/>
  <c r="A4180" i="61"/>
  <c r="B4179" i="61"/>
  <c r="C4179" i="61"/>
  <c r="D4179" i="61" s="1"/>
  <c r="A4181" i="61" l="1"/>
  <c r="B4180" i="61"/>
  <c r="C4180" i="61"/>
  <c r="D4180" i="61" s="1"/>
  <c r="A4182" i="61" l="1"/>
  <c r="C4181" i="61"/>
  <c r="B4181" i="61"/>
  <c r="D4181" i="61" l="1"/>
  <c r="A4183" i="61"/>
  <c r="C4182" i="61"/>
  <c r="B4182" i="61"/>
  <c r="D4182" i="61" l="1"/>
  <c r="A4184" i="61"/>
  <c r="B4183" i="61"/>
  <c r="C4183" i="61"/>
  <c r="D4183" i="61" s="1"/>
  <c r="A4185" i="61" l="1"/>
  <c r="C4184" i="61"/>
  <c r="B4184" i="61"/>
  <c r="D4184" i="61" l="1"/>
  <c r="A4186" i="61"/>
  <c r="C4185" i="61"/>
  <c r="B4185" i="61"/>
  <c r="D4185" i="61" l="1"/>
  <c r="A4187" i="61"/>
  <c r="C4186" i="61"/>
  <c r="B4186" i="61"/>
  <c r="A4188" i="61" l="1"/>
  <c r="C4187" i="61"/>
  <c r="B4187" i="61"/>
  <c r="D4186" i="61"/>
  <c r="D4187" i="61" l="1"/>
  <c r="A4189" i="61"/>
  <c r="B4188" i="61"/>
  <c r="C4188" i="61"/>
  <c r="D4188" i="61" s="1"/>
  <c r="A4190" i="61" l="1"/>
  <c r="C4189" i="61"/>
  <c r="B4189" i="61"/>
  <c r="D4189" i="61" l="1"/>
  <c r="A4191" i="61"/>
  <c r="C4190" i="61"/>
  <c r="B4190" i="61"/>
  <c r="D4190" i="61" l="1"/>
  <c r="A4192" i="61"/>
  <c r="C4191" i="61"/>
  <c r="B4191" i="61"/>
  <c r="D4191" i="61" l="1"/>
  <c r="A4193" i="61"/>
  <c r="C4192" i="61"/>
  <c r="B4192" i="61"/>
  <c r="D4192" i="61" l="1"/>
  <c r="A4194" i="61"/>
  <c r="C4193" i="61"/>
  <c r="B4193" i="61"/>
  <c r="D4193" i="61" l="1"/>
  <c r="A4195" i="61"/>
  <c r="C4194" i="61"/>
  <c r="B4194" i="61"/>
  <c r="D4194" i="61" l="1"/>
  <c r="A4196" i="61"/>
  <c r="B4195" i="61"/>
  <c r="C4195" i="61"/>
  <c r="D4195" i="61" s="1"/>
  <c r="A4197" i="61" l="1"/>
  <c r="B4196" i="61"/>
  <c r="C4196" i="61"/>
  <c r="D4196" i="61" s="1"/>
  <c r="A4198" i="61" l="1"/>
  <c r="C4197" i="61"/>
  <c r="B4197" i="61"/>
  <c r="D4197" i="61" l="1"/>
  <c r="A4199" i="61"/>
  <c r="C4198" i="61"/>
  <c r="B4198" i="61"/>
  <c r="D4198" i="61" l="1"/>
  <c r="A4200" i="61"/>
  <c r="B4199" i="61"/>
  <c r="C4199" i="61"/>
  <c r="D4199" i="61" s="1"/>
  <c r="A4201" i="61" l="1"/>
  <c r="C4200" i="61"/>
  <c r="B4200" i="61"/>
  <c r="D4200" i="61" l="1"/>
  <c r="A4202" i="61"/>
  <c r="C4201" i="61"/>
  <c r="B4201" i="61"/>
  <c r="D4201" i="61" l="1"/>
  <c r="A4203" i="61"/>
  <c r="C4202" i="61"/>
  <c r="D4202" i="61" s="1"/>
  <c r="B4202" i="61"/>
  <c r="A4204" i="61" l="1"/>
  <c r="C4203" i="61"/>
  <c r="B4203" i="61"/>
  <c r="D4203" i="61" l="1"/>
  <c r="A4205" i="61"/>
  <c r="B4204" i="61"/>
  <c r="C4204" i="61"/>
  <c r="D4204" i="61" s="1"/>
  <c r="A4206" i="61" l="1"/>
  <c r="C4205" i="61"/>
  <c r="B4205" i="61"/>
  <c r="D4205" i="61" l="1"/>
  <c r="A4207" i="61"/>
  <c r="C4206" i="61"/>
  <c r="D4206" i="61" s="1"/>
  <c r="B4206" i="61"/>
  <c r="A4208" i="61" l="1"/>
  <c r="C4207" i="61"/>
  <c r="B4207" i="61"/>
  <c r="D4207" i="61" l="1"/>
  <c r="A4209" i="61"/>
  <c r="C4208" i="61"/>
  <c r="B4208" i="61"/>
  <c r="A4210" i="61" l="1"/>
  <c r="C4209" i="61"/>
  <c r="B4209" i="61"/>
  <c r="D4208" i="61"/>
  <c r="D4209" i="61" l="1"/>
  <c r="A4211" i="61"/>
  <c r="C4210" i="61"/>
  <c r="B4210" i="61"/>
  <c r="D4210" i="61" l="1"/>
  <c r="A4212" i="61"/>
  <c r="B4211" i="61"/>
  <c r="C4211" i="61"/>
  <c r="D4211" i="61" l="1"/>
  <c r="A4213" i="61"/>
  <c r="B4212" i="61"/>
  <c r="C4212" i="61"/>
  <c r="D4212" i="61" s="1"/>
  <c r="A4214" i="61" l="1"/>
  <c r="C4213" i="61"/>
  <c r="B4213" i="61"/>
  <c r="D4213" i="61" l="1"/>
  <c r="A4215" i="61"/>
  <c r="C4214" i="61"/>
  <c r="B4214" i="61"/>
  <c r="D4214" i="61" l="1"/>
  <c r="A4216" i="61"/>
  <c r="B4215" i="61"/>
  <c r="C4215" i="61"/>
  <c r="D4215" i="61" s="1"/>
  <c r="A4217" i="61" l="1"/>
  <c r="C4216" i="61"/>
  <c r="B4216" i="61"/>
  <c r="D4216" i="61" l="1"/>
  <c r="A4218" i="61"/>
  <c r="C4217" i="61"/>
  <c r="D4217" i="61" s="1"/>
  <c r="B4217" i="61"/>
  <c r="A4219" i="61" l="1"/>
  <c r="C4218" i="61"/>
  <c r="B4218" i="61"/>
  <c r="D4218" i="61" l="1"/>
  <c r="A4220" i="61"/>
  <c r="C4219" i="61"/>
  <c r="B4219" i="61"/>
  <c r="D4219" i="61" l="1"/>
  <c r="A4221" i="61"/>
  <c r="B4220" i="61"/>
  <c r="C4220" i="61"/>
  <c r="D4220" i="61" s="1"/>
  <c r="A4222" i="61" l="1"/>
  <c r="C4221" i="61"/>
  <c r="B4221" i="61"/>
  <c r="D4221" i="61" l="1"/>
  <c r="A4223" i="61"/>
  <c r="C4222" i="61"/>
  <c r="B4222" i="61"/>
  <c r="D4222" i="61" l="1"/>
  <c r="A4224" i="61"/>
  <c r="C4223" i="61"/>
  <c r="B4223" i="61"/>
  <c r="D4223" i="61" l="1"/>
  <c r="A4225" i="61"/>
  <c r="C4224" i="61"/>
  <c r="B4224" i="61"/>
  <c r="D4224" i="61" l="1"/>
  <c r="A4226" i="61"/>
  <c r="C4225" i="61"/>
  <c r="D4225" i="61" s="1"/>
  <c r="B4225" i="61"/>
  <c r="A4227" i="61" l="1"/>
  <c r="C4226" i="61"/>
  <c r="B4226" i="61"/>
  <c r="D4226" i="61" l="1"/>
  <c r="A4228" i="61"/>
  <c r="B4227" i="61"/>
  <c r="C4227" i="61"/>
  <c r="D4227" i="61" s="1"/>
  <c r="A4229" i="61" l="1"/>
  <c r="B4228" i="61"/>
  <c r="C4228" i="61"/>
  <c r="D4228" i="61" s="1"/>
  <c r="A4230" i="61" l="1"/>
  <c r="C4229" i="61"/>
  <c r="B4229" i="61"/>
  <c r="D4229" i="61" l="1"/>
  <c r="A4231" i="61"/>
  <c r="C4230" i="61"/>
  <c r="B4230" i="61"/>
  <c r="D4230" i="61" l="1"/>
  <c r="A4232" i="61"/>
  <c r="B4231" i="61"/>
  <c r="C4231" i="61"/>
  <c r="D4231" i="61" s="1"/>
  <c r="A4233" i="61" l="1"/>
  <c r="C4232" i="61"/>
  <c r="B4232" i="61"/>
  <c r="D4232" i="61" l="1"/>
  <c r="A4234" i="61"/>
  <c r="C4233" i="61"/>
  <c r="B4233" i="61"/>
  <c r="D4233" i="61" l="1"/>
  <c r="A4235" i="61"/>
  <c r="C4234" i="61"/>
  <c r="B4234" i="61"/>
  <c r="D4234" i="61" l="1"/>
  <c r="A4236" i="61"/>
  <c r="C4235" i="61"/>
  <c r="B4235" i="61"/>
  <c r="D4235" i="61" l="1"/>
  <c r="A4237" i="61"/>
  <c r="B4236" i="61"/>
  <c r="C4236" i="61"/>
  <c r="D4236" i="61" s="1"/>
  <c r="A4238" i="61" l="1"/>
  <c r="C4237" i="61"/>
  <c r="B4237" i="61"/>
  <c r="D4237" i="61" l="1"/>
  <c r="A4239" i="61"/>
  <c r="C4238" i="61"/>
  <c r="B4238" i="61"/>
  <c r="D4238" i="61" l="1"/>
  <c r="A4240" i="61"/>
  <c r="C4239" i="61"/>
  <c r="B4239" i="61"/>
  <c r="D4239" i="61" l="1"/>
  <c r="A4241" i="61"/>
  <c r="C4240" i="61"/>
  <c r="B4240" i="61"/>
  <c r="D4240" i="61" l="1"/>
  <c r="A4242" i="61"/>
  <c r="C4241" i="61"/>
  <c r="D4241" i="61" s="1"/>
  <c r="B4241" i="61"/>
  <c r="A4243" i="61" l="1"/>
  <c r="C4242" i="61"/>
  <c r="B4242" i="61"/>
  <c r="D4242" i="61" l="1"/>
  <c r="A4244" i="61"/>
  <c r="B4243" i="61"/>
  <c r="C4243" i="61"/>
  <c r="D4243" i="61" s="1"/>
  <c r="A4245" i="61" l="1"/>
  <c r="B4244" i="61"/>
  <c r="C4244" i="61"/>
  <c r="D4244" i="61" s="1"/>
  <c r="A4246" i="61" l="1"/>
  <c r="C4245" i="61"/>
  <c r="B4245" i="61"/>
  <c r="D4245" i="61" l="1"/>
  <c r="A4247" i="61"/>
  <c r="C4246" i="61"/>
  <c r="B4246" i="61"/>
  <c r="D4246" i="61" l="1"/>
  <c r="A4248" i="61"/>
  <c r="B4247" i="61"/>
  <c r="C4247" i="61"/>
  <c r="D4247" i="61" s="1"/>
  <c r="A4249" i="61" l="1"/>
  <c r="C4248" i="61"/>
  <c r="B4248" i="61"/>
  <c r="D4248" i="61" l="1"/>
  <c r="A4250" i="61"/>
  <c r="C4249" i="61"/>
  <c r="B4249" i="61"/>
  <c r="D4249" i="61" l="1"/>
  <c r="A4251" i="61"/>
  <c r="C4250" i="61"/>
  <c r="B4250" i="61"/>
  <c r="D4250" i="61" l="1"/>
  <c r="A4252" i="61"/>
  <c r="C4251" i="61"/>
  <c r="B4251" i="61"/>
  <c r="D4251" i="61" l="1"/>
  <c r="A4253" i="61"/>
  <c r="B4252" i="61"/>
  <c r="C4252" i="61"/>
  <c r="D4252" i="61" s="1"/>
  <c r="A4254" i="61" l="1"/>
  <c r="C4253" i="61"/>
  <c r="B4253" i="61"/>
  <c r="D4253" i="61" l="1"/>
  <c r="A4255" i="61"/>
  <c r="C4254" i="61"/>
  <c r="B4254" i="61"/>
  <c r="D4254" i="61" l="1"/>
  <c r="A4256" i="61"/>
  <c r="C4255" i="61"/>
  <c r="B4255" i="61"/>
  <c r="D4255" i="61" l="1"/>
  <c r="A4257" i="61"/>
  <c r="C4256" i="61"/>
  <c r="B4256" i="61"/>
  <c r="D4256" i="61" l="1"/>
  <c r="A4258" i="61"/>
  <c r="C4257" i="61"/>
  <c r="B4257" i="61"/>
  <c r="D4257" i="61" l="1"/>
  <c r="A4259" i="61"/>
  <c r="C4258" i="61"/>
  <c r="B4258" i="61"/>
  <c r="D4258" i="61" l="1"/>
  <c r="A4260" i="61"/>
  <c r="B4259" i="61"/>
  <c r="C4259" i="61"/>
  <c r="D4259" i="61" s="1"/>
  <c r="A4261" i="61" l="1"/>
  <c r="B4260" i="61"/>
  <c r="C4260" i="61"/>
  <c r="D4260" i="61" s="1"/>
  <c r="A4262" i="61" l="1"/>
  <c r="C4261" i="61"/>
  <c r="B4261" i="61"/>
  <c r="D4261" i="61" l="1"/>
  <c r="A4263" i="61"/>
  <c r="C4262" i="61"/>
  <c r="B4262" i="61"/>
  <c r="D4262" i="61" l="1"/>
  <c r="A4264" i="61"/>
  <c r="B4263" i="61"/>
  <c r="C4263" i="61"/>
  <c r="D4263" i="61" s="1"/>
  <c r="A4265" i="61" l="1"/>
  <c r="C4264" i="61"/>
  <c r="B4264" i="61"/>
  <c r="D4264" i="61" l="1"/>
  <c r="A4266" i="61"/>
  <c r="C4265" i="61"/>
  <c r="B4265" i="61"/>
  <c r="D4265" i="61" l="1"/>
  <c r="A4267" i="61"/>
  <c r="C4266" i="61"/>
  <c r="B4266" i="61"/>
  <c r="D4266" i="61" l="1"/>
  <c r="A4268" i="61"/>
  <c r="C4267" i="61"/>
  <c r="D4267" i="61" s="1"/>
  <c r="B4267" i="61"/>
  <c r="A4269" i="61" l="1"/>
  <c r="B4268" i="61"/>
  <c r="C4268" i="61"/>
  <c r="D4268" i="61" s="1"/>
  <c r="A4270" i="61" l="1"/>
  <c r="C4269" i="61"/>
  <c r="B4269" i="61"/>
  <c r="D4269" i="61" l="1"/>
  <c r="A4271" i="61"/>
  <c r="C4270" i="61"/>
  <c r="B4270" i="61"/>
  <c r="D4270" i="61" l="1"/>
  <c r="A4272" i="61"/>
  <c r="C4271" i="61"/>
  <c r="B4271" i="61"/>
  <c r="D4271" i="61" l="1"/>
  <c r="A4273" i="61"/>
  <c r="B4272" i="61"/>
  <c r="C4272" i="61"/>
  <c r="D4272" i="61" s="1"/>
  <c r="A4274" i="61" l="1"/>
  <c r="C4273" i="61"/>
  <c r="B4273" i="61"/>
  <c r="D4273" i="61" l="1"/>
  <c r="A4275" i="61"/>
  <c r="C4274" i="61"/>
  <c r="B4274" i="61"/>
  <c r="D4274" i="61" l="1"/>
  <c r="A4276" i="61"/>
  <c r="B4275" i="61"/>
  <c r="C4275" i="61"/>
  <c r="D4275" i="61" s="1"/>
  <c r="A4277" i="61" l="1"/>
  <c r="B4276" i="61"/>
  <c r="C4276" i="61"/>
  <c r="D4276" i="61" s="1"/>
  <c r="A4278" i="61" l="1"/>
  <c r="C4277" i="61"/>
  <c r="B4277" i="61"/>
  <c r="D4277" i="61" l="1"/>
  <c r="A4279" i="61"/>
  <c r="C4278" i="61"/>
  <c r="B4278" i="61"/>
  <c r="D4278" i="61" l="1"/>
  <c r="A4280" i="61"/>
  <c r="B4279" i="61"/>
  <c r="C4279" i="61"/>
  <c r="D4279" i="61" s="1"/>
  <c r="A4281" i="61" l="1"/>
  <c r="C4280" i="61"/>
  <c r="B4280" i="61"/>
  <c r="D4280" i="61" l="1"/>
  <c r="A4282" i="61"/>
  <c r="C4281" i="61"/>
  <c r="D4281" i="61" s="1"/>
  <c r="B4281" i="61"/>
  <c r="A4283" i="61" l="1"/>
  <c r="C4282" i="61"/>
  <c r="B4282" i="61"/>
  <c r="D4282" i="61" l="1"/>
  <c r="A4284" i="61"/>
  <c r="C4283" i="61"/>
  <c r="B4283" i="61"/>
  <c r="D4283" i="61" l="1"/>
  <c r="A4285" i="61"/>
  <c r="B4284" i="61"/>
  <c r="C4284" i="61"/>
  <c r="D4284" i="61" s="1"/>
  <c r="A4286" i="61" l="1"/>
  <c r="C4285" i="61"/>
  <c r="B4285" i="61"/>
  <c r="D4285" i="61" l="1"/>
  <c r="A4287" i="61"/>
  <c r="C4286" i="61"/>
  <c r="B4286" i="61"/>
  <c r="D4286" i="61" l="1"/>
  <c r="A4288" i="61"/>
  <c r="C4287" i="61"/>
  <c r="B4287" i="61"/>
  <c r="D4287" i="61" l="1"/>
  <c r="A4289" i="61"/>
  <c r="B4288" i="61"/>
  <c r="C4288" i="61"/>
  <c r="D4288" i="61" s="1"/>
  <c r="A4290" i="61" l="1"/>
  <c r="C4289" i="61"/>
  <c r="B4289" i="61"/>
  <c r="D4289" i="61" l="1"/>
  <c r="A4291" i="61"/>
  <c r="C4290" i="61"/>
  <c r="B4290" i="61"/>
  <c r="D4290" i="61" l="1"/>
  <c r="A4292" i="61"/>
  <c r="B4291" i="61"/>
  <c r="C4291" i="61"/>
  <c r="D4291" i="61" s="1"/>
  <c r="A4293" i="61" l="1"/>
  <c r="B4292" i="61"/>
  <c r="C4292" i="61"/>
  <c r="D4292" i="61" s="1"/>
  <c r="A4294" i="61" l="1"/>
  <c r="C4293" i="61"/>
  <c r="B4293" i="61"/>
  <c r="D4293" i="61" l="1"/>
  <c r="A4295" i="61"/>
  <c r="C4294" i="61"/>
  <c r="B4294" i="61"/>
  <c r="D4294" i="61" l="1"/>
  <c r="A4296" i="61"/>
  <c r="B4295" i="61"/>
  <c r="C4295" i="61"/>
  <c r="D4295" i="61" s="1"/>
  <c r="A4297" i="61" l="1"/>
  <c r="C4296" i="61"/>
  <c r="D4296" i="61" s="1"/>
  <c r="B4296" i="61"/>
  <c r="A4298" i="61" l="1"/>
  <c r="C4297" i="61"/>
  <c r="B4297" i="61"/>
  <c r="D4297" i="61" l="1"/>
  <c r="A4299" i="61"/>
  <c r="C4298" i="61"/>
  <c r="B4298" i="61"/>
  <c r="D4298" i="61" l="1"/>
  <c r="A4300" i="61"/>
  <c r="C4299" i="61"/>
  <c r="B4299" i="61"/>
  <c r="D4299" i="61" l="1"/>
  <c r="A4301" i="61"/>
  <c r="B4300" i="61"/>
  <c r="C4300" i="61"/>
  <c r="D4300" i="61" s="1"/>
  <c r="A4302" i="61" l="1"/>
  <c r="C4301" i="61"/>
  <c r="B4301" i="61"/>
  <c r="D4301" i="61" l="1"/>
  <c r="A4303" i="61"/>
  <c r="C4302" i="61"/>
  <c r="B4302" i="61"/>
  <c r="D4302" i="61" l="1"/>
  <c r="A4304" i="61"/>
  <c r="C4303" i="61"/>
  <c r="B4303" i="61"/>
  <c r="D4303" i="61" l="1"/>
  <c r="A4305" i="61"/>
  <c r="B4304" i="61"/>
  <c r="C4304" i="61"/>
  <c r="D4304" i="61" s="1"/>
  <c r="A4306" i="61" l="1"/>
  <c r="C4305" i="61"/>
  <c r="B4305" i="61"/>
  <c r="D4305" i="61" l="1"/>
  <c r="A4307" i="61"/>
  <c r="C4306" i="61"/>
  <c r="B4306" i="61"/>
  <c r="D4306" i="61" l="1"/>
  <c r="A4308" i="61"/>
  <c r="B4307" i="61"/>
  <c r="C4307" i="61"/>
  <c r="D4307" i="61" s="1"/>
  <c r="A4309" i="61" l="1"/>
  <c r="B4308" i="61"/>
  <c r="C4308" i="61"/>
  <c r="D4308" i="61" s="1"/>
  <c r="A4310" i="61" l="1"/>
  <c r="C4309" i="61"/>
  <c r="B4309" i="61"/>
  <c r="D4309" i="61" l="1"/>
  <c r="A4311" i="61"/>
  <c r="C4310" i="61"/>
  <c r="B4310" i="61"/>
  <c r="D4310" i="61" l="1"/>
  <c r="A4312" i="61"/>
  <c r="B4311" i="61"/>
  <c r="C4311" i="61"/>
  <c r="D4311" i="61" s="1"/>
  <c r="A4313" i="61" l="1"/>
  <c r="C4312" i="61"/>
  <c r="B4312" i="61"/>
  <c r="D4312" i="61" l="1"/>
  <c r="A4314" i="61"/>
  <c r="C4313" i="61"/>
  <c r="B4313" i="61"/>
  <c r="D4313" i="61" l="1"/>
  <c r="A4315" i="61"/>
  <c r="C4314" i="61"/>
  <c r="B4314" i="61"/>
  <c r="D4314" i="61" l="1"/>
  <c r="A4316" i="61"/>
  <c r="C4315" i="61"/>
  <c r="B4315" i="61"/>
  <c r="D4315" i="61" l="1"/>
  <c r="A4317" i="61"/>
  <c r="B4316" i="61"/>
  <c r="C4316" i="61"/>
  <c r="D4316" i="61" s="1"/>
  <c r="A4318" i="61" l="1"/>
  <c r="C4317" i="61"/>
  <c r="B4317" i="61"/>
  <c r="D4317" i="61" l="1"/>
  <c r="A4319" i="61"/>
  <c r="C4318" i="61"/>
  <c r="B4318" i="61"/>
  <c r="D4318" i="61" l="1"/>
  <c r="A4320" i="61"/>
  <c r="C4319" i="61"/>
  <c r="B4319" i="61"/>
  <c r="D4319" i="61" l="1"/>
  <c r="A4321" i="61"/>
  <c r="B4320" i="61"/>
  <c r="C4320" i="61"/>
  <c r="D4320" i="61" s="1"/>
  <c r="A4322" i="61" l="1"/>
  <c r="C4321" i="61"/>
  <c r="B4321" i="61"/>
  <c r="D4321" i="61" l="1"/>
  <c r="A4323" i="61"/>
  <c r="C4322" i="61"/>
  <c r="B4322" i="61"/>
  <c r="D4322" i="61" l="1"/>
  <c r="A4324" i="61"/>
  <c r="B4323" i="61"/>
  <c r="C4323" i="61"/>
  <c r="D4323" i="61" s="1"/>
  <c r="A4325" i="61" l="1"/>
  <c r="B4324" i="61"/>
  <c r="C4324" i="61"/>
  <c r="D4324" i="61" s="1"/>
  <c r="A4326" i="61" l="1"/>
  <c r="C4325" i="61"/>
  <c r="B4325" i="61"/>
  <c r="D4325" i="61" l="1"/>
  <c r="A4327" i="61"/>
  <c r="C4326" i="61"/>
  <c r="D4326" i="61" s="1"/>
  <c r="B4326" i="61"/>
  <c r="A4328" i="61" l="1"/>
  <c r="B4327" i="61"/>
  <c r="C4327" i="61"/>
  <c r="D4327" i="61" s="1"/>
  <c r="A4329" i="61" l="1"/>
  <c r="C4328" i="61"/>
  <c r="B4328" i="61"/>
  <c r="D4328" i="61" l="1"/>
  <c r="A4330" i="61"/>
  <c r="C4329" i="61"/>
  <c r="B4329" i="61"/>
  <c r="D4329" i="61" l="1"/>
  <c r="A4331" i="61"/>
  <c r="C4330" i="61"/>
  <c r="B4330" i="61"/>
  <c r="D4330" i="61" l="1"/>
  <c r="A4332" i="61"/>
  <c r="C4331" i="61"/>
  <c r="B4331" i="61"/>
  <c r="D4331" i="61" l="1"/>
  <c r="A4333" i="61"/>
  <c r="B4332" i="61"/>
  <c r="C4332" i="61"/>
  <c r="D4332" i="61" s="1"/>
  <c r="A4334" i="61" l="1"/>
  <c r="C4333" i="61"/>
  <c r="B4333" i="61"/>
  <c r="D4333" i="61" l="1"/>
  <c r="A4335" i="61"/>
  <c r="C4334" i="61"/>
  <c r="B4334" i="61"/>
  <c r="D4334" i="61" l="1"/>
  <c r="A4336" i="61"/>
  <c r="C4335" i="61"/>
  <c r="B4335" i="61"/>
  <c r="D4335" i="61" l="1"/>
  <c r="A4337" i="61"/>
  <c r="B4336" i="61"/>
  <c r="C4336" i="61"/>
  <c r="D4336" i="61" s="1"/>
  <c r="A4338" i="61" l="1"/>
  <c r="C4337" i="61"/>
  <c r="B4337" i="61"/>
  <c r="D4337" i="61" l="1"/>
  <c r="A4339" i="61"/>
  <c r="C4338" i="61"/>
  <c r="B4338" i="61"/>
  <c r="D4338" i="61" l="1"/>
  <c r="A4340" i="61"/>
  <c r="B4339" i="61"/>
  <c r="C4339" i="61"/>
  <c r="D4339" i="61" s="1"/>
  <c r="A4341" i="61" l="1"/>
  <c r="B4340" i="61"/>
  <c r="C4340" i="61"/>
  <c r="D4340" i="61" s="1"/>
  <c r="A4342" i="61" l="1"/>
  <c r="C4341" i="61"/>
  <c r="B4341" i="61"/>
  <c r="D4341" i="61" l="1"/>
  <c r="A4343" i="61"/>
  <c r="C4342" i="61"/>
  <c r="B4342" i="61"/>
  <c r="D4342" i="61" l="1"/>
  <c r="A4344" i="61"/>
  <c r="B4343" i="61"/>
  <c r="C4343" i="61"/>
  <c r="D4343" i="61" s="1"/>
  <c r="A4345" i="61" l="1"/>
  <c r="C4344" i="61"/>
  <c r="B4344" i="61"/>
  <c r="D4344" i="61" l="1"/>
  <c r="A4346" i="61"/>
  <c r="C4345" i="61"/>
  <c r="B4345" i="61"/>
  <c r="D4345" i="61" l="1"/>
  <c r="A4347" i="61"/>
  <c r="C4346" i="61"/>
  <c r="D4346" i="61" s="1"/>
  <c r="B4346" i="61"/>
  <c r="A4348" i="61" l="1"/>
  <c r="C4347" i="61"/>
  <c r="B4347" i="61"/>
  <c r="D4347" i="61" l="1"/>
  <c r="A4349" i="61"/>
  <c r="B4348" i="61"/>
  <c r="C4348" i="61"/>
  <c r="D4348" i="61" s="1"/>
  <c r="A4350" i="61" l="1"/>
  <c r="C4349" i="61"/>
  <c r="B4349" i="61"/>
  <c r="D4349" i="61" l="1"/>
  <c r="A4351" i="61"/>
  <c r="C4350" i="61"/>
  <c r="B4350" i="61"/>
  <c r="D4350" i="61" l="1"/>
  <c r="A4352" i="61"/>
  <c r="C4351" i="61"/>
  <c r="B4351" i="61"/>
  <c r="D4351" i="61" l="1"/>
  <c r="A4353" i="61"/>
  <c r="B4352" i="61"/>
  <c r="C4352" i="61"/>
  <c r="D4352" i="61" s="1"/>
  <c r="A4354" i="61" l="1"/>
  <c r="C4353" i="61"/>
  <c r="B4353" i="61"/>
  <c r="D4353" i="61" l="1"/>
  <c r="A4355" i="61"/>
  <c r="C4354" i="61"/>
  <c r="B4354" i="61"/>
  <c r="D4354" i="61" l="1"/>
  <c r="A4356" i="61"/>
  <c r="B4355" i="61"/>
  <c r="C4355" i="61"/>
  <c r="D4355" i="61" s="1"/>
  <c r="A4357" i="61" l="1"/>
  <c r="B4356" i="61"/>
  <c r="C4356" i="61"/>
  <c r="D4356" i="61" s="1"/>
  <c r="A4358" i="61" l="1"/>
  <c r="C4357" i="61"/>
  <c r="B4357" i="61"/>
  <c r="D4357" i="61" l="1"/>
  <c r="A4359" i="61"/>
  <c r="C4358" i="61"/>
  <c r="B4358" i="61"/>
  <c r="D4358" i="61" l="1"/>
  <c r="A4360" i="61"/>
  <c r="B4359" i="61"/>
  <c r="C4359" i="61"/>
  <c r="D4359" i="61" s="1"/>
  <c r="A4361" i="61" l="1"/>
  <c r="C4360" i="61"/>
  <c r="B4360" i="61"/>
  <c r="D4360" i="61" l="1"/>
  <c r="A4362" i="61"/>
  <c r="C4361" i="61"/>
  <c r="B4361" i="61"/>
  <c r="D4361" i="61" l="1"/>
  <c r="A4363" i="61"/>
  <c r="C4362" i="61"/>
  <c r="B4362" i="61"/>
  <c r="D4362" i="61" l="1"/>
  <c r="A4364" i="61"/>
  <c r="C4363" i="61"/>
  <c r="B4363" i="61"/>
  <c r="D4363" i="61" l="1"/>
  <c r="A4365" i="61"/>
  <c r="B4364" i="61"/>
  <c r="C4364" i="61"/>
  <c r="D4364" i="61" s="1"/>
  <c r="A4366" i="61" l="1"/>
  <c r="C4365" i="61"/>
  <c r="B4365" i="61"/>
  <c r="D4365" i="61" l="1"/>
  <c r="A4367" i="61"/>
  <c r="C4366" i="61"/>
  <c r="B4366" i="61"/>
  <c r="D4366" i="61" l="1"/>
  <c r="A4368" i="61"/>
  <c r="C4367" i="61"/>
  <c r="B4367" i="61"/>
  <c r="D4367" i="61" l="1"/>
  <c r="A4369" i="61"/>
  <c r="B4368" i="61"/>
  <c r="C4368" i="61"/>
  <c r="D4368" i="61" s="1"/>
  <c r="A4370" i="61" l="1"/>
  <c r="C4369" i="61"/>
  <c r="B4369" i="61"/>
  <c r="D4369" i="61" l="1"/>
  <c r="A4371" i="61"/>
  <c r="C4370" i="61"/>
  <c r="B4370" i="61"/>
  <c r="D4370" i="61" l="1"/>
  <c r="A4372" i="61"/>
  <c r="B4371" i="61"/>
  <c r="C4371" i="61"/>
  <c r="D4371" i="61" s="1"/>
  <c r="A4373" i="61" l="1"/>
  <c r="B4372" i="61"/>
  <c r="C4372" i="61"/>
  <c r="D4372" i="61" s="1"/>
  <c r="A4374" i="61" l="1"/>
  <c r="C4373" i="61"/>
  <c r="B4373" i="61"/>
  <c r="D4373" i="61" l="1"/>
  <c r="A4375" i="61"/>
  <c r="C4374" i="61"/>
  <c r="B4374" i="61"/>
  <c r="D4374" i="61" l="1"/>
  <c r="A4376" i="61"/>
  <c r="B4375" i="61"/>
  <c r="C4375" i="61"/>
  <c r="D4375" i="61" s="1"/>
  <c r="A4377" i="61" l="1"/>
  <c r="C4376" i="61"/>
  <c r="B4376" i="61"/>
  <c r="D4376" i="61" l="1"/>
  <c r="A4378" i="61"/>
  <c r="C4377" i="61"/>
  <c r="B4377" i="61"/>
  <c r="D4377" i="61" l="1"/>
  <c r="A4379" i="61"/>
  <c r="C4378" i="61"/>
  <c r="B4378" i="61"/>
  <c r="D4378" i="61" l="1"/>
  <c r="A4380" i="61"/>
  <c r="C4379" i="61"/>
  <c r="B4379" i="61"/>
  <c r="D4379" i="61" l="1"/>
  <c r="A4381" i="61"/>
  <c r="B4380" i="61"/>
  <c r="C4380" i="61"/>
  <c r="D4380" i="61" s="1"/>
  <c r="A4382" i="61" l="1"/>
  <c r="C4381" i="61"/>
  <c r="B4381" i="61"/>
  <c r="D4381" i="61" l="1"/>
  <c r="A4383" i="61"/>
  <c r="C4382" i="61"/>
  <c r="B4382" i="61"/>
  <c r="D4382" i="61" l="1"/>
  <c r="A4384" i="61"/>
  <c r="C4383" i="61"/>
  <c r="B4383" i="61"/>
  <c r="D4383" i="61" l="1"/>
  <c r="A4385" i="61"/>
  <c r="B4384" i="61"/>
  <c r="C4384" i="61"/>
  <c r="D4384" i="61" s="1"/>
  <c r="A4386" i="61" l="1"/>
  <c r="C4385" i="61"/>
  <c r="B4385" i="61"/>
  <c r="D4385" i="61" l="1"/>
  <c r="A4387" i="61"/>
  <c r="C4386" i="61"/>
  <c r="B4386" i="61"/>
  <c r="D4386" i="61" l="1"/>
  <c r="A4388" i="61"/>
  <c r="C4387" i="61"/>
  <c r="B4387" i="61"/>
  <c r="D4387" i="61" l="1"/>
  <c r="A4389" i="61"/>
  <c r="C4388" i="61"/>
  <c r="B4388" i="61"/>
  <c r="D4388" i="61" l="1"/>
  <c r="A4390" i="61"/>
  <c r="C4389" i="61"/>
  <c r="B4389" i="61"/>
  <c r="D4389" i="61" l="1"/>
  <c r="A4391" i="61"/>
  <c r="C4390" i="61"/>
  <c r="B4390" i="61"/>
  <c r="D4390" i="61" l="1"/>
  <c r="A4392" i="61"/>
  <c r="B4391" i="61"/>
  <c r="C4391" i="61"/>
  <c r="D4391" i="61" s="1"/>
  <c r="A4393" i="61" l="1"/>
  <c r="C4392" i="61"/>
  <c r="B4392" i="61"/>
  <c r="D4392" i="61" l="1"/>
  <c r="A4394" i="61"/>
  <c r="C4393" i="61"/>
  <c r="B4393" i="61"/>
  <c r="D4393" i="61" l="1"/>
  <c r="A4395" i="61"/>
  <c r="C4394" i="61"/>
  <c r="B4394" i="61"/>
  <c r="D4394" i="61" l="1"/>
  <c r="A4396" i="61"/>
  <c r="C4395" i="61"/>
  <c r="B4395" i="61"/>
  <c r="D4395" i="61" l="1"/>
  <c r="A4397" i="61"/>
  <c r="C4396" i="61"/>
  <c r="B4396" i="61"/>
  <c r="D4396" i="61" l="1"/>
  <c r="A4398" i="61"/>
  <c r="C4397" i="61"/>
  <c r="B4397" i="61"/>
  <c r="D4397" i="61" l="1"/>
  <c r="A4399" i="61"/>
  <c r="C4398" i="61"/>
  <c r="B4398" i="61"/>
  <c r="D4398" i="61" l="1"/>
  <c r="A4400" i="61"/>
  <c r="B4399" i="61"/>
  <c r="C4399" i="61"/>
  <c r="D4399" i="61" s="1"/>
  <c r="A4401" i="61" l="1"/>
  <c r="B4400" i="61"/>
  <c r="C4400" i="61"/>
  <c r="D4400" i="61" s="1"/>
  <c r="A4402" i="61" l="1"/>
  <c r="C4401" i="61"/>
  <c r="B4401" i="61"/>
  <c r="D4401" i="61" l="1"/>
  <c r="A4403" i="61"/>
  <c r="C4402" i="61"/>
  <c r="B4402" i="61"/>
  <c r="D4402" i="61" l="1"/>
  <c r="A4404" i="61"/>
  <c r="C4403" i="61"/>
  <c r="B4403" i="61"/>
  <c r="D4403" i="61" l="1"/>
  <c r="A4405" i="61"/>
  <c r="C4404" i="61"/>
  <c r="B4404" i="61"/>
  <c r="D4404" i="61" l="1"/>
  <c r="A4406" i="61"/>
  <c r="C4405" i="61"/>
  <c r="B4405" i="61"/>
  <c r="D4405" i="61" l="1"/>
  <c r="A4407" i="61"/>
  <c r="C4406" i="61"/>
  <c r="B4406" i="61"/>
  <c r="D4406" i="61" l="1"/>
  <c r="A4408" i="61"/>
  <c r="B4407" i="61"/>
  <c r="C4407" i="61"/>
  <c r="D4407" i="61" s="1"/>
  <c r="A4409" i="61" l="1"/>
  <c r="C4408" i="61"/>
  <c r="B4408" i="61"/>
  <c r="D4408" i="61" l="1"/>
  <c r="A4410" i="61"/>
  <c r="C4409" i="61"/>
  <c r="B4409" i="61"/>
  <c r="D4409" i="61" l="1"/>
  <c r="A4411" i="61"/>
  <c r="C4410" i="61"/>
  <c r="B4410" i="61"/>
  <c r="D4410" i="61" l="1"/>
  <c r="A4412" i="61"/>
  <c r="C4411" i="61"/>
  <c r="B4411" i="61"/>
  <c r="D4411" i="61" l="1"/>
  <c r="A4413" i="61"/>
  <c r="C4412" i="61"/>
  <c r="B4412" i="61"/>
  <c r="D4412" i="61" l="1"/>
  <c r="A4414" i="61"/>
  <c r="B4413" i="61"/>
  <c r="C4413" i="61"/>
  <c r="D4413" i="61" s="1"/>
  <c r="A4415" i="61" l="1"/>
  <c r="C4414" i="61"/>
  <c r="B4414" i="61"/>
  <c r="D4414" i="61" l="1"/>
  <c r="A4416" i="61"/>
  <c r="B4415" i="61"/>
  <c r="C4415" i="61"/>
  <c r="D4415" i="61" s="1"/>
  <c r="A4417" i="61" l="1"/>
  <c r="B4416" i="61"/>
  <c r="C4416" i="61"/>
  <c r="D4416" i="61" s="1"/>
  <c r="A4418" i="61" l="1"/>
  <c r="C4417" i="61"/>
  <c r="B4417" i="61"/>
  <c r="D4417" i="61" l="1"/>
  <c r="A4419" i="61"/>
  <c r="C4418" i="61"/>
  <c r="B4418" i="61"/>
  <c r="D4418" i="61" l="1"/>
  <c r="A4420" i="61"/>
  <c r="B4419" i="61"/>
  <c r="C4419" i="61"/>
  <c r="D4419" i="61" s="1"/>
  <c r="A4421" i="61" l="1"/>
  <c r="C4420" i="61"/>
  <c r="B4420" i="61"/>
  <c r="D4420" i="61" l="1"/>
  <c r="A4422" i="61"/>
  <c r="C4421" i="61"/>
  <c r="B4421" i="61"/>
  <c r="D4421" i="61" l="1"/>
  <c r="A4423" i="61"/>
  <c r="C4422" i="61"/>
  <c r="B4422" i="61"/>
  <c r="D4422" i="61" l="1"/>
  <c r="A4424" i="61"/>
  <c r="B4423" i="61"/>
  <c r="C4423" i="61"/>
  <c r="D4423" i="61" s="1"/>
  <c r="A4425" i="61" l="1"/>
  <c r="C4424" i="61"/>
  <c r="B4424" i="61"/>
  <c r="D4424" i="61" l="1"/>
  <c r="A4426" i="61"/>
  <c r="C4425" i="61"/>
  <c r="D4425" i="61" s="1"/>
  <c r="B4425" i="61"/>
  <c r="A4427" i="61" l="1"/>
  <c r="C4426" i="61"/>
  <c r="B4426" i="61"/>
  <c r="D4426" i="61" l="1"/>
  <c r="A4428" i="61"/>
  <c r="B4427" i="61"/>
  <c r="C4427" i="61"/>
  <c r="D4427" i="61" s="1"/>
  <c r="A4429" i="61" l="1"/>
  <c r="C4428" i="61"/>
  <c r="B4428" i="61"/>
  <c r="D4428" i="61" l="1"/>
  <c r="A4430" i="61"/>
  <c r="C4429" i="61"/>
  <c r="B4429" i="61"/>
  <c r="D4429" i="61" l="1"/>
  <c r="A4431" i="61"/>
  <c r="C4430" i="61"/>
  <c r="B4430" i="61"/>
  <c r="D4430" i="61" l="1"/>
  <c r="A4432" i="61"/>
  <c r="B4431" i="61"/>
  <c r="C4431" i="61"/>
  <c r="D4431" i="61" s="1"/>
  <c r="A4433" i="61" l="1"/>
  <c r="C4432" i="61"/>
  <c r="B4432" i="61"/>
  <c r="D4432" i="61" l="1"/>
  <c r="A4434" i="61"/>
  <c r="B4433" i="61"/>
  <c r="C4433" i="61"/>
  <c r="D4433" i="61" s="1"/>
  <c r="A4435" i="61" l="1"/>
  <c r="C4434" i="61"/>
  <c r="B4434" i="61"/>
  <c r="D4434" i="61" l="1"/>
  <c r="A4436" i="61"/>
  <c r="C4435" i="61"/>
  <c r="B4435" i="61"/>
  <c r="D4435" i="61" l="1"/>
  <c r="A4437" i="61"/>
  <c r="C4436" i="61"/>
  <c r="B4436" i="61"/>
  <c r="D4436" i="61" l="1"/>
  <c r="A4438" i="61"/>
  <c r="B4437" i="61"/>
  <c r="C4437" i="61"/>
  <c r="D4437" i="61" s="1"/>
  <c r="A4439" i="61" l="1"/>
  <c r="C4438" i="61"/>
  <c r="B4438" i="61"/>
  <c r="D4438" i="61" l="1"/>
  <c r="A4440" i="61"/>
  <c r="B4439" i="61"/>
  <c r="C4439" i="61"/>
  <c r="D4439" i="61" s="1"/>
  <c r="A4441" i="61" l="1"/>
  <c r="C4440" i="61"/>
  <c r="B4440" i="61"/>
  <c r="D4440" i="61" l="1"/>
  <c r="A4442" i="61"/>
  <c r="C4441" i="61"/>
  <c r="B4441" i="61"/>
  <c r="D4441" i="61" l="1"/>
  <c r="A4443" i="61"/>
  <c r="C4442" i="61"/>
  <c r="B4442" i="61"/>
  <c r="D4442" i="61" l="1"/>
  <c r="A4444" i="61"/>
  <c r="B4443" i="61"/>
  <c r="C4443" i="61"/>
  <c r="D4443" i="61" s="1"/>
  <c r="A4445" i="61" l="1"/>
  <c r="C4444" i="61"/>
  <c r="B4444" i="61"/>
  <c r="D4444" i="61" l="1"/>
  <c r="A4446" i="61"/>
  <c r="B4445" i="61"/>
  <c r="C4445" i="61"/>
  <c r="D4445" i="61" s="1"/>
  <c r="A4447" i="61" l="1"/>
  <c r="C4446" i="61"/>
  <c r="B4446" i="61"/>
  <c r="D4446" i="61" l="1"/>
  <c r="A4448" i="61"/>
  <c r="B4447" i="61"/>
  <c r="C4447" i="61"/>
  <c r="D4447" i="61" s="1"/>
  <c r="A4449" i="61" l="1"/>
  <c r="C4448" i="61"/>
  <c r="B4448" i="61"/>
  <c r="D4448" i="61" l="1"/>
  <c r="A4450" i="61"/>
  <c r="B4449" i="61"/>
  <c r="C4449" i="61"/>
  <c r="D4449" i="61" s="1"/>
  <c r="A4451" i="61" l="1"/>
  <c r="C4450" i="61"/>
  <c r="B4450" i="61"/>
  <c r="D4450" i="61" l="1"/>
  <c r="A4452" i="61"/>
  <c r="C4451" i="61"/>
  <c r="B4451" i="61"/>
  <c r="D4451" i="61" l="1"/>
  <c r="A4453" i="61"/>
  <c r="C4452" i="61"/>
  <c r="B4452" i="61"/>
  <c r="D4452" i="61" l="1"/>
  <c r="A4454" i="61"/>
  <c r="B4453" i="61"/>
  <c r="C4453" i="61"/>
  <c r="D4453" i="61" s="1"/>
  <c r="A4455" i="61" l="1"/>
  <c r="C4454" i="61"/>
  <c r="B4454" i="61"/>
  <c r="D4454" i="61" l="1"/>
  <c r="A4456" i="61"/>
  <c r="B4455" i="61"/>
  <c r="C4455" i="61"/>
  <c r="D4455" i="61" s="1"/>
  <c r="A4457" i="61" l="1"/>
  <c r="C4456" i="61"/>
  <c r="B4456" i="61"/>
  <c r="D4456" i="61" l="1"/>
  <c r="A4458" i="61"/>
  <c r="B4457" i="61"/>
  <c r="C4457" i="61"/>
  <c r="D4457" i="61" s="1"/>
  <c r="A4459" i="61" l="1"/>
  <c r="C4458" i="61"/>
  <c r="B4458" i="61"/>
  <c r="D4458" i="61" l="1"/>
  <c r="A4460" i="61"/>
  <c r="B4459" i="61"/>
  <c r="C4459" i="61"/>
  <c r="D4459" i="61" s="1"/>
  <c r="A4461" i="61" l="1"/>
  <c r="C4460" i="61"/>
  <c r="B4460" i="61"/>
  <c r="D4460" i="61" l="1"/>
  <c r="A4462" i="61"/>
  <c r="C4461" i="61"/>
  <c r="B4461" i="61"/>
  <c r="D4461" i="61" l="1"/>
  <c r="A4463" i="61"/>
  <c r="C4462" i="61"/>
  <c r="B4462" i="61"/>
  <c r="D4462" i="61" l="1"/>
  <c r="A4464" i="61"/>
  <c r="B4463" i="61"/>
  <c r="C4463" i="61"/>
  <c r="D4463" i="61" s="1"/>
  <c r="A4465" i="61" l="1"/>
  <c r="C4464" i="61"/>
  <c r="B4464" i="61"/>
  <c r="D4464" i="61" l="1"/>
  <c r="A4466" i="61"/>
  <c r="B4465" i="61"/>
  <c r="C4465" i="61"/>
  <c r="D4465" i="61" s="1"/>
  <c r="A4467" i="61" l="1"/>
  <c r="C4466" i="61"/>
  <c r="B4466" i="61"/>
  <c r="D4466" i="61" l="1"/>
  <c r="A4468" i="61"/>
  <c r="C4467" i="61"/>
  <c r="B4467" i="61"/>
  <c r="D4467" i="61" l="1"/>
  <c r="A4469" i="61"/>
  <c r="C4468" i="61"/>
  <c r="B4468" i="61"/>
  <c r="D4468" i="61" l="1"/>
  <c r="A4470" i="61"/>
  <c r="C4469" i="61"/>
  <c r="B4469" i="61"/>
  <c r="D4469" i="61" l="1"/>
  <c r="A4471" i="61"/>
  <c r="C4470" i="61"/>
  <c r="B4470" i="61"/>
  <c r="D4470" i="61" l="1"/>
  <c r="A4472" i="61"/>
  <c r="B4471" i="61"/>
  <c r="C4471" i="61"/>
  <c r="D4471" i="61" s="1"/>
  <c r="A4473" i="61" l="1"/>
  <c r="C4472" i="61"/>
  <c r="B4472" i="61"/>
  <c r="D4472" i="61" l="1"/>
  <c r="A4474" i="61"/>
  <c r="C4473" i="61"/>
  <c r="B4473" i="61"/>
  <c r="D4473" i="61" l="1"/>
  <c r="A4475" i="61"/>
  <c r="C4474" i="61"/>
  <c r="B4474" i="61"/>
  <c r="D4474" i="61" l="1"/>
  <c r="A4476" i="61"/>
  <c r="C4475" i="61"/>
  <c r="B4475" i="61"/>
  <c r="D4475" i="61" l="1"/>
  <c r="A4477" i="61"/>
  <c r="C4476" i="61"/>
  <c r="B4476" i="61"/>
  <c r="D4476" i="61" l="1"/>
  <c r="A4478" i="61"/>
  <c r="C4477" i="61"/>
  <c r="B4477" i="61"/>
  <c r="D4477" i="61" l="1"/>
  <c r="A4479" i="61"/>
  <c r="C4478" i="61"/>
  <c r="B4478" i="61"/>
  <c r="D4478" i="61" l="1"/>
  <c r="A4480" i="61"/>
  <c r="C4479" i="61"/>
  <c r="B4479" i="61"/>
  <c r="D4479" i="61" l="1"/>
  <c r="A4481" i="61"/>
  <c r="C4480" i="61"/>
  <c r="B4480" i="61"/>
  <c r="D4480" i="61" l="1"/>
  <c r="A4482" i="61"/>
  <c r="B4481" i="61"/>
  <c r="C4481" i="61"/>
  <c r="D4481" i="61" s="1"/>
  <c r="A4483" i="61" l="1"/>
  <c r="C4482" i="61"/>
  <c r="B4482" i="61"/>
  <c r="D4482" i="61" l="1"/>
  <c r="A4484" i="61"/>
  <c r="C4483" i="61"/>
  <c r="B4483" i="61"/>
  <c r="D4483" i="61" l="1"/>
  <c r="A4485" i="61"/>
  <c r="C4484" i="61"/>
  <c r="B4484" i="61"/>
  <c r="D4484" i="61" l="1"/>
  <c r="A4486" i="61"/>
  <c r="C4485" i="61"/>
  <c r="B4485" i="61"/>
  <c r="D4485" i="61" l="1"/>
  <c r="A4487" i="61"/>
  <c r="C4486" i="61"/>
  <c r="B4486" i="61"/>
  <c r="D4486" i="61" l="1"/>
  <c r="A4488" i="61"/>
  <c r="C4487" i="61"/>
  <c r="B4487" i="61"/>
  <c r="D4487" i="61" l="1"/>
  <c r="A4489" i="61"/>
  <c r="B4488" i="61"/>
  <c r="C4488" i="61"/>
  <c r="D4488" i="61" s="1"/>
  <c r="A4490" i="61" l="1"/>
  <c r="C4489" i="61"/>
  <c r="B4489" i="61"/>
  <c r="D4489" i="61" l="1"/>
  <c r="A4491" i="61"/>
  <c r="B4490" i="61"/>
  <c r="C4490" i="61"/>
  <c r="D4490" i="61" s="1"/>
  <c r="A4492" i="61" l="1"/>
  <c r="C4491" i="61"/>
  <c r="B4491" i="61"/>
  <c r="D4491" i="61" l="1"/>
  <c r="A4493" i="61"/>
  <c r="B4492" i="61"/>
  <c r="C4492" i="61"/>
  <c r="D4492" i="61" s="1"/>
  <c r="A4494" i="61" l="1"/>
  <c r="C4493" i="61"/>
  <c r="B4493" i="61"/>
  <c r="D4493" i="61" l="1"/>
  <c r="A4495" i="61"/>
  <c r="C4494" i="61"/>
  <c r="B4494" i="61"/>
  <c r="D4494" i="61" l="1"/>
  <c r="A4496" i="61"/>
  <c r="C4495" i="61"/>
  <c r="B4495" i="61"/>
  <c r="D4495" i="61" l="1"/>
  <c r="A4497" i="61"/>
  <c r="C4496" i="61"/>
  <c r="B4496" i="61"/>
  <c r="D4496" i="61" l="1"/>
  <c r="A4498" i="61"/>
  <c r="B4497" i="61"/>
  <c r="C4497" i="61"/>
  <c r="D4497" i="61" s="1"/>
  <c r="A4499" i="61" l="1"/>
  <c r="C4498" i="61"/>
  <c r="B4498" i="61"/>
  <c r="D4498" i="61" l="1"/>
  <c r="A4500" i="61"/>
  <c r="C4499" i="61"/>
  <c r="B4499" i="61"/>
  <c r="D4499" i="61" l="1"/>
  <c r="A4501" i="61"/>
  <c r="C4500" i="61"/>
  <c r="B4500" i="61"/>
  <c r="D4500" i="61" l="1"/>
  <c r="A4502" i="61"/>
  <c r="C4501" i="61"/>
  <c r="B4501" i="61"/>
  <c r="D4501" i="61" l="1"/>
  <c r="A4503" i="61"/>
  <c r="C4502" i="61"/>
  <c r="B4502" i="61"/>
  <c r="D4502" i="61" l="1"/>
  <c r="A4504" i="61"/>
  <c r="C4503" i="61"/>
  <c r="B4503" i="61"/>
  <c r="D4503" i="61" l="1"/>
  <c r="A4505" i="61"/>
  <c r="B4504" i="61"/>
  <c r="C4504" i="61"/>
  <c r="D4504" i="61" s="1"/>
  <c r="A4506" i="61" l="1"/>
  <c r="C4505" i="61"/>
  <c r="B4505" i="61"/>
  <c r="D4505" i="61" l="1"/>
  <c r="A4507" i="61"/>
  <c r="B4506" i="61"/>
  <c r="C4506" i="61"/>
  <c r="D4506" i="61" s="1"/>
  <c r="A4508" i="61" l="1"/>
  <c r="C4507" i="61"/>
  <c r="B4507" i="61"/>
  <c r="D4507" i="61" l="1"/>
  <c r="A4509" i="61"/>
  <c r="B4508" i="61"/>
  <c r="C4508" i="61"/>
  <c r="D4508" i="61" s="1"/>
  <c r="A4510" i="61" l="1"/>
  <c r="C4509" i="61"/>
  <c r="B4509" i="61"/>
  <c r="D4509" i="61" l="1"/>
  <c r="A4511" i="61"/>
  <c r="C4510" i="61"/>
  <c r="B4510" i="61"/>
  <c r="D4510" i="61" l="1"/>
  <c r="A4512" i="61"/>
  <c r="C4511" i="61"/>
  <c r="B4511" i="61"/>
  <c r="D4511" i="61" l="1"/>
  <c r="A4513" i="61"/>
  <c r="C4512" i="61"/>
  <c r="B4512" i="61"/>
  <c r="D4512" i="61" l="1"/>
  <c r="A4514" i="61"/>
  <c r="B4513" i="61"/>
  <c r="C4513" i="61"/>
  <c r="D4513" i="61" s="1"/>
  <c r="A4515" i="61" l="1"/>
  <c r="C4514" i="61"/>
  <c r="B4514" i="61"/>
  <c r="D4514" i="61" l="1"/>
  <c r="A4516" i="61"/>
  <c r="C4515" i="61"/>
  <c r="B4515" i="61"/>
  <c r="D4515" i="61" l="1"/>
  <c r="A4517" i="61"/>
  <c r="C4516" i="61"/>
  <c r="B4516" i="61"/>
  <c r="D4516" i="61" l="1"/>
  <c r="A4518" i="61"/>
  <c r="C4517" i="61"/>
  <c r="B4517" i="61"/>
  <c r="D4517" i="61" l="1"/>
  <c r="A4519" i="61"/>
  <c r="C4518" i="61"/>
  <c r="B4518" i="61"/>
  <c r="D4518" i="61" l="1"/>
  <c r="A4520" i="61"/>
  <c r="C4519" i="61"/>
  <c r="B4519" i="61"/>
  <c r="D4519" i="61" l="1"/>
  <c r="A4521" i="61"/>
  <c r="B4520" i="61"/>
  <c r="C4520" i="61"/>
  <c r="D4520" i="61" s="1"/>
  <c r="A4522" i="61" l="1"/>
  <c r="C4521" i="61"/>
  <c r="B4521" i="61"/>
  <c r="D4521" i="61" l="1"/>
  <c r="A4523" i="61"/>
  <c r="B4522" i="61"/>
  <c r="C4522" i="61"/>
  <c r="D4522" i="61" s="1"/>
  <c r="A4524" i="61" l="1"/>
  <c r="C4523" i="61"/>
  <c r="B4523" i="61"/>
  <c r="D4523" i="61" l="1"/>
  <c r="A4525" i="61"/>
  <c r="B4524" i="61"/>
  <c r="C4524" i="61"/>
  <c r="D4524" i="61" s="1"/>
  <c r="A4526" i="61" l="1"/>
  <c r="C4525" i="61"/>
  <c r="B4525" i="61"/>
  <c r="D4525" i="61" l="1"/>
  <c r="A4527" i="61"/>
  <c r="C4526" i="61"/>
  <c r="B4526" i="61"/>
  <c r="D4526" i="61" l="1"/>
  <c r="A4528" i="61"/>
  <c r="C4527" i="61"/>
  <c r="B4527" i="61"/>
  <c r="D4527" i="61" l="1"/>
  <c r="A4529" i="61"/>
  <c r="C4528" i="61"/>
  <c r="B4528" i="61"/>
  <c r="D4528" i="61" l="1"/>
  <c r="A4530" i="61"/>
  <c r="B4529" i="61"/>
  <c r="C4529" i="61"/>
  <c r="D4529" i="61" s="1"/>
  <c r="A4531" i="61" l="1"/>
  <c r="C4530" i="61"/>
  <c r="B4530" i="61"/>
  <c r="D4530" i="61" l="1"/>
  <c r="A4532" i="61"/>
  <c r="C4531" i="61"/>
  <c r="B4531" i="61"/>
  <c r="D4531" i="61" l="1"/>
  <c r="A4533" i="61"/>
  <c r="C4532" i="61"/>
  <c r="B4532" i="61"/>
  <c r="D4532" i="61" l="1"/>
  <c r="A4534" i="61"/>
  <c r="C4533" i="61"/>
  <c r="B4533" i="61"/>
  <c r="D4533" i="61" l="1"/>
  <c r="A4535" i="61"/>
  <c r="C4534" i="61"/>
  <c r="B4534" i="61"/>
  <c r="D4534" i="61" l="1"/>
  <c r="A4536" i="61"/>
  <c r="C4535" i="61"/>
  <c r="B4535" i="61"/>
  <c r="D4535" i="61" l="1"/>
  <c r="A4537" i="61"/>
  <c r="B4536" i="61"/>
  <c r="C4536" i="61"/>
  <c r="D4536" i="61" s="1"/>
  <c r="A4538" i="61" l="1"/>
  <c r="C4537" i="61"/>
  <c r="B4537" i="61"/>
  <c r="D4537" i="61" l="1"/>
  <c r="A4539" i="61"/>
  <c r="B4538" i="61"/>
  <c r="C4538" i="61"/>
  <c r="D4538" i="61" s="1"/>
  <c r="A4540" i="61" l="1"/>
  <c r="C4539" i="61"/>
  <c r="B4539" i="61"/>
  <c r="D4539" i="61" l="1"/>
  <c r="A4541" i="61"/>
  <c r="B4540" i="61"/>
  <c r="C4540" i="61"/>
  <c r="D4540" i="61" s="1"/>
  <c r="A4542" i="61" l="1"/>
  <c r="B4541" i="61"/>
  <c r="C4541" i="61"/>
  <c r="D4541" i="61" s="1"/>
  <c r="A4543" i="61" l="1"/>
  <c r="C4542" i="61"/>
  <c r="B4542" i="61"/>
  <c r="D4542" i="61" l="1"/>
  <c r="A4544" i="61"/>
  <c r="C4543" i="61"/>
  <c r="B4543" i="61"/>
  <c r="D4543" i="61" l="1"/>
  <c r="A4545" i="61"/>
  <c r="C4544" i="61"/>
  <c r="B4544" i="61"/>
  <c r="D4544" i="61" l="1"/>
  <c r="A4546" i="61"/>
  <c r="B4545" i="61"/>
  <c r="C4545" i="61"/>
  <c r="D4545" i="61" s="1"/>
  <c r="A4547" i="61" l="1"/>
  <c r="C4546" i="61"/>
  <c r="B4546" i="61"/>
  <c r="D4546" i="61" l="1"/>
  <c r="A4548" i="61"/>
  <c r="C4547" i="61"/>
  <c r="B4547" i="61"/>
  <c r="D4547" i="61" l="1"/>
  <c r="A4549" i="61"/>
  <c r="C4548" i="61"/>
  <c r="B4548" i="61"/>
  <c r="D4548" i="61" l="1"/>
  <c r="A4550" i="61"/>
  <c r="C4549" i="61"/>
  <c r="B4549" i="61"/>
  <c r="D4549" i="61" l="1"/>
  <c r="A4551" i="61"/>
  <c r="C4550" i="61"/>
  <c r="B4550" i="61"/>
  <c r="D4550" i="61" l="1"/>
  <c r="A4552" i="61"/>
  <c r="C4551" i="61"/>
  <c r="D4551" i="61" s="1"/>
  <c r="B4551" i="61"/>
  <c r="A4553" i="61" l="1"/>
  <c r="B4552" i="61"/>
  <c r="C4552" i="61"/>
  <c r="D4552" i="61" l="1"/>
  <c r="A4554" i="61"/>
  <c r="C4553" i="61"/>
  <c r="B4553" i="61"/>
  <c r="A4555" i="61" l="1"/>
  <c r="B4554" i="61"/>
  <c r="C4554" i="61"/>
  <c r="D4554" i="61" s="1"/>
  <c r="D4553" i="61"/>
  <c r="A4556" i="61" l="1"/>
  <c r="C4555" i="61"/>
  <c r="B4555" i="61"/>
  <c r="D4555" i="61" l="1"/>
  <c r="A4557" i="61"/>
  <c r="B4556" i="61"/>
  <c r="C4556" i="61"/>
  <c r="D4556" i="61" s="1"/>
  <c r="A4558" i="61" l="1"/>
  <c r="B4557" i="61"/>
  <c r="C4557" i="61"/>
  <c r="D4557" i="61" s="1"/>
  <c r="A4559" i="61" l="1"/>
  <c r="C4558" i="61"/>
  <c r="B4558" i="61"/>
  <c r="D4558" i="61" l="1"/>
  <c r="A4560" i="61"/>
  <c r="C4559" i="61"/>
  <c r="B4559" i="61"/>
  <c r="D4559" i="61" l="1"/>
  <c r="A4561" i="61"/>
  <c r="C4560" i="61"/>
  <c r="B4560" i="61"/>
  <c r="D4560" i="61" l="1"/>
  <c r="A4562" i="61"/>
  <c r="B4561" i="61"/>
  <c r="C4561" i="61"/>
  <c r="D4561" i="61" l="1"/>
  <c r="A4563" i="61"/>
  <c r="C4562" i="61"/>
  <c r="B4562" i="61"/>
  <c r="D4562" i="61" l="1"/>
  <c r="A4564" i="61"/>
  <c r="C4563" i="61"/>
  <c r="B4563" i="61"/>
  <c r="D4563" i="61" l="1"/>
  <c r="A4565" i="61"/>
  <c r="C4564" i="61"/>
  <c r="B4564" i="61"/>
  <c r="D4564" i="61" l="1"/>
  <c r="A4566" i="61"/>
  <c r="C4565" i="61"/>
  <c r="B4565" i="61"/>
  <c r="D4565" i="61" l="1"/>
  <c r="A4567" i="61"/>
  <c r="C4566" i="61"/>
  <c r="D4566" i="61" s="1"/>
  <c r="B4566" i="61"/>
  <c r="A4568" i="61" l="1"/>
  <c r="C4567" i="61"/>
  <c r="B4567" i="61"/>
  <c r="D4567" i="61" l="1"/>
  <c r="A4569" i="61"/>
  <c r="B4568" i="61"/>
  <c r="C4568" i="61"/>
  <c r="D4568" i="61" s="1"/>
  <c r="A4570" i="61" l="1"/>
  <c r="C4569" i="61"/>
  <c r="B4569" i="61"/>
  <c r="D4569" i="61" l="1"/>
  <c r="A4571" i="61"/>
  <c r="B4570" i="61"/>
  <c r="C4570" i="61"/>
  <c r="D4570" i="61" s="1"/>
  <c r="A4572" i="61" l="1"/>
  <c r="C4571" i="61"/>
  <c r="D4571" i="61" s="1"/>
  <c r="B4571" i="61"/>
  <c r="A4573" i="61" l="1"/>
  <c r="B4572" i="61"/>
  <c r="C4572" i="61"/>
  <c r="D4572" i="61" s="1"/>
  <c r="A4574" i="61" l="1"/>
  <c r="B4573" i="61"/>
  <c r="C4573" i="61"/>
  <c r="D4573" i="61" s="1"/>
  <c r="A4575" i="61" l="1"/>
  <c r="C4574" i="61"/>
  <c r="B4574" i="61"/>
  <c r="D4574" i="61" l="1"/>
  <c r="A4576" i="61"/>
  <c r="C4575" i="61"/>
  <c r="D4575" i="61" s="1"/>
  <c r="B4575" i="61"/>
  <c r="A4577" i="61" l="1"/>
  <c r="C4576" i="61"/>
  <c r="B4576" i="61"/>
  <c r="D4576" i="61" l="1"/>
  <c r="A4578" i="61"/>
  <c r="B4577" i="61"/>
  <c r="C4577" i="61"/>
  <c r="D4577" i="61" l="1"/>
  <c r="A4579" i="61"/>
  <c r="C4578" i="61"/>
  <c r="B4578" i="61"/>
  <c r="D4578" i="61" l="1"/>
  <c r="A4580" i="61"/>
  <c r="C4579" i="61"/>
  <c r="B4579" i="61"/>
  <c r="D4579" i="61" l="1"/>
  <c r="A4581" i="61"/>
  <c r="C4580" i="61"/>
  <c r="B4580" i="61"/>
  <c r="D4580" i="61" l="1"/>
  <c r="A4582" i="61"/>
  <c r="C4581" i="61"/>
  <c r="B4581" i="61"/>
  <c r="D4581" i="61" l="1"/>
  <c r="A4583" i="61"/>
  <c r="C4582" i="61"/>
  <c r="B4582" i="61"/>
  <c r="D4582" i="61" l="1"/>
  <c r="A4584" i="61"/>
  <c r="C4583" i="61"/>
  <c r="B4583" i="61"/>
  <c r="D4583" i="61" l="1"/>
  <c r="A4585" i="61"/>
  <c r="B4584" i="61"/>
  <c r="C4584" i="61"/>
  <c r="D4584" i="61" s="1"/>
  <c r="A4586" i="61" l="1"/>
  <c r="C4585" i="61"/>
  <c r="B4585" i="61"/>
  <c r="D4585" i="61" l="1"/>
  <c r="A4587" i="61"/>
  <c r="B4586" i="61"/>
  <c r="C4586" i="61"/>
  <c r="D4586" i="61" s="1"/>
  <c r="A4588" i="61" l="1"/>
  <c r="C4587" i="61"/>
  <c r="B4587" i="61"/>
  <c r="D4587" i="61" l="1"/>
  <c r="A4589" i="61"/>
  <c r="B4588" i="61"/>
  <c r="C4588" i="61"/>
  <c r="D4588" i="61" s="1"/>
  <c r="A4590" i="61" l="1"/>
  <c r="B4589" i="61"/>
  <c r="C4589" i="61"/>
  <c r="D4589" i="61" s="1"/>
  <c r="A4591" i="61" l="1"/>
  <c r="C4590" i="61"/>
  <c r="B4590" i="61"/>
  <c r="D4590" i="61" l="1"/>
  <c r="A4592" i="61"/>
  <c r="C4591" i="61"/>
  <c r="B4591" i="61"/>
  <c r="D4591" i="61" l="1"/>
  <c r="A4593" i="61"/>
  <c r="C4592" i="61"/>
  <c r="D4592" i="61" s="1"/>
  <c r="B4592" i="61"/>
  <c r="A4594" i="61" l="1"/>
  <c r="B4593" i="61"/>
  <c r="C4593" i="61"/>
  <c r="D4593" i="61" s="1"/>
  <c r="A4595" i="61" l="1"/>
  <c r="C4594" i="61"/>
  <c r="B4594" i="61"/>
  <c r="D4594" i="61" l="1"/>
  <c r="A4596" i="61"/>
  <c r="C4595" i="61"/>
  <c r="D4595" i="61" s="1"/>
  <c r="B4595" i="61"/>
  <c r="A4597" i="61" l="1"/>
  <c r="C4596" i="61"/>
  <c r="D4596" i="61" s="1"/>
  <c r="B4596" i="61"/>
  <c r="A4598" i="61" l="1"/>
  <c r="C4597" i="61"/>
  <c r="B4597" i="61"/>
  <c r="D4597" i="61" l="1"/>
  <c r="A4599" i="61"/>
  <c r="C4598" i="61"/>
  <c r="B4598" i="61"/>
  <c r="D4598" i="61" l="1"/>
  <c r="A4600" i="61"/>
  <c r="C4599" i="61"/>
  <c r="B4599" i="61"/>
  <c r="D4599" i="61" l="1"/>
  <c r="A4601" i="61"/>
  <c r="B4600" i="61"/>
  <c r="C4600" i="61"/>
  <c r="D4600" i="61" s="1"/>
  <c r="A4602" i="61" l="1"/>
  <c r="C4601" i="61"/>
  <c r="B4601" i="61"/>
  <c r="D4601" i="61" l="1"/>
  <c r="A4603" i="61"/>
  <c r="B4602" i="61"/>
  <c r="C4602" i="61"/>
  <c r="D4602" i="61" s="1"/>
  <c r="A4604" i="61" l="1"/>
  <c r="C4603" i="61"/>
  <c r="B4603" i="61"/>
  <c r="D4603" i="61" l="1"/>
  <c r="A4605" i="61"/>
  <c r="B4604" i="61"/>
  <c r="C4604" i="61"/>
  <c r="D4604" i="61" s="1"/>
  <c r="A4606" i="61" l="1"/>
  <c r="B4605" i="61"/>
  <c r="C4605" i="61"/>
  <c r="D4605" i="61" s="1"/>
  <c r="A4607" i="61" l="1"/>
  <c r="C4606" i="61"/>
  <c r="B4606" i="61"/>
  <c r="D4606" i="61" l="1"/>
  <c r="A4608" i="61"/>
  <c r="C4607" i="61"/>
  <c r="B4607" i="61"/>
  <c r="D4607" i="61" l="1"/>
  <c r="B4608" i="61"/>
  <c r="A4609" i="61"/>
  <c r="C4608" i="61"/>
  <c r="D4608" i="61" s="1"/>
  <c r="A4610" i="61" l="1"/>
  <c r="C4609" i="61"/>
  <c r="B4609" i="61"/>
  <c r="K155" i="1"/>
  <c r="V155" i="1" s="1"/>
  <c r="K165" i="1"/>
  <c r="V165" i="1" s="1"/>
  <c r="K159" i="1"/>
  <c r="V159" i="1" s="1"/>
  <c r="K160" i="1"/>
  <c r="W160" i="1" s="1"/>
  <c r="K163" i="1"/>
  <c r="V163" i="1" s="1"/>
  <c r="K156" i="1"/>
  <c r="V156" i="1" s="1"/>
  <c r="K164" i="1"/>
  <c r="V164" i="1" s="1"/>
  <c r="K157" i="1"/>
  <c r="V157" i="1" s="1"/>
  <c r="K161" i="1"/>
  <c r="W161" i="1" s="1"/>
  <c r="K162" i="1"/>
  <c r="V162" i="1" s="1"/>
  <c r="K158" i="1"/>
  <c r="V158" i="1" s="1"/>
  <c r="K154" i="1"/>
  <c r="U220" i="1"/>
  <c r="U197" i="1"/>
  <c r="U205" i="1"/>
  <c r="U267" i="1"/>
  <c r="U193" i="1"/>
  <c r="U222" i="1"/>
  <c r="U243" i="1"/>
  <c r="U245" i="1"/>
  <c r="U255" i="1"/>
  <c r="U265" i="1"/>
  <c r="U273" i="1"/>
  <c r="U251" i="1"/>
  <c r="U241" i="1"/>
  <c r="U240" i="1"/>
  <c r="U242" i="1"/>
  <c r="U252" i="1"/>
  <c r="U262" i="1"/>
  <c r="U269" i="1"/>
  <c r="U223" i="1"/>
  <c r="U212" i="1"/>
  <c r="U239" i="1"/>
  <c r="U288" i="1"/>
  <c r="U226" i="1"/>
  <c r="U237" i="1"/>
  <c r="U263" i="1"/>
  <c r="U248" i="1"/>
  <c r="U250" i="1"/>
  <c r="U260" i="1"/>
  <c r="U270" i="1"/>
  <c r="U277" i="1"/>
  <c r="U219" i="1"/>
  <c r="U249" i="1"/>
  <c r="U246" i="1"/>
  <c r="U199" i="1"/>
  <c r="U214" i="1"/>
  <c r="U258" i="1"/>
  <c r="U209" i="1"/>
  <c r="U236" i="1"/>
  <c r="U272" i="1"/>
  <c r="U286" i="1"/>
  <c r="U287" i="1"/>
  <c r="U213" i="1"/>
  <c r="U198" i="1"/>
  <c r="U231" i="1"/>
  <c r="U229" i="1"/>
  <c r="U256" i="1"/>
  <c r="U227" i="1"/>
  <c r="U234" i="1"/>
  <c r="U244" i="1"/>
  <c r="U254" i="1"/>
  <c r="U230" i="1"/>
  <c r="U290" i="1"/>
  <c r="U247" i="1"/>
  <c r="U210" i="1"/>
  <c r="U202" i="1"/>
  <c r="U216" i="1"/>
  <c r="U218" i="1"/>
  <c r="U279" i="1"/>
  <c r="U271" i="1"/>
  <c r="U228" i="1"/>
  <c r="U224" i="1"/>
  <c r="U225" i="1"/>
  <c r="U278" i="1"/>
  <c r="U292" i="1"/>
  <c r="U285" i="1"/>
  <c r="U281" i="1"/>
  <c r="U217" i="1"/>
  <c r="U215" i="1"/>
  <c r="U211" i="1"/>
  <c r="U221" i="1"/>
  <c r="U274" i="1"/>
  <c r="U233" i="1"/>
  <c r="U200" i="1"/>
  <c r="U284" i="1"/>
  <c r="U283" i="1"/>
  <c r="U238" i="1"/>
  <c r="U235" i="1"/>
  <c r="U275" i="1"/>
  <c r="U196" i="1"/>
  <c r="U194" i="1"/>
  <c r="U259" i="1"/>
  <c r="U289" i="1"/>
  <c r="U232" i="1"/>
  <c r="U201" i="1"/>
  <c r="U207" i="1"/>
  <c r="U204" i="1"/>
  <c r="U261" i="1"/>
  <c r="U268" i="1"/>
  <c r="U195" i="1"/>
  <c r="U208" i="1"/>
  <c r="U276" i="1"/>
  <c r="U280" i="1"/>
  <c r="U264" i="1"/>
  <c r="U266" i="1"/>
  <c r="U282" i="1"/>
  <c r="U291" i="1"/>
  <c r="U206" i="1"/>
  <c r="U203" i="1"/>
  <c r="U253" i="1"/>
  <c r="U257" i="1"/>
  <c r="X259" i="1" l="1"/>
  <c r="V259" i="1"/>
  <c r="Y259" i="1"/>
  <c r="X285" i="1"/>
  <c r="Y285" i="1"/>
  <c r="V285" i="1"/>
  <c r="V244" i="1"/>
  <c r="Y244" i="1"/>
  <c r="X244" i="1"/>
  <c r="X246" i="1"/>
  <c r="Y246" i="1"/>
  <c r="V246" i="1"/>
  <c r="X262" i="1"/>
  <c r="Y262" i="1"/>
  <c r="V262" i="1"/>
  <c r="V220" i="1"/>
  <c r="X220" i="1"/>
  <c r="Y220" i="1"/>
  <c r="V194" i="1"/>
  <c r="X194" i="1"/>
  <c r="Y194" i="1"/>
  <c r="X292" i="1"/>
  <c r="Y292" i="1"/>
  <c r="V292" i="1"/>
  <c r="Y234" i="1"/>
  <c r="V234" i="1"/>
  <c r="X234" i="1"/>
  <c r="V249" i="1"/>
  <c r="X249" i="1"/>
  <c r="Y249" i="1"/>
  <c r="V252" i="1"/>
  <c r="X252" i="1"/>
  <c r="Y252" i="1"/>
  <c r="V154" i="1"/>
  <c r="K177" i="1"/>
  <c r="K176" i="1"/>
  <c r="X196" i="1"/>
  <c r="V196" i="1"/>
  <c r="Y196" i="1"/>
  <c r="Y278" i="1"/>
  <c r="X278" i="1"/>
  <c r="V278" i="1"/>
  <c r="X227" i="1"/>
  <c r="V227" i="1"/>
  <c r="Y227" i="1"/>
  <c r="Y219" i="1"/>
  <c r="V219" i="1"/>
  <c r="X219" i="1"/>
  <c r="V242" i="1"/>
  <c r="X242" i="1"/>
  <c r="Y242" i="1"/>
  <c r="Y275" i="1"/>
  <c r="V275" i="1"/>
  <c r="X275" i="1"/>
  <c r="X225" i="1"/>
  <c r="Y225" i="1"/>
  <c r="V225" i="1"/>
  <c r="V256" i="1"/>
  <c r="X256" i="1"/>
  <c r="Y256" i="1"/>
  <c r="Y277" i="1"/>
  <c r="V277" i="1"/>
  <c r="X277" i="1"/>
  <c r="V240" i="1"/>
  <c r="X240" i="1"/>
  <c r="Y240" i="1"/>
  <c r="X235" i="1"/>
  <c r="Y235" i="1"/>
  <c r="V235" i="1"/>
  <c r="V224" i="1"/>
  <c r="X224" i="1"/>
  <c r="Y224" i="1"/>
  <c r="Y229" i="1"/>
  <c r="V229" i="1"/>
  <c r="X229" i="1"/>
  <c r="X270" i="1"/>
  <c r="Y270" i="1"/>
  <c r="V270" i="1"/>
  <c r="V241" i="1"/>
  <c r="X241" i="1"/>
  <c r="Y241" i="1"/>
  <c r="X282" i="1"/>
  <c r="Y282" i="1"/>
  <c r="V282" i="1"/>
  <c r="V280" i="1"/>
  <c r="X280" i="1"/>
  <c r="Y280" i="1"/>
  <c r="X238" i="1"/>
  <c r="Y238" i="1"/>
  <c r="V238" i="1"/>
  <c r="X228" i="1"/>
  <c r="V228" i="1"/>
  <c r="Y228" i="1"/>
  <c r="V231" i="1"/>
  <c r="X231" i="1"/>
  <c r="Y231" i="1"/>
  <c r="Y260" i="1"/>
  <c r="V260" i="1"/>
  <c r="X260" i="1"/>
  <c r="V251" i="1"/>
  <c r="X251" i="1"/>
  <c r="Y251" i="1"/>
  <c r="Y276" i="1"/>
  <c r="X276" i="1"/>
  <c r="V276" i="1"/>
  <c r="Y283" i="1"/>
  <c r="V283" i="1"/>
  <c r="X283" i="1"/>
  <c r="X271" i="1"/>
  <c r="Y271" i="1"/>
  <c r="V271" i="1"/>
  <c r="X198" i="1"/>
  <c r="Y198" i="1"/>
  <c r="V198" i="1"/>
  <c r="V250" i="1"/>
  <c r="X250" i="1"/>
  <c r="Y250" i="1"/>
  <c r="X273" i="1"/>
  <c r="Y273" i="1"/>
  <c r="V273" i="1"/>
  <c r="X264" i="1"/>
  <c r="Y264" i="1"/>
  <c r="V264" i="1"/>
  <c r="X208" i="1"/>
  <c r="Y208" i="1"/>
  <c r="V208" i="1"/>
  <c r="X284" i="1"/>
  <c r="V284" i="1"/>
  <c r="Y284" i="1"/>
  <c r="V279" i="1"/>
  <c r="X279" i="1"/>
  <c r="Y279" i="1"/>
  <c r="V213" i="1"/>
  <c r="X213" i="1"/>
  <c r="Y213" i="1"/>
  <c r="X248" i="1"/>
  <c r="Y248" i="1"/>
  <c r="V248" i="1"/>
  <c r="V265" i="1"/>
  <c r="X265" i="1"/>
  <c r="Y265" i="1"/>
  <c r="X200" i="1"/>
  <c r="Y200" i="1"/>
  <c r="V200" i="1"/>
  <c r="X218" i="1"/>
  <c r="Y218" i="1"/>
  <c r="V218" i="1"/>
  <c r="X287" i="1"/>
  <c r="Y287" i="1"/>
  <c r="V287" i="1"/>
  <c r="V263" i="1"/>
  <c r="X263" i="1"/>
  <c r="Y263" i="1"/>
  <c r="V255" i="1"/>
  <c r="X255" i="1"/>
  <c r="Y255" i="1"/>
  <c r="V268" i="1"/>
  <c r="X268" i="1"/>
  <c r="Y268" i="1"/>
  <c r="X233" i="1"/>
  <c r="Y233" i="1"/>
  <c r="V233" i="1"/>
  <c r="V216" i="1"/>
  <c r="X216" i="1"/>
  <c r="Y216" i="1"/>
  <c r="X286" i="1"/>
  <c r="V286" i="1"/>
  <c r="Y286" i="1"/>
  <c r="V237" i="1"/>
  <c r="X237" i="1"/>
  <c r="Y237" i="1"/>
  <c r="X245" i="1"/>
  <c r="V245" i="1"/>
  <c r="Y245" i="1"/>
  <c r="V291" i="1"/>
  <c r="X291" i="1"/>
  <c r="Y291" i="1"/>
  <c r="V261" i="1"/>
  <c r="X261" i="1"/>
  <c r="Y261" i="1"/>
  <c r="V274" i="1"/>
  <c r="X274" i="1"/>
  <c r="Y274" i="1"/>
  <c r="Y202" i="1"/>
  <c r="X202" i="1"/>
  <c r="V202" i="1"/>
  <c r="V272" i="1"/>
  <c r="X272" i="1"/>
  <c r="Y272" i="1"/>
  <c r="X226" i="1"/>
  <c r="Y226" i="1"/>
  <c r="V226" i="1"/>
  <c r="X243" i="1"/>
  <c r="V243" i="1"/>
  <c r="Y243" i="1"/>
  <c r="V195" i="1"/>
  <c r="X195" i="1"/>
  <c r="Y195" i="1"/>
  <c r="X204" i="1"/>
  <c r="Y204" i="1"/>
  <c r="V204" i="1"/>
  <c r="V221" i="1"/>
  <c r="Y221" i="1"/>
  <c r="X221" i="1"/>
  <c r="X210" i="1"/>
  <c r="Y210" i="1"/>
  <c r="V210" i="1"/>
  <c r="Y236" i="1"/>
  <c r="V236" i="1"/>
  <c r="X236" i="1"/>
  <c r="X288" i="1"/>
  <c r="V288" i="1"/>
  <c r="Y288" i="1"/>
  <c r="X222" i="1"/>
  <c r="V222" i="1"/>
  <c r="Y222" i="1"/>
  <c r="X211" i="1"/>
  <c r="Y211" i="1"/>
  <c r="V211" i="1"/>
  <c r="X247" i="1"/>
  <c r="V247" i="1"/>
  <c r="Y247" i="1"/>
  <c r="X209" i="1"/>
  <c r="Y209" i="1"/>
  <c r="V209" i="1"/>
  <c r="Y239" i="1"/>
  <c r="V239" i="1"/>
  <c r="X239" i="1"/>
  <c r="U296" i="1"/>
  <c r="U297" i="1"/>
  <c r="V193" i="1"/>
  <c r="Y193" i="1"/>
  <c r="X193" i="1"/>
  <c r="Y266" i="1"/>
  <c r="X266" i="1"/>
  <c r="V266" i="1"/>
  <c r="V257" i="1"/>
  <c r="Y257" i="1"/>
  <c r="X257" i="1"/>
  <c r="X201" i="1"/>
  <c r="Y201" i="1"/>
  <c r="V201" i="1"/>
  <c r="V215" i="1"/>
  <c r="X215" i="1"/>
  <c r="Y215" i="1"/>
  <c r="X290" i="1"/>
  <c r="V290" i="1"/>
  <c r="Y290" i="1"/>
  <c r="V258" i="1"/>
  <c r="X258" i="1"/>
  <c r="Y258" i="1"/>
  <c r="V212" i="1"/>
  <c r="X212" i="1"/>
  <c r="Y212" i="1"/>
  <c r="X267" i="1"/>
  <c r="Y267" i="1"/>
  <c r="V267" i="1"/>
  <c r="X206" i="1"/>
  <c r="Y206" i="1"/>
  <c r="V206" i="1"/>
  <c r="X253" i="1"/>
  <c r="Y253" i="1"/>
  <c r="V253" i="1"/>
  <c r="V232" i="1"/>
  <c r="X232" i="1"/>
  <c r="Y232" i="1"/>
  <c r="X217" i="1"/>
  <c r="Y217" i="1"/>
  <c r="V217" i="1"/>
  <c r="V230" i="1"/>
  <c r="X230" i="1"/>
  <c r="Y230" i="1"/>
  <c r="V214" i="1"/>
  <c r="X214" i="1"/>
  <c r="Y214" i="1"/>
  <c r="V223" i="1"/>
  <c r="X223" i="1"/>
  <c r="Y223" i="1"/>
  <c r="Y205" i="1"/>
  <c r="X205" i="1"/>
  <c r="V205" i="1"/>
  <c r="D4609" i="61"/>
  <c r="V207" i="1"/>
  <c r="X207" i="1"/>
  <c r="Y207" i="1"/>
  <c r="V203" i="1"/>
  <c r="X203" i="1"/>
  <c r="Y203" i="1"/>
  <c r="X289" i="1"/>
  <c r="Y289" i="1"/>
  <c r="V289" i="1"/>
  <c r="V281" i="1"/>
  <c r="X281" i="1"/>
  <c r="Y281" i="1"/>
  <c r="Y254" i="1"/>
  <c r="X254" i="1"/>
  <c r="V254" i="1"/>
  <c r="Y199" i="1"/>
  <c r="X199" i="1"/>
  <c r="V199" i="1"/>
  <c r="X269" i="1"/>
  <c r="V269" i="1"/>
  <c r="Y269" i="1"/>
  <c r="Y197" i="1"/>
  <c r="X197" i="1"/>
  <c r="V197" i="1"/>
  <c r="C4610" i="61"/>
  <c r="D4610" i="61" s="1"/>
  <c r="A4611" i="61"/>
  <c r="B4610" i="61"/>
  <c r="X297" i="1" l="1"/>
  <c r="X296" i="1"/>
  <c r="K179" i="1"/>
  <c r="K180" i="1" s="1"/>
  <c r="K178" i="1"/>
  <c r="C4611" i="61"/>
  <c r="D4611" i="61" s="1"/>
  <c r="B4611" i="61"/>
  <c r="A4612" i="61"/>
  <c r="B4612" i="61" l="1"/>
  <c r="A4613" i="61"/>
  <c r="C4612" i="61"/>
  <c r="D4612" i="61" s="1"/>
  <c r="A4614" i="61" l="1"/>
  <c r="C4613" i="61"/>
  <c r="B4613" i="61"/>
  <c r="D4613" i="61" l="1"/>
  <c r="C4614" i="61"/>
  <c r="A4615" i="61"/>
  <c r="B4614" i="61"/>
  <c r="C4615" i="61" l="1"/>
  <c r="B4615" i="61"/>
  <c r="A4616" i="61"/>
  <c r="D4614" i="61"/>
  <c r="B4616" i="61" l="1"/>
  <c r="A4617" i="61"/>
  <c r="C4616" i="61"/>
  <c r="D4616" i="61" s="1"/>
  <c r="D4615" i="61"/>
  <c r="A4618" i="61" l="1"/>
  <c r="C4617" i="61"/>
  <c r="B4617" i="61"/>
  <c r="D4617" i="61" l="1"/>
  <c r="C4618" i="61"/>
  <c r="A4619" i="61"/>
  <c r="B4618" i="61"/>
  <c r="C4619" i="61" l="1"/>
  <c r="B4619" i="61"/>
  <c r="A4620" i="61"/>
  <c r="D4618" i="61"/>
  <c r="B4620" i="61" l="1"/>
  <c r="A4621" i="61"/>
  <c r="C4620" i="61"/>
  <c r="D4620" i="61" s="1"/>
  <c r="D4619" i="61"/>
  <c r="A4622" i="61" l="1"/>
  <c r="C4621" i="61"/>
  <c r="B4621" i="61"/>
  <c r="D4621" i="61" l="1"/>
  <c r="C4622" i="61"/>
  <c r="A4623" i="61"/>
  <c r="B4622" i="61"/>
  <c r="C4623" i="61" l="1"/>
  <c r="B4623" i="61"/>
  <c r="A4624" i="61"/>
  <c r="D4622" i="61"/>
  <c r="B4624" i="61" l="1"/>
  <c r="A4625" i="61"/>
  <c r="C4624" i="61"/>
  <c r="D4624" i="61" s="1"/>
  <c r="D4623" i="61"/>
  <c r="A4626" i="61" l="1"/>
  <c r="C4625" i="61"/>
  <c r="B4625" i="61"/>
  <c r="D4625" i="61" l="1"/>
  <c r="C4626" i="61"/>
  <c r="A4627" i="61"/>
  <c r="B4626" i="61"/>
  <c r="C4627" i="61" l="1"/>
  <c r="B4627" i="61"/>
  <c r="A4628" i="61"/>
  <c r="D4626" i="61"/>
  <c r="B4628" i="61" l="1"/>
  <c r="A4629" i="61"/>
  <c r="C4628" i="61"/>
  <c r="D4628" i="61" s="1"/>
  <c r="D4627" i="61"/>
  <c r="A4630" i="61" l="1"/>
  <c r="C4629" i="61"/>
  <c r="B4629" i="61"/>
  <c r="D4629" i="61" l="1"/>
  <c r="C4630" i="61"/>
  <c r="A4631" i="61"/>
  <c r="B4630" i="61"/>
  <c r="C4631" i="61" l="1"/>
  <c r="B4631" i="61"/>
  <c r="A4632" i="61"/>
  <c r="D4630" i="61"/>
  <c r="B4632" i="61" l="1"/>
  <c r="A4633" i="61"/>
  <c r="C4632" i="61"/>
  <c r="D4632" i="61" s="1"/>
  <c r="D4631" i="61"/>
  <c r="A4634" i="61" l="1"/>
  <c r="C4633" i="61"/>
  <c r="B4633" i="61"/>
  <c r="D4633" i="61" l="1"/>
  <c r="C4634" i="61"/>
  <c r="A4635" i="61"/>
  <c r="B4634" i="61"/>
  <c r="C4635" i="61" l="1"/>
  <c r="B4635" i="61"/>
  <c r="A4636" i="61"/>
  <c r="D4634" i="61"/>
  <c r="B4636" i="61" l="1"/>
  <c r="A4637" i="61"/>
  <c r="C4636" i="61"/>
  <c r="D4636" i="61" s="1"/>
  <c r="D4635" i="61"/>
  <c r="A4638" i="61" l="1"/>
  <c r="C4637" i="61"/>
  <c r="B4637" i="61"/>
  <c r="D4637" i="61" l="1"/>
  <c r="C4638" i="61"/>
  <c r="A4639" i="61"/>
  <c r="B4638" i="61"/>
  <c r="C4639" i="61" l="1"/>
  <c r="B4639" i="61"/>
  <c r="A4640" i="61"/>
  <c r="D4638" i="61"/>
  <c r="B4640" i="61" l="1"/>
  <c r="A4641" i="61"/>
  <c r="C4640" i="61"/>
  <c r="D4640" i="61" s="1"/>
  <c r="D4639" i="61"/>
  <c r="A4642" i="61" l="1"/>
  <c r="C4641" i="61"/>
  <c r="B4641" i="61"/>
  <c r="D4641" i="61" l="1"/>
  <c r="C4642" i="61"/>
  <c r="A4643" i="61"/>
  <c r="B4642" i="61"/>
  <c r="C4643" i="61" l="1"/>
  <c r="B4643" i="61"/>
  <c r="A4644" i="61"/>
  <c r="D4642" i="61"/>
  <c r="B4644" i="61" l="1"/>
  <c r="A4645" i="61"/>
  <c r="C4644" i="61"/>
  <c r="D4644" i="61" s="1"/>
  <c r="D4643" i="61"/>
  <c r="A4646" i="61" l="1"/>
  <c r="C4645" i="61"/>
  <c r="B4645" i="61"/>
  <c r="D4645" i="61" l="1"/>
  <c r="C4646" i="61"/>
  <c r="A4647" i="61"/>
  <c r="B4646" i="61"/>
  <c r="C4647" i="61" l="1"/>
  <c r="B4647" i="61"/>
  <c r="A4648" i="61"/>
  <c r="D4646" i="61"/>
  <c r="B4648" i="61" l="1"/>
  <c r="A4649" i="61"/>
  <c r="C4648" i="61"/>
  <c r="D4648" i="61" s="1"/>
  <c r="D4647" i="61"/>
  <c r="A4650" i="61" l="1"/>
  <c r="C4649" i="61"/>
  <c r="B4649" i="61"/>
  <c r="D4649" i="61" l="1"/>
  <c r="C4650" i="61"/>
  <c r="A4651" i="61"/>
  <c r="B4650" i="61"/>
  <c r="C4651" i="61" l="1"/>
  <c r="B4651" i="61"/>
  <c r="A4652" i="61"/>
  <c r="D4650" i="61"/>
  <c r="B4652" i="61" l="1"/>
  <c r="A4653" i="61"/>
  <c r="C4652" i="61"/>
  <c r="D4652" i="61" s="1"/>
  <c r="D4651" i="61"/>
  <c r="A4654" i="61" l="1"/>
  <c r="C4653" i="61"/>
  <c r="B4653" i="61"/>
  <c r="D4653" i="61" l="1"/>
  <c r="C4654" i="61"/>
  <c r="A4655" i="61"/>
  <c r="B4654" i="61"/>
  <c r="C4655" i="61" l="1"/>
  <c r="B4655" i="61"/>
  <c r="A4656" i="61"/>
  <c r="D4654" i="61"/>
  <c r="B4656" i="61" l="1"/>
  <c r="A4657" i="61"/>
  <c r="C4656" i="61"/>
  <c r="D4656" i="61" s="1"/>
  <c r="D4655" i="61"/>
  <c r="A4658" i="61" l="1"/>
  <c r="C4657" i="61"/>
  <c r="B4657" i="61"/>
  <c r="D4657" i="61" l="1"/>
  <c r="C4658" i="61"/>
  <c r="A4659" i="61"/>
  <c r="B4658" i="61"/>
  <c r="C4659" i="61" l="1"/>
  <c r="B4659" i="61"/>
  <c r="A4660" i="61"/>
  <c r="D4658" i="61"/>
  <c r="B4660" i="61" l="1"/>
  <c r="A4661" i="61"/>
  <c r="C4660" i="61"/>
  <c r="D4660" i="61" s="1"/>
  <c r="D4659" i="61"/>
  <c r="A4662" i="61" l="1"/>
  <c r="C4661" i="61"/>
  <c r="B4661" i="61"/>
  <c r="D4661" i="61" l="1"/>
  <c r="C4662" i="61"/>
  <c r="A4663" i="61"/>
  <c r="B4662" i="61"/>
  <c r="C4663" i="61" l="1"/>
  <c r="B4663" i="61"/>
  <c r="A4664" i="61"/>
  <c r="D4662" i="61"/>
  <c r="B4664" i="61" l="1"/>
  <c r="A4665" i="61"/>
  <c r="C4664" i="61"/>
  <c r="D4664" i="61" s="1"/>
  <c r="D4663" i="61"/>
  <c r="A4666" i="61" l="1"/>
  <c r="C4665" i="61"/>
  <c r="B4665" i="61"/>
  <c r="D4665" i="61" l="1"/>
  <c r="C4666" i="61"/>
  <c r="A4667" i="61"/>
  <c r="B4666" i="61"/>
  <c r="C4667" i="61" l="1"/>
  <c r="B4667" i="61"/>
  <c r="A4668" i="61"/>
  <c r="D4666" i="61"/>
  <c r="B4668" i="61" l="1"/>
  <c r="A4669" i="61"/>
  <c r="C4668" i="61"/>
  <c r="D4668" i="61" s="1"/>
  <c r="D4667" i="61"/>
  <c r="A4670" i="61" l="1"/>
  <c r="C4669" i="61"/>
  <c r="B4669" i="61"/>
  <c r="D4669" i="61" l="1"/>
  <c r="C4670" i="61"/>
  <c r="D4670" i="61" s="1"/>
  <c r="A4671" i="61"/>
  <c r="B4670" i="61"/>
  <c r="C4671" i="61" l="1"/>
  <c r="B4671" i="61"/>
  <c r="A4672" i="61"/>
  <c r="B4672" i="61" l="1"/>
  <c r="A4673" i="61"/>
  <c r="C4672" i="61"/>
  <c r="D4672" i="61" s="1"/>
  <c r="D4671" i="61"/>
  <c r="A4674" i="61" l="1"/>
  <c r="C4673" i="61"/>
  <c r="B4673" i="61"/>
  <c r="D4673" i="61" l="1"/>
  <c r="C4674" i="61"/>
  <c r="A4675" i="61"/>
  <c r="B4674" i="61"/>
  <c r="C4675" i="61" l="1"/>
  <c r="B4675" i="61"/>
  <c r="A4676" i="61"/>
  <c r="D4674" i="61"/>
  <c r="B4676" i="61" l="1"/>
  <c r="A4677" i="61"/>
  <c r="C4676" i="61"/>
  <c r="D4676" i="61" s="1"/>
  <c r="D4675" i="61"/>
  <c r="A4678" i="61" l="1"/>
  <c r="C4677" i="61"/>
  <c r="B4677" i="61"/>
  <c r="D4677" i="61" l="1"/>
  <c r="C4678" i="61"/>
  <c r="A4679" i="61"/>
  <c r="B4678" i="61"/>
  <c r="C4679" i="61" l="1"/>
  <c r="B4679" i="61"/>
  <c r="A4680" i="61"/>
  <c r="D4678" i="61"/>
  <c r="B4680" i="61" l="1"/>
  <c r="A4681" i="61"/>
  <c r="C4680" i="61"/>
  <c r="D4680" i="61" s="1"/>
  <c r="D4679" i="61"/>
  <c r="A4682" i="61" l="1"/>
  <c r="C4681" i="61"/>
  <c r="B4681" i="61"/>
  <c r="D4681" i="61" l="1"/>
  <c r="C4682" i="61"/>
  <c r="A4683" i="61"/>
  <c r="B4682" i="61"/>
  <c r="C4683" i="61" l="1"/>
  <c r="B4683" i="61"/>
  <c r="A4684" i="61"/>
  <c r="D4682" i="61"/>
  <c r="B4684" i="61" l="1"/>
  <c r="A4685" i="61"/>
  <c r="C4684" i="61"/>
  <c r="D4684" i="61" s="1"/>
  <c r="D4683" i="61"/>
  <c r="A4686" i="61" l="1"/>
  <c r="C4685" i="61"/>
  <c r="B4685" i="61"/>
  <c r="D4685" i="61" l="1"/>
  <c r="C4686" i="61"/>
  <c r="A4687" i="61"/>
  <c r="B4686" i="61"/>
  <c r="C4687" i="61" l="1"/>
  <c r="B4687" i="61"/>
  <c r="A4688" i="61"/>
  <c r="D4686" i="61"/>
  <c r="B4688" i="61" l="1"/>
  <c r="A4689" i="61"/>
  <c r="C4688" i="61"/>
  <c r="D4688" i="61" s="1"/>
  <c r="D4687" i="61"/>
  <c r="A4690" i="61" l="1"/>
  <c r="C4689" i="61"/>
  <c r="B4689" i="61"/>
  <c r="D4689" i="61" l="1"/>
  <c r="C4690" i="61"/>
  <c r="A4691" i="61"/>
  <c r="B4690" i="61"/>
  <c r="C4691" i="61" l="1"/>
  <c r="B4691" i="61"/>
  <c r="A4692" i="61"/>
  <c r="D4690" i="61"/>
  <c r="B4692" i="61" l="1"/>
  <c r="A4693" i="61"/>
  <c r="C4692" i="61"/>
  <c r="D4692" i="61" s="1"/>
  <c r="D4691" i="61"/>
  <c r="A4694" i="61" l="1"/>
  <c r="C4693" i="61"/>
  <c r="B4693" i="61"/>
  <c r="D4693" i="61" l="1"/>
  <c r="C4694" i="61"/>
  <c r="A4695" i="61"/>
  <c r="B4694" i="61"/>
  <c r="C4695" i="61" l="1"/>
  <c r="B4695" i="61"/>
  <c r="A4696" i="61"/>
  <c r="D4694" i="61"/>
  <c r="B4696" i="61" l="1"/>
  <c r="A4697" i="61"/>
  <c r="C4696" i="61"/>
  <c r="D4696" i="61" s="1"/>
  <c r="D4695" i="61"/>
  <c r="A4698" i="61" l="1"/>
  <c r="C4697" i="61"/>
  <c r="B4697" i="61"/>
  <c r="D4697" i="61" l="1"/>
  <c r="C4698" i="61"/>
  <c r="A4699" i="61"/>
  <c r="B4698" i="61"/>
  <c r="C4699" i="61" l="1"/>
  <c r="B4699" i="61"/>
  <c r="A4700" i="61"/>
  <c r="D4698" i="61"/>
  <c r="B4700" i="61" l="1"/>
  <c r="A4701" i="61"/>
  <c r="C4700" i="61"/>
  <c r="D4700" i="61" s="1"/>
  <c r="D4699" i="61"/>
  <c r="A4702" i="61" l="1"/>
  <c r="C4701" i="61"/>
  <c r="B4701" i="61"/>
  <c r="D4701" i="61" l="1"/>
  <c r="C4702" i="61"/>
  <c r="A4703" i="61"/>
  <c r="B4702" i="61"/>
  <c r="C4703" i="61" l="1"/>
  <c r="B4703" i="61"/>
  <c r="A4704" i="61"/>
  <c r="D4702" i="61"/>
  <c r="B4704" i="61" l="1"/>
  <c r="A4705" i="61"/>
  <c r="C4704" i="61"/>
  <c r="D4704" i="61" s="1"/>
  <c r="D4703" i="61"/>
  <c r="A4706" i="61" l="1"/>
  <c r="C4705" i="61"/>
  <c r="B4705" i="61"/>
  <c r="D4705" i="61" l="1"/>
  <c r="C4706" i="61"/>
  <c r="A4707" i="61"/>
  <c r="B4706" i="61"/>
  <c r="C4707" i="61" l="1"/>
  <c r="B4707" i="61"/>
  <c r="A4708" i="61"/>
  <c r="D4706" i="61"/>
  <c r="B4708" i="61" l="1"/>
  <c r="A4709" i="61"/>
  <c r="C4708" i="61"/>
  <c r="D4708" i="61" s="1"/>
  <c r="D4707" i="61"/>
  <c r="A4710" i="61" l="1"/>
  <c r="C4709" i="61"/>
  <c r="B4709" i="61"/>
  <c r="D4709" i="61" l="1"/>
  <c r="C4710" i="61"/>
  <c r="A4711" i="61"/>
  <c r="B4710" i="61"/>
  <c r="C4711" i="61" l="1"/>
  <c r="B4711" i="61"/>
  <c r="A4712" i="61"/>
  <c r="D4710" i="61"/>
  <c r="B4712" i="61" l="1"/>
  <c r="A4713" i="61"/>
  <c r="C4712" i="61"/>
  <c r="D4712" i="61" s="1"/>
  <c r="D4711" i="61"/>
  <c r="A4714" i="61" l="1"/>
  <c r="C4713" i="61"/>
  <c r="B4713" i="61"/>
  <c r="D4713" i="61" l="1"/>
  <c r="C4714" i="61"/>
  <c r="A4715" i="61"/>
  <c r="B4714" i="61"/>
  <c r="C4715" i="61" l="1"/>
  <c r="B4715" i="61"/>
  <c r="A4716" i="61"/>
  <c r="D4714" i="61"/>
  <c r="B4716" i="61" l="1"/>
  <c r="A4717" i="61"/>
  <c r="C4716" i="61"/>
  <c r="D4716" i="61" s="1"/>
  <c r="D4715" i="61"/>
  <c r="A4718" i="61" l="1"/>
  <c r="C4717" i="61"/>
  <c r="B4717" i="61"/>
  <c r="D4717" i="61" l="1"/>
  <c r="C4718" i="61"/>
  <c r="A4719" i="61"/>
  <c r="B4718" i="61"/>
  <c r="C4719" i="61" l="1"/>
  <c r="B4719" i="61"/>
  <c r="A4720" i="61"/>
  <c r="D4718" i="61"/>
  <c r="B4720" i="61" l="1"/>
  <c r="A4721" i="61"/>
  <c r="C4720" i="61"/>
  <c r="D4720" i="61" s="1"/>
  <c r="D4719" i="61"/>
  <c r="A4722" i="61" l="1"/>
  <c r="C4721" i="61"/>
  <c r="B4721" i="61"/>
  <c r="D4721" i="61" l="1"/>
  <c r="C4722" i="61"/>
  <c r="A4723" i="61"/>
  <c r="B4722" i="61"/>
  <c r="C4723" i="61" l="1"/>
  <c r="B4723" i="61"/>
  <c r="A4724" i="61"/>
  <c r="D4722" i="61"/>
  <c r="B4724" i="61" l="1"/>
  <c r="A4725" i="61"/>
  <c r="C4724" i="61"/>
  <c r="D4724" i="61" s="1"/>
  <c r="D4723" i="61"/>
  <c r="A4726" i="61" l="1"/>
  <c r="C4725" i="61"/>
  <c r="B4725" i="61"/>
  <c r="D4725" i="61" l="1"/>
  <c r="C4726" i="61"/>
  <c r="A4727" i="61"/>
  <c r="B4726" i="61"/>
  <c r="C4727" i="61" l="1"/>
  <c r="B4727" i="61"/>
  <c r="A4728" i="61"/>
  <c r="D4726" i="61"/>
  <c r="B4728" i="61" l="1"/>
  <c r="A4729" i="61"/>
  <c r="C4728" i="61"/>
  <c r="D4728" i="61" s="1"/>
  <c r="D4727" i="61"/>
  <c r="A4730" i="61" l="1"/>
  <c r="C4729" i="61"/>
  <c r="B4729" i="61"/>
  <c r="D4729" i="61" l="1"/>
  <c r="C4730" i="61"/>
  <c r="A4731" i="61"/>
  <c r="B4730" i="61"/>
  <c r="C4731" i="61" l="1"/>
  <c r="B4731" i="61"/>
  <c r="A4732" i="61"/>
  <c r="D4730" i="61"/>
  <c r="B4732" i="61" l="1"/>
  <c r="A4733" i="61"/>
  <c r="C4732" i="61"/>
  <c r="D4732" i="61" s="1"/>
  <c r="D4731" i="61"/>
  <c r="A4734" i="61" l="1"/>
  <c r="C4733" i="61"/>
  <c r="B4733" i="61"/>
  <c r="D4733" i="61" l="1"/>
  <c r="C4734" i="61"/>
  <c r="A4735" i="61"/>
  <c r="B4734" i="61"/>
  <c r="C4735" i="61" l="1"/>
  <c r="B4735" i="61"/>
  <c r="A4736" i="61"/>
  <c r="D4734" i="61"/>
  <c r="B4736" i="61" l="1"/>
  <c r="A4737" i="61"/>
  <c r="C4736" i="61"/>
  <c r="D4736" i="61" s="1"/>
  <c r="D4735" i="61"/>
  <c r="A4738" i="61" l="1"/>
  <c r="C4737" i="61"/>
  <c r="B4737" i="61"/>
  <c r="D4737" i="61" l="1"/>
  <c r="C4738" i="61"/>
  <c r="A4739" i="61"/>
  <c r="B4738" i="61"/>
  <c r="C4739" i="61" l="1"/>
  <c r="B4739" i="61"/>
  <c r="A4740" i="61"/>
  <c r="D4738" i="61"/>
  <c r="B4740" i="61" l="1"/>
  <c r="A4741" i="61"/>
  <c r="C4740" i="61"/>
  <c r="D4740" i="61" s="1"/>
  <c r="D4739" i="61"/>
  <c r="A4742" i="61" l="1"/>
  <c r="C4741" i="61"/>
  <c r="B4741" i="61"/>
  <c r="D4741" i="61" l="1"/>
  <c r="C4742" i="61"/>
  <c r="A4743" i="61"/>
  <c r="B4742" i="61"/>
  <c r="C4743" i="61" l="1"/>
  <c r="B4743" i="61"/>
  <c r="A4744" i="61"/>
  <c r="D4742" i="61"/>
  <c r="B4744" i="61" l="1"/>
  <c r="A4745" i="61"/>
  <c r="C4744" i="61"/>
  <c r="D4744" i="61" s="1"/>
  <c r="D4743" i="61"/>
  <c r="A4746" i="61" l="1"/>
  <c r="C4745" i="61"/>
  <c r="B4745" i="61"/>
  <c r="D4745" i="61" l="1"/>
  <c r="C4746" i="61"/>
  <c r="A4747" i="61"/>
  <c r="B4746" i="61"/>
  <c r="C4747" i="61" l="1"/>
  <c r="B4747" i="61"/>
  <c r="A4748" i="61"/>
  <c r="D4746" i="61"/>
  <c r="B4748" i="61" l="1"/>
  <c r="A4749" i="61"/>
  <c r="C4748" i="61"/>
  <c r="D4748" i="61" s="1"/>
  <c r="D4747" i="61"/>
  <c r="A4750" i="61" l="1"/>
  <c r="C4749" i="61"/>
  <c r="B4749" i="61"/>
  <c r="D4749" i="61" l="1"/>
  <c r="C4750" i="61"/>
  <c r="A4751" i="61"/>
  <c r="B4750" i="61"/>
  <c r="C4751" i="61" l="1"/>
  <c r="B4751" i="61"/>
  <c r="A4752" i="61"/>
  <c r="D4750" i="61"/>
  <c r="B4752" i="61" l="1"/>
  <c r="A4753" i="61"/>
  <c r="C4752" i="61"/>
  <c r="D4752" i="61" s="1"/>
  <c r="D4751" i="61"/>
  <c r="A4754" i="61" l="1"/>
  <c r="C4753" i="61"/>
  <c r="B4753" i="61"/>
  <c r="D4753" i="61" l="1"/>
  <c r="C4754" i="61"/>
  <c r="A4755" i="61"/>
  <c r="B4754" i="61"/>
  <c r="C4755" i="61" l="1"/>
  <c r="B4755" i="61"/>
  <c r="A4756" i="61"/>
  <c r="D4754" i="61"/>
  <c r="B4756" i="61" l="1"/>
  <c r="A4757" i="61"/>
  <c r="C4756" i="61"/>
  <c r="D4756" i="61" s="1"/>
  <c r="D4755" i="61"/>
  <c r="A4758" i="61" l="1"/>
  <c r="C4757" i="61"/>
  <c r="B4757" i="61"/>
  <c r="D4757" i="61" l="1"/>
  <c r="C4758" i="61"/>
  <c r="A4759" i="61"/>
  <c r="B4758" i="61"/>
  <c r="C4759" i="61" l="1"/>
  <c r="B4759" i="61"/>
  <c r="A4760" i="61"/>
  <c r="D4758" i="61"/>
  <c r="B4760" i="61" l="1"/>
  <c r="A4761" i="61"/>
  <c r="C4760" i="61"/>
  <c r="D4760" i="61" s="1"/>
  <c r="D4759" i="61"/>
  <c r="A4762" i="61" l="1"/>
  <c r="C4761" i="61"/>
  <c r="B4761" i="61"/>
  <c r="D4761" i="61" l="1"/>
  <c r="C4762" i="61"/>
  <c r="A4763" i="61"/>
  <c r="B4762" i="61"/>
  <c r="C4763" i="61" l="1"/>
  <c r="B4763" i="61"/>
  <c r="A4764" i="61"/>
  <c r="D4762" i="61"/>
  <c r="B4764" i="61" l="1"/>
  <c r="A4765" i="61"/>
  <c r="C4764" i="61"/>
  <c r="D4764" i="61" s="1"/>
  <c r="D4763" i="61"/>
  <c r="A4766" i="61" l="1"/>
  <c r="C4765" i="61"/>
  <c r="B4765" i="61"/>
  <c r="D4765" i="61" l="1"/>
  <c r="C4766" i="61"/>
  <c r="A4767" i="61"/>
  <c r="B4766" i="61"/>
  <c r="C4767" i="61" l="1"/>
  <c r="B4767" i="61"/>
  <c r="A4768" i="61"/>
  <c r="D4766" i="61"/>
  <c r="B4768" i="61" l="1"/>
  <c r="A4769" i="61"/>
  <c r="C4768" i="61"/>
  <c r="D4768" i="61" s="1"/>
  <c r="D4767" i="61"/>
  <c r="A4770" i="61" l="1"/>
  <c r="C4769" i="61"/>
  <c r="B4769" i="61"/>
  <c r="D4769" i="61" l="1"/>
  <c r="C4770" i="61"/>
  <c r="A4771" i="61"/>
  <c r="B4770" i="61"/>
  <c r="C4771" i="61" l="1"/>
  <c r="B4771" i="61"/>
  <c r="A4772" i="61"/>
  <c r="D4770" i="61"/>
  <c r="B4772" i="61" l="1"/>
  <c r="A4773" i="61"/>
  <c r="C4772" i="61"/>
  <c r="D4772" i="61" s="1"/>
  <c r="D4771" i="61"/>
  <c r="A4774" i="61" l="1"/>
  <c r="C4773" i="61"/>
  <c r="B4773" i="61"/>
  <c r="D4773" i="61" l="1"/>
  <c r="C4774" i="61"/>
  <c r="A4775" i="61"/>
  <c r="B4774" i="61"/>
  <c r="C4775" i="61" l="1"/>
  <c r="B4775" i="61"/>
  <c r="A4776" i="61"/>
  <c r="D4774" i="61"/>
  <c r="B4776" i="61" l="1"/>
  <c r="A4777" i="61"/>
  <c r="C4776" i="61"/>
  <c r="D4776" i="61" s="1"/>
  <c r="D4775" i="61"/>
  <c r="A4778" i="61" l="1"/>
  <c r="C4777" i="61"/>
  <c r="B4777" i="61"/>
  <c r="D4777" i="61" l="1"/>
  <c r="C4778" i="61"/>
  <c r="A4779" i="61"/>
  <c r="B4778" i="61"/>
  <c r="C4779" i="61" l="1"/>
  <c r="B4779" i="61"/>
  <c r="A4780" i="61"/>
  <c r="D4778" i="61"/>
  <c r="B4780" i="61" l="1"/>
  <c r="A4781" i="61"/>
  <c r="C4780" i="61"/>
  <c r="D4780" i="61" s="1"/>
  <c r="D4779" i="61"/>
  <c r="A4782" i="61" l="1"/>
  <c r="C4781" i="61"/>
  <c r="B4781" i="61"/>
  <c r="D4781" i="61" l="1"/>
  <c r="C4782" i="61"/>
  <c r="A4783" i="61"/>
  <c r="B4782" i="61"/>
  <c r="C4783" i="61" l="1"/>
  <c r="B4783" i="61"/>
  <c r="A4784" i="61"/>
  <c r="D4782" i="61"/>
  <c r="B4784" i="61" l="1"/>
  <c r="A4785" i="61"/>
  <c r="C4784" i="61"/>
  <c r="D4784" i="61" s="1"/>
  <c r="D4783" i="61"/>
  <c r="A4786" i="61" l="1"/>
  <c r="C4785" i="61"/>
  <c r="B4785" i="61"/>
  <c r="D4785" i="61" l="1"/>
  <c r="C4786" i="61"/>
  <c r="A4787" i="61"/>
  <c r="B4786" i="61"/>
  <c r="C4787" i="61" l="1"/>
  <c r="B4787" i="61"/>
  <c r="A4788" i="61"/>
  <c r="D4786" i="61"/>
  <c r="B4788" i="61" l="1"/>
  <c r="A4789" i="61"/>
  <c r="C4788" i="61"/>
  <c r="D4788" i="61" s="1"/>
  <c r="D4787" i="61"/>
  <c r="A4790" i="61" l="1"/>
  <c r="C4789" i="61"/>
  <c r="B4789" i="61"/>
  <c r="D4789" i="61" l="1"/>
  <c r="C4790" i="61"/>
  <c r="A4791" i="61"/>
  <c r="B4790" i="61"/>
  <c r="C4791" i="61" l="1"/>
  <c r="B4791" i="61"/>
  <c r="A4792" i="61"/>
  <c r="D4790" i="61"/>
  <c r="B4792" i="61" l="1"/>
  <c r="A4793" i="61"/>
  <c r="C4792" i="61"/>
  <c r="D4792" i="61" s="1"/>
  <c r="D4791" i="61"/>
  <c r="A4794" i="61" l="1"/>
  <c r="C4793" i="61"/>
  <c r="B4793" i="61"/>
  <c r="D4793" i="61" l="1"/>
  <c r="C4794" i="61"/>
  <c r="A4795" i="61"/>
  <c r="B4794" i="61"/>
  <c r="C4795" i="61" l="1"/>
  <c r="B4795" i="61"/>
  <c r="A4796" i="61"/>
  <c r="D4794" i="61"/>
  <c r="B4796" i="61" l="1"/>
  <c r="A4797" i="61"/>
  <c r="C4796" i="61"/>
  <c r="D4796" i="61" s="1"/>
  <c r="D4795" i="61"/>
  <c r="A4798" i="61" l="1"/>
  <c r="C4797" i="61"/>
  <c r="B4797" i="61"/>
  <c r="D4797" i="61" l="1"/>
  <c r="C4798" i="61"/>
  <c r="A4799" i="61"/>
  <c r="B4798" i="61"/>
  <c r="C4799" i="61" l="1"/>
  <c r="B4799" i="61"/>
  <c r="A4800" i="61"/>
  <c r="D4798" i="61"/>
  <c r="B4800" i="61" l="1"/>
  <c r="A4801" i="61"/>
  <c r="C4800" i="61"/>
  <c r="D4800" i="61" s="1"/>
  <c r="D4799" i="61"/>
  <c r="A4802" i="61" l="1"/>
  <c r="C4801" i="61"/>
  <c r="B4801" i="61"/>
  <c r="D4801" i="61" l="1"/>
  <c r="C4802" i="61"/>
  <c r="A4803" i="61"/>
  <c r="B4802" i="61"/>
  <c r="C4803" i="61" l="1"/>
  <c r="B4803" i="61"/>
  <c r="A4804" i="61"/>
  <c r="D4802" i="61"/>
  <c r="B4804" i="61" l="1"/>
  <c r="A4805" i="61"/>
  <c r="C4804" i="61"/>
  <c r="D4804" i="61" s="1"/>
  <c r="D4803" i="61"/>
  <c r="A4806" i="61" l="1"/>
  <c r="C4805" i="61"/>
  <c r="B4805" i="61"/>
  <c r="D4805" i="61" l="1"/>
  <c r="C4806" i="61"/>
  <c r="A4807" i="61"/>
  <c r="B4806" i="61"/>
  <c r="C4807" i="61" l="1"/>
  <c r="B4807" i="61"/>
  <c r="A4808" i="61"/>
  <c r="D4806" i="61"/>
  <c r="B4808" i="61" l="1"/>
  <c r="A4809" i="61"/>
  <c r="C4808" i="61"/>
  <c r="D4808" i="61" s="1"/>
  <c r="D4807" i="61"/>
  <c r="A4810" i="61" l="1"/>
  <c r="C4809" i="61"/>
  <c r="B4809" i="61"/>
  <c r="D4809" i="61" l="1"/>
  <c r="C4810" i="61"/>
  <c r="A4811" i="61"/>
  <c r="B4810" i="61"/>
  <c r="C4811" i="61" l="1"/>
  <c r="B4811" i="61"/>
  <c r="A4812" i="61"/>
  <c r="D4810" i="61"/>
  <c r="B4812" i="61" l="1"/>
  <c r="A4813" i="61"/>
  <c r="C4812" i="61"/>
  <c r="D4812" i="61" s="1"/>
  <c r="D4811" i="61"/>
  <c r="A4814" i="61" l="1"/>
  <c r="C4813" i="61"/>
  <c r="B4813" i="61"/>
  <c r="D4813" i="61" l="1"/>
  <c r="C4814" i="61"/>
  <c r="A4815" i="61"/>
  <c r="B4814" i="61"/>
  <c r="C4815" i="61" l="1"/>
  <c r="B4815" i="61"/>
  <c r="A4816" i="61"/>
  <c r="D4814" i="61"/>
  <c r="B4816" i="61" l="1"/>
  <c r="A4817" i="61"/>
  <c r="C4816" i="61"/>
  <c r="D4816" i="61" s="1"/>
  <c r="D4815" i="61"/>
  <c r="A4818" i="61" l="1"/>
  <c r="C4817" i="61"/>
  <c r="B4817" i="61"/>
  <c r="D4817" i="61" l="1"/>
  <c r="C4818" i="61"/>
  <c r="A4819" i="61"/>
  <c r="B4818" i="61"/>
  <c r="C4819" i="61" l="1"/>
  <c r="B4819" i="61"/>
  <c r="A4820" i="61"/>
  <c r="D4818" i="61"/>
  <c r="B4820" i="61" l="1"/>
  <c r="A4821" i="61"/>
  <c r="C4820" i="61"/>
  <c r="D4820" i="61" s="1"/>
  <c r="D4819" i="61"/>
  <c r="A4822" i="61" l="1"/>
  <c r="C4821" i="61"/>
  <c r="B4821" i="61"/>
  <c r="D4821" i="61" l="1"/>
  <c r="C4822" i="61"/>
  <c r="A4823" i="61"/>
  <c r="B4822" i="61"/>
  <c r="C4823" i="61" l="1"/>
  <c r="B4823" i="61"/>
  <c r="A4824" i="61"/>
  <c r="D4822" i="61"/>
  <c r="B4824" i="61" l="1"/>
  <c r="A4825" i="61"/>
  <c r="C4824" i="61"/>
  <c r="D4824" i="61" s="1"/>
  <c r="D4823" i="61"/>
  <c r="A4826" i="61" l="1"/>
  <c r="C4825" i="61"/>
  <c r="B4825" i="61"/>
  <c r="C4826" i="61" l="1"/>
  <c r="D4826" i="61" s="1"/>
  <c r="A4827" i="61"/>
  <c r="B4826" i="61"/>
  <c r="D4825" i="61"/>
  <c r="C4827" i="61" l="1"/>
  <c r="D4827" i="61" s="1"/>
  <c r="B4827" i="61"/>
  <c r="A4828" i="61"/>
  <c r="B4828" i="61" l="1"/>
  <c r="A4829" i="61"/>
  <c r="C4828" i="61"/>
  <c r="D4828" i="61" s="1"/>
  <c r="A4830" i="61" l="1"/>
  <c r="C4829" i="61"/>
  <c r="B4829" i="61"/>
  <c r="D4829" i="61" l="1"/>
  <c r="C4830" i="61"/>
  <c r="A4831" i="61"/>
  <c r="B4830" i="61"/>
  <c r="C4831" i="61" l="1"/>
  <c r="B4831" i="61"/>
  <c r="A4832" i="61"/>
  <c r="D4830" i="61"/>
  <c r="B4832" i="61" l="1"/>
  <c r="A4833" i="61"/>
  <c r="C4832" i="61"/>
  <c r="D4832" i="61" s="1"/>
  <c r="D4831" i="61"/>
  <c r="A4834" i="61" l="1"/>
  <c r="C4833" i="61"/>
  <c r="B4833" i="61"/>
  <c r="D4833" i="61" l="1"/>
  <c r="C4834" i="61"/>
  <c r="A4835" i="61"/>
  <c r="B4834" i="61"/>
  <c r="C4835" i="61" l="1"/>
  <c r="B4835" i="61"/>
  <c r="A4836" i="61"/>
  <c r="D4834" i="61"/>
  <c r="B4836" i="61" l="1"/>
  <c r="A4837" i="61"/>
  <c r="C4836" i="61"/>
  <c r="D4836" i="61" s="1"/>
  <c r="D4835" i="61"/>
  <c r="A4838" i="61" l="1"/>
  <c r="C4837" i="61"/>
  <c r="B4837" i="61"/>
  <c r="D4837" i="61" l="1"/>
  <c r="C4838" i="61"/>
  <c r="A4839" i="61"/>
  <c r="B4838" i="61"/>
  <c r="C4839" i="61" l="1"/>
  <c r="B4839" i="61"/>
  <c r="A4840" i="61"/>
  <c r="D4838" i="61"/>
  <c r="B4840" i="61" l="1"/>
  <c r="A4841" i="61"/>
  <c r="C4840" i="61"/>
  <c r="D4840" i="61" s="1"/>
  <c r="D4839" i="61"/>
  <c r="A4842" i="61" l="1"/>
  <c r="C4841" i="61"/>
  <c r="B4841" i="61"/>
  <c r="D4841" i="61" l="1"/>
  <c r="C4842" i="61"/>
  <c r="A4843" i="61"/>
  <c r="B4842" i="61"/>
  <c r="C4843" i="61" l="1"/>
  <c r="B4843" i="61"/>
  <c r="A4844" i="61"/>
  <c r="D4842" i="61"/>
  <c r="B4844" i="61" l="1"/>
  <c r="A4845" i="61"/>
  <c r="C4844" i="61"/>
  <c r="D4844" i="61" s="1"/>
  <c r="D4843" i="61"/>
  <c r="A4846" i="61" l="1"/>
  <c r="C4845" i="61"/>
  <c r="B4845" i="61"/>
  <c r="D4845" i="61" l="1"/>
  <c r="C4846" i="61"/>
  <c r="A4847" i="61"/>
  <c r="B4846" i="61"/>
  <c r="C4847" i="61" l="1"/>
  <c r="B4847" i="61"/>
  <c r="A4848" i="61"/>
  <c r="D4846" i="61"/>
  <c r="B4848" i="61" l="1"/>
  <c r="A4849" i="61"/>
  <c r="C4848" i="61"/>
  <c r="D4848" i="61" s="1"/>
  <c r="D4847" i="61"/>
  <c r="A4850" i="61" l="1"/>
  <c r="C4849" i="61"/>
  <c r="B4849" i="61"/>
  <c r="D4849" i="61" l="1"/>
  <c r="C4850" i="61"/>
  <c r="A4851" i="61"/>
  <c r="B4850" i="61"/>
  <c r="C4851" i="61" l="1"/>
  <c r="B4851" i="61"/>
  <c r="A4852" i="61"/>
  <c r="D4850" i="61"/>
  <c r="B4852" i="61" l="1"/>
  <c r="A4853" i="61"/>
  <c r="C4852" i="61"/>
  <c r="D4852" i="61" s="1"/>
  <c r="D4851" i="61"/>
  <c r="A4854" i="61" l="1"/>
  <c r="C4853" i="61"/>
  <c r="B4853" i="61"/>
  <c r="D4853" i="61" l="1"/>
  <c r="C4854" i="61"/>
  <c r="A4855" i="61"/>
  <c r="B4854" i="61"/>
  <c r="C4855" i="61" l="1"/>
  <c r="B4855" i="61"/>
  <c r="A4856" i="61"/>
  <c r="D4854" i="61"/>
  <c r="B4856" i="61" l="1"/>
  <c r="A4857" i="61"/>
  <c r="C4856" i="61"/>
  <c r="D4856" i="61" s="1"/>
  <c r="D4855" i="61"/>
  <c r="A4858" i="61" l="1"/>
  <c r="C4857" i="61"/>
  <c r="B4857" i="61"/>
  <c r="D4857" i="61" l="1"/>
  <c r="C4858" i="61"/>
  <c r="A4859" i="61"/>
  <c r="B4858" i="61"/>
  <c r="C4859" i="61" l="1"/>
  <c r="B4859" i="61"/>
  <c r="A4860" i="61"/>
  <c r="D4858" i="61"/>
  <c r="B4860" i="61" l="1"/>
  <c r="A4861" i="61"/>
  <c r="C4860" i="61"/>
  <c r="D4860" i="61" s="1"/>
  <c r="D4859" i="61"/>
  <c r="A4862" i="61" l="1"/>
  <c r="C4861" i="61"/>
  <c r="B4861" i="61"/>
  <c r="D4861" i="61" l="1"/>
  <c r="C4862" i="61"/>
  <c r="A4863" i="61"/>
  <c r="B4862" i="61"/>
  <c r="C4863" i="61" l="1"/>
  <c r="B4863" i="61"/>
  <c r="A4864" i="61"/>
  <c r="D4862" i="61"/>
  <c r="B4864" i="61" l="1"/>
  <c r="A4865" i="61"/>
  <c r="C4864" i="61"/>
  <c r="D4864" i="61" s="1"/>
  <c r="D4863" i="61"/>
  <c r="A4866" i="61" l="1"/>
  <c r="C4865" i="61"/>
  <c r="B4865" i="61"/>
  <c r="D4865" i="61" l="1"/>
  <c r="C4866" i="61"/>
  <c r="A4867" i="61"/>
  <c r="B4866" i="61"/>
  <c r="C4867" i="61" l="1"/>
  <c r="B4867" i="61"/>
  <c r="A4868" i="61"/>
  <c r="D4866" i="61"/>
  <c r="B4868" i="61" l="1"/>
  <c r="A4869" i="61"/>
  <c r="C4868" i="61"/>
  <c r="D4868" i="61" s="1"/>
  <c r="D4867" i="61"/>
  <c r="A4870" i="61" l="1"/>
  <c r="C4869" i="61"/>
  <c r="B4869" i="61"/>
  <c r="D4869" i="61" l="1"/>
  <c r="C4870" i="61"/>
  <c r="A4871" i="61"/>
  <c r="B4870" i="61"/>
  <c r="C4871" i="61" l="1"/>
  <c r="B4871" i="61"/>
  <c r="A4872" i="61"/>
  <c r="D4870" i="61"/>
  <c r="B4872" i="61" l="1"/>
  <c r="A4873" i="61"/>
  <c r="C4872" i="61"/>
  <c r="D4872" i="61" s="1"/>
  <c r="D4871" i="61"/>
  <c r="A4874" i="61" l="1"/>
  <c r="C4873" i="61"/>
  <c r="B4873" i="61"/>
  <c r="D4873" i="61" l="1"/>
  <c r="C4874" i="61"/>
  <c r="A4875" i="61"/>
  <c r="B4874" i="61"/>
  <c r="C4875" i="61" l="1"/>
  <c r="B4875" i="61"/>
  <c r="A4876" i="61"/>
  <c r="D4874" i="61"/>
  <c r="B4876" i="61" l="1"/>
  <c r="A4877" i="61"/>
  <c r="C4876" i="61"/>
  <c r="D4876" i="61" s="1"/>
  <c r="D4875" i="61"/>
  <c r="A4878" i="61" l="1"/>
  <c r="C4877" i="61"/>
  <c r="B4877" i="61"/>
  <c r="D4877" i="61" l="1"/>
  <c r="C4878" i="61"/>
  <c r="A4879" i="61"/>
  <c r="B4878" i="61"/>
  <c r="C4879" i="61" l="1"/>
  <c r="B4879" i="61"/>
  <c r="A4880" i="61"/>
  <c r="D4878" i="61"/>
  <c r="B4880" i="61" l="1"/>
  <c r="A4881" i="61"/>
  <c r="C4880" i="61"/>
  <c r="D4880" i="61" s="1"/>
  <c r="D4879" i="61"/>
  <c r="A4882" i="61" l="1"/>
  <c r="C4881" i="61"/>
  <c r="B4881" i="61"/>
  <c r="D4881" i="61" l="1"/>
  <c r="C4882" i="61"/>
  <c r="A4883" i="61"/>
  <c r="B4882" i="61"/>
  <c r="C4883" i="61" l="1"/>
  <c r="B4883" i="61"/>
  <c r="A4884" i="61"/>
  <c r="D4882" i="61"/>
  <c r="B4884" i="61" l="1"/>
  <c r="A4885" i="61"/>
  <c r="C4884" i="61"/>
  <c r="D4884" i="61" s="1"/>
  <c r="D4883" i="61"/>
  <c r="A4886" i="61" l="1"/>
  <c r="C4885" i="61"/>
  <c r="B4885" i="61"/>
  <c r="D4885" i="61" l="1"/>
  <c r="C4886" i="61"/>
  <c r="A4887" i="61"/>
  <c r="B4886" i="61"/>
  <c r="C4887" i="61" l="1"/>
  <c r="B4887" i="61"/>
  <c r="A4888" i="61"/>
  <c r="D4886" i="61"/>
  <c r="B4888" i="61" l="1"/>
  <c r="A4889" i="61"/>
  <c r="C4888" i="61"/>
  <c r="D4888" i="61" s="1"/>
  <c r="D4887" i="61"/>
  <c r="C4889" i="61" l="1"/>
  <c r="B4889" i="61"/>
  <c r="A4890" i="61"/>
  <c r="C4890" i="61" l="1"/>
  <c r="B4890" i="61"/>
  <c r="A4891" i="61"/>
  <c r="D4889" i="61"/>
  <c r="B4891" i="61" l="1"/>
  <c r="C4891" i="61"/>
  <c r="D4891" i="61" s="1"/>
  <c r="A4892" i="61"/>
  <c r="D4890" i="61"/>
  <c r="C4892" i="61" l="1"/>
  <c r="B4892" i="61"/>
  <c r="A4893" i="61"/>
  <c r="C4893" i="61" l="1"/>
  <c r="B4893" i="61"/>
  <c r="A4894" i="61"/>
  <c r="D4892" i="61"/>
  <c r="C4894" i="61" l="1"/>
  <c r="B4894" i="61"/>
  <c r="A4895" i="61"/>
  <c r="D4893" i="61"/>
  <c r="C4895" i="61" l="1"/>
  <c r="B4895" i="61"/>
  <c r="A4896" i="61"/>
  <c r="D4894" i="61"/>
  <c r="C4896" i="61" l="1"/>
  <c r="B4896" i="61"/>
  <c r="A4897" i="61"/>
  <c r="D4895" i="61"/>
  <c r="C4897" i="61" l="1"/>
  <c r="B4897" i="61"/>
  <c r="A4898" i="61"/>
  <c r="D4896" i="61"/>
  <c r="C4898" i="61" l="1"/>
  <c r="B4898" i="61"/>
  <c r="A4899" i="61"/>
  <c r="D4897" i="61"/>
  <c r="A4900" i="61" l="1"/>
  <c r="C4899" i="61"/>
  <c r="B4899" i="61"/>
  <c r="D4898" i="61"/>
  <c r="D4899" i="61" l="1"/>
  <c r="C4900" i="61"/>
  <c r="B4900" i="61"/>
  <c r="A4901" i="61"/>
  <c r="C4901" i="61" l="1"/>
  <c r="B4901" i="61"/>
  <c r="A4902" i="61"/>
  <c r="D4900" i="61"/>
  <c r="C4902" i="61" l="1"/>
  <c r="B4902" i="61"/>
  <c r="A4903" i="61"/>
  <c r="D4901" i="61"/>
  <c r="C4903" i="61" l="1"/>
  <c r="B4903" i="61"/>
  <c r="A4904" i="61"/>
  <c r="D4902" i="61"/>
  <c r="A4905" i="61" l="1"/>
  <c r="C4904" i="61"/>
  <c r="B4904" i="61"/>
  <c r="D4903" i="61"/>
  <c r="D4904" i="61" l="1"/>
  <c r="C4905" i="61"/>
  <c r="B4905" i="61"/>
  <c r="A4906" i="61"/>
  <c r="C4906" i="61" l="1"/>
  <c r="B4906" i="61"/>
  <c r="A4907" i="61"/>
  <c r="D4905" i="61"/>
  <c r="C4907" i="61" l="1"/>
  <c r="A4908" i="61"/>
  <c r="B4907" i="61"/>
  <c r="D4906" i="61"/>
  <c r="C4908" i="61" l="1"/>
  <c r="B4908" i="61"/>
  <c r="A4909" i="61"/>
  <c r="D4907" i="61"/>
  <c r="A4910" i="61" l="1"/>
  <c r="C4909" i="61"/>
  <c r="B4909" i="61"/>
  <c r="D4908" i="61"/>
  <c r="D4909" i="61" l="1"/>
  <c r="C4910" i="61"/>
  <c r="B4910" i="61"/>
  <c r="A4911" i="61"/>
  <c r="C4911" i="61" l="1"/>
  <c r="A4912" i="61"/>
  <c r="B4911" i="61"/>
  <c r="D4910" i="61"/>
  <c r="C4912" i="61" l="1"/>
  <c r="A4913" i="61"/>
  <c r="B4912" i="61"/>
  <c r="D4911" i="61"/>
  <c r="C4913" i="61" l="1"/>
  <c r="B4913" i="61"/>
  <c r="A4914" i="61"/>
  <c r="D4912" i="61"/>
  <c r="A4915" i="61" l="1"/>
  <c r="C4914" i="61"/>
  <c r="B4914" i="61"/>
  <c r="D4913" i="61"/>
  <c r="D4914" i="61" l="1"/>
  <c r="C4915" i="61"/>
  <c r="A4916" i="61"/>
  <c r="B4915" i="61"/>
  <c r="C4916" i="61" l="1"/>
  <c r="A4917" i="61"/>
  <c r="B4916" i="61"/>
  <c r="D4915" i="61"/>
  <c r="C4917" i="61" l="1"/>
  <c r="A4918" i="61"/>
  <c r="B4917" i="61"/>
  <c r="D4916" i="61"/>
  <c r="C4918" i="61" l="1"/>
  <c r="B4918" i="61"/>
  <c r="A4919" i="61"/>
  <c r="D4917" i="61"/>
  <c r="B4919" i="61" l="1"/>
  <c r="A4920" i="61"/>
  <c r="C4919" i="61"/>
  <c r="D4919" i="61" s="1"/>
  <c r="D4918" i="61"/>
  <c r="A4921" i="61" l="1"/>
  <c r="C4920" i="61"/>
  <c r="B4920" i="61"/>
  <c r="D4920" i="61" l="1"/>
  <c r="C4921" i="61"/>
  <c r="A4922" i="61"/>
  <c r="B4921" i="61"/>
  <c r="C4922" i="61" l="1"/>
  <c r="A4923" i="61"/>
  <c r="B4922" i="61"/>
  <c r="D4921" i="61"/>
  <c r="C4923" i="61" l="1"/>
  <c r="B4923" i="61"/>
  <c r="A4924" i="61"/>
  <c r="D4922" i="61"/>
  <c r="B4924" i="61" l="1"/>
  <c r="A4925" i="61"/>
  <c r="C4924" i="61"/>
  <c r="D4924" i="61" s="1"/>
  <c r="D4923" i="61"/>
  <c r="A4926" i="61" l="1"/>
  <c r="B4925" i="61"/>
  <c r="C4925" i="61"/>
  <c r="D4925" i="61" s="1"/>
  <c r="C4926" i="61" l="1"/>
  <c r="A4927" i="61"/>
  <c r="B4926" i="61"/>
  <c r="C4927" i="61" l="1"/>
  <c r="B4927" i="61"/>
  <c r="A4928" i="61"/>
  <c r="D4926" i="61"/>
  <c r="C4928" i="61" l="1"/>
  <c r="B4928" i="61"/>
  <c r="A4929" i="61"/>
  <c r="D4927" i="61"/>
  <c r="B4929" i="61" l="1"/>
  <c r="A4930" i="61"/>
  <c r="C4929" i="61"/>
  <c r="D4929" i="61" s="1"/>
  <c r="D4928" i="61"/>
  <c r="A4931" i="61" l="1"/>
  <c r="C4930" i="61"/>
  <c r="B4930" i="61"/>
  <c r="D4930" i="61" l="1"/>
  <c r="C4931" i="61"/>
  <c r="B4931" i="61"/>
  <c r="A4932" i="61"/>
  <c r="B4932" i="61" l="1"/>
  <c r="A4933" i="61"/>
  <c r="C4932" i="61"/>
  <c r="D4932" i="61" s="1"/>
  <c r="D4931" i="61"/>
  <c r="C4933" i="61" l="1"/>
  <c r="B4933" i="61"/>
  <c r="A4934" i="61"/>
  <c r="B4934" i="61" l="1"/>
  <c r="A4935" i="61"/>
  <c r="C4934" i="61"/>
  <c r="D4934" i="61" s="1"/>
  <c r="D4933" i="61"/>
  <c r="B4935" i="61" l="1"/>
  <c r="A4936" i="61"/>
  <c r="C4935" i="61"/>
  <c r="D4935" i="61" s="1"/>
  <c r="B4936" i="61" l="1"/>
  <c r="A4937" i="61"/>
  <c r="C4936" i="61"/>
  <c r="D4936" i="61" s="1"/>
  <c r="B4937" i="61" l="1"/>
  <c r="A4938" i="61"/>
  <c r="C4937" i="61"/>
  <c r="D4937" i="61" s="1"/>
  <c r="C4938" i="61" l="1"/>
  <c r="B4938" i="61"/>
  <c r="A4939" i="61"/>
  <c r="B4939" i="61" l="1"/>
  <c r="C4939" i="61"/>
  <c r="D4939" i="61" s="1"/>
  <c r="A4940" i="61"/>
  <c r="D4938" i="61"/>
  <c r="B4940" i="61" l="1"/>
  <c r="A4941" i="61"/>
  <c r="C4940" i="61"/>
  <c r="D4940" i="61" s="1"/>
  <c r="B4941" i="61" l="1"/>
  <c r="A4942" i="61"/>
  <c r="C4941" i="61"/>
  <c r="D4941" i="61" s="1"/>
  <c r="B4942" i="61" l="1"/>
  <c r="A4943" i="61"/>
  <c r="C4942" i="61"/>
  <c r="D4942" i="61" s="1"/>
  <c r="C4943" i="61" l="1"/>
  <c r="B4943" i="61"/>
  <c r="A4944" i="61"/>
  <c r="C4944" i="61" l="1"/>
  <c r="B4944" i="61"/>
  <c r="A4945" i="61"/>
  <c r="D4943" i="61"/>
  <c r="B4945" i="61" l="1"/>
  <c r="A4946" i="61"/>
  <c r="C4945" i="61"/>
  <c r="D4945" i="61" s="1"/>
  <c r="D4944" i="61"/>
  <c r="B4946" i="61" l="1"/>
  <c r="A4947" i="61"/>
  <c r="C4946" i="61"/>
  <c r="D4946" i="61" s="1"/>
  <c r="B4947" i="61" l="1"/>
  <c r="A4948" i="61"/>
  <c r="C4947" i="61"/>
  <c r="D4947" i="61" s="1"/>
  <c r="C4948" i="61" l="1"/>
  <c r="B4948" i="61"/>
  <c r="A4949" i="61"/>
  <c r="C4949" i="61" l="1"/>
  <c r="B4949" i="61"/>
  <c r="A4950" i="61"/>
  <c r="D4948" i="61"/>
  <c r="B4950" i="61" l="1"/>
  <c r="A4951" i="61"/>
  <c r="C4950" i="61"/>
  <c r="D4950" i="61" s="1"/>
  <c r="D4949" i="61"/>
  <c r="B4951" i="61" l="1"/>
  <c r="A4952" i="61"/>
  <c r="C4951" i="61"/>
  <c r="D4951" i="61" s="1"/>
  <c r="C4952" i="61" l="1"/>
  <c r="B4952" i="61"/>
  <c r="A4953" i="61"/>
  <c r="C4953" i="61" l="1"/>
  <c r="B4953" i="61"/>
  <c r="A4954" i="61"/>
  <c r="D4952" i="61"/>
  <c r="C4954" i="61" l="1"/>
  <c r="B4954" i="61"/>
  <c r="A4955" i="61"/>
  <c r="D4953" i="61"/>
  <c r="B4955" i="61" l="1"/>
  <c r="C4955" i="61"/>
  <c r="D4955" i="61" s="1"/>
  <c r="A4956" i="61"/>
  <c r="D4954" i="61"/>
  <c r="C4956" i="61" l="1"/>
  <c r="B4956" i="61"/>
  <c r="A4957" i="61"/>
  <c r="C4957" i="61" l="1"/>
  <c r="B4957" i="61"/>
  <c r="A4958" i="61"/>
  <c r="D4956" i="61"/>
  <c r="C4958" i="61" l="1"/>
  <c r="B4958" i="61"/>
  <c r="A4959" i="61"/>
  <c r="D4957" i="61"/>
  <c r="C4959" i="61" l="1"/>
  <c r="B4959" i="61"/>
  <c r="A4960" i="61"/>
  <c r="D4958" i="61"/>
  <c r="C4960" i="61" l="1"/>
  <c r="B4960" i="61"/>
  <c r="A4961" i="61"/>
  <c r="D4959" i="61"/>
  <c r="C4961" i="61" l="1"/>
  <c r="B4961" i="61"/>
  <c r="A4962" i="61"/>
  <c r="D4960" i="61"/>
  <c r="C4962" i="61" l="1"/>
  <c r="B4962" i="61"/>
  <c r="A4963" i="61"/>
  <c r="D4961" i="61"/>
  <c r="A4964" i="61" l="1"/>
  <c r="C4963" i="61"/>
  <c r="B4963" i="61"/>
  <c r="D4962" i="61"/>
  <c r="D4963" i="61" l="1"/>
  <c r="C4964" i="61"/>
  <c r="A4965" i="61"/>
  <c r="B4964" i="61"/>
  <c r="C4965" i="61" l="1"/>
  <c r="B4965" i="61"/>
  <c r="A4966" i="61"/>
  <c r="D4964" i="61"/>
  <c r="C4966" i="61" l="1"/>
  <c r="B4966" i="61"/>
  <c r="A4967" i="61"/>
  <c r="D4965" i="61"/>
  <c r="C4967" i="61" l="1"/>
  <c r="B4967" i="61"/>
  <c r="A4968" i="61"/>
  <c r="D4966" i="61"/>
  <c r="A4969" i="61" l="1"/>
  <c r="C4968" i="61"/>
  <c r="B4968" i="61"/>
  <c r="D4967" i="61"/>
  <c r="D4968" i="61" l="1"/>
  <c r="C4969" i="61"/>
  <c r="B4969" i="61"/>
  <c r="A4970" i="61"/>
  <c r="C4970" i="61" l="1"/>
  <c r="B4970" i="61"/>
  <c r="A4971" i="61"/>
  <c r="D4969" i="61"/>
  <c r="C4971" i="61" l="1"/>
  <c r="A4972" i="61"/>
  <c r="B4971" i="61"/>
  <c r="D4970" i="61"/>
  <c r="C4972" i="61" l="1"/>
  <c r="B4972" i="61"/>
  <c r="A4973" i="61"/>
  <c r="D4971" i="61"/>
  <c r="A4974" i="61" l="1"/>
  <c r="C4973" i="61"/>
  <c r="B4973" i="61"/>
  <c r="D4972" i="61"/>
  <c r="D4973" i="61" l="1"/>
  <c r="C4974" i="61"/>
  <c r="B4974" i="61"/>
  <c r="A4975" i="61"/>
  <c r="C4975" i="61" l="1"/>
  <c r="A4976" i="61"/>
  <c r="B4975" i="61"/>
  <c r="D4974" i="61"/>
  <c r="C4976" i="61" l="1"/>
  <c r="A4977" i="61"/>
  <c r="B4976" i="61"/>
  <c r="D4975" i="61"/>
  <c r="C4977" i="61" l="1"/>
  <c r="B4977" i="61"/>
  <c r="A4978" i="61"/>
  <c r="D4976" i="61"/>
  <c r="A4979" i="61" l="1"/>
  <c r="B4978" i="61"/>
  <c r="C4978" i="61"/>
  <c r="D4978" i="61" s="1"/>
  <c r="D4977" i="61"/>
  <c r="C4979" i="61" l="1"/>
  <c r="A4980" i="61"/>
  <c r="B4979" i="61"/>
  <c r="C4980" i="61" l="1"/>
  <c r="A4981" i="61"/>
  <c r="B4980" i="61"/>
  <c r="D4979" i="61"/>
  <c r="C4981" i="61" l="1"/>
  <c r="A4982" i="61"/>
  <c r="B4981" i="61"/>
  <c r="D4980" i="61"/>
  <c r="C4982" i="61" l="1"/>
  <c r="B4982" i="61"/>
  <c r="A4983" i="61"/>
  <c r="D4981" i="61"/>
  <c r="B4983" i="61" l="1"/>
  <c r="A4984" i="61"/>
  <c r="C4983" i="61"/>
  <c r="D4983" i="61" s="1"/>
  <c r="D4982" i="61"/>
  <c r="A4985" i="61" l="1"/>
  <c r="C4984" i="61"/>
  <c r="B4984" i="61"/>
  <c r="D4984" i="61" l="1"/>
  <c r="C4985" i="61"/>
  <c r="A4986" i="61"/>
  <c r="B4985" i="61"/>
  <c r="C4986" i="61" l="1"/>
  <c r="A4987" i="61"/>
  <c r="B4986" i="61"/>
  <c r="D4985" i="61"/>
  <c r="C4987" i="61" l="1"/>
  <c r="B4987" i="61"/>
  <c r="A4988" i="61"/>
  <c r="D4986" i="61"/>
  <c r="B4988" i="61" l="1"/>
  <c r="A4989" i="61"/>
  <c r="C4988" i="61"/>
  <c r="D4988" i="61" s="1"/>
  <c r="D4987" i="61"/>
  <c r="A4990" i="61" l="1"/>
  <c r="C4989" i="61"/>
  <c r="D4989" i="61" s="1"/>
  <c r="B4989" i="61"/>
  <c r="C4990" i="61" l="1"/>
  <c r="A4991" i="61"/>
  <c r="B4990" i="61"/>
  <c r="C4991" i="61" l="1"/>
  <c r="B4991" i="61"/>
  <c r="A4992" i="61"/>
  <c r="D4990" i="61"/>
  <c r="C4992" i="61" l="1"/>
  <c r="B4992" i="61"/>
  <c r="A4993" i="61"/>
  <c r="D4991" i="61"/>
  <c r="B4993" i="61" l="1"/>
  <c r="A4994" i="61"/>
  <c r="C4993" i="61"/>
  <c r="D4993" i="61" s="1"/>
  <c r="D4992" i="61"/>
  <c r="A4995" i="61" l="1"/>
  <c r="C4994" i="61"/>
  <c r="D4994" i="61" s="1"/>
  <c r="B4994" i="61"/>
  <c r="C4995" i="61" l="1"/>
  <c r="B4995" i="61"/>
  <c r="A4996" i="61"/>
  <c r="B4996" i="61" l="1"/>
  <c r="A4997" i="61"/>
  <c r="C4996" i="61"/>
  <c r="D4996" i="61" s="1"/>
  <c r="D4995" i="61"/>
  <c r="C4997" i="61" l="1"/>
  <c r="D4997" i="61" s="1"/>
  <c r="B4997" i="61"/>
  <c r="A4998" i="61"/>
  <c r="B4998" i="61" l="1"/>
  <c r="A4999" i="61"/>
  <c r="C4998" i="61"/>
  <c r="D4998" i="61" s="1"/>
  <c r="B4999" i="61" l="1"/>
  <c r="A5000" i="61"/>
  <c r="C4999" i="61"/>
  <c r="D4999" i="61" s="1"/>
  <c r="B5000" i="61" l="1"/>
  <c r="A5001" i="61"/>
  <c r="C5000" i="61"/>
  <c r="D5000" i="61" l="1"/>
  <c r="B5001" i="61"/>
  <c r="A5002" i="61"/>
  <c r="C5001" i="61"/>
  <c r="D5001" i="61" s="1"/>
  <c r="C5002" i="61" l="1"/>
  <c r="B5002" i="61"/>
  <c r="A5003" i="61"/>
  <c r="B5003" i="61" l="1"/>
  <c r="C5003" i="61"/>
  <c r="D5003" i="61" s="1"/>
  <c r="A5004" i="61"/>
  <c r="D5002" i="61"/>
  <c r="B5004" i="61" l="1"/>
  <c r="A5005" i="61"/>
  <c r="C5004" i="61"/>
  <c r="D5004" i="61" s="1"/>
  <c r="B5005" i="61" l="1"/>
  <c r="A5006" i="61"/>
  <c r="C5005" i="61"/>
  <c r="D5005" i="61" s="1"/>
  <c r="B5006" i="61" l="1"/>
  <c r="A5007" i="61"/>
  <c r="C5006" i="61"/>
  <c r="D5006" i="61" l="1"/>
  <c r="C5007" i="61"/>
  <c r="B5007" i="61"/>
  <c r="A5008" i="61"/>
  <c r="C5008" i="61" l="1"/>
  <c r="B5008" i="61"/>
  <c r="A5009" i="61"/>
  <c r="D5007" i="61"/>
  <c r="B5009" i="61" l="1"/>
  <c r="A5010" i="61"/>
  <c r="C5009" i="61"/>
  <c r="D5009" i="61" s="1"/>
  <c r="D5008" i="61"/>
  <c r="B5010" i="61" l="1"/>
  <c r="A5011" i="61"/>
  <c r="C5010" i="61"/>
  <c r="D5010" i="61" s="1"/>
  <c r="B5011" i="61" l="1"/>
  <c r="A5012" i="61"/>
  <c r="C5011" i="61"/>
  <c r="D5011" i="61" s="1"/>
  <c r="C5012" i="61" l="1"/>
  <c r="D5012" i="61" s="1"/>
  <c r="B5012" i="61"/>
  <c r="A5013" i="61"/>
  <c r="C5013" i="61" l="1"/>
  <c r="B5013" i="61"/>
  <c r="A5014" i="61"/>
  <c r="B5014" i="61" l="1"/>
  <c r="A5015" i="61"/>
  <c r="C5014" i="61"/>
  <c r="D5014" i="61" s="1"/>
  <c r="D5013" i="61"/>
  <c r="B5015" i="61" l="1"/>
  <c r="C5015" i="61"/>
  <c r="D5015" i="61" s="1"/>
  <c r="A5016" i="61"/>
  <c r="C5016" i="61" l="1"/>
  <c r="B5016" i="61"/>
  <c r="A5017" i="61"/>
  <c r="C5017" i="61" l="1"/>
  <c r="A5018" i="61"/>
  <c r="B5017" i="61"/>
  <c r="D5016" i="61"/>
  <c r="C5018" i="61" l="1"/>
  <c r="B5018" i="61"/>
  <c r="A5019" i="61"/>
  <c r="D5017" i="61"/>
  <c r="B5019" i="61" l="1"/>
  <c r="C5019" i="61"/>
  <c r="D5019" i="61" s="1"/>
  <c r="A5020" i="61"/>
  <c r="D5018" i="61"/>
  <c r="C5020" i="61" l="1"/>
  <c r="B5020" i="61"/>
  <c r="A5021" i="61"/>
  <c r="C5021" i="61" l="1"/>
  <c r="B5021" i="61"/>
  <c r="A5022" i="61"/>
  <c r="D5020" i="61"/>
  <c r="C5022" i="61" l="1"/>
  <c r="B5022" i="61"/>
  <c r="A5023" i="61"/>
  <c r="D5021" i="61"/>
  <c r="C5023" i="61" l="1"/>
  <c r="B5023" i="61"/>
  <c r="A5024" i="61"/>
  <c r="D5022" i="61"/>
  <c r="C5024" i="61" l="1"/>
  <c r="B5024" i="61"/>
  <c r="A5025" i="61"/>
  <c r="D5023" i="61"/>
  <c r="C5025" i="61" l="1"/>
  <c r="B5025" i="61"/>
  <c r="A5026" i="61"/>
  <c r="D5024" i="61"/>
  <c r="C5026" i="61" l="1"/>
  <c r="B5026" i="61"/>
  <c r="A5027" i="61"/>
  <c r="D5025" i="61"/>
  <c r="A5028" i="61" l="1"/>
  <c r="C5027" i="61"/>
  <c r="D5027" i="61" s="1"/>
  <c r="B5027" i="61"/>
  <c r="D5026" i="61"/>
  <c r="C5028" i="61" l="1"/>
  <c r="B5028" i="61"/>
  <c r="A5029" i="61"/>
  <c r="C5029" i="61" l="1"/>
  <c r="B5029" i="61"/>
  <c r="A5030" i="61"/>
  <c r="D5028" i="61"/>
  <c r="C5030" i="61" l="1"/>
  <c r="D5030" i="61" s="1"/>
  <c r="B5030" i="61"/>
  <c r="A5031" i="61"/>
  <c r="D5029" i="61"/>
  <c r="C5031" i="61" l="1"/>
  <c r="B5031" i="61"/>
  <c r="A5032" i="61"/>
  <c r="A5033" i="61" l="1"/>
  <c r="C5032" i="61"/>
  <c r="B5032" i="61"/>
  <c r="D5031" i="61"/>
  <c r="D5032" i="61" l="1"/>
  <c r="C5033" i="61"/>
  <c r="B5033" i="61"/>
  <c r="A5034" i="61"/>
  <c r="C5034" i="61" l="1"/>
  <c r="B5034" i="61"/>
  <c r="A5035" i="61"/>
  <c r="D5033" i="61"/>
  <c r="C5035" i="61" l="1"/>
  <c r="A5036" i="61"/>
  <c r="B5035" i="61"/>
  <c r="D5034" i="61"/>
  <c r="C5036" i="61" l="1"/>
  <c r="B5036" i="61"/>
  <c r="A5037" i="61"/>
  <c r="D5035" i="61"/>
  <c r="A5038" i="61" l="1"/>
  <c r="C5037" i="61"/>
  <c r="B5037" i="61"/>
  <c r="D5036" i="61"/>
  <c r="D5037" i="61" l="1"/>
  <c r="C5038" i="61"/>
  <c r="B5038" i="61"/>
  <c r="A5039" i="61"/>
  <c r="C5039" i="61" l="1"/>
  <c r="A5040" i="61"/>
  <c r="B5039" i="61"/>
  <c r="D5038" i="61"/>
  <c r="C5040" i="61" l="1"/>
  <c r="A5041" i="61"/>
  <c r="B5040" i="61"/>
  <c r="D5039" i="61"/>
  <c r="C5041" i="61" l="1"/>
  <c r="B5041" i="61"/>
  <c r="A5042" i="61"/>
  <c r="D5040" i="61"/>
  <c r="A5043" i="61" l="1"/>
  <c r="C5042" i="61"/>
  <c r="B5042" i="61"/>
  <c r="D5041" i="61"/>
  <c r="D5042" i="61" l="1"/>
  <c r="C5043" i="61"/>
  <c r="A5044" i="61"/>
  <c r="B5043" i="61"/>
  <c r="C5044" i="61" l="1"/>
  <c r="A5045" i="61"/>
  <c r="B5044" i="61"/>
  <c r="D5043" i="61"/>
  <c r="C5045" i="61" l="1"/>
  <c r="A5046" i="61"/>
  <c r="B5045" i="61"/>
  <c r="D5044" i="61"/>
  <c r="C5046" i="61" l="1"/>
  <c r="B5046" i="61"/>
  <c r="A5047" i="61"/>
  <c r="D5045" i="61"/>
  <c r="B5047" i="61" l="1"/>
  <c r="A5048" i="61"/>
  <c r="C5047" i="61"/>
  <c r="D5047" i="61" s="1"/>
  <c r="D5046" i="61"/>
  <c r="A5049" i="61" l="1"/>
  <c r="C5048" i="61"/>
  <c r="B5048" i="61"/>
  <c r="D5048" i="61" l="1"/>
  <c r="C5049" i="61"/>
  <c r="A5050" i="61"/>
  <c r="B5049" i="61"/>
  <c r="C5050" i="61" l="1"/>
  <c r="A5051" i="61"/>
  <c r="B5050" i="61"/>
  <c r="D5049" i="61"/>
  <c r="C5051" i="61" l="1"/>
  <c r="B5051" i="61"/>
  <c r="A5052" i="61"/>
  <c r="D5050" i="61"/>
  <c r="B5052" i="61" l="1"/>
  <c r="A5053" i="61"/>
  <c r="C5052" i="61"/>
  <c r="D5052" i="61" s="1"/>
  <c r="D5051" i="61"/>
  <c r="A5054" i="61" l="1"/>
  <c r="C5053" i="61"/>
  <c r="B5053" i="61"/>
  <c r="D5053" i="61" l="1"/>
  <c r="C5054" i="61"/>
  <c r="A5055" i="61"/>
  <c r="B5054" i="61"/>
  <c r="C5055" i="61" l="1"/>
  <c r="A5056" i="61"/>
  <c r="B5055" i="61"/>
  <c r="D5054" i="61"/>
  <c r="C5056" i="61" l="1"/>
  <c r="B5056" i="61"/>
  <c r="A5057" i="61"/>
  <c r="D5055" i="61"/>
  <c r="B5057" i="61" l="1"/>
  <c r="A5058" i="61"/>
  <c r="C5057" i="61"/>
  <c r="D5057" i="61" s="1"/>
  <c r="D5056" i="61"/>
  <c r="A5059" i="61" l="1"/>
  <c r="C5058" i="61"/>
  <c r="B5058" i="61"/>
  <c r="D5058" i="61" l="1"/>
  <c r="C5059" i="61"/>
  <c r="B5059" i="61"/>
  <c r="A5060" i="61"/>
  <c r="A5061" i="61" l="1"/>
  <c r="C5060" i="61"/>
  <c r="B5060" i="61"/>
  <c r="D5059" i="61"/>
  <c r="D5060" i="61" l="1"/>
  <c r="C5061" i="61"/>
  <c r="B5061" i="61"/>
  <c r="A5062" i="61"/>
  <c r="B5062" i="61" l="1"/>
  <c r="A5063" i="61"/>
  <c r="C5062" i="61"/>
  <c r="D5062" i="61" s="1"/>
  <c r="D5061" i="61"/>
  <c r="B5063" i="61" l="1"/>
  <c r="A5064" i="61"/>
  <c r="C5063" i="61"/>
  <c r="D5063" i="61" s="1"/>
  <c r="B5064" i="61" l="1"/>
  <c r="A5065" i="61"/>
  <c r="C5064" i="61"/>
  <c r="D5064" i="61" s="1"/>
  <c r="A5066" i="61" l="1"/>
  <c r="C5065" i="61"/>
  <c r="B5065" i="61"/>
  <c r="D5065" i="61" l="1"/>
  <c r="C5066" i="61"/>
  <c r="B5066" i="61"/>
  <c r="A5067" i="61"/>
  <c r="B5067" i="61" l="1"/>
  <c r="A5068" i="61"/>
  <c r="C5067" i="61"/>
  <c r="D5067" i="61" s="1"/>
  <c r="D5066" i="61"/>
  <c r="B5068" i="61" l="1"/>
  <c r="A5069" i="61"/>
  <c r="C5068" i="61"/>
  <c r="D5068" i="61" s="1"/>
  <c r="B5069" i="61" l="1"/>
  <c r="C5069" i="61"/>
  <c r="D5069" i="61" s="1"/>
  <c r="A5070" i="61"/>
  <c r="A5071" i="61" l="1"/>
  <c r="C5070" i="61"/>
  <c r="B5070" i="61"/>
  <c r="D5070" i="61" l="1"/>
  <c r="C5071" i="61"/>
  <c r="B5071" i="61"/>
  <c r="A5072" i="61"/>
  <c r="C5072" i="61" l="1"/>
  <c r="B5072" i="61"/>
  <c r="A5073" i="61"/>
  <c r="D5071" i="61"/>
  <c r="B5073" i="61" l="1"/>
  <c r="A5074" i="61"/>
  <c r="C5073" i="61"/>
  <c r="D5073" i="61" s="1"/>
  <c r="D5072" i="61"/>
  <c r="B5074" i="61" l="1"/>
  <c r="C5074" i="61"/>
  <c r="D5074" i="61" s="1"/>
  <c r="A5075" i="61"/>
  <c r="B5075" i="61" l="1"/>
  <c r="A5076" i="61"/>
  <c r="C5075" i="61"/>
  <c r="D5075" i="61" s="1"/>
  <c r="C5076" i="61" l="1"/>
  <c r="B5076" i="61"/>
  <c r="A5077" i="61"/>
  <c r="C5077" i="61" l="1"/>
  <c r="B5077" i="61"/>
  <c r="A5078" i="61"/>
  <c r="D5076" i="61"/>
  <c r="B5078" i="61" l="1"/>
  <c r="A5079" i="61"/>
  <c r="C5078" i="61"/>
  <c r="D5078" i="61" s="1"/>
  <c r="D5077" i="61"/>
  <c r="C5079" i="61" l="1"/>
  <c r="B5079" i="61"/>
  <c r="A5080" i="61"/>
  <c r="A5081" i="61" l="1"/>
  <c r="C5080" i="61"/>
  <c r="B5080" i="61"/>
  <c r="D5079" i="61"/>
  <c r="D5080" i="61" l="1"/>
  <c r="C5081" i="61"/>
  <c r="B5081" i="61"/>
  <c r="A5082" i="61"/>
  <c r="C5082" i="61" l="1"/>
  <c r="B5082" i="61"/>
  <c r="A5083" i="61"/>
  <c r="D5081" i="61"/>
  <c r="B5083" i="61" l="1"/>
  <c r="C5083" i="61"/>
  <c r="D5083" i="61" s="1"/>
  <c r="A5084" i="61"/>
  <c r="D5082" i="61"/>
  <c r="C5084" i="61" l="1"/>
  <c r="B5084" i="61"/>
  <c r="A5085" i="61"/>
  <c r="A5086" i="61" l="1"/>
  <c r="C5085" i="61"/>
  <c r="B5085" i="61"/>
  <c r="D5084" i="61"/>
  <c r="D5085" i="61" l="1"/>
  <c r="C5086" i="61"/>
  <c r="B5086" i="61"/>
  <c r="A5087" i="61"/>
  <c r="C5087" i="61" l="1"/>
  <c r="B5087" i="61"/>
  <c r="A5088" i="61"/>
  <c r="D5086" i="61"/>
  <c r="C5088" i="61" l="1"/>
  <c r="B5088" i="61"/>
  <c r="A5089" i="61"/>
  <c r="D5087" i="61"/>
  <c r="C5089" i="61" l="1"/>
  <c r="B5089" i="61"/>
  <c r="A5090" i="61"/>
  <c r="D5088" i="61"/>
  <c r="A5091" i="61" l="1"/>
  <c r="C5090" i="61"/>
  <c r="B5090" i="61"/>
  <c r="D5089" i="61"/>
  <c r="D5090" i="61" l="1"/>
  <c r="A5092" i="61"/>
  <c r="C5091" i="61"/>
  <c r="B5091" i="61"/>
  <c r="D5091" i="61" l="1"/>
  <c r="C5092" i="61"/>
  <c r="B5092" i="61"/>
  <c r="A5093" i="61"/>
  <c r="C5093" i="61" l="1"/>
  <c r="B5093" i="61"/>
  <c r="A5094" i="61"/>
  <c r="D5092" i="61"/>
  <c r="C5094" i="61" l="1"/>
  <c r="B5094" i="61"/>
  <c r="A5095" i="61"/>
  <c r="D5093" i="61"/>
  <c r="B5095" i="61" l="1"/>
  <c r="A5096" i="61"/>
  <c r="C5095" i="61"/>
  <c r="D5095" i="61" s="1"/>
  <c r="D5094" i="61"/>
  <c r="A5097" i="61" l="1"/>
  <c r="C5096" i="61"/>
  <c r="B5096" i="61"/>
  <c r="D5096" i="61" l="1"/>
  <c r="C5097" i="61"/>
  <c r="B5097" i="61"/>
  <c r="A5098" i="61"/>
  <c r="C5098" i="61" l="1"/>
  <c r="B5098" i="61"/>
  <c r="A5099" i="61"/>
  <c r="D5097" i="61"/>
  <c r="C5099" i="61" l="1"/>
  <c r="B5099" i="61"/>
  <c r="A5100" i="61"/>
  <c r="D5098" i="61"/>
  <c r="B5100" i="61" l="1"/>
  <c r="A5101" i="61"/>
  <c r="C5100" i="61"/>
  <c r="D5100" i="61" s="1"/>
  <c r="D5099" i="61"/>
  <c r="A5102" i="61" l="1"/>
  <c r="C5101" i="61"/>
  <c r="B5101" i="61"/>
  <c r="D5101" i="61" l="1"/>
  <c r="C5102" i="61"/>
  <c r="B5102" i="61"/>
  <c r="A5103" i="61"/>
  <c r="C5103" i="61" l="1"/>
  <c r="A5104" i="61"/>
  <c r="B5103" i="61"/>
  <c r="D5102" i="61"/>
  <c r="C5104" i="61" l="1"/>
  <c r="B5104" i="61"/>
  <c r="A5105" i="61"/>
  <c r="D5103" i="61"/>
  <c r="B5105" i="61" l="1"/>
  <c r="A5106" i="61"/>
  <c r="C5105" i="61"/>
  <c r="D5105" i="61" s="1"/>
  <c r="D5104" i="61"/>
  <c r="A5107" i="61" l="1"/>
  <c r="C5106" i="61"/>
  <c r="B5106" i="61"/>
  <c r="D5106" i="61" l="1"/>
  <c r="C5107" i="61"/>
  <c r="A5108" i="61"/>
  <c r="B5107" i="61"/>
  <c r="C5108" i="61" l="1"/>
  <c r="A5109" i="61"/>
  <c r="B5108" i="61"/>
  <c r="D5107" i="61"/>
  <c r="C5109" i="61" l="1"/>
  <c r="B5109" i="61"/>
  <c r="A5110" i="61"/>
  <c r="D5108" i="61"/>
  <c r="B5110" i="61" l="1"/>
  <c r="A5111" i="61"/>
  <c r="C5110" i="61"/>
  <c r="D5110" i="61" s="1"/>
  <c r="D5109" i="61"/>
  <c r="B5111" i="61" l="1"/>
  <c r="A5112" i="61"/>
  <c r="C5111" i="61"/>
  <c r="D5111" i="61" s="1"/>
  <c r="A5113" i="61" l="1"/>
  <c r="B5112" i="61"/>
  <c r="C5112" i="61"/>
  <c r="D5112" i="61" s="1"/>
  <c r="C5113" i="61" l="1"/>
  <c r="A5114" i="61"/>
  <c r="B5113" i="61"/>
  <c r="C5114" i="61" l="1"/>
  <c r="B5114" i="61"/>
  <c r="A5115" i="61"/>
  <c r="D5113" i="61"/>
  <c r="B5115" i="61" l="1"/>
  <c r="C5115" i="61"/>
  <c r="D5115" i="61" s="1"/>
  <c r="A5116" i="61"/>
  <c r="D5114" i="61"/>
  <c r="B5116" i="61" l="1"/>
  <c r="A5117" i="61"/>
  <c r="C5116" i="61"/>
  <c r="D5116" i="61" s="1"/>
  <c r="A5118" i="61" l="1"/>
  <c r="C5117" i="61"/>
  <c r="B5117" i="61"/>
  <c r="D5117" i="61" l="1"/>
  <c r="C5118" i="61"/>
  <c r="A5119" i="61"/>
  <c r="B5118" i="61"/>
  <c r="C5119" i="61" l="1"/>
  <c r="B5119" i="61"/>
  <c r="A5120" i="61"/>
  <c r="D5118" i="61"/>
  <c r="C5120" i="61" l="1"/>
  <c r="B5120" i="61"/>
  <c r="A5121" i="61"/>
  <c r="D5119" i="61"/>
  <c r="B5121" i="61" l="1"/>
  <c r="A5122" i="61"/>
  <c r="C5121" i="61"/>
  <c r="D5121" i="61" s="1"/>
  <c r="D5120" i="61"/>
  <c r="A5123" i="61" l="1"/>
  <c r="C5122" i="61"/>
  <c r="B5122" i="61"/>
  <c r="D5122" i="61" l="1"/>
  <c r="C5123" i="61"/>
  <c r="B5123" i="61"/>
  <c r="A5124" i="61"/>
  <c r="C5124" i="61" l="1"/>
  <c r="B5124" i="61"/>
  <c r="A5125" i="61"/>
  <c r="D5123" i="61"/>
  <c r="C5125" i="61" l="1"/>
  <c r="B5125" i="61"/>
  <c r="A5126" i="61"/>
  <c r="D5124" i="61"/>
  <c r="B5126" i="61" l="1"/>
  <c r="A5127" i="61"/>
  <c r="C5126" i="61"/>
  <c r="D5126" i="61" s="1"/>
  <c r="D5125" i="61"/>
  <c r="B5127" i="61" l="1"/>
  <c r="A5128" i="61"/>
  <c r="C5127" i="61"/>
  <c r="D5127" i="61" s="1"/>
  <c r="B5128" i="61" l="1"/>
  <c r="C5128" i="61"/>
  <c r="D5128" i="61" s="1"/>
  <c r="A5129" i="61"/>
  <c r="A5130" i="61" l="1"/>
  <c r="C5129" i="61"/>
  <c r="B5129" i="61"/>
  <c r="D5129" i="61" l="1"/>
  <c r="C5130" i="61"/>
  <c r="B5130" i="61"/>
  <c r="A5131" i="61"/>
  <c r="B5131" i="61" l="1"/>
  <c r="C5131" i="61"/>
  <c r="D5131" i="61" s="1"/>
  <c r="A5132" i="61"/>
  <c r="D5130" i="61"/>
  <c r="B5132" i="61" l="1"/>
  <c r="A5133" i="61"/>
  <c r="C5132" i="61"/>
  <c r="D5132" i="61" s="1"/>
  <c r="B5133" i="61" l="1"/>
  <c r="C5133" i="61"/>
  <c r="D5133" i="61" s="1"/>
  <c r="A5134" i="61"/>
  <c r="C5134" i="61" l="1"/>
  <c r="B5134" i="61"/>
  <c r="A5135" i="61"/>
  <c r="C5135" i="61" l="1"/>
  <c r="B5135" i="61"/>
  <c r="A5136" i="61"/>
  <c r="D5134" i="61"/>
  <c r="C5136" i="61" l="1"/>
  <c r="B5136" i="61"/>
  <c r="A5137" i="61"/>
  <c r="D5135" i="61"/>
  <c r="B5137" i="61" l="1"/>
  <c r="A5138" i="61"/>
  <c r="C5137" i="61"/>
  <c r="D5137" i="61" s="1"/>
  <c r="D5136" i="61"/>
  <c r="B5138" i="61" l="1"/>
  <c r="C5138" i="61"/>
  <c r="D5138" i="61" s="1"/>
  <c r="A5139" i="61"/>
  <c r="A5140" i="61" l="1"/>
  <c r="C5139" i="61"/>
  <c r="B5139" i="61"/>
  <c r="D5139" i="61" l="1"/>
  <c r="C5140" i="61"/>
  <c r="B5140" i="61"/>
  <c r="A5141" i="61"/>
  <c r="C5141" i="61" l="1"/>
  <c r="B5141" i="61"/>
  <c r="A5142" i="61"/>
  <c r="D5140" i="61"/>
  <c r="B5142" i="61" l="1"/>
  <c r="C5142" i="61"/>
  <c r="D5142" i="61" s="1"/>
  <c r="A5143" i="61"/>
  <c r="D5141" i="61"/>
  <c r="C5143" i="61" l="1"/>
  <c r="B5143" i="61"/>
  <c r="A5144" i="61"/>
  <c r="C5144" i="61" l="1"/>
  <c r="B5144" i="61"/>
  <c r="A5145" i="61"/>
  <c r="D5143" i="61"/>
  <c r="B5145" i="61" l="1"/>
  <c r="A5146" i="61"/>
  <c r="C5145" i="61"/>
  <c r="D5145" i="61" s="1"/>
  <c r="D5144" i="61"/>
  <c r="C5146" i="61" l="1"/>
  <c r="B5146" i="61"/>
  <c r="A5147" i="61"/>
  <c r="C5147" i="61" l="1"/>
  <c r="B5147" i="61"/>
  <c r="A5148" i="61"/>
  <c r="D5146" i="61"/>
  <c r="C5148" i="61" l="1"/>
  <c r="B5148" i="61"/>
  <c r="A5149" i="61"/>
  <c r="D5147" i="61"/>
  <c r="C5149" i="61" l="1"/>
  <c r="B5149" i="61"/>
  <c r="A5150" i="61"/>
  <c r="D5148" i="61"/>
  <c r="B5150" i="61" l="1"/>
  <c r="A5151" i="61"/>
  <c r="C5150" i="61"/>
  <c r="D5150" i="61" s="1"/>
  <c r="D5149" i="61"/>
  <c r="C5151" i="61" l="1"/>
  <c r="B5151" i="61"/>
  <c r="A5152" i="61"/>
  <c r="C5152" i="61" l="1"/>
  <c r="B5152" i="61"/>
  <c r="A5153" i="61"/>
  <c r="D5151" i="61"/>
  <c r="C5153" i="61" l="1"/>
  <c r="B5153" i="61"/>
  <c r="A5154" i="61"/>
  <c r="D5152" i="61"/>
  <c r="C5154" i="61" l="1"/>
  <c r="B5154" i="61"/>
  <c r="A5155" i="61"/>
  <c r="D5153" i="61"/>
  <c r="B5155" i="61" l="1"/>
  <c r="A5156" i="61"/>
  <c r="C5155" i="61"/>
  <c r="D5155" i="61" s="1"/>
  <c r="D5154" i="61"/>
  <c r="C5156" i="61" l="1"/>
  <c r="B5156" i="61"/>
  <c r="A5157" i="61"/>
  <c r="C5157" i="61" l="1"/>
  <c r="B5157" i="61"/>
  <c r="A5158" i="61"/>
  <c r="D5156" i="61"/>
  <c r="C5158" i="61" l="1"/>
  <c r="B5158" i="61"/>
  <c r="A5159" i="61"/>
  <c r="D5157" i="61"/>
  <c r="C5159" i="61" l="1"/>
  <c r="B5159" i="61"/>
  <c r="A5160" i="61"/>
  <c r="D5158" i="61"/>
  <c r="C5160" i="61" l="1"/>
  <c r="B5160" i="61"/>
  <c r="A5161" i="61"/>
  <c r="D5159" i="61"/>
  <c r="C5161" i="61" l="1"/>
  <c r="B5161" i="61"/>
  <c r="A5162" i="61"/>
  <c r="D5160" i="61"/>
  <c r="C5162" i="61" l="1"/>
  <c r="B5162" i="61"/>
  <c r="A5163" i="61"/>
  <c r="D5161" i="61"/>
  <c r="C5163" i="61" l="1"/>
  <c r="B5163" i="61"/>
  <c r="A5164" i="61"/>
  <c r="D5162" i="61"/>
  <c r="C5164" i="61" l="1"/>
  <c r="A5165" i="61"/>
  <c r="B5164" i="61"/>
  <c r="D5163" i="61"/>
  <c r="C5165" i="61" l="1"/>
  <c r="B5165" i="61"/>
  <c r="A5166" i="61"/>
  <c r="D5164" i="61"/>
  <c r="C5166" i="61" l="1"/>
  <c r="B5166" i="61"/>
  <c r="A5167" i="61"/>
  <c r="D5165" i="61"/>
  <c r="C5167" i="61" l="1"/>
  <c r="B5167" i="61"/>
  <c r="A5168" i="61"/>
  <c r="D5166" i="61"/>
  <c r="C5168" i="61" l="1"/>
  <c r="B5168" i="61"/>
  <c r="A5169" i="61"/>
  <c r="D5167" i="61"/>
  <c r="C5169" i="61" l="1"/>
  <c r="B5169" i="61"/>
  <c r="A5170" i="61"/>
  <c r="D5168" i="61"/>
  <c r="C5170" i="61" l="1"/>
  <c r="B5170" i="61"/>
  <c r="A5171" i="61"/>
  <c r="D5169" i="61"/>
  <c r="C5171" i="61" l="1"/>
  <c r="B5171" i="61"/>
  <c r="A5172" i="61"/>
  <c r="D5170" i="61"/>
  <c r="C5172" i="61" l="1"/>
  <c r="B5172" i="61"/>
  <c r="A5173" i="61"/>
  <c r="D5171" i="61"/>
  <c r="C5173" i="61" l="1"/>
  <c r="B5173" i="61"/>
  <c r="A5174" i="61"/>
  <c r="D5172" i="61"/>
  <c r="C5174" i="61" l="1"/>
  <c r="B5174" i="61"/>
  <c r="A5175" i="61"/>
  <c r="D5173" i="61"/>
  <c r="C5175" i="61" l="1"/>
  <c r="B5175" i="61"/>
  <c r="A5176" i="61"/>
  <c r="D5174" i="61"/>
  <c r="C5176" i="61" l="1"/>
  <c r="B5176" i="61"/>
  <c r="A5177" i="61"/>
  <c r="D5175" i="61"/>
  <c r="C5177" i="61" l="1"/>
  <c r="B5177" i="61"/>
  <c r="A5178" i="61"/>
  <c r="D5176" i="61"/>
  <c r="C5178" i="61" l="1"/>
  <c r="B5178" i="61"/>
  <c r="A5179" i="61"/>
  <c r="D5177" i="61"/>
  <c r="A5180" i="61" l="1"/>
  <c r="C5179" i="61"/>
  <c r="B5179" i="61"/>
  <c r="D5178" i="61"/>
  <c r="D5179" i="61" l="1"/>
  <c r="C5180" i="61"/>
  <c r="B5180" i="61"/>
  <c r="A5181" i="61"/>
  <c r="C5181" i="61" l="1"/>
  <c r="B5181" i="61"/>
  <c r="A5182" i="61"/>
  <c r="D5180" i="61"/>
  <c r="C5182" i="61" l="1"/>
  <c r="B5182" i="61"/>
  <c r="A5183" i="61"/>
  <c r="D5181" i="61"/>
  <c r="C5183" i="61" l="1"/>
  <c r="B5183" i="61"/>
  <c r="A5184" i="61"/>
  <c r="D5182" i="61"/>
  <c r="A5185" i="61" l="1"/>
  <c r="C5184" i="61"/>
  <c r="B5184" i="61"/>
  <c r="D5183" i="61"/>
  <c r="D5184" i="61" l="1"/>
  <c r="C5185" i="61"/>
  <c r="B5185" i="61"/>
  <c r="A5186" i="61"/>
  <c r="C5186" i="61" l="1"/>
  <c r="B5186" i="61"/>
  <c r="A5187" i="61"/>
  <c r="D5185" i="61"/>
  <c r="C5187" i="61" l="1"/>
  <c r="B5187" i="61"/>
  <c r="A5188" i="61"/>
  <c r="D5186" i="61"/>
  <c r="C5188" i="61" l="1"/>
  <c r="B5188" i="61"/>
  <c r="A5189" i="61"/>
  <c r="D5187" i="61"/>
  <c r="A5190" i="61" l="1"/>
  <c r="C5189" i="61"/>
  <c r="B5189" i="61"/>
  <c r="D5188" i="61"/>
  <c r="D5189" i="61" l="1"/>
  <c r="C5190" i="61"/>
  <c r="B5190" i="61"/>
  <c r="A5191" i="61"/>
  <c r="C5191" i="61" l="1"/>
  <c r="B5191" i="61"/>
  <c r="A5192" i="61"/>
  <c r="D5190" i="61"/>
  <c r="C5192" i="61" l="1"/>
  <c r="B5192" i="61"/>
  <c r="A5193" i="61"/>
  <c r="D5191" i="61"/>
  <c r="C5193" i="61" l="1"/>
  <c r="B5193" i="61"/>
  <c r="A5194" i="61"/>
  <c r="D5192" i="61"/>
  <c r="A5195" i="61" l="1"/>
  <c r="C5194" i="61"/>
  <c r="B5194" i="61"/>
  <c r="D5193" i="61"/>
  <c r="D5194" i="61" l="1"/>
  <c r="C5195" i="61"/>
  <c r="B5195" i="61"/>
  <c r="A5196" i="61"/>
  <c r="C5196" i="61" l="1"/>
  <c r="B5196" i="61"/>
  <c r="A5197" i="61"/>
  <c r="D5195" i="61"/>
  <c r="C5197" i="61" l="1"/>
  <c r="B5197" i="61"/>
  <c r="A5198" i="61"/>
  <c r="D5196" i="61"/>
  <c r="C5198" i="61" l="1"/>
  <c r="B5198" i="61"/>
  <c r="A5199" i="61"/>
  <c r="D5197" i="61"/>
  <c r="B5199" i="61" l="1"/>
  <c r="A5200" i="61"/>
  <c r="C5199" i="61"/>
  <c r="D5199" i="61" s="1"/>
  <c r="D5198" i="61"/>
  <c r="C5200" i="61" l="1"/>
  <c r="B5200" i="61"/>
  <c r="A5201" i="61"/>
  <c r="C5201" i="61" l="1"/>
  <c r="B5201" i="61"/>
  <c r="A5202" i="61"/>
  <c r="D5200" i="61"/>
  <c r="C5202" i="61" l="1"/>
  <c r="B5202" i="61"/>
  <c r="A5203" i="61"/>
  <c r="D5201" i="61"/>
  <c r="C5203" i="61" l="1"/>
  <c r="B5203" i="61"/>
  <c r="A5204" i="61"/>
  <c r="D5202" i="61"/>
  <c r="B5204" i="61" l="1"/>
  <c r="A5205" i="61"/>
  <c r="C5204" i="61"/>
  <c r="D5204" i="61" s="1"/>
  <c r="D5203" i="61"/>
  <c r="C5205" i="61" l="1"/>
  <c r="B5205" i="61"/>
  <c r="A5206" i="61"/>
  <c r="C5206" i="61" l="1"/>
  <c r="B5206" i="61"/>
  <c r="A5207" i="61"/>
  <c r="D5205" i="61"/>
  <c r="C5207" i="61" l="1"/>
  <c r="B5207" i="61"/>
  <c r="A5208" i="61"/>
  <c r="D5206" i="61"/>
  <c r="C5208" i="61" l="1"/>
  <c r="B5208" i="61"/>
  <c r="A5209" i="61"/>
  <c r="D5207" i="61"/>
  <c r="B5209" i="61" l="1"/>
  <c r="A5210" i="61"/>
  <c r="C5209" i="61"/>
  <c r="D5209" i="61" s="1"/>
  <c r="D5208" i="61"/>
  <c r="C5210" i="61" l="1"/>
  <c r="B5210" i="61"/>
  <c r="A5211" i="61"/>
  <c r="C5211" i="61" l="1"/>
  <c r="B5211" i="61"/>
  <c r="A5212" i="61"/>
  <c r="D5210" i="61"/>
  <c r="C5212" i="61" l="1"/>
  <c r="B5212" i="61"/>
  <c r="A5213" i="61"/>
  <c r="D5211" i="61"/>
  <c r="C5213" i="61" l="1"/>
  <c r="B5213" i="61"/>
  <c r="A5214" i="61"/>
  <c r="D5212" i="61"/>
  <c r="B5214" i="61" l="1"/>
  <c r="A5215" i="61"/>
  <c r="C5214" i="61"/>
  <c r="D5214" i="61" s="1"/>
  <c r="D5213" i="61"/>
  <c r="C5215" i="61" l="1"/>
  <c r="B5215" i="61"/>
  <c r="A5216" i="61"/>
  <c r="C5216" i="61" l="1"/>
  <c r="B5216" i="61"/>
  <c r="A5217" i="61"/>
  <c r="D5215" i="61"/>
  <c r="C5217" i="61" l="1"/>
  <c r="B5217" i="61"/>
  <c r="A5218" i="61"/>
  <c r="D5216" i="61"/>
  <c r="C5218" i="61" l="1"/>
  <c r="B5218" i="61"/>
  <c r="A5219" i="61"/>
  <c r="D5217" i="61"/>
  <c r="B5219" i="61" l="1"/>
  <c r="A5220" i="61"/>
  <c r="C5219" i="61"/>
  <c r="D5219" i="61" s="1"/>
  <c r="D5218" i="61"/>
  <c r="C5220" i="61" l="1"/>
  <c r="B5220" i="61"/>
  <c r="A5221" i="61"/>
  <c r="C5221" i="61" l="1"/>
  <c r="B5221" i="61"/>
  <c r="A5222" i="61"/>
  <c r="D5220" i="61"/>
  <c r="C5222" i="61" l="1"/>
  <c r="B5222" i="61"/>
  <c r="A5223" i="61"/>
  <c r="D5221" i="61"/>
  <c r="C5223" i="61" l="1"/>
  <c r="B5223" i="61"/>
  <c r="A5224" i="61"/>
  <c r="D5222" i="61"/>
  <c r="C5224" i="61" l="1"/>
  <c r="B5224" i="61"/>
  <c r="A5225" i="61"/>
  <c r="D5223" i="61"/>
  <c r="C5225" i="61" l="1"/>
  <c r="B5225" i="61"/>
  <c r="A5226" i="61"/>
  <c r="D5224" i="61"/>
  <c r="C5226" i="61" l="1"/>
  <c r="B5226" i="61"/>
  <c r="A5227" i="61"/>
  <c r="D5225" i="61"/>
  <c r="C5227" i="61" l="1"/>
  <c r="B5227" i="61"/>
  <c r="A5228" i="61"/>
  <c r="D5226" i="61"/>
  <c r="C5228" i="61" l="1"/>
  <c r="B5228" i="61"/>
  <c r="A5229" i="61"/>
  <c r="D5227" i="61"/>
  <c r="C5229" i="61" l="1"/>
  <c r="B5229" i="61"/>
  <c r="A5230" i="61"/>
  <c r="D5228" i="61"/>
  <c r="C5230" i="61" l="1"/>
  <c r="B5230" i="61"/>
  <c r="A5231" i="61"/>
  <c r="D5229" i="61"/>
  <c r="C5231" i="61" l="1"/>
  <c r="B5231" i="61"/>
  <c r="A5232" i="61"/>
  <c r="D5230" i="61"/>
  <c r="C5232" i="61" l="1"/>
  <c r="B5232" i="61"/>
  <c r="A5233" i="61"/>
  <c r="D5231" i="61"/>
  <c r="C5233" i="61" l="1"/>
  <c r="B5233" i="61"/>
  <c r="A5234" i="61"/>
  <c r="D5232" i="61"/>
  <c r="C5234" i="61" l="1"/>
  <c r="B5234" i="61"/>
  <c r="A5235" i="61"/>
  <c r="D5233" i="61"/>
  <c r="C5235" i="61" l="1"/>
  <c r="B5235" i="61"/>
  <c r="A5236" i="61"/>
  <c r="D5234" i="61"/>
  <c r="C5236" i="61" l="1"/>
  <c r="B5236" i="61"/>
  <c r="A5237" i="61"/>
  <c r="D5235" i="61"/>
  <c r="C5237" i="61" l="1"/>
  <c r="B5237" i="61"/>
  <c r="A5238" i="61"/>
  <c r="D5236" i="61"/>
  <c r="C5238" i="61" l="1"/>
  <c r="B5238" i="61"/>
  <c r="A5239" i="61"/>
  <c r="D5237" i="61"/>
  <c r="C5239" i="61" l="1"/>
  <c r="B5239" i="61"/>
  <c r="A5240" i="61"/>
  <c r="D5238" i="61"/>
  <c r="C5240" i="61" l="1"/>
  <c r="B5240" i="61"/>
  <c r="A5241" i="61"/>
  <c r="D5239" i="61"/>
  <c r="C5241" i="61" l="1"/>
  <c r="B5241" i="61"/>
  <c r="A5242" i="61"/>
  <c r="D5240" i="61"/>
  <c r="C5242" i="61" l="1"/>
  <c r="B5242" i="61"/>
  <c r="A5243" i="61"/>
  <c r="D5241" i="61"/>
  <c r="A5244" i="61" l="1"/>
  <c r="C5243" i="61"/>
  <c r="B5243" i="61"/>
  <c r="D5242" i="61"/>
  <c r="D5243" i="61" l="1"/>
  <c r="C5244" i="61"/>
  <c r="B5244" i="61"/>
  <c r="A5245" i="61"/>
  <c r="C5245" i="61" l="1"/>
  <c r="B5245" i="61"/>
  <c r="A5246" i="61"/>
  <c r="D5244" i="61"/>
  <c r="C5246" i="61" l="1"/>
  <c r="B5246" i="61"/>
  <c r="A5247" i="61"/>
  <c r="D5245" i="61"/>
  <c r="C5247" i="61" l="1"/>
  <c r="B5247" i="61"/>
  <c r="A5248" i="61"/>
  <c r="D5246" i="61"/>
  <c r="A5249" i="61" l="1"/>
  <c r="C5248" i="61"/>
  <c r="B5248" i="61"/>
  <c r="D5247" i="61"/>
  <c r="D5248" i="61" l="1"/>
  <c r="C5249" i="61"/>
  <c r="B5249" i="61"/>
  <c r="A5250" i="61"/>
  <c r="C5250" i="61" l="1"/>
  <c r="B5250" i="61"/>
  <c r="A5251" i="61"/>
  <c r="D5249" i="61"/>
  <c r="C5251" i="61" l="1"/>
  <c r="B5251" i="61"/>
  <c r="A5252" i="61"/>
  <c r="D5250" i="61"/>
  <c r="C5252" i="61" l="1"/>
  <c r="B5252" i="61"/>
  <c r="A5253" i="61"/>
  <c r="D5251" i="61"/>
  <c r="A5254" i="61" l="1"/>
  <c r="C5253" i="61"/>
  <c r="B5253" i="61"/>
  <c r="D5252" i="61"/>
  <c r="D5253" i="61" l="1"/>
  <c r="C5254" i="61"/>
  <c r="B5254" i="61"/>
  <c r="A5255" i="61"/>
  <c r="C5255" i="61" l="1"/>
  <c r="B5255" i="61"/>
  <c r="A5256" i="61"/>
  <c r="D5254" i="61"/>
  <c r="C5256" i="61" l="1"/>
  <c r="B5256" i="61"/>
  <c r="A5257" i="61"/>
  <c r="D5255" i="61"/>
  <c r="C5257" i="61" l="1"/>
  <c r="B5257" i="61"/>
  <c r="A5258" i="61"/>
  <c r="D5256" i="61"/>
  <c r="A5259" i="61" l="1"/>
  <c r="C5258" i="61"/>
  <c r="B5258" i="61"/>
  <c r="D5257" i="61"/>
  <c r="D5258" i="61" l="1"/>
  <c r="C5259" i="61"/>
  <c r="B5259" i="61"/>
  <c r="A5260" i="61"/>
  <c r="C5260" i="61" l="1"/>
  <c r="B5260" i="61"/>
  <c r="A5261" i="61"/>
  <c r="D5259" i="61"/>
  <c r="C5261" i="61" l="1"/>
  <c r="B5261" i="61"/>
  <c r="A5262" i="61"/>
  <c r="D5260" i="61"/>
  <c r="C5262" i="61" l="1"/>
  <c r="B5262" i="61"/>
  <c r="A5263" i="61"/>
  <c r="D5261" i="61"/>
  <c r="B5263" i="61" l="1"/>
  <c r="A5264" i="61"/>
  <c r="C5263" i="61"/>
  <c r="D5263" i="61" s="1"/>
  <c r="D5262" i="61"/>
  <c r="C5264" i="61" l="1"/>
  <c r="B5264" i="61"/>
  <c r="A5265" i="61"/>
  <c r="C5265" i="61" l="1"/>
  <c r="B5265" i="61"/>
  <c r="A5266" i="61"/>
  <c r="D5264" i="61"/>
  <c r="C5266" i="61" l="1"/>
  <c r="B5266" i="61"/>
  <c r="A5267" i="61"/>
  <c r="D5265" i="61"/>
  <c r="C5267" i="61" l="1"/>
  <c r="B5267" i="61"/>
  <c r="A5268" i="61"/>
  <c r="D5266" i="61"/>
  <c r="B5268" i="61" l="1"/>
  <c r="A5269" i="61"/>
  <c r="C5268" i="61"/>
  <c r="D5268" i="61" s="1"/>
  <c r="D5267" i="61"/>
  <c r="C5269" i="61" l="1"/>
  <c r="B5269" i="61"/>
  <c r="A5270" i="61"/>
  <c r="C5270" i="61" l="1"/>
  <c r="B5270" i="61"/>
  <c r="A5271" i="61"/>
  <c r="D5269" i="61"/>
  <c r="C5271" i="61" l="1"/>
  <c r="B5271" i="61"/>
  <c r="A5272" i="61"/>
  <c r="D5270" i="61"/>
  <c r="C5272" i="61" l="1"/>
  <c r="B5272" i="61"/>
  <c r="A5273" i="61"/>
  <c r="D5271" i="61"/>
  <c r="B5273" i="61" l="1"/>
  <c r="A5274" i="61"/>
  <c r="C5273" i="61"/>
  <c r="D5273" i="61" s="1"/>
  <c r="D5272" i="61"/>
  <c r="C5274" i="61" l="1"/>
  <c r="B5274" i="61"/>
  <c r="A5275" i="61"/>
  <c r="C5275" i="61" l="1"/>
  <c r="B5275" i="61"/>
  <c r="A5276" i="61"/>
  <c r="D5274" i="61"/>
  <c r="C5276" i="61" l="1"/>
  <c r="B5276" i="61"/>
  <c r="A5277" i="61"/>
  <c r="D5275" i="61"/>
  <c r="C5277" i="61" l="1"/>
  <c r="B5277" i="61"/>
  <c r="A5278" i="61"/>
  <c r="D5276" i="61"/>
  <c r="B5278" i="61" l="1"/>
  <c r="A5279" i="61"/>
  <c r="C5278" i="61"/>
  <c r="D5278" i="61" s="1"/>
  <c r="D5277" i="61"/>
  <c r="C5279" i="61" l="1"/>
  <c r="B5279" i="61"/>
  <c r="A5280" i="61"/>
  <c r="C5280" i="61" l="1"/>
  <c r="B5280" i="61"/>
  <c r="A5281" i="61"/>
  <c r="D5279" i="61"/>
  <c r="C5281" i="61" l="1"/>
  <c r="B5281" i="61"/>
  <c r="A5282" i="61"/>
  <c r="D5280" i="61"/>
  <c r="C5282" i="61" l="1"/>
  <c r="B5282" i="61"/>
  <c r="A5283" i="61"/>
  <c r="D5281" i="61"/>
  <c r="B5283" i="61" l="1"/>
  <c r="A5284" i="61"/>
  <c r="C5283" i="61"/>
  <c r="D5283" i="61" s="1"/>
  <c r="D5282" i="61"/>
  <c r="C5284" i="61" l="1"/>
  <c r="B5284" i="61"/>
  <c r="A5285" i="61"/>
  <c r="C5285" i="61" l="1"/>
  <c r="B5285" i="61"/>
  <c r="A5286" i="61"/>
  <c r="D5284" i="61"/>
  <c r="C5286" i="61" l="1"/>
  <c r="B5286" i="61"/>
  <c r="A5287" i="61"/>
  <c r="D5285" i="61"/>
  <c r="C5287" i="61" l="1"/>
  <c r="B5287" i="61"/>
  <c r="A5288" i="61"/>
  <c r="D5286" i="61"/>
  <c r="C5288" i="61" l="1"/>
  <c r="B5288" i="61"/>
  <c r="A5289" i="61"/>
  <c r="D5287" i="61"/>
  <c r="C5289" i="61" l="1"/>
  <c r="B5289" i="61"/>
  <c r="A5290" i="61"/>
  <c r="D5288" i="61"/>
  <c r="C5290" i="61" l="1"/>
  <c r="B5290" i="61"/>
  <c r="A5291" i="61"/>
  <c r="D5289" i="61"/>
  <c r="C5291" i="61" l="1"/>
  <c r="B5291" i="61"/>
  <c r="A5292" i="61"/>
  <c r="D5290" i="61"/>
  <c r="C5292" i="61" l="1"/>
  <c r="B5292" i="61"/>
  <c r="A5293" i="61"/>
  <c r="D5291" i="61"/>
  <c r="C5293" i="61" l="1"/>
  <c r="B5293" i="61"/>
  <c r="A5294" i="61"/>
  <c r="D5292" i="61"/>
  <c r="C5294" i="61" l="1"/>
  <c r="B5294" i="61"/>
  <c r="A5295" i="61"/>
  <c r="D5293" i="61"/>
  <c r="C5295" i="61" l="1"/>
  <c r="B5295" i="61"/>
  <c r="A5296" i="61"/>
  <c r="D5294" i="61"/>
  <c r="C5296" i="61" l="1"/>
  <c r="B5296" i="61"/>
  <c r="A5297" i="61"/>
  <c r="D5295" i="61"/>
  <c r="C5297" i="61" l="1"/>
  <c r="B5297" i="61"/>
  <c r="A5298" i="61"/>
  <c r="D5296" i="61"/>
  <c r="C5298" i="61" l="1"/>
  <c r="B5298" i="61"/>
  <c r="A5299" i="61"/>
  <c r="D5297" i="61"/>
  <c r="C5299" i="61" l="1"/>
  <c r="B5299" i="61"/>
  <c r="A5300" i="61"/>
  <c r="D5298" i="61"/>
  <c r="C5300" i="61" l="1"/>
  <c r="B5300" i="61"/>
  <c r="A5301" i="61"/>
  <c r="D5299" i="61"/>
  <c r="C5301" i="61" l="1"/>
  <c r="B5301" i="61"/>
  <c r="A5302" i="61"/>
  <c r="D5300" i="61"/>
  <c r="C5302" i="61" l="1"/>
  <c r="B5302" i="61"/>
  <c r="A5303" i="61"/>
  <c r="D5301" i="61"/>
  <c r="C5303" i="61" l="1"/>
  <c r="B5303" i="61"/>
  <c r="A5304" i="61"/>
  <c r="D5302" i="61"/>
  <c r="C5304" i="61" l="1"/>
  <c r="B5304" i="61"/>
  <c r="A5305" i="61"/>
  <c r="D5303" i="61"/>
  <c r="C5305" i="61" l="1"/>
  <c r="B5305" i="61"/>
  <c r="A5306" i="61"/>
  <c r="D5304" i="61"/>
  <c r="C5306" i="61" l="1"/>
  <c r="B5306" i="61"/>
  <c r="A5307" i="61"/>
  <c r="D5305" i="61"/>
  <c r="A5308" i="61" l="1"/>
  <c r="C5307" i="61"/>
  <c r="B5307" i="61"/>
  <c r="D5306" i="61"/>
  <c r="D5307" i="61" l="1"/>
  <c r="C5308" i="61"/>
  <c r="B5308" i="61"/>
  <c r="A5309" i="61"/>
  <c r="C5309" i="61" l="1"/>
  <c r="B5309" i="61"/>
  <c r="A5310" i="61"/>
  <c r="D5308" i="61"/>
  <c r="C5310" i="61" l="1"/>
  <c r="B5310" i="61"/>
  <c r="A5311" i="61"/>
  <c r="D5309" i="61"/>
  <c r="C5311" i="61" l="1"/>
  <c r="B5311" i="61"/>
  <c r="A5312" i="61"/>
  <c r="D5310" i="61"/>
  <c r="A5313" i="61" l="1"/>
  <c r="C5312" i="61"/>
  <c r="B5312" i="61"/>
  <c r="D5311" i="61"/>
  <c r="D5312" i="61" l="1"/>
  <c r="C5313" i="61"/>
  <c r="B5313" i="61"/>
  <c r="A5314" i="61"/>
  <c r="C5314" i="61" l="1"/>
  <c r="B5314" i="61"/>
  <c r="A5315" i="61"/>
  <c r="D5313" i="61"/>
  <c r="C5315" i="61" l="1"/>
  <c r="B5315" i="61"/>
  <c r="A5316" i="61"/>
  <c r="D5314" i="61"/>
  <c r="C5316" i="61" l="1"/>
  <c r="B5316" i="61"/>
  <c r="A5317" i="61"/>
  <c r="D5315" i="61"/>
  <c r="A5318" i="61" l="1"/>
  <c r="C5317" i="61"/>
  <c r="B5317" i="61"/>
  <c r="D5316" i="61"/>
  <c r="D5317" i="61" l="1"/>
  <c r="C5318" i="61"/>
  <c r="B5318" i="61"/>
  <c r="A5319" i="61"/>
  <c r="C5319" i="61" l="1"/>
  <c r="B5319" i="61"/>
  <c r="A5320" i="61"/>
  <c r="D5318" i="61"/>
  <c r="C5320" i="61" l="1"/>
  <c r="B5320" i="61"/>
  <c r="A5321" i="61"/>
  <c r="D5319" i="61"/>
  <c r="C5321" i="61" l="1"/>
  <c r="B5321" i="61"/>
  <c r="A5322" i="61"/>
  <c r="D5320" i="61"/>
  <c r="A5323" i="61" l="1"/>
  <c r="B5322" i="61"/>
  <c r="C5322" i="61"/>
  <c r="D5322" i="61" s="1"/>
  <c r="D5321" i="61"/>
  <c r="C5323" i="61" l="1"/>
  <c r="B5323" i="61"/>
  <c r="A5324" i="61"/>
  <c r="C5324" i="61" l="1"/>
  <c r="B5324" i="61"/>
  <c r="A5325" i="61"/>
  <c r="D5323" i="61"/>
  <c r="C5325" i="61" l="1"/>
  <c r="B5325" i="61"/>
  <c r="A5326" i="61"/>
  <c r="D5324" i="61"/>
  <c r="C5326" i="61" l="1"/>
  <c r="B5326" i="61"/>
  <c r="A5327" i="61"/>
  <c r="D5325" i="61"/>
  <c r="B5327" i="61" l="1"/>
  <c r="A5328" i="61"/>
  <c r="C5327" i="61"/>
  <c r="D5327" i="61" s="1"/>
  <c r="D5326" i="61"/>
  <c r="C5328" i="61" l="1"/>
  <c r="B5328" i="61"/>
  <c r="A5329" i="61"/>
  <c r="C5329" i="61" l="1"/>
  <c r="B5329" i="61"/>
  <c r="A5330" i="61"/>
  <c r="D5328" i="61"/>
  <c r="C5330" i="61" l="1"/>
  <c r="B5330" i="61"/>
  <c r="A5331" i="61"/>
  <c r="D5329" i="61"/>
  <c r="C5331" i="61" l="1"/>
  <c r="B5331" i="61"/>
  <c r="A5332" i="61"/>
  <c r="D5330" i="61"/>
  <c r="B5332" i="61" l="1"/>
  <c r="A5333" i="61"/>
  <c r="C5332" i="61"/>
  <c r="D5332" i="61" s="1"/>
  <c r="D5331" i="61"/>
  <c r="C5333" i="61" l="1"/>
  <c r="B5333" i="61"/>
  <c r="A5334" i="61"/>
  <c r="C5334" i="61" l="1"/>
  <c r="B5334" i="61"/>
  <c r="A5335" i="61"/>
  <c r="D5333" i="61"/>
  <c r="C5335" i="61" l="1"/>
  <c r="B5335" i="61"/>
  <c r="A5336" i="61"/>
  <c r="D5334" i="61"/>
  <c r="C5336" i="61" l="1"/>
  <c r="B5336" i="61"/>
  <c r="A5337" i="61"/>
  <c r="D5335" i="61"/>
  <c r="B5337" i="61" l="1"/>
  <c r="A5338" i="61"/>
  <c r="C5337" i="61"/>
  <c r="D5337" i="61" s="1"/>
  <c r="D5336" i="61"/>
  <c r="C5338" i="61" l="1"/>
  <c r="B5338" i="61"/>
  <c r="A5339" i="61"/>
  <c r="C5339" i="61" l="1"/>
  <c r="B5339" i="61"/>
  <c r="A5340" i="61"/>
  <c r="D5338" i="61"/>
  <c r="C5340" i="61" l="1"/>
  <c r="B5340" i="61"/>
  <c r="A5341" i="61"/>
  <c r="D5339" i="61"/>
  <c r="C5341" i="61" l="1"/>
  <c r="D5341" i="61" s="1"/>
  <c r="B5341" i="61"/>
  <c r="A5342" i="61"/>
  <c r="D5340" i="61"/>
  <c r="B5342" i="61" l="1"/>
  <c r="A5343" i="61"/>
  <c r="C5342" i="61"/>
  <c r="D5342" i="61" s="1"/>
  <c r="C5343" i="61" l="1"/>
  <c r="D5343" i="61" s="1"/>
  <c r="B5343" i="61"/>
  <c r="A5344" i="61"/>
  <c r="C5344" i="61" l="1"/>
  <c r="B5344" i="61"/>
  <c r="A5345" i="61"/>
  <c r="C5345" i="61" l="1"/>
  <c r="B5345" i="61"/>
  <c r="A5346" i="61"/>
  <c r="D5344" i="61"/>
  <c r="C5346" i="61" l="1"/>
  <c r="B5346" i="61"/>
  <c r="A5347" i="61"/>
  <c r="D5345" i="61"/>
  <c r="B5347" i="61" l="1"/>
  <c r="A5348" i="61"/>
  <c r="C5347" i="61"/>
  <c r="D5347" i="61" s="1"/>
  <c r="D5346" i="61"/>
  <c r="C5348" i="61" l="1"/>
  <c r="B5348" i="61"/>
  <c r="A5349" i="61"/>
  <c r="C5349" i="61" l="1"/>
  <c r="B5349" i="61"/>
  <c r="A5350" i="61"/>
  <c r="D5348" i="61"/>
  <c r="C5350" i="61" l="1"/>
  <c r="B5350" i="61"/>
  <c r="A5351" i="61"/>
  <c r="D5349" i="61"/>
  <c r="C5351" i="61" l="1"/>
  <c r="B5351" i="61"/>
  <c r="A5352" i="61"/>
  <c r="D5350" i="61"/>
  <c r="C5352" i="61" l="1"/>
  <c r="B5352" i="61"/>
  <c r="A5353" i="61"/>
  <c r="D5351" i="61"/>
  <c r="C5353" i="61" l="1"/>
  <c r="B5353" i="61"/>
  <c r="A5354" i="61"/>
  <c r="D5352" i="61"/>
  <c r="C5354" i="61" l="1"/>
  <c r="B5354" i="61"/>
  <c r="A5355" i="61"/>
  <c r="D5353" i="61"/>
  <c r="C5355" i="61" l="1"/>
  <c r="B5355" i="61"/>
  <c r="A5356" i="61"/>
  <c r="D5354" i="61"/>
  <c r="C5356" i="61" l="1"/>
  <c r="B5356" i="61"/>
  <c r="A5357" i="61"/>
  <c r="D5355" i="61"/>
  <c r="C5357" i="61" l="1"/>
  <c r="B5357" i="61"/>
  <c r="A5358" i="61"/>
  <c r="D5356" i="61"/>
  <c r="C5358" i="61" l="1"/>
  <c r="B5358" i="61"/>
  <c r="A5359" i="61"/>
  <c r="D5357" i="61"/>
  <c r="C5359" i="61" l="1"/>
  <c r="B5359" i="61"/>
  <c r="A5360" i="61"/>
  <c r="D5358" i="61"/>
  <c r="C5360" i="61" l="1"/>
  <c r="B5360" i="61"/>
  <c r="A5361" i="61"/>
  <c r="D5359" i="61"/>
  <c r="C5361" i="61" l="1"/>
  <c r="A5362" i="61"/>
  <c r="B5361" i="61"/>
  <c r="D5360" i="61"/>
  <c r="C5362" i="61" l="1"/>
  <c r="B5362" i="61"/>
  <c r="A5363" i="61"/>
  <c r="D5361" i="61"/>
  <c r="C5363" i="61" l="1"/>
  <c r="B5363" i="61"/>
  <c r="A5364" i="61"/>
  <c r="D5362" i="61"/>
  <c r="C5364" i="61" l="1"/>
  <c r="B5364" i="61"/>
  <c r="A5365" i="61"/>
  <c r="D5363" i="61"/>
  <c r="C5365" i="61" l="1"/>
  <c r="B5365" i="61"/>
  <c r="A5366" i="61"/>
  <c r="D5364" i="61"/>
  <c r="C5366" i="61" l="1"/>
  <c r="B5366" i="61"/>
  <c r="A5367" i="61"/>
  <c r="D5365" i="61"/>
  <c r="C5367" i="61" l="1"/>
  <c r="B5367" i="61"/>
  <c r="A5368" i="61"/>
  <c r="D5366" i="61"/>
  <c r="C5368" i="61" l="1"/>
  <c r="B5368" i="61"/>
  <c r="A5369" i="61"/>
  <c r="D5367" i="61"/>
  <c r="C5369" i="61" l="1"/>
  <c r="B5369" i="61"/>
  <c r="A5370" i="61"/>
  <c r="D5368" i="61"/>
  <c r="C5370" i="61" l="1"/>
  <c r="B5370" i="61"/>
  <c r="A5371" i="61"/>
  <c r="D5369" i="61"/>
  <c r="A5372" i="61" l="1"/>
  <c r="C5371" i="61"/>
  <c r="B5371" i="61"/>
  <c r="D5370" i="61"/>
  <c r="D5371" i="61" l="1"/>
  <c r="C5372" i="61"/>
  <c r="B5372" i="61"/>
  <c r="A5373" i="61"/>
  <c r="C5373" i="61" l="1"/>
  <c r="B5373" i="61"/>
  <c r="A5374" i="61"/>
  <c r="D5372" i="61"/>
  <c r="C5374" i="61" l="1"/>
  <c r="B5374" i="61"/>
  <c r="A5375" i="61"/>
  <c r="D5373" i="61"/>
  <c r="C5375" i="61" l="1"/>
  <c r="B5375" i="61"/>
  <c r="A5376" i="61"/>
  <c r="D5374" i="61"/>
  <c r="A5377" i="61" l="1"/>
  <c r="C5376" i="61"/>
  <c r="B5376" i="61"/>
  <c r="D5375" i="61"/>
  <c r="D5376" i="61" l="1"/>
  <c r="C5377" i="61"/>
  <c r="B5377" i="61"/>
  <c r="A5378" i="61"/>
  <c r="C5378" i="61" l="1"/>
  <c r="B5378" i="61"/>
  <c r="A5379" i="61"/>
  <c r="D5377" i="61"/>
  <c r="C5379" i="61" l="1"/>
  <c r="B5379" i="61"/>
  <c r="A5380" i="61"/>
  <c r="D5378" i="61"/>
  <c r="C5380" i="61" l="1"/>
  <c r="B5380" i="61"/>
  <c r="A5381" i="61"/>
  <c r="D5379" i="61"/>
  <c r="A5382" i="61" l="1"/>
  <c r="C5381" i="61"/>
  <c r="B5381" i="61"/>
  <c r="D5380" i="61"/>
  <c r="D5381" i="61" l="1"/>
  <c r="C5382" i="61"/>
  <c r="B5382" i="61"/>
  <c r="A5383" i="61"/>
  <c r="C5383" i="61" l="1"/>
  <c r="B5383" i="61"/>
  <c r="A5384" i="61"/>
  <c r="D5382" i="61"/>
  <c r="C5384" i="61" l="1"/>
  <c r="B5384" i="61"/>
  <c r="A5385" i="61"/>
  <c r="D5383" i="61"/>
  <c r="C5385" i="61" l="1"/>
  <c r="B5385" i="61"/>
  <c r="A5386" i="61"/>
  <c r="D5384" i="61"/>
  <c r="A5387" i="61" l="1"/>
  <c r="C5386" i="61"/>
  <c r="D5386" i="61" s="1"/>
  <c r="B5386" i="61"/>
  <c r="D5385" i="61"/>
  <c r="C5387" i="61" l="1"/>
  <c r="B5387" i="61"/>
  <c r="A5388" i="61"/>
  <c r="C5388" i="61" l="1"/>
  <c r="B5388" i="61"/>
  <c r="A5389" i="61"/>
  <c r="D5387" i="61"/>
  <c r="C5389" i="61" l="1"/>
  <c r="D5389" i="61" s="1"/>
  <c r="B5389" i="61"/>
  <c r="A5390" i="61"/>
  <c r="D5388" i="61"/>
  <c r="C5390" i="61" l="1"/>
  <c r="B5390" i="61"/>
  <c r="A5391" i="61"/>
  <c r="B5391" i="61" l="1"/>
  <c r="A5392" i="61"/>
  <c r="C5391" i="61"/>
  <c r="D5391" i="61" s="1"/>
  <c r="D5390" i="61"/>
  <c r="C5392" i="61" l="1"/>
  <c r="B5392" i="61"/>
  <c r="A5393" i="61"/>
  <c r="C5393" i="61" l="1"/>
  <c r="B5393" i="61"/>
  <c r="A5394" i="61"/>
  <c r="D5392" i="61"/>
  <c r="C5394" i="61" l="1"/>
  <c r="B5394" i="61"/>
  <c r="A5395" i="61"/>
  <c r="D5393" i="61"/>
  <c r="B5395" i="61" l="1"/>
  <c r="A5396" i="61"/>
  <c r="C5395" i="61"/>
  <c r="D5395" i="61" s="1"/>
  <c r="D5394" i="61"/>
  <c r="C5396" i="61" l="1"/>
  <c r="B5396" i="61"/>
  <c r="A5397" i="61"/>
  <c r="C5397" i="61" l="1"/>
  <c r="B5397" i="61"/>
  <c r="A5398" i="61"/>
  <c r="D5396" i="61"/>
  <c r="C5398" i="61" l="1"/>
  <c r="B5398" i="61"/>
  <c r="A5399" i="61"/>
  <c r="D5397" i="61"/>
  <c r="B5399" i="61" l="1"/>
  <c r="A5400" i="61"/>
  <c r="C5399" i="61"/>
  <c r="D5399" i="61" s="1"/>
  <c r="D5398" i="61"/>
  <c r="C5400" i="61" l="1"/>
  <c r="B5400" i="61"/>
  <c r="A5401" i="61"/>
  <c r="C5401" i="61" l="1"/>
  <c r="B5401" i="61"/>
  <c r="A5402" i="61"/>
  <c r="D5400" i="61"/>
  <c r="C5402" i="61" l="1"/>
  <c r="B5402" i="61"/>
  <c r="A5403" i="61"/>
  <c r="D5401" i="61"/>
  <c r="B5403" i="61" l="1"/>
  <c r="A5404" i="61"/>
  <c r="C5403" i="61"/>
  <c r="D5403" i="61" s="1"/>
  <c r="D5402" i="61"/>
  <c r="C5404" i="61" l="1"/>
  <c r="B5404" i="61"/>
  <c r="A5405" i="61"/>
  <c r="C5405" i="61" l="1"/>
  <c r="B5405" i="61"/>
  <c r="A5406" i="61"/>
  <c r="D5404" i="61"/>
  <c r="C5406" i="61" l="1"/>
  <c r="B5406" i="61"/>
  <c r="A5407" i="61"/>
  <c r="D5405" i="61"/>
  <c r="B5407" i="61" l="1"/>
  <c r="A5408" i="61"/>
  <c r="C5407" i="61"/>
  <c r="D5407" i="61" s="1"/>
  <c r="D5406" i="61"/>
  <c r="C5408" i="61" l="1"/>
  <c r="B5408" i="61"/>
  <c r="A5409" i="61"/>
  <c r="C5409" i="61" l="1"/>
  <c r="B5409" i="61"/>
  <c r="A5410" i="61"/>
  <c r="D5408" i="61"/>
  <c r="C5410" i="61" l="1"/>
  <c r="B5410" i="61"/>
  <c r="A5411" i="61"/>
  <c r="D5409" i="61"/>
  <c r="B5411" i="61" l="1"/>
  <c r="A5412" i="61"/>
  <c r="C5411" i="61"/>
  <c r="D5411" i="61" s="1"/>
  <c r="D5410" i="61"/>
  <c r="C5412" i="61" l="1"/>
  <c r="B5412" i="61"/>
  <c r="A5413" i="61"/>
  <c r="C5413" i="61" l="1"/>
  <c r="B5413" i="61"/>
  <c r="A5414" i="61"/>
  <c r="D5412" i="61"/>
  <c r="C5414" i="61" l="1"/>
  <c r="B5414" i="61"/>
  <c r="A5415" i="61"/>
  <c r="D5413" i="61"/>
  <c r="B5415" i="61" l="1"/>
  <c r="A5416" i="61"/>
  <c r="C5415" i="61"/>
  <c r="D5415" i="61" s="1"/>
  <c r="D5414" i="61"/>
  <c r="C5416" i="61" l="1"/>
  <c r="D5416" i="61" s="1"/>
  <c r="B5416" i="61"/>
  <c r="A5417" i="61"/>
  <c r="C5417" i="61" l="1"/>
  <c r="B5417" i="61"/>
  <c r="A5418" i="61"/>
  <c r="C5418" i="61" l="1"/>
  <c r="B5418" i="61"/>
  <c r="A5419" i="61"/>
  <c r="D5417" i="61"/>
  <c r="B5419" i="61" l="1"/>
  <c r="A5420" i="61"/>
  <c r="C5419" i="61"/>
  <c r="D5419" i="61" s="1"/>
  <c r="D5418" i="61"/>
  <c r="C5420" i="61" l="1"/>
  <c r="B5420" i="61"/>
  <c r="A5421" i="61"/>
  <c r="C5421" i="61" l="1"/>
  <c r="B5421" i="61"/>
  <c r="A5422" i="61"/>
  <c r="D5420" i="61"/>
  <c r="C5422" i="61" l="1"/>
  <c r="B5422" i="61"/>
  <c r="A5423" i="61"/>
  <c r="D5421" i="61"/>
  <c r="B5423" i="61" l="1"/>
  <c r="A5424" i="61"/>
  <c r="C5423" i="61"/>
  <c r="D5423" i="61" s="1"/>
  <c r="D5422" i="61"/>
  <c r="C5424" i="61" l="1"/>
  <c r="D5424" i="61" s="1"/>
  <c r="B5424" i="61"/>
  <c r="A5425" i="61"/>
  <c r="C5425" i="61" l="1"/>
  <c r="B5425" i="61"/>
  <c r="A5426" i="61"/>
  <c r="C5426" i="61" l="1"/>
  <c r="B5426" i="61"/>
  <c r="A5427" i="61"/>
  <c r="D5425" i="61"/>
  <c r="B5427" i="61" l="1"/>
  <c r="A5428" i="61"/>
  <c r="C5427" i="61"/>
  <c r="D5427" i="61" s="1"/>
  <c r="D5426" i="61"/>
  <c r="C5428" i="61" l="1"/>
  <c r="B5428" i="61"/>
  <c r="A5429" i="61"/>
  <c r="C5429" i="61" l="1"/>
  <c r="B5429" i="61"/>
  <c r="A5430" i="61"/>
  <c r="D5428" i="61"/>
  <c r="C5430" i="61" l="1"/>
  <c r="B5430" i="61"/>
  <c r="A5431" i="61"/>
  <c r="D5429" i="61"/>
  <c r="B5431" i="61" l="1"/>
  <c r="A5432" i="61"/>
  <c r="C5431" i="61"/>
  <c r="D5431" i="61" s="1"/>
  <c r="D5430" i="61"/>
  <c r="C5432" i="61" l="1"/>
  <c r="B5432" i="61"/>
  <c r="A5433" i="61"/>
  <c r="C5433" i="61" l="1"/>
  <c r="B5433" i="61"/>
  <c r="A5434" i="61"/>
  <c r="D5432" i="61"/>
  <c r="C5434" i="61" l="1"/>
  <c r="B5434" i="61"/>
  <c r="A5435" i="61"/>
  <c r="D5433" i="61"/>
  <c r="B5435" i="61" l="1"/>
  <c r="A5436" i="61"/>
  <c r="C5435" i="61"/>
  <c r="D5435" i="61" s="1"/>
  <c r="D5434" i="61"/>
  <c r="C5436" i="61" l="1"/>
  <c r="B5436" i="61"/>
  <c r="A5437" i="61"/>
  <c r="C5437" i="61" l="1"/>
  <c r="B5437" i="61"/>
  <c r="A5438" i="61"/>
  <c r="D5436" i="61"/>
  <c r="C5438" i="61" l="1"/>
  <c r="B5438" i="61"/>
  <c r="A5439" i="61"/>
  <c r="D5437" i="61"/>
  <c r="B5439" i="61" l="1"/>
  <c r="A5440" i="61"/>
  <c r="C5439" i="61"/>
  <c r="D5439" i="61" s="1"/>
  <c r="D5438" i="61"/>
  <c r="C5440" i="61" l="1"/>
  <c r="B5440" i="61"/>
  <c r="A5441" i="61"/>
  <c r="C5441" i="61" l="1"/>
  <c r="B5441" i="61"/>
  <c r="A5442" i="61"/>
  <c r="D5440" i="61"/>
  <c r="C5442" i="61" l="1"/>
  <c r="B5442" i="61"/>
  <c r="A5443" i="61"/>
  <c r="D5441" i="61"/>
  <c r="B5443" i="61" l="1"/>
  <c r="A5444" i="61"/>
  <c r="C5443" i="61"/>
  <c r="D5443" i="61" s="1"/>
  <c r="D5442" i="61"/>
  <c r="C5444" i="61" l="1"/>
  <c r="B5444" i="61"/>
  <c r="A5445" i="61"/>
  <c r="C5445" i="61" l="1"/>
  <c r="B5445" i="61"/>
  <c r="A5446" i="61"/>
  <c r="D5444" i="61"/>
  <c r="C5446" i="61" l="1"/>
  <c r="B5446" i="61"/>
  <c r="A5447" i="61"/>
  <c r="D5445" i="61"/>
  <c r="B5447" i="61" l="1"/>
  <c r="A5448" i="61"/>
  <c r="C5447" i="61"/>
  <c r="D5447" i="61" s="1"/>
  <c r="D5446" i="61"/>
  <c r="C5448" i="61" l="1"/>
  <c r="B5448" i="61"/>
  <c r="A5449" i="61"/>
  <c r="C5449" i="61" l="1"/>
  <c r="B5449" i="61"/>
  <c r="A5450" i="61"/>
  <c r="D5448" i="61"/>
  <c r="C5450" i="61" l="1"/>
  <c r="B5450" i="61"/>
  <c r="A5451" i="61"/>
  <c r="D5449" i="61"/>
  <c r="B5451" i="61" l="1"/>
  <c r="A5452" i="61"/>
  <c r="C5451" i="61"/>
  <c r="D5451" i="61" s="1"/>
  <c r="D5450" i="61"/>
  <c r="C5452" i="61" l="1"/>
  <c r="B5452" i="61"/>
  <c r="A5453" i="61"/>
  <c r="C5453" i="61" l="1"/>
  <c r="B5453" i="61"/>
  <c r="A5454" i="61"/>
  <c r="D5452" i="61"/>
  <c r="C5454" i="61" l="1"/>
  <c r="B5454" i="61"/>
  <c r="A5455" i="61"/>
  <c r="D5453" i="61"/>
  <c r="B5455" i="61" l="1"/>
  <c r="A5456" i="61"/>
  <c r="C5455" i="61"/>
  <c r="D5455" i="61" s="1"/>
  <c r="D5454" i="61"/>
  <c r="C5456" i="61" l="1"/>
  <c r="B5456" i="61"/>
  <c r="A5457" i="61"/>
  <c r="C5457" i="61" l="1"/>
  <c r="B5457" i="61"/>
  <c r="A5458" i="61"/>
  <c r="D5456" i="61"/>
  <c r="C5458" i="61" l="1"/>
  <c r="B5458" i="61"/>
  <c r="A5459" i="61"/>
  <c r="D5457" i="61"/>
  <c r="B5459" i="61" l="1"/>
  <c r="A5460" i="61"/>
  <c r="C5459" i="61"/>
  <c r="D5459" i="61" s="1"/>
  <c r="D5458" i="61"/>
  <c r="C5460" i="61" l="1"/>
  <c r="B5460" i="61"/>
  <c r="A5461" i="61"/>
  <c r="C5461" i="61" l="1"/>
  <c r="B5461" i="61"/>
  <c r="A5462" i="61"/>
  <c r="D5460" i="61"/>
  <c r="C5462" i="61" l="1"/>
  <c r="B5462" i="61"/>
  <c r="A5463" i="61"/>
  <c r="D5461" i="61"/>
  <c r="B5463" i="61" l="1"/>
  <c r="A5464" i="61"/>
  <c r="C5463" i="61"/>
  <c r="D5463" i="61" s="1"/>
  <c r="D5462" i="61"/>
  <c r="C5464" i="61" l="1"/>
  <c r="B5464" i="61"/>
  <c r="A5465" i="61"/>
  <c r="C5465" i="61" l="1"/>
  <c r="B5465" i="61"/>
  <c r="A5466" i="61"/>
  <c r="D5464" i="61"/>
  <c r="C5466" i="61" l="1"/>
  <c r="B5466" i="61"/>
  <c r="A5467" i="61"/>
  <c r="D5465" i="61"/>
  <c r="B5467" i="61" l="1"/>
  <c r="A5468" i="61"/>
  <c r="C5467" i="61"/>
  <c r="D5467" i="61" s="1"/>
  <c r="D5466" i="61"/>
  <c r="C5468" i="61" l="1"/>
  <c r="B5468" i="61"/>
  <c r="A5469" i="61"/>
  <c r="C5469" i="61" l="1"/>
  <c r="B5469" i="61"/>
  <c r="A5470" i="61"/>
  <c r="D5468" i="61"/>
  <c r="C5470" i="61" l="1"/>
  <c r="B5470" i="61"/>
  <c r="A5471" i="61"/>
  <c r="D5469" i="61"/>
  <c r="B5471" i="61" l="1"/>
  <c r="A5472" i="61"/>
  <c r="C5471" i="61"/>
  <c r="D5471" i="61" s="1"/>
  <c r="D5470" i="61"/>
  <c r="C5472" i="61" l="1"/>
  <c r="B5472" i="61"/>
  <c r="A5473" i="61"/>
  <c r="C5473" i="61" l="1"/>
  <c r="B5473" i="61"/>
  <c r="A5474" i="61"/>
  <c r="D5472" i="61"/>
  <c r="C5474" i="61" l="1"/>
  <c r="B5474" i="61"/>
  <c r="A5475" i="61"/>
  <c r="D5473" i="61"/>
  <c r="B5475" i="61" l="1"/>
  <c r="A5476" i="61"/>
  <c r="C5475" i="61"/>
  <c r="D5475" i="61" s="1"/>
  <c r="D5474" i="61"/>
  <c r="C5476" i="61" l="1"/>
  <c r="B5476" i="61"/>
  <c r="A5477" i="61"/>
  <c r="C5477" i="61" l="1"/>
  <c r="B5477" i="61"/>
  <c r="A5478" i="61"/>
  <c r="D5476" i="61"/>
  <c r="C5478" i="61" l="1"/>
  <c r="B5478" i="61"/>
  <c r="A5479" i="61"/>
  <c r="D5477" i="61"/>
  <c r="B5479" i="61" l="1"/>
  <c r="A5480" i="61"/>
  <c r="C5479" i="61"/>
  <c r="D5479" i="61" s="1"/>
  <c r="D5478" i="61"/>
  <c r="C5480" i="61" l="1"/>
  <c r="B5480" i="61"/>
  <c r="A5481" i="61"/>
  <c r="C5481" i="61" l="1"/>
  <c r="B5481" i="61"/>
  <c r="A5482" i="61"/>
  <c r="D5480" i="61"/>
  <c r="C5482" i="61" l="1"/>
  <c r="B5482" i="61"/>
  <c r="A5483" i="61"/>
  <c r="D5481" i="61"/>
  <c r="B5483" i="61" l="1"/>
  <c r="A5484" i="61"/>
  <c r="C5483" i="61"/>
  <c r="D5483" i="61" s="1"/>
  <c r="D5482" i="61"/>
  <c r="C5484" i="61" l="1"/>
  <c r="B5484" i="61"/>
  <c r="A5485" i="61"/>
  <c r="C5485" i="61" l="1"/>
  <c r="B5485" i="61"/>
  <c r="A5486" i="61"/>
  <c r="D5484" i="61"/>
  <c r="C5486" i="61" l="1"/>
  <c r="B5486" i="61"/>
  <c r="A5487" i="61"/>
  <c r="D5485" i="61"/>
  <c r="B5487" i="61" l="1"/>
  <c r="A5488" i="61"/>
  <c r="C5487" i="61"/>
  <c r="D5487" i="61" s="1"/>
  <c r="D5486" i="61"/>
  <c r="C5488" i="61" l="1"/>
  <c r="B5488" i="61"/>
  <c r="A5489" i="61"/>
  <c r="C5489" i="61" l="1"/>
  <c r="B5489" i="61"/>
  <c r="A5490" i="61"/>
  <c r="D5488" i="61"/>
  <c r="C5490" i="61" l="1"/>
  <c r="B5490" i="61"/>
  <c r="A5491" i="61"/>
  <c r="D5489" i="61"/>
  <c r="B5491" i="61" l="1"/>
  <c r="A5492" i="61"/>
  <c r="C5491" i="61"/>
  <c r="D5491" i="61" s="1"/>
  <c r="D5490" i="61"/>
  <c r="C5492" i="61" l="1"/>
  <c r="B5492" i="61"/>
  <c r="A5493" i="61"/>
  <c r="C5493" i="61" l="1"/>
  <c r="B5493" i="61"/>
  <c r="A5494" i="61"/>
  <c r="D5492" i="61"/>
  <c r="C5494" i="61" l="1"/>
  <c r="B5494" i="61"/>
  <c r="A5495" i="61"/>
  <c r="D5493" i="61"/>
  <c r="B5495" i="61" l="1"/>
  <c r="A5496" i="61"/>
  <c r="C5495" i="61"/>
  <c r="D5495" i="61" s="1"/>
  <c r="D5494" i="61"/>
  <c r="C5496" i="61" l="1"/>
  <c r="B5496" i="61"/>
  <c r="A5497" i="61"/>
  <c r="C5497" i="61" l="1"/>
  <c r="B5497" i="61"/>
  <c r="A5498" i="61"/>
  <c r="D5496" i="61"/>
  <c r="C5498" i="61" l="1"/>
  <c r="B5498" i="61"/>
  <c r="A5499" i="61"/>
  <c r="D5497" i="61"/>
  <c r="B5499" i="61" l="1"/>
  <c r="A5500" i="61"/>
  <c r="C5499" i="61"/>
  <c r="D5499" i="61" s="1"/>
  <c r="D5498" i="61"/>
  <c r="C5500" i="61" l="1"/>
  <c r="B5500" i="61"/>
  <c r="A5501" i="61"/>
  <c r="C5501" i="61" l="1"/>
  <c r="B5501" i="61"/>
  <c r="A5502" i="61"/>
  <c r="D5500" i="61"/>
  <c r="C5502" i="61" l="1"/>
  <c r="B5502" i="61"/>
  <c r="A5503" i="61"/>
  <c r="D5501" i="61"/>
  <c r="B5503" i="61" l="1"/>
  <c r="A5504" i="61"/>
  <c r="C5503" i="61"/>
  <c r="D5503" i="61" s="1"/>
  <c r="D5502" i="61"/>
  <c r="C5504" i="61" l="1"/>
  <c r="B5504" i="61"/>
  <c r="A5505" i="61"/>
  <c r="C5505" i="61" l="1"/>
  <c r="B5505" i="61"/>
  <c r="A5506" i="61"/>
  <c r="D5504" i="61"/>
  <c r="C5506" i="61" l="1"/>
  <c r="B5506" i="61"/>
  <c r="A5507" i="61"/>
  <c r="D5505" i="61"/>
  <c r="B5507" i="61" l="1"/>
  <c r="A5508" i="61"/>
  <c r="C5507" i="61"/>
  <c r="D5507" i="61" s="1"/>
  <c r="D5506" i="61"/>
  <c r="C5508" i="61" l="1"/>
  <c r="B5508" i="61"/>
  <c r="A5509" i="61"/>
  <c r="C5509" i="61" l="1"/>
  <c r="B5509" i="61"/>
  <c r="A5510" i="61"/>
  <c r="D5508" i="61"/>
  <c r="C5510" i="61" l="1"/>
  <c r="B5510" i="61"/>
  <c r="A5511" i="61"/>
  <c r="D5509" i="61"/>
  <c r="B5511" i="61" l="1"/>
  <c r="A5512" i="61"/>
  <c r="C5511" i="61"/>
  <c r="D5511" i="61" s="1"/>
  <c r="D5510" i="61"/>
  <c r="C5512" i="61" l="1"/>
  <c r="B5512" i="61"/>
  <c r="A5513" i="61"/>
  <c r="C5513" i="61" l="1"/>
  <c r="B5513" i="61"/>
  <c r="A5514" i="61"/>
  <c r="D5512" i="61"/>
  <c r="C5514" i="61" l="1"/>
  <c r="B5514" i="61"/>
  <c r="A5515" i="61"/>
  <c r="D5513" i="61"/>
  <c r="B5515" i="61" l="1"/>
  <c r="A5516" i="61"/>
  <c r="C5515" i="61"/>
  <c r="D5515" i="61" s="1"/>
  <c r="D5514" i="61"/>
  <c r="C5516" i="61" l="1"/>
  <c r="B5516" i="61"/>
  <c r="A5517" i="61"/>
  <c r="C5517" i="61" l="1"/>
  <c r="B5517" i="61"/>
  <c r="A5518" i="61"/>
  <c r="D5516" i="61"/>
  <c r="C5518" i="61" l="1"/>
  <c r="B5518" i="61"/>
  <c r="A5519" i="61"/>
  <c r="D5517" i="61"/>
  <c r="B5519" i="61" l="1"/>
  <c r="A5520" i="61"/>
  <c r="C5519" i="61"/>
  <c r="D5519" i="61" s="1"/>
  <c r="D5518" i="61"/>
  <c r="C5520" i="61" l="1"/>
  <c r="B5520" i="61"/>
  <c r="A5521" i="61"/>
  <c r="C5521" i="61" l="1"/>
  <c r="B5521" i="61"/>
  <c r="A5522" i="61"/>
  <c r="D5520" i="61"/>
  <c r="C5522" i="61" l="1"/>
  <c r="B5522" i="61"/>
  <c r="A5523" i="61"/>
  <c r="D5521" i="61"/>
  <c r="B5523" i="61" l="1"/>
  <c r="A5524" i="61"/>
  <c r="C5523" i="61"/>
  <c r="D5523" i="61" s="1"/>
  <c r="D5522" i="61"/>
  <c r="C5524" i="61" l="1"/>
  <c r="B5524" i="61"/>
  <c r="A5525" i="61"/>
  <c r="C5525" i="61" l="1"/>
  <c r="B5525" i="61"/>
  <c r="A5526" i="61"/>
  <c r="D5524" i="61"/>
  <c r="C5526" i="61" l="1"/>
  <c r="B5526" i="61"/>
  <c r="A5527" i="61"/>
  <c r="D5525" i="61"/>
  <c r="B5527" i="61" l="1"/>
  <c r="A5528" i="61"/>
  <c r="C5527" i="61"/>
  <c r="D5527" i="61" s="1"/>
  <c r="D5526" i="61"/>
  <c r="C5528" i="61" l="1"/>
  <c r="B5528" i="61"/>
  <c r="A5529" i="61"/>
  <c r="C5529" i="61" l="1"/>
  <c r="B5529" i="61"/>
  <c r="A5530" i="61"/>
  <c r="D5528" i="61"/>
  <c r="C5530" i="61" l="1"/>
  <c r="B5530" i="61"/>
  <c r="A5531" i="61"/>
  <c r="D5529" i="61"/>
  <c r="B5531" i="61" l="1"/>
  <c r="A5532" i="61"/>
  <c r="C5531" i="61"/>
  <c r="D5531" i="61" s="1"/>
  <c r="D5530" i="61"/>
  <c r="C5532" i="61" l="1"/>
  <c r="B5532" i="61"/>
  <c r="A5533" i="61"/>
  <c r="C5533" i="61" l="1"/>
  <c r="B5533" i="61"/>
  <c r="A5534" i="61"/>
  <c r="D5532" i="61"/>
  <c r="C5534" i="61" l="1"/>
  <c r="B5534" i="61"/>
  <c r="A5535" i="61"/>
  <c r="D5533" i="61"/>
  <c r="B5535" i="61" l="1"/>
  <c r="A5536" i="61"/>
  <c r="C5535" i="61"/>
  <c r="D5535" i="61" s="1"/>
  <c r="D5534" i="61"/>
  <c r="C5536" i="61" l="1"/>
  <c r="B5536" i="61"/>
  <c r="A5537" i="61"/>
  <c r="C5537" i="61" l="1"/>
  <c r="B5537" i="61"/>
  <c r="A5538" i="61"/>
  <c r="D5536" i="61"/>
  <c r="C5538" i="61" l="1"/>
  <c r="B5538" i="61"/>
  <c r="A5539" i="61"/>
  <c r="D5537" i="61"/>
  <c r="B5539" i="61" l="1"/>
  <c r="A5540" i="61"/>
  <c r="C5539" i="61"/>
  <c r="D5539" i="61" s="1"/>
  <c r="D5538" i="61"/>
  <c r="C5540" i="61" l="1"/>
  <c r="B5540" i="61"/>
  <c r="A5541" i="61"/>
  <c r="C5541" i="61" l="1"/>
  <c r="B5541" i="61"/>
  <c r="A5542" i="61"/>
  <c r="D5540" i="61"/>
  <c r="C5542" i="61" l="1"/>
  <c r="B5542" i="61"/>
  <c r="A5543" i="61"/>
  <c r="D5541" i="61"/>
  <c r="B5543" i="61" l="1"/>
  <c r="A5544" i="61"/>
  <c r="C5543" i="61"/>
  <c r="D5543" i="61" s="1"/>
  <c r="D5542" i="61"/>
  <c r="C5544" i="61" l="1"/>
  <c r="B5544" i="61"/>
  <c r="A5545" i="61"/>
  <c r="C5545" i="61" l="1"/>
  <c r="B5545" i="61"/>
  <c r="A5546" i="61"/>
  <c r="D5544" i="61"/>
  <c r="C5546" i="61" l="1"/>
  <c r="B5546" i="61"/>
  <c r="A5547" i="61"/>
  <c r="D5545" i="61"/>
  <c r="B5547" i="61" l="1"/>
  <c r="A5548" i="61"/>
  <c r="C5547" i="61"/>
  <c r="D5547" i="61" s="1"/>
  <c r="D5546" i="61"/>
  <c r="C5548" i="61" l="1"/>
  <c r="B5548" i="61"/>
  <c r="A5549" i="61"/>
  <c r="C5549" i="61" l="1"/>
  <c r="B5549" i="61"/>
  <c r="A5550" i="61"/>
  <c r="D5548" i="61"/>
  <c r="C5550" i="61" l="1"/>
  <c r="B5550" i="61"/>
  <c r="A5551" i="61"/>
  <c r="D5549" i="61"/>
  <c r="B5551" i="61" l="1"/>
  <c r="A5552" i="61"/>
  <c r="C5551" i="61"/>
  <c r="D5551" i="61" s="1"/>
  <c r="D5550" i="61"/>
  <c r="C5552" i="61" l="1"/>
  <c r="B5552" i="61"/>
  <c r="A5553" i="61"/>
  <c r="C5553" i="61" l="1"/>
  <c r="B5553" i="61"/>
  <c r="A5554" i="61"/>
  <c r="D5552" i="61"/>
  <c r="C5554" i="61" l="1"/>
  <c r="B5554" i="61"/>
  <c r="A5555" i="61"/>
  <c r="D5553" i="61"/>
  <c r="B5555" i="61" l="1"/>
  <c r="A5556" i="61"/>
  <c r="C5555" i="61"/>
  <c r="D5555" i="61" s="1"/>
  <c r="D5554" i="61"/>
  <c r="C5556" i="61" l="1"/>
  <c r="B5556" i="61"/>
  <c r="A5557" i="61"/>
  <c r="C5557" i="61" l="1"/>
  <c r="B5557" i="61"/>
  <c r="A5558" i="61"/>
  <c r="D5556" i="61"/>
  <c r="C5558" i="61" l="1"/>
  <c r="B5558" i="61"/>
  <c r="A5559" i="61"/>
  <c r="D5557" i="61"/>
  <c r="B5559" i="61" l="1"/>
  <c r="A5560" i="61"/>
  <c r="C5559" i="61"/>
  <c r="D5559" i="61" s="1"/>
  <c r="D5558" i="61"/>
  <c r="C5560" i="61" l="1"/>
  <c r="B5560" i="61"/>
  <c r="A5561" i="61"/>
  <c r="C5561" i="61" l="1"/>
  <c r="B5561" i="61"/>
  <c r="A5562" i="61"/>
  <c r="D5560" i="61"/>
  <c r="C5562" i="61" l="1"/>
  <c r="B5562" i="61"/>
  <c r="A5563" i="61"/>
  <c r="D5561" i="61"/>
  <c r="B5563" i="61" l="1"/>
  <c r="A5564" i="61"/>
  <c r="C5563" i="61"/>
  <c r="D5563" i="61" s="1"/>
  <c r="D5562" i="61"/>
  <c r="C5564" i="61" l="1"/>
  <c r="B5564" i="61"/>
  <c r="A5565" i="61"/>
  <c r="C5565" i="61" l="1"/>
  <c r="B5565" i="61"/>
  <c r="A5566" i="61"/>
  <c r="D5564" i="61"/>
  <c r="C5566" i="61" l="1"/>
  <c r="B5566" i="61"/>
  <c r="A5567" i="61"/>
  <c r="D5565" i="61"/>
  <c r="B5567" i="61" l="1"/>
  <c r="A5568" i="61"/>
  <c r="C5567" i="61"/>
  <c r="D5567" i="61" s="1"/>
  <c r="D5566" i="61"/>
  <c r="C5568" i="61" l="1"/>
  <c r="B5568" i="61"/>
  <c r="A5569" i="61"/>
  <c r="C5569" i="61" l="1"/>
  <c r="B5569" i="61"/>
  <c r="A5570" i="61"/>
  <c r="D5568" i="61"/>
  <c r="A5571" i="61" l="1"/>
  <c r="C5570" i="61"/>
  <c r="B5570" i="61"/>
  <c r="D5569" i="61"/>
  <c r="D5570" i="61" l="1"/>
  <c r="B5571" i="61"/>
  <c r="A5572" i="61"/>
  <c r="C5571" i="61"/>
  <c r="D5571" i="61" s="1"/>
  <c r="C5572" i="61" l="1"/>
  <c r="B5572" i="61"/>
  <c r="A5573" i="61"/>
  <c r="C5573" i="61" l="1"/>
  <c r="B5573" i="61"/>
  <c r="A5574" i="61"/>
  <c r="D5572" i="61"/>
  <c r="A5575" i="61" l="1"/>
  <c r="C5574" i="61"/>
  <c r="B5574" i="61"/>
  <c r="D5573" i="61"/>
  <c r="D5574" i="61" l="1"/>
  <c r="B5575" i="61"/>
  <c r="A5576" i="61"/>
  <c r="C5575" i="61"/>
  <c r="D5575" i="61" s="1"/>
  <c r="C5576" i="61" l="1"/>
  <c r="B5576" i="61"/>
  <c r="A5577" i="61"/>
  <c r="C5577" i="61" l="1"/>
  <c r="B5577" i="61"/>
  <c r="A5578" i="61"/>
  <c r="D5576" i="61"/>
  <c r="A5579" i="61" l="1"/>
  <c r="C5578" i="61"/>
  <c r="B5578" i="61"/>
  <c r="D5577" i="61"/>
  <c r="D5578" i="61" l="1"/>
  <c r="B5579" i="61"/>
  <c r="A5580" i="61"/>
  <c r="C5579" i="61"/>
  <c r="D5579" i="61" s="1"/>
  <c r="C5580" i="61" l="1"/>
  <c r="B5580" i="61"/>
  <c r="A5581" i="61"/>
  <c r="C5581" i="61" l="1"/>
  <c r="B5581" i="61"/>
  <c r="A5582" i="61"/>
  <c r="D5580" i="61"/>
  <c r="A5583" i="61" l="1"/>
  <c r="C5582" i="61"/>
  <c r="B5582" i="61"/>
  <c r="D5581" i="61"/>
  <c r="D5582" i="61" l="1"/>
  <c r="B5583" i="61"/>
  <c r="A5584" i="61"/>
  <c r="C5583" i="61"/>
  <c r="D5583" i="61" s="1"/>
  <c r="C5584" i="61" l="1"/>
  <c r="B5584" i="61"/>
  <c r="A5585" i="61"/>
  <c r="C5585" i="61" l="1"/>
  <c r="B5585" i="61"/>
  <c r="A5586" i="61"/>
  <c r="D5584" i="61"/>
  <c r="A5587" i="61" l="1"/>
  <c r="C5586" i="61"/>
  <c r="B5586" i="61"/>
  <c r="D5585" i="61"/>
  <c r="D5586" i="61" l="1"/>
  <c r="B5587" i="61"/>
  <c r="A5588" i="61"/>
  <c r="C5587" i="61"/>
  <c r="D5587" i="61" s="1"/>
  <c r="C5588" i="61" l="1"/>
  <c r="B5588" i="61"/>
  <c r="A5589" i="61"/>
  <c r="C5589" i="61" l="1"/>
  <c r="B5589" i="61"/>
  <c r="A5590" i="61"/>
  <c r="D5588" i="61"/>
  <c r="A5591" i="61" l="1"/>
  <c r="C5590" i="61"/>
  <c r="B5590" i="61"/>
  <c r="D5589" i="61"/>
  <c r="D5590" i="61" l="1"/>
  <c r="B5591" i="61"/>
  <c r="A5592" i="61"/>
  <c r="C5591" i="61"/>
  <c r="D5591" i="61" s="1"/>
  <c r="C5592" i="61" l="1"/>
  <c r="B5592" i="61"/>
  <c r="A5593" i="61"/>
  <c r="C5593" i="61" l="1"/>
  <c r="B5593" i="61"/>
  <c r="A5594" i="61"/>
  <c r="D5592" i="61"/>
  <c r="A5595" i="61" l="1"/>
  <c r="C5594" i="61"/>
  <c r="B5594" i="61"/>
  <c r="D5593" i="61"/>
  <c r="D5594" i="61" l="1"/>
  <c r="B5595" i="61"/>
  <c r="A5596" i="61"/>
  <c r="C5595" i="61"/>
  <c r="D5595" i="61" s="1"/>
  <c r="C5596" i="61" l="1"/>
  <c r="B5596" i="61"/>
  <c r="A5597" i="61"/>
  <c r="C5597" i="61" l="1"/>
  <c r="B5597" i="61"/>
  <c r="A5598" i="61"/>
  <c r="D5596" i="61"/>
  <c r="A5599" i="61" l="1"/>
  <c r="C5598" i="61"/>
  <c r="B5598" i="61"/>
  <c r="D5597" i="61"/>
  <c r="D5598" i="61" l="1"/>
  <c r="B5599" i="61"/>
  <c r="A5600" i="61"/>
  <c r="C5599" i="61"/>
  <c r="D5599" i="61" s="1"/>
  <c r="C5600" i="61" l="1"/>
  <c r="B5600" i="61"/>
  <c r="A5601" i="61"/>
  <c r="C5601" i="61" l="1"/>
  <c r="B5601" i="61"/>
  <c r="A5602" i="61"/>
  <c r="D5600" i="61"/>
  <c r="A5603" i="61" l="1"/>
  <c r="C5602" i="61"/>
  <c r="B5602" i="61"/>
  <c r="D5601" i="61"/>
  <c r="D5602" i="61" l="1"/>
  <c r="B5603" i="61"/>
  <c r="A5604" i="61"/>
  <c r="C5603" i="61"/>
  <c r="D5603" i="61" s="1"/>
  <c r="C5604" i="61" l="1"/>
  <c r="B5604" i="61"/>
  <c r="A5605" i="61"/>
  <c r="B5605" i="61" l="1"/>
  <c r="C5605" i="61"/>
  <c r="D5605" i="61" s="1"/>
  <c r="A5606" i="61"/>
  <c r="D5604" i="61"/>
  <c r="A5607" i="61" l="1"/>
  <c r="C5606" i="61"/>
  <c r="B5606" i="61"/>
  <c r="D5606" i="61" l="1"/>
  <c r="B5607" i="61"/>
  <c r="A5608" i="61"/>
  <c r="C5607" i="61"/>
  <c r="D5607" i="61" s="1"/>
  <c r="C5608" i="61" l="1"/>
  <c r="B5608" i="61"/>
  <c r="A5609" i="61"/>
  <c r="B5609" i="61" l="1"/>
  <c r="C5609" i="61"/>
  <c r="D5609" i="61" s="1"/>
  <c r="A5610" i="61"/>
  <c r="D5608" i="61"/>
  <c r="A5611" i="61" l="1"/>
  <c r="C5610" i="61"/>
  <c r="B5610" i="61"/>
  <c r="D5610" i="61" l="1"/>
  <c r="B5611" i="61"/>
  <c r="A5612" i="61"/>
  <c r="C5611" i="61"/>
  <c r="D5611" i="61" s="1"/>
  <c r="C5612" i="61" l="1"/>
  <c r="B5612" i="61"/>
  <c r="A5613" i="61"/>
  <c r="B5613" i="61" l="1"/>
  <c r="C5613" i="61"/>
  <c r="D5613" i="61" s="1"/>
  <c r="A5614" i="61"/>
  <c r="D5612" i="61"/>
  <c r="A5615" i="61" l="1"/>
  <c r="C5614" i="61"/>
  <c r="B5614" i="61"/>
  <c r="D5614" i="61" l="1"/>
  <c r="B5615" i="61"/>
  <c r="A5616" i="61"/>
  <c r="C5615" i="61"/>
  <c r="D5615" i="61" s="1"/>
  <c r="C5616" i="61" l="1"/>
  <c r="B5616" i="61"/>
  <c r="A5617" i="61"/>
  <c r="B5617" i="61" l="1"/>
  <c r="C5617" i="61"/>
  <c r="D5617" i="61" s="1"/>
  <c r="A5618" i="61"/>
  <c r="D5616" i="61"/>
  <c r="A5619" i="61" l="1"/>
  <c r="C5618" i="61"/>
  <c r="B5618" i="61"/>
  <c r="D5618" i="61" l="1"/>
  <c r="B5619" i="61"/>
  <c r="A5620" i="61"/>
  <c r="C5619" i="61"/>
  <c r="D5619" i="61" s="1"/>
  <c r="C5620" i="61" l="1"/>
  <c r="B5620" i="61"/>
  <c r="A5621" i="61"/>
  <c r="B5621" i="61" l="1"/>
  <c r="C5621" i="61"/>
  <c r="D5621" i="61" s="1"/>
  <c r="A5622" i="61"/>
  <c r="D5620" i="61"/>
  <c r="A5623" i="61" l="1"/>
  <c r="B5622" i="61"/>
  <c r="C5622" i="61"/>
  <c r="D5622" i="61" s="1"/>
  <c r="B5623" i="61" l="1"/>
  <c r="A5624" i="61"/>
  <c r="C5623" i="61"/>
  <c r="D5623" i="61" s="1"/>
  <c r="C5624" i="61" l="1"/>
  <c r="B5624" i="61"/>
  <c r="A5625" i="61"/>
  <c r="B5625" i="61" l="1"/>
  <c r="C5625" i="61"/>
  <c r="D5625" i="61" s="1"/>
  <c r="A5626" i="61"/>
  <c r="D5624" i="61"/>
  <c r="A5627" i="61" l="1"/>
  <c r="C5626" i="61"/>
  <c r="B5626" i="61"/>
  <c r="D5626" i="61" l="1"/>
  <c r="B5627" i="61"/>
  <c r="A5628" i="61"/>
  <c r="C5627" i="61"/>
  <c r="D5627" i="61" s="1"/>
  <c r="C5628" i="61" l="1"/>
  <c r="B5628" i="61"/>
  <c r="A5629" i="61"/>
  <c r="B5629" i="61" l="1"/>
  <c r="C5629" i="61"/>
  <c r="D5629" i="61" s="1"/>
  <c r="A5630" i="61"/>
  <c r="D5628" i="61"/>
  <c r="A5631" i="61" l="1"/>
  <c r="C5630" i="61"/>
  <c r="B5630" i="61"/>
  <c r="D5630" i="61" l="1"/>
  <c r="B5631" i="61"/>
  <c r="A5632" i="61"/>
  <c r="C5631" i="61"/>
  <c r="D5631" i="61" s="1"/>
  <c r="C5632" i="61" l="1"/>
  <c r="B5632" i="61"/>
  <c r="A5633" i="61"/>
  <c r="C5633" i="61" l="1"/>
  <c r="B5633" i="61"/>
  <c r="A5634" i="61"/>
  <c r="D5632" i="61"/>
  <c r="A5635" i="61" l="1"/>
  <c r="C5634" i="61"/>
  <c r="B5634" i="61"/>
  <c r="D5633" i="61"/>
  <c r="D5634" i="61" l="1"/>
  <c r="B5635" i="61"/>
  <c r="A5636" i="61"/>
  <c r="C5635" i="61"/>
  <c r="D5635" i="61" s="1"/>
  <c r="C5636" i="61" l="1"/>
  <c r="A5637" i="61"/>
  <c r="B5636" i="61"/>
  <c r="C5637" i="61" l="1"/>
  <c r="B5637" i="61"/>
  <c r="A5638" i="61"/>
  <c r="D5636" i="61"/>
  <c r="A5639" i="61" l="1"/>
  <c r="C5638" i="61"/>
  <c r="B5638" i="61"/>
  <c r="D5637" i="61"/>
  <c r="D5638" i="61" l="1"/>
  <c r="B5639" i="61"/>
  <c r="A5640" i="61"/>
  <c r="C5639" i="61"/>
  <c r="D5639" i="61" s="1"/>
  <c r="C5640" i="61" l="1"/>
  <c r="B5640" i="61"/>
  <c r="A5641" i="61"/>
  <c r="C5641" i="61" l="1"/>
  <c r="B5641" i="61"/>
  <c r="A5642" i="61"/>
  <c r="D5640" i="61"/>
  <c r="C5642" i="61" l="1"/>
  <c r="B5642" i="61"/>
  <c r="A5643" i="61"/>
  <c r="D5641" i="61"/>
  <c r="B5643" i="61" l="1"/>
  <c r="A5644" i="61"/>
  <c r="C5643" i="61"/>
  <c r="D5643" i="61" s="1"/>
  <c r="D5642" i="61"/>
  <c r="C5644" i="61" l="1"/>
  <c r="B5644" i="61"/>
  <c r="A5645" i="61"/>
  <c r="C5645" i="61" l="1"/>
  <c r="B5645" i="61"/>
  <c r="A5646" i="61"/>
  <c r="D5644" i="61"/>
  <c r="C5646" i="61" l="1"/>
  <c r="B5646" i="61"/>
  <c r="A5647" i="61"/>
  <c r="D5645" i="61"/>
  <c r="B5647" i="61" l="1"/>
  <c r="A5648" i="61"/>
  <c r="C5647" i="61"/>
  <c r="D5647" i="61" s="1"/>
  <c r="D5646" i="61"/>
  <c r="C5648" i="61" l="1"/>
  <c r="B5648" i="61"/>
  <c r="A5649" i="61"/>
  <c r="C5649" i="61" l="1"/>
  <c r="B5649" i="61"/>
  <c r="A5650" i="61"/>
  <c r="D5648" i="61"/>
  <c r="C5650" i="61" l="1"/>
  <c r="B5650" i="61"/>
  <c r="A5651" i="61"/>
  <c r="D5649" i="61"/>
  <c r="B5651" i="61" l="1"/>
  <c r="A5652" i="61"/>
  <c r="C5651" i="61"/>
  <c r="D5651" i="61" s="1"/>
  <c r="D5650" i="61"/>
  <c r="C5652" i="61" l="1"/>
  <c r="B5652" i="61"/>
  <c r="A5653" i="61"/>
  <c r="C5653" i="61" l="1"/>
  <c r="B5653" i="61"/>
  <c r="A5654" i="61"/>
  <c r="D5652" i="61"/>
  <c r="C5654" i="61" l="1"/>
  <c r="B5654" i="61"/>
  <c r="A5655" i="61"/>
  <c r="D5653" i="61"/>
  <c r="A5656" i="61" l="1"/>
  <c r="C5655" i="61"/>
  <c r="B5655" i="61"/>
  <c r="D5654" i="61"/>
  <c r="D5655" i="61" l="1"/>
  <c r="C5656" i="61"/>
  <c r="B5656" i="61"/>
  <c r="A5657" i="61"/>
  <c r="C5657" i="61" l="1"/>
  <c r="B5657" i="61"/>
  <c r="A5658" i="61"/>
  <c r="D5656" i="61"/>
  <c r="C5658" i="61" l="1"/>
  <c r="B5658" i="61"/>
  <c r="A5659" i="61"/>
  <c r="D5657" i="61"/>
  <c r="C5659" i="61" l="1"/>
  <c r="B5659" i="61"/>
  <c r="A5660" i="61"/>
  <c r="D5658" i="61"/>
  <c r="A5661" i="61" l="1"/>
  <c r="C5660" i="61"/>
  <c r="B5660" i="61"/>
  <c r="D5659" i="61"/>
  <c r="D5660" i="61" l="1"/>
  <c r="C5661" i="61"/>
  <c r="B5661" i="61"/>
  <c r="A5662" i="61"/>
  <c r="C5662" i="61" l="1"/>
  <c r="B5662" i="61"/>
  <c r="A5663" i="61"/>
  <c r="D5661" i="61"/>
  <c r="C5663" i="61" l="1"/>
  <c r="B5663" i="61"/>
  <c r="A5664" i="61"/>
  <c r="D5662" i="61"/>
  <c r="C5664" i="61" l="1"/>
  <c r="B5664" i="61"/>
  <c r="A5665" i="61"/>
  <c r="D5663" i="61"/>
  <c r="A5666" i="61" l="1"/>
  <c r="B5665" i="61"/>
  <c r="C5665" i="61"/>
  <c r="D5665" i="61" s="1"/>
  <c r="D5664" i="61"/>
  <c r="C5666" i="61" l="1"/>
  <c r="B5666" i="61"/>
  <c r="A5667" i="61"/>
  <c r="C5667" i="61" l="1"/>
  <c r="B5667" i="61"/>
  <c r="A5668" i="61"/>
  <c r="D5666" i="61"/>
  <c r="C5668" i="61" l="1"/>
  <c r="B5668" i="61"/>
  <c r="A5669" i="61"/>
  <c r="D5667" i="61"/>
  <c r="C5669" i="61" l="1"/>
  <c r="B5669" i="61"/>
  <c r="A5670" i="61"/>
  <c r="D5668" i="61"/>
  <c r="A5671" i="61" l="1"/>
  <c r="C5670" i="61"/>
  <c r="B5670" i="61"/>
  <c r="D5669" i="61"/>
  <c r="D5670" i="61" l="1"/>
  <c r="C5671" i="61"/>
  <c r="B5671" i="61"/>
  <c r="A5672" i="61"/>
  <c r="C5672" i="61" l="1"/>
  <c r="B5672" i="61"/>
  <c r="A5673" i="61"/>
  <c r="D5671" i="61"/>
  <c r="C5673" i="61" l="1"/>
  <c r="B5673" i="61"/>
  <c r="A5674" i="61"/>
  <c r="D5672" i="61"/>
  <c r="C5674" i="61" l="1"/>
  <c r="B5674" i="61"/>
  <c r="A5675" i="61"/>
  <c r="D5673" i="61"/>
  <c r="B5675" i="61" l="1"/>
  <c r="A5676" i="61"/>
  <c r="C5675" i="61"/>
  <c r="D5675" i="61" s="1"/>
  <c r="D5674" i="61"/>
  <c r="C5676" i="61" l="1"/>
  <c r="B5676" i="61"/>
  <c r="A5677" i="61"/>
  <c r="C5677" i="61" l="1"/>
  <c r="B5677" i="61"/>
  <c r="A5678" i="61"/>
  <c r="D5676" i="61"/>
  <c r="C5678" i="61" l="1"/>
  <c r="B5678" i="61"/>
  <c r="A5679" i="61"/>
  <c r="D5677" i="61"/>
  <c r="C5679" i="61" l="1"/>
  <c r="B5679" i="61"/>
  <c r="A5680" i="61"/>
  <c r="D5678" i="61"/>
  <c r="B5680" i="61" l="1"/>
  <c r="A5681" i="61"/>
  <c r="C5680" i="61"/>
  <c r="D5680" i="61" s="1"/>
  <c r="D5679" i="61"/>
  <c r="C5681" i="61" l="1"/>
  <c r="B5681" i="61"/>
  <c r="A5682" i="61"/>
  <c r="C5682" i="61" l="1"/>
  <c r="B5682" i="61"/>
  <c r="A5683" i="61"/>
  <c r="D5681" i="61"/>
  <c r="C5683" i="61" l="1"/>
  <c r="B5683" i="61"/>
  <c r="A5684" i="61"/>
  <c r="D5682" i="61"/>
  <c r="C5684" i="61" l="1"/>
  <c r="B5684" i="61"/>
  <c r="A5685" i="61"/>
  <c r="D5683" i="61"/>
  <c r="B5685" i="61" l="1"/>
  <c r="A5686" i="61"/>
  <c r="C5685" i="61"/>
  <c r="D5685" i="61" s="1"/>
  <c r="D5684" i="61"/>
  <c r="C5686" i="61" l="1"/>
  <c r="B5686" i="61"/>
  <c r="A5687" i="61"/>
  <c r="C5687" i="61" l="1"/>
  <c r="B5687" i="61"/>
  <c r="A5688" i="61"/>
  <c r="D5686" i="61"/>
  <c r="C5688" i="61" l="1"/>
  <c r="B5688" i="61"/>
  <c r="A5689" i="61"/>
  <c r="D5687" i="61"/>
  <c r="C5689" i="61" l="1"/>
  <c r="B5689" i="61"/>
  <c r="A5690" i="61"/>
  <c r="D5688" i="61"/>
  <c r="B5690" i="61" l="1"/>
  <c r="A5691" i="61"/>
  <c r="C5690" i="61"/>
  <c r="D5690" i="61" s="1"/>
  <c r="D5689" i="61"/>
  <c r="C5691" i="61" l="1"/>
  <c r="B5691" i="61"/>
  <c r="A5692" i="61"/>
  <c r="C5692" i="61" l="1"/>
  <c r="B5692" i="61"/>
  <c r="A5693" i="61"/>
  <c r="D5691" i="61"/>
  <c r="C5693" i="61" l="1"/>
  <c r="B5693" i="61"/>
  <c r="A5694" i="61"/>
  <c r="D5692" i="61"/>
  <c r="C5694" i="61" l="1"/>
  <c r="B5694" i="61"/>
  <c r="A5695" i="61"/>
  <c r="D5693" i="61"/>
  <c r="B5695" i="61" l="1"/>
  <c r="A5696" i="61"/>
  <c r="C5695" i="61"/>
  <c r="D5695" i="61" s="1"/>
  <c r="D5694" i="61"/>
  <c r="C5696" i="61" l="1"/>
  <c r="B5696" i="61"/>
  <c r="A5697" i="61"/>
  <c r="C5697" i="61" l="1"/>
  <c r="B5697" i="61"/>
  <c r="A5698" i="61"/>
  <c r="D5696" i="61"/>
  <c r="C5698" i="61" l="1"/>
  <c r="B5698" i="61"/>
  <c r="A5699" i="61"/>
  <c r="D5697" i="61"/>
  <c r="C5699" i="61" l="1"/>
  <c r="B5699" i="61"/>
  <c r="A5700" i="61"/>
  <c r="D5698" i="61"/>
  <c r="C5700" i="61" l="1"/>
  <c r="B5700" i="61"/>
  <c r="A5701" i="61"/>
  <c r="D5699" i="61"/>
  <c r="C5701" i="61" l="1"/>
  <c r="B5701" i="61"/>
  <c r="A5702" i="61"/>
  <c r="D5700" i="61"/>
  <c r="C5702" i="61" l="1"/>
  <c r="B5702" i="61"/>
  <c r="A5703" i="61"/>
  <c r="D5701" i="61"/>
  <c r="C5703" i="61" l="1"/>
  <c r="B5703" i="61"/>
  <c r="A5704" i="61"/>
  <c r="D5702" i="61"/>
  <c r="C5704" i="61" l="1"/>
  <c r="A5705" i="61"/>
  <c r="B5704" i="61"/>
  <c r="D5703" i="61"/>
  <c r="C5705" i="61" l="1"/>
  <c r="B5705" i="61"/>
  <c r="A5706" i="61"/>
  <c r="D5704" i="61"/>
  <c r="C5706" i="61" l="1"/>
  <c r="B5706" i="61"/>
  <c r="A5707" i="61"/>
  <c r="D5705" i="61"/>
  <c r="C5707" i="61" l="1"/>
  <c r="B5707" i="61"/>
  <c r="A5708" i="61"/>
  <c r="D5706" i="61"/>
  <c r="C5708" i="61" l="1"/>
  <c r="B5708" i="61"/>
  <c r="A5709" i="61"/>
  <c r="D5707" i="61"/>
  <c r="C5709" i="61" l="1"/>
  <c r="B5709" i="61"/>
  <c r="A5710" i="61"/>
  <c r="D5708" i="61"/>
  <c r="C5710" i="61" l="1"/>
  <c r="B5710" i="61"/>
  <c r="A5711" i="61"/>
  <c r="D5709" i="61"/>
  <c r="C5711" i="61" l="1"/>
  <c r="B5711" i="61"/>
  <c r="A5712" i="61"/>
  <c r="D5710" i="61"/>
  <c r="C5712" i="61" l="1"/>
  <c r="B5712" i="61"/>
  <c r="A5713" i="61"/>
  <c r="D5711" i="61"/>
  <c r="C5713" i="61" l="1"/>
  <c r="B5713" i="61"/>
  <c r="A5714" i="61"/>
  <c r="D5712" i="61"/>
  <c r="C5714" i="61" l="1"/>
  <c r="B5714" i="61"/>
  <c r="A5715" i="61"/>
  <c r="D5713" i="61"/>
  <c r="C5715" i="61" l="1"/>
  <c r="B5715" i="61"/>
  <c r="A5716" i="61"/>
  <c r="D5714" i="61"/>
  <c r="C5716" i="61" l="1"/>
  <c r="B5716" i="61"/>
  <c r="A5717" i="61"/>
  <c r="D5715" i="61"/>
  <c r="C5717" i="61" l="1"/>
  <c r="B5717" i="61"/>
  <c r="A5718" i="61"/>
  <c r="D5716" i="61"/>
  <c r="C5718" i="61" l="1"/>
  <c r="B5718" i="61"/>
  <c r="A5719" i="61"/>
  <c r="D5717" i="61"/>
  <c r="A5720" i="61" l="1"/>
  <c r="C5719" i="61"/>
  <c r="B5719" i="61"/>
  <c r="D5718" i="61"/>
  <c r="D5719" i="61" l="1"/>
  <c r="C5720" i="61"/>
  <c r="B5720" i="61"/>
  <c r="A5721" i="61"/>
  <c r="C5721" i="61" l="1"/>
  <c r="B5721" i="61"/>
  <c r="A5722" i="61"/>
  <c r="D5720" i="61"/>
  <c r="C5722" i="61" l="1"/>
  <c r="B5722" i="61"/>
  <c r="A5723" i="61"/>
  <c r="D5721" i="61"/>
  <c r="C5723" i="61" l="1"/>
  <c r="B5723" i="61"/>
  <c r="A5724" i="61"/>
  <c r="D5722" i="61"/>
  <c r="A5725" i="61" l="1"/>
  <c r="C5724" i="61"/>
  <c r="B5724" i="61"/>
  <c r="D5723" i="61"/>
  <c r="D5724" i="61" l="1"/>
  <c r="C5725" i="61"/>
  <c r="B5725" i="61"/>
  <c r="A5726" i="61"/>
  <c r="C5726" i="61" l="1"/>
  <c r="B5726" i="61"/>
  <c r="A5727" i="61"/>
  <c r="D5725" i="61"/>
  <c r="C5727" i="61" l="1"/>
  <c r="B5727" i="61"/>
  <c r="A5728" i="61"/>
  <c r="D5726" i="61"/>
  <c r="C5728" i="61" l="1"/>
  <c r="B5728" i="61"/>
  <c r="A5729" i="61"/>
  <c r="D5727" i="61"/>
  <c r="A5730" i="61" l="1"/>
  <c r="C5729" i="61"/>
  <c r="B5729" i="61"/>
  <c r="D5728" i="61"/>
  <c r="D5729" i="61" l="1"/>
  <c r="C5730" i="61"/>
  <c r="B5730" i="61"/>
  <c r="A5731" i="61"/>
  <c r="C5731" i="61" l="1"/>
  <c r="B5731" i="61"/>
  <c r="A5732" i="61"/>
  <c r="D5730" i="61"/>
  <c r="C5732" i="61" l="1"/>
  <c r="B5732" i="61"/>
  <c r="A5733" i="61"/>
  <c r="D5731" i="61"/>
  <c r="C5733" i="61" l="1"/>
  <c r="B5733" i="61"/>
  <c r="A5734" i="61"/>
  <c r="D5732" i="61"/>
  <c r="A5735" i="61" l="1"/>
  <c r="C5734" i="61"/>
  <c r="B5734" i="61"/>
  <c r="D5733" i="61"/>
  <c r="D5734" i="61" l="1"/>
  <c r="C5735" i="61"/>
  <c r="B5735" i="61"/>
  <c r="A5736" i="61"/>
  <c r="C5736" i="61" l="1"/>
  <c r="B5736" i="61"/>
  <c r="A5737" i="61"/>
  <c r="D5735" i="61"/>
  <c r="C5737" i="61" l="1"/>
  <c r="B5737" i="61"/>
  <c r="A5738" i="61"/>
  <c r="D5736" i="61"/>
  <c r="C5738" i="61" l="1"/>
  <c r="B5738" i="61"/>
  <c r="A5739" i="61"/>
  <c r="D5737" i="61"/>
  <c r="B5739" i="61" l="1"/>
  <c r="A5740" i="61"/>
  <c r="C5739" i="61"/>
  <c r="D5739" i="61" s="1"/>
  <c r="D5738" i="61"/>
  <c r="C5740" i="61" l="1"/>
  <c r="B5740" i="61"/>
  <c r="A5741" i="61"/>
  <c r="C5741" i="61" l="1"/>
  <c r="B5741" i="61"/>
  <c r="A5742" i="61"/>
  <c r="D5740" i="61"/>
  <c r="C5742" i="61" l="1"/>
  <c r="B5742" i="61"/>
  <c r="A5743" i="61"/>
  <c r="D5741" i="61"/>
  <c r="C5743" i="61" l="1"/>
  <c r="B5743" i="61"/>
  <c r="A5744" i="61"/>
  <c r="D5742" i="61"/>
  <c r="B5744" i="61" l="1"/>
  <c r="A5745" i="61"/>
  <c r="C5744" i="61"/>
  <c r="D5744" i="61" s="1"/>
  <c r="D5743" i="61"/>
  <c r="C5745" i="61" l="1"/>
  <c r="B5745" i="61"/>
  <c r="A5746" i="61"/>
  <c r="C5746" i="61" l="1"/>
  <c r="B5746" i="61"/>
  <c r="A5747" i="61"/>
  <c r="D5745" i="61"/>
  <c r="C5747" i="61" l="1"/>
  <c r="B5747" i="61"/>
  <c r="A5748" i="61"/>
  <c r="D5746" i="61"/>
  <c r="C5748" i="61" l="1"/>
  <c r="B5748" i="61"/>
  <c r="A5749" i="61"/>
  <c r="D5747" i="61"/>
  <c r="B5749" i="61" l="1"/>
  <c r="A5750" i="61"/>
  <c r="C5749" i="61"/>
  <c r="D5749" i="61" s="1"/>
  <c r="D5748" i="61"/>
  <c r="C5750" i="61" l="1"/>
  <c r="B5750" i="61"/>
  <c r="A5751" i="61"/>
  <c r="C5751" i="61" l="1"/>
  <c r="B5751" i="61"/>
  <c r="A5752" i="61"/>
  <c r="D5750" i="61"/>
  <c r="C5752" i="61" l="1"/>
  <c r="B5752" i="61"/>
  <c r="A5753" i="61"/>
  <c r="D5751" i="61"/>
  <c r="C5753" i="61" l="1"/>
  <c r="B5753" i="61"/>
  <c r="A5754" i="61"/>
  <c r="D5752" i="61"/>
  <c r="B5754" i="61" l="1"/>
  <c r="A5755" i="61"/>
  <c r="C5754" i="61"/>
  <c r="D5754" i="61" s="1"/>
  <c r="D5753" i="61"/>
  <c r="C5755" i="61" l="1"/>
  <c r="B5755" i="61"/>
  <c r="A5756" i="61"/>
  <c r="C5756" i="61" l="1"/>
  <c r="B5756" i="61"/>
  <c r="A5757" i="61"/>
  <c r="D5755" i="61"/>
  <c r="C5757" i="61" l="1"/>
  <c r="B5757" i="61"/>
  <c r="A5758" i="61"/>
  <c r="D5756" i="61"/>
  <c r="C5758" i="61" l="1"/>
  <c r="B5758" i="61"/>
  <c r="A5759" i="61"/>
  <c r="D5757" i="61"/>
  <c r="B5759" i="61" l="1"/>
  <c r="A5760" i="61"/>
  <c r="C5759" i="61"/>
  <c r="D5759" i="61" s="1"/>
  <c r="D5758" i="61"/>
  <c r="C5760" i="61" l="1"/>
  <c r="B5760" i="61"/>
  <c r="A5761" i="61"/>
  <c r="C5761" i="61" l="1"/>
  <c r="B5761" i="61"/>
  <c r="A5762" i="61"/>
  <c r="D5760" i="61"/>
  <c r="C5762" i="61" l="1"/>
  <c r="B5762" i="61"/>
  <c r="A5763" i="61"/>
  <c r="D5761" i="61"/>
  <c r="C5763" i="61" l="1"/>
  <c r="B5763" i="61"/>
  <c r="A5764" i="61"/>
  <c r="D5762" i="61"/>
  <c r="C5764" i="61" l="1"/>
  <c r="B5764" i="61"/>
  <c r="A5765" i="61"/>
  <c r="D5763" i="61"/>
  <c r="C5765" i="61" l="1"/>
  <c r="B5765" i="61"/>
  <c r="A5766" i="61"/>
  <c r="D5764" i="61"/>
  <c r="C5766" i="61" l="1"/>
  <c r="B5766" i="61"/>
  <c r="A5767" i="61"/>
  <c r="D5765" i="61"/>
  <c r="C5767" i="61" l="1"/>
  <c r="B5767" i="61"/>
  <c r="A5768" i="61"/>
  <c r="D5766" i="61"/>
  <c r="C5768" i="61" l="1"/>
  <c r="B5768" i="61"/>
  <c r="A5769" i="61"/>
  <c r="D5767" i="61"/>
  <c r="C5769" i="61" l="1"/>
  <c r="B5769" i="61"/>
  <c r="A5770" i="61"/>
  <c r="D5768" i="61"/>
  <c r="C5770" i="61" l="1"/>
  <c r="B5770" i="61"/>
  <c r="A5771" i="61"/>
  <c r="D5769" i="61"/>
  <c r="C5771" i="61" l="1"/>
  <c r="B5771" i="61"/>
  <c r="A5772" i="61"/>
  <c r="D5770" i="61"/>
  <c r="C5772" i="61" l="1"/>
  <c r="B5772" i="61"/>
  <c r="A5773" i="61"/>
  <c r="D5771" i="61"/>
  <c r="C5773" i="61" l="1"/>
  <c r="B5773" i="61"/>
  <c r="A5774" i="61"/>
  <c r="D5772" i="61"/>
  <c r="C5774" i="61" l="1"/>
  <c r="B5774" i="61"/>
  <c r="A5775" i="61"/>
  <c r="D5773" i="61"/>
  <c r="C5775" i="61" l="1"/>
  <c r="B5775" i="61"/>
  <c r="A5776" i="61"/>
  <c r="D5774" i="61"/>
  <c r="C5776" i="61" l="1"/>
  <c r="B5776" i="61"/>
  <c r="A5777" i="61"/>
  <c r="D5775" i="61"/>
  <c r="C5777" i="61" l="1"/>
  <c r="B5777" i="61"/>
  <c r="A5778" i="61"/>
  <c r="D5776" i="61"/>
  <c r="C5778" i="61" l="1"/>
  <c r="B5778" i="61"/>
  <c r="A5779" i="61"/>
  <c r="D5777" i="61"/>
  <c r="C5779" i="61" l="1"/>
  <c r="B5779" i="61"/>
  <c r="A5780" i="61"/>
  <c r="D5778" i="61"/>
  <c r="C5780" i="61" l="1"/>
  <c r="B5780" i="61"/>
  <c r="A5781" i="61"/>
  <c r="D5779" i="61"/>
  <c r="C5781" i="61" l="1"/>
  <c r="B5781" i="61"/>
  <c r="A5782" i="61"/>
  <c r="D5780" i="61"/>
  <c r="C5782" i="61" l="1"/>
  <c r="B5782" i="61"/>
  <c r="A5783" i="61"/>
  <c r="D5781" i="61"/>
  <c r="A5784" i="61" l="1"/>
  <c r="C5783" i="61"/>
  <c r="B5783" i="61"/>
  <c r="D5782" i="61"/>
  <c r="D5783" i="61" l="1"/>
  <c r="C5784" i="61"/>
  <c r="B5784" i="61"/>
  <c r="A5785" i="61"/>
  <c r="C5785" i="61" l="1"/>
  <c r="B5785" i="61"/>
  <c r="A5786" i="61"/>
  <c r="D5784" i="61"/>
  <c r="C5786" i="61" l="1"/>
  <c r="B5786" i="61"/>
  <c r="A5787" i="61"/>
  <c r="D5785" i="61"/>
  <c r="C5787" i="61" l="1"/>
  <c r="B5787" i="61"/>
  <c r="A5788" i="61"/>
  <c r="D5786" i="61"/>
  <c r="A5789" i="61" l="1"/>
  <c r="C5788" i="61"/>
  <c r="B5788" i="61"/>
  <c r="D5787" i="61"/>
  <c r="D5788" i="61" l="1"/>
  <c r="C5789" i="61"/>
  <c r="B5789" i="61"/>
  <c r="A5790" i="61"/>
  <c r="C5790" i="61" l="1"/>
  <c r="B5790" i="61"/>
  <c r="A5791" i="61"/>
  <c r="D5789" i="61"/>
  <c r="C5791" i="61" l="1"/>
  <c r="B5791" i="61"/>
  <c r="A5792" i="61"/>
  <c r="D5790" i="61"/>
  <c r="C5792" i="61" l="1"/>
  <c r="B5792" i="61"/>
  <c r="A5793" i="61"/>
  <c r="D5791" i="61"/>
  <c r="A5794" i="61" l="1"/>
  <c r="C5793" i="61"/>
  <c r="B5793" i="61"/>
  <c r="D5792" i="61"/>
  <c r="D5793" i="61" l="1"/>
  <c r="C5794" i="61"/>
  <c r="B5794" i="61"/>
  <c r="A5795" i="61"/>
  <c r="C5795" i="61" l="1"/>
  <c r="B5795" i="61"/>
  <c r="A5796" i="61"/>
  <c r="D5794" i="61"/>
  <c r="C5796" i="61" l="1"/>
  <c r="B5796" i="61"/>
  <c r="A5797" i="61"/>
  <c r="D5795" i="61"/>
  <c r="C5797" i="61" l="1"/>
  <c r="B5797" i="61"/>
  <c r="A5798" i="61"/>
  <c r="D5796" i="61"/>
  <c r="A5799" i="61" l="1"/>
  <c r="C5798" i="61"/>
  <c r="B5798" i="61"/>
  <c r="D5797" i="61"/>
  <c r="D5798" i="61" l="1"/>
  <c r="C5799" i="61"/>
  <c r="D5799" i="61" s="1"/>
  <c r="B5799" i="61"/>
  <c r="A5800" i="61"/>
  <c r="C5800" i="61" l="1"/>
  <c r="B5800" i="61"/>
  <c r="A5801" i="61"/>
  <c r="C5801" i="61" l="1"/>
  <c r="B5801" i="61"/>
  <c r="A5802" i="61"/>
  <c r="D5800" i="61"/>
  <c r="C5802" i="61" l="1"/>
  <c r="B5802" i="61"/>
  <c r="A5803" i="61"/>
  <c r="D5801" i="61"/>
  <c r="B5803" i="61" l="1"/>
  <c r="A5804" i="61"/>
  <c r="C5803" i="61"/>
  <c r="D5803" i="61" s="1"/>
  <c r="D5802" i="61"/>
  <c r="C5804" i="61" l="1"/>
  <c r="B5804" i="61"/>
  <c r="A5805" i="61"/>
  <c r="C5805" i="61" l="1"/>
  <c r="D5805" i="61" s="1"/>
  <c r="B5805" i="61"/>
  <c r="A5806" i="61"/>
  <c r="D5804" i="61"/>
  <c r="C5806" i="61" l="1"/>
  <c r="D5806" i="61" s="1"/>
  <c r="B5806" i="61"/>
  <c r="A5807" i="61"/>
  <c r="C5807" i="61" l="1"/>
  <c r="B5807" i="61"/>
  <c r="A5808" i="61"/>
  <c r="B5808" i="61" l="1"/>
  <c r="A5809" i="61"/>
  <c r="C5808" i="61"/>
  <c r="D5808" i="61" s="1"/>
  <c r="D5807" i="61"/>
  <c r="C5809" i="61" l="1"/>
  <c r="B5809" i="61"/>
  <c r="A5810" i="61"/>
  <c r="C5810" i="61" l="1"/>
  <c r="B5810" i="61"/>
  <c r="A5811" i="61"/>
  <c r="D5809" i="61"/>
  <c r="C5811" i="61" l="1"/>
  <c r="B5811" i="61"/>
  <c r="A5812" i="61"/>
  <c r="D5810" i="61"/>
  <c r="C5812" i="61" l="1"/>
  <c r="B5812" i="61"/>
  <c r="A5813" i="61"/>
  <c r="D5811" i="61"/>
  <c r="B5813" i="61" l="1"/>
  <c r="A5814" i="61"/>
  <c r="C5813" i="61"/>
  <c r="D5813" i="61" s="1"/>
  <c r="D5812" i="61"/>
  <c r="C5814" i="61" l="1"/>
  <c r="B5814" i="61"/>
  <c r="A5815" i="61"/>
  <c r="C5815" i="61" l="1"/>
  <c r="B5815" i="61"/>
  <c r="A5816" i="61"/>
  <c r="D5814" i="61"/>
  <c r="C5816" i="61" l="1"/>
  <c r="B5816" i="61"/>
  <c r="A5817" i="61"/>
  <c r="D5815" i="61"/>
  <c r="C5817" i="61" l="1"/>
  <c r="B5817" i="61"/>
  <c r="A5818" i="61"/>
  <c r="D5816" i="61"/>
  <c r="B5818" i="61" l="1"/>
  <c r="A5819" i="61"/>
  <c r="C5818" i="61"/>
  <c r="D5818" i="61" s="1"/>
  <c r="D5817" i="61"/>
  <c r="C5819" i="61" l="1"/>
  <c r="B5819" i="61"/>
  <c r="A5820" i="61"/>
  <c r="C5820" i="61" l="1"/>
  <c r="B5820" i="61"/>
  <c r="A5821" i="61"/>
  <c r="D5819" i="61"/>
  <c r="C5821" i="61" l="1"/>
  <c r="B5821" i="61"/>
  <c r="A5822" i="61"/>
  <c r="D5820" i="61"/>
  <c r="C5822" i="61" l="1"/>
  <c r="B5822" i="61"/>
  <c r="A5823" i="61"/>
  <c r="D5821" i="61"/>
  <c r="B5823" i="61" l="1"/>
  <c r="A5824" i="61"/>
  <c r="C5823" i="61"/>
  <c r="D5823" i="61" s="1"/>
  <c r="D5822" i="61"/>
  <c r="C5824" i="61" l="1"/>
  <c r="B5824" i="61"/>
  <c r="A5825" i="61"/>
  <c r="C5825" i="61" l="1"/>
  <c r="B5825" i="61"/>
  <c r="A5826" i="61"/>
  <c r="D5824" i="61"/>
  <c r="C5826" i="61" l="1"/>
  <c r="B5826" i="61"/>
  <c r="A5827" i="61"/>
  <c r="D5825" i="61"/>
  <c r="C5827" i="61" l="1"/>
  <c r="B5827" i="61"/>
  <c r="A5828" i="61"/>
  <c r="D5826" i="61"/>
  <c r="C5828" i="61" l="1"/>
  <c r="B5828" i="61"/>
  <c r="A5829" i="61"/>
  <c r="D5827" i="61"/>
  <c r="C5829" i="61" l="1"/>
  <c r="B5829" i="61"/>
  <c r="A5830" i="61"/>
  <c r="D5828" i="61"/>
  <c r="C5830" i="61" l="1"/>
  <c r="B5830" i="61"/>
  <c r="A5831" i="61"/>
  <c r="D5829" i="61"/>
  <c r="C5831" i="61" l="1"/>
  <c r="B5831" i="61"/>
  <c r="A5832" i="61"/>
  <c r="D5830" i="61"/>
  <c r="C5832" i="61" l="1"/>
  <c r="B5832" i="61"/>
  <c r="A5833" i="61"/>
  <c r="D5831" i="61"/>
  <c r="C5833" i="61" l="1"/>
  <c r="B5833" i="61"/>
  <c r="A5834" i="61"/>
  <c r="D5832" i="61"/>
  <c r="C5834" i="61" l="1"/>
  <c r="B5834" i="61"/>
  <c r="A5835" i="61"/>
  <c r="D5833" i="61"/>
  <c r="C5835" i="61" l="1"/>
  <c r="B5835" i="61"/>
  <c r="A5836" i="61"/>
  <c r="D5834" i="61"/>
  <c r="C5836" i="61" l="1"/>
  <c r="B5836" i="61"/>
  <c r="A5837" i="61"/>
  <c r="D5835" i="61"/>
  <c r="C5837" i="61" l="1"/>
  <c r="B5837" i="61"/>
  <c r="A5838" i="61"/>
  <c r="D5836" i="61"/>
  <c r="C5838" i="61" l="1"/>
  <c r="B5838" i="61"/>
  <c r="A5839" i="61"/>
  <c r="D5837" i="61"/>
  <c r="C5839" i="61" l="1"/>
  <c r="B5839" i="61"/>
  <c r="A5840" i="61"/>
  <c r="D5838" i="61"/>
  <c r="C5840" i="61" l="1"/>
  <c r="B5840" i="61"/>
  <c r="A5841" i="61"/>
  <c r="D5839" i="61"/>
  <c r="C5841" i="61" l="1"/>
  <c r="B5841" i="61"/>
  <c r="A5842" i="61"/>
  <c r="D5840" i="61"/>
  <c r="C5842" i="61" l="1"/>
  <c r="B5842" i="61"/>
  <c r="A5843" i="61"/>
  <c r="D5841" i="61"/>
  <c r="C5843" i="61" l="1"/>
  <c r="B5843" i="61"/>
  <c r="A5844" i="61"/>
  <c r="D5842" i="61"/>
  <c r="C5844" i="61" l="1"/>
  <c r="B5844" i="61"/>
  <c r="A5845" i="61"/>
  <c r="D5843" i="61"/>
  <c r="C5845" i="61" l="1"/>
  <c r="B5845" i="61"/>
  <c r="A5846" i="61"/>
  <c r="D5844" i="61"/>
  <c r="C5846" i="61" l="1"/>
  <c r="B5846" i="61"/>
  <c r="A5847" i="61"/>
  <c r="D5845" i="61"/>
  <c r="B5847" i="61" l="1"/>
  <c r="A5848" i="61"/>
  <c r="C5847" i="61"/>
  <c r="D5847" i="61" s="1"/>
  <c r="D5846" i="61"/>
  <c r="C5848" i="61" l="1"/>
  <c r="B5848" i="61"/>
  <c r="A5849" i="61"/>
  <c r="C5849" i="61" l="1"/>
  <c r="B5849" i="61"/>
  <c r="A5850" i="61"/>
  <c r="D5848" i="61"/>
  <c r="C5850" i="61" l="1"/>
  <c r="B5850" i="61"/>
  <c r="A5851" i="61"/>
  <c r="D5849" i="61"/>
  <c r="C5851" i="61" l="1"/>
  <c r="B5851" i="61"/>
  <c r="A5852" i="61"/>
  <c r="D5850" i="61"/>
  <c r="C5852" i="61" l="1"/>
  <c r="D5852" i="61" s="1"/>
  <c r="B5852" i="61"/>
  <c r="A5853" i="61"/>
  <c r="D5851" i="61"/>
  <c r="C5853" i="61" l="1"/>
  <c r="D5853" i="61" s="1"/>
  <c r="B5853" i="61"/>
  <c r="A5854" i="61"/>
  <c r="C5854" i="61" l="1"/>
  <c r="D5854" i="61" s="1"/>
  <c r="B5854" i="61"/>
  <c r="A5855" i="61"/>
  <c r="C5855" i="61" l="1"/>
  <c r="B5855" i="61"/>
  <c r="A5856" i="61"/>
  <c r="A5857" i="61" l="1"/>
  <c r="C5856" i="61"/>
  <c r="D5856" i="61" s="1"/>
  <c r="B5856" i="61"/>
  <c r="D5855" i="61"/>
  <c r="C5857" i="61" l="1"/>
  <c r="B5857" i="61"/>
  <c r="A5858" i="61"/>
  <c r="C5858" i="61" l="1"/>
  <c r="B5858" i="61"/>
  <c r="A5859" i="61"/>
  <c r="D5857" i="61"/>
  <c r="C5859" i="61" l="1"/>
  <c r="B5859" i="61"/>
  <c r="A5860" i="61"/>
  <c r="D5858" i="61"/>
  <c r="C5860" i="61" l="1"/>
  <c r="B5860" i="61"/>
  <c r="A5861" i="61"/>
  <c r="D5859" i="61"/>
  <c r="B5861" i="61" l="1"/>
  <c r="A5862" i="61"/>
  <c r="C5861" i="61"/>
  <c r="D5861" i="61" s="1"/>
  <c r="D5860" i="61"/>
  <c r="C5862" i="61" l="1"/>
  <c r="B5862" i="61"/>
  <c r="A5863" i="61"/>
  <c r="C5863" i="61" l="1"/>
  <c r="B5863" i="61"/>
  <c r="A5864" i="61"/>
  <c r="D5862" i="61"/>
  <c r="C5864" i="61" l="1"/>
  <c r="B5864" i="61"/>
  <c r="A5865" i="61"/>
  <c r="D5863" i="61"/>
  <c r="A5866" i="61" l="1"/>
  <c r="C5865" i="61"/>
  <c r="B5865" i="61"/>
  <c r="D5864" i="61"/>
  <c r="D5865" i="61" l="1"/>
  <c r="C5866" i="61"/>
  <c r="B5866" i="61"/>
  <c r="A5867" i="61"/>
  <c r="C5867" i="61" l="1"/>
  <c r="B5867" i="61"/>
  <c r="A5868" i="61"/>
  <c r="D5866" i="61"/>
  <c r="C5868" i="61" l="1"/>
  <c r="B5868" i="61"/>
  <c r="A5869" i="61"/>
  <c r="D5867" i="61"/>
  <c r="C5869" i="61" l="1"/>
  <c r="B5869" i="61"/>
  <c r="A5870" i="61"/>
  <c r="D5868" i="61"/>
  <c r="B5870" i="61" l="1"/>
  <c r="A5871" i="61"/>
  <c r="C5870" i="61"/>
  <c r="D5870" i="61" s="1"/>
  <c r="D5869" i="61"/>
  <c r="C5871" i="61" l="1"/>
  <c r="B5871" i="61"/>
  <c r="A5872" i="61"/>
  <c r="C5872" i="61" l="1"/>
  <c r="B5872" i="61"/>
  <c r="A5873" i="61"/>
  <c r="D5871" i="61"/>
  <c r="C5873" i="61" l="1"/>
  <c r="B5873" i="61"/>
  <c r="A5874" i="61"/>
  <c r="D5872" i="61"/>
  <c r="C5874" i="61" l="1"/>
  <c r="B5874" i="61"/>
  <c r="A5875" i="61"/>
  <c r="D5873" i="61"/>
  <c r="C5875" i="61" l="1"/>
  <c r="B5875" i="61"/>
  <c r="A5876" i="61"/>
  <c r="D5874" i="61"/>
  <c r="C5876" i="61" l="1"/>
  <c r="B5876" i="61"/>
  <c r="A5877" i="61"/>
  <c r="D5875" i="61"/>
  <c r="C5877" i="61" l="1"/>
  <c r="B5877" i="61"/>
  <c r="A5878" i="61"/>
  <c r="D5876" i="61"/>
  <c r="C5878" i="61" l="1"/>
  <c r="B5878" i="61"/>
  <c r="A5879" i="61"/>
  <c r="D5877" i="61"/>
  <c r="B5879" i="61" l="1"/>
  <c r="A5880" i="61"/>
  <c r="C5879" i="61"/>
  <c r="D5879" i="61" s="1"/>
  <c r="D5878" i="61"/>
  <c r="C5880" i="61" l="1"/>
  <c r="B5880" i="61"/>
  <c r="A5881" i="61"/>
  <c r="C5881" i="61" l="1"/>
  <c r="B5881" i="61"/>
  <c r="A5882" i="61"/>
  <c r="D5880" i="61"/>
  <c r="C5882" i="61" l="1"/>
  <c r="B5882" i="61"/>
  <c r="A5883" i="61"/>
  <c r="D5881" i="61"/>
  <c r="C5883" i="61" l="1"/>
  <c r="B5883" i="61"/>
  <c r="A5884" i="61"/>
  <c r="D5882" i="61"/>
  <c r="C5884" i="61" l="1"/>
  <c r="B5884" i="61"/>
  <c r="A5885" i="61"/>
  <c r="D5883" i="61"/>
  <c r="C5885" i="61" l="1"/>
  <c r="B5885" i="61"/>
  <c r="A5886" i="61"/>
  <c r="D5884" i="61"/>
  <c r="C5886" i="61" l="1"/>
  <c r="B5886" i="61"/>
  <c r="A5887" i="61"/>
  <c r="D5885" i="61"/>
  <c r="C5887" i="61" l="1"/>
  <c r="B5887" i="61"/>
  <c r="A5888" i="61"/>
  <c r="D5886" i="61"/>
  <c r="A5889" i="61" l="1"/>
  <c r="C5888" i="61"/>
  <c r="B5888" i="61"/>
  <c r="D5887" i="61"/>
  <c r="D5888" i="61" l="1"/>
  <c r="C5889" i="61"/>
  <c r="B5889" i="61"/>
  <c r="A5890" i="61"/>
  <c r="C5890" i="61" l="1"/>
  <c r="B5890" i="61"/>
  <c r="A5891" i="61"/>
  <c r="D5889" i="61"/>
  <c r="C5891" i="61" l="1"/>
  <c r="B5891" i="61"/>
  <c r="A5892" i="61"/>
  <c r="D5890" i="61"/>
  <c r="C5892" i="61" l="1"/>
  <c r="B5892" i="61"/>
  <c r="A5893" i="61"/>
  <c r="D5891" i="61"/>
  <c r="B5893" i="61" l="1"/>
  <c r="A5894" i="61"/>
  <c r="C5893" i="61"/>
  <c r="D5893" i="61" s="1"/>
  <c r="D5892" i="61"/>
  <c r="C5894" i="61" l="1"/>
  <c r="B5894" i="61"/>
  <c r="A5895" i="61"/>
  <c r="C5895" i="61" l="1"/>
  <c r="B5895" i="61"/>
  <c r="A5896" i="61"/>
  <c r="D5894" i="61"/>
  <c r="C5896" i="61" l="1"/>
  <c r="B5896" i="61"/>
  <c r="A5897" i="61"/>
  <c r="D5895" i="61"/>
  <c r="A5898" i="61" l="1"/>
  <c r="C5897" i="61"/>
  <c r="B5897" i="61"/>
  <c r="D5896" i="61"/>
  <c r="D5897" i="61" l="1"/>
  <c r="C5898" i="61"/>
  <c r="B5898" i="61"/>
  <c r="A5899" i="61"/>
  <c r="C5899" i="61" l="1"/>
  <c r="B5899" i="61"/>
  <c r="A5900" i="61"/>
  <c r="D5898" i="61"/>
  <c r="C5900" i="61" l="1"/>
  <c r="B5900" i="61"/>
  <c r="A5901" i="61"/>
  <c r="D5899" i="61"/>
  <c r="C5901" i="61" l="1"/>
  <c r="B5901" i="61"/>
  <c r="A5902" i="61"/>
  <c r="D5900" i="61"/>
  <c r="B5902" i="61" l="1"/>
  <c r="A5903" i="61"/>
  <c r="C5902" i="61"/>
  <c r="D5902" i="61" s="1"/>
  <c r="D5901" i="61"/>
  <c r="C5903" i="61" l="1"/>
  <c r="B5903" i="61"/>
  <c r="A5904" i="61"/>
  <c r="C5904" i="61" l="1"/>
  <c r="B5904" i="61"/>
  <c r="A5905" i="61"/>
  <c r="D5903" i="61"/>
  <c r="C5905" i="61" l="1"/>
  <c r="B5905" i="61"/>
  <c r="A5906" i="61"/>
  <c r="D5904" i="61"/>
  <c r="C5906" i="61" l="1"/>
  <c r="B5906" i="61"/>
  <c r="A5907" i="61"/>
  <c r="D5905" i="61"/>
  <c r="C5907" i="61" l="1"/>
  <c r="B5907" i="61"/>
  <c r="A5908" i="61"/>
  <c r="D5906" i="61"/>
  <c r="C5908" i="61" l="1"/>
  <c r="B5908" i="61"/>
  <c r="A5909" i="61"/>
  <c r="D5907" i="61"/>
  <c r="C5909" i="61" l="1"/>
  <c r="B5909" i="61"/>
  <c r="A5910" i="61"/>
  <c r="D5908" i="61"/>
  <c r="C5910" i="61" l="1"/>
  <c r="B5910" i="61"/>
  <c r="A5911" i="61"/>
  <c r="D5909" i="61"/>
  <c r="B5911" i="61" l="1"/>
  <c r="A5912" i="61"/>
  <c r="C5911" i="61"/>
  <c r="D5911" i="61" s="1"/>
  <c r="D5910" i="61"/>
  <c r="C5912" i="61" l="1"/>
  <c r="B5912" i="61"/>
  <c r="A5913" i="61"/>
  <c r="C5913" i="61" l="1"/>
  <c r="B5913" i="61"/>
  <c r="A5914" i="61"/>
  <c r="D5912" i="61"/>
  <c r="C5914" i="61" l="1"/>
  <c r="B5914" i="61"/>
  <c r="A5915" i="61"/>
  <c r="D5913" i="61"/>
  <c r="C5915" i="61" l="1"/>
  <c r="B5915" i="61"/>
  <c r="A5916" i="61"/>
  <c r="D5914" i="61"/>
  <c r="C5916" i="61" l="1"/>
  <c r="B5916" i="61"/>
  <c r="A5917" i="61"/>
  <c r="D5915" i="61"/>
  <c r="C5917" i="61" l="1"/>
  <c r="B5917" i="61"/>
  <c r="A5918" i="61"/>
  <c r="D5916" i="61"/>
  <c r="C5918" i="61" l="1"/>
  <c r="B5918" i="61"/>
  <c r="A5919" i="61"/>
  <c r="D5917" i="61"/>
  <c r="C5919" i="61" l="1"/>
  <c r="B5919" i="61"/>
  <c r="A5920" i="61"/>
  <c r="D5918" i="61"/>
  <c r="A5921" i="61" l="1"/>
  <c r="C5920" i="61"/>
  <c r="B5920" i="61"/>
  <c r="D5919" i="61"/>
  <c r="D5920" i="61" l="1"/>
  <c r="C5921" i="61"/>
  <c r="B5921" i="61"/>
  <c r="A5922" i="61"/>
  <c r="C5922" i="61" l="1"/>
  <c r="B5922" i="61"/>
  <c r="A5923" i="61"/>
  <c r="D5921" i="61"/>
  <c r="C5923" i="61" l="1"/>
  <c r="B5923" i="61"/>
  <c r="A5924" i="61"/>
  <c r="D5922" i="61"/>
  <c r="C5924" i="61" l="1"/>
  <c r="B5924" i="61"/>
  <c r="A5925" i="61"/>
  <c r="D5923" i="61"/>
  <c r="B5925" i="61" l="1"/>
  <c r="A5926" i="61"/>
  <c r="C5925" i="61"/>
  <c r="D5925" i="61" s="1"/>
  <c r="D5924" i="61"/>
  <c r="C5926" i="61" l="1"/>
  <c r="B5926" i="61"/>
  <c r="A5927" i="61"/>
  <c r="C5927" i="61" l="1"/>
  <c r="B5927" i="61"/>
  <c r="A5928" i="61"/>
  <c r="D5926" i="61"/>
  <c r="C5928" i="61" l="1"/>
  <c r="B5928" i="61"/>
  <c r="A5929" i="61"/>
  <c r="D5927" i="61"/>
  <c r="A5930" i="61" l="1"/>
  <c r="C5929" i="61"/>
  <c r="B5929" i="61"/>
  <c r="D5928" i="61"/>
  <c r="D5929" i="61" l="1"/>
  <c r="C5930" i="61"/>
  <c r="B5930" i="61"/>
  <c r="A5931" i="61"/>
  <c r="C5931" i="61" l="1"/>
  <c r="B5931" i="61"/>
  <c r="A5932" i="61"/>
  <c r="D5930" i="61"/>
  <c r="C5932" i="61" l="1"/>
  <c r="B5932" i="61"/>
  <c r="A5933" i="61"/>
  <c r="D5931" i="61"/>
  <c r="C5933" i="61" l="1"/>
  <c r="B5933" i="61"/>
  <c r="A5934" i="61"/>
  <c r="D5932" i="61"/>
  <c r="B5934" i="61" l="1"/>
  <c r="A5935" i="61"/>
  <c r="C5934" i="61"/>
  <c r="D5934" i="61" s="1"/>
  <c r="D5933" i="61"/>
  <c r="C5935" i="61" l="1"/>
  <c r="B5935" i="61"/>
  <c r="A5936" i="61"/>
  <c r="C5936" i="61" l="1"/>
  <c r="B5936" i="61"/>
  <c r="A5937" i="61"/>
  <c r="D5935" i="61"/>
  <c r="C5937" i="61" l="1"/>
  <c r="B5937" i="61"/>
  <c r="A5938" i="61"/>
  <c r="D5936" i="61"/>
  <c r="C5938" i="61" l="1"/>
  <c r="B5938" i="61"/>
  <c r="A5939" i="61"/>
  <c r="D5937" i="61"/>
  <c r="C5939" i="61" l="1"/>
  <c r="B5939" i="61"/>
  <c r="A5940" i="61"/>
  <c r="D5938" i="61"/>
  <c r="C5940" i="61" l="1"/>
  <c r="B5940" i="61"/>
  <c r="A5941" i="61"/>
  <c r="D5939" i="61"/>
  <c r="C5941" i="61" l="1"/>
  <c r="B5941" i="61"/>
  <c r="A5942" i="61"/>
  <c r="D5940" i="61"/>
  <c r="C5942" i="61" l="1"/>
  <c r="B5942" i="61"/>
  <c r="A5943" i="61"/>
  <c r="D5941" i="61"/>
  <c r="B5943" i="61" l="1"/>
  <c r="A5944" i="61"/>
  <c r="C5943" i="61"/>
  <c r="D5943" i="61" s="1"/>
  <c r="D5942" i="61"/>
  <c r="C5944" i="61" l="1"/>
  <c r="B5944" i="61"/>
  <c r="A5945" i="61"/>
  <c r="C5945" i="61" l="1"/>
  <c r="B5945" i="61"/>
  <c r="A5946" i="61"/>
  <c r="D5944" i="61"/>
  <c r="C5946" i="61" l="1"/>
  <c r="B5946" i="61"/>
  <c r="A5947" i="61"/>
  <c r="D5945" i="61"/>
  <c r="C5947" i="61" l="1"/>
  <c r="B5947" i="61"/>
  <c r="A5948" i="61"/>
  <c r="D5946" i="61"/>
  <c r="C5948" i="61" l="1"/>
  <c r="B5948" i="61"/>
  <c r="A5949" i="61"/>
  <c r="D5947" i="61"/>
  <c r="C5949" i="61" l="1"/>
  <c r="B5949" i="61"/>
  <c r="A5950" i="61"/>
  <c r="D5948" i="61"/>
  <c r="C5950" i="61" l="1"/>
  <c r="B5950" i="61"/>
  <c r="A5951" i="61"/>
  <c r="D5949" i="61"/>
  <c r="C5951" i="61" l="1"/>
  <c r="B5951" i="61"/>
  <c r="A5952" i="61"/>
  <c r="D5950" i="61"/>
  <c r="A5953" i="61" l="1"/>
  <c r="C5952" i="61"/>
  <c r="B5952" i="61"/>
  <c r="D5951" i="61"/>
  <c r="D5952" i="61" l="1"/>
  <c r="C5953" i="61"/>
  <c r="B5953" i="61"/>
  <c r="A5954" i="61"/>
  <c r="C5954" i="61" l="1"/>
  <c r="B5954" i="61"/>
  <c r="A5955" i="61"/>
  <c r="D5953" i="61"/>
  <c r="C5955" i="61" l="1"/>
  <c r="B5955" i="61"/>
  <c r="A5956" i="61"/>
  <c r="D5954" i="61"/>
  <c r="C5956" i="61" l="1"/>
  <c r="B5956" i="61"/>
  <c r="A5957" i="61"/>
  <c r="D5955" i="61"/>
  <c r="B5957" i="61" l="1"/>
  <c r="A5958" i="61"/>
  <c r="C5957" i="61"/>
  <c r="D5957" i="61" s="1"/>
  <c r="D5956" i="61"/>
  <c r="C5958" i="61" l="1"/>
  <c r="B5958" i="61"/>
  <c r="A5959" i="61"/>
  <c r="C5959" i="61" l="1"/>
  <c r="B5959" i="61"/>
  <c r="A5960" i="61"/>
  <c r="D5958" i="61"/>
  <c r="C5960" i="61" l="1"/>
  <c r="B5960" i="61"/>
  <c r="A5961" i="61"/>
  <c r="D5959" i="61"/>
  <c r="A5962" i="61" l="1"/>
  <c r="C5961" i="61"/>
  <c r="B5961" i="61"/>
  <c r="D5960" i="61"/>
  <c r="D5961" i="61" l="1"/>
  <c r="C5962" i="61"/>
  <c r="B5962" i="61"/>
  <c r="A5963" i="61"/>
  <c r="C5963" i="61" l="1"/>
  <c r="B5963" i="61"/>
  <c r="A5964" i="61"/>
  <c r="D5962" i="61"/>
  <c r="C5964" i="61" l="1"/>
  <c r="B5964" i="61"/>
  <c r="A5965" i="61"/>
  <c r="D5963" i="61"/>
  <c r="C5965" i="61" l="1"/>
  <c r="B5965" i="61"/>
  <c r="A5966" i="61"/>
  <c r="D5964" i="61"/>
  <c r="B5966" i="61" l="1"/>
  <c r="A5967" i="61"/>
  <c r="C5966" i="61"/>
  <c r="D5966" i="61" s="1"/>
  <c r="D5965" i="61"/>
  <c r="C5967" i="61" l="1"/>
  <c r="B5967" i="61"/>
  <c r="A5968" i="61"/>
  <c r="C5968" i="61" l="1"/>
  <c r="B5968" i="61"/>
  <c r="A5969" i="61"/>
  <c r="D5967" i="61"/>
  <c r="C5969" i="61" l="1"/>
  <c r="B5969" i="61"/>
  <c r="A5970" i="61"/>
  <c r="D5968" i="61"/>
  <c r="C5970" i="61" l="1"/>
  <c r="A5971" i="61"/>
  <c r="B5970" i="61"/>
  <c r="D5969" i="61"/>
  <c r="C5971" i="61" l="1"/>
  <c r="B5971" i="61"/>
  <c r="A5972" i="61"/>
  <c r="D5970" i="61"/>
  <c r="C5972" i="61" l="1"/>
  <c r="B5972" i="61"/>
  <c r="A5973" i="61"/>
  <c r="D5971" i="61"/>
  <c r="C5973" i="61" l="1"/>
  <c r="B5973" i="61"/>
  <c r="A5974" i="61"/>
  <c r="D5972" i="61"/>
  <c r="C5974" i="61" l="1"/>
  <c r="B5974" i="61"/>
  <c r="A5975" i="61"/>
  <c r="D5973" i="61"/>
  <c r="B5975" i="61" l="1"/>
  <c r="A5976" i="61"/>
  <c r="C5975" i="61"/>
  <c r="D5975" i="61" s="1"/>
  <c r="D5974" i="61"/>
  <c r="C5976" i="61" l="1"/>
  <c r="B5976" i="61"/>
  <c r="A5977" i="61"/>
  <c r="C5977" i="61" l="1"/>
  <c r="B5977" i="61"/>
  <c r="A5978" i="61"/>
  <c r="D5976" i="61"/>
  <c r="C5978" i="61" l="1"/>
  <c r="B5978" i="61"/>
  <c r="A5979" i="61"/>
  <c r="D5977" i="61"/>
  <c r="C5979" i="61" l="1"/>
  <c r="B5979" i="61"/>
  <c r="A5980" i="61"/>
  <c r="D5978" i="61"/>
  <c r="C5980" i="61" l="1"/>
  <c r="B5980" i="61"/>
  <c r="A5981" i="61"/>
  <c r="D5979" i="61"/>
  <c r="C5981" i="61" l="1"/>
  <c r="B5981" i="61"/>
  <c r="A5982" i="61"/>
  <c r="D5980" i="61"/>
  <c r="C5982" i="61" l="1"/>
  <c r="B5982" i="61"/>
  <c r="A5983" i="61"/>
  <c r="D5981" i="61"/>
  <c r="C5983" i="61" l="1"/>
  <c r="B5983" i="61"/>
  <c r="A5984" i="61"/>
  <c r="D5982" i="61"/>
  <c r="A5985" i="61" l="1"/>
  <c r="C5984" i="61"/>
  <c r="B5984" i="61"/>
  <c r="D5983" i="61"/>
  <c r="D5984" i="61" l="1"/>
  <c r="C5985" i="61"/>
  <c r="B5985" i="61"/>
  <c r="A5986" i="61"/>
  <c r="C5986" i="61" l="1"/>
  <c r="B5986" i="61"/>
  <c r="A5987" i="61"/>
  <c r="D5985" i="61"/>
  <c r="C5987" i="61" l="1"/>
  <c r="B5987" i="61"/>
  <c r="A5988" i="61"/>
  <c r="D5986" i="61"/>
  <c r="C5988" i="61" l="1"/>
  <c r="B5988" i="61"/>
  <c r="A5989" i="61"/>
  <c r="D5987" i="61"/>
  <c r="B5989" i="61" l="1"/>
  <c r="A5990" i="61"/>
  <c r="C5989" i="61"/>
  <c r="D5989" i="61" s="1"/>
  <c r="D5988" i="61"/>
  <c r="C5990" i="61" l="1"/>
  <c r="B5990" i="61"/>
  <c r="A5991" i="61"/>
  <c r="C5991" i="61" l="1"/>
  <c r="B5991" i="61"/>
  <c r="A5992" i="61"/>
  <c r="D5990" i="61"/>
  <c r="C5992" i="61" l="1"/>
  <c r="B5992" i="61"/>
  <c r="A5993" i="61"/>
  <c r="D5991" i="61"/>
  <c r="A5994" i="61" l="1"/>
  <c r="C5993" i="61"/>
  <c r="B5993" i="61"/>
  <c r="D5992" i="61"/>
  <c r="D5993" i="61" l="1"/>
  <c r="C5994" i="61"/>
  <c r="B5994" i="61"/>
  <c r="A5995" i="61"/>
  <c r="C5995" i="61" l="1"/>
  <c r="B5995" i="61"/>
  <c r="A5996" i="61"/>
  <c r="D5994" i="61"/>
  <c r="C5996" i="61" l="1"/>
  <c r="B5996" i="61"/>
  <c r="A5997" i="61"/>
  <c r="D5995" i="61"/>
  <c r="C5997" i="61" l="1"/>
  <c r="B5997" i="61"/>
  <c r="A5998" i="61"/>
  <c r="D5996" i="61"/>
  <c r="B5998" i="61" l="1"/>
  <c r="A5999" i="61"/>
  <c r="C5998" i="61"/>
  <c r="D5998" i="61" s="1"/>
  <c r="D5997" i="61"/>
  <c r="C5999" i="61" l="1"/>
  <c r="B5999" i="61"/>
  <c r="A6000" i="61"/>
  <c r="C6000" i="61" l="1"/>
  <c r="B6000" i="61"/>
  <c r="A6001" i="61"/>
  <c r="D5999" i="61"/>
  <c r="C6001" i="61" l="1"/>
  <c r="B6001" i="61"/>
  <c r="A6002" i="61"/>
  <c r="D6000" i="61"/>
  <c r="C6002" i="61" l="1"/>
  <c r="B6002" i="61"/>
  <c r="A6003" i="61"/>
  <c r="D6001" i="61"/>
  <c r="C6003" i="61" l="1"/>
  <c r="B6003" i="61"/>
  <c r="A6004" i="61"/>
  <c r="D6002" i="61"/>
  <c r="C6004" i="61" l="1"/>
  <c r="B6004" i="61"/>
  <c r="A6005" i="61"/>
  <c r="D6003" i="61"/>
  <c r="C6005" i="61" l="1"/>
  <c r="B6005" i="61"/>
  <c r="A6006" i="61"/>
  <c r="D6004" i="61"/>
  <c r="C6006" i="61" l="1"/>
  <c r="B6006" i="61"/>
  <c r="A6007" i="61"/>
  <c r="D6005" i="61"/>
  <c r="B6007" i="61" l="1"/>
  <c r="A6008" i="61"/>
  <c r="C6007" i="61"/>
  <c r="D6007" i="61" s="1"/>
  <c r="D6006" i="61"/>
  <c r="C6008" i="61" l="1"/>
  <c r="B6008" i="61"/>
  <c r="A6009" i="61"/>
  <c r="C6009" i="61" l="1"/>
  <c r="B6009" i="61"/>
  <c r="A6010" i="61"/>
  <c r="D6008" i="61"/>
  <c r="C6010" i="61" l="1"/>
  <c r="B6010" i="61"/>
  <c r="A6011" i="61"/>
  <c r="D6009" i="61"/>
  <c r="C6011" i="61" l="1"/>
  <c r="B6011" i="61"/>
  <c r="A6012" i="61"/>
  <c r="D6010" i="61"/>
  <c r="C6012" i="61" l="1"/>
  <c r="B6012" i="61"/>
  <c r="A6013" i="61"/>
  <c r="D6011" i="61"/>
  <c r="C6013" i="61" l="1"/>
  <c r="B6013" i="61"/>
  <c r="A6014" i="61"/>
  <c r="D6012" i="61"/>
  <c r="C6014" i="61" l="1"/>
  <c r="B6014" i="61"/>
  <c r="A6015" i="61"/>
  <c r="D6013" i="61"/>
  <c r="C6015" i="61" l="1"/>
  <c r="B6015" i="61"/>
  <c r="A6016" i="61"/>
  <c r="D6014" i="61"/>
  <c r="A6017" i="61" l="1"/>
  <c r="C6016" i="61"/>
  <c r="B6016" i="61"/>
  <c r="D6015" i="61"/>
  <c r="D6016" i="61" l="1"/>
  <c r="C6017" i="61"/>
  <c r="B6017" i="61"/>
  <c r="A6018" i="61"/>
  <c r="C6018" i="61" l="1"/>
  <c r="B6018" i="61"/>
  <c r="A6019" i="61"/>
  <c r="D6017" i="61"/>
  <c r="C6019" i="61" l="1"/>
  <c r="B6019" i="61"/>
  <c r="A6020" i="61"/>
  <c r="D6018" i="61"/>
  <c r="C6020" i="61" l="1"/>
  <c r="B6020" i="61"/>
  <c r="A6021" i="61"/>
  <c r="D6019" i="61"/>
  <c r="B6021" i="61" l="1"/>
  <c r="A6022" i="61"/>
  <c r="C6021" i="61"/>
  <c r="D6021" i="61" s="1"/>
  <c r="D6020" i="61"/>
  <c r="C6022" i="61" l="1"/>
  <c r="B6022" i="61"/>
  <c r="A6023" i="61"/>
  <c r="C6023" i="61" l="1"/>
  <c r="B6023" i="61"/>
  <c r="A6024" i="61"/>
  <c r="D6022" i="61"/>
  <c r="C6024" i="61" l="1"/>
  <c r="B6024" i="61"/>
  <c r="A6025" i="61"/>
  <c r="D6023" i="61"/>
  <c r="A6026" i="61" l="1"/>
  <c r="C6025" i="61"/>
  <c r="B6025" i="61"/>
  <c r="D6024" i="61"/>
  <c r="D6025" i="61" l="1"/>
  <c r="C6026" i="61"/>
  <c r="B6026" i="61"/>
  <c r="A6027" i="61"/>
  <c r="C6027" i="61" l="1"/>
  <c r="B6027" i="61"/>
  <c r="A6028" i="61"/>
  <c r="D6026" i="61"/>
  <c r="C6028" i="61" l="1"/>
  <c r="B6028" i="61"/>
  <c r="A6029" i="61"/>
  <c r="D6027" i="61"/>
  <c r="C6029" i="61" l="1"/>
  <c r="B6029" i="61"/>
  <c r="A6030" i="61"/>
  <c r="D6028" i="61"/>
  <c r="B6030" i="61" l="1"/>
  <c r="A6031" i="61"/>
  <c r="C6030" i="61"/>
  <c r="D6030" i="61" s="1"/>
  <c r="D6029" i="61"/>
  <c r="C6031" i="61" l="1"/>
  <c r="B6031" i="61"/>
  <c r="A6032" i="61"/>
  <c r="C6032" i="61" l="1"/>
  <c r="B6032" i="61"/>
  <c r="A6033" i="61"/>
  <c r="D6031" i="61"/>
  <c r="C6033" i="61" l="1"/>
  <c r="B6033" i="61"/>
  <c r="A6034" i="61"/>
  <c r="D6032" i="61"/>
  <c r="C6034" i="61" l="1"/>
  <c r="B6034" i="61"/>
  <c r="A6035" i="61"/>
  <c r="D6033" i="61"/>
  <c r="C6035" i="61" l="1"/>
  <c r="B6035" i="61"/>
  <c r="A6036" i="61"/>
  <c r="D6034" i="61"/>
  <c r="C6036" i="61" l="1"/>
  <c r="B6036" i="61"/>
  <c r="A6037" i="61"/>
  <c r="D6035" i="61"/>
  <c r="C6037" i="61" l="1"/>
  <c r="B6037" i="61"/>
  <c r="A6038" i="61"/>
  <c r="D6036" i="61"/>
  <c r="C6038" i="61" l="1"/>
  <c r="B6038" i="61"/>
  <c r="A6039" i="61"/>
  <c r="D6037" i="61"/>
  <c r="B6039" i="61" l="1"/>
  <c r="A6040" i="61"/>
  <c r="C6039" i="61"/>
  <c r="D6039" i="61" s="1"/>
  <c r="D6038" i="61"/>
  <c r="C6040" i="61" l="1"/>
  <c r="B6040" i="61"/>
  <c r="A6041" i="61"/>
  <c r="C6041" i="61" l="1"/>
  <c r="B6041" i="61"/>
  <c r="A6042" i="61"/>
  <c r="D6040" i="61"/>
  <c r="C6042" i="61" l="1"/>
  <c r="B6042" i="61"/>
  <c r="A6043" i="61"/>
  <c r="D6041" i="61"/>
  <c r="C6043" i="61" l="1"/>
  <c r="A6044" i="61"/>
  <c r="B6043" i="61"/>
  <c r="D6042" i="61"/>
  <c r="C6044" i="61" l="1"/>
  <c r="B6044" i="61"/>
  <c r="A6045" i="61"/>
  <c r="D6043" i="61"/>
  <c r="C6045" i="61" l="1"/>
  <c r="B6045" i="61"/>
  <c r="A6046" i="61"/>
  <c r="D6044" i="61"/>
  <c r="C6046" i="61" l="1"/>
  <c r="B6046" i="61"/>
  <c r="A6047" i="61"/>
  <c r="D6045" i="61"/>
  <c r="C6047" i="61" l="1"/>
  <c r="B6047" i="61"/>
  <c r="A6048" i="61"/>
  <c r="D6046" i="61"/>
  <c r="A6049" i="61" l="1"/>
  <c r="C6048" i="61"/>
  <c r="B6048" i="61"/>
  <c r="D6047" i="61"/>
  <c r="D6048" i="61" l="1"/>
  <c r="C6049" i="61"/>
  <c r="B6049" i="61"/>
  <c r="A6050" i="61"/>
  <c r="C6050" i="61" l="1"/>
  <c r="B6050" i="61"/>
  <c r="A6051" i="61"/>
  <c r="D6049" i="61"/>
  <c r="C6051" i="61" l="1"/>
  <c r="B6051" i="61"/>
  <c r="A6052" i="61"/>
  <c r="D6050" i="61"/>
  <c r="C6052" i="61" l="1"/>
  <c r="B6052" i="61"/>
  <c r="A6053" i="61"/>
  <c r="D6051" i="61"/>
  <c r="B6053" i="61" l="1"/>
  <c r="A6054" i="61"/>
  <c r="C6053" i="61"/>
  <c r="D6053" i="61" s="1"/>
  <c r="D6052" i="61"/>
  <c r="C6054" i="61" l="1"/>
  <c r="B6054" i="61"/>
  <c r="A6055" i="61"/>
  <c r="C6055" i="61" l="1"/>
  <c r="B6055" i="61"/>
  <c r="A6056" i="61"/>
  <c r="D6054" i="61"/>
  <c r="C6056" i="61" l="1"/>
  <c r="B6056" i="61"/>
  <c r="A6057" i="61"/>
  <c r="D6055" i="61"/>
  <c r="A6058" i="61" l="1"/>
  <c r="C6057" i="61"/>
  <c r="B6057" i="61"/>
  <c r="D6056" i="61"/>
  <c r="D6057" i="61" l="1"/>
  <c r="C6058" i="61"/>
  <c r="B6058" i="61"/>
  <c r="A6059" i="61"/>
  <c r="C6059" i="61" l="1"/>
  <c r="B6059" i="61"/>
  <c r="A6060" i="61"/>
  <c r="D6058" i="61"/>
  <c r="C6060" i="61" l="1"/>
  <c r="B6060" i="61"/>
  <c r="A6061" i="61"/>
  <c r="D6059" i="61"/>
  <c r="C6061" i="61" l="1"/>
  <c r="B6061" i="61"/>
  <c r="A6062" i="61"/>
  <c r="D6060" i="61"/>
  <c r="B6062" i="61" l="1"/>
  <c r="A6063" i="61"/>
  <c r="C6062" i="61"/>
  <c r="D6062" i="61" s="1"/>
  <c r="D6061" i="61"/>
  <c r="C6063" i="61" l="1"/>
  <c r="B6063" i="61"/>
  <c r="A6064" i="61"/>
  <c r="C6064" i="61" l="1"/>
  <c r="B6064" i="61"/>
  <c r="A6065" i="61"/>
  <c r="D6063" i="61"/>
  <c r="C6065" i="61" l="1"/>
  <c r="B6065" i="61"/>
  <c r="A6066" i="61"/>
  <c r="D6064" i="61"/>
  <c r="C6066" i="61" l="1"/>
  <c r="B6066" i="61"/>
  <c r="A6067" i="61"/>
  <c r="D6065" i="61"/>
  <c r="C6067" i="61" l="1"/>
  <c r="B6067" i="61"/>
  <c r="A6068" i="61"/>
  <c r="D6066" i="61"/>
  <c r="C6068" i="61" l="1"/>
  <c r="B6068" i="61"/>
  <c r="A6069" i="61"/>
  <c r="D6067" i="61"/>
  <c r="C6069" i="61" l="1"/>
  <c r="B6069" i="61"/>
  <c r="A6070" i="61"/>
  <c r="D6068" i="61"/>
  <c r="C6070" i="61" l="1"/>
  <c r="B6070" i="61"/>
  <c r="A6071" i="61"/>
  <c r="D6069" i="61"/>
  <c r="B6071" i="61" l="1"/>
  <c r="A6072" i="61"/>
  <c r="C6071" i="61"/>
  <c r="D6071" i="61" s="1"/>
  <c r="D6070" i="61"/>
  <c r="C6072" i="61" l="1"/>
  <c r="B6072" i="61"/>
  <c r="A6073" i="61"/>
  <c r="C6073" i="61" l="1"/>
  <c r="B6073" i="61"/>
  <c r="A6074" i="61"/>
  <c r="D6072" i="61"/>
  <c r="C6074" i="61" l="1"/>
  <c r="B6074" i="61"/>
  <c r="A6075" i="61"/>
  <c r="D6073" i="61"/>
  <c r="C6075" i="61" l="1"/>
  <c r="B6075" i="61"/>
  <c r="A6076" i="61"/>
  <c r="D6074" i="61"/>
  <c r="C6076" i="61" l="1"/>
  <c r="B6076" i="61"/>
  <c r="A6077" i="61"/>
  <c r="D6075" i="61"/>
  <c r="C6077" i="61" l="1"/>
  <c r="B6077" i="61"/>
  <c r="A6078" i="61"/>
  <c r="D6076" i="61"/>
  <c r="C6078" i="61" l="1"/>
  <c r="B6078" i="61"/>
  <c r="A6079" i="61"/>
  <c r="D6077" i="61"/>
  <c r="C6079" i="61" l="1"/>
  <c r="B6079" i="61"/>
  <c r="A6080" i="61"/>
  <c r="D6078" i="61"/>
  <c r="A6081" i="61" l="1"/>
  <c r="B6080" i="61"/>
  <c r="C6080" i="61"/>
  <c r="D6080" i="61" s="1"/>
  <c r="D6079" i="61"/>
  <c r="C6081" i="61" l="1"/>
  <c r="B6081" i="61"/>
  <c r="A6082" i="61"/>
  <c r="C6082" i="61" l="1"/>
  <c r="B6082" i="61"/>
  <c r="A6083" i="61"/>
  <c r="D6081" i="61"/>
  <c r="C6083" i="61" l="1"/>
  <c r="B6083" i="61"/>
  <c r="A6084" i="61"/>
  <c r="D6082" i="61"/>
  <c r="C6084" i="61" l="1"/>
  <c r="B6084" i="61"/>
  <c r="A6085" i="61"/>
  <c r="D6083" i="61"/>
  <c r="B6085" i="61" l="1"/>
  <c r="A6086" i="61"/>
  <c r="C6085" i="61"/>
  <c r="D6085" i="61" s="1"/>
  <c r="D6084" i="61"/>
  <c r="C6086" i="61" l="1"/>
  <c r="B6086" i="61"/>
  <c r="A6087" i="61"/>
  <c r="C6087" i="61" l="1"/>
  <c r="B6087" i="61"/>
  <c r="A6088" i="61"/>
  <c r="D6086" i="61"/>
  <c r="C6088" i="61" l="1"/>
  <c r="B6088" i="61"/>
  <c r="A6089" i="61"/>
  <c r="D6087" i="61"/>
  <c r="A6090" i="61" l="1"/>
  <c r="C6089" i="61"/>
  <c r="B6089" i="61"/>
  <c r="D6088" i="61"/>
  <c r="D6089" i="61" l="1"/>
  <c r="C6090" i="61"/>
  <c r="B6090" i="61"/>
  <c r="A6091" i="61"/>
  <c r="C6091" i="61" l="1"/>
  <c r="B6091" i="61"/>
  <c r="A6092" i="61"/>
  <c r="D6090" i="61"/>
  <c r="C6092" i="61" l="1"/>
  <c r="B6092" i="61"/>
  <c r="A6093" i="61"/>
  <c r="D6091" i="61"/>
  <c r="C6093" i="61" l="1"/>
  <c r="B6093" i="61"/>
  <c r="A6094" i="61"/>
  <c r="D6092" i="61"/>
  <c r="B6094" i="61" l="1"/>
  <c r="A6095" i="61"/>
  <c r="C6094" i="61"/>
  <c r="D6094" i="61" s="1"/>
  <c r="D6093" i="61"/>
  <c r="C6095" i="61" l="1"/>
  <c r="B6095" i="61"/>
  <c r="A6096" i="61"/>
  <c r="C6096" i="61" l="1"/>
  <c r="B6096" i="61"/>
  <c r="A6097" i="61"/>
  <c r="D6095" i="61"/>
  <c r="C6097" i="61" l="1"/>
  <c r="B6097" i="61"/>
  <c r="A6098" i="61"/>
  <c r="D6096" i="61"/>
  <c r="C6098" i="61" l="1"/>
  <c r="B6098" i="61"/>
  <c r="A6099" i="61"/>
  <c r="D6097" i="61"/>
  <c r="C6099" i="61" l="1"/>
  <c r="B6099" i="61"/>
  <c r="A6100" i="61"/>
  <c r="D6098" i="61"/>
  <c r="C6100" i="61" l="1"/>
  <c r="B6100" i="61"/>
  <c r="A6101" i="61"/>
  <c r="D6099" i="61"/>
  <c r="C6101" i="61" l="1"/>
  <c r="B6101" i="61"/>
  <c r="A6102" i="61"/>
  <c r="D6100" i="61"/>
  <c r="C6102" i="61" l="1"/>
  <c r="B6102" i="61"/>
  <c r="A6103" i="61"/>
  <c r="D6101" i="61"/>
  <c r="B6103" i="61" l="1"/>
  <c r="A6104" i="61"/>
  <c r="C6103" i="61"/>
  <c r="D6103" i="61" s="1"/>
  <c r="D6102" i="61"/>
  <c r="C6104" i="61" l="1"/>
  <c r="B6104" i="61"/>
  <c r="A6105" i="61"/>
  <c r="C6105" i="61" l="1"/>
  <c r="B6105" i="61"/>
  <c r="A6106" i="61"/>
  <c r="D6104" i="61"/>
  <c r="C6106" i="61" l="1"/>
  <c r="B6106" i="61"/>
  <c r="A6107" i="61"/>
  <c r="D6105" i="61"/>
  <c r="C6107" i="61" l="1"/>
  <c r="B6107" i="61"/>
  <c r="A6108" i="61"/>
  <c r="D6106" i="61"/>
  <c r="C6108" i="61" l="1"/>
  <c r="B6108" i="61"/>
  <c r="A6109" i="61"/>
  <c r="D6107" i="61"/>
  <c r="C6109" i="61" l="1"/>
  <c r="B6109" i="61"/>
  <c r="A6110" i="61"/>
  <c r="D6108" i="61"/>
  <c r="C6110" i="61" l="1"/>
  <c r="B6110" i="61"/>
  <c r="A6111" i="61"/>
  <c r="D6109" i="61"/>
  <c r="C6111" i="61" l="1"/>
  <c r="B6111" i="61"/>
  <c r="A6112" i="61"/>
  <c r="D6110" i="61"/>
  <c r="A6113" i="61" l="1"/>
  <c r="C6112" i="61"/>
  <c r="B6112" i="61"/>
  <c r="D6111" i="61"/>
  <c r="D6112" i="61" l="1"/>
  <c r="C6113" i="61"/>
  <c r="B6113" i="61"/>
  <c r="A6114" i="61"/>
  <c r="C6114" i="61" l="1"/>
  <c r="B6114" i="61"/>
  <c r="A6115" i="61"/>
  <c r="D6113" i="61"/>
  <c r="C6115" i="61" l="1"/>
  <c r="B6115" i="61"/>
  <c r="A6116" i="61"/>
  <c r="D6114" i="61"/>
  <c r="C6116" i="61" l="1"/>
  <c r="B6116" i="61"/>
  <c r="A6117" i="61"/>
  <c r="D6115" i="61"/>
  <c r="B6117" i="61" l="1"/>
  <c r="A6118" i="61"/>
  <c r="C6117" i="61"/>
  <c r="D6117" i="61" s="1"/>
  <c r="D6116" i="61"/>
  <c r="C6118" i="61" l="1"/>
  <c r="B6118" i="61"/>
  <c r="A6119" i="61"/>
  <c r="C6119" i="61" l="1"/>
  <c r="B6119" i="61"/>
  <c r="A6120" i="61"/>
  <c r="D6118" i="61"/>
  <c r="C6120" i="61" l="1"/>
  <c r="B6120" i="61"/>
  <c r="A6121" i="61"/>
  <c r="D6119" i="61"/>
  <c r="A6122" i="61" l="1"/>
  <c r="C6121" i="61"/>
  <c r="B6121" i="61"/>
  <c r="D6120" i="61"/>
  <c r="D6121" i="61" l="1"/>
  <c r="C6122" i="61"/>
  <c r="B6122" i="61"/>
  <c r="A6123" i="61"/>
  <c r="C6123" i="61" l="1"/>
  <c r="B6123" i="61"/>
  <c r="A6124" i="61"/>
  <c r="D6122" i="61"/>
  <c r="C6124" i="61" l="1"/>
  <c r="B6124" i="61"/>
  <c r="A6125" i="61"/>
  <c r="D6123" i="61"/>
  <c r="C6125" i="61" l="1"/>
  <c r="B6125" i="61"/>
  <c r="A6126" i="61"/>
  <c r="D6124" i="61"/>
  <c r="B6126" i="61" l="1"/>
  <c r="A6127" i="61"/>
  <c r="C6126" i="61"/>
  <c r="D6126" i="61" s="1"/>
  <c r="D6125" i="61"/>
  <c r="C6127" i="61" l="1"/>
  <c r="B6127" i="61"/>
  <c r="A6128" i="61"/>
  <c r="C6128" i="61" l="1"/>
  <c r="B6128" i="61"/>
  <c r="A6129" i="61"/>
  <c r="D6127" i="61"/>
  <c r="C6129" i="61" l="1"/>
  <c r="B6129" i="61"/>
  <c r="A6130" i="61"/>
  <c r="D6128" i="61"/>
  <c r="C6130" i="61" l="1"/>
  <c r="B6130" i="61"/>
  <c r="A6131" i="61"/>
  <c r="D6129" i="61"/>
  <c r="C6131" i="61" l="1"/>
  <c r="B6131" i="61"/>
  <c r="A6132" i="61"/>
  <c r="D6130" i="61"/>
  <c r="C6132" i="61" l="1"/>
  <c r="B6132" i="61"/>
  <c r="A6133" i="61"/>
  <c r="D6131" i="61"/>
  <c r="C6133" i="61" l="1"/>
  <c r="B6133" i="61"/>
  <c r="A6134" i="61"/>
  <c r="D6132" i="61"/>
  <c r="C6134" i="61" l="1"/>
  <c r="B6134" i="61"/>
  <c r="A6135" i="61"/>
  <c r="D6133" i="61"/>
  <c r="B6135" i="61" l="1"/>
  <c r="A6136" i="61"/>
  <c r="C6135" i="61"/>
  <c r="D6135" i="61" s="1"/>
  <c r="D6134" i="61"/>
  <c r="C6136" i="61" l="1"/>
  <c r="B6136" i="61"/>
  <c r="A6137" i="61"/>
  <c r="C6137" i="61" l="1"/>
  <c r="B6137" i="61"/>
  <c r="A6138" i="61"/>
  <c r="D6136" i="61"/>
  <c r="C6138" i="61" l="1"/>
  <c r="B6138" i="61"/>
  <c r="A6139" i="61"/>
  <c r="D6137" i="61"/>
  <c r="C6139" i="61" l="1"/>
  <c r="B6139" i="61"/>
  <c r="A6140" i="61"/>
  <c r="D6138" i="61"/>
  <c r="C6140" i="61" l="1"/>
  <c r="B6140" i="61"/>
  <c r="A6141" i="61"/>
  <c r="D6139" i="61"/>
  <c r="C6141" i="61" l="1"/>
  <c r="B6141" i="61"/>
  <c r="A6142" i="61"/>
  <c r="D6140" i="61"/>
  <c r="C6142" i="61" l="1"/>
  <c r="B6142" i="61"/>
  <c r="A6143" i="61"/>
  <c r="D6141" i="61"/>
  <c r="C6143" i="61" l="1"/>
  <c r="B6143" i="61"/>
  <c r="A6144" i="61"/>
  <c r="D6142" i="61"/>
  <c r="A6145" i="61" l="1"/>
  <c r="C6144" i="61"/>
  <c r="B6144" i="61"/>
  <c r="D6143" i="61"/>
  <c r="D6144" i="61" l="1"/>
  <c r="C6145" i="61"/>
  <c r="B6145" i="61"/>
  <c r="A6146" i="61"/>
  <c r="C6146" i="61" l="1"/>
  <c r="B6146" i="61"/>
  <c r="A6147" i="61"/>
  <c r="D6145" i="61"/>
  <c r="C6147" i="61" l="1"/>
  <c r="B6147" i="61"/>
  <c r="A6148" i="61"/>
  <c r="D6146" i="61"/>
  <c r="C6148" i="61" l="1"/>
  <c r="B6148" i="61"/>
  <c r="A6149" i="61"/>
  <c r="D6147" i="61"/>
  <c r="B6149" i="61" l="1"/>
  <c r="A6150" i="61"/>
  <c r="C6149" i="61"/>
  <c r="D6149" i="61" s="1"/>
  <c r="D6148" i="61"/>
  <c r="C6150" i="61" l="1"/>
  <c r="B6150" i="61"/>
  <c r="A6151" i="61"/>
  <c r="C6151" i="61" l="1"/>
  <c r="B6151" i="61"/>
  <c r="A6152" i="61"/>
  <c r="D6150" i="61"/>
  <c r="C6152" i="61" l="1"/>
  <c r="B6152" i="61"/>
  <c r="A6153" i="61"/>
  <c r="D6151" i="61"/>
  <c r="A6154" i="61" l="1"/>
  <c r="C6153" i="61"/>
  <c r="B6153" i="61"/>
  <c r="D6152" i="61"/>
  <c r="D6153" i="61" l="1"/>
  <c r="C6154" i="61"/>
  <c r="B6154" i="61"/>
  <c r="A6155" i="61"/>
  <c r="C6155" i="61" l="1"/>
  <c r="B6155" i="61"/>
  <c r="A6156" i="61"/>
  <c r="D6154" i="61"/>
  <c r="C6156" i="61" l="1"/>
  <c r="B6156" i="61"/>
  <c r="A6157" i="61"/>
  <c r="D6155" i="61"/>
  <c r="C6157" i="61" l="1"/>
  <c r="B6157" i="61"/>
  <c r="A6158" i="61"/>
  <c r="D6156" i="61"/>
  <c r="B6158" i="61" l="1"/>
  <c r="A6159" i="61"/>
  <c r="C6158" i="61"/>
  <c r="D6158" i="61" s="1"/>
  <c r="D6157" i="61"/>
  <c r="C6159" i="61" l="1"/>
  <c r="B6159" i="61"/>
  <c r="A6160" i="61"/>
  <c r="C6160" i="61" l="1"/>
  <c r="B6160" i="61"/>
  <c r="A6161" i="61"/>
  <c r="D6159" i="61"/>
  <c r="C6161" i="61" l="1"/>
  <c r="B6161" i="61"/>
  <c r="A6162" i="61"/>
  <c r="D6160" i="61"/>
  <c r="C6162" i="61" l="1"/>
  <c r="B6162" i="61"/>
  <c r="A6163" i="61"/>
  <c r="D6161" i="61"/>
  <c r="C6163" i="61" l="1"/>
  <c r="B6163" i="61"/>
  <c r="A6164" i="61"/>
  <c r="D6162" i="61"/>
  <c r="C6164" i="61" l="1"/>
  <c r="B6164" i="61"/>
  <c r="A6165" i="61"/>
  <c r="D6163" i="61"/>
  <c r="C6165" i="61" l="1"/>
  <c r="B6165" i="61"/>
  <c r="A6166" i="61"/>
  <c r="D6164" i="61"/>
  <c r="C6166" i="61" l="1"/>
  <c r="B6166" i="61"/>
  <c r="A6167" i="61"/>
  <c r="D6165" i="61"/>
  <c r="B6167" i="61" l="1"/>
  <c r="A6168" i="61"/>
  <c r="C6167" i="61"/>
  <c r="D6167" i="61" s="1"/>
  <c r="D6166" i="61"/>
  <c r="C6168" i="61" l="1"/>
  <c r="B6168" i="61"/>
  <c r="A6169" i="61"/>
  <c r="C6169" i="61" l="1"/>
  <c r="B6169" i="61"/>
  <c r="A6170" i="61"/>
  <c r="D6168" i="61"/>
  <c r="C6170" i="61" l="1"/>
  <c r="B6170" i="61"/>
  <c r="A6171" i="61"/>
  <c r="D6169" i="61"/>
  <c r="C6171" i="61" l="1"/>
  <c r="B6171" i="61"/>
  <c r="A6172" i="61"/>
  <c r="D6170" i="61"/>
  <c r="C6172" i="61" l="1"/>
  <c r="B6172" i="61"/>
  <c r="A6173" i="61"/>
  <c r="D6171" i="61"/>
  <c r="C6173" i="61" l="1"/>
  <c r="B6173" i="61"/>
  <c r="A6174" i="61"/>
  <c r="D6172" i="61"/>
  <c r="C6174" i="61" l="1"/>
  <c r="B6174" i="61"/>
  <c r="A6175" i="61"/>
  <c r="D6173" i="61"/>
  <c r="C6175" i="61" l="1"/>
  <c r="B6175" i="61"/>
  <c r="A6176" i="61"/>
  <c r="D6174" i="61"/>
  <c r="A6177" i="61" l="1"/>
  <c r="C6176" i="61"/>
  <c r="B6176" i="61"/>
  <c r="D6175" i="61"/>
  <c r="D6176" i="61" l="1"/>
  <c r="C6177" i="61"/>
  <c r="B6177" i="61"/>
  <c r="A6178" i="61"/>
  <c r="C6178" i="61" l="1"/>
  <c r="B6178" i="61"/>
  <c r="A6179" i="61"/>
  <c r="D6177" i="61"/>
  <c r="C6179" i="61" l="1"/>
  <c r="B6179" i="61"/>
  <c r="A6180" i="61"/>
  <c r="D6178" i="61"/>
  <c r="C6180" i="61" l="1"/>
  <c r="B6180" i="61"/>
  <c r="A6181" i="61"/>
  <c r="D6179" i="61"/>
  <c r="B6181" i="61" l="1"/>
  <c r="A6182" i="61"/>
  <c r="C6181" i="61"/>
  <c r="D6181" i="61" s="1"/>
  <c r="D6180" i="61"/>
  <c r="C6182" i="61" l="1"/>
  <c r="B6182" i="61"/>
  <c r="A6183" i="61"/>
  <c r="C6183" i="61" l="1"/>
  <c r="B6183" i="61"/>
  <c r="A6184" i="61"/>
  <c r="D6182" i="61"/>
  <c r="C6184" i="61" l="1"/>
  <c r="B6184" i="61"/>
  <c r="A6185" i="61"/>
  <c r="D6183" i="61"/>
  <c r="A6186" i="61" l="1"/>
  <c r="C6185" i="61"/>
  <c r="B6185" i="61"/>
  <c r="D6184" i="61"/>
  <c r="D6185" i="61" l="1"/>
  <c r="C6186" i="61"/>
  <c r="B6186" i="61"/>
  <c r="A6187" i="61"/>
  <c r="C6187" i="61" l="1"/>
  <c r="B6187" i="61"/>
  <c r="A6188" i="61"/>
  <c r="D6186" i="61"/>
  <c r="C6188" i="61" l="1"/>
  <c r="B6188" i="61"/>
  <c r="A6189" i="61"/>
  <c r="D6187" i="61"/>
  <c r="C6189" i="61" l="1"/>
  <c r="B6189" i="61"/>
  <c r="A6190" i="61"/>
  <c r="D6188" i="61"/>
  <c r="B6190" i="61" l="1"/>
  <c r="A6191" i="61"/>
  <c r="C6190" i="61"/>
  <c r="D6190" i="61" s="1"/>
  <c r="D6189" i="61"/>
  <c r="C6191" i="61" l="1"/>
  <c r="B6191" i="61"/>
  <c r="A6192" i="61"/>
  <c r="C6192" i="61" l="1"/>
  <c r="B6192" i="61"/>
  <c r="A6193" i="61"/>
  <c r="D6191" i="61"/>
  <c r="C6193" i="61" l="1"/>
  <c r="B6193" i="61"/>
  <c r="A6194" i="61"/>
  <c r="D6192" i="61"/>
  <c r="C6194" i="61" l="1"/>
  <c r="B6194" i="61"/>
  <c r="A6195" i="61"/>
  <c r="D6193" i="61"/>
  <c r="C6195" i="61" l="1"/>
  <c r="B6195" i="61"/>
  <c r="A6196" i="61"/>
  <c r="D6194" i="61"/>
  <c r="C6196" i="61" l="1"/>
  <c r="B6196" i="61"/>
  <c r="A6197" i="61"/>
  <c r="D6195" i="61"/>
  <c r="C6197" i="61" l="1"/>
  <c r="B6197" i="61"/>
  <c r="A6198" i="61"/>
  <c r="D6196" i="61"/>
  <c r="C6198" i="61" l="1"/>
  <c r="B6198" i="61"/>
  <c r="A6199" i="61"/>
  <c r="D6197" i="61"/>
  <c r="B6199" i="61" l="1"/>
  <c r="A6200" i="61"/>
  <c r="C6199" i="61"/>
  <c r="D6199" i="61" s="1"/>
  <c r="D6198" i="61"/>
  <c r="C6200" i="61" l="1"/>
  <c r="B6200" i="61"/>
  <c r="A6201" i="61"/>
  <c r="C6201" i="61" l="1"/>
  <c r="B6201" i="61"/>
  <c r="A6202" i="61"/>
  <c r="D6200" i="61"/>
  <c r="C6202" i="61" l="1"/>
  <c r="B6202" i="61"/>
  <c r="A6203" i="61"/>
  <c r="D6201" i="61"/>
  <c r="C6203" i="61" l="1"/>
  <c r="B6203" i="61"/>
  <c r="A6204" i="61"/>
  <c r="D6202" i="61"/>
  <c r="C6204" i="61" l="1"/>
  <c r="B6204" i="61"/>
  <c r="A6205" i="61"/>
  <c r="D6203" i="61"/>
  <c r="C6205" i="61" l="1"/>
  <c r="B6205" i="61"/>
  <c r="A6206" i="61"/>
  <c r="D6204" i="61"/>
  <c r="C6206" i="61" l="1"/>
  <c r="B6206" i="61"/>
  <c r="A6207" i="61"/>
  <c r="D6205" i="61"/>
  <c r="C6207" i="61" l="1"/>
  <c r="B6207" i="61"/>
  <c r="A6208" i="61"/>
  <c r="D6206" i="61"/>
  <c r="A6209" i="61" l="1"/>
  <c r="C6208" i="61"/>
  <c r="B6208" i="61"/>
  <c r="D6207" i="61"/>
  <c r="D6208" i="61" l="1"/>
  <c r="C6209" i="61"/>
  <c r="B6209" i="61"/>
  <c r="A6210" i="61"/>
  <c r="C6210" i="61" l="1"/>
  <c r="B6210" i="61"/>
  <c r="A6211" i="61"/>
  <c r="D6209" i="61"/>
  <c r="C6211" i="61" l="1"/>
  <c r="B6211" i="61"/>
  <c r="A6212" i="61"/>
  <c r="D6210" i="61"/>
  <c r="C6212" i="61" l="1"/>
  <c r="B6212" i="61"/>
  <c r="A6213" i="61"/>
  <c r="D6211" i="61"/>
  <c r="B6213" i="61" l="1"/>
  <c r="A6214" i="61"/>
  <c r="C6213" i="61"/>
  <c r="D6213" i="61" s="1"/>
  <c r="D6212" i="61"/>
  <c r="C6214" i="61" l="1"/>
  <c r="B6214" i="61"/>
  <c r="A6215" i="61"/>
  <c r="C6215" i="61" l="1"/>
  <c r="B6215" i="61"/>
  <c r="A6216" i="61"/>
  <c r="D6214" i="61"/>
  <c r="C6216" i="61" l="1"/>
  <c r="B6216" i="61"/>
  <c r="A6217" i="61"/>
  <c r="D6215" i="61"/>
  <c r="A6218" i="61" l="1"/>
  <c r="C6217" i="61"/>
  <c r="B6217" i="61"/>
  <c r="D6216" i="61"/>
  <c r="D6217" i="61" l="1"/>
  <c r="C6218" i="61"/>
  <c r="B6218" i="61"/>
  <c r="A6219" i="61"/>
  <c r="C6219" i="61" l="1"/>
  <c r="B6219" i="61"/>
  <c r="A6220" i="61"/>
  <c r="D6218" i="61"/>
  <c r="C6220" i="61" l="1"/>
  <c r="A6221" i="61"/>
  <c r="B6220" i="61"/>
  <c r="D6219" i="61"/>
  <c r="C6221" i="61" l="1"/>
  <c r="D6221" i="61" s="1"/>
  <c r="B6221" i="61"/>
  <c r="A6222" i="61"/>
  <c r="D6220" i="61"/>
  <c r="B6222" i="61" l="1"/>
  <c r="A6223" i="61"/>
  <c r="C6222" i="61"/>
  <c r="D6222" i="61" s="1"/>
  <c r="C6223" i="61" l="1"/>
  <c r="B6223" i="61"/>
  <c r="A6224" i="61"/>
  <c r="C6224" i="61" l="1"/>
  <c r="B6224" i="61"/>
  <c r="A6225" i="61"/>
  <c r="D6223" i="61"/>
  <c r="B6225" i="61" l="1"/>
  <c r="A6226" i="61"/>
  <c r="C6225" i="61"/>
  <c r="D6225" i="61" s="1"/>
  <c r="D6224" i="61"/>
  <c r="C6226" i="61" l="1"/>
  <c r="B6226" i="61"/>
  <c r="A6227" i="61"/>
  <c r="C6227" i="61" l="1"/>
  <c r="B6227" i="61"/>
  <c r="A6228" i="61"/>
  <c r="D6226" i="61"/>
  <c r="C6228" i="61" l="1"/>
  <c r="B6228" i="61"/>
  <c r="A6229" i="61"/>
  <c r="D6227" i="61"/>
  <c r="C6229" i="61" l="1"/>
  <c r="A6230" i="61"/>
  <c r="B6229" i="61"/>
  <c r="D6228" i="61"/>
  <c r="C6230" i="61" l="1"/>
  <c r="B6230" i="61"/>
  <c r="A6231" i="61"/>
  <c r="D6229" i="61"/>
  <c r="B6231" i="61" l="1"/>
  <c r="A6232" i="61"/>
  <c r="C6231" i="61"/>
  <c r="D6231" i="61" s="1"/>
  <c r="D6230" i="61"/>
  <c r="C6232" i="61" l="1"/>
  <c r="B6232" i="61"/>
  <c r="A6233" i="61"/>
  <c r="C6233" i="61" l="1"/>
  <c r="B6233" i="61"/>
  <c r="A6234" i="61"/>
  <c r="D6232" i="61"/>
  <c r="B6234" i="61" l="1"/>
  <c r="A6235" i="61"/>
  <c r="C6234" i="61"/>
  <c r="D6234" i="61" s="1"/>
  <c r="D6233" i="61"/>
  <c r="C6235" i="61" l="1"/>
  <c r="B6235" i="61"/>
  <c r="A6236" i="61"/>
  <c r="C6236" i="61" l="1"/>
  <c r="B6236" i="61"/>
  <c r="A6237" i="61"/>
  <c r="D6235" i="61"/>
  <c r="C6237" i="61" l="1"/>
  <c r="B6237" i="61"/>
  <c r="A6238" i="61"/>
  <c r="D6236" i="61"/>
  <c r="C6238" i="61" l="1"/>
  <c r="B6238" i="61"/>
  <c r="A6239" i="61"/>
  <c r="D6237" i="61"/>
  <c r="C6239" i="61" l="1"/>
  <c r="B6239" i="61"/>
  <c r="A6240" i="61"/>
  <c r="D6238" i="61"/>
  <c r="A6241" i="61" l="1"/>
  <c r="C6240" i="61"/>
  <c r="D6240" i="61" s="1"/>
  <c r="B6240" i="61"/>
  <c r="D6239" i="61"/>
  <c r="C6241" i="61" l="1"/>
  <c r="B6241" i="61"/>
  <c r="A6242" i="61"/>
  <c r="C6242" i="61" l="1"/>
  <c r="B6242" i="61"/>
  <c r="A6243" i="61"/>
  <c r="D6241" i="61"/>
  <c r="C6243" i="61" l="1"/>
  <c r="B6243" i="61"/>
  <c r="A6244" i="61"/>
  <c r="D6242" i="61"/>
  <c r="C6244" i="61" l="1"/>
  <c r="B6244" i="61"/>
  <c r="A6245" i="61"/>
  <c r="D6243" i="61"/>
  <c r="B6245" i="61" l="1"/>
  <c r="A6246" i="61"/>
  <c r="C6245" i="61"/>
  <c r="D6245" i="61" s="1"/>
  <c r="D6244" i="61"/>
  <c r="C6246" i="61" l="1"/>
  <c r="B6246" i="61"/>
  <c r="A6247" i="61"/>
  <c r="C6247" i="61" l="1"/>
  <c r="B6247" i="61"/>
  <c r="A6248" i="61"/>
  <c r="D6246" i="61"/>
  <c r="C6248" i="61" l="1"/>
  <c r="B6248" i="61"/>
  <c r="A6249" i="61"/>
  <c r="D6247" i="61"/>
  <c r="A6250" i="61" l="1"/>
  <c r="C6249" i="61"/>
  <c r="B6249" i="61"/>
  <c r="D6248" i="61"/>
  <c r="D6249" i="61" l="1"/>
  <c r="C6250" i="61"/>
  <c r="B6250" i="61"/>
  <c r="A6251" i="61"/>
  <c r="C6251" i="61" l="1"/>
  <c r="B6251" i="61"/>
  <c r="A6252" i="61"/>
  <c r="D6250" i="61"/>
  <c r="C6252" i="61" l="1"/>
  <c r="A6253" i="61"/>
  <c r="B6252" i="61"/>
  <c r="D6251" i="61"/>
  <c r="C6253" i="61" l="1"/>
  <c r="B6253" i="61"/>
  <c r="A6254" i="61"/>
  <c r="D6252" i="61"/>
  <c r="B6254" i="61" l="1"/>
  <c r="A6255" i="61"/>
  <c r="C6254" i="61"/>
  <c r="D6254" i="61" s="1"/>
  <c r="D6253" i="61"/>
  <c r="C6255" i="61" l="1"/>
  <c r="B6255" i="61"/>
  <c r="A6256" i="61"/>
  <c r="C6256" i="61" l="1"/>
  <c r="B6256" i="61"/>
  <c r="A6257" i="61"/>
  <c r="D6255" i="61"/>
  <c r="C6257" i="61" l="1"/>
  <c r="B6257" i="61"/>
  <c r="A6258" i="61"/>
  <c r="D6256" i="61"/>
  <c r="C6258" i="61" l="1"/>
  <c r="B6258" i="61"/>
  <c r="A6259" i="61"/>
  <c r="D6257" i="61"/>
  <c r="C6259" i="61" l="1"/>
  <c r="B6259" i="61"/>
  <c r="A6260" i="61"/>
  <c r="D6258" i="61"/>
  <c r="C6260" i="61" l="1"/>
  <c r="B6260" i="61"/>
  <c r="A6261" i="61"/>
  <c r="D6259" i="61"/>
  <c r="C6261" i="61" l="1"/>
  <c r="A6262" i="61"/>
  <c r="B6261" i="61"/>
  <c r="D6260" i="61"/>
  <c r="A6263" i="61" l="1"/>
  <c r="C6262" i="61"/>
  <c r="D6262" i="61" s="1"/>
  <c r="B6262" i="61"/>
  <c r="D6261" i="61"/>
  <c r="B6263" i="61" l="1"/>
  <c r="A6264" i="61"/>
  <c r="C6263" i="61"/>
  <c r="D6263" i="61" s="1"/>
  <c r="C6264" i="61" l="1"/>
  <c r="D6264" i="61" s="1"/>
  <c r="B6264" i="61"/>
  <c r="A6265" i="61"/>
  <c r="C6265" i="61" l="1"/>
  <c r="D6265" i="61" s="1"/>
  <c r="B6265" i="61"/>
  <c r="A6266" i="61"/>
  <c r="B6266" i="61" l="1"/>
  <c r="C6266" i="61"/>
  <c r="D6266" i="61" s="1"/>
  <c r="A6267" i="61"/>
  <c r="C6267" i="61" l="1"/>
  <c r="B6267" i="61"/>
  <c r="A6268" i="61"/>
  <c r="C6268" i="61" l="1"/>
  <c r="B6268" i="61"/>
  <c r="A6269" i="61"/>
  <c r="D6267" i="61"/>
  <c r="C6269" i="61" l="1"/>
  <c r="B6269" i="61"/>
  <c r="A6270" i="61"/>
  <c r="D6268" i="61"/>
  <c r="C6270" i="61" l="1"/>
  <c r="B6270" i="61"/>
  <c r="A6271" i="61"/>
  <c r="D6269" i="61"/>
  <c r="C6271" i="61" l="1"/>
  <c r="A6272" i="61"/>
  <c r="B6271" i="61"/>
  <c r="D6270" i="61"/>
  <c r="A6273" i="61" l="1"/>
  <c r="C6272" i="61"/>
  <c r="B6272" i="61"/>
  <c r="D6271" i="61"/>
  <c r="D6272" i="61" l="1"/>
  <c r="C6273" i="61"/>
  <c r="B6273" i="61"/>
  <c r="A6274" i="61"/>
  <c r="C6274" i="61" l="1"/>
  <c r="B6274" i="61"/>
  <c r="A6275" i="61"/>
  <c r="D6273" i="61"/>
  <c r="C6275" i="61" l="1"/>
  <c r="B6275" i="61"/>
  <c r="A6276" i="61"/>
  <c r="D6274" i="61"/>
  <c r="B6276" i="61" l="1"/>
  <c r="C6276" i="61"/>
  <c r="D6276" i="61" s="1"/>
  <c r="A6277" i="61"/>
  <c r="D6275" i="61"/>
  <c r="B6277" i="61" l="1"/>
  <c r="A6278" i="61"/>
  <c r="C6277" i="61"/>
  <c r="D6277" i="61" s="1"/>
  <c r="C6278" i="61" l="1"/>
  <c r="B6278" i="61"/>
  <c r="A6279" i="61"/>
  <c r="C6279" i="61" l="1"/>
  <c r="B6279" i="61"/>
  <c r="A6280" i="61"/>
  <c r="D6278" i="61"/>
  <c r="C6280" i="61" l="1"/>
  <c r="B6280" i="61"/>
  <c r="A6281" i="61"/>
  <c r="D6279" i="61"/>
  <c r="A6282" i="61" l="1"/>
  <c r="C6281" i="61"/>
  <c r="B6281" i="61"/>
  <c r="D6280" i="61"/>
  <c r="D6281" i="61" l="1"/>
  <c r="C6282" i="61"/>
  <c r="B6282" i="61"/>
  <c r="A6283" i="61"/>
  <c r="C6283" i="61" l="1"/>
  <c r="B6283" i="61"/>
  <c r="A6284" i="61"/>
  <c r="D6282" i="61"/>
  <c r="C6284" i="61" l="1"/>
  <c r="A6285" i="61"/>
  <c r="B6284" i="61"/>
  <c r="D6283" i="61"/>
  <c r="B6285" i="61" l="1"/>
  <c r="C6285" i="61"/>
  <c r="D6285" i="61" s="1"/>
  <c r="A6286" i="61"/>
  <c r="D6284" i="61"/>
  <c r="B6286" i="61" l="1"/>
  <c r="A6287" i="61"/>
  <c r="C6286" i="61"/>
  <c r="D6286" i="61" s="1"/>
  <c r="C6287" i="61" l="1"/>
  <c r="B6287" i="61"/>
  <c r="A6288" i="61"/>
  <c r="C6288" i="61" l="1"/>
  <c r="B6288" i="61"/>
  <c r="A6289" i="61"/>
  <c r="D6287" i="61"/>
  <c r="C6289" i="61" l="1"/>
  <c r="B6289" i="61"/>
  <c r="A6290" i="61"/>
  <c r="D6288" i="61"/>
  <c r="C6290" i="61" l="1"/>
  <c r="B6290" i="61"/>
  <c r="A6291" i="61"/>
  <c r="D6289" i="61"/>
  <c r="C6291" i="61" l="1"/>
  <c r="B6291" i="61"/>
  <c r="A6292" i="61"/>
  <c r="D6290" i="61"/>
  <c r="C6292" i="61" l="1"/>
  <c r="B6292" i="61"/>
  <c r="A6293" i="61"/>
  <c r="D6291" i="61"/>
  <c r="C6293" i="61" l="1"/>
  <c r="A6294" i="61"/>
  <c r="B6293" i="61"/>
  <c r="D6292" i="61"/>
  <c r="A6295" i="61" l="1"/>
  <c r="C6294" i="61"/>
  <c r="B6294" i="61"/>
  <c r="D6293" i="61"/>
  <c r="D6294" i="61" l="1"/>
  <c r="B6295" i="61"/>
  <c r="A6296" i="61"/>
  <c r="C6295" i="61"/>
  <c r="D6295" i="61" s="1"/>
  <c r="C6296" i="61" l="1"/>
  <c r="B6296" i="61"/>
  <c r="A6297" i="61"/>
  <c r="C6297" i="61" l="1"/>
  <c r="B6297" i="61"/>
  <c r="A6298" i="61"/>
  <c r="D6296" i="61"/>
  <c r="B6298" i="61" l="1"/>
  <c r="C6298" i="61"/>
  <c r="D6298" i="61" s="1"/>
  <c r="A6299" i="61"/>
  <c r="D6297" i="61"/>
  <c r="C6299" i="61" l="1"/>
  <c r="B6299" i="61"/>
  <c r="A6300" i="61"/>
  <c r="C6300" i="61" l="1"/>
  <c r="B6300" i="61"/>
  <c r="A6301" i="61"/>
  <c r="D6299" i="61"/>
  <c r="C6301" i="61" l="1"/>
  <c r="B6301" i="61"/>
  <c r="A6302" i="61"/>
  <c r="D6300" i="61"/>
  <c r="C6302" i="61" l="1"/>
  <c r="B6302" i="61"/>
  <c r="A6303" i="61"/>
  <c r="D6301" i="61"/>
  <c r="C6303" i="61" l="1"/>
  <c r="A6304" i="61"/>
  <c r="B6303" i="61"/>
  <c r="D6302" i="61"/>
  <c r="A6305" i="61" l="1"/>
  <c r="C6304" i="61"/>
  <c r="B6304" i="61"/>
  <c r="D6303" i="61"/>
  <c r="D6304" i="61" l="1"/>
  <c r="C6305" i="61"/>
  <c r="B6305" i="61"/>
  <c r="A6306" i="61"/>
  <c r="C6306" i="61" l="1"/>
  <c r="A6307" i="61"/>
  <c r="B6306" i="61"/>
  <c r="D6305" i="61"/>
  <c r="C6307" i="61" l="1"/>
  <c r="B6307" i="61"/>
  <c r="A6308" i="61"/>
  <c r="D6306" i="61"/>
  <c r="B6308" i="61" l="1"/>
  <c r="C6308" i="61"/>
  <c r="D6308" i="61" s="1"/>
  <c r="A6309" i="61"/>
  <c r="D6307" i="61"/>
  <c r="B6309" i="61" l="1"/>
  <c r="C6309" i="61"/>
  <c r="D6309" i="61" s="1"/>
  <c r="A6310" i="61"/>
  <c r="C6310" i="61" l="1"/>
  <c r="B6310" i="61"/>
  <c r="A6311" i="61"/>
  <c r="C6311" i="61" l="1"/>
  <c r="B6311" i="61"/>
  <c r="A6312" i="61"/>
  <c r="D6310" i="61"/>
  <c r="A6313" i="61" l="1"/>
  <c r="B6312" i="61"/>
  <c r="C6312" i="61"/>
  <c r="D6312" i="61" s="1"/>
  <c r="D6311" i="61"/>
  <c r="C6313" i="61" l="1"/>
  <c r="B6313" i="61"/>
  <c r="A6314" i="61"/>
  <c r="C6314" i="61" l="1"/>
  <c r="B6314" i="61"/>
  <c r="A6315" i="61"/>
  <c r="D6313" i="61"/>
  <c r="C6315" i="61" l="1"/>
  <c r="B6315" i="61"/>
  <c r="A6316" i="61"/>
  <c r="D6314" i="61"/>
  <c r="C6316" i="61" l="1"/>
  <c r="B6316" i="61"/>
  <c r="A6317" i="61"/>
  <c r="D6315" i="61"/>
  <c r="B6317" i="61" l="1"/>
  <c r="A6318" i="61"/>
  <c r="C6317" i="61"/>
  <c r="D6317" i="61" s="1"/>
  <c r="D6316" i="61"/>
  <c r="C6318" i="61" l="1"/>
  <c r="B6318" i="61"/>
  <c r="A6319" i="61"/>
  <c r="C6319" i="61" l="1"/>
  <c r="B6319" i="61"/>
  <c r="A6320" i="61"/>
  <c r="D6318" i="61"/>
  <c r="C6320" i="61" l="1"/>
  <c r="B6320" i="61"/>
  <c r="A6321" i="61"/>
  <c r="D6319" i="61"/>
  <c r="A6322" i="61" l="1"/>
  <c r="C6321" i="61"/>
  <c r="B6321" i="61"/>
  <c r="D6320" i="61"/>
  <c r="D6321" i="61" l="1"/>
  <c r="C6322" i="61"/>
  <c r="B6322" i="61"/>
  <c r="A6323" i="61"/>
  <c r="C6323" i="61" l="1"/>
  <c r="B6323" i="61"/>
  <c r="A6324" i="61"/>
  <c r="D6322" i="61"/>
  <c r="C6324" i="61" l="1"/>
  <c r="B6324" i="61"/>
  <c r="A6325" i="61"/>
  <c r="D6323" i="61"/>
  <c r="C6325" i="61" l="1"/>
  <c r="B6325" i="61"/>
  <c r="A6326" i="61"/>
  <c r="D6324" i="61"/>
  <c r="B6326" i="61" l="1"/>
  <c r="A6327" i="61"/>
  <c r="C6326" i="61"/>
  <c r="D6326" i="61" s="1"/>
  <c r="D6325" i="61"/>
  <c r="C6327" i="61" l="1"/>
  <c r="B6327" i="61"/>
  <c r="A6328" i="61"/>
  <c r="C6328" i="61" l="1"/>
  <c r="B6328" i="61"/>
  <c r="A6329" i="61"/>
  <c r="D6327" i="61"/>
  <c r="C6329" i="61" l="1"/>
  <c r="B6329" i="61"/>
  <c r="A6330" i="61"/>
  <c r="D6328" i="61"/>
  <c r="C6330" i="61" l="1"/>
  <c r="B6330" i="61"/>
  <c r="A6331" i="61"/>
  <c r="D6329" i="61"/>
  <c r="C6331" i="61" l="1"/>
  <c r="B6331" i="61"/>
  <c r="A6332" i="61"/>
  <c r="D6330" i="61"/>
  <c r="C6332" i="61" l="1"/>
  <c r="B6332" i="61"/>
  <c r="A6333" i="61"/>
  <c r="D6331" i="61"/>
  <c r="C6333" i="61" l="1"/>
  <c r="B6333" i="61"/>
  <c r="A6334" i="61"/>
  <c r="D6332" i="61"/>
  <c r="C6334" i="61" l="1"/>
  <c r="B6334" i="61"/>
  <c r="A6335" i="61"/>
  <c r="D6333" i="61"/>
  <c r="B6335" i="61" l="1"/>
  <c r="A6336" i="61"/>
  <c r="C6335" i="61"/>
  <c r="D6335" i="61" s="1"/>
  <c r="D6334" i="61"/>
  <c r="C6336" i="61" l="1"/>
  <c r="B6336" i="61"/>
  <c r="A6337" i="61"/>
  <c r="C6337" i="61" l="1"/>
  <c r="B6337" i="61"/>
  <c r="A6338" i="61"/>
  <c r="D6336" i="61"/>
  <c r="C6338" i="61" l="1"/>
  <c r="B6338" i="61"/>
  <c r="A6339" i="61"/>
  <c r="D6337" i="61"/>
  <c r="C6339" i="61" l="1"/>
  <c r="B6339" i="61"/>
  <c r="A6340" i="61"/>
  <c r="D6338" i="61"/>
  <c r="B6340" i="61" l="1"/>
  <c r="A6341" i="61"/>
  <c r="C6340" i="61"/>
  <c r="D6340" i="61" s="1"/>
  <c r="D6339" i="61"/>
  <c r="C6341" i="61" l="1"/>
  <c r="B6341" i="61"/>
  <c r="A6342" i="61"/>
  <c r="C6342" i="61" l="1"/>
  <c r="B6342" i="61"/>
  <c r="A6343" i="61"/>
  <c r="D6341" i="61"/>
  <c r="C6343" i="61" l="1"/>
  <c r="B6343" i="61"/>
  <c r="A6344" i="61"/>
  <c r="D6342" i="61"/>
  <c r="C6344" i="61" l="1"/>
  <c r="B6344" i="61"/>
  <c r="A6345" i="61"/>
  <c r="D6343" i="61"/>
  <c r="B6345" i="61" l="1"/>
  <c r="A6346" i="61"/>
  <c r="C6345" i="61"/>
  <c r="D6345" i="61" s="1"/>
  <c r="D6344" i="61"/>
  <c r="C6346" i="61" l="1"/>
  <c r="B6346" i="61"/>
  <c r="A6347" i="61"/>
  <c r="C6347" i="61" l="1"/>
  <c r="B6347" i="61"/>
  <c r="A6348" i="61"/>
  <c r="D6346" i="61"/>
  <c r="C6348" i="61" l="1"/>
  <c r="B6348" i="61"/>
  <c r="A6349" i="61"/>
  <c r="D6347" i="61"/>
  <c r="C6349" i="61" l="1"/>
  <c r="B6349" i="61"/>
  <c r="A6350" i="61"/>
  <c r="D6348" i="61"/>
  <c r="B6350" i="61" l="1"/>
  <c r="A6351" i="61"/>
  <c r="C6350" i="61"/>
  <c r="D6350" i="61" s="1"/>
  <c r="D6349" i="61"/>
  <c r="C6351" i="61" l="1"/>
  <c r="B6351" i="61"/>
  <c r="A6352" i="61"/>
  <c r="C6352" i="61" l="1"/>
  <c r="B6352" i="61"/>
  <c r="A6353" i="61"/>
  <c r="D6351" i="61"/>
  <c r="C6353" i="61" l="1"/>
  <c r="B6353" i="61"/>
  <c r="A6354" i="61"/>
  <c r="D6352" i="61"/>
  <c r="C6354" i="61" l="1"/>
  <c r="B6354" i="61"/>
  <c r="A6355" i="61"/>
  <c r="D6353" i="61"/>
  <c r="B6355" i="61" l="1"/>
  <c r="A6356" i="61"/>
  <c r="C6355" i="61"/>
  <c r="D6355" i="61" s="1"/>
  <c r="D6354" i="61"/>
  <c r="C6356" i="61" l="1"/>
  <c r="B6356" i="61"/>
  <c r="A6357" i="61"/>
  <c r="C6357" i="61" l="1"/>
  <c r="B6357" i="61"/>
  <c r="A6358" i="61"/>
  <c r="D6356" i="61"/>
  <c r="C6358" i="61" l="1"/>
  <c r="B6358" i="61"/>
  <c r="A6359" i="61"/>
  <c r="D6357" i="61"/>
  <c r="C6359" i="61" l="1"/>
  <c r="D6359" i="61" s="1"/>
  <c r="B6359" i="61"/>
  <c r="A6360" i="61"/>
  <c r="D6358" i="61"/>
  <c r="C6360" i="61" l="1"/>
  <c r="B6360" i="61"/>
  <c r="A6361" i="61"/>
  <c r="C6361" i="61" l="1"/>
  <c r="B6361" i="61"/>
  <c r="A6362" i="61"/>
  <c r="D6360" i="61"/>
  <c r="C6362" i="61" l="1"/>
  <c r="B6362" i="61"/>
  <c r="A6363" i="61"/>
  <c r="D6361" i="61"/>
  <c r="C6363" i="61" l="1"/>
  <c r="B6363" i="61"/>
  <c r="A6364" i="61"/>
  <c r="D6362" i="61"/>
  <c r="C6364" i="61" l="1"/>
  <c r="B6364" i="61"/>
  <c r="A6365" i="61"/>
  <c r="D6363" i="61"/>
  <c r="C6365" i="61" l="1"/>
  <c r="B6365" i="61"/>
  <c r="A6366" i="61"/>
  <c r="D6364" i="61"/>
  <c r="C6366" i="61" l="1"/>
  <c r="B6366" i="61"/>
  <c r="A6367" i="61"/>
  <c r="D6365" i="61"/>
  <c r="C6367" i="61" l="1"/>
  <c r="B6367" i="61"/>
  <c r="A6368" i="61"/>
  <c r="D6366" i="61"/>
  <c r="C6368" i="61" l="1"/>
  <c r="B6368" i="61"/>
  <c r="A6369" i="61"/>
  <c r="D6367" i="61"/>
  <c r="C6369" i="61" l="1"/>
  <c r="B6369" i="61"/>
  <c r="A6370" i="61"/>
  <c r="D6368" i="61"/>
  <c r="C6370" i="61" l="1"/>
  <c r="B6370" i="61"/>
  <c r="A6371" i="61"/>
  <c r="D6369" i="61"/>
  <c r="C6371" i="61" l="1"/>
  <c r="B6371" i="61"/>
  <c r="A6372" i="61"/>
  <c r="D6370" i="61"/>
  <c r="C6372" i="61" l="1"/>
  <c r="B6372" i="61"/>
  <c r="A6373" i="61"/>
  <c r="D6371" i="61"/>
  <c r="C6373" i="61" l="1"/>
  <c r="B6373" i="61"/>
  <c r="A6374" i="61"/>
  <c r="D6372" i="61"/>
  <c r="C6374" i="61" l="1"/>
  <c r="B6374" i="61"/>
  <c r="A6375" i="61"/>
  <c r="D6373" i="61"/>
  <c r="C6375" i="61" l="1"/>
  <c r="B6375" i="61"/>
  <c r="A6376" i="61"/>
  <c r="D6374" i="61"/>
  <c r="C6376" i="61" l="1"/>
  <c r="B6376" i="61"/>
  <c r="A6377" i="61"/>
  <c r="D6375" i="61"/>
  <c r="C6377" i="61" l="1"/>
  <c r="B6377" i="61"/>
  <c r="A6378" i="61"/>
  <c r="D6376" i="61"/>
  <c r="C6378" i="61" l="1"/>
  <c r="B6378" i="61"/>
  <c r="A6379" i="61"/>
  <c r="D6377" i="61"/>
  <c r="A6380" i="61" l="1"/>
  <c r="C6379" i="61"/>
  <c r="B6379" i="61"/>
  <c r="D6378" i="61"/>
  <c r="D6379" i="61" l="1"/>
  <c r="C6380" i="61"/>
  <c r="B6380" i="61"/>
  <c r="A6381" i="61"/>
  <c r="C6381" i="61" l="1"/>
  <c r="B6381" i="61"/>
  <c r="A6382" i="61"/>
  <c r="D6380" i="61"/>
  <c r="C6382" i="61" l="1"/>
  <c r="B6382" i="61"/>
  <c r="A6383" i="61"/>
  <c r="D6381" i="61"/>
  <c r="C6383" i="61" l="1"/>
  <c r="B6383" i="61"/>
  <c r="A6384" i="61"/>
  <c r="D6382" i="61"/>
  <c r="A6385" i="61" l="1"/>
  <c r="C6384" i="61"/>
  <c r="B6384" i="61"/>
  <c r="D6383" i="61"/>
  <c r="D6384" i="61" l="1"/>
  <c r="C6385" i="61"/>
  <c r="B6385" i="61"/>
  <c r="A6386" i="61"/>
  <c r="C6386" i="61" l="1"/>
  <c r="B6386" i="61"/>
  <c r="A6387" i="61"/>
  <c r="D6385" i="61"/>
  <c r="C6387" i="61" l="1"/>
  <c r="B6387" i="61"/>
  <c r="A6388" i="61"/>
  <c r="D6386" i="61"/>
  <c r="C6388" i="61" l="1"/>
  <c r="B6388" i="61"/>
  <c r="A6389" i="61"/>
  <c r="D6387" i="61"/>
  <c r="A6390" i="61" l="1"/>
  <c r="B6389" i="61"/>
  <c r="C6389" i="61"/>
  <c r="D6389" i="61" s="1"/>
  <c r="D6388" i="61"/>
  <c r="C6390" i="61" l="1"/>
  <c r="B6390" i="61"/>
  <c r="A6391" i="61"/>
  <c r="C6391" i="61" l="1"/>
  <c r="B6391" i="61"/>
  <c r="A6392" i="61"/>
  <c r="D6390" i="61"/>
  <c r="C6392" i="61" l="1"/>
  <c r="B6392" i="61"/>
  <c r="A6393" i="61"/>
  <c r="D6391" i="61"/>
  <c r="C6393" i="61" l="1"/>
  <c r="B6393" i="61"/>
  <c r="A6394" i="61"/>
  <c r="D6392" i="61"/>
  <c r="A6395" i="61" l="1"/>
  <c r="C6394" i="61"/>
  <c r="B6394" i="61"/>
  <c r="D6393" i="61"/>
  <c r="D6394" i="61" l="1"/>
  <c r="C6395" i="61"/>
  <c r="B6395" i="61"/>
  <c r="A6396" i="61"/>
  <c r="C6396" i="61" l="1"/>
  <c r="B6396" i="61"/>
  <c r="A6397" i="61"/>
  <c r="D6395" i="61"/>
  <c r="C6397" i="61" l="1"/>
  <c r="B6397" i="61"/>
  <c r="A6398" i="61"/>
  <c r="D6396" i="61"/>
  <c r="C6398" i="61" l="1"/>
  <c r="B6398" i="61"/>
  <c r="A6399" i="61"/>
  <c r="D6397" i="61"/>
  <c r="B6399" i="61" l="1"/>
  <c r="A6400" i="61"/>
  <c r="C6399" i="61"/>
  <c r="D6399" i="61" s="1"/>
  <c r="D6398" i="61"/>
  <c r="C6400" i="61" l="1"/>
  <c r="B6400" i="61"/>
  <c r="A6401" i="61"/>
  <c r="C6401" i="61" l="1"/>
  <c r="B6401" i="61"/>
  <c r="A6402" i="61"/>
  <c r="D6400" i="61"/>
  <c r="C6402" i="61" l="1"/>
  <c r="B6402" i="61"/>
  <c r="A6403" i="61"/>
  <c r="D6401" i="61"/>
  <c r="C6403" i="61" l="1"/>
  <c r="B6403" i="61"/>
  <c r="A6404" i="61"/>
  <c r="D6402" i="61"/>
  <c r="B6404" i="61" l="1"/>
  <c r="A6405" i="61"/>
  <c r="C6404" i="61"/>
  <c r="D6404" i="61" s="1"/>
  <c r="D6403" i="61"/>
  <c r="C6405" i="61" l="1"/>
  <c r="B6405" i="61"/>
  <c r="A6406" i="61"/>
  <c r="C6406" i="61" l="1"/>
  <c r="B6406" i="61"/>
  <c r="A6407" i="61"/>
  <c r="D6405" i="61"/>
  <c r="C6407" i="61" l="1"/>
  <c r="B6407" i="61"/>
  <c r="A6408" i="61"/>
  <c r="D6406" i="61"/>
  <c r="C6408" i="61" l="1"/>
  <c r="B6408" i="61"/>
  <c r="A6409" i="61"/>
  <c r="D6407" i="61"/>
  <c r="B6409" i="61" l="1"/>
  <c r="A6410" i="61"/>
  <c r="C6409" i="61"/>
  <c r="D6409" i="61" s="1"/>
  <c r="D6408" i="61"/>
  <c r="C6410" i="61" l="1"/>
  <c r="B6410" i="61"/>
  <c r="A6411" i="61"/>
  <c r="C6411" i="61" l="1"/>
  <c r="B6411" i="61"/>
  <c r="A6412" i="61"/>
  <c r="D6410" i="61"/>
  <c r="C6412" i="61" l="1"/>
  <c r="B6412" i="61"/>
  <c r="A6413" i="61"/>
  <c r="D6411" i="61"/>
  <c r="C6413" i="61" l="1"/>
  <c r="B6413" i="61"/>
  <c r="A6414" i="61"/>
  <c r="D6412" i="61"/>
  <c r="B6414" i="61" l="1"/>
  <c r="A6415" i="61"/>
  <c r="C6414" i="61"/>
  <c r="D6414" i="61" s="1"/>
  <c r="D6413" i="61"/>
  <c r="C6415" i="61" l="1"/>
  <c r="B6415" i="61"/>
  <c r="A6416" i="61"/>
  <c r="C6416" i="61" l="1"/>
  <c r="B6416" i="61"/>
  <c r="A6417" i="61"/>
  <c r="D6415" i="61"/>
  <c r="C6417" i="61" l="1"/>
  <c r="B6417" i="61"/>
  <c r="A6418" i="61"/>
  <c r="D6416" i="61"/>
  <c r="C6418" i="61" l="1"/>
  <c r="B6418" i="61"/>
  <c r="A6419" i="61"/>
  <c r="D6417" i="61"/>
  <c r="B6419" i="61" l="1"/>
  <c r="A6420" i="61"/>
  <c r="C6419" i="61"/>
  <c r="D6419" i="61" s="1"/>
  <c r="D6418" i="61"/>
  <c r="C6420" i="61" l="1"/>
  <c r="B6420" i="61"/>
  <c r="A6421" i="61"/>
  <c r="C6421" i="61" l="1"/>
  <c r="B6421" i="61"/>
  <c r="A6422" i="61"/>
  <c r="D6420" i="61"/>
  <c r="C6422" i="61" l="1"/>
  <c r="B6422" i="61"/>
  <c r="A6423" i="61"/>
  <c r="D6421" i="61"/>
  <c r="C6423" i="61" l="1"/>
  <c r="B6423" i="61"/>
  <c r="A6424" i="61"/>
  <c r="D6422" i="61"/>
  <c r="C6424" i="61" l="1"/>
  <c r="D6424" i="61" s="1"/>
  <c r="B6424" i="61"/>
  <c r="A6425" i="61"/>
  <c r="D6423" i="61"/>
  <c r="C6425" i="61" l="1"/>
  <c r="B6425" i="61"/>
  <c r="A6426" i="61"/>
  <c r="C6426" i="61" l="1"/>
  <c r="B6426" i="61"/>
  <c r="A6427" i="61"/>
  <c r="D6425" i="61"/>
  <c r="C6427" i="61" l="1"/>
  <c r="B6427" i="61"/>
  <c r="A6428" i="61"/>
  <c r="D6426" i="61"/>
  <c r="C6428" i="61" l="1"/>
  <c r="A6429" i="61"/>
  <c r="B6428" i="61"/>
  <c r="D6427" i="61"/>
  <c r="C6429" i="61" l="1"/>
  <c r="B6429" i="61"/>
  <c r="A6430" i="61"/>
  <c r="D6428" i="61"/>
  <c r="C6430" i="61" l="1"/>
  <c r="B6430" i="61"/>
  <c r="A6431" i="61"/>
  <c r="D6429" i="61"/>
  <c r="C6431" i="61" l="1"/>
  <c r="B6431" i="61"/>
  <c r="A6432" i="61"/>
  <c r="D6430" i="61"/>
  <c r="C6432" i="61" l="1"/>
  <c r="B6432" i="61"/>
  <c r="A6433" i="61"/>
  <c r="D6431" i="61"/>
  <c r="C6433" i="61" l="1"/>
  <c r="B6433" i="61"/>
  <c r="A6434" i="61"/>
  <c r="D6432" i="61"/>
  <c r="C6434" i="61" l="1"/>
  <c r="B6434" i="61"/>
  <c r="A6435" i="61"/>
  <c r="D6433" i="61"/>
  <c r="C6435" i="61" l="1"/>
  <c r="B6435" i="61"/>
  <c r="A6436" i="61"/>
  <c r="D6434" i="61"/>
  <c r="C6436" i="61" l="1"/>
  <c r="B6436" i="61"/>
  <c r="A6437" i="61"/>
  <c r="D6435" i="61"/>
  <c r="C6437" i="61" l="1"/>
  <c r="B6437" i="61"/>
  <c r="A6438" i="61"/>
  <c r="D6436" i="61"/>
  <c r="C6438" i="61" l="1"/>
  <c r="B6438" i="61"/>
  <c r="A6439" i="61"/>
  <c r="D6437" i="61"/>
  <c r="C6439" i="61" l="1"/>
  <c r="B6439" i="61"/>
  <c r="A6440" i="61"/>
  <c r="D6438" i="61"/>
  <c r="C6440" i="61" l="1"/>
  <c r="B6440" i="61"/>
  <c r="A6441" i="61"/>
  <c r="D6439" i="61"/>
  <c r="C6441" i="61" l="1"/>
  <c r="B6441" i="61"/>
  <c r="A6442" i="61"/>
  <c r="D6440" i="61"/>
  <c r="C6442" i="61" l="1"/>
  <c r="B6442" i="61"/>
  <c r="A6443" i="61"/>
  <c r="D6441" i="61"/>
  <c r="B6443" i="61" l="1"/>
  <c r="A6444" i="61"/>
  <c r="C6443" i="61"/>
  <c r="D6443" i="61" s="1"/>
  <c r="D6442" i="61"/>
  <c r="C6444" i="61" l="1"/>
  <c r="B6444" i="61"/>
  <c r="A6445" i="61"/>
  <c r="C6445" i="61" l="1"/>
  <c r="B6445" i="61"/>
  <c r="A6446" i="61"/>
  <c r="D6444" i="61"/>
  <c r="C6446" i="61" l="1"/>
  <c r="B6446" i="61"/>
  <c r="A6447" i="61"/>
  <c r="D6445" i="61"/>
  <c r="C6447" i="61" l="1"/>
  <c r="B6447" i="61"/>
  <c r="A6448" i="61"/>
  <c r="D6446" i="61"/>
  <c r="C6448" i="61" l="1"/>
  <c r="B6448" i="61"/>
  <c r="A6449" i="61"/>
  <c r="D6447" i="61"/>
  <c r="C6449" i="61" l="1"/>
  <c r="B6449" i="61"/>
  <c r="A6450" i="61"/>
  <c r="D6448" i="61"/>
  <c r="C6450" i="61" l="1"/>
  <c r="B6450" i="61"/>
  <c r="A6451" i="61"/>
  <c r="D6449" i="61"/>
  <c r="C6451" i="61" l="1"/>
  <c r="B6451" i="61"/>
  <c r="A6452" i="61"/>
  <c r="D6450" i="61"/>
  <c r="A6453" i="61" l="1"/>
  <c r="C6452" i="61"/>
  <c r="B6452" i="61"/>
  <c r="D6451" i="61"/>
  <c r="D6452" i="61" l="1"/>
  <c r="C6453" i="61"/>
  <c r="B6453" i="61"/>
  <c r="A6454" i="61"/>
  <c r="C6454" i="61" l="1"/>
  <c r="B6454" i="61"/>
  <c r="A6455" i="61"/>
  <c r="D6453" i="61"/>
  <c r="C6455" i="61" l="1"/>
  <c r="B6455" i="61"/>
  <c r="A6456" i="61"/>
  <c r="D6454" i="61"/>
  <c r="C6456" i="61" l="1"/>
  <c r="B6456" i="61"/>
  <c r="A6457" i="61"/>
  <c r="D6455" i="61"/>
  <c r="B6457" i="61" l="1"/>
  <c r="A6458" i="61"/>
  <c r="C6457" i="61"/>
  <c r="D6457" i="61" s="1"/>
  <c r="D6456" i="61"/>
  <c r="C6458" i="61" l="1"/>
  <c r="B6458" i="61"/>
  <c r="A6459" i="61"/>
  <c r="C6459" i="61" l="1"/>
  <c r="B6459" i="61"/>
  <c r="A6460" i="61"/>
  <c r="D6458" i="61"/>
  <c r="C6460" i="61" l="1"/>
  <c r="B6460" i="61"/>
  <c r="A6461" i="61"/>
  <c r="D6459" i="61"/>
  <c r="A6462" i="61" l="1"/>
  <c r="C6461" i="61"/>
  <c r="B6461" i="61"/>
  <c r="D6460" i="61"/>
  <c r="D6461" i="61" l="1"/>
  <c r="C6462" i="61"/>
  <c r="B6462" i="61"/>
  <c r="A6463" i="61"/>
  <c r="C6463" i="61" l="1"/>
  <c r="B6463" i="61"/>
  <c r="A6464" i="61"/>
  <c r="D6462" i="61"/>
  <c r="C6464" i="61" l="1"/>
  <c r="B6464" i="61"/>
  <c r="A6465" i="61"/>
  <c r="D6463" i="61"/>
  <c r="C6465" i="61" l="1"/>
  <c r="B6465" i="61"/>
  <c r="A6466" i="61"/>
  <c r="D6464" i="61"/>
  <c r="B6466" i="61" l="1"/>
  <c r="A6467" i="61"/>
  <c r="C6466" i="61"/>
  <c r="D6466" i="61" s="1"/>
  <c r="D6465" i="61"/>
  <c r="C6467" i="61" l="1"/>
  <c r="B6467" i="61"/>
  <c r="A6468" i="61"/>
  <c r="C6468" i="61" l="1"/>
  <c r="B6468" i="61"/>
  <c r="A6469" i="61"/>
  <c r="D6467" i="61"/>
  <c r="C6469" i="61" l="1"/>
  <c r="B6469" i="61"/>
  <c r="A6470" i="61"/>
  <c r="D6468" i="61"/>
  <c r="C6470" i="61" l="1"/>
  <c r="B6470" i="61"/>
  <c r="A6471" i="61"/>
  <c r="D6469" i="61"/>
  <c r="C6471" i="61" l="1"/>
  <c r="B6471" i="61"/>
  <c r="A6472" i="61"/>
  <c r="D6470" i="61"/>
  <c r="C6472" i="61" l="1"/>
  <c r="D6472" i="61" s="1"/>
  <c r="B6472" i="61"/>
  <c r="A6473" i="61"/>
  <c r="D6471" i="61"/>
  <c r="C6473" i="61" l="1"/>
  <c r="B6473" i="61"/>
  <c r="A6474" i="61"/>
  <c r="C6474" i="61" l="1"/>
  <c r="B6474" i="61"/>
  <c r="A6475" i="61"/>
  <c r="D6473" i="61"/>
  <c r="B6475" i="61" l="1"/>
  <c r="A6476" i="61"/>
  <c r="C6475" i="61"/>
  <c r="D6475" i="61" s="1"/>
  <c r="D6474" i="61"/>
  <c r="C6476" i="61" l="1"/>
  <c r="B6476" i="61"/>
  <c r="A6477" i="61"/>
  <c r="C6477" i="61" l="1"/>
  <c r="B6477" i="61"/>
  <c r="A6478" i="61"/>
  <c r="D6476" i="61"/>
  <c r="C6478" i="61" l="1"/>
  <c r="B6478" i="61"/>
  <c r="A6479" i="61"/>
  <c r="D6477" i="61"/>
  <c r="C6479" i="61" l="1"/>
  <c r="B6479" i="61"/>
  <c r="A6480" i="61"/>
  <c r="D6478" i="61"/>
  <c r="C6480" i="61" l="1"/>
  <c r="B6480" i="61"/>
  <c r="A6481" i="61"/>
  <c r="D6479" i="61"/>
  <c r="C6481" i="61" l="1"/>
  <c r="B6481" i="61"/>
  <c r="A6482" i="61"/>
  <c r="D6480" i="61"/>
  <c r="C6482" i="61" l="1"/>
  <c r="B6482" i="61"/>
  <c r="A6483" i="61"/>
  <c r="D6481" i="61"/>
  <c r="C6483" i="61" l="1"/>
  <c r="B6483" i="61"/>
  <c r="A6484" i="61"/>
  <c r="D6482" i="61"/>
  <c r="A6485" i="61" l="1"/>
  <c r="C6484" i="61"/>
  <c r="B6484" i="61"/>
  <c r="D6483" i="61"/>
  <c r="D6484" i="61" l="1"/>
  <c r="C6485" i="61"/>
  <c r="B6485" i="61"/>
  <c r="A6486" i="61"/>
  <c r="C6486" i="61" l="1"/>
  <c r="B6486" i="61"/>
  <c r="A6487" i="61"/>
  <c r="D6485" i="61"/>
  <c r="C6487" i="61" l="1"/>
  <c r="B6487" i="61"/>
  <c r="A6488" i="61"/>
  <c r="D6486" i="61"/>
  <c r="C6488" i="61" l="1"/>
  <c r="B6488" i="61"/>
  <c r="A6489" i="61"/>
  <c r="D6487" i="61"/>
  <c r="B6489" i="61" l="1"/>
  <c r="A6490" i="61"/>
  <c r="C6489" i="61"/>
  <c r="D6489" i="61" s="1"/>
  <c r="D6488" i="61"/>
  <c r="C6490" i="61" l="1"/>
  <c r="B6490" i="61"/>
  <c r="A6491" i="61"/>
  <c r="C6491" i="61" l="1"/>
  <c r="B6491" i="61"/>
  <c r="A6492" i="61"/>
  <c r="D6490" i="61"/>
  <c r="C6492" i="61" l="1"/>
  <c r="B6492" i="61"/>
  <c r="A6493" i="61"/>
  <c r="D6491" i="61"/>
  <c r="A6494" i="61" l="1"/>
  <c r="C6493" i="61"/>
  <c r="B6493" i="61"/>
  <c r="D6492" i="61"/>
  <c r="D6493" i="61" l="1"/>
  <c r="C6494" i="61"/>
  <c r="B6494" i="61"/>
  <c r="A6495" i="61"/>
  <c r="C6495" i="61" l="1"/>
  <c r="B6495" i="61"/>
  <c r="A6496" i="61"/>
  <c r="D6494" i="61"/>
  <c r="C6496" i="61" l="1"/>
  <c r="B6496" i="61"/>
  <c r="A6497" i="61"/>
  <c r="D6495" i="61"/>
  <c r="C6497" i="61" l="1"/>
  <c r="B6497" i="61"/>
  <c r="A6498" i="61"/>
  <c r="D6496" i="61"/>
  <c r="B6498" i="61" l="1"/>
  <c r="A6499" i="61"/>
  <c r="C6498" i="61"/>
  <c r="D6498" i="61" s="1"/>
  <c r="D6497" i="61"/>
  <c r="C6499" i="61" l="1"/>
  <c r="B6499" i="61"/>
  <c r="A6500" i="61"/>
  <c r="C6500" i="61" l="1"/>
  <c r="B6500" i="61"/>
  <c r="A6501" i="61"/>
  <c r="D6499" i="61"/>
  <c r="C6501" i="61" l="1"/>
  <c r="B6501" i="61"/>
  <c r="A6502" i="61"/>
  <c r="D6500" i="61"/>
  <c r="C6502" i="61" l="1"/>
  <c r="A6503" i="61"/>
  <c r="B6502" i="61"/>
  <c r="D6501" i="61"/>
  <c r="C6503" i="61" l="1"/>
  <c r="B6503" i="61"/>
  <c r="A6504" i="61"/>
  <c r="D6502" i="61"/>
  <c r="C6504" i="61" l="1"/>
  <c r="B6504" i="61"/>
  <c r="A6505" i="61"/>
  <c r="D6503" i="61"/>
  <c r="C6505" i="61" l="1"/>
  <c r="B6505" i="61"/>
  <c r="A6506" i="61"/>
  <c r="D6504" i="61"/>
  <c r="C6506" i="61" l="1"/>
  <c r="B6506" i="61"/>
  <c r="A6507" i="61"/>
  <c r="D6505" i="61"/>
  <c r="B6507" i="61" l="1"/>
  <c r="A6508" i="61"/>
  <c r="C6507" i="61"/>
  <c r="D6507" i="61" s="1"/>
  <c r="D6506" i="61"/>
  <c r="C6508" i="61" l="1"/>
  <c r="B6508" i="61"/>
  <c r="A6509" i="61"/>
  <c r="C6509" i="61" l="1"/>
  <c r="B6509" i="61"/>
  <c r="A6510" i="61"/>
  <c r="D6508" i="61"/>
  <c r="C6510" i="61" l="1"/>
  <c r="B6510" i="61"/>
  <c r="A6511" i="61"/>
  <c r="D6509" i="61"/>
  <c r="C6511" i="61" l="1"/>
  <c r="B6511" i="61"/>
  <c r="A6512" i="61"/>
  <c r="D6510" i="61"/>
  <c r="C6512" i="61" l="1"/>
  <c r="B6512" i="61"/>
  <c r="A6513" i="61"/>
  <c r="D6511" i="61"/>
  <c r="C6513" i="61" l="1"/>
  <c r="B6513" i="61"/>
  <c r="A6514" i="61"/>
  <c r="D6512" i="61"/>
  <c r="C6514" i="61" l="1"/>
  <c r="B6514" i="61"/>
  <c r="A6515" i="61"/>
  <c r="D6513" i="61"/>
  <c r="C6515" i="61" l="1"/>
  <c r="B6515" i="61"/>
  <c r="A6516" i="61"/>
  <c r="D6514" i="61"/>
  <c r="A6517" i="61" l="1"/>
  <c r="C6516" i="61"/>
  <c r="B6516" i="61"/>
  <c r="D6515" i="61"/>
  <c r="D6516" i="61" l="1"/>
  <c r="C6517" i="61"/>
  <c r="B6517" i="61"/>
  <c r="A6518" i="61"/>
  <c r="C6518" i="61" l="1"/>
  <c r="B6518" i="61"/>
  <c r="A6519" i="61"/>
  <c r="D6517" i="61"/>
  <c r="C6519" i="61" l="1"/>
  <c r="B6519" i="61"/>
  <c r="A6520" i="61"/>
  <c r="D6518" i="61"/>
  <c r="C6520" i="61" l="1"/>
  <c r="B6520" i="61"/>
  <c r="A6521" i="61"/>
  <c r="D6519" i="61"/>
  <c r="B6521" i="61" l="1"/>
  <c r="A6522" i="61"/>
  <c r="C6521" i="61"/>
  <c r="D6521" i="61" s="1"/>
  <c r="D6520" i="61"/>
  <c r="C6522" i="61" l="1"/>
  <c r="B6522" i="61"/>
  <c r="A6523" i="61"/>
  <c r="C6523" i="61" l="1"/>
  <c r="B6523" i="61"/>
  <c r="A6524" i="61"/>
  <c r="D6522" i="61"/>
  <c r="C6524" i="61" l="1"/>
  <c r="B6524" i="61"/>
  <c r="A6525" i="61"/>
  <c r="D6523" i="61"/>
  <c r="A6526" i="61" l="1"/>
  <c r="C6525" i="61"/>
  <c r="B6525" i="61"/>
  <c r="D6524" i="61"/>
  <c r="D6525" i="61" l="1"/>
  <c r="C6526" i="61"/>
  <c r="B6526" i="61"/>
  <c r="A6527" i="61"/>
  <c r="C6527" i="61" l="1"/>
  <c r="B6527" i="61"/>
  <c r="A6528" i="61"/>
  <c r="D6526" i="61"/>
  <c r="C6528" i="61" l="1"/>
  <c r="B6528" i="61"/>
  <c r="A6529" i="61"/>
  <c r="D6527" i="61"/>
  <c r="C6529" i="61" l="1"/>
  <c r="B6529" i="61"/>
  <c r="A6530" i="61"/>
  <c r="D6528" i="61"/>
  <c r="B6530" i="61" l="1"/>
  <c r="A6531" i="61"/>
  <c r="C6530" i="61"/>
  <c r="D6530" i="61" s="1"/>
  <c r="D6529" i="61"/>
  <c r="C6531" i="61" l="1"/>
  <c r="B6531" i="61"/>
  <c r="A6532" i="61"/>
  <c r="C6532" i="61" l="1"/>
  <c r="B6532" i="61"/>
  <c r="A6533" i="61"/>
  <c r="D6531" i="61"/>
  <c r="C6533" i="61" l="1"/>
  <c r="B6533" i="61"/>
  <c r="A6534" i="61"/>
  <c r="D6532" i="61"/>
  <c r="C6534" i="61" l="1"/>
  <c r="B6534" i="61"/>
  <c r="A6535" i="61"/>
  <c r="D6533" i="61"/>
  <c r="C6535" i="61" l="1"/>
  <c r="B6535" i="61"/>
  <c r="A6536" i="61"/>
  <c r="D6534" i="61"/>
  <c r="C6536" i="61" l="1"/>
  <c r="B6536" i="61"/>
  <c r="A6537" i="61"/>
  <c r="D6535" i="61"/>
  <c r="C6537" i="61" l="1"/>
  <c r="B6537" i="61"/>
  <c r="A6538" i="61"/>
  <c r="D6536" i="61"/>
  <c r="C6538" i="61" l="1"/>
  <c r="B6538" i="61"/>
  <c r="A6539" i="61"/>
  <c r="D6537" i="61"/>
  <c r="B6539" i="61" l="1"/>
  <c r="A6540" i="61"/>
  <c r="C6539" i="61"/>
  <c r="D6539" i="61" s="1"/>
  <c r="D6538" i="61"/>
  <c r="C6540" i="61" l="1"/>
  <c r="B6540" i="61"/>
  <c r="A6541" i="61"/>
  <c r="C6541" i="61" l="1"/>
  <c r="B6541" i="61"/>
  <c r="A6542" i="61"/>
  <c r="D6540" i="61"/>
  <c r="C6542" i="61" l="1"/>
  <c r="B6542" i="61"/>
  <c r="A6543" i="61"/>
  <c r="D6541" i="61"/>
  <c r="C6543" i="61" l="1"/>
  <c r="B6543" i="61"/>
  <c r="A6544" i="61"/>
  <c r="D6542" i="61"/>
  <c r="C6544" i="61" l="1"/>
  <c r="B6544" i="61"/>
  <c r="A6545" i="61"/>
  <c r="D6543" i="61"/>
  <c r="C6545" i="61" l="1"/>
  <c r="B6545" i="61"/>
  <c r="A6546" i="61"/>
  <c r="D6544" i="61"/>
  <c r="C6546" i="61" l="1"/>
  <c r="B6546" i="61"/>
  <c r="A6547" i="61"/>
  <c r="D6545" i="61"/>
  <c r="C6547" i="61" l="1"/>
  <c r="B6547" i="61"/>
  <c r="A6548" i="61"/>
  <c r="D6546" i="61"/>
  <c r="A6549" i="61" l="1"/>
  <c r="C6548" i="61"/>
  <c r="B6548" i="61"/>
  <c r="D6547" i="61"/>
  <c r="D6548" i="61" l="1"/>
  <c r="C6549" i="61"/>
  <c r="B6549" i="61"/>
  <c r="A6550" i="61"/>
  <c r="C6550" i="61" l="1"/>
  <c r="B6550" i="61"/>
  <c r="A6551" i="61"/>
  <c r="D6549" i="61"/>
  <c r="C6551" i="61" l="1"/>
  <c r="B6551" i="61"/>
  <c r="A6552" i="61"/>
  <c r="D6550" i="61"/>
  <c r="C6552" i="61" l="1"/>
  <c r="B6552" i="61"/>
  <c r="A6553" i="61"/>
  <c r="D6551" i="61"/>
  <c r="B6553" i="61" l="1"/>
  <c r="A6554" i="61"/>
  <c r="C6553" i="61"/>
  <c r="D6553" i="61" s="1"/>
  <c r="D6552" i="61"/>
  <c r="C6554" i="61" l="1"/>
  <c r="B6554" i="61"/>
  <c r="A6555" i="61"/>
  <c r="C6555" i="61" l="1"/>
  <c r="B6555" i="61"/>
  <c r="A6556" i="61"/>
  <c r="D6554" i="61"/>
  <c r="C6556" i="61" l="1"/>
  <c r="B6556" i="61"/>
  <c r="A6557" i="61"/>
  <c r="D6555" i="61"/>
  <c r="A6558" i="61" l="1"/>
  <c r="C6557" i="61"/>
  <c r="B6557" i="61"/>
  <c r="D6556" i="61"/>
  <c r="D6557" i="61" l="1"/>
  <c r="C6558" i="61"/>
  <c r="B6558" i="61"/>
  <c r="A6559" i="61"/>
  <c r="C6559" i="61" l="1"/>
  <c r="B6559" i="61"/>
  <c r="A6560" i="61"/>
  <c r="D6558" i="61"/>
  <c r="C6560" i="61" l="1"/>
  <c r="B6560" i="61"/>
  <c r="A6561" i="61"/>
  <c r="D6559" i="61"/>
  <c r="C6561" i="61" l="1"/>
  <c r="B6561" i="61"/>
  <c r="A6562" i="61"/>
  <c r="D6560" i="61"/>
  <c r="B6562" i="61" l="1"/>
  <c r="A6563" i="61"/>
  <c r="C6562" i="61"/>
  <c r="D6562" i="61" s="1"/>
  <c r="D6561" i="61"/>
  <c r="C6563" i="61" l="1"/>
  <c r="B6563" i="61"/>
  <c r="A6564" i="61"/>
  <c r="C6564" i="61" l="1"/>
  <c r="B6564" i="61"/>
  <c r="A6565" i="61"/>
  <c r="D6563" i="61"/>
  <c r="C6565" i="61" l="1"/>
  <c r="B6565" i="61"/>
  <c r="A6566" i="61"/>
  <c r="D6564" i="61"/>
  <c r="C6566" i="61" l="1"/>
  <c r="B6566" i="61"/>
  <c r="A6567" i="61"/>
  <c r="D6565" i="61"/>
  <c r="C6567" i="61" l="1"/>
  <c r="B6567" i="61"/>
  <c r="A6568" i="61"/>
  <c r="D6566" i="61"/>
  <c r="C6568" i="61" l="1"/>
  <c r="B6568" i="61"/>
  <c r="A6569" i="61"/>
  <c r="D6567" i="61"/>
  <c r="C6569" i="61" l="1"/>
  <c r="B6569" i="61"/>
  <c r="A6570" i="61"/>
  <c r="D6568" i="61"/>
  <c r="C6570" i="61" l="1"/>
  <c r="B6570" i="61"/>
  <c r="A6571" i="61"/>
  <c r="D6569" i="61"/>
  <c r="B6571" i="61" l="1"/>
  <c r="A6572" i="61"/>
  <c r="C6571" i="61"/>
  <c r="D6571" i="61" s="1"/>
  <c r="D6570" i="61"/>
  <c r="C6572" i="61" l="1"/>
  <c r="B6572" i="61"/>
  <c r="A6573" i="61"/>
  <c r="C6573" i="61" l="1"/>
  <c r="B6573" i="61"/>
  <c r="A6574" i="61"/>
  <c r="D6572" i="61"/>
  <c r="C6574" i="61" l="1"/>
  <c r="B6574" i="61"/>
  <c r="A6575" i="61"/>
  <c r="D6573" i="61"/>
  <c r="C6575" i="61" l="1"/>
  <c r="A6576" i="61"/>
  <c r="B6575" i="61"/>
  <c r="D6574" i="61"/>
  <c r="C6576" i="61" l="1"/>
  <c r="B6576" i="61"/>
  <c r="A6577" i="61"/>
  <c r="D6575" i="61"/>
  <c r="C6577" i="61" l="1"/>
  <c r="B6577" i="61"/>
  <c r="A6578" i="61"/>
  <c r="D6576" i="61"/>
  <c r="C6578" i="61" l="1"/>
  <c r="B6578" i="61"/>
  <c r="A6579" i="61"/>
  <c r="D6577" i="61"/>
  <c r="C6579" i="61" l="1"/>
  <c r="B6579" i="61"/>
  <c r="A6580" i="61"/>
  <c r="D6578" i="61"/>
  <c r="A6581" i="61" l="1"/>
  <c r="C6580" i="61"/>
  <c r="B6580" i="61"/>
  <c r="D6579" i="61"/>
  <c r="D6580" i="61" l="1"/>
  <c r="C6581" i="61"/>
  <c r="B6581" i="61"/>
  <c r="A6582" i="61"/>
  <c r="C6582" i="61" l="1"/>
  <c r="B6582" i="61"/>
  <c r="A6583" i="61"/>
  <c r="D6581" i="61"/>
  <c r="C6583" i="61" l="1"/>
  <c r="B6583" i="61"/>
  <c r="A6584" i="61"/>
  <c r="D6582" i="61"/>
  <c r="C6584" i="61" l="1"/>
  <c r="B6584" i="61"/>
  <c r="A6585" i="61"/>
  <c r="D6583" i="61"/>
  <c r="B6585" i="61" l="1"/>
  <c r="A6586" i="61"/>
  <c r="C6585" i="61"/>
  <c r="D6585" i="61" s="1"/>
  <c r="D6584" i="61"/>
  <c r="C6586" i="61" l="1"/>
  <c r="B6586" i="61"/>
  <c r="A6587" i="61"/>
  <c r="C6587" i="61" l="1"/>
  <c r="B6587" i="61"/>
  <c r="A6588" i="61"/>
  <c r="D6586" i="61"/>
  <c r="C6588" i="61" l="1"/>
  <c r="B6588" i="61"/>
  <c r="A6589" i="61"/>
  <c r="D6587" i="61"/>
  <c r="A6590" i="61" l="1"/>
  <c r="C6589" i="61"/>
  <c r="B6589" i="61"/>
  <c r="D6588" i="61"/>
  <c r="D6589" i="61" l="1"/>
  <c r="C6590" i="61"/>
  <c r="B6590" i="61"/>
  <c r="A6591" i="61"/>
  <c r="C6591" i="61" l="1"/>
  <c r="B6591" i="61"/>
  <c r="A6592" i="61"/>
  <c r="D6590" i="61"/>
  <c r="C6592" i="61" l="1"/>
  <c r="B6592" i="61"/>
  <c r="A6593" i="61"/>
  <c r="D6591" i="61"/>
  <c r="C6593" i="61" l="1"/>
  <c r="B6593" i="61"/>
  <c r="A6594" i="61"/>
  <c r="D6592" i="61"/>
  <c r="B6594" i="61" l="1"/>
  <c r="A6595" i="61"/>
  <c r="C6594" i="61"/>
  <c r="D6594" i="61" s="1"/>
  <c r="D6593" i="61"/>
  <c r="C6595" i="61" l="1"/>
  <c r="B6595" i="61"/>
  <c r="A6596" i="61"/>
  <c r="C6596" i="61" l="1"/>
  <c r="B6596" i="61"/>
  <c r="A6597" i="61"/>
  <c r="D6595" i="61"/>
  <c r="C6597" i="61" l="1"/>
  <c r="B6597" i="61"/>
  <c r="A6598" i="61"/>
  <c r="D6596" i="61"/>
  <c r="C6598" i="61" l="1"/>
  <c r="B6598" i="61"/>
  <c r="A6599" i="61"/>
  <c r="D6597" i="61"/>
  <c r="C6599" i="61" l="1"/>
  <c r="B6599" i="61"/>
  <c r="A6600" i="61"/>
  <c r="D6598" i="61"/>
  <c r="C6600" i="61" l="1"/>
  <c r="B6600" i="61"/>
  <c r="A6601" i="61"/>
  <c r="D6599" i="61"/>
  <c r="C6601" i="61" l="1"/>
  <c r="B6601" i="61"/>
  <c r="A6602" i="61"/>
  <c r="D6600" i="61"/>
  <c r="C6602" i="61" l="1"/>
  <c r="B6602" i="61"/>
  <c r="A6603" i="61"/>
  <c r="D6601" i="61"/>
  <c r="B6603" i="61" l="1"/>
  <c r="A6604" i="61"/>
  <c r="C6603" i="61"/>
  <c r="D6603" i="61" s="1"/>
  <c r="D6602" i="61"/>
  <c r="C6604" i="61" l="1"/>
  <c r="B6604" i="61"/>
  <c r="A6605" i="61"/>
  <c r="C6605" i="61" l="1"/>
  <c r="B6605" i="61"/>
  <c r="A6606" i="61"/>
  <c r="D6604" i="61"/>
  <c r="C6606" i="61" l="1"/>
  <c r="B6606" i="61"/>
  <c r="A6607" i="61"/>
  <c r="D6605" i="61"/>
  <c r="C6607" i="61" l="1"/>
  <c r="B6607" i="61"/>
  <c r="A6608" i="61"/>
  <c r="D6606" i="61"/>
  <c r="C6608" i="61" l="1"/>
  <c r="B6608" i="61"/>
  <c r="A6609" i="61"/>
  <c r="D6607" i="61"/>
  <c r="C6609" i="61" l="1"/>
  <c r="B6609" i="61"/>
  <c r="A6610" i="61"/>
  <c r="D6608" i="61"/>
  <c r="C6610" i="61" l="1"/>
  <c r="B6610" i="61"/>
  <c r="A6611" i="61"/>
  <c r="D6609" i="61"/>
  <c r="C6611" i="61" l="1"/>
  <c r="B6611" i="61"/>
  <c r="A6612" i="61"/>
  <c r="D6610" i="61"/>
  <c r="A6613" i="61" l="1"/>
  <c r="B6612" i="61"/>
  <c r="C6612" i="61"/>
  <c r="D6612" i="61" s="1"/>
  <c r="D6611" i="61"/>
  <c r="C6613" i="61" l="1"/>
  <c r="B6613" i="61"/>
  <c r="A6614" i="61"/>
  <c r="C6614" i="61" l="1"/>
  <c r="B6614" i="61"/>
  <c r="A6615" i="61"/>
  <c r="D6613" i="61"/>
  <c r="C6615" i="61" l="1"/>
  <c r="B6615" i="61"/>
  <c r="A6616" i="61"/>
  <c r="D6614" i="61"/>
  <c r="C6616" i="61" l="1"/>
  <c r="B6616" i="61"/>
  <c r="A6617" i="61"/>
  <c r="D6615" i="61"/>
  <c r="B6617" i="61" l="1"/>
  <c r="A6618" i="61"/>
  <c r="C6617" i="61"/>
  <c r="D6617" i="61" s="1"/>
  <c r="D6616" i="61"/>
  <c r="C6618" i="61" l="1"/>
  <c r="B6618" i="61"/>
  <c r="A6619" i="61"/>
  <c r="C6619" i="61" l="1"/>
  <c r="B6619" i="61"/>
  <c r="A6620" i="61"/>
  <c r="D6618" i="61"/>
  <c r="C6620" i="61" l="1"/>
  <c r="B6620" i="61"/>
  <c r="A6621" i="61"/>
  <c r="D6619" i="61"/>
  <c r="A6622" i="61" l="1"/>
  <c r="C6621" i="61"/>
  <c r="B6621" i="61"/>
  <c r="D6620" i="61"/>
  <c r="D6621" i="61" l="1"/>
  <c r="C6622" i="61"/>
  <c r="B6622" i="61"/>
  <c r="A6623" i="61"/>
  <c r="C6623" i="61" l="1"/>
  <c r="B6623" i="61"/>
  <c r="A6624" i="61"/>
  <c r="D6622" i="61"/>
  <c r="C6624" i="61" l="1"/>
  <c r="B6624" i="61"/>
  <c r="A6625" i="61"/>
  <c r="D6623" i="61"/>
  <c r="C6625" i="61" l="1"/>
  <c r="B6625" i="61"/>
  <c r="A6626" i="61"/>
  <c r="D6624" i="61"/>
  <c r="B6626" i="61" l="1"/>
  <c r="A6627" i="61"/>
  <c r="C6626" i="61"/>
  <c r="D6626" i="61" s="1"/>
  <c r="D6625" i="61"/>
  <c r="C6627" i="61" l="1"/>
  <c r="B6627" i="61"/>
  <c r="A6628" i="61"/>
  <c r="C6628" i="61" l="1"/>
  <c r="B6628" i="61"/>
  <c r="A6629" i="61"/>
  <c r="D6627" i="61"/>
  <c r="C6629" i="61" l="1"/>
  <c r="B6629" i="61"/>
  <c r="A6630" i="61"/>
  <c r="D6628" i="61"/>
  <c r="C6630" i="61" l="1"/>
  <c r="B6630" i="61"/>
  <c r="A6631" i="61"/>
  <c r="D6629" i="61"/>
  <c r="C6631" i="61" l="1"/>
  <c r="B6631" i="61"/>
  <c r="A6632" i="61"/>
  <c r="D6630" i="61"/>
  <c r="C6632" i="61" l="1"/>
  <c r="B6632" i="61"/>
  <c r="A6633" i="61"/>
  <c r="D6631" i="61"/>
  <c r="C6633" i="61" l="1"/>
  <c r="B6633" i="61"/>
  <c r="A6634" i="61"/>
  <c r="D6632" i="61"/>
  <c r="C6634" i="61" l="1"/>
  <c r="B6634" i="61"/>
  <c r="A6635" i="61"/>
  <c r="D6633" i="61"/>
  <c r="C6635" i="61" l="1"/>
  <c r="B6635" i="61"/>
  <c r="A6636" i="61"/>
  <c r="D6634" i="61"/>
  <c r="C6636" i="61" l="1"/>
  <c r="B6636" i="61"/>
  <c r="A6637" i="61"/>
  <c r="D6635" i="61"/>
  <c r="C6637" i="61" l="1"/>
  <c r="B6637" i="61"/>
  <c r="A6638" i="61"/>
  <c r="D6636" i="61"/>
  <c r="C6638" i="61" l="1"/>
  <c r="B6638" i="61"/>
  <c r="A6639" i="61"/>
  <c r="D6637" i="61"/>
  <c r="C6639" i="61" l="1"/>
  <c r="D6639" i="61" s="1"/>
  <c r="B6639" i="61"/>
  <c r="A6640" i="61"/>
  <c r="D6638" i="61"/>
  <c r="C6640" i="61" l="1"/>
  <c r="B6640" i="61"/>
  <c r="A6641" i="61"/>
  <c r="C6641" i="61" l="1"/>
  <c r="B6641" i="61"/>
  <c r="A6642" i="61"/>
  <c r="D6640" i="61"/>
  <c r="C6642" i="61" l="1"/>
  <c r="B6642" i="61"/>
  <c r="A6643" i="61"/>
  <c r="D6641" i="61"/>
  <c r="C6643" i="61" l="1"/>
  <c r="D6643" i="61" s="1"/>
  <c r="B6643" i="61"/>
  <c r="A6644" i="61"/>
  <c r="D6642" i="61"/>
  <c r="C6644" i="61" l="1"/>
  <c r="B6644" i="61"/>
  <c r="A6645" i="61"/>
  <c r="C6645" i="61" l="1"/>
  <c r="B6645" i="61"/>
  <c r="A6646" i="61"/>
  <c r="D6644" i="61"/>
  <c r="C6646" i="61" l="1"/>
  <c r="A6647" i="61"/>
  <c r="B6646" i="61"/>
  <c r="D6645" i="61"/>
  <c r="C6647" i="61" l="1"/>
  <c r="B6647" i="61"/>
  <c r="A6648" i="61"/>
  <c r="D6646" i="61"/>
  <c r="C6648" i="61" l="1"/>
  <c r="D6648" i="61" s="1"/>
  <c r="B6648" i="61"/>
  <c r="A6649" i="61"/>
  <c r="D6647" i="61"/>
  <c r="C6649" i="61" l="1"/>
  <c r="D6649" i="61" s="1"/>
  <c r="B6649" i="61"/>
  <c r="A6650" i="61"/>
  <c r="C6650" i="61" l="1"/>
  <c r="B6650" i="61"/>
  <c r="A6651" i="61"/>
  <c r="C6651" i="61" l="1"/>
  <c r="B6651" i="61"/>
  <c r="A6652" i="61"/>
  <c r="D6650" i="61"/>
  <c r="C6652" i="61" l="1"/>
  <c r="D6652" i="61" s="1"/>
  <c r="B6652" i="61"/>
  <c r="A6653" i="61"/>
  <c r="D6651" i="61"/>
  <c r="C6653" i="61" l="1"/>
  <c r="B6653" i="61"/>
  <c r="A6654" i="61"/>
  <c r="C6654" i="61" l="1"/>
  <c r="B6654" i="61"/>
  <c r="A6655" i="61"/>
  <c r="D6653" i="61"/>
  <c r="C6655" i="61" l="1"/>
  <c r="B6655" i="61"/>
  <c r="A6656" i="61"/>
  <c r="D6654" i="61"/>
  <c r="C6656" i="61" l="1"/>
  <c r="B6656" i="61"/>
  <c r="A6657" i="61"/>
  <c r="D6655" i="61"/>
  <c r="C6657" i="61" l="1"/>
  <c r="B6657" i="61"/>
  <c r="A6658" i="61"/>
  <c r="D6656" i="61"/>
  <c r="C6658" i="61" l="1"/>
  <c r="B6658" i="61"/>
  <c r="A6659" i="61"/>
  <c r="D6657" i="61"/>
  <c r="C6659" i="61" l="1"/>
  <c r="B6659" i="61"/>
  <c r="A6660" i="61"/>
  <c r="D6658" i="61"/>
  <c r="C6660" i="61" l="1"/>
  <c r="B6660" i="61"/>
  <c r="A6661" i="61"/>
  <c r="D6659" i="61"/>
  <c r="C6661" i="61" l="1"/>
  <c r="B6661" i="61"/>
  <c r="A6662" i="61"/>
  <c r="D6660" i="61"/>
  <c r="C6662" i="61" l="1"/>
  <c r="B6662" i="61"/>
  <c r="A6663" i="61"/>
  <c r="D6661" i="61"/>
  <c r="C6663" i="61" l="1"/>
  <c r="B6663" i="61"/>
  <c r="A6664" i="61"/>
  <c r="D6662" i="61"/>
  <c r="C6664" i="61" l="1"/>
  <c r="B6664" i="61"/>
  <c r="A6665" i="61"/>
  <c r="D6663" i="61"/>
  <c r="C6665" i="61" l="1"/>
  <c r="B6665" i="61"/>
  <c r="A6666" i="61"/>
  <c r="D6664" i="61"/>
  <c r="C6666" i="61" l="1"/>
  <c r="B6666" i="61"/>
  <c r="A6667" i="61"/>
  <c r="D6665" i="61"/>
  <c r="C6667" i="61" l="1"/>
  <c r="B6667" i="61"/>
  <c r="A6668" i="61"/>
  <c r="D6666" i="61"/>
  <c r="C6668" i="61" l="1"/>
  <c r="B6668" i="61"/>
  <c r="A6669" i="61"/>
  <c r="D6667" i="61"/>
  <c r="C6669" i="61" l="1"/>
  <c r="B6669" i="61"/>
  <c r="A6670" i="61"/>
  <c r="D6668" i="61"/>
  <c r="C6670" i="61" l="1"/>
  <c r="B6670" i="61"/>
  <c r="A6671" i="61"/>
  <c r="D6669" i="61"/>
  <c r="C6671" i="61" l="1"/>
  <c r="B6671" i="61"/>
  <c r="A6672" i="61"/>
  <c r="D6670" i="61"/>
  <c r="C6672" i="61" l="1"/>
  <c r="B6672" i="61"/>
  <c r="A6673" i="61"/>
  <c r="D6671" i="61"/>
  <c r="C6673" i="61" l="1"/>
  <c r="B6673" i="61"/>
  <c r="A6674" i="61"/>
  <c r="D6672" i="61"/>
  <c r="C6674" i="61" l="1"/>
  <c r="B6674" i="61"/>
  <c r="A6675" i="61"/>
  <c r="D6673" i="61"/>
  <c r="C6675" i="61" l="1"/>
  <c r="B6675" i="61"/>
  <c r="A6676" i="61"/>
  <c r="D6674" i="61"/>
  <c r="C6676" i="61" l="1"/>
  <c r="B6676" i="61"/>
  <c r="A6677" i="61"/>
  <c r="D6675" i="61"/>
  <c r="C6677" i="61" l="1"/>
  <c r="B6677" i="61"/>
  <c r="A6678" i="61"/>
  <c r="D6676" i="61"/>
  <c r="C6678" i="61" l="1"/>
  <c r="A6679" i="61"/>
  <c r="B6678" i="61"/>
  <c r="D6677" i="61"/>
  <c r="C6679" i="61" l="1"/>
  <c r="B6679" i="61"/>
  <c r="A6680" i="61"/>
  <c r="D6678" i="61"/>
  <c r="C6680" i="61" l="1"/>
  <c r="B6680" i="61"/>
  <c r="A6681" i="61"/>
  <c r="D6679" i="61"/>
  <c r="C6681" i="61" l="1"/>
  <c r="D6681" i="61" s="1"/>
  <c r="B6681" i="61"/>
  <c r="A6682" i="61"/>
  <c r="D6680" i="61"/>
  <c r="C6682" i="61" l="1"/>
  <c r="B6682" i="61"/>
  <c r="A6683" i="61"/>
  <c r="C6683" i="61" l="1"/>
  <c r="D6683" i="61" s="1"/>
  <c r="B6683" i="61"/>
  <c r="A6684" i="61"/>
  <c r="D6682" i="61"/>
  <c r="C6684" i="61" l="1"/>
  <c r="B6684" i="61"/>
  <c r="A6685" i="61"/>
  <c r="C6685" i="61" l="1"/>
  <c r="B6685" i="61"/>
  <c r="A6686" i="61"/>
  <c r="D6684" i="61"/>
  <c r="C6686" i="61" l="1"/>
  <c r="B6686" i="61"/>
  <c r="A6687" i="61"/>
  <c r="D6685" i="61"/>
  <c r="C6687" i="61" l="1"/>
  <c r="B6687" i="61"/>
  <c r="A6688" i="61"/>
  <c r="D6686" i="61"/>
  <c r="C6688" i="61" l="1"/>
  <c r="B6688" i="61"/>
  <c r="A6689" i="61"/>
  <c r="D6687" i="61"/>
  <c r="C6689" i="61" l="1"/>
  <c r="B6689" i="61"/>
  <c r="A6690" i="61"/>
  <c r="D6688" i="61"/>
  <c r="C6690" i="61" l="1"/>
  <c r="B6690" i="61"/>
  <c r="A6691" i="61"/>
  <c r="D6689" i="61"/>
  <c r="C6691" i="61" l="1"/>
  <c r="B6691" i="61"/>
  <c r="A6692" i="61"/>
  <c r="D6690" i="61"/>
  <c r="C6692" i="61" l="1"/>
  <c r="B6692" i="61"/>
  <c r="A6693" i="61"/>
  <c r="D6691" i="61"/>
  <c r="C6693" i="61" l="1"/>
  <c r="B6693" i="61"/>
  <c r="A6694" i="61"/>
  <c r="D6692" i="61"/>
  <c r="C6694" i="61" l="1"/>
  <c r="B6694" i="61"/>
  <c r="A6695" i="61"/>
  <c r="D6693" i="61"/>
  <c r="C6695" i="61" l="1"/>
  <c r="B6695" i="61"/>
  <c r="A6696" i="61"/>
  <c r="D6694" i="61"/>
  <c r="C6696" i="61" l="1"/>
  <c r="B6696" i="61"/>
  <c r="A6697" i="61"/>
  <c r="D6695" i="61"/>
  <c r="C6697" i="61" l="1"/>
  <c r="B6697" i="61"/>
  <c r="A6698" i="61"/>
  <c r="D6696" i="61"/>
  <c r="C6698" i="61" l="1"/>
  <c r="B6698" i="61"/>
  <c r="A6699" i="61"/>
  <c r="D6697" i="61"/>
  <c r="C6699" i="61" l="1"/>
  <c r="B6699" i="61"/>
  <c r="A6700" i="61"/>
  <c r="D6698" i="61"/>
  <c r="C6700" i="61" l="1"/>
  <c r="B6700" i="61"/>
  <c r="A6701" i="61"/>
  <c r="D6699" i="61"/>
  <c r="C6701" i="61" l="1"/>
  <c r="B6701" i="61"/>
  <c r="A6702" i="61"/>
  <c r="D6700" i="61"/>
  <c r="C6702" i="61" l="1"/>
  <c r="B6702" i="61"/>
  <c r="A6703" i="61"/>
  <c r="D6701" i="61"/>
  <c r="C6703" i="61" l="1"/>
  <c r="B6703" i="61"/>
  <c r="A6704" i="61"/>
  <c r="D6702" i="61"/>
  <c r="C6704" i="61" l="1"/>
  <c r="B6704" i="61"/>
  <c r="A6705" i="61"/>
  <c r="D6703" i="61"/>
  <c r="C6705" i="61" l="1"/>
  <c r="B6705" i="61"/>
  <c r="A6706" i="61"/>
  <c r="D6704" i="61"/>
  <c r="C6706" i="61" l="1"/>
  <c r="B6706" i="61"/>
  <c r="A6707" i="61"/>
  <c r="D6705" i="61"/>
  <c r="C6707" i="61" l="1"/>
  <c r="B6707" i="61"/>
  <c r="A6708" i="61"/>
  <c r="D6706" i="61"/>
  <c r="C6708" i="61" l="1"/>
  <c r="B6708" i="61"/>
  <c r="A6709" i="61"/>
  <c r="D6707" i="61"/>
  <c r="C6709" i="61" l="1"/>
  <c r="B6709" i="61"/>
  <c r="A6710" i="61"/>
  <c r="D6708" i="61"/>
  <c r="C6710" i="61" l="1"/>
  <c r="A6711" i="61"/>
  <c r="B6710" i="61"/>
  <c r="D6709" i="61"/>
  <c r="C6711" i="61" l="1"/>
  <c r="B6711" i="61"/>
  <c r="A6712" i="61"/>
  <c r="D6710" i="61"/>
  <c r="C6712" i="61" l="1"/>
  <c r="B6712" i="61"/>
  <c r="A6713" i="61"/>
  <c r="D6711" i="61"/>
  <c r="C6713" i="61" l="1"/>
  <c r="B6713" i="61"/>
  <c r="A6714" i="61"/>
  <c r="D6712" i="61"/>
  <c r="C6714" i="61" l="1"/>
  <c r="B6714" i="61"/>
  <c r="A6715" i="61"/>
  <c r="D6713" i="61"/>
  <c r="C6715" i="61" l="1"/>
  <c r="B6715" i="61"/>
  <c r="A6716" i="61"/>
  <c r="D6714" i="61"/>
  <c r="C6716" i="61" l="1"/>
  <c r="B6716" i="61"/>
  <c r="A6717" i="61"/>
  <c r="D6715" i="61"/>
  <c r="C6717" i="61" l="1"/>
  <c r="B6717" i="61"/>
  <c r="A6718" i="61"/>
  <c r="D6716" i="61"/>
  <c r="C6718" i="61" l="1"/>
  <c r="B6718" i="61"/>
  <c r="A6719" i="61"/>
  <c r="D6717" i="61"/>
  <c r="C6719" i="61" l="1"/>
  <c r="B6719" i="61"/>
  <c r="A6720" i="61"/>
  <c r="D6718" i="61"/>
  <c r="C6720" i="61" l="1"/>
  <c r="B6720" i="61"/>
  <c r="A6721" i="61"/>
  <c r="D6719" i="61"/>
  <c r="C6721" i="61" l="1"/>
  <c r="B6721" i="61"/>
  <c r="A6722" i="61"/>
  <c r="D6720" i="61"/>
  <c r="C6722" i="61" l="1"/>
  <c r="B6722" i="61"/>
  <c r="A6723" i="61"/>
  <c r="D6721" i="61"/>
  <c r="C6723" i="61" l="1"/>
  <c r="B6723" i="61"/>
  <c r="A6724" i="61"/>
  <c r="D6722" i="61"/>
  <c r="C6724" i="61" l="1"/>
  <c r="B6724" i="61"/>
  <c r="A6725" i="61"/>
  <c r="D6723" i="61"/>
  <c r="C6725" i="61" l="1"/>
  <c r="B6725" i="61"/>
  <c r="A6726" i="61"/>
  <c r="D6724" i="61"/>
  <c r="C6726" i="61" l="1"/>
  <c r="B6726" i="61"/>
  <c r="A6727" i="61"/>
  <c r="D6725" i="61"/>
  <c r="C6727" i="61" l="1"/>
  <c r="B6727" i="61"/>
  <c r="A6728" i="61"/>
  <c r="D6726" i="61"/>
  <c r="C6728" i="61" l="1"/>
  <c r="B6728" i="61"/>
  <c r="A6729" i="61"/>
  <c r="D6727" i="61"/>
  <c r="C6729" i="61" l="1"/>
  <c r="B6729" i="61"/>
  <c r="A6730" i="61"/>
  <c r="D6728" i="61"/>
  <c r="C6730" i="61" l="1"/>
  <c r="B6730" i="61"/>
  <c r="A6731" i="61"/>
  <c r="D6729" i="61"/>
  <c r="C6731" i="61" l="1"/>
  <c r="B6731" i="61"/>
  <c r="A6732" i="61"/>
  <c r="D6730" i="61"/>
  <c r="C6732" i="61" l="1"/>
  <c r="B6732" i="61"/>
  <c r="A6733" i="61"/>
  <c r="D6731" i="61"/>
  <c r="C6733" i="61" l="1"/>
  <c r="B6733" i="61"/>
  <c r="A6734" i="61"/>
  <c r="D6732" i="61"/>
  <c r="C6734" i="61" l="1"/>
  <c r="B6734" i="61"/>
  <c r="A6735" i="61"/>
  <c r="D6733" i="61"/>
  <c r="C6735" i="61" l="1"/>
  <c r="B6735" i="61"/>
  <c r="A6736" i="61"/>
  <c r="D6734" i="61"/>
  <c r="C6736" i="61" l="1"/>
  <c r="B6736" i="61"/>
  <c r="A6737" i="61"/>
  <c r="D6735" i="61"/>
  <c r="C6737" i="61" l="1"/>
  <c r="B6737" i="61"/>
  <c r="A6738" i="61"/>
  <c r="D6736" i="61"/>
  <c r="C6738" i="61" l="1"/>
  <c r="B6738" i="61"/>
  <c r="A6739" i="61"/>
  <c r="D6737" i="61"/>
  <c r="C6739" i="61" l="1"/>
  <c r="B6739" i="61"/>
  <c r="A6740" i="61"/>
  <c r="D6738" i="61"/>
  <c r="C6740" i="61" l="1"/>
  <c r="B6740" i="61"/>
  <c r="A6741" i="61"/>
  <c r="D6739" i="61"/>
  <c r="C6741" i="61" l="1"/>
  <c r="B6741" i="61"/>
  <c r="A6742" i="61"/>
  <c r="D6740" i="61"/>
  <c r="C6742" i="61" l="1"/>
  <c r="A6743" i="61"/>
  <c r="B6742" i="61"/>
  <c r="D6741" i="61"/>
  <c r="C6743" i="61" l="1"/>
  <c r="B6743" i="61"/>
  <c r="A6744" i="61"/>
  <c r="D6742" i="61"/>
  <c r="C6744" i="61" l="1"/>
  <c r="B6744" i="61"/>
  <c r="A6745" i="61"/>
  <c r="D6743" i="61"/>
  <c r="C6745" i="61" l="1"/>
  <c r="B6745" i="61"/>
  <c r="A6746" i="61"/>
  <c r="D6744" i="61"/>
  <c r="C6746" i="61" l="1"/>
  <c r="B6746" i="61"/>
  <c r="A6747" i="61"/>
  <c r="D6745" i="61"/>
  <c r="C6747" i="61" l="1"/>
  <c r="B6747" i="61"/>
  <c r="A6748" i="61"/>
  <c r="D6746" i="61"/>
  <c r="C6748" i="61" l="1"/>
  <c r="B6748" i="61"/>
  <c r="A6749" i="61"/>
  <c r="D6747" i="61"/>
  <c r="C6749" i="61" l="1"/>
  <c r="B6749" i="61"/>
  <c r="A6750" i="61"/>
  <c r="D6748" i="61"/>
  <c r="C6750" i="61" l="1"/>
  <c r="B6750" i="61"/>
  <c r="A6751" i="61"/>
  <c r="D6749" i="61"/>
  <c r="C6751" i="61" l="1"/>
  <c r="B6751" i="61"/>
  <c r="A6752" i="61"/>
  <c r="D6750" i="61"/>
  <c r="C6752" i="61" l="1"/>
  <c r="B6752" i="61"/>
  <c r="A6753" i="61"/>
  <c r="D6751" i="61"/>
  <c r="C6753" i="61" l="1"/>
  <c r="B6753" i="61"/>
  <c r="A6754" i="61"/>
  <c r="D6752" i="61"/>
  <c r="C6754" i="61" l="1"/>
  <c r="B6754" i="61"/>
  <c r="A6755" i="61"/>
  <c r="D6753" i="61"/>
  <c r="C6755" i="61" l="1"/>
  <c r="B6755" i="61"/>
  <c r="A6756" i="61"/>
  <c r="D6754" i="61"/>
  <c r="C6756" i="61" l="1"/>
  <c r="B6756" i="61"/>
  <c r="A6757" i="61"/>
  <c r="D6755" i="61"/>
  <c r="C6757" i="61" l="1"/>
  <c r="B6757" i="61"/>
  <c r="A6758" i="61"/>
  <c r="D6756" i="61"/>
  <c r="C6758" i="61" l="1"/>
  <c r="B6758" i="61"/>
  <c r="A6759" i="61"/>
  <c r="D6757" i="61"/>
  <c r="C6759" i="61" l="1"/>
  <c r="B6759" i="61"/>
  <c r="A6760" i="61"/>
  <c r="D6758" i="61"/>
  <c r="C6760" i="61" l="1"/>
  <c r="B6760" i="61"/>
  <c r="A6761" i="61"/>
  <c r="D6759" i="61"/>
  <c r="C6761" i="61" l="1"/>
  <c r="B6761" i="61"/>
  <c r="A6762" i="61"/>
  <c r="D6760" i="61"/>
  <c r="C6762" i="61" l="1"/>
  <c r="B6762" i="61"/>
  <c r="A6763" i="61"/>
  <c r="D6761" i="61"/>
  <c r="C6763" i="61" l="1"/>
  <c r="B6763" i="61"/>
  <c r="A6764" i="61"/>
  <c r="D6762" i="61"/>
  <c r="C6764" i="61" l="1"/>
  <c r="B6764" i="61"/>
  <c r="A6765" i="61"/>
  <c r="D6763" i="61"/>
  <c r="C6765" i="61" l="1"/>
  <c r="B6765" i="61"/>
  <c r="A6766" i="61"/>
  <c r="D6764" i="61"/>
  <c r="C6766" i="61" l="1"/>
  <c r="B6766" i="61"/>
  <c r="A6767" i="61"/>
  <c r="D6765" i="61"/>
  <c r="C6767" i="61" l="1"/>
  <c r="B6767" i="61"/>
  <c r="A6768" i="61"/>
  <c r="D6766" i="61"/>
  <c r="C6768" i="61" l="1"/>
  <c r="B6768" i="61"/>
  <c r="A6769" i="61"/>
  <c r="D6767" i="61"/>
  <c r="C6769" i="61" l="1"/>
  <c r="B6769" i="61"/>
  <c r="A6770" i="61"/>
  <c r="D6768" i="61"/>
  <c r="C6770" i="61" l="1"/>
  <c r="B6770" i="61"/>
  <c r="A6771" i="61"/>
  <c r="D6769" i="61"/>
  <c r="C6771" i="61" l="1"/>
  <c r="B6771" i="61"/>
  <c r="A6772" i="61"/>
  <c r="D6770" i="61"/>
  <c r="C6772" i="61" l="1"/>
  <c r="B6772" i="61"/>
  <c r="A6773" i="61"/>
  <c r="D6771" i="61"/>
  <c r="C6773" i="61" l="1"/>
  <c r="B6773" i="61"/>
  <c r="A6774" i="61"/>
  <c r="D6772" i="61"/>
  <c r="C6774" i="61" l="1"/>
  <c r="A6775" i="61"/>
  <c r="B6774" i="61"/>
  <c r="D6773" i="61"/>
  <c r="C6775" i="61" l="1"/>
  <c r="B6775" i="61"/>
  <c r="A6776" i="61"/>
  <c r="D6774" i="61"/>
  <c r="C6776" i="61" l="1"/>
  <c r="B6776" i="61"/>
  <c r="A6777" i="61"/>
  <c r="D6775" i="61"/>
  <c r="C6777" i="61" l="1"/>
  <c r="B6777" i="61"/>
  <c r="A6778" i="61"/>
  <c r="D6776" i="61"/>
  <c r="C6778" i="61" l="1"/>
  <c r="B6778" i="61"/>
  <c r="A6779" i="61"/>
  <c r="D6777" i="61"/>
  <c r="C6779" i="61" l="1"/>
  <c r="B6779" i="61"/>
  <c r="A6780" i="61"/>
  <c r="D6778" i="61"/>
  <c r="C6780" i="61" l="1"/>
  <c r="B6780" i="61"/>
  <c r="A6781" i="61"/>
  <c r="D6779" i="61"/>
  <c r="C6781" i="61" l="1"/>
  <c r="B6781" i="61"/>
  <c r="A6782" i="61"/>
  <c r="D6780" i="61"/>
  <c r="C6782" i="61" l="1"/>
  <c r="B6782" i="61"/>
  <c r="A6783" i="61"/>
  <c r="D6781" i="61"/>
  <c r="C6783" i="61" l="1"/>
  <c r="B6783" i="61"/>
  <c r="A6784" i="61"/>
  <c r="D6782" i="61"/>
  <c r="C6784" i="61" l="1"/>
  <c r="B6784" i="61"/>
  <c r="A6785" i="61"/>
  <c r="D6783" i="61"/>
  <c r="C6785" i="61" l="1"/>
  <c r="B6785" i="61"/>
  <c r="A6786" i="61"/>
  <c r="D6784" i="61"/>
  <c r="C6786" i="61" l="1"/>
  <c r="B6786" i="61"/>
  <c r="A6787" i="61"/>
  <c r="D6785" i="61"/>
  <c r="C6787" i="61" l="1"/>
  <c r="B6787" i="61"/>
  <c r="A6788" i="61"/>
  <c r="D6786" i="61"/>
  <c r="C6788" i="61" l="1"/>
  <c r="B6788" i="61"/>
  <c r="A6789" i="61"/>
  <c r="D6787" i="61"/>
  <c r="C6789" i="61" l="1"/>
  <c r="B6789" i="61"/>
  <c r="A6790" i="61"/>
  <c r="D6788" i="61"/>
  <c r="C6790" i="61" l="1"/>
  <c r="B6790" i="61"/>
  <c r="A6791" i="61"/>
  <c r="D6789" i="61"/>
  <c r="C6791" i="61" l="1"/>
  <c r="B6791" i="61"/>
  <c r="A6792" i="61"/>
  <c r="D6790" i="61"/>
  <c r="C6792" i="61" l="1"/>
  <c r="B6792" i="61"/>
  <c r="A6793" i="61"/>
  <c r="D6791" i="61"/>
  <c r="C6793" i="61" l="1"/>
  <c r="B6793" i="61"/>
  <c r="A6794" i="61"/>
  <c r="D6792" i="61"/>
  <c r="C6794" i="61" l="1"/>
  <c r="B6794" i="61"/>
  <c r="A6795" i="61"/>
  <c r="D6793" i="61"/>
  <c r="C6795" i="61" l="1"/>
  <c r="B6795" i="61"/>
  <c r="A6796" i="61"/>
  <c r="D6794" i="61"/>
  <c r="C6796" i="61" l="1"/>
  <c r="B6796" i="61"/>
  <c r="A6797" i="61"/>
  <c r="D6795" i="61"/>
  <c r="C6797" i="61" l="1"/>
  <c r="B6797" i="61"/>
  <c r="A6798" i="61"/>
  <c r="D6796" i="61"/>
  <c r="C6798" i="61" l="1"/>
  <c r="B6798" i="61"/>
  <c r="A6799" i="61"/>
  <c r="D6797" i="61"/>
  <c r="C6799" i="61" l="1"/>
  <c r="B6799" i="61"/>
  <c r="A6800" i="61"/>
  <c r="D6798" i="61"/>
  <c r="C6800" i="61" l="1"/>
  <c r="B6800" i="61"/>
  <c r="A6801" i="61"/>
  <c r="D6799" i="61"/>
  <c r="C6801" i="61" l="1"/>
  <c r="B6801" i="61"/>
  <c r="A6802" i="61"/>
  <c r="D6800" i="61"/>
  <c r="C6802" i="61" l="1"/>
  <c r="B6802" i="61"/>
  <c r="A6803" i="61"/>
  <c r="D6801" i="61"/>
  <c r="C6803" i="61" l="1"/>
  <c r="B6803" i="61"/>
  <c r="A6804" i="61"/>
  <c r="D6802" i="61"/>
  <c r="C6804" i="61" l="1"/>
  <c r="B6804" i="61"/>
  <c r="A6805" i="61"/>
  <c r="D6803" i="61"/>
  <c r="C6805" i="61" l="1"/>
  <c r="B6805" i="61"/>
  <c r="A6806" i="61"/>
  <c r="D6804" i="61"/>
  <c r="C6806" i="61" l="1"/>
  <c r="A6807" i="61"/>
  <c r="B6806" i="61"/>
  <c r="D6805" i="61"/>
  <c r="C6807" i="61" l="1"/>
  <c r="B6807" i="61"/>
  <c r="A6808" i="61"/>
  <c r="D6806" i="61"/>
  <c r="C6808" i="61" l="1"/>
  <c r="B6808" i="61"/>
  <c r="A6809" i="61"/>
  <c r="D6807" i="61"/>
  <c r="C6809" i="61" l="1"/>
  <c r="B6809" i="61"/>
  <c r="A6810" i="61"/>
  <c r="D6808" i="61"/>
  <c r="C6810" i="61" l="1"/>
  <c r="B6810" i="61"/>
  <c r="A6811" i="61"/>
  <c r="D6809" i="61"/>
  <c r="C6811" i="61" l="1"/>
  <c r="B6811" i="61"/>
  <c r="A6812" i="61"/>
  <c r="D6810" i="61"/>
  <c r="C6812" i="61" l="1"/>
  <c r="B6812" i="61"/>
  <c r="A6813" i="61"/>
  <c r="D6811" i="61"/>
  <c r="C6813" i="61" l="1"/>
  <c r="B6813" i="61"/>
  <c r="A6814" i="61"/>
  <c r="D6812" i="61"/>
  <c r="C6814" i="61" l="1"/>
  <c r="B6814" i="61"/>
  <c r="A6815" i="61"/>
  <c r="D6813" i="61"/>
  <c r="C6815" i="61" l="1"/>
  <c r="B6815" i="61"/>
  <c r="A6816" i="61"/>
  <c r="D6814" i="61"/>
  <c r="C6816" i="61" l="1"/>
  <c r="B6816" i="61"/>
  <c r="A6817" i="61"/>
  <c r="D6815" i="61"/>
  <c r="C6817" i="61" l="1"/>
  <c r="B6817" i="61"/>
  <c r="A6818" i="61"/>
  <c r="D6816" i="61"/>
  <c r="C6818" i="61" l="1"/>
  <c r="B6818" i="61"/>
  <c r="A6819" i="61"/>
  <c r="D6817" i="61"/>
  <c r="C6819" i="61" l="1"/>
  <c r="B6819" i="61"/>
  <c r="A6820" i="61"/>
  <c r="D6818" i="61"/>
  <c r="C6820" i="61" l="1"/>
  <c r="B6820" i="61"/>
  <c r="A6821" i="61"/>
  <c r="D6819" i="61"/>
  <c r="C6821" i="61" l="1"/>
  <c r="B6821" i="61"/>
  <c r="A6822" i="61"/>
  <c r="D6820" i="61"/>
  <c r="C6822" i="61" l="1"/>
  <c r="B6822" i="61"/>
  <c r="A6823" i="61"/>
  <c r="D6821" i="61"/>
  <c r="C6823" i="61" l="1"/>
  <c r="B6823" i="61"/>
  <c r="A6824" i="61"/>
  <c r="D6822" i="61"/>
  <c r="C6824" i="61" l="1"/>
  <c r="B6824" i="61"/>
  <c r="A6825" i="61"/>
  <c r="D6823" i="61"/>
  <c r="C6825" i="61" l="1"/>
  <c r="B6825" i="61"/>
  <c r="A6826" i="61"/>
  <c r="D6824" i="61"/>
  <c r="C6826" i="61" l="1"/>
  <c r="B6826" i="61"/>
  <c r="A6827" i="61"/>
  <c r="D6825" i="61"/>
  <c r="C6827" i="61" l="1"/>
  <c r="B6827" i="61"/>
  <c r="A6828" i="61"/>
  <c r="D6826" i="61"/>
  <c r="C6828" i="61" l="1"/>
  <c r="B6828" i="61"/>
  <c r="A6829" i="61"/>
  <c r="D6827" i="61"/>
  <c r="C6829" i="61" l="1"/>
  <c r="B6829" i="61"/>
  <c r="A6830" i="61"/>
  <c r="D6828" i="61"/>
  <c r="C6830" i="61" l="1"/>
  <c r="B6830" i="61"/>
  <c r="A6831" i="61"/>
  <c r="D6829" i="61"/>
  <c r="C6831" i="61" l="1"/>
  <c r="B6831" i="61"/>
  <c r="A6832" i="61"/>
  <c r="D6830" i="61"/>
  <c r="C6832" i="61" l="1"/>
  <c r="B6832" i="61"/>
  <c r="A6833" i="61"/>
  <c r="D6831" i="61"/>
  <c r="C6833" i="61" l="1"/>
  <c r="B6833" i="61"/>
  <c r="A6834" i="61"/>
  <c r="D6832" i="61"/>
  <c r="C6834" i="61" l="1"/>
  <c r="B6834" i="61"/>
  <c r="A6835" i="61"/>
  <c r="D6833" i="61"/>
  <c r="C6835" i="61" l="1"/>
  <c r="B6835" i="61"/>
  <c r="A6836" i="61"/>
  <c r="D6834" i="61"/>
  <c r="C6836" i="61" l="1"/>
  <c r="B6836" i="61"/>
  <c r="A6837" i="61"/>
  <c r="D6835" i="61"/>
  <c r="C6837" i="61" l="1"/>
  <c r="B6837" i="61"/>
  <c r="A6838" i="61"/>
  <c r="D6836" i="61"/>
  <c r="C6838" i="61" l="1"/>
  <c r="A6839" i="61"/>
  <c r="B6838" i="61"/>
  <c r="D6837" i="61"/>
  <c r="C6839" i="61" l="1"/>
  <c r="B6839" i="61"/>
  <c r="A6840" i="61"/>
  <c r="D6838" i="61"/>
  <c r="C6840" i="61" l="1"/>
  <c r="B6840" i="61"/>
  <c r="A6841" i="61"/>
  <c r="D6839" i="61"/>
  <c r="C6841" i="61" l="1"/>
  <c r="B6841" i="61"/>
  <c r="A6842" i="61"/>
  <c r="D6840" i="61"/>
  <c r="C6842" i="61" l="1"/>
  <c r="B6842" i="61"/>
  <c r="A6843" i="61"/>
  <c r="D6841" i="61"/>
  <c r="C6843" i="61" l="1"/>
  <c r="B6843" i="61"/>
  <c r="A6844" i="61"/>
  <c r="D6842" i="61"/>
  <c r="C6844" i="61" l="1"/>
  <c r="B6844" i="61"/>
  <c r="A6845" i="61"/>
  <c r="D6843" i="61"/>
  <c r="C6845" i="61" l="1"/>
  <c r="B6845" i="61"/>
  <c r="A6846" i="61"/>
  <c r="D6844" i="61"/>
  <c r="C6846" i="61" l="1"/>
  <c r="B6846" i="61"/>
  <c r="A6847" i="61"/>
  <c r="D6845" i="61"/>
  <c r="C6847" i="61" l="1"/>
  <c r="B6847" i="61"/>
  <c r="A6848" i="61"/>
  <c r="D6846" i="61"/>
  <c r="C6848" i="61" l="1"/>
  <c r="B6848" i="61"/>
  <c r="A6849" i="61"/>
  <c r="D6847" i="61"/>
  <c r="C6849" i="61" l="1"/>
  <c r="B6849" i="61"/>
  <c r="A6850" i="61"/>
  <c r="D6848" i="61"/>
  <c r="C6850" i="61" l="1"/>
  <c r="B6850" i="61"/>
  <c r="A6851" i="61"/>
  <c r="D6849" i="61"/>
  <c r="C6851" i="61" l="1"/>
  <c r="B6851" i="61"/>
  <c r="A6852" i="61"/>
  <c r="D6850" i="61"/>
  <c r="C6852" i="61" l="1"/>
  <c r="B6852" i="61"/>
  <c r="A6853" i="61"/>
  <c r="D6851" i="61"/>
  <c r="C6853" i="61" l="1"/>
  <c r="B6853" i="61"/>
  <c r="A6854" i="61"/>
  <c r="D6852" i="61"/>
  <c r="C6854" i="61" l="1"/>
  <c r="B6854" i="61"/>
  <c r="A6855" i="61"/>
  <c r="D6853" i="61"/>
  <c r="C6855" i="61" l="1"/>
  <c r="B6855" i="61"/>
  <c r="A6856" i="61"/>
  <c r="D6854" i="61"/>
  <c r="C6856" i="61" l="1"/>
  <c r="B6856" i="61"/>
  <c r="A6857" i="61"/>
  <c r="D6855" i="61"/>
  <c r="C6857" i="61" l="1"/>
  <c r="B6857" i="61"/>
  <c r="A6858" i="61"/>
  <c r="D6856" i="61"/>
  <c r="C6858" i="61" l="1"/>
  <c r="B6858" i="61"/>
  <c r="A6859" i="61"/>
  <c r="D6857" i="61"/>
  <c r="C6859" i="61" l="1"/>
  <c r="B6859" i="61"/>
  <c r="A6860" i="61"/>
  <c r="D6858" i="61"/>
  <c r="C6860" i="61" l="1"/>
  <c r="B6860" i="61"/>
  <c r="A6861" i="61"/>
  <c r="D6859" i="61"/>
  <c r="C6861" i="61" l="1"/>
  <c r="B6861" i="61"/>
  <c r="A6862" i="61"/>
  <c r="D6860" i="61"/>
  <c r="C6862" i="61" l="1"/>
  <c r="B6862" i="61"/>
  <c r="A6863" i="61"/>
  <c r="D6861" i="61"/>
  <c r="C6863" i="61" l="1"/>
  <c r="B6863" i="61"/>
  <c r="A6864" i="61"/>
  <c r="D6862" i="61"/>
  <c r="C6864" i="61" l="1"/>
  <c r="B6864" i="61"/>
  <c r="A6865" i="61"/>
  <c r="D6863" i="61"/>
  <c r="C6865" i="61" l="1"/>
  <c r="B6865" i="61"/>
  <c r="A6866" i="61"/>
  <c r="D6864" i="61"/>
  <c r="C6866" i="61" l="1"/>
  <c r="B6866" i="61"/>
  <c r="A6867" i="61"/>
  <c r="D6865" i="61"/>
  <c r="C6867" i="61" l="1"/>
  <c r="B6867" i="61"/>
  <c r="A6868" i="61"/>
  <c r="D6866" i="61"/>
  <c r="C6868" i="61" l="1"/>
  <c r="B6868" i="61"/>
  <c r="A6869" i="61"/>
  <c r="D6867" i="61"/>
  <c r="C6869" i="61" l="1"/>
  <c r="B6869" i="61"/>
  <c r="A6870" i="61"/>
  <c r="D6868" i="61"/>
  <c r="C6870" i="61" l="1"/>
  <c r="A6871" i="61"/>
  <c r="B6870" i="61"/>
  <c r="D6869" i="61"/>
  <c r="C6871" i="61" l="1"/>
  <c r="B6871" i="61"/>
  <c r="A6872" i="61"/>
  <c r="D6870" i="61"/>
  <c r="C6872" i="61" l="1"/>
  <c r="B6872" i="61"/>
  <c r="A6873" i="61"/>
  <c r="D6871" i="61"/>
  <c r="C6873" i="61" l="1"/>
  <c r="B6873" i="61"/>
  <c r="A6874" i="61"/>
  <c r="D6872" i="61"/>
  <c r="C6874" i="61" l="1"/>
  <c r="B6874" i="61"/>
  <c r="A6875" i="61"/>
  <c r="D6873" i="61"/>
  <c r="C6875" i="61" l="1"/>
  <c r="B6875" i="61"/>
  <c r="A6876" i="61"/>
  <c r="D6874" i="61"/>
  <c r="C6876" i="61" l="1"/>
  <c r="B6876" i="61"/>
  <c r="A6877" i="61"/>
  <c r="D6875" i="61"/>
  <c r="C6877" i="61" l="1"/>
  <c r="B6877" i="61"/>
  <c r="A6878" i="61"/>
  <c r="D6876" i="61"/>
  <c r="C6878" i="61" l="1"/>
  <c r="B6878" i="61"/>
  <c r="A6879" i="61"/>
  <c r="D6877" i="61"/>
  <c r="C6879" i="61" l="1"/>
  <c r="B6879" i="61"/>
  <c r="A6880" i="61"/>
  <c r="D6878" i="61"/>
  <c r="C6880" i="61" l="1"/>
  <c r="B6880" i="61"/>
  <c r="A6881" i="61"/>
  <c r="D6879" i="61"/>
  <c r="C6881" i="61" l="1"/>
  <c r="B6881" i="61"/>
  <c r="A6882" i="61"/>
  <c r="D6880" i="61"/>
  <c r="C6882" i="61" l="1"/>
  <c r="B6882" i="61"/>
  <c r="A6883" i="61"/>
  <c r="D6881" i="61"/>
  <c r="C6883" i="61" l="1"/>
  <c r="B6883" i="61"/>
  <c r="A6884" i="61"/>
  <c r="D6882" i="61"/>
  <c r="C6884" i="61" l="1"/>
  <c r="B6884" i="61"/>
  <c r="A6885" i="61"/>
  <c r="D6883" i="61"/>
  <c r="C6885" i="61" l="1"/>
  <c r="B6885" i="61"/>
  <c r="A6886" i="61"/>
  <c r="D6884" i="61"/>
  <c r="C6886" i="61" l="1"/>
  <c r="B6886" i="61"/>
  <c r="A6887" i="61"/>
  <c r="D6885" i="61"/>
  <c r="C6887" i="61" l="1"/>
  <c r="B6887" i="61"/>
  <c r="A6888" i="61"/>
  <c r="D6886" i="61"/>
  <c r="C6888" i="61" l="1"/>
  <c r="B6888" i="61"/>
  <c r="A6889" i="61"/>
  <c r="D6887" i="61"/>
  <c r="C6889" i="61" l="1"/>
  <c r="B6889" i="61"/>
  <c r="A6890" i="61"/>
  <c r="D6888" i="61"/>
  <c r="C6890" i="61" l="1"/>
  <c r="B6890" i="61"/>
  <c r="A6891" i="61"/>
  <c r="D6889" i="61"/>
  <c r="C6891" i="61" l="1"/>
  <c r="B6891" i="61"/>
  <c r="A6892" i="61"/>
  <c r="D6890" i="61"/>
  <c r="C6892" i="61" l="1"/>
  <c r="B6892" i="61"/>
  <c r="A6893" i="61"/>
  <c r="D6891" i="61"/>
  <c r="C6893" i="61" l="1"/>
  <c r="B6893" i="61"/>
  <c r="A6894" i="61"/>
  <c r="D6892" i="61"/>
  <c r="C6894" i="61" l="1"/>
  <c r="B6894" i="61"/>
  <c r="A6895" i="61"/>
  <c r="D6893" i="61"/>
  <c r="C6895" i="61" l="1"/>
  <c r="B6895" i="61"/>
  <c r="A6896" i="61"/>
  <c r="D6894" i="61"/>
  <c r="C6896" i="61" l="1"/>
  <c r="B6896" i="61"/>
  <c r="A6897" i="61"/>
  <c r="D6895" i="61"/>
  <c r="C6897" i="61" l="1"/>
  <c r="B6897" i="61"/>
  <c r="A6898" i="61"/>
  <c r="D6896" i="61"/>
  <c r="C6898" i="61" l="1"/>
  <c r="B6898" i="61"/>
  <c r="A6899" i="61"/>
  <c r="D6897" i="61"/>
  <c r="C6899" i="61" l="1"/>
  <c r="B6899" i="61"/>
  <c r="A6900" i="61"/>
  <c r="D6898" i="61"/>
  <c r="C6900" i="61" l="1"/>
  <c r="B6900" i="61"/>
  <c r="A6901" i="61"/>
  <c r="D6899" i="61"/>
  <c r="C6901" i="61" l="1"/>
  <c r="B6901" i="61"/>
  <c r="A6902" i="61"/>
  <c r="D6900" i="61"/>
  <c r="C6902" i="61" l="1"/>
  <c r="A6903" i="61"/>
  <c r="B6902" i="61"/>
  <c r="D6901" i="61"/>
  <c r="C6903" i="61" l="1"/>
  <c r="B6903" i="61"/>
  <c r="A6904" i="61"/>
  <c r="D6902" i="61"/>
  <c r="C6904" i="61" l="1"/>
  <c r="B6904" i="61"/>
  <c r="A6905" i="61"/>
  <c r="D6903" i="61"/>
  <c r="C6905" i="61" l="1"/>
  <c r="B6905" i="61"/>
  <c r="A6906" i="61"/>
  <c r="D6904" i="61"/>
  <c r="C6906" i="61" l="1"/>
  <c r="B6906" i="61"/>
  <c r="A6907" i="61"/>
  <c r="D6905" i="61"/>
  <c r="C6907" i="61" l="1"/>
  <c r="B6907" i="61"/>
  <c r="A6908" i="61"/>
  <c r="D6906" i="61"/>
  <c r="C6908" i="61" l="1"/>
  <c r="B6908" i="61"/>
  <c r="A6909" i="61"/>
  <c r="D6907" i="61"/>
  <c r="C6909" i="61" l="1"/>
  <c r="B6909" i="61"/>
  <c r="A6910" i="61"/>
  <c r="D6908" i="61"/>
  <c r="C6910" i="61" l="1"/>
  <c r="B6910" i="61"/>
  <c r="A6911" i="61"/>
  <c r="D6909" i="61"/>
  <c r="C6911" i="61" l="1"/>
  <c r="B6911" i="61"/>
  <c r="A6912" i="61"/>
  <c r="D6910" i="61"/>
  <c r="C6912" i="61" l="1"/>
  <c r="B6912" i="61"/>
  <c r="A6913" i="61"/>
  <c r="D6911" i="61"/>
  <c r="C6913" i="61" l="1"/>
  <c r="B6913" i="61"/>
  <c r="A6914" i="61"/>
  <c r="D6912" i="61"/>
  <c r="C6914" i="61" l="1"/>
  <c r="B6914" i="61"/>
  <c r="A6915" i="61"/>
  <c r="D6913" i="61"/>
  <c r="C6915" i="61" l="1"/>
  <c r="B6915" i="61"/>
  <c r="A6916" i="61"/>
  <c r="D6914" i="61"/>
  <c r="C6916" i="61" l="1"/>
  <c r="B6916" i="61"/>
  <c r="A6917" i="61"/>
  <c r="D6915" i="61"/>
  <c r="C6917" i="61" l="1"/>
  <c r="B6917" i="61"/>
  <c r="A6918" i="61"/>
  <c r="D6916" i="61"/>
  <c r="C6918" i="61" l="1"/>
  <c r="B6918" i="61"/>
  <c r="A6919" i="61"/>
  <c r="D6917" i="61"/>
  <c r="C6919" i="61" l="1"/>
  <c r="B6919" i="61"/>
  <c r="A6920" i="61"/>
  <c r="D6918" i="61"/>
  <c r="C6920" i="61" l="1"/>
  <c r="B6920" i="61"/>
  <c r="A6921" i="61"/>
  <c r="D6919" i="61"/>
  <c r="C6921" i="61" l="1"/>
  <c r="B6921" i="61"/>
  <c r="A6922" i="61"/>
  <c r="D6920" i="61"/>
  <c r="C6922" i="61" l="1"/>
  <c r="B6922" i="61"/>
  <c r="A6923" i="61"/>
  <c r="D6921" i="61"/>
  <c r="C6923" i="61" l="1"/>
  <c r="B6923" i="61"/>
  <c r="A6924" i="61"/>
  <c r="D6922" i="61"/>
  <c r="C6924" i="61" l="1"/>
  <c r="B6924" i="61"/>
  <c r="A6925" i="61"/>
  <c r="D6923" i="61"/>
  <c r="C6925" i="61" l="1"/>
  <c r="B6925" i="61"/>
  <c r="A6926" i="61"/>
  <c r="D6924" i="61"/>
  <c r="C6926" i="61" l="1"/>
  <c r="B6926" i="61"/>
  <c r="A6927" i="61"/>
  <c r="D6925" i="61"/>
  <c r="C6927" i="61" l="1"/>
  <c r="B6927" i="61"/>
  <c r="A6928" i="61"/>
  <c r="D6926" i="61"/>
  <c r="C6928" i="61" l="1"/>
  <c r="B6928" i="61"/>
  <c r="A6929" i="61"/>
  <c r="D6927" i="61"/>
  <c r="C6929" i="61" l="1"/>
  <c r="B6929" i="61"/>
  <c r="A6930" i="61"/>
  <c r="D6928" i="61"/>
  <c r="C6930" i="61" l="1"/>
  <c r="B6930" i="61"/>
  <c r="A6931" i="61"/>
  <c r="D6929" i="61"/>
  <c r="C6931" i="61" l="1"/>
  <c r="B6931" i="61"/>
  <c r="A6932" i="61"/>
  <c r="D6930" i="61"/>
  <c r="C6932" i="61" l="1"/>
  <c r="B6932" i="61"/>
  <c r="A6933" i="61"/>
  <c r="D6931" i="61"/>
  <c r="C6933" i="61" l="1"/>
  <c r="B6933" i="61"/>
  <c r="A6934" i="61"/>
  <c r="D6932" i="61"/>
  <c r="C6934" i="61" l="1"/>
  <c r="A6935" i="61"/>
  <c r="B6934" i="61"/>
  <c r="D6933" i="61"/>
  <c r="C6935" i="61" l="1"/>
  <c r="B6935" i="61"/>
  <c r="A6936" i="61"/>
  <c r="D6934" i="61"/>
  <c r="C6936" i="61" l="1"/>
  <c r="B6936" i="61"/>
  <c r="A6937" i="61"/>
  <c r="D6935" i="61"/>
  <c r="C6937" i="61" l="1"/>
  <c r="B6937" i="61"/>
  <c r="A6938" i="61"/>
  <c r="D6936" i="61"/>
  <c r="C6938" i="61" l="1"/>
  <c r="B6938" i="61"/>
  <c r="A6939" i="61"/>
  <c r="D6937" i="61"/>
  <c r="C6939" i="61" l="1"/>
  <c r="B6939" i="61"/>
  <c r="A6940" i="61"/>
  <c r="D6938" i="61"/>
  <c r="C6940" i="61" l="1"/>
  <c r="B6940" i="61"/>
  <c r="A6941" i="61"/>
  <c r="D6939" i="61"/>
  <c r="C6941" i="61" l="1"/>
  <c r="B6941" i="61"/>
  <c r="A6942" i="61"/>
  <c r="D6940" i="61"/>
  <c r="C6942" i="61" l="1"/>
  <c r="B6942" i="61"/>
  <c r="A6943" i="61"/>
  <c r="D6941" i="61"/>
  <c r="C6943" i="61" l="1"/>
  <c r="B6943" i="61"/>
  <c r="A6944" i="61"/>
  <c r="D6942" i="61"/>
  <c r="C6944" i="61" l="1"/>
  <c r="B6944" i="61"/>
  <c r="A6945" i="61"/>
  <c r="D6943" i="61"/>
  <c r="C6945" i="61" l="1"/>
  <c r="B6945" i="61"/>
  <c r="A6946" i="61"/>
  <c r="D6944" i="61"/>
  <c r="C6946" i="61" l="1"/>
  <c r="B6946" i="61"/>
  <c r="A6947" i="61"/>
  <c r="D6945" i="61"/>
  <c r="C6947" i="61" l="1"/>
  <c r="B6947" i="61"/>
  <c r="A6948" i="61"/>
  <c r="D6946" i="61"/>
  <c r="C6948" i="61" l="1"/>
  <c r="B6948" i="61"/>
  <c r="A6949" i="61"/>
  <c r="D6947" i="61"/>
  <c r="C6949" i="61" l="1"/>
  <c r="B6949" i="61"/>
  <c r="A6950" i="61"/>
  <c r="D6948" i="61"/>
  <c r="C6950" i="61" l="1"/>
  <c r="B6950" i="61"/>
  <c r="A6951" i="61"/>
  <c r="D6949" i="61"/>
  <c r="C6951" i="61" l="1"/>
  <c r="B6951" i="61"/>
  <c r="A6952" i="61"/>
  <c r="D6950" i="61"/>
  <c r="C6952" i="61" l="1"/>
  <c r="B6952" i="61"/>
  <c r="A6953" i="61"/>
  <c r="D6951" i="61"/>
  <c r="C6953" i="61" l="1"/>
  <c r="B6953" i="61"/>
  <c r="A6954" i="61"/>
  <c r="D6952" i="61"/>
  <c r="C6954" i="61" l="1"/>
  <c r="B6954" i="61"/>
  <c r="A6955" i="61"/>
  <c r="D6953" i="61"/>
  <c r="C6955" i="61" l="1"/>
  <c r="B6955" i="61"/>
  <c r="A6956" i="61"/>
  <c r="D6954" i="61"/>
  <c r="C6956" i="61" l="1"/>
  <c r="B6956" i="61"/>
  <c r="A6957" i="61"/>
  <c r="D6955" i="61"/>
  <c r="C6957" i="61" l="1"/>
  <c r="B6957" i="61"/>
  <c r="A6958" i="61"/>
  <c r="D6956" i="61"/>
  <c r="C6958" i="61" l="1"/>
  <c r="B6958" i="61"/>
  <c r="A6959" i="61"/>
  <c r="D6957" i="61"/>
  <c r="C6959" i="61" l="1"/>
  <c r="B6959" i="61"/>
  <c r="A6960" i="61"/>
  <c r="D6958" i="61"/>
  <c r="C6960" i="61" l="1"/>
  <c r="B6960" i="61"/>
  <c r="A6961" i="61"/>
  <c r="D6959" i="61"/>
  <c r="C6961" i="61" l="1"/>
  <c r="B6961" i="61"/>
  <c r="A6962" i="61"/>
  <c r="D6960" i="61"/>
  <c r="C6962" i="61" l="1"/>
  <c r="B6962" i="61"/>
  <c r="A6963" i="61"/>
  <c r="D6961" i="61"/>
  <c r="C6963" i="61" l="1"/>
  <c r="B6963" i="61"/>
  <c r="A6964" i="61"/>
  <c r="D6962" i="61"/>
  <c r="C6964" i="61" l="1"/>
  <c r="B6964" i="61"/>
  <c r="A6965" i="61"/>
  <c r="D6963" i="61"/>
  <c r="C6965" i="61" l="1"/>
  <c r="B6965" i="61"/>
  <c r="A6966" i="61"/>
  <c r="D6964" i="61"/>
  <c r="C6966" i="61" l="1"/>
  <c r="A6967" i="61"/>
  <c r="B6966" i="61"/>
  <c r="D6965" i="61"/>
  <c r="C6967" i="61" l="1"/>
  <c r="B6967" i="61"/>
  <c r="A6968" i="61"/>
  <c r="D6966" i="61"/>
  <c r="C6968" i="61" l="1"/>
  <c r="B6968" i="61"/>
  <c r="A6969" i="61"/>
  <c r="D6967" i="61"/>
  <c r="C6969" i="61" l="1"/>
  <c r="B6969" i="61"/>
  <c r="A6970" i="61"/>
  <c r="D6968" i="61"/>
  <c r="C6970" i="61" l="1"/>
  <c r="B6970" i="61"/>
  <c r="A6971" i="61"/>
  <c r="D6969" i="61"/>
  <c r="C6971" i="61" l="1"/>
  <c r="B6971" i="61"/>
  <c r="A6972" i="61"/>
  <c r="D6970" i="61"/>
  <c r="C6972" i="61" l="1"/>
  <c r="B6972" i="61"/>
  <c r="A6973" i="61"/>
  <c r="D6971" i="61"/>
  <c r="C6973" i="61" l="1"/>
  <c r="B6973" i="61"/>
  <c r="A6974" i="61"/>
  <c r="D6972" i="61"/>
  <c r="C6974" i="61" l="1"/>
  <c r="B6974" i="61"/>
  <c r="A6975" i="61"/>
  <c r="D6973" i="61"/>
  <c r="C6975" i="61" l="1"/>
  <c r="B6975" i="61"/>
  <c r="A6976" i="61"/>
  <c r="D6974" i="61"/>
  <c r="C6976" i="61" l="1"/>
  <c r="B6976" i="61"/>
  <c r="A6977" i="61"/>
  <c r="D6975" i="61"/>
  <c r="C6977" i="61" l="1"/>
  <c r="B6977" i="61"/>
  <c r="A6978" i="61"/>
  <c r="D6976" i="61"/>
  <c r="C6978" i="61" l="1"/>
  <c r="B6978" i="61"/>
  <c r="A6979" i="61"/>
  <c r="D6977" i="61"/>
  <c r="C6979" i="61" l="1"/>
  <c r="B6979" i="61"/>
  <c r="A6980" i="61"/>
  <c r="D6978" i="61"/>
  <c r="C6980" i="61" l="1"/>
  <c r="B6980" i="61"/>
  <c r="A6981" i="61"/>
  <c r="D6979" i="61"/>
  <c r="C6981" i="61" l="1"/>
  <c r="B6981" i="61"/>
  <c r="A6982" i="61"/>
  <c r="D6980" i="61"/>
  <c r="C6982" i="61" l="1"/>
  <c r="B6982" i="61"/>
  <c r="A6983" i="61"/>
  <c r="D6981" i="61"/>
  <c r="C6983" i="61" l="1"/>
  <c r="B6983" i="61"/>
  <c r="A6984" i="61"/>
  <c r="D6982" i="61"/>
  <c r="C6984" i="61" l="1"/>
  <c r="B6984" i="61"/>
  <c r="A6985" i="61"/>
  <c r="D6983" i="61"/>
  <c r="C6985" i="61" l="1"/>
  <c r="B6985" i="61"/>
  <c r="A6986" i="61"/>
  <c r="D6984" i="61"/>
  <c r="C6986" i="61" l="1"/>
  <c r="B6986" i="61"/>
  <c r="A6987" i="61"/>
  <c r="D6985" i="61"/>
  <c r="C6987" i="61" l="1"/>
  <c r="B6987" i="61"/>
  <c r="A6988" i="61"/>
  <c r="D6986" i="61"/>
  <c r="C6988" i="61" l="1"/>
  <c r="B6988" i="61"/>
  <c r="A6989" i="61"/>
  <c r="D6987" i="61"/>
  <c r="C6989" i="61" l="1"/>
  <c r="B6989" i="61"/>
  <c r="A6990" i="61"/>
  <c r="D6988" i="61"/>
  <c r="C6990" i="61" l="1"/>
  <c r="B6990" i="61"/>
  <c r="A6991" i="61"/>
  <c r="D6989" i="61"/>
  <c r="C6991" i="61" l="1"/>
  <c r="B6991" i="61"/>
  <c r="A6992" i="61"/>
  <c r="D6990" i="61"/>
  <c r="C6992" i="61" l="1"/>
  <c r="B6992" i="61"/>
  <c r="A6993" i="61"/>
  <c r="D6991" i="61"/>
  <c r="C6993" i="61" l="1"/>
  <c r="B6993" i="61"/>
  <c r="A6994" i="61"/>
  <c r="D6992" i="61"/>
  <c r="C6994" i="61" l="1"/>
  <c r="B6994" i="61"/>
  <c r="A6995" i="61"/>
  <c r="D6993" i="61"/>
  <c r="C6995" i="61" l="1"/>
  <c r="B6995" i="61"/>
  <c r="A6996" i="61"/>
  <c r="D6994" i="61"/>
  <c r="C6996" i="61" l="1"/>
  <c r="B6996" i="61"/>
  <c r="A6997" i="61"/>
  <c r="D6995" i="61"/>
  <c r="C6997" i="61" l="1"/>
  <c r="B6997" i="61"/>
  <c r="A6998" i="61"/>
  <c r="D6996" i="61"/>
  <c r="C6998" i="61" l="1"/>
  <c r="A6999" i="61"/>
  <c r="B6998" i="61"/>
  <c r="D6997" i="61"/>
  <c r="C6999" i="61" l="1"/>
  <c r="B6999" i="61"/>
  <c r="A7000" i="61"/>
  <c r="D6998" i="61"/>
  <c r="C7000" i="61" l="1"/>
  <c r="B7000" i="61"/>
  <c r="A7001" i="61"/>
  <c r="D6999" i="61"/>
  <c r="C7001" i="61" l="1"/>
  <c r="B7001" i="61"/>
  <c r="A7002" i="61"/>
  <c r="D7000" i="61"/>
  <c r="C7002" i="61" l="1"/>
  <c r="B7002" i="61"/>
  <c r="A7003" i="61"/>
  <c r="D7001" i="61"/>
  <c r="C7003" i="61" l="1"/>
  <c r="B7003" i="61"/>
  <c r="A7004" i="61"/>
  <c r="D7002" i="61"/>
  <c r="C7004" i="61" l="1"/>
  <c r="B7004" i="61"/>
  <c r="A7005" i="61"/>
  <c r="D7003" i="61"/>
  <c r="C7005" i="61" l="1"/>
  <c r="B7005" i="61"/>
  <c r="A7006" i="61"/>
  <c r="D7004" i="61"/>
  <c r="C7006" i="61" l="1"/>
  <c r="B7006" i="61"/>
  <c r="A7007" i="61"/>
  <c r="D7005" i="61"/>
  <c r="C7007" i="61" l="1"/>
  <c r="B7007" i="61"/>
  <c r="A7008" i="61"/>
  <c r="D7006" i="61"/>
  <c r="C7008" i="61" l="1"/>
  <c r="B7008" i="61"/>
  <c r="A7009" i="61"/>
  <c r="D7007" i="61"/>
  <c r="C7009" i="61" l="1"/>
  <c r="B7009" i="61"/>
  <c r="A7010" i="61"/>
  <c r="D7008" i="61"/>
  <c r="C7010" i="61" l="1"/>
  <c r="B7010" i="61"/>
  <c r="A7011" i="61"/>
  <c r="D7009" i="61"/>
  <c r="C7011" i="61" l="1"/>
  <c r="B7011" i="61"/>
  <c r="A7012" i="61"/>
  <c r="D7010" i="61"/>
  <c r="C7012" i="61" l="1"/>
  <c r="B7012" i="61"/>
  <c r="A7013" i="61"/>
  <c r="D7011" i="61"/>
  <c r="C7013" i="61" l="1"/>
  <c r="B7013" i="61"/>
  <c r="A7014" i="61"/>
  <c r="D7012" i="61"/>
  <c r="C7014" i="61" l="1"/>
  <c r="B7014" i="61"/>
  <c r="A7015" i="61"/>
  <c r="D7013" i="61"/>
  <c r="C7015" i="61" l="1"/>
  <c r="B7015" i="61"/>
  <c r="A7016" i="61"/>
  <c r="D7014" i="61"/>
  <c r="C7016" i="61" l="1"/>
  <c r="B7016" i="61"/>
  <c r="A7017" i="61"/>
  <c r="D7015" i="61"/>
  <c r="C7017" i="61" l="1"/>
  <c r="B7017" i="61"/>
  <c r="A7018" i="61"/>
  <c r="D7016" i="61"/>
  <c r="C7018" i="61" l="1"/>
  <c r="B7018" i="61"/>
  <c r="A7019" i="61"/>
  <c r="D7017" i="61"/>
  <c r="C7019" i="61" l="1"/>
  <c r="B7019" i="61"/>
  <c r="A7020" i="61"/>
  <c r="D7018" i="61"/>
  <c r="C7020" i="61" l="1"/>
  <c r="B7020" i="61"/>
  <c r="A7021" i="61"/>
  <c r="D7019" i="61"/>
  <c r="C7021" i="61" l="1"/>
  <c r="B7021" i="61"/>
  <c r="A7022" i="61"/>
  <c r="D7020" i="61"/>
  <c r="C7022" i="61" l="1"/>
  <c r="B7022" i="61"/>
  <c r="A7023" i="61"/>
  <c r="D7021" i="61"/>
  <c r="C7023" i="61" l="1"/>
  <c r="B7023" i="61"/>
  <c r="A7024" i="61"/>
  <c r="D7022" i="61"/>
  <c r="C7024" i="61" l="1"/>
  <c r="B7024" i="61"/>
  <c r="A7025" i="61"/>
  <c r="D7023" i="61"/>
  <c r="C7025" i="61" l="1"/>
  <c r="B7025" i="61"/>
  <c r="A7026" i="61"/>
  <c r="D7024" i="61"/>
  <c r="C7026" i="61" l="1"/>
  <c r="B7026" i="61"/>
  <c r="A7027" i="61"/>
  <c r="D7025" i="61"/>
  <c r="C7027" i="61" l="1"/>
  <c r="B7027" i="61"/>
  <c r="A7028" i="61"/>
  <c r="D7026" i="61"/>
  <c r="C7028" i="61" l="1"/>
  <c r="B7028" i="61"/>
  <c r="A7029" i="61"/>
  <c r="D7027" i="61"/>
  <c r="C7029" i="61" l="1"/>
  <c r="B7029" i="61"/>
  <c r="A7030" i="61"/>
  <c r="D7028" i="61"/>
  <c r="C7030" i="61" l="1"/>
  <c r="B7030" i="61"/>
  <c r="A7031" i="61"/>
  <c r="D7029" i="61"/>
  <c r="A7032" i="61" l="1"/>
  <c r="C7031" i="61"/>
  <c r="B7031" i="61"/>
  <c r="D7030" i="61"/>
  <c r="D7031" i="61" l="1"/>
  <c r="C7032" i="61"/>
  <c r="B7032" i="61"/>
  <c r="A7033" i="61"/>
  <c r="C7033" i="61" l="1"/>
  <c r="B7033" i="61"/>
  <c r="A7034" i="61"/>
  <c r="D7032" i="61"/>
  <c r="C7034" i="61" l="1"/>
  <c r="B7034" i="61"/>
  <c r="A7035" i="61"/>
  <c r="D7033" i="61"/>
  <c r="C7035" i="61" l="1"/>
  <c r="B7035" i="61"/>
  <c r="A7036" i="61"/>
  <c r="D7034" i="61"/>
  <c r="B7036" i="61" l="1"/>
  <c r="A7037" i="61"/>
  <c r="C7036" i="61"/>
  <c r="D7036" i="61" s="1"/>
  <c r="D7035" i="61"/>
  <c r="C7037" i="61" l="1"/>
  <c r="B7037" i="61"/>
  <c r="A7038" i="61"/>
  <c r="C7038" i="61" l="1"/>
  <c r="B7038" i="61"/>
  <c r="A7039" i="61"/>
  <c r="D7037" i="61"/>
  <c r="C7039" i="61" l="1"/>
  <c r="B7039" i="61"/>
  <c r="A7040" i="61"/>
  <c r="D7038" i="61"/>
  <c r="C7040" i="61" l="1"/>
  <c r="B7040" i="61"/>
  <c r="A7041" i="61"/>
  <c r="D7039" i="61"/>
  <c r="C7041" i="61" l="1"/>
  <c r="B7041" i="61"/>
  <c r="A7042" i="61"/>
  <c r="D7040" i="61"/>
  <c r="C7042" i="61" l="1"/>
  <c r="B7042" i="61"/>
  <c r="A7043" i="61"/>
  <c r="D7041" i="61"/>
  <c r="C7043" i="61" l="1"/>
  <c r="B7043" i="61"/>
  <c r="A7044" i="61"/>
  <c r="D7042" i="61"/>
  <c r="C7044" i="61" l="1"/>
  <c r="B7044" i="61"/>
  <c r="A7045" i="61"/>
  <c r="D7043" i="61"/>
  <c r="B7045" i="61" l="1"/>
  <c r="A7046" i="61"/>
  <c r="C7045" i="61"/>
  <c r="D7045" i="61" s="1"/>
  <c r="D7044" i="61"/>
  <c r="C7046" i="61" l="1"/>
  <c r="B7046" i="61"/>
  <c r="A7047" i="61"/>
  <c r="C7047" i="61" l="1"/>
  <c r="B7047" i="61"/>
  <c r="A7048" i="61"/>
  <c r="D7046" i="61"/>
  <c r="C7048" i="61" l="1"/>
  <c r="B7048" i="61"/>
  <c r="A7049" i="61"/>
  <c r="D7047" i="61"/>
  <c r="C7049" i="61" l="1"/>
  <c r="B7049" i="61"/>
  <c r="A7050" i="61"/>
  <c r="D7048" i="61"/>
  <c r="C7050" i="61" l="1"/>
  <c r="B7050" i="61"/>
  <c r="A7051" i="61"/>
  <c r="D7049" i="61"/>
  <c r="C7051" i="61" l="1"/>
  <c r="B7051" i="61"/>
  <c r="A7052" i="61"/>
  <c r="D7050" i="61"/>
  <c r="C7052" i="61" l="1"/>
  <c r="B7052" i="61"/>
  <c r="A7053" i="61"/>
  <c r="D7051" i="61"/>
  <c r="C7053" i="61" l="1"/>
  <c r="B7053" i="61"/>
  <c r="A7054" i="61"/>
  <c r="D7052" i="61"/>
  <c r="A7055" i="61" l="1"/>
  <c r="C7054" i="61"/>
  <c r="B7054" i="61"/>
  <c r="D7053" i="61"/>
  <c r="D7054" i="61" l="1"/>
  <c r="C7055" i="61"/>
  <c r="B7055" i="61"/>
  <c r="A7056" i="61"/>
  <c r="C7056" i="61" l="1"/>
  <c r="D7056" i="61" s="1"/>
  <c r="B7056" i="61"/>
  <c r="A7057" i="61"/>
  <c r="D7055" i="61"/>
  <c r="C7057" i="61" l="1"/>
  <c r="B7057" i="61"/>
  <c r="A7058" i="61"/>
  <c r="C7058" i="61" l="1"/>
  <c r="B7058" i="61"/>
  <c r="A7059" i="61"/>
  <c r="D7057" i="61"/>
  <c r="B7059" i="61" l="1"/>
  <c r="A7060" i="61"/>
  <c r="C7059" i="61"/>
  <c r="D7059" i="61" s="1"/>
  <c r="D7058" i="61"/>
  <c r="C7060" i="61" l="1"/>
  <c r="B7060" i="61"/>
  <c r="A7061" i="61"/>
  <c r="C7061" i="61" l="1"/>
  <c r="B7061" i="61"/>
  <c r="A7062" i="61"/>
  <c r="D7060" i="61"/>
  <c r="C7062" i="61" l="1"/>
  <c r="B7062" i="61"/>
  <c r="A7063" i="61"/>
  <c r="D7061" i="61"/>
  <c r="A7064" i="61" l="1"/>
  <c r="C7063" i="61"/>
  <c r="B7063" i="61"/>
  <c r="D7062" i="61"/>
  <c r="D7063" i="61" l="1"/>
  <c r="C7064" i="61"/>
  <c r="B7064" i="61"/>
  <c r="A7065" i="61"/>
  <c r="C7065" i="61" l="1"/>
  <c r="D7065" i="61" s="1"/>
  <c r="B7065" i="61"/>
  <c r="A7066" i="61"/>
  <c r="D7064" i="61"/>
  <c r="C7066" i="61" l="1"/>
  <c r="B7066" i="61"/>
  <c r="A7067" i="61"/>
  <c r="C7067" i="61" l="1"/>
  <c r="D7067" i="61" s="1"/>
  <c r="B7067" i="61"/>
  <c r="A7068" i="61"/>
  <c r="D7066" i="61"/>
  <c r="B7068" i="61" l="1"/>
  <c r="A7069" i="61"/>
  <c r="C7068" i="61"/>
  <c r="D7068" i="61" s="1"/>
  <c r="C7069" i="61" l="1"/>
  <c r="B7069" i="61"/>
  <c r="A7070" i="61"/>
  <c r="C7070" i="61" l="1"/>
  <c r="B7070" i="61"/>
  <c r="A7071" i="61"/>
  <c r="D7069" i="61"/>
  <c r="C7071" i="61" l="1"/>
  <c r="B7071" i="61"/>
  <c r="A7072" i="61"/>
  <c r="D7070" i="61"/>
  <c r="C7072" i="61" l="1"/>
  <c r="B7072" i="61"/>
  <c r="A7073" i="61"/>
  <c r="D7071" i="61"/>
  <c r="C7073" i="61" l="1"/>
  <c r="B7073" i="61"/>
  <c r="A7074" i="61"/>
  <c r="D7072" i="61"/>
  <c r="C7074" i="61" l="1"/>
  <c r="B7074" i="61"/>
  <c r="A7075" i="61"/>
  <c r="D7073" i="61"/>
  <c r="C7075" i="61" l="1"/>
  <c r="D7075" i="61" s="1"/>
  <c r="B7075" i="61"/>
  <c r="A7076" i="61"/>
  <c r="D7074" i="61"/>
  <c r="C7076" i="61" l="1"/>
  <c r="B7076" i="61"/>
  <c r="A7077" i="61"/>
  <c r="B7077" i="61" l="1"/>
  <c r="A7078" i="61"/>
  <c r="C7077" i="61"/>
  <c r="D7077" i="61" s="1"/>
  <c r="D7076" i="61"/>
  <c r="C7078" i="61" l="1"/>
  <c r="D7078" i="61" s="1"/>
  <c r="B7078" i="61"/>
  <c r="A7079" i="61"/>
  <c r="C7079" i="61" l="1"/>
  <c r="B7079" i="61"/>
  <c r="A7080" i="61"/>
  <c r="C7080" i="61" l="1"/>
  <c r="B7080" i="61"/>
  <c r="A7081" i="61"/>
  <c r="D7079" i="61"/>
  <c r="C7081" i="61" l="1"/>
  <c r="B7081" i="61"/>
  <c r="A7082" i="61"/>
  <c r="D7080" i="61"/>
  <c r="C7082" i="61" l="1"/>
  <c r="B7082" i="61"/>
  <c r="A7083" i="61"/>
  <c r="D7081" i="61"/>
  <c r="C7083" i="61" l="1"/>
  <c r="B7083" i="61"/>
  <c r="A7084" i="61"/>
  <c r="D7082" i="61"/>
  <c r="C7084" i="61" l="1"/>
  <c r="D7084" i="61" s="1"/>
  <c r="B7084" i="61"/>
  <c r="A7085" i="61"/>
  <c r="D7083" i="61"/>
  <c r="C7085" i="61" l="1"/>
  <c r="B7085" i="61"/>
  <c r="A7086" i="61"/>
  <c r="A7087" i="61" l="1"/>
  <c r="C7086" i="61"/>
  <c r="B7086" i="61"/>
  <c r="D7085" i="61"/>
  <c r="D7086" i="61" l="1"/>
  <c r="C7087" i="61"/>
  <c r="D7087" i="61" s="1"/>
  <c r="B7087" i="61"/>
  <c r="A7088" i="61"/>
  <c r="C7088" i="61" l="1"/>
  <c r="B7088" i="61"/>
  <c r="A7089" i="61"/>
  <c r="C7089" i="61" l="1"/>
  <c r="B7089" i="61"/>
  <c r="A7090" i="61"/>
  <c r="D7088" i="61"/>
  <c r="C7090" i="61" l="1"/>
  <c r="B7090" i="61"/>
  <c r="A7091" i="61"/>
  <c r="D7089" i="61"/>
  <c r="B7091" i="61" l="1"/>
  <c r="A7092" i="61"/>
  <c r="C7091" i="61"/>
  <c r="D7091" i="61" s="1"/>
  <c r="D7090" i="61"/>
  <c r="C7092" i="61" l="1"/>
  <c r="B7092" i="61"/>
  <c r="A7093" i="61"/>
  <c r="C7093" i="61" l="1"/>
  <c r="B7093" i="61"/>
  <c r="A7094" i="61"/>
  <c r="D7092" i="61"/>
  <c r="C7094" i="61" l="1"/>
  <c r="B7094" i="61"/>
  <c r="A7095" i="61"/>
  <c r="D7093" i="61"/>
  <c r="A7096" i="61" l="1"/>
  <c r="C7095" i="61"/>
  <c r="B7095" i="61"/>
  <c r="D7094" i="61"/>
  <c r="D7095" i="61" l="1"/>
  <c r="C7096" i="61"/>
  <c r="B7096" i="61"/>
  <c r="A7097" i="61"/>
  <c r="C7097" i="61" l="1"/>
  <c r="B7097" i="61"/>
  <c r="A7098" i="61"/>
  <c r="D7096" i="61"/>
  <c r="C7098" i="61" l="1"/>
  <c r="B7098" i="61"/>
  <c r="A7099" i="61"/>
  <c r="D7097" i="61"/>
  <c r="C7099" i="61" l="1"/>
  <c r="B7099" i="61"/>
  <c r="A7100" i="61"/>
  <c r="D7098" i="61"/>
  <c r="B7100" i="61" l="1"/>
  <c r="A7101" i="61"/>
  <c r="C7100" i="61"/>
  <c r="D7100" i="61" s="1"/>
  <c r="D7099" i="61"/>
  <c r="C7101" i="61" l="1"/>
  <c r="B7101" i="61"/>
  <c r="A7102" i="61"/>
  <c r="C7102" i="61" l="1"/>
  <c r="B7102" i="61"/>
  <c r="A7103" i="61"/>
  <c r="D7101" i="61"/>
  <c r="C7103" i="61" l="1"/>
  <c r="B7103" i="61"/>
  <c r="A7104" i="61"/>
  <c r="D7102" i="61"/>
  <c r="C7104" i="61" l="1"/>
  <c r="A7105" i="61"/>
  <c r="B7104" i="61"/>
  <c r="D7103" i="61"/>
  <c r="C7105" i="61" l="1"/>
  <c r="B7105" i="61"/>
  <c r="A7106" i="61"/>
  <c r="D7104" i="61"/>
  <c r="C7106" i="61" l="1"/>
  <c r="B7106" i="61"/>
  <c r="A7107" i="61"/>
  <c r="D7105" i="61"/>
  <c r="C7107" i="61" l="1"/>
  <c r="B7107" i="61"/>
  <c r="A7108" i="61"/>
  <c r="D7106" i="61"/>
  <c r="C7108" i="61" l="1"/>
  <c r="B7108" i="61"/>
  <c r="A7109" i="61"/>
  <c r="D7107" i="61"/>
  <c r="B7109" i="61" l="1"/>
  <c r="A7110" i="61"/>
  <c r="C7109" i="61"/>
  <c r="D7109" i="61" s="1"/>
  <c r="D7108" i="61"/>
  <c r="C7110" i="61" l="1"/>
  <c r="B7110" i="61"/>
  <c r="A7111" i="61"/>
  <c r="C7111" i="61" l="1"/>
  <c r="B7111" i="61"/>
  <c r="A7112" i="61"/>
  <c r="D7110" i="61"/>
  <c r="C7112" i="61" l="1"/>
  <c r="B7112" i="61"/>
  <c r="A7113" i="61"/>
  <c r="D7111" i="61"/>
  <c r="C7113" i="61" l="1"/>
  <c r="B7113" i="61"/>
  <c r="A7114" i="61"/>
  <c r="D7112" i="61"/>
  <c r="C7114" i="61" l="1"/>
  <c r="B7114" i="61"/>
  <c r="A7115" i="61"/>
  <c r="D7113" i="61"/>
  <c r="C7115" i="61" l="1"/>
  <c r="B7115" i="61"/>
  <c r="A7116" i="61"/>
  <c r="D7114" i="61"/>
  <c r="C7116" i="61" l="1"/>
  <c r="B7116" i="61"/>
  <c r="A7117" i="61"/>
  <c r="D7115" i="61"/>
  <c r="C7117" i="61" l="1"/>
  <c r="B7117" i="61"/>
  <c r="A7118" i="61"/>
  <c r="D7116" i="61"/>
  <c r="A7119" i="61" l="1"/>
  <c r="C7118" i="61"/>
  <c r="B7118" i="61"/>
  <c r="D7117" i="61"/>
  <c r="D7118" i="61" l="1"/>
  <c r="C7119" i="61"/>
  <c r="B7119" i="61"/>
  <c r="A7120" i="61"/>
  <c r="C7120" i="61" l="1"/>
  <c r="B7120" i="61"/>
  <c r="A7121" i="61"/>
  <c r="D7119" i="61"/>
  <c r="C7121" i="61" l="1"/>
  <c r="B7121" i="61"/>
  <c r="A7122" i="61"/>
  <c r="D7120" i="61"/>
  <c r="C7122" i="61" l="1"/>
  <c r="B7122" i="61"/>
  <c r="A7123" i="61"/>
  <c r="D7121" i="61"/>
  <c r="B7123" i="61" l="1"/>
  <c r="A7124" i="61"/>
  <c r="C7123" i="61"/>
  <c r="D7123" i="61" s="1"/>
  <c r="D7122" i="61"/>
  <c r="C7124" i="61" l="1"/>
  <c r="B7124" i="61"/>
  <c r="A7125" i="61"/>
  <c r="C7125" i="61" l="1"/>
  <c r="B7125" i="61"/>
  <c r="A7126" i="61"/>
  <c r="D7124" i="61"/>
  <c r="C7126" i="61" l="1"/>
  <c r="B7126" i="61"/>
  <c r="A7127" i="61"/>
  <c r="D7125" i="61"/>
  <c r="A7128" i="61" l="1"/>
  <c r="C7127" i="61"/>
  <c r="B7127" i="61"/>
  <c r="D7126" i="61"/>
  <c r="D7127" i="61" l="1"/>
  <c r="C7128" i="61"/>
  <c r="B7128" i="61"/>
  <c r="A7129" i="61"/>
  <c r="C7129" i="61" l="1"/>
  <c r="B7129" i="61"/>
  <c r="A7130" i="61"/>
  <c r="D7128" i="61"/>
  <c r="C7130" i="61" l="1"/>
  <c r="B7130" i="61"/>
  <c r="A7131" i="61"/>
  <c r="D7129" i="61"/>
  <c r="C7131" i="61" l="1"/>
  <c r="B7131" i="61"/>
  <c r="A7132" i="61"/>
  <c r="D7130" i="61"/>
  <c r="B7132" i="61" l="1"/>
  <c r="A7133" i="61"/>
  <c r="C7132" i="61"/>
  <c r="D7132" i="61" s="1"/>
  <c r="D7131" i="61"/>
  <c r="C7133" i="61" l="1"/>
  <c r="B7133" i="61"/>
  <c r="A7134" i="61"/>
  <c r="C7134" i="61" l="1"/>
  <c r="B7134" i="61"/>
  <c r="A7135" i="61"/>
  <c r="D7133" i="61"/>
  <c r="C7135" i="61" l="1"/>
  <c r="B7135" i="61"/>
  <c r="A7136" i="61"/>
  <c r="D7134" i="61"/>
  <c r="C7136" i="61" l="1"/>
  <c r="B7136" i="61"/>
  <c r="A7137" i="61"/>
  <c r="D7135" i="61"/>
  <c r="C7137" i="61" l="1"/>
  <c r="B7137" i="61"/>
  <c r="A7138" i="61"/>
  <c r="D7136" i="61"/>
  <c r="C7138" i="61" l="1"/>
  <c r="B7138" i="61"/>
  <c r="A7139" i="61"/>
  <c r="D7137" i="61"/>
  <c r="C7139" i="61" l="1"/>
  <c r="B7139" i="61"/>
  <c r="A7140" i="61"/>
  <c r="D7138" i="61"/>
  <c r="C7140" i="61" l="1"/>
  <c r="B7140" i="61"/>
  <c r="A7141" i="61"/>
  <c r="D7139" i="61"/>
  <c r="B7141" i="61" l="1"/>
  <c r="A7142" i="61"/>
  <c r="C7141" i="61"/>
  <c r="D7141" i="61" s="1"/>
  <c r="D7140" i="61"/>
  <c r="C7142" i="61" l="1"/>
  <c r="B7142" i="61"/>
  <c r="A7143" i="61"/>
  <c r="C7143" i="61" l="1"/>
  <c r="B7143" i="61"/>
  <c r="A7144" i="61"/>
  <c r="D7142" i="61"/>
  <c r="C7144" i="61" l="1"/>
  <c r="B7144" i="61"/>
  <c r="A7145" i="61"/>
  <c r="D7143" i="61"/>
  <c r="C7145" i="61" l="1"/>
  <c r="B7145" i="61"/>
  <c r="A7146" i="61"/>
  <c r="D7144" i="61"/>
  <c r="C7146" i="61" l="1"/>
  <c r="B7146" i="61"/>
  <c r="A7147" i="61"/>
  <c r="D7145" i="61"/>
  <c r="C7147" i="61" l="1"/>
  <c r="B7147" i="61"/>
  <c r="A7148" i="61"/>
  <c r="D7146" i="61"/>
  <c r="C7148" i="61" l="1"/>
  <c r="B7148" i="61"/>
  <c r="A7149" i="61"/>
  <c r="D7147" i="61"/>
  <c r="C7149" i="61" l="1"/>
  <c r="B7149" i="61"/>
  <c r="A7150" i="61"/>
  <c r="D7148" i="61"/>
  <c r="A7151" i="61" l="1"/>
  <c r="C7150" i="61"/>
  <c r="B7150" i="61"/>
  <c r="D7149" i="61"/>
  <c r="D7150" i="61" l="1"/>
  <c r="C7151" i="61"/>
  <c r="B7151" i="61"/>
  <c r="A7152" i="61"/>
  <c r="C7152" i="61" l="1"/>
  <c r="B7152" i="61"/>
  <c r="A7153" i="61"/>
  <c r="D7151" i="61"/>
  <c r="C7153" i="61" l="1"/>
  <c r="B7153" i="61"/>
  <c r="A7154" i="61"/>
  <c r="D7152" i="61"/>
  <c r="C7154" i="61" l="1"/>
  <c r="B7154" i="61"/>
  <c r="A7155" i="61"/>
  <c r="D7153" i="61"/>
  <c r="B7155" i="61" l="1"/>
  <c r="A7156" i="61"/>
  <c r="C7155" i="61"/>
  <c r="D7155" i="61" s="1"/>
  <c r="D7154" i="61"/>
  <c r="C7156" i="61" l="1"/>
  <c r="B7156" i="61"/>
  <c r="A7157" i="61"/>
  <c r="C7157" i="61" l="1"/>
  <c r="B7157" i="61"/>
  <c r="A7158" i="61"/>
  <c r="D7156" i="61"/>
  <c r="C7158" i="61" l="1"/>
  <c r="B7158" i="61"/>
  <c r="A7159" i="61"/>
  <c r="D7157" i="61"/>
  <c r="A7160" i="61" l="1"/>
  <c r="C7159" i="61"/>
  <c r="B7159" i="61"/>
  <c r="D7158" i="61"/>
  <c r="D7159" i="61" l="1"/>
  <c r="C7160" i="61"/>
  <c r="B7160" i="61"/>
  <c r="A7161" i="61"/>
  <c r="C7161" i="61" l="1"/>
  <c r="B7161" i="61"/>
  <c r="A7162" i="61"/>
  <c r="D7160" i="61"/>
  <c r="C7162" i="61" l="1"/>
  <c r="B7162" i="61"/>
  <c r="A7163" i="61"/>
  <c r="D7161" i="61"/>
  <c r="C7163" i="61" l="1"/>
  <c r="B7163" i="61"/>
  <c r="A7164" i="61"/>
  <c r="D7162" i="61"/>
  <c r="B7164" i="61" l="1"/>
  <c r="A7165" i="61"/>
  <c r="C7164" i="61"/>
  <c r="D7164" i="61" s="1"/>
  <c r="D7163" i="61"/>
  <c r="C7165" i="61" l="1"/>
  <c r="B7165" i="61"/>
  <c r="A7166" i="61"/>
  <c r="C7166" i="61" l="1"/>
  <c r="B7166" i="61"/>
  <c r="A7167" i="61"/>
  <c r="D7165" i="61"/>
  <c r="C7167" i="61" l="1"/>
  <c r="B7167" i="61"/>
  <c r="A7168" i="61"/>
  <c r="D7166" i="61"/>
  <c r="C7168" i="61" l="1"/>
  <c r="B7168" i="61"/>
  <c r="A7169" i="61"/>
  <c r="D7167" i="61"/>
  <c r="C7169" i="61" l="1"/>
  <c r="B7169" i="61"/>
  <c r="A7170" i="61"/>
  <c r="D7168" i="61"/>
  <c r="C7170" i="61" l="1"/>
  <c r="B7170" i="61"/>
  <c r="A7171" i="61"/>
  <c r="D7169" i="61"/>
  <c r="C7171" i="61" l="1"/>
  <c r="B7171" i="61"/>
  <c r="A7172" i="61"/>
  <c r="D7170" i="61"/>
  <c r="C7172" i="61" l="1"/>
  <c r="B7172" i="61"/>
  <c r="A7173" i="61"/>
  <c r="D7171" i="61"/>
  <c r="B7173" i="61" l="1"/>
  <c r="A7174" i="61"/>
  <c r="C7173" i="61"/>
  <c r="D7173" i="61" s="1"/>
  <c r="D7172" i="61"/>
  <c r="C7174" i="61" l="1"/>
  <c r="D7174" i="61" s="1"/>
  <c r="B7174" i="61"/>
  <c r="A7175" i="61"/>
  <c r="C7175" i="61" l="1"/>
  <c r="B7175" i="61"/>
  <c r="A7176" i="61"/>
  <c r="C7176" i="61" l="1"/>
  <c r="B7176" i="61"/>
  <c r="A7177" i="61"/>
  <c r="D7175" i="61"/>
  <c r="C7177" i="61" l="1"/>
  <c r="A7178" i="61"/>
  <c r="B7177" i="61"/>
  <c r="D7176" i="61"/>
  <c r="C7178" i="61" l="1"/>
  <c r="B7178" i="61"/>
  <c r="A7179" i="61"/>
  <c r="D7177" i="61"/>
  <c r="C7179" i="61" l="1"/>
  <c r="D7179" i="61" s="1"/>
  <c r="B7179" i="61"/>
  <c r="A7180" i="61"/>
  <c r="D7178" i="61"/>
  <c r="C7180" i="61" l="1"/>
  <c r="B7180" i="61"/>
  <c r="A7181" i="61"/>
  <c r="C7181" i="61" l="1"/>
  <c r="B7181" i="61"/>
  <c r="A7182" i="61"/>
  <c r="D7180" i="61"/>
  <c r="A7183" i="61" l="1"/>
  <c r="C7182" i="61"/>
  <c r="D7182" i="61" s="1"/>
  <c r="B7182" i="61"/>
  <c r="D7181" i="61"/>
  <c r="C7183" i="61" l="1"/>
  <c r="B7183" i="61"/>
  <c r="A7184" i="61"/>
  <c r="C7184" i="61" l="1"/>
  <c r="B7184" i="61"/>
  <c r="A7185" i="61"/>
  <c r="D7183" i="61"/>
  <c r="C7185" i="61" l="1"/>
  <c r="B7185" i="61"/>
  <c r="A7186" i="61"/>
  <c r="D7184" i="61"/>
  <c r="C7186" i="61" l="1"/>
  <c r="B7186" i="61"/>
  <c r="A7187" i="61"/>
  <c r="D7185" i="61"/>
  <c r="B7187" i="61" l="1"/>
  <c r="A7188" i="61"/>
  <c r="C7187" i="61"/>
  <c r="D7187" i="61" s="1"/>
  <c r="D7186" i="61"/>
  <c r="C7188" i="61" l="1"/>
  <c r="B7188" i="61"/>
  <c r="A7189" i="61"/>
  <c r="C7189" i="61" l="1"/>
  <c r="B7189" i="61"/>
  <c r="A7190" i="61"/>
  <c r="D7188" i="61"/>
  <c r="C7190" i="61" l="1"/>
  <c r="B7190" i="61"/>
  <c r="A7191" i="61"/>
  <c r="D7189" i="61"/>
  <c r="A7192" i="61" l="1"/>
  <c r="C7191" i="61"/>
  <c r="B7191" i="61"/>
  <c r="D7190" i="61"/>
  <c r="D7191" i="61" l="1"/>
  <c r="C7192" i="61"/>
  <c r="B7192" i="61"/>
  <c r="A7193" i="61"/>
  <c r="C7193" i="61" l="1"/>
  <c r="B7193" i="61"/>
  <c r="A7194" i="61"/>
  <c r="D7192" i="61"/>
  <c r="C7194" i="61" l="1"/>
  <c r="B7194" i="61"/>
  <c r="A7195" i="61"/>
  <c r="D7193" i="61"/>
  <c r="C7195" i="61" l="1"/>
  <c r="B7195" i="61"/>
  <c r="A7196" i="61"/>
  <c r="D7194" i="61"/>
  <c r="B7196" i="61" l="1"/>
  <c r="A7197" i="61"/>
  <c r="C7196" i="61"/>
  <c r="D7196" i="61" s="1"/>
  <c r="D7195" i="61"/>
  <c r="C7197" i="61" l="1"/>
  <c r="B7197" i="61"/>
  <c r="A7198" i="61"/>
  <c r="C7198" i="61" l="1"/>
  <c r="B7198" i="61"/>
  <c r="A7199" i="61"/>
  <c r="D7197" i="61"/>
  <c r="C7199" i="61" l="1"/>
  <c r="B7199" i="61"/>
  <c r="A7200" i="61"/>
  <c r="D7198" i="61"/>
  <c r="C7200" i="61" l="1"/>
  <c r="B7200" i="61"/>
  <c r="A7201" i="61"/>
  <c r="D7199" i="61"/>
  <c r="C7201" i="61" l="1"/>
  <c r="B7201" i="61"/>
  <c r="A7202" i="61"/>
  <c r="D7200" i="61"/>
  <c r="C7202" i="61" l="1"/>
  <c r="B7202" i="61"/>
  <c r="A7203" i="61"/>
  <c r="D7201" i="61"/>
  <c r="C7203" i="61" l="1"/>
  <c r="B7203" i="61"/>
  <c r="A7204" i="61"/>
  <c r="D7202" i="61"/>
  <c r="C7204" i="61" l="1"/>
  <c r="B7204" i="61"/>
  <c r="A7205" i="61"/>
  <c r="D7203" i="61"/>
  <c r="B7205" i="61" l="1"/>
  <c r="A7206" i="61"/>
  <c r="C7205" i="61"/>
  <c r="D7205" i="61" s="1"/>
  <c r="D7204" i="61"/>
  <c r="C7206" i="61" l="1"/>
  <c r="B7206" i="61"/>
  <c r="A7207" i="61"/>
  <c r="C7207" i="61" l="1"/>
  <c r="B7207" i="61"/>
  <c r="A7208" i="61"/>
  <c r="D7206" i="61"/>
  <c r="C7208" i="61" l="1"/>
  <c r="B7208" i="61"/>
  <c r="A7209" i="61"/>
  <c r="D7207" i="61"/>
  <c r="C7209" i="61" l="1"/>
  <c r="B7209" i="61"/>
  <c r="A7210" i="61"/>
  <c r="D7208" i="61"/>
  <c r="C7210" i="61" l="1"/>
  <c r="B7210" i="61"/>
  <c r="A7211" i="61"/>
  <c r="D7209" i="61"/>
  <c r="C7211" i="61" l="1"/>
  <c r="B7211" i="61"/>
  <c r="A7212" i="61"/>
  <c r="D7210" i="61"/>
  <c r="C7212" i="61" l="1"/>
  <c r="B7212" i="61"/>
  <c r="A7213" i="61"/>
  <c r="D7211" i="61"/>
  <c r="C7213" i="61" l="1"/>
  <c r="B7213" i="61"/>
  <c r="A7214" i="61"/>
  <c r="D7212" i="61"/>
  <c r="A7215" i="61" l="1"/>
  <c r="B7214" i="61"/>
  <c r="C7214" i="61"/>
  <c r="D7214" i="61" s="1"/>
  <c r="D7213" i="61"/>
  <c r="C7215" i="61" l="1"/>
  <c r="B7215" i="61"/>
  <c r="A7216" i="61"/>
  <c r="C7216" i="61" l="1"/>
  <c r="B7216" i="61"/>
  <c r="A7217" i="61"/>
  <c r="D7215" i="61"/>
  <c r="C7217" i="61" l="1"/>
  <c r="B7217" i="61"/>
  <c r="A7218" i="61"/>
  <c r="D7216" i="61"/>
  <c r="C7218" i="61" l="1"/>
  <c r="B7218" i="61"/>
  <c r="A7219" i="61"/>
  <c r="D7217" i="61"/>
  <c r="B7219" i="61" l="1"/>
  <c r="A7220" i="61"/>
  <c r="C7219" i="61"/>
  <c r="D7219" i="61" s="1"/>
  <c r="D7218" i="61"/>
  <c r="C7220" i="61" l="1"/>
  <c r="B7220" i="61"/>
  <c r="A7221" i="61"/>
  <c r="C7221" i="61" l="1"/>
  <c r="B7221" i="61"/>
  <c r="A7222" i="61"/>
  <c r="D7220" i="61"/>
  <c r="C7222" i="61" l="1"/>
  <c r="B7222" i="61"/>
  <c r="A7223" i="61"/>
  <c r="D7221" i="61"/>
  <c r="A7224" i="61" l="1"/>
  <c r="C7223" i="61"/>
  <c r="B7223" i="61"/>
  <c r="D7222" i="61"/>
  <c r="D7223" i="61" l="1"/>
  <c r="C7224" i="61"/>
  <c r="B7224" i="61"/>
  <c r="A7225" i="61"/>
  <c r="C7225" i="61" l="1"/>
  <c r="B7225" i="61"/>
  <c r="A7226" i="61"/>
  <c r="D7224" i="61"/>
  <c r="C7226" i="61" l="1"/>
  <c r="B7226" i="61"/>
  <c r="A7227" i="61"/>
  <c r="D7225" i="61"/>
  <c r="C7227" i="61" l="1"/>
  <c r="D7227" i="61" s="1"/>
  <c r="B7227" i="61"/>
  <c r="A7228" i="61"/>
  <c r="D7226" i="61"/>
  <c r="B7228" i="61" l="1"/>
  <c r="A7229" i="61"/>
  <c r="C7228" i="61"/>
  <c r="D7228" i="61" s="1"/>
  <c r="C7229" i="61" l="1"/>
  <c r="B7229" i="61"/>
  <c r="A7230" i="61"/>
  <c r="C7230" i="61" l="1"/>
  <c r="B7230" i="61"/>
  <c r="A7231" i="61"/>
  <c r="D7229" i="61"/>
  <c r="C7231" i="61" l="1"/>
  <c r="B7231" i="61"/>
  <c r="A7232" i="61"/>
  <c r="D7230" i="61"/>
  <c r="C7232" i="61" l="1"/>
  <c r="B7232" i="61"/>
  <c r="A7233" i="61"/>
  <c r="D7231" i="61"/>
  <c r="C7233" i="61" l="1"/>
  <c r="B7233" i="61"/>
  <c r="A7234" i="61"/>
  <c r="D7232" i="61"/>
  <c r="C7234" i="61" l="1"/>
  <c r="B7234" i="61"/>
  <c r="A7235" i="61"/>
  <c r="D7233" i="61"/>
  <c r="C7235" i="61" l="1"/>
  <c r="B7235" i="61"/>
  <c r="A7236" i="61"/>
  <c r="D7234" i="61"/>
  <c r="C7236" i="61" l="1"/>
  <c r="B7236" i="61"/>
  <c r="A7237" i="61"/>
  <c r="D7235" i="61"/>
  <c r="B7237" i="61" l="1"/>
  <c r="A7238" i="61"/>
  <c r="C7237" i="61"/>
  <c r="D7237" i="61" s="1"/>
  <c r="D7236" i="61"/>
  <c r="C7238" i="61" l="1"/>
  <c r="B7238" i="61"/>
  <c r="A7239" i="61"/>
  <c r="C7239" i="61" l="1"/>
  <c r="B7239" i="61"/>
  <c r="A7240" i="61"/>
  <c r="D7238" i="61"/>
  <c r="C7240" i="61" l="1"/>
  <c r="B7240" i="61"/>
  <c r="A7241" i="61"/>
  <c r="D7239" i="61"/>
  <c r="C7241" i="61" l="1"/>
  <c r="B7241" i="61"/>
  <c r="A7242" i="61"/>
  <c r="D7240" i="61"/>
  <c r="C7242" i="61" l="1"/>
  <c r="B7242" i="61"/>
  <c r="A7243" i="61"/>
  <c r="D7241" i="61"/>
  <c r="C7243" i="61" l="1"/>
  <c r="B7243" i="61"/>
  <c r="A7244" i="61"/>
  <c r="D7242" i="61"/>
  <c r="C7244" i="61" l="1"/>
  <c r="B7244" i="61"/>
  <c r="A7245" i="61"/>
  <c r="D7243" i="61"/>
  <c r="C7245" i="61" l="1"/>
  <c r="B7245" i="61"/>
  <c r="A7246" i="61"/>
  <c r="D7244" i="61"/>
  <c r="A7247" i="61" l="1"/>
  <c r="C7246" i="61"/>
  <c r="B7246" i="61"/>
  <c r="D7245" i="61"/>
  <c r="D7246" i="61" l="1"/>
  <c r="C7247" i="61"/>
  <c r="B7247" i="61"/>
  <c r="A7248" i="61"/>
  <c r="C7248" i="61" l="1"/>
  <c r="B7248" i="61"/>
  <c r="A7249" i="61"/>
  <c r="D7247" i="61"/>
  <c r="C7249" i="61" l="1"/>
  <c r="B7249" i="61"/>
  <c r="A7250" i="61"/>
  <c r="D7248" i="61"/>
  <c r="C7250" i="61" l="1"/>
  <c r="B7250" i="61"/>
  <c r="A7251" i="61"/>
  <c r="D7249" i="61"/>
  <c r="B7251" i="61" l="1"/>
  <c r="A7252" i="61"/>
  <c r="C7251" i="61"/>
  <c r="D7251" i="61" s="1"/>
  <c r="D7250" i="61"/>
  <c r="C7252" i="61" l="1"/>
  <c r="B7252" i="61"/>
  <c r="A7253" i="61"/>
  <c r="C7253" i="61" l="1"/>
  <c r="B7253" i="61"/>
  <c r="A7254" i="61"/>
  <c r="D7252" i="61"/>
  <c r="C7254" i="61" l="1"/>
  <c r="B7254" i="61"/>
  <c r="A7255" i="61"/>
  <c r="D7253" i="61"/>
  <c r="A7256" i="61" l="1"/>
  <c r="C7255" i="61"/>
  <c r="B7255" i="61"/>
  <c r="D7254" i="61"/>
  <c r="D7255" i="61" l="1"/>
  <c r="C7256" i="61"/>
  <c r="B7256" i="61"/>
  <c r="A7257" i="61"/>
  <c r="C7257" i="61" l="1"/>
  <c r="B7257" i="61"/>
  <c r="A7258" i="61"/>
  <c r="D7256" i="61"/>
  <c r="C7258" i="61" l="1"/>
  <c r="B7258" i="61"/>
  <c r="A7259" i="61"/>
  <c r="D7257" i="61"/>
  <c r="C7259" i="61" l="1"/>
  <c r="B7259" i="61"/>
  <c r="A7260" i="61"/>
  <c r="D7258" i="61"/>
  <c r="B7260" i="61" l="1"/>
  <c r="A7261" i="61"/>
  <c r="C7260" i="61"/>
  <c r="D7260" i="61" s="1"/>
  <c r="D7259" i="61"/>
  <c r="C7261" i="61" l="1"/>
  <c r="B7261" i="61"/>
  <c r="A7262" i="61"/>
  <c r="C7262" i="61" l="1"/>
  <c r="B7262" i="61"/>
  <c r="A7263" i="61"/>
  <c r="D7261" i="61"/>
  <c r="C7263" i="61" l="1"/>
  <c r="B7263" i="61"/>
  <c r="A7264" i="61"/>
  <c r="D7262" i="61"/>
  <c r="C7264" i="61" l="1"/>
  <c r="B7264" i="61"/>
  <c r="A7265" i="61"/>
  <c r="D7263" i="61"/>
  <c r="C7265" i="61" l="1"/>
  <c r="B7265" i="61"/>
  <c r="A7266" i="61"/>
  <c r="D7264" i="61"/>
  <c r="C7266" i="61" l="1"/>
  <c r="B7266" i="61"/>
  <c r="A7267" i="61"/>
  <c r="D7265" i="61"/>
  <c r="C7267" i="61" l="1"/>
  <c r="B7267" i="61"/>
  <c r="A7268" i="61"/>
  <c r="D7266" i="61"/>
  <c r="C7268" i="61" l="1"/>
  <c r="B7268" i="61"/>
  <c r="A7269" i="61"/>
  <c r="D7267" i="61"/>
  <c r="B7269" i="61" l="1"/>
  <c r="A7270" i="61"/>
  <c r="C7269" i="61"/>
  <c r="D7269" i="61" s="1"/>
  <c r="D7268" i="61"/>
  <c r="C7270" i="61" l="1"/>
  <c r="B7270" i="61"/>
  <c r="A7271" i="61"/>
  <c r="C7271" i="61" l="1"/>
  <c r="B7271" i="61"/>
  <c r="A7272" i="61"/>
  <c r="D7270" i="61"/>
  <c r="C7272" i="61" l="1"/>
  <c r="B7272" i="61"/>
  <c r="A7273" i="61"/>
  <c r="D7271" i="61"/>
  <c r="C7273" i="61" l="1"/>
  <c r="B7273" i="61"/>
  <c r="A7274" i="61"/>
  <c r="D7272" i="61"/>
  <c r="C7274" i="61" l="1"/>
  <c r="B7274" i="61"/>
  <c r="A7275" i="61"/>
  <c r="D7273" i="61"/>
  <c r="C7275" i="61" l="1"/>
  <c r="B7275" i="61"/>
  <c r="A7276" i="61"/>
  <c r="D7274" i="61"/>
  <c r="C7276" i="61" l="1"/>
  <c r="B7276" i="61"/>
  <c r="A7277" i="61"/>
  <c r="D7275" i="61"/>
  <c r="C7277" i="61" l="1"/>
  <c r="B7277" i="61"/>
  <c r="A7278" i="61"/>
  <c r="D7276" i="61"/>
  <c r="A7279" i="61" l="1"/>
  <c r="C7278" i="61"/>
  <c r="B7278" i="61"/>
  <c r="D7277" i="61"/>
  <c r="D7278" i="61" l="1"/>
  <c r="C7279" i="61"/>
  <c r="B7279" i="61"/>
  <c r="A7280" i="61"/>
  <c r="C7280" i="61" l="1"/>
  <c r="B7280" i="61"/>
  <c r="A7281" i="61"/>
  <c r="D7279" i="61"/>
  <c r="C7281" i="61" l="1"/>
  <c r="B7281" i="61"/>
  <c r="A7282" i="61"/>
  <c r="D7280" i="61"/>
  <c r="C7282" i="61" l="1"/>
  <c r="B7282" i="61"/>
  <c r="A7283" i="61"/>
  <c r="D7281" i="61"/>
  <c r="B7283" i="61" l="1"/>
  <c r="A7284" i="61"/>
  <c r="C7283" i="61"/>
  <c r="D7283" i="61" s="1"/>
  <c r="D7282" i="61"/>
  <c r="C7284" i="61" l="1"/>
  <c r="B7284" i="61"/>
  <c r="A7285" i="61"/>
  <c r="C7285" i="61" l="1"/>
  <c r="B7285" i="61"/>
  <c r="A7286" i="61"/>
  <c r="D7284" i="61"/>
  <c r="C7286" i="61" l="1"/>
  <c r="B7286" i="61"/>
  <c r="A7287" i="61"/>
  <c r="D7285" i="61"/>
  <c r="A7288" i="61" l="1"/>
  <c r="C7287" i="61"/>
  <c r="B7287" i="61"/>
  <c r="D7286" i="61"/>
  <c r="D7287" i="61" l="1"/>
  <c r="C7288" i="61"/>
  <c r="B7288" i="61"/>
  <c r="A7289" i="61"/>
  <c r="C7289" i="61" l="1"/>
  <c r="B7289" i="61"/>
  <c r="A7290" i="61"/>
  <c r="D7288" i="61"/>
  <c r="C7290" i="61" l="1"/>
  <c r="B7290" i="61"/>
  <c r="A7291" i="61"/>
  <c r="D7289" i="61"/>
  <c r="C7291" i="61" l="1"/>
  <c r="B7291" i="61"/>
  <c r="A7292" i="61"/>
  <c r="D7290" i="61"/>
  <c r="B7292" i="61" l="1"/>
  <c r="A7293" i="61"/>
  <c r="C7292" i="61"/>
  <c r="D7292" i="61" s="1"/>
  <c r="D7291" i="61"/>
  <c r="C7293" i="61" l="1"/>
  <c r="B7293" i="61"/>
  <c r="A7294" i="61"/>
  <c r="C7294" i="61" l="1"/>
  <c r="B7294" i="61"/>
  <c r="A7295" i="61"/>
  <c r="D7293" i="61"/>
  <c r="C7295" i="61" l="1"/>
  <c r="B7295" i="61"/>
  <c r="A7296" i="61"/>
  <c r="D7294" i="61"/>
  <c r="C7296" i="61" l="1"/>
  <c r="B7296" i="61"/>
  <c r="A7297" i="61"/>
  <c r="D7295" i="61"/>
  <c r="C7297" i="61" l="1"/>
  <c r="B7297" i="61"/>
  <c r="A7298" i="61"/>
  <c r="D7296" i="61"/>
  <c r="C7298" i="61" l="1"/>
  <c r="B7298" i="61"/>
  <c r="A7299" i="61"/>
  <c r="D7297" i="61"/>
  <c r="C7299" i="61" l="1"/>
  <c r="B7299" i="61"/>
  <c r="A7300" i="61"/>
  <c r="D7298" i="61"/>
  <c r="C7300" i="61" l="1"/>
  <c r="B7300" i="61"/>
  <c r="A7301" i="61"/>
  <c r="D7299" i="61"/>
  <c r="B7301" i="61" l="1"/>
  <c r="A7302" i="61"/>
  <c r="C7301" i="61"/>
  <c r="D7301" i="61" s="1"/>
  <c r="D7300" i="61"/>
  <c r="C7302" i="61" l="1"/>
  <c r="B7302" i="61"/>
  <c r="A7303" i="61"/>
  <c r="C7303" i="61" l="1"/>
  <c r="B7303" i="61"/>
  <c r="A7304" i="61"/>
  <c r="D7302" i="61"/>
  <c r="C7304" i="61" l="1"/>
  <c r="B7304" i="61"/>
  <c r="A7305" i="61"/>
  <c r="D7303" i="61"/>
  <c r="C7305" i="61" l="1"/>
  <c r="B7305" i="61"/>
  <c r="A7306" i="61"/>
  <c r="D7304" i="61"/>
  <c r="C7306" i="61" l="1"/>
  <c r="B7306" i="61"/>
  <c r="A7307" i="61"/>
  <c r="D7305" i="61"/>
  <c r="C7307" i="61" l="1"/>
  <c r="B7307" i="61"/>
  <c r="A7308" i="61"/>
  <c r="D7306" i="61"/>
  <c r="C7308" i="61" l="1"/>
  <c r="B7308" i="61"/>
  <c r="A7309" i="61"/>
  <c r="D7307" i="61"/>
  <c r="C7309" i="61" l="1"/>
  <c r="B7309" i="61"/>
  <c r="A7310" i="61"/>
  <c r="D7308" i="61"/>
  <c r="A7311" i="61" l="1"/>
  <c r="C7310" i="61"/>
  <c r="B7310" i="61"/>
  <c r="D7309" i="61"/>
  <c r="D7310" i="61" l="1"/>
  <c r="C7311" i="61"/>
  <c r="B7311" i="61"/>
  <c r="A7312" i="61"/>
  <c r="C7312" i="61" l="1"/>
  <c r="B7312" i="61"/>
  <c r="A7313" i="61"/>
  <c r="D7311" i="61"/>
  <c r="C7313" i="61" l="1"/>
  <c r="B7313" i="61"/>
  <c r="A7314" i="61"/>
  <c r="D7312" i="61"/>
  <c r="C7314" i="61" l="1"/>
  <c r="B7314" i="61"/>
  <c r="A7315" i="61"/>
  <c r="D7313" i="61"/>
  <c r="B7315" i="61" l="1"/>
  <c r="A7316" i="61"/>
  <c r="C7315" i="61"/>
  <c r="D7315" i="61" s="1"/>
  <c r="D7314" i="61"/>
  <c r="C7316" i="61" l="1"/>
  <c r="B7316" i="61"/>
  <c r="A7317" i="61"/>
  <c r="C7317" i="61" l="1"/>
  <c r="B7317" i="61"/>
  <c r="A7318" i="61"/>
  <c r="D7316" i="61"/>
  <c r="C7318" i="61" l="1"/>
  <c r="B7318" i="61"/>
  <c r="A7319" i="61"/>
  <c r="D7317" i="61"/>
  <c r="A7320" i="61" l="1"/>
  <c r="C7319" i="61"/>
  <c r="B7319" i="61"/>
  <c r="D7318" i="61"/>
  <c r="D7319" i="61" l="1"/>
  <c r="C7320" i="61"/>
  <c r="B7320" i="61"/>
  <c r="A7321" i="61"/>
  <c r="C7321" i="61" l="1"/>
  <c r="B7321" i="61"/>
  <c r="A7322" i="61"/>
  <c r="D7320" i="61"/>
  <c r="C7322" i="61" l="1"/>
  <c r="B7322" i="61"/>
  <c r="A7323" i="61"/>
  <c r="D7321" i="61"/>
  <c r="C7323" i="61" l="1"/>
  <c r="B7323" i="61"/>
  <c r="A7324" i="61"/>
  <c r="D7322" i="61"/>
  <c r="B7324" i="61" l="1"/>
  <c r="A7325" i="61"/>
  <c r="C7324" i="61"/>
  <c r="D7324" i="61" s="1"/>
  <c r="D7323" i="61"/>
  <c r="C7325" i="61" l="1"/>
  <c r="B7325" i="61"/>
  <c r="A7326" i="61"/>
  <c r="C7326" i="61" l="1"/>
  <c r="B7326" i="61"/>
  <c r="A7327" i="61"/>
  <c r="D7325" i="61"/>
  <c r="C7327" i="61" l="1"/>
  <c r="B7327" i="61"/>
  <c r="A7328" i="61"/>
  <c r="D7326" i="61"/>
  <c r="C7328" i="61" l="1"/>
  <c r="B7328" i="61"/>
  <c r="A7329" i="61"/>
  <c r="D7327" i="61"/>
  <c r="C7329" i="61" l="1"/>
  <c r="B7329" i="61"/>
  <c r="A7330" i="61"/>
  <c r="D7328" i="61"/>
  <c r="C7330" i="61" l="1"/>
  <c r="B7330" i="61"/>
  <c r="A7331" i="61"/>
  <c r="D7329" i="61"/>
  <c r="C7331" i="61" l="1"/>
  <c r="B7331" i="61"/>
  <c r="A7332" i="61"/>
  <c r="D7330" i="61"/>
  <c r="C7332" i="61" l="1"/>
  <c r="B7332" i="61"/>
  <c r="A7333" i="61"/>
  <c r="D7331" i="61"/>
  <c r="B7333" i="61" l="1"/>
  <c r="A7334" i="61"/>
  <c r="C7333" i="61"/>
  <c r="D7333" i="61" s="1"/>
  <c r="D7332" i="61"/>
  <c r="C7334" i="61" l="1"/>
  <c r="B7334" i="61"/>
  <c r="A7335" i="61"/>
  <c r="C7335" i="61" l="1"/>
  <c r="B7335" i="61"/>
  <c r="A7336" i="61"/>
  <c r="D7334" i="61"/>
  <c r="C7336" i="61" l="1"/>
  <c r="B7336" i="61"/>
  <c r="A7337" i="61"/>
  <c r="D7335" i="61"/>
  <c r="C7337" i="61" l="1"/>
  <c r="B7337" i="61"/>
  <c r="A7338" i="61"/>
  <c r="D7336" i="61"/>
  <c r="C7338" i="61" l="1"/>
  <c r="B7338" i="61"/>
  <c r="A7339" i="61"/>
  <c r="D7337" i="61"/>
  <c r="C7339" i="61" l="1"/>
  <c r="B7339" i="61"/>
  <c r="A7340" i="61"/>
  <c r="D7338" i="61"/>
  <c r="C7340" i="61" l="1"/>
  <c r="B7340" i="61"/>
  <c r="A7341" i="61"/>
  <c r="D7339" i="61"/>
  <c r="C7341" i="61" l="1"/>
  <c r="B7341" i="61"/>
  <c r="A7342" i="61"/>
  <c r="D7340" i="61"/>
  <c r="A7343" i="61" l="1"/>
  <c r="C7342" i="61"/>
  <c r="B7342" i="61"/>
  <c r="D7341" i="61"/>
  <c r="D7342" i="61" l="1"/>
  <c r="C7343" i="61"/>
  <c r="B7343" i="61"/>
  <c r="A7344" i="61"/>
  <c r="C7344" i="61" l="1"/>
  <c r="B7344" i="61"/>
  <c r="A7345" i="61"/>
  <c r="D7343" i="61"/>
  <c r="C7345" i="61" l="1"/>
  <c r="B7345" i="61"/>
  <c r="A7346" i="61"/>
  <c r="D7344" i="61"/>
  <c r="C7346" i="61" l="1"/>
  <c r="B7346" i="61"/>
  <c r="A7347" i="61"/>
  <c r="D7345" i="61"/>
  <c r="B7347" i="61" l="1"/>
  <c r="A7348" i="61"/>
  <c r="C7347" i="61"/>
  <c r="D7347" i="61" s="1"/>
  <c r="D7346" i="61"/>
  <c r="C7348" i="61" l="1"/>
  <c r="B7348" i="61"/>
  <c r="A7349" i="61"/>
  <c r="C7349" i="61" l="1"/>
  <c r="B7349" i="61"/>
  <c r="A7350" i="61"/>
  <c r="D7348" i="61"/>
  <c r="C7350" i="61" l="1"/>
  <c r="B7350" i="61"/>
  <c r="A7351" i="61"/>
  <c r="D7349" i="61"/>
  <c r="A7352" i="61" l="1"/>
  <c r="C7351" i="61"/>
  <c r="B7351" i="61"/>
  <c r="D7350" i="61"/>
  <c r="D7351" i="61" l="1"/>
  <c r="C7352" i="61"/>
  <c r="B7352" i="61"/>
  <c r="A7353" i="61"/>
  <c r="C7353" i="61" l="1"/>
  <c r="B7353" i="61"/>
  <c r="A7354" i="61"/>
  <c r="D7352" i="61"/>
  <c r="C7354" i="61" l="1"/>
  <c r="D7354" i="61" s="1"/>
  <c r="B7354" i="61"/>
  <c r="A7355" i="61"/>
  <c r="D7353" i="61"/>
  <c r="C7355" i="61" l="1"/>
  <c r="B7355" i="61"/>
  <c r="A7356" i="61"/>
  <c r="B7356" i="61" l="1"/>
  <c r="A7357" i="61"/>
  <c r="C7356" i="61"/>
  <c r="D7356" i="61" s="1"/>
  <c r="D7355" i="61"/>
  <c r="C7357" i="61" l="1"/>
  <c r="B7357" i="61"/>
  <c r="A7358" i="61"/>
  <c r="C7358" i="61" l="1"/>
  <c r="B7358" i="61"/>
  <c r="A7359" i="61"/>
  <c r="D7357" i="61"/>
  <c r="C7359" i="61" l="1"/>
  <c r="B7359" i="61"/>
  <c r="A7360" i="61"/>
  <c r="D7358" i="61"/>
  <c r="C7360" i="61" l="1"/>
  <c r="A7361" i="61"/>
  <c r="B7360" i="61"/>
  <c r="D7359" i="61"/>
  <c r="C7361" i="61" l="1"/>
  <c r="B7361" i="61"/>
  <c r="A7362" i="61"/>
  <c r="D7360" i="61"/>
  <c r="C7362" i="61" l="1"/>
  <c r="B7362" i="61"/>
  <c r="A7363" i="61"/>
  <c r="D7361" i="61"/>
  <c r="C7363" i="61" l="1"/>
  <c r="B7363" i="61"/>
  <c r="A7364" i="61"/>
  <c r="D7362" i="61"/>
  <c r="C7364" i="61" l="1"/>
  <c r="B7364" i="61"/>
  <c r="A7365" i="61"/>
  <c r="D7363" i="61"/>
  <c r="B7365" i="61" l="1"/>
  <c r="A7366" i="61"/>
  <c r="C7365" i="61"/>
  <c r="D7365" i="61" s="1"/>
  <c r="D7364" i="61"/>
  <c r="C7366" i="61" l="1"/>
  <c r="B7366" i="61"/>
  <c r="A7367" i="61"/>
  <c r="C7367" i="61" l="1"/>
  <c r="B7367" i="61"/>
  <c r="A7368" i="61"/>
  <c r="D7366" i="61"/>
  <c r="C7368" i="61" l="1"/>
  <c r="B7368" i="61"/>
  <c r="A7369" i="61"/>
  <c r="D7367" i="61"/>
  <c r="C7369" i="61" l="1"/>
  <c r="B7369" i="61"/>
  <c r="A7370" i="61"/>
  <c r="D7368" i="61"/>
  <c r="C7370" i="61" l="1"/>
  <c r="B7370" i="61"/>
  <c r="A7371" i="61"/>
  <c r="D7369" i="61"/>
  <c r="C7371" i="61" l="1"/>
  <c r="B7371" i="61"/>
  <c r="A7372" i="61"/>
  <c r="D7370" i="61"/>
  <c r="C7372" i="61" l="1"/>
  <c r="B7372" i="61"/>
  <c r="A7373" i="61"/>
  <c r="D7371" i="61"/>
  <c r="C7373" i="61" l="1"/>
  <c r="B7373" i="61"/>
  <c r="A7374" i="61"/>
  <c r="D7372" i="61"/>
  <c r="A7375" i="61" l="1"/>
  <c r="C7374" i="61"/>
  <c r="B7374" i="61"/>
  <c r="D7373" i="61"/>
  <c r="D7374" i="61" l="1"/>
  <c r="C7375" i="61"/>
  <c r="B7375" i="61"/>
  <c r="A7376" i="61"/>
  <c r="C7376" i="61" l="1"/>
  <c r="B7376" i="61"/>
  <c r="A7377" i="61"/>
  <c r="D7375" i="61"/>
  <c r="C7377" i="61" l="1"/>
  <c r="B7377" i="61"/>
  <c r="A7378" i="61"/>
  <c r="D7376" i="61"/>
  <c r="C7378" i="61" l="1"/>
  <c r="B7378" i="61"/>
  <c r="A7379" i="61"/>
  <c r="D7377" i="61"/>
  <c r="B7379" i="61" l="1"/>
  <c r="A7380" i="61"/>
  <c r="C7379" i="61"/>
  <c r="D7379" i="61" s="1"/>
  <c r="D7378" i="61"/>
  <c r="C7380" i="61" l="1"/>
  <c r="B7380" i="61"/>
  <c r="A7381" i="61"/>
  <c r="C7381" i="61" l="1"/>
  <c r="B7381" i="61"/>
  <c r="A7382" i="61"/>
  <c r="D7380" i="61"/>
  <c r="C7382" i="61" l="1"/>
  <c r="B7382" i="61"/>
  <c r="A7383" i="61"/>
  <c r="D7381" i="61"/>
  <c r="A7384" i="61" l="1"/>
  <c r="C7383" i="61"/>
  <c r="B7383" i="61"/>
  <c r="D7382" i="61"/>
  <c r="D7383" i="61" l="1"/>
  <c r="C7384" i="61"/>
  <c r="B7384" i="61"/>
  <c r="A7385" i="61"/>
  <c r="C7385" i="61" l="1"/>
  <c r="B7385" i="61"/>
  <c r="A7386" i="61"/>
  <c r="D7384" i="61"/>
  <c r="C7386" i="61" l="1"/>
  <c r="B7386" i="61"/>
  <c r="A7387" i="61"/>
  <c r="D7385" i="61"/>
  <c r="C7387" i="61" l="1"/>
  <c r="B7387" i="61"/>
  <c r="A7388" i="61"/>
  <c r="D7386" i="61"/>
  <c r="B7388" i="61" l="1"/>
  <c r="A7389" i="61"/>
  <c r="C7388" i="61"/>
  <c r="D7388" i="61" s="1"/>
  <c r="D7387" i="61"/>
  <c r="C7389" i="61" l="1"/>
  <c r="B7389" i="61"/>
  <c r="A7390" i="61"/>
  <c r="C7390" i="61" l="1"/>
  <c r="B7390" i="61"/>
  <c r="A7391" i="61"/>
  <c r="D7389" i="61"/>
  <c r="C7391" i="61" l="1"/>
  <c r="B7391" i="61"/>
  <c r="A7392" i="61"/>
  <c r="D7390" i="61"/>
  <c r="C7392" i="61" l="1"/>
  <c r="B7392" i="61"/>
  <c r="A7393" i="61"/>
  <c r="D7391" i="61"/>
  <c r="C7393" i="61" l="1"/>
  <c r="B7393" i="61"/>
  <c r="A7394" i="61"/>
  <c r="D7392" i="61"/>
  <c r="C7394" i="61" l="1"/>
  <c r="B7394" i="61"/>
  <c r="A7395" i="61"/>
  <c r="D7393" i="61"/>
  <c r="C7395" i="61" l="1"/>
  <c r="B7395" i="61"/>
  <c r="A7396" i="61"/>
  <c r="D7394" i="61"/>
  <c r="C7396" i="61" l="1"/>
  <c r="B7396" i="61"/>
  <c r="A7397" i="61"/>
  <c r="D7395" i="61"/>
  <c r="B7397" i="61" l="1"/>
  <c r="A7398" i="61"/>
  <c r="C7397" i="61"/>
  <c r="D7397" i="61" s="1"/>
  <c r="D7396" i="61"/>
  <c r="C7398" i="61" l="1"/>
  <c r="B7398" i="61"/>
  <c r="A7399" i="61"/>
  <c r="C7399" i="61" l="1"/>
  <c r="B7399" i="61"/>
  <c r="A7400" i="61"/>
  <c r="D7398" i="61"/>
  <c r="C7400" i="61" l="1"/>
  <c r="B7400" i="61"/>
  <c r="A7401" i="61"/>
  <c r="D7399" i="61"/>
  <c r="C7401" i="61" l="1"/>
  <c r="B7401" i="61"/>
  <c r="A7402" i="61"/>
  <c r="D7400" i="61"/>
  <c r="C7402" i="61" l="1"/>
  <c r="B7402" i="61"/>
  <c r="A7403" i="61"/>
  <c r="D7401" i="61"/>
  <c r="C7403" i="61" l="1"/>
  <c r="B7403" i="61"/>
  <c r="A7404" i="61"/>
  <c r="D7402" i="61"/>
  <c r="C7404" i="61" l="1"/>
  <c r="B7404" i="61"/>
  <c r="A7405" i="61"/>
  <c r="D7403" i="61"/>
  <c r="C7405" i="61" l="1"/>
  <c r="B7405" i="61"/>
  <c r="A7406" i="61"/>
  <c r="D7404" i="61"/>
  <c r="A7407" i="61" l="1"/>
  <c r="C7406" i="61"/>
  <c r="B7406" i="61"/>
  <c r="D7405" i="61"/>
  <c r="D7406" i="61" l="1"/>
  <c r="C7407" i="61"/>
  <c r="B7407" i="61"/>
  <c r="A7408" i="61"/>
  <c r="C7408" i="61" l="1"/>
  <c r="B7408" i="61"/>
  <c r="A7409" i="61"/>
  <c r="D7407" i="61"/>
  <c r="C7409" i="61" l="1"/>
  <c r="B7409" i="61"/>
  <c r="A7410" i="61"/>
  <c r="D7408" i="61"/>
  <c r="C7410" i="61" l="1"/>
  <c r="B7410" i="61"/>
  <c r="A7411" i="61"/>
  <c r="D7409" i="61"/>
  <c r="B7411" i="61" l="1"/>
  <c r="A7412" i="61"/>
  <c r="C7411" i="61"/>
  <c r="D7411" i="61" s="1"/>
  <c r="D7410" i="61"/>
  <c r="C7412" i="61" l="1"/>
  <c r="B7412" i="61"/>
  <c r="A7413" i="61"/>
  <c r="C7413" i="61" l="1"/>
  <c r="B7413" i="61"/>
  <c r="A7414" i="61"/>
  <c r="D7412" i="61"/>
  <c r="C7414" i="61" l="1"/>
  <c r="B7414" i="61"/>
  <c r="A7415" i="61"/>
  <c r="D7413" i="61"/>
  <c r="A7416" i="61" l="1"/>
  <c r="C7415" i="61"/>
  <c r="B7415" i="61"/>
  <c r="D7414" i="61"/>
  <c r="D7415" i="61" l="1"/>
  <c r="C7416" i="61"/>
  <c r="B7416" i="61"/>
  <c r="A7417" i="61"/>
  <c r="C7417" i="61" l="1"/>
  <c r="B7417" i="61"/>
  <c r="A7418" i="61"/>
  <c r="D7416" i="61"/>
  <c r="C7418" i="61" l="1"/>
  <c r="B7418" i="61"/>
  <c r="A7419" i="61"/>
  <c r="D7417" i="61"/>
  <c r="C7419" i="61" l="1"/>
  <c r="B7419" i="61"/>
  <c r="A7420" i="61"/>
  <c r="D7418" i="61"/>
  <c r="B7420" i="61" l="1"/>
  <c r="A7421" i="61"/>
  <c r="C7420" i="61"/>
  <c r="D7420" i="61" s="1"/>
  <c r="D7419" i="61"/>
  <c r="C7421" i="61" l="1"/>
  <c r="B7421" i="61"/>
  <c r="A7422" i="61"/>
  <c r="C7422" i="61" l="1"/>
  <c r="B7422" i="61"/>
  <c r="A7423" i="61"/>
  <c r="D7421" i="61"/>
  <c r="C7423" i="61" l="1"/>
  <c r="B7423" i="61"/>
  <c r="A7424" i="61"/>
  <c r="D7422" i="61"/>
  <c r="C7424" i="61" l="1"/>
  <c r="B7424" i="61"/>
  <c r="A7425" i="61"/>
  <c r="D7423" i="61"/>
  <c r="C7425" i="61" l="1"/>
  <c r="B7425" i="61"/>
  <c r="A7426" i="61"/>
  <c r="D7424" i="61"/>
  <c r="C7426" i="61" l="1"/>
  <c r="B7426" i="61"/>
  <c r="A7427" i="61"/>
  <c r="D7425" i="61"/>
  <c r="C7427" i="61" l="1"/>
  <c r="B7427" i="61"/>
  <c r="A7428" i="61"/>
  <c r="D7426" i="61"/>
  <c r="C7428" i="61" l="1"/>
  <c r="B7428" i="61"/>
  <c r="A7429" i="61"/>
  <c r="D7427" i="61"/>
  <c r="B7429" i="61" l="1"/>
  <c r="A7430" i="61"/>
  <c r="C7429" i="61"/>
  <c r="D7429" i="61" s="1"/>
  <c r="D7428" i="61"/>
  <c r="C7430" i="61" l="1"/>
  <c r="B7430" i="61"/>
  <c r="A7431" i="61"/>
  <c r="C7431" i="61" l="1"/>
  <c r="B7431" i="61"/>
  <c r="A7432" i="61"/>
  <c r="D7430" i="61"/>
  <c r="C7432" i="61" l="1"/>
  <c r="B7432" i="61"/>
  <c r="A7433" i="61"/>
  <c r="D7431" i="61"/>
  <c r="C7433" i="61" l="1"/>
  <c r="A7434" i="61"/>
  <c r="B7433" i="61"/>
  <c r="D7432" i="61"/>
  <c r="C7434" i="61" l="1"/>
  <c r="B7434" i="61"/>
  <c r="A7435" i="61"/>
  <c r="D7433" i="61"/>
  <c r="C7435" i="61" l="1"/>
  <c r="B7435" i="61"/>
  <c r="A7436" i="61"/>
  <c r="D7434" i="61"/>
  <c r="C7436" i="61" l="1"/>
  <c r="B7436" i="61"/>
  <c r="A7437" i="61"/>
  <c r="D7435" i="61"/>
  <c r="C7437" i="61" l="1"/>
  <c r="B7437" i="61"/>
  <c r="A7438" i="61"/>
  <c r="D7436" i="61"/>
  <c r="A7439" i="61" l="1"/>
  <c r="C7438" i="61"/>
  <c r="B7438" i="61"/>
  <c r="D7437" i="61"/>
  <c r="D7438" i="61" l="1"/>
  <c r="C7439" i="61"/>
  <c r="B7439" i="61"/>
  <c r="A7440" i="61"/>
  <c r="C7440" i="61" l="1"/>
  <c r="B7440" i="61"/>
  <c r="A7441" i="61"/>
  <c r="D7439" i="61"/>
  <c r="C7441" i="61" l="1"/>
  <c r="B7441" i="61"/>
  <c r="A7442" i="61"/>
  <c r="D7440" i="61"/>
  <c r="C7442" i="61" l="1"/>
  <c r="B7442" i="61"/>
  <c r="A7443" i="61"/>
  <c r="D7441" i="61"/>
  <c r="B7443" i="61" l="1"/>
  <c r="A7444" i="61"/>
  <c r="C7443" i="61"/>
  <c r="D7443" i="61" s="1"/>
  <c r="D7442" i="61"/>
  <c r="C7444" i="61" l="1"/>
  <c r="B7444" i="61"/>
  <c r="A7445" i="61"/>
  <c r="C7445" i="61" l="1"/>
  <c r="B7445" i="61"/>
  <c r="A7446" i="61"/>
  <c r="D7444" i="61"/>
  <c r="C7446" i="61" l="1"/>
  <c r="B7446" i="61"/>
  <c r="A7447" i="61"/>
  <c r="D7445" i="61"/>
  <c r="A7448" i="61" l="1"/>
  <c r="C7447" i="61"/>
  <c r="B7447" i="61"/>
  <c r="D7446" i="61"/>
  <c r="D7447" i="61" l="1"/>
  <c r="C7448" i="61"/>
  <c r="B7448" i="61"/>
  <c r="A7449" i="61"/>
  <c r="C7449" i="61" l="1"/>
  <c r="B7449" i="61"/>
  <c r="A7450" i="61"/>
  <c r="D7448" i="61"/>
  <c r="C7450" i="61" l="1"/>
  <c r="B7450" i="61"/>
  <c r="A7451" i="61"/>
  <c r="D7449" i="61"/>
  <c r="C7451" i="61" l="1"/>
  <c r="B7451" i="61"/>
  <c r="A7452" i="61"/>
  <c r="D7450" i="61"/>
  <c r="B7452" i="61" l="1"/>
  <c r="A7453" i="61"/>
  <c r="C7452" i="61"/>
  <c r="D7452" i="61" s="1"/>
  <c r="D7451" i="61"/>
  <c r="C7453" i="61" l="1"/>
  <c r="B7453" i="61"/>
  <c r="A7454" i="61"/>
  <c r="C7454" i="61" l="1"/>
  <c r="B7454" i="61"/>
  <c r="A7455" i="61"/>
  <c r="D7453" i="61"/>
  <c r="C7455" i="61" l="1"/>
  <c r="B7455" i="61"/>
  <c r="A7456" i="61"/>
  <c r="D7454" i="61"/>
  <c r="C7456" i="61" l="1"/>
  <c r="B7456" i="61"/>
  <c r="A7457" i="61"/>
  <c r="D7455" i="61"/>
  <c r="C7457" i="61" l="1"/>
  <c r="B7457" i="61"/>
  <c r="A7458" i="61"/>
  <c r="D7456" i="61"/>
  <c r="C7458" i="61" l="1"/>
  <c r="B7458" i="61"/>
  <c r="A7459" i="61"/>
  <c r="D7457" i="61"/>
  <c r="C7459" i="61" l="1"/>
  <c r="B7459" i="61"/>
  <c r="A7460" i="61"/>
  <c r="D7458" i="61"/>
  <c r="C7460" i="61" l="1"/>
  <c r="B7460" i="61"/>
  <c r="A7461" i="61"/>
  <c r="D7459" i="61"/>
  <c r="B7461" i="61" l="1"/>
  <c r="A7462" i="61"/>
  <c r="C7461" i="61"/>
  <c r="D7461" i="61" s="1"/>
  <c r="D7460" i="61"/>
  <c r="C7462" i="61" l="1"/>
  <c r="B7462" i="61"/>
  <c r="A7463" i="61"/>
  <c r="C7463" i="61" l="1"/>
  <c r="B7463" i="61"/>
  <c r="A7464" i="61"/>
  <c r="D7462" i="61"/>
  <c r="C7464" i="61" l="1"/>
  <c r="B7464" i="61"/>
  <c r="A7465" i="61"/>
  <c r="D7463" i="61"/>
  <c r="C7465" i="61" l="1"/>
  <c r="B7465" i="61"/>
  <c r="A7466" i="61"/>
  <c r="D7464" i="61"/>
  <c r="C7466" i="61" l="1"/>
  <c r="B7466" i="61"/>
  <c r="A7467" i="61"/>
  <c r="D7465" i="61"/>
  <c r="C7467" i="61" l="1"/>
  <c r="B7467" i="61"/>
  <c r="A7468" i="61"/>
  <c r="D7466" i="61"/>
  <c r="C7468" i="61" l="1"/>
  <c r="B7468" i="61"/>
  <c r="A7469" i="61"/>
  <c r="D7467" i="61"/>
  <c r="C7469" i="61" l="1"/>
  <c r="B7469" i="61"/>
  <c r="A7470" i="61"/>
  <c r="D7468" i="61"/>
  <c r="A7471" i="61" l="1"/>
  <c r="B7470" i="61"/>
  <c r="C7470" i="61"/>
  <c r="D7470" i="61" s="1"/>
  <c r="D7469" i="61"/>
  <c r="C7471" i="61" l="1"/>
  <c r="D7471" i="61" s="1"/>
  <c r="B7471" i="61"/>
  <c r="A7472" i="61"/>
  <c r="C7472" i="61" l="1"/>
  <c r="B7472" i="61"/>
  <c r="A7473" i="61"/>
  <c r="C7473" i="61" l="1"/>
  <c r="B7473" i="61"/>
  <c r="A7474" i="61"/>
  <c r="D7472" i="61"/>
  <c r="C7474" i="61" l="1"/>
  <c r="B7474" i="61"/>
  <c r="A7475" i="61"/>
  <c r="D7473" i="61"/>
  <c r="B7475" i="61" l="1"/>
  <c r="A7476" i="61"/>
  <c r="C7475" i="61"/>
  <c r="D7475" i="61" s="1"/>
  <c r="D7474" i="61"/>
  <c r="C7476" i="61" l="1"/>
  <c r="B7476" i="61"/>
  <c r="A7477" i="61"/>
  <c r="C7477" i="61" l="1"/>
  <c r="B7477" i="61"/>
  <c r="A7478" i="61"/>
  <c r="D7476" i="61"/>
  <c r="C7478" i="61" l="1"/>
  <c r="B7478" i="61"/>
  <c r="A7479" i="61"/>
  <c r="D7477" i="61"/>
  <c r="A7480" i="61" l="1"/>
  <c r="C7479" i="61"/>
  <c r="B7479" i="61"/>
  <c r="D7478" i="61"/>
  <c r="D7479" i="61" l="1"/>
  <c r="C7480" i="61"/>
  <c r="B7480" i="61"/>
  <c r="A7481" i="61"/>
  <c r="C7481" i="61" l="1"/>
  <c r="B7481" i="61"/>
  <c r="A7482" i="61"/>
  <c r="D7480" i="61"/>
  <c r="C7482" i="61" l="1"/>
  <c r="B7482" i="61"/>
  <c r="A7483" i="61"/>
  <c r="D7481" i="61"/>
  <c r="C7483" i="61" l="1"/>
  <c r="B7483" i="61"/>
  <c r="A7484" i="61"/>
  <c r="D7482" i="61"/>
  <c r="B7484" i="61" l="1"/>
  <c r="A7485" i="61"/>
  <c r="C7484" i="61"/>
  <c r="D7484" i="61" s="1"/>
  <c r="D7483" i="61"/>
  <c r="C7485" i="61" l="1"/>
  <c r="B7485" i="61"/>
  <c r="A7486" i="61"/>
  <c r="C7486" i="61" l="1"/>
  <c r="B7486" i="61"/>
  <c r="A7487" i="61"/>
  <c r="D7485" i="61"/>
  <c r="C7487" i="61" l="1"/>
  <c r="B7487" i="61"/>
  <c r="A7488" i="61"/>
  <c r="D7486" i="61"/>
  <c r="C7488" i="61" l="1"/>
  <c r="B7488" i="61"/>
  <c r="A7489" i="61"/>
  <c r="D7487" i="61"/>
  <c r="C7489" i="61" l="1"/>
  <c r="B7489" i="61"/>
  <c r="A7490" i="61"/>
  <c r="D7488" i="61"/>
  <c r="C7490" i="61" l="1"/>
  <c r="B7490" i="61"/>
  <c r="A7491" i="61"/>
  <c r="D7489" i="61"/>
  <c r="C7491" i="61" l="1"/>
  <c r="B7491" i="61"/>
  <c r="A7492" i="61"/>
  <c r="D7490" i="61"/>
  <c r="C7492" i="61" l="1"/>
  <c r="B7492" i="61"/>
  <c r="A7493" i="61"/>
  <c r="D7491" i="61"/>
  <c r="B7493" i="61" l="1"/>
  <c r="A7494" i="61"/>
  <c r="C7493" i="61"/>
  <c r="D7492" i="61"/>
  <c r="D7493" i="61" l="1"/>
  <c r="C7494" i="61"/>
  <c r="D7494" i="61" s="1"/>
  <c r="B7494" i="61"/>
  <c r="A7495" i="61"/>
  <c r="C7495" i="61" l="1"/>
  <c r="B7495" i="61"/>
  <c r="A7496" i="61"/>
  <c r="C7496" i="61" l="1"/>
  <c r="B7496" i="61"/>
  <c r="A7497" i="61"/>
  <c r="D7495" i="61"/>
  <c r="C7497" i="61" l="1"/>
  <c r="B7497" i="61"/>
  <c r="A7498" i="61"/>
  <c r="D7496" i="61"/>
  <c r="C7498" i="61" l="1"/>
  <c r="B7498" i="61"/>
  <c r="A7499" i="61"/>
  <c r="D7497" i="61"/>
  <c r="C7499" i="61" l="1"/>
  <c r="B7499" i="61"/>
  <c r="A7500" i="61"/>
  <c r="D7498" i="61"/>
  <c r="C7500" i="61" l="1"/>
  <c r="B7500" i="61"/>
  <c r="A7501" i="61"/>
  <c r="D7499" i="61"/>
  <c r="C7501" i="61" l="1"/>
  <c r="B7501" i="61"/>
  <c r="A7502" i="61"/>
  <c r="D7500" i="61"/>
  <c r="A7503" i="61" l="1"/>
  <c r="C7502" i="61"/>
  <c r="B7502" i="61"/>
  <c r="D7501" i="61"/>
  <c r="D7502" i="61" l="1"/>
  <c r="C7503" i="61"/>
  <c r="B7503" i="61"/>
  <c r="A7504" i="61"/>
  <c r="C7504" i="61" l="1"/>
  <c r="B7504" i="61"/>
  <c r="A7505" i="61"/>
  <c r="D7503" i="61"/>
  <c r="C7505" i="61" l="1"/>
  <c r="B7505" i="61"/>
  <c r="A7506" i="61"/>
  <c r="D7504" i="61"/>
  <c r="C7506" i="61" l="1"/>
  <c r="B7506" i="61"/>
  <c r="A7507" i="61"/>
  <c r="D7505" i="61"/>
  <c r="B7507" i="61" l="1"/>
  <c r="A7508" i="61"/>
  <c r="C7507" i="61"/>
  <c r="D7507" i="61" s="1"/>
  <c r="D7506" i="61"/>
  <c r="C7508" i="61" l="1"/>
  <c r="B7508" i="61"/>
  <c r="A7509" i="61"/>
  <c r="C7509" i="61" l="1"/>
  <c r="B7509" i="61"/>
  <c r="A7510" i="61"/>
  <c r="D7508" i="61"/>
  <c r="C7510" i="61" l="1"/>
  <c r="B7510" i="61"/>
  <c r="A7511" i="61"/>
  <c r="D7509" i="61"/>
  <c r="A7512" i="61" l="1"/>
  <c r="C7511" i="61"/>
  <c r="B7511" i="61"/>
  <c r="D7510" i="61"/>
  <c r="D7511" i="61" l="1"/>
  <c r="C7512" i="61"/>
  <c r="B7512" i="61"/>
  <c r="A7513" i="61"/>
  <c r="C7513" i="61" l="1"/>
  <c r="B7513" i="61"/>
  <c r="A7514" i="61"/>
  <c r="D7512" i="61"/>
  <c r="C7514" i="61" l="1"/>
  <c r="B7514" i="61"/>
  <c r="A7515" i="61"/>
  <c r="D7513" i="61"/>
  <c r="C7515" i="61" l="1"/>
  <c r="B7515" i="61"/>
  <c r="A7516" i="61"/>
  <c r="D7514" i="61"/>
  <c r="B7516" i="61" l="1"/>
  <c r="A7517" i="61"/>
  <c r="C7516" i="61"/>
  <c r="D7516" i="61" s="1"/>
  <c r="D7515" i="61"/>
  <c r="C7517" i="61" l="1"/>
  <c r="B7517" i="61"/>
  <c r="A7518" i="61"/>
  <c r="C7518" i="61" l="1"/>
  <c r="B7518" i="61"/>
  <c r="A7519" i="61"/>
  <c r="D7517" i="61"/>
  <c r="C7519" i="61" l="1"/>
  <c r="B7519" i="61"/>
  <c r="A7520" i="61"/>
  <c r="D7518" i="61"/>
  <c r="C7520" i="61" l="1"/>
  <c r="B7520" i="61"/>
  <c r="A7521" i="61"/>
  <c r="D7519" i="61"/>
  <c r="C7521" i="61" l="1"/>
  <c r="B7521" i="61"/>
  <c r="A7522" i="61"/>
  <c r="D7520" i="61"/>
  <c r="C7522" i="61" l="1"/>
  <c r="B7522" i="61"/>
  <c r="A7523" i="61"/>
  <c r="D7521" i="61"/>
  <c r="C7523" i="61" l="1"/>
  <c r="B7523" i="61"/>
  <c r="A7524" i="61"/>
  <c r="D7522" i="61"/>
  <c r="C7524" i="61" l="1"/>
  <c r="B7524" i="61"/>
  <c r="A7525" i="61"/>
  <c r="D7523" i="61"/>
  <c r="B7525" i="61" l="1"/>
  <c r="A7526" i="61"/>
  <c r="C7525" i="61"/>
  <c r="D7525" i="61" s="1"/>
  <c r="D7524" i="61"/>
  <c r="C7526" i="61" l="1"/>
  <c r="B7526" i="61"/>
  <c r="A7527" i="61"/>
  <c r="C7527" i="61" l="1"/>
  <c r="B7527" i="61"/>
  <c r="A7528" i="61"/>
  <c r="D7526" i="61"/>
  <c r="C7528" i="61" l="1"/>
  <c r="B7528" i="61"/>
  <c r="A7529" i="61"/>
  <c r="D7527" i="61"/>
  <c r="C7529" i="61" l="1"/>
  <c r="B7529" i="61"/>
  <c r="A7530" i="61"/>
  <c r="D7528" i="61"/>
  <c r="C7530" i="61" l="1"/>
  <c r="B7530" i="61"/>
  <c r="A7531" i="61"/>
  <c r="D7529" i="61"/>
  <c r="C7531" i="61" l="1"/>
  <c r="B7531" i="61"/>
  <c r="A7532" i="61"/>
  <c r="D7530" i="61"/>
  <c r="C7532" i="61" l="1"/>
  <c r="B7532" i="61"/>
  <c r="A7533" i="61"/>
  <c r="D7531" i="61"/>
  <c r="C7533" i="61" l="1"/>
  <c r="B7533" i="61"/>
  <c r="A7534" i="61"/>
  <c r="D7532" i="61"/>
  <c r="A7535" i="61" l="1"/>
  <c r="C7534" i="61"/>
  <c r="B7534" i="61"/>
  <c r="D7533" i="61"/>
  <c r="D7534" i="61" l="1"/>
  <c r="C7535" i="61"/>
  <c r="B7535" i="61"/>
  <c r="A7536" i="61"/>
  <c r="C7536" i="61" l="1"/>
  <c r="B7536" i="61"/>
  <c r="A7537" i="61"/>
  <c r="D7535" i="61"/>
  <c r="C7537" i="61" l="1"/>
  <c r="B7537" i="61"/>
  <c r="A7538" i="61"/>
  <c r="D7536" i="61"/>
  <c r="C7538" i="61" l="1"/>
  <c r="B7538" i="61"/>
  <c r="A7539" i="61"/>
  <c r="D7537" i="61"/>
  <c r="B7539" i="61" l="1"/>
  <c r="A7540" i="61"/>
  <c r="C7539" i="61"/>
  <c r="D7539" i="61" s="1"/>
  <c r="D7538" i="61"/>
  <c r="C7540" i="61" l="1"/>
  <c r="B7540" i="61"/>
  <c r="A7541" i="61"/>
  <c r="C7541" i="61" l="1"/>
  <c r="B7541" i="61"/>
  <c r="A7542" i="61"/>
  <c r="D7540" i="61"/>
  <c r="C7542" i="61" l="1"/>
  <c r="B7542" i="61"/>
  <c r="A7543" i="61"/>
  <c r="D7541" i="61"/>
  <c r="A7544" i="61" l="1"/>
  <c r="C7543" i="61"/>
  <c r="B7543" i="61"/>
  <c r="D7542" i="61"/>
  <c r="D7543" i="61" l="1"/>
  <c r="C7544" i="61"/>
  <c r="B7544" i="61"/>
  <c r="A7545" i="61"/>
  <c r="C7545" i="61" l="1"/>
  <c r="B7545" i="61"/>
  <c r="A7546" i="61"/>
  <c r="D7544" i="61"/>
  <c r="C7546" i="61" l="1"/>
  <c r="B7546" i="61"/>
  <c r="A7547" i="61"/>
  <c r="D7545" i="61"/>
  <c r="C7547" i="61" l="1"/>
  <c r="B7547" i="61"/>
  <c r="A7548" i="61"/>
  <c r="D7546" i="61"/>
  <c r="B7548" i="61" l="1"/>
  <c r="A7549" i="61"/>
  <c r="C7548" i="61"/>
  <c r="D7548" i="61" s="1"/>
  <c r="D7547" i="61"/>
  <c r="C7549" i="61" l="1"/>
  <c r="B7549" i="61"/>
  <c r="A7550" i="61"/>
  <c r="C7550" i="61" l="1"/>
  <c r="B7550" i="61"/>
  <c r="A7551" i="61"/>
  <c r="D7549" i="61"/>
  <c r="C7551" i="61" l="1"/>
  <c r="B7551" i="61"/>
  <c r="A7552" i="61"/>
  <c r="D7550" i="61"/>
  <c r="C7552" i="61" l="1"/>
  <c r="B7552" i="61"/>
  <c r="A7553" i="61"/>
  <c r="D7551" i="61"/>
  <c r="C7553" i="61" l="1"/>
  <c r="B7553" i="61"/>
  <c r="A7554" i="61"/>
  <c r="D7552" i="61"/>
  <c r="C7554" i="61" l="1"/>
  <c r="B7554" i="61"/>
  <c r="A7555" i="61"/>
  <c r="D7553" i="61"/>
  <c r="C7555" i="61" l="1"/>
  <c r="B7555" i="61"/>
  <c r="A7556" i="61"/>
  <c r="D7554" i="61"/>
  <c r="C7556" i="61" l="1"/>
  <c r="B7556" i="61"/>
  <c r="A7557" i="61"/>
  <c r="D7555" i="61"/>
  <c r="B7557" i="61" l="1"/>
  <c r="A7558" i="61"/>
  <c r="C7557" i="61"/>
  <c r="D7557" i="61" s="1"/>
  <c r="D7556" i="61"/>
  <c r="C7558" i="61" l="1"/>
  <c r="B7558" i="61"/>
  <c r="A7559" i="61"/>
  <c r="C7559" i="61" l="1"/>
  <c r="B7559" i="61"/>
  <c r="A7560" i="61"/>
  <c r="D7558" i="61"/>
  <c r="C7560" i="61" l="1"/>
  <c r="B7560" i="61"/>
  <c r="A7561" i="61"/>
  <c r="D7559" i="61"/>
  <c r="C7561" i="61" l="1"/>
  <c r="B7561" i="61"/>
  <c r="A7562" i="61"/>
  <c r="D7560" i="61"/>
  <c r="C7562" i="61" l="1"/>
  <c r="B7562" i="61"/>
  <c r="A7563" i="61"/>
  <c r="D7561" i="61"/>
  <c r="C7563" i="61" l="1"/>
  <c r="B7563" i="61"/>
  <c r="A7564" i="61"/>
  <c r="D7562" i="61"/>
  <c r="C7564" i="61" l="1"/>
  <c r="B7564" i="61"/>
  <c r="A7565" i="61"/>
  <c r="D7563" i="61"/>
  <c r="C7565" i="61" l="1"/>
  <c r="B7565" i="61"/>
  <c r="A7566" i="61"/>
  <c r="D7564" i="61"/>
  <c r="A7567" i="61" l="1"/>
  <c r="C7566" i="61"/>
  <c r="B7566" i="61"/>
  <c r="D7565" i="61"/>
  <c r="D7566" i="61" l="1"/>
  <c r="C7567" i="61"/>
  <c r="B7567" i="61"/>
  <c r="A7568" i="61"/>
  <c r="C7568" i="61" l="1"/>
  <c r="B7568" i="61"/>
  <c r="A7569" i="61"/>
  <c r="D7567" i="61"/>
  <c r="C7569" i="61" l="1"/>
  <c r="B7569" i="61"/>
  <c r="A7570" i="61"/>
  <c r="D7568" i="61"/>
  <c r="C7570" i="61" l="1"/>
  <c r="B7570" i="61"/>
  <c r="A7571" i="61"/>
  <c r="D7569" i="61"/>
  <c r="B7571" i="61" l="1"/>
  <c r="A7572" i="61"/>
  <c r="C7571" i="61"/>
  <c r="D7571" i="61" s="1"/>
  <c r="D7570" i="61"/>
  <c r="C7572" i="61" l="1"/>
  <c r="B7572" i="61"/>
  <c r="A7573" i="61"/>
  <c r="C7573" i="61" l="1"/>
  <c r="B7573" i="61"/>
  <c r="A7574" i="61"/>
  <c r="D7572" i="61"/>
  <c r="C7574" i="61" l="1"/>
  <c r="B7574" i="61"/>
  <c r="A7575" i="61"/>
  <c r="D7573" i="61"/>
  <c r="A7576" i="61" l="1"/>
  <c r="C7575" i="61"/>
  <c r="B7575" i="61"/>
  <c r="D7574" i="61"/>
  <c r="D7575" i="61" l="1"/>
  <c r="C7576" i="61"/>
  <c r="B7576" i="61"/>
  <c r="A7577" i="61"/>
  <c r="C7577" i="61" l="1"/>
  <c r="B7577" i="61"/>
  <c r="A7578" i="61"/>
  <c r="D7576" i="61"/>
  <c r="C7578" i="61" l="1"/>
  <c r="B7578" i="61"/>
  <c r="A7579" i="61"/>
  <c r="D7577" i="61"/>
  <c r="C7579" i="61" l="1"/>
  <c r="B7579" i="61"/>
  <c r="A7580" i="61"/>
  <c r="D7578" i="61"/>
  <c r="B7580" i="61" l="1"/>
  <c r="A7581" i="61"/>
  <c r="C7580" i="61"/>
  <c r="D7580" i="61" s="1"/>
  <c r="D7579" i="61"/>
  <c r="C7581" i="61" l="1"/>
  <c r="B7581" i="61"/>
  <c r="A7582" i="61"/>
  <c r="C7582" i="61" l="1"/>
  <c r="B7582" i="61"/>
  <c r="A7583" i="61"/>
  <c r="D7581" i="61"/>
  <c r="C7583" i="61" l="1"/>
  <c r="B7583" i="61"/>
  <c r="A7584" i="61"/>
  <c r="D7582" i="61"/>
  <c r="C7584" i="61" l="1"/>
  <c r="B7584" i="61"/>
  <c r="A7585" i="61"/>
  <c r="D7583" i="61"/>
  <c r="C7585" i="61" l="1"/>
  <c r="B7585" i="61"/>
  <c r="A7586" i="61"/>
  <c r="D7584" i="61"/>
  <c r="C7586" i="61" l="1"/>
  <c r="B7586" i="61"/>
  <c r="A7587" i="61"/>
  <c r="D7585" i="61"/>
  <c r="C7587" i="61" l="1"/>
  <c r="B7587" i="61"/>
  <c r="A7588" i="61"/>
  <c r="D7586" i="61"/>
  <c r="C7588" i="61" l="1"/>
  <c r="B7588" i="61"/>
  <c r="A7589" i="61"/>
  <c r="D7587" i="61"/>
  <c r="B7589" i="61" l="1"/>
  <c r="A7590" i="61"/>
  <c r="C7589" i="61"/>
  <c r="D7589" i="61" s="1"/>
  <c r="D7588" i="61"/>
  <c r="C7590" i="61" l="1"/>
  <c r="B7590" i="61"/>
  <c r="A7591" i="61"/>
  <c r="C7591" i="61" l="1"/>
  <c r="B7591" i="61"/>
  <c r="A7592" i="61"/>
  <c r="D7590" i="61"/>
  <c r="C7592" i="61" l="1"/>
  <c r="B7592" i="61"/>
  <c r="A7593" i="61"/>
  <c r="D7591" i="61"/>
  <c r="C7593" i="61" l="1"/>
  <c r="B7593" i="61"/>
  <c r="A7594" i="61"/>
  <c r="D7592" i="61"/>
  <c r="C7594" i="61" l="1"/>
  <c r="B7594" i="61"/>
  <c r="A7595" i="61"/>
  <c r="D7593" i="61"/>
  <c r="C7595" i="61" l="1"/>
  <c r="B7595" i="61"/>
  <c r="A7596" i="61"/>
  <c r="D7594" i="61"/>
  <c r="C7596" i="61" l="1"/>
  <c r="B7596" i="61"/>
  <c r="A7597" i="61"/>
  <c r="D7595" i="61"/>
  <c r="C7597" i="61" l="1"/>
  <c r="B7597" i="61"/>
  <c r="A7598" i="61"/>
  <c r="D7596" i="61"/>
  <c r="A7599" i="61" l="1"/>
  <c r="C7598" i="61"/>
  <c r="B7598" i="61"/>
  <c r="D7597" i="61"/>
  <c r="D7598" i="61" l="1"/>
  <c r="C7599" i="61"/>
  <c r="B7599" i="61"/>
  <c r="A7600" i="61"/>
  <c r="C7600" i="61" l="1"/>
  <c r="B7600" i="61"/>
  <c r="A7601" i="61"/>
  <c r="D7599" i="61"/>
  <c r="C7601" i="61" l="1"/>
  <c r="B7601" i="61"/>
  <c r="A7602" i="61"/>
  <c r="D7600" i="61"/>
  <c r="C7602" i="61" l="1"/>
  <c r="B7602" i="61"/>
  <c r="A7603" i="61"/>
  <c r="D7601" i="61"/>
  <c r="B7603" i="61" l="1"/>
  <c r="A7604" i="61"/>
  <c r="C7603" i="61"/>
  <c r="D7603" i="61" s="1"/>
  <c r="D7602" i="61"/>
  <c r="C7604" i="61" l="1"/>
  <c r="B7604" i="61"/>
  <c r="A7605" i="61"/>
  <c r="C7605" i="61" l="1"/>
  <c r="B7605" i="61"/>
  <c r="A7606" i="61"/>
  <c r="D7604" i="61"/>
  <c r="C7606" i="61" l="1"/>
  <c r="B7606" i="61"/>
  <c r="A7607" i="61"/>
  <c r="D7605" i="61"/>
  <c r="A7608" i="61" l="1"/>
  <c r="C7607" i="61"/>
  <c r="B7607" i="61"/>
  <c r="D7606" i="61"/>
  <c r="D7607" i="61" l="1"/>
  <c r="C7608" i="61"/>
  <c r="B7608" i="61"/>
  <c r="A7609" i="61"/>
  <c r="C7609" i="61" l="1"/>
  <c r="B7609" i="61"/>
  <c r="A7610" i="61"/>
  <c r="D7608" i="61"/>
  <c r="C7610" i="61" l="1"/>
  <c r="B7610" i="61"/>
  <c r="A7611" i="61"/>
  <c r="D7609" i="61"/>
  <c r="C7611" i="61" l="1"/>
  <c r="B7611" i="61"/>
  <c r="A7612" i="61"/>
  <c r="D7610" i="61"/>
  <c r="B7612" i="61" l="1"/>
  <c r="A7613" i="61"/>
  <c r="C7612" i="61"/>
  <c r="D7612" i="61" s="1"/>
  <c r="D7611" i="61"/>
  <c r="C7613" i="61" l="1"/>
  <c r="B7613" i="61"/>
  <c r="A7614" i="61"/>
  <c r="C7614" i="61" l="1"/>
  <c r="B7614" i="61"/>
  <c r="A7615" i="61"/>
  <c r="D7613" i="61"/>
  <c r="C7615" i="61" l="1"/>
  <c r="B7615" i="61"/>
  <c r="A7616" i="61"/>
  <c r="D7614" i="61"/>
  <c r="C7616" i="61" l="1"/>
  <c r="A7617" i="61"/>
  <c r="B7616" i="61"/>
  <c r="D7615" i="61"/>
  <c r="C7617" i="61" l="1"/>
  <c r="B7617" i="61"/>
  <c r="A7618" i="61"/>
  <c r="D7616" i="61"/>
  <c r="C7618" i="61" l="1"/>
  <c r="B7618" i="61"/>
  <c r="A7619" i="61"/>
  <c r="D7617" i="61"/>
  <c r="C7619" i="61" l="1"/>
  <c r="B7619" i="61"/>
  <c r="A7620" i="61"/>
  <c r="D7618" i="61"/>
  <c r="C7620" i="61" l="1"/>
  <c r="B7620" i="61"/>
  <c r="A7621" i="61"/>
  <c r="D7619" i="61"/>
  <c r="B7621" i="61" l="1"/>
  <c r="A7622" i="61"/>
  <c r="C7621" i="61"/>
  <c r="D7621" i="61" s="1"/>
  <c r="D7620" i="61"/>
  <c r="C7622" i="61" l="1"/>
  <c r="B7622" i="61"/>
  <c r="A7623" i="61"/>
  <c r="C7623" i="61" l="1"/>
  <c r="B7623" i="61"/>
  <c r="A7624" i="61"/>
  <c r="D7622" i="61"/>
  <c r="C7624" i="61" l="1"/>
  <c r="B7624" i="61"/>
  <c r="A7625" i="61"/>
  <c r="D7623" i="61"/>
  <c r="C7625" i="61" l="1"/>
  <c r="B7625" i="61"/>
  <c r="A7626" i="61"/>
  <c r="D7624" i="61"/>
  <c r="C7626" i="61" l="1"/>
  <c r="B7626" i="61"/>
  <c r="A7627" i="61"/>
  <c r="D7625" i="61"/>
  <c r="C7627" i="61" l="1"/>
  <c r="B7627" i="61"/>
  <c r="A7628" i="61"/>
  <c r="D7626" i="61"/>
  <c r="C7628" i="61" l="1"/>
  <c r="B7628" i="61"/>
  <c r="A7629" i="61"/>
  <c r="D7627" i="61"/>
  <c r="C7629" i="61" l="1"/>
  <c r="B7629" i="61"/>
  <c r="A7630" i="61"/>
  <c r="D7628" i="61"/>
  <c r="A7631" i="61" l="1"/>
  <c r="C7630" i="61"/>
  <c r="B7630" i="61"/>
  <c r="D7629" i="61"/>
  <c r="D7630" i="61" l="1"/>
  <c r="C7631" i="61"/>
  <c r="B7631" i="61"/>
  <c r="A7632" i="61"/>
  <c r="C7632" i="61" l="1"/>
  <c r="B7632" i="61"/>
  <c r="A7633" i="61"/>
  <c r="D7631" i="61"/>
  <c r="C7633" i="61" l="1"/>
  <c r="B7633" i="61"/>
  <c r="A7634" i="61"/>
  <c r="D7632" i="61"/>
  <c r="C7634" i="61" l="1"/>
  <c r="D7634" i="61" s="1"/>
  <c r="B7634" i="61"/>
  <c r="A7635" i="61"/>
  <c r="D7633" i="61"/>
  <c r="B7635" i="61" l="1"/>
  <c r="A7636" i="61"/>
  <c r="C7635" i="61"/>
  <c r="D7635" i="61" s="1"/>
  <c r="C7636" i="61" l="1"/>
  <c r="B7636" i="61"/>
  <c r="A7637" i="61"/>
  <c r="C7637" i="61" l="1"/>
  <c r="B7637" i="61"/>
  <c r="A7638" i="61"/>
  <c r="D7636" i="61"/>
  <c r="C7638" i="61" l="1"/>
  <c r="B7638" i="61"/>
  <c r="A7639" i="61"/>
  <c r="D7637" i="61"/>
  <c r="A7640" i="61" l="1"/>
  <c r="C7639" i="61"/>
  <c r="B7639" i="61"/>
  <c r="D7638" i="61"/>
  <c r="D7639" i="61" l="1"/>
  <c r="C7640" i="61"/>
  <c r="B7640" i="61"/>
  <c r="A7641" i="61"/>
  <c r="C7641" i="61" l="1"/>
  <c r="B7641" i="61"/>
  <c r="A7642" i="61"/>
  <c r="D7640" i="61"/>
  <c r="C7642" i="61" l="1"/>
  <c r="B7642" i="61"/>
  <c r="A7643" i="61"/>
  <c r="D7641" i="61"/>
  <c r="C7643" i="61" l="1"/>
  <c r="B7643" i="61"/>
  <c r="A7644" i="61"/>
  <c r="D7642" i="61"/>
  <c r="B7644" i="61" l="1"/>
  <c r="A7645" i="61"/>
  <c r="C7644" i="61"/>
  <c r="D7644" i="61" s="1"/>
  <c r="D7643" i="61"/>
  <c r="C7645" i="61" l="1"/>
  <c r="B7645" i="61"/>
  <c r="A7646" i="61"/>
  <c r="C7646" i="61" l="1"/>
  <c r="B7646" i="61"/>
  <c r="A7647" i="61"/>
  <c r="D7645" i="61"/>
  <c r="C7647" i="61" l="1"/>
  <c r="B7647" i="61"/>
  <c r="A7648" i="61"/>
  <c r="D7646" i="61"/>
  <c r="C7648" i="61" l="1"/>
  <c r="B7648" i="61"/>
  <c r="A7649" i="61"/>
  <c r="D7647" i="61"/>
  <c r="C7649" i="61" l="1"/>
  <c r="B7649" i="61"/>
  <c r="A7650" i="61"/>
  <c r="D7648" i="61"/>
  <c r="C7650" i="61" l="1"/>
  <c r="B7650" i="61"/>
  <c r="A7651" i="61"/>
  <c r="D7649" i="61"/>
  <c r="C7651" i="61" l="1"/>
  <c r="B7651" i="61"/>
  <c r="A7652" i="61"/>
  <c r="D7650" i="61"/>
  <c r="C7652" i="61" l="1"/>
  <c r="B7652" i="61"/>
  <c r="A7653" i="61"/>
  <c r="D7651" i="61"/>
  <c r="B7653" i="61" l="1"/>
  <c r="A7654" i="61"/>
  <c r="C7653" i="61"/>
  <c r="D7653" i="61" s="1"/>
  <c r="D7652" i="61"/>
  <c r="C7654" i="61" l="1"/>
  <c r="B7654" i="61"/>
  <c r="A7655" i="61"/>
  <c r="C7655" i="61" l="1"/>
  <c r="B7655" i="61"/>
  <c r="A7656" i="61"/>
  <c r="D7654" i="61"/>
  <c r="C7656" i="61" l="1"/>
  <c r="B7656" i="61"/>
  <c r="A7657" i="61"/>
  <c r="D7655" i="61"/>
  <c r="C7657" i="61" l="1"/>
  <c r="B7657" i="61"/>
  <c r="A7658" i="61"/>
  <c r="D7656" i="61"/>
  <c r="C7658" i="61" l="1"/>
  <c r="B7658" i="61"/>
  <c r="A7659" i="61"/>
  <c r="D7657" i="61"/>
  <c r="C7659" i="61" l="1"/>
  <c r="B7659" i="61"/>
  <c r="A7660" i="61"/>
  <c r="D7658" i="61"/>
  <c r="C7660" i="61" l="1"/>
  <c r="B7660" i="61"/>
  <c r="A7661" i="61"/>
  <c r="D7659" i="61"/>
  <c r="C7661" i="61" l="1"/>
  <c r="B7661" i="61"/>
  <c r="A7662" i="61"/>
  <c r="D7660" i="61"/>
  <c r="A7663" i="61" l="1"/>
  <c r="C7662" i="61"/>
  <c r="B7662" i="61"/>
  <c r="D7661" i="61"/>
  <c r="D7662" i="61" l="1"/>
  <c r="C7663" i="61"/>
  <c r="B7663" i="61"/>
  <c r="A7664" i="61"/>
  <c r="C7664" i="61" l="1"/>
  <c r="B7664" i="61"/>
  <c r="A7665" i="61"/>
  <c r="D7663" i="61"/>
  <c r="C7665" i="61" l="1"/>
  <c r="B7665" i="61"/>
  <c r="A7666" i="61"/>
  <c r="D7664" i="61"/>
  <c r="C7666" i="61" l="1"/>
  <c r="B7666" i="61"/>
  <c r="A7667" i="61"/>
  <c r="D7665" i="61"/>
  <c r="B7667" i="61" l="1"/>
  <c r="A7668" i="61"/>
  <c r="C7667" i="61"/>
  <c r="D7667" i="61" s="1"/>
  <c r="D7666" i="61"/>
  <c r="C7668" i="61" l="1"/>
  <c r="B7668" i="61"/>
  <c r="A7669" i="61"/>
  <c r="C7669" i="61" l="1"/>
  <c r="B7669" i="61"/>
  <c r="A7670" i="61"/>
  <c r="D7668" i="61"/>
  <c r="C7670" i="61" l="1"/>
  <c r="B7670" i="61"/>
  <c r="A7671" i="61"/>
  <c r="D7669" i="61"/>
  <c r="A7672" i="61" l="1"/>
  <c r="C7671" i="61"/>
  <c r="B7671" i="61"/>
  <c r="D7670" i="61"/>
  <c r="D7671" i="61" l="1"/>
  <c r="C7672" i="61"/>
  <c r="B7672" i="61"/>
  <c r="A7673" i="61"/>
  <c r="C7673" i="61" l="1"/>
  <c r="B7673" i="61"/>
  <c r="A7674" i="61"/>
  <c r="D7672" i="61"/>
  <c r="C7674" i="61" l="1"/>
  <c r="B7674" i="61"/>
  <c r="A7675" i="61"/>
  <c r="D7673" i="61"/>
  <c r="C7675" i="61" l="1"/>
  <c r="B7675" i="61"/>
  <c r="A7676" i="61"/>
  <c r="D7674" i="61"/>
  <c r="B7676" i="61" l="1"/>
  <c r="A7677" i="61"/>
  <c r="C7676" i="61"/>
  <c r="D7676" i="61" s="1"/>
  <c r="D7675" i="61"/>
  <c r="C7677" i="61" l="1"/>
  <c r="B7677" i="61"/>
  <c r="A7678" i="61"/>
  <c r="C7678" i="61" l="1"/>
  <c r="B7678" i="61"/>
  <c r="A7679" i="61"/>
  <c r="D7677" i="61"/>
  <c r="C7679" i="61" l="1"/>
  <c r="B7679" i="61"/>
  <c r="A7680" i="61"/>
  <c r="D7678" i="61"/>
  <c r="C7680" i="61" l="1"/>
  <c r="B7680" i="61"/>
  <c r="A7681" i="61"/>
  <c r="D7679" i="61"/>
  <c r="C7681" i="61" l="1"/>
  <c r="B7681" i="61"/>
  <c r="A7682" i="61"/>
  <c r="D7680" i="61"/>
  <c r="C7682" i="61" l="1"/>
  <c r="B7682" i="61"/>
  <c r="A7683" i="61"/>
  <c r="D7681" i="61"/>
  <c r="C7683" i="61" l="1"/>
  <c r="B7683" i="61"/>
  <c r="A7684" i="61"/>
  <c r="D7682" i="61"/>
  <c r="C7684" i="61" l="1"/>
  <c r="B7684" i="61"/>
  <c r="A7685" i="61"/>
  <c r="D7683" i="61"/>
  <c r="B7685" i="61" l="1"/>
  <c r="A7686" i="61"/>
  <c r="C7685" i="61"/>
  <c r="D7685" i="61" s="1"/>
  <c r="D7684" i="61"/>
  <c r="C7686" i="61" l="1"/>
  <c r="B7686" i="61"/>
  <c r="A7687" i="61"/>
  <c r="C7687" i="61" l="1"/>
  <c r="B7687" i="61"/>
  <c r="A7688" i="61"/>
  <c r="D7686" i="61"/>
  <c r="C7688" i="61" l="1"/>
  <c r="B7688" i="61"/>
  <c r="A7689" i="61"/>
  <c r="D7687" i="61"/>
  <c r="C7689" i="61" l="1"/>
  <c r="A7690" i="61"/>
  <c r="B7689" i="61"/>
  <c r="D7688" i="61"/>
  <c r="C7690" i="61" l="1"/>
  <c r="B7690" i="61"/>
  <c r="A7691" i="61"/>
  <c r="D7689" i="61"/>
  <c r="C7691" i="61" l="1"/>
  <c r="B7691" i="61"/>
  <c r="A7692" i="61"/>
  <c r="D7690" i="61"/>
  <c r="C7692" i="61" l="1"/>
  <c r="B7692" i="61"/>
  <c r="A7693" i="61"/>
  <c r="D7691" i="61"/>
  <c r="C7693" i="61" l="1"/>
  <c r="B7693" i="61"/>
  <c r="A7694" i="61"/>
  <c r="D7692" i="61"/>
  <c r="A7695" i="61" l="1"/>
  <c r="C7694" i="61"/>
  <c r="B7694" i="61"/>
  <c r="D7693" i="61"/>
  <c r="D7694" i="61" l="1"/>
  <c r="C7695" i="61"/>
  <c r="B7695" i="61"/>
  <c r="A7696" i="61"/>
  <c r="C7696" i="61" l="1"/>
  <c r="B7696" i="61"/>
  <c r="A7697" i="61"/>
  <c r="D7695" i="61"/>
  <c r="C7697" i="61" l="1"/>
  <c r="B7697" i="61"/>
  <c r="A7698" i="61"/>
  <c r="D7696" i="61"/>
  <c r="C7698" i="61" l="1"/>
  <c r="B7698" i="61"/>
  <c r="A7699" i="61"/>
  <c r="D7697" i="61"/>
  <c r="B7699" i="61" l="1"/>
  <c r="A7700" i="61"/>
  <c r="C7699" i="61"/>
  <c r="D7699" i="61" s="1"/>
  <c r="D7698" i="61"/>
  <c r="C7700" i="61" l="1"/>
  <c r="B7700" i="61"/>
  <c r="A7701" i="61"/>
  <c r="C7701" i="61" l="1"/>
  <c r="B7701" i="61"/>
  <c r="A7702" i="61"/>
  <c r="D7700" i="61"/>
  <c r="C7702" i="61" l="1"/>
  <c r="B7702" i="61"/>
  <c r="A7703" i="61"/>
  <c r="D7701" i="61"/>
  <c r="A7704" i="61" l="1"/>
  <c r="C7703" i="61"/>
  <c r="B7703" i="61"/>
  <c r="D7702" i="61"/>
  <c r="D7703" i="61" l="1"/>
  <c r="C7704" i="61"/>
  <c r="B7704" i="61"/>
  <c r="A7705" i="61"/>
  <c r="C7705" i="61" l="1"/>
  <c r="B7705" i="61"/>
  <c r="A7706" i="61"/>
  <c r="D7704" i="61"/>
  <c r="C7706" i="61" l="1"/>
  <c r="B7706" i="61"/>
  <c r="A7707" i="61"/>
  <c r="D7705" i="61"/>
  <c r="C7707" i="61" l="1"/>
  <c r="B7707" i="61"/>
  <c r="A7708" i="61"/>
  <c r="D7706" i="61"/>
  <c r="C7708" i="61" l="1"/>
  <c r="B7708" i="61"/>
  <c r="A7709" i="61"/>
  <c r="D7707" i="61"/>
  <c r="C7709" i="61" l="1"/>
  <c r="A7710" i="61"/>
  <c r="B7709" i="61"/>
  <c r="D7708" i="61"/>
  <c r="C7710" i="61" l="1"/>
  <c r="B7710" i="61"/>
  <c r="A7711" i="61"/>
  <c r="D7709" i="61"/>
  <c r="C7711" i="61" l="1"/>
  <c r="B7711" i="61"/>
  <c r="A7712" i="61"/>
  <c r="D7710" i="61"/>
  <c r="C7712" i="61" l="1"/>
  <c r="B7712" i="61"/>
  <c r="A7713" i="61"/>
  <c r="D7711" i="61"/>
  <c r="C7713" i="61" l="1"/>
  <c r="B7713" i="61"/>
  <c r="A7714" i="61"/>
  <c r="D7712" i="61"/>
  <c r="A7715" i="61" l="1"/>
  <c r="B7714" i="61"/>
  <c r="C7714" i="61"/>
  <c r="D7714" i="61" s="1"/>
  <c r="D7713" i="61"/>
  <c r="C7715" i="61" l="1"/>
  <c r="B7715" i="61"/>
  <c r="A7716" i="61"/>
  <c r="C7716" i="61" l="1"/>
  <c r="B7716" i="61"/>
  <c r="A7717" i="61"/>
  <c r="D7715" i="61"/>
  <c r="C7717" i="61" l="1"/>
  <c r="B7717" i="61"/>
  <c r="A7718" i="61"/>
  <c r="D7716" i="61"/>
  <c r="C7718" i="61" l="1"/>
  <c r="B7718" i="61"/>
  <c r="A7719" i="61"/>
  <c r="D7717" i="61"/>
  <c r="B7719" i="61" l="1"/>
  <c r="A7720" i="61"/>
  <c r="C7719" i="61"/>
  <c r="D7719" i="61" s="1"/>
  <c r="D7718" i="61"/>
  <c r="C7720" i="61" l="1"/>
  <c r="B7720" i="61"/>
  <c r="A7721" i="61"/>
  <c r="C7721" i="61" l="1"/>
  <c r="B7721" i="61"/>
  <c r="A7722" i="61"/>
  <c r="D7720" i="61"/>
  <c r="C7722" i="61" l="1"/>
  <c r="B7722" i="61"/>
  <c r="A7723" i="61"/>
  <c r="D7721" i="61"/>
  <c r="A7724" i="61" l="1"/>
  <c r="C7723" i="61"/>
  <c r="B7723" i="61"/>
  <c r="D7722" i="61"/>
  <c r="D7723" i="61" l="1"/>
  <c r="C7724" i="61"/>
  <c r="B7724" i="61"/>
  <c r="A7725" i="61"/>
  <c r="C7725" i="61" l="1"/>
  <c r="B7725" i="61"/>
  <c r="A7726" i="61"/>
  <c r="D7724" i="61"/>
  <c r="C7726" i="61" l="1"/>
  <c r="B7726" i="61"/>
  <c r="A7727" i="61"/>
  <c r="D7725" i="61"/>
  <c r="C7727" i="61" l="1"/>
  <c r="B7727" i="61"/>
  <c r="A7728" i="61"/>
  <c r="D7726" i="61"/>
  <c r="B7728" i="61" l="1"/>
  <c r="A7729" i="61"/>
  <c r="C7728" i="61"/>
  <c r="D7728" i="61" s="1"/>
  <c r="D7727" i="61"/>
  <c r="C7729" i="61" l="1"/>
  <c r="B7729" i="61"/>
  <c r="A7730" i="61"/>
  <c r="C7730" i="61" l="1"/>
  <c r="B7730" i="61"/>
  <c r="A7731" i="61"/>
  <c r="D7729" i="61"/>
  <c r="C7731" i="61" l="1"/>
  <c r="B7731" i="61"/>
  <c r="A7732" i="61"/>
  <c r="D7730" i="61"/>
  <c r="C7732" i="61" l="1"/>
  <c r="A7733" i="61"/>
  <c r="B7732" i="61"/>
  <c r="D7731" i="61"/>
  <c r="C7733" i="61" l="1"/>
  <c r="B7733" i="61"/>
  <c r="A7734" i="61"/>
  <c r="D7732" i="61"/>
  <c r="C7734" i="61" l="1"/>
  <c r="B7734" i="61"/>
  <c r="A7735" i="61"/>
  <c r="D7733" i="61"/>
  <c r="C7735" i="61" l="1"/>
  <c r="B7735" i="61"/>
  <c r="A7736" i="61"/>
  <c r="D7734" i="61"/>
  <c r="C7736" i="61" l="1"/>
  <c r="B7736" i="61"/>
  <c r="A7737" i="61"/>
  <c r="D7735" i="61"/>
  <c r="B7737" i="61" l="1"/>
  <c r="A7738" i="61"/>
  <c r="C7737" i="61"/>
  <c r="D7737" i="61" s="1"/>
  <c r="D7736" i="61"/>
  <c r="C7738" i="61" l="1"/>
  <c r="B7738" i="61"/>
  <c r="A7739" i="61"/>
  <c r="C7739" i="61" l="1"/>
  <c r="B7739" i="61"/>
  <c r="A7740" i="61"/>
  <c r="D7738" i="61"/>
  <c r="C7740" i="61" l="1"/>
  <c r="B7740" i="61"/>
  <c r="A7741" i="61"/>
  <c r="D7739" i="61"/>
  <c r="C7741" i="61" l="1"/>
  <c r="A7742" i="61"/>
  <c r="B7741" i="61"/>
  <c r="D7740" i="61"/>
  <c r="C7742" i="61" l="1"/>
  <c r="B7742" i="61"/>
  <c r="A7743" i="61"/>
  <c r="D7741" i="61"/>
  <c r="C7743" i="61" l="1"/>
  <c r="B7743" i="61"/>
  <c r="A7744" i="61"/>
  <c r="D7742" i="61"/>
  <c r="C7744" i="61" l="1"/>
  <c r="B7744" i="61"/>
  <c r="A7745" i="61"/>
  <c r="D7743" i="61"/>
  <c r="C7745" i="61" l="1"/>
  <c r="B7745" i="61"/>
  <c r="A7746" i="61"/>
  <c r="D7744" i="61"/>
  <c r="A7747" i="61" l="1"/>
  <c r="B7746" i="61"/>
  <c r="C7746" i="61"/>
  <c r="D7746" i="61" s="1"/>
  <c r="D7745" i="61"/>
  <c r="C7747" i="61" l="1"/>
  <c r="B7747" i="61"/>
  <c r="A7748" i="61"/>
  <c r="C7748" i="61" l="1"/>
  <c r="B7748" i="61"/>
  <c r="A7749" i="61"/>
  <c r="D7747" i="61"/>
  <c r="C7749" i="61" l="1"/>
  <c r="B7749" i="61"/>
  <c r="A7750" i="61"/>
  <c r="D7748" i="61"/>
  <c r="C7750" i="61" l="1"/>
  <c r="B7750" i="61"/>
  <c r="A7751" i="61"/>
  <c r="D7749" i="61"/>
  <c r="B7751" i="61" l="1"/>
  <c r="A7752" i="61"/>
  <c r="C7751" i="61"/>
  <c r="D7751" i="61" s="1"/>
  <c r="D7750" i="61"/>
  <c r="C7752" i="61" l="1"/>
  <c r="B7752" i="61"/>
  <c r="A7753" i="61"/>
  <c r="C7753" i="61" l="1"/>
  <c r="B7753" i="61"/>
  <c r="A7754" i="61"/>
  <c r="D7752" i="61"/>
  <c r="C7754" i="61" l="1"/>
  <c r="B7754" i="61"/>
  <c r="A7755" i="61"/>
  <c r="D7753" i="61"/>
  <c r="A7756" i="61" l="1"/>
  <c r="C7755" i="61"/>
  <c r="B7755" i="61"/>
  <c r="D7754" i="61"/>
  <c r="D7755" i="61" l="1"/>
  <c r="C7756" i="61"/>
  <c r="B7756" i="61"/>
  <c r="A7757" i="61"/>
  <c r="C7757" i="61" l="1"/>
  <c r="B7757" i="61"/>
  <c r="A7758" i="61"/>
  <c r="D7756" i="61"/>
  <c r="C7758" i="61" l="1"/>
  <c r="B7758" i="61"/>
  <c r="A7759" i="61"/>
  <c r="D7757" i="61"/>
  <c r="C7759" i="61" l="1"/>
  <c r="B7759" i="61"/>
  <c r="A7760" i="61"/>
  <c r="D7758" i="61"/>
  <c r="B7760" i="61" l="1"/>
  <c r="A7761" i="61"/>
  <c r="C7760" i="61"/>
  <c r="D7760" i="61" s="1"/>
  <c r="D7759" i="61"/>
  <c r="C7761" i="61" l="1"/>
  <c r="B7761" i="61"/>
  <c r="A7762" i="61"/>
  <c r="C7762" i="61" l="1"/>
  <c r="B7762" i="61"/>
  <c r="A7763" i="61"/>
  <c r="D7761" i="61"/>
  <c r="C7763" i="61" l="1"/>
  <c r="B7763" i="61"/>
  <c r="A7764" i="61"/>
  <c r="D7762" i="61"/>
  <c r="C7764" i="61" l="1"/>
  <c r="A7765" i="61"/>
  <c r="B7764" i="61"/>
  <c r="D7763" i="61"/>
  <c r="C7765" i="61" l="1"/>
  <c r="B7765" i="61"/>
  <c r="A7766" i="61"/>
  <c r="D7764" i="61"/>
  <c r="C7766" i="61" l="1"/>
  <c r="B7766" i="61"/>
  <c r="A7767" i="61"/>
  <c r="D7765" i="61"/>
  <c r="C7767" i="61" l="1"/>
  <c r="B7767" i="61"/>
  <c r="A7768" i="61"/>
  <c r="D7766" i="61"/>
  <c r="C7768" i="61" l="1"/>
  <c r="B7768" i="61"/>
  <c r="A7769" i="61"/>
  <c r="D7767" i="61"/>
  <c r="B7769" i="61" l="1"/>
  <c r="A7770" i="61"/>
  <c r="C7769" i="61"/>
  <c r="D7769" i="61" s="1"/>
  <c r="D7768" i="61"/>
  <c r="C7770" i="61" l="1"/>
  <c r="B7770" i="61"/>
  <c r="A7771" i="61"/>
  <c r="C7771" i="61" l="1"/>
  <c r="B7771" i="61"/>
  <c r="A7772" i="61"/>
  <c r="D7770" i="61"/>
  <c r="C7772" i="61" l="1"/>
  <c r="B7772" i="61"/>
  <c r="A7773" i="61"/>
  <c r="D7771" i="61"/>
  <c r="C7773" i="61" l="1"/>
  <c r="A7774" i="61"/>
  <c r="B7773" i="61"/>
  <c r="D7772" i="61"/>
  <c r="C7774" i="61" l="1"/>
  <c r="B7774" i="61"/>
  <c r="A7775" i="61"/>
  <c r="D7773" i="61"/>
  <c r="C7775" i="61" l="1"/>
  <c r="B7775" i="61"/>
  <c r="A7776" i="61"/>
  <c r="D7774" i="61"/>
  <c r="C7776" i="61" l="1"/>
  <c r="B7776" i="61"/>
  <c r="A7777" i="61"/>
  <c r="D7775" i="61"/>
  <c r="C7777" i="61" l="1"/>
  <c r="B7777" i="61"/>
  <c r="A7778" i="61"/>
  <c r="D7776" i="61"/>
  <c r="A7779" i="61" l="1"/>
  <c r="B7778" i="61"/>
  <c r="C7778" i="61"/>
  <c r="D7778" i="61" s="1"/>
  <c r="D7777" i="61"/>
  <c r="C7779" i="61" l="1"/>
  <c r="B7779" i="61"/>
  <c r="A7780" i="61"/>
  <c r="C7780" i="61" l="1"/>
  <c r="B7780" i="61"/>
  <c r="A7781" i="61"/>
  <c r="D7779" i="61"/>
  <c r="C7781" i="61" l="1"/>
  <c r="B7781" i="61"/>
  <c r="A7782" i="61"/>
  <c r="D7780" i="61"/>
  <c r="C7782" i="61" l="1"/>
  <c r="B7782" i="61"/>
  <c r="A7783" i="61"/>
  <c r="D7781" i="61"/>
  <c r="B7783" i="61" l="1"/>
  <c r="A7784" i="61"/>
  <c r="C7783" i="61"/>
  <c r="D7783" i="61" s="1"/>
  <c r="D7782" i="61"/>
  <c r="C7784" i="61" l="1"/>
  <c r="B7784" i="61"/>
  <c r="A7785" i="61"/>
  <c r="C7785" i="61" l="1"/>
  <c r="B7785" i="61"/>
  <c r="A7786" i="61"/>
  <c r="D7784" i="61"/>
  <c r="C7786" i="61" l="1"/>
  <c r="B7786" i="61"/>
  <c r="A7787" i="61"/>
  <c r="D7785" i="61"/>
  <c r="A7788" i="61" l="1"/>
  <c r="C7787" i="61"/>
  <c r="B7787" i="61"/>
  <c r="D7786" i="61"/>
  <c r="D7787" i="61" l="1"/>
  <c r="C7788" i="61"/>
  <c r="B7788" i="61"/>
  <c r="A7789" i="61"/>
  <c r="C7789" i="61" l="1"/>
  <c r="B7789" i="61"/>
  <c r="A7790" i="61"/>
  <c r="D7788" i="61"/>
  <c r="C7790" i="61" l="1"/>
  <c r="B7790" i="61"/>
  <c r="A7791" i="61"/>
  <c r="D7789" i="61"/>
  <c r="C7791" i="61" l="1"/>
  <c r="B7791" i="61"/>
  <c r="A7792" i="61"/>
  <c r="D7790" i="61"/>
  <c r="B7792" i="61" l="1"/>
  <c r="A7793" i="61"/>
  <c r="C7792" i="61"/>
  <c r="D7792" i="61" s="1"/>
  <c r="D7791" i="61"/>
  <c r="C7793" i="61" l="1"/>
  <c r="B7793" i="61"/>
  <c r="A7794" i="61"/>
  <c r="C7794" i="61" l="1"/>
  <c r="B7794" i="61"/>
  <c r="A7795" i="61"/>
  <c r="D7793" i="61"/>
  <c r="C7795" i="61" l="1"/>
  <c r="B7795" i="61"/>
  <c r="A7796" i="61"/>
  <c r="D7794" i="61"/>
  <c r="C7796" i="61" l="1"/>
  <c r="A7797" i="61"/>
  <c r="B7796" i="61"/>
  <c r="D7795" i="61"/>
  <c r="C7797" i="61" l="1"/>
  <c r="B7797" i="61"/>
  <c r="A7798" i="61"/>
  <c r="D7796" i="61"/>
  <c r="C7798" i="61" l="1"/>
  <c r="B7798" i="61"/>
  <c r="A7799" i="61"/>
  <c r="D7797" i="61"/>
  <c r="C7799" i="61" l="1"/>
  <c r="B7799" i="61"/>
  <c r="A7800" i="61"/>
  <c r="D7798" i="61"/>
  <c r="C7800" i="61" l="1"/>
  <c r="B7800" i="61"/>
  <c r="A7801" i="61"/>
  <c r="D7799" i="61"/>
  <c r="B7801" i="61" l="1"/>
  <c r="A7802" i="61"/>
  <c r="C7801" i="61"/>
  <c r="D7801" i="61" s="1"/>
  <c r="D7800" i="61"/>
  <c r="C7802" i="61" l="1"/>
  <c r="B7802" i="61"/>
  <c r="A7803" i="61"/>
  <c r="C7803" i="61" l="1"/>
  <c r="B7803" i="61"/>
  <c r="A7804" i="61"/>
  <c r="D7802" i="61"/>
  <c r="C7804" i="61" l="1"/>
  <c r="B7804" i="61"/>
  <c r="A7805" i="61"/>
  <c r="D7803" i="61"/>
  <c r="C7805" i="61" l="1"/>
  <c r="A7806" i="61"/>
  <c r="B7805" i="61"/>
  <c r="D7804" i="61"/>
  <c r="C7806" i="61" l="1"/>
  <c r="B7806" i="61"/>
  <c r="A7807" i="61"/>
  <c r="D7805" i="61"/>
  <c r="C7807" i="61" l="1"/>
  <c r="B7807" i="61"/>
  <c r="A7808" i="61"/>
  <c r="D7806" i="61"/>
  <c r="C7808" i="61" l="1"/>
  <c r="B7808" i="61"/>
  <c r="A7809" i="61"/>
  <c r="D7807" i="61"/>
  <c r="C7809" i="61" l="1"/>
  <c r="B7809" i="61"/>
  <c r="A7810" i="61"/>
  <c r="D7808" i="61"/>
  <c r="A7811" i="61" l="1"/>
  <c r="B7810" i="61"/>
  <c r="C7810" i="61"/>
  <c r="D7810" i="61" s="1"/>
  <c r="D7809" i="61"/>
  <c r="C7811" i="61" l="1"/>
  <c r="B7811" i="61"/>
  <c r="A7812" i="61"/>
  <c r="C7812" i="61" l="1"/>
  <c r="B7812" i="61"/>
  <c r="A7813" i="61"/>
  <c r="D7811" i="61"/>
  <c r="C7813" i="61" l="1"/>
  <c r="B7813" i="61"/>
  <c r="A7814" i="61"/>
  <c r="D7812" i="61"/>
  <c r="C7814" i="61" l="1"/>
  <c r="B7814" i="61"/>
  <c r="A7815" i="61"/>
  <c r="D7813" i="61"/>
  <c r="B7815" i="61" l="1"/>
  <c r="A7816" i="61"/>
  <c r="C7815" i="61"/>
  <c r="D7815" i="61" s="1"/>
  <c r="D7814" i="61"/>
  <c r="C7816" i="61" l="1"/>
  <c r="B7816" i="61"/>
  <c r="A7817" i="61"/>
  <c r="C7817" i="61" l="1"/>
  <c r="B7817" i="61"/>
  <c r="A7818" i="61"/>
  <c r="D7816" i="61"/>
  <c r="C7818" i="61" l="1"/>
  <c r="B7818" i="61"/>
  <c r="A7819" i="61"/>
  <c r="D7817" i="61"/>
  <c r="A7820" i="61" l="1"/>
  <c r="C7819" i="61"/>
  <c r="B7819" i="61"/>
  <c r="D7818" i="61"/>
  <c r="D7819" i="61" l="1"/>
  <c r="C7820" i="61"/>
  <c r="B7820" i="61"/>
  <c r="A7821" i="61"/>
  <c r="C7821" i="61" l="1"/>
  <c r="B7821" i="61"/>
  <c r="A7822" i="61"/>
  <c r="D7820" i="61"/>
  <c r="C7822" i="61" l="1"/>
  <c r="B7822" i="61"/>
  <c r="A7823" i="61"/>
  <c r="D7821" i="61"/>
  <c r="C7823" i="61" l="1"/>
  <c r="B7823" i="61"/>
  <c r="A7824" i="61"/>
  <c r="D7822" i="61"/>
  <c r="B7824" i="61" l="1"/>
  <c r="A7825" i="61"/>
  <c r="C7824" i="61"/>
  <c r="D7824" i="61" s="1"/>
  <c r="D7823" i="61"/>
  <c r="C7825" i="61" l="1"/>
  <c r="B7825" i="61"/>
  <c r="A7826" i="61"/>
  <c r="C7826" i="61" l="1"/>
  <c r="B7826" i="61"/>
  <c r="A7827" i="61"/>
  <c r="D7825" i="61"/>
  <c r="C7827" i="61" l="1"/>
  <c r="B7827" i="61"/>
  <c r="A7828" i="61"/>
  <c r="D7826" i="61"/>
  <c r="C7828" i="61" l="1"/>
  <c r="A7829" i="61"/>
  <c r="B7828" i="61"/>
  <c r="D7827" i="61"/>
  <c r="C7829" i="61" l="1"/>
  <c r="B7829" i="61"/>
  <c r="A7830" i="61"/>
  <c r="D7828" i="61"/>
  <c r="C7830" i="61" l="1"/>
  <c r="B7830" i="61"/>
  <c r="A7831" i="61"/>
  <c r="D7829" i="61"/>
  <c r="C7831" i="61" l="1"/>
  <c r="B7831" i="61"/>
  <c r="A7832" i="61"/>
  <c r="D7830" i="61"/>
  <c r="C7832" i="61" l="1"/>
  <c r="B7832" i="61"/>
  <c r="A7833" i="61"/>
  <c r="D7831" i="61"/>
  <c r="B7833" i="61" l="1"/>
  <c r="A7834" i="61"/>
  <c r="C7833" i="61"/>
  <c r="D7833" i="61" s="1"/>
  <c r="D7832" i="61"/>
  <c r="C7834" i="61" l="1"/>
  <c r="B7834" i="61"/>
  <c r="A7835" i="61"/>
  <c r="C7835" i="61" l="1"/>
  <c r="B7835" i="61"/>
  <c r="A7836" i="61"/>
  <c r="D7834" i="61"/>
  <c r="C7836" i="61" l="1"/>
  <c r="B7836" i="61"/>
  <c r="A7837" i="61"/>
  <c r="D7835" i="61"/>
  <c r="C7837" i="61" l="1"/>
  <c r="A7838" i="61"/>
  <c r="B7837" i="61"/>
  <c r="D7836" i="61"/>
  <c r="C7838" i="61" l="1"/>
  <c r="B7838" i="61"/>
  <c r="A7839" i="61"/>
  <c r="D7837" i="61"/>
  <c r="C7839" i="61" l="1"/>
  <c r="B7839" i="61"/>
  <c r="A7840" i="61"/>
  <c r="D7838" i="61"/>
  <c r="C7840" i="61" l="1"/>
  <c r="B7840" i="61"/>
  <c r="A7841" i="61"/>
  <c r="D7839" i="61"/>
  <c r="C7841" i="61" l="1"/>
  <c r="B7841" i="61"/>
  <c r="A7842" i="61"/>
  <c r="D7840" i="61"/>
  <c r="A7843" i="61" l="1"/>
  <c r="B7842" i="61"/>
  <c r="C7842" i="61"/>
  <c r="D7842" i="61" s="1"/>
  <c r="D7841" i="61"/>
  <c r="C7843" i="61" l="1"/>
  <c r="B7843" i="61"/>
  <c r="A7844" i="61"/>
  <c r="C7844" i="61" l="1"/>
  <c r="B7844" i="61"/>
  <c r="A7845" i="61"/>
  <c r="D7843" i="61"/>
  <c r="C7845" i="61" l="1"/>
  <c r="B7845" i="61"/>
  <c r="A7846" i="61"/>
  <c r="D7844" i="61"/>
  <c r="C7846" i="61" l="1"/>
  <c r="B7846" i="61"/>
  <c r="A7847" i="61"/>
  <c r="D7845" i="61"/>
  <c r="B7847" i="61" l="1"/>
  <c r="A7848" i="61"/>
  <c r="C7847" i="61"/>
  <c r="D7847" i="61" s="1"/>
  <c r="D7846" i="61"/>
  <c r="C7848" i="61" l="1"/>
  <c r="B7848" i="61"/>
  <c r="A7849" i="61"/>
  <c r="C7849" i="61" l="1"/>
  <c r="B7849" i="61"/>
  <c r="A7850" i="61"/>
  <c r="D7848" i="61"/>
  <c r="C7850" i="61" l="1"/>
  <c r="B7850" i="61"/>
  <c r="A7851" i="61"/>
  <c r="D7849" i="61"/>
  <c r="A7852" i="61" l="1"/>
  <c r="C7851" i="61"/>
  <c r="B7851" i="61"/>
  <c r="D7850" i="61"/>
  <c r="D7851" i="61" l="1"/>
  <c r="C7852" i="61"/>
  <c r="B7852" i="61"/>
  <c r="A7853" i="61"/>
  <c r="C7853" i="61" l="1"/>
  <c r="B7853" i="61"/>
  <c r="A7854" i="61"/>
  <c r="D7852" i="61"/>
  <c r="C7854" i="61" l="1"/>
  <c r="B7854" i="61"/>
  <c r="A7855" i="61"/>
  <c r="D7853" i="61"/>
  <c r="C7855" i="61" l="1"/>
  <c r="B7855" i="61"/>
  <c r="A7856" i="61"/>
  <c r="D7854" i="61"/>
  <c r="B7856" i="61" l="1"/>
  <c r="A7857" i="61"/>
  <c r="C7856" i="61"/>
  <c r="D7856" i="61" s="1"/>
  <c r="D7855" i="61"/>
  <c r="C7857" i="61" l="1"/>
  <c r="B7857" i="61"/>
  <c r="A7858" i="61"/>
  <c r="C7858" i="61" l="1"/>
  <c r="B7858" i="61"/>
  <c r="A7859" i="61"/>
  <c r="D7857" i="61"/>
  <c r="C7859" i="61" l="1"/>
  <c r="B7859" i="61"/>
  <c r="A7860" i="61"/>
  <c r="D7858" i="61"/>
  <c r="C7860" i="61" l="1"/>
  <c r="A7861" i="61"/>
  <c r="B7860" i="61"/>
  <c r="D7859" i="61"/>
  <c r="C7861" i="61" l="1"/>
  <c r="B7861" i="61"/>
  <c r="A7862" i="61"/>
  <c r="D7860" i="61"/>
  <c r="C7862" i="61" l="1"/>
  <c r="B7862" i="61"/>
  <c r="A7863" i="61"/>
  <c r="D7861" i="61"/>
  <c r="C7863" i="61" l="1"/>
  <c r="B7863" i="61"/>
  <c r="A7864" i="61"/>
  <c r="D7862" i="61"/>
  <c r="C7864" i="61" l="1"/>
  <c r="B7864" i="61"/>
  <c r="A7865" i="61"/>
  <c r="D7863" i="61"/>
  <c r="B7865" i="61" l="1"/>
  <c r="A7866" i="61"/>
  <c r="C7865" i="61"/>
  <c r="D7865" i="61" s="1"/>
  <c r="D7864" i="61"/>
  <c r="C7866" i="61" l="1"/>
  <c r="B7866" i="61"/>
  <c r="A7867" i="61"/>
  <c r="C7867" i="61" l="1"/>
  <c r="B7867" i="61"/>
  <c r="A7868" i="61"/>
  <c r="D7866" i="61"/>
  <c r="C7868" i="61" l="1"/>
  <c r="B7868" i="61"/>
  <c r="A7869" i="61"/>
  <c r="D7867" i="61"/>
  <c r="C7869" i="61" l="1"/>
  <c r="A7870" i="61"/>
  <c r="B7869" i="61"/>
  <c r="D7868" i="61"/>
  <c r="C7870" i="61" l="1"/>
  <c r="B7870" i="61"/>
  <c r="A7871" i="61"/>
  <c r="D7869" i="61"/>
  <c r="C7871" i="61" l="1"/>
  <c r="B7871" i="61"/>
  <c r="A7872" i="61"/>
  <c r="D7870" i="61"/>
  <c r="C7872" i="61" l="1"/>
  <c r="B7872" i="61"/>
  <c r="A7873" i="61"/>
  <c r="D7871" i="61"/>
  <c r="C7873" i="61" l="1"/>
  <c r="B7873" i="61"/>
  <c r="A7874" i="61"/>
  <c r="D7872" i="61"/>
  <c r="A7875" i="61" l="1"/>
  <c r="B7874" i="61"/>
  <c r="C7874" i="61"/>
  <c r="D7874" i="61" s="1"/>
  <c r="D7873" i="61"/>
  <c r="C7875" i="61" l="1"/>
  <c r="B7875" i="61"/>
  <c r="A7876" i="61"/>
  <c r="C7876" i="61" l="1"/>
  <c r="B7876" i="61"/>
  <c r="A7877" i="61"/>
  <c r="D7875" i="61"/>
  <c r="C7877" i="61" l="1"/>
  <c r="B7877" i="61"/>
  <c r="A7878" i="61"/>
  <c r="D7876" i="61"/>
  <c r="C7878" i="61" l="1"/>
  <c r="B7878" i="61"/>
  <c r="A7879" i="61"/>
  <c r="D7877" i="61"/>
  <c r="B7879" i="61" l="1"/>
  <c r="A7880" i="61"/>
  <c r="C7879" i="61"/>
  <c r="D7879" i="61" s="1"/>
  <c r="D7878" i="61"/>
  <c r="C7880" i="61" l="1"/>
  <c r="B7880" i="61"/>
  <c r="A7881" i="61"/>
  <c r="C7881" i="61" l="1"/>
  <c r="B7881" i="61"/>
  <c r="A7882" i="61"/>
  <c r="D7880" i="61"/>
  <c r="C7882" i="61" l="1"/>
  <c r="B7882" i="61"/>
  <c r="A7883" i="61"/>
  <c r="D7881" i="61"/>
  <c r="A7884" i="61" l="1"/>
  <c r="C7883" i="61"/>
  <c r="B7883" i="61"/>
  <c r="D7882" i="61"/>
  <c r="D7883" i="61" l="1"/>
  <c r="C7884" i="61"/>
  <c r="B7884" i="61"/>
  <c r="A7885" i="61"/>
  <c r="C7885" i="61" l="1"/>
  <c r="B7885" i="61"/>
  <c r="A7886" i="61"/>
  <c r="D7884" i="61"/>
  <c r="C7886" i="61" l="1"/>
  <c r="B7886" i="61"/>
  <c r="A7887" i="61"/>
  <c r="D7885" i="61"/>
  <c r="C7887" i="61" l="1"/>
  <c r="B7887" i="61"/>
  <c r="A7888" i="61"/>
  <c r="D7886" i="61"/>
  <c r="B7888" i="61" l="1"/>
  <c r="A7889" i="61"/>
  <c r="C7888" i="61"/>
  <c r="D7888" i="61" s="1"/>
  <c r="D7887" i="61"/>
  <c r="C7889" i="61" l="1"/>
  <c r="B7889" i="61"/>
  <c r="A7890" i="61"/>
  <c r="C7890" i="61" l="1"/>
  <c r="B7890" i="61"/>
  <c r="A7891" i="61"/>
  <c r="D7889" i="61"/>
  <c r="C7891" i="61" l="1"/>
  <c r="B7891" i="61"/>
  <c r="A7892" i="61"/>
  <c r="D7890" i="61"/>
  <c r="C7892" i="61" l="1"/>
  <c r="A7893" i="61"/>
  <c r="B7892" i="61"/>
  <c r="D7891" i="61"/>
  <c r="C7893" i="61" l="1"/>
  <c r="B7893" i="61"/>
  <c r="A7894" i="61"/>
  <c r="D7892" i="61"/>
  <c r="C7894" i="61" l="1"/>
  <c r="B7894" i="61"/>
  <c r="A7895" i="61"/>
  <c r="D7893" i="61"/>
  <c r="C7895" i="61" l="1"/>
  <c r="D7895" i="61" s="1"/>
  <c r="B7895" i="61"/>
  <c r="A7896" i="61"/>
  <c r="D7894" i="61"/>
  <c r="C7896" i="61" l="1"/>
  <c r="D7896" i="61" s="1"/>
  <c r="B7896" i="61"/>
  <c r="A7897" i="61"/>
  <c r="B7897" i="61" l="1"/>
  <c r="A7898" i="61"/>
  <c r="C7897" i="61"/>
  <c r="D7897" i="61" s="1"/>
  <c r="C7898" i="61" l="1"/>
  <c r="B7898" i="61"/>
  <c r="A7899" i="61"/>
  <c r="C7899" i="61" l="1"/>
  <c r="B7899" i="61"/>
  <c r="A7900" i="61"/>
  <c r="D7898" i="61"/>
  <c r="C7900" i="61" l="1"/>
  <c r="B7900" i="61"/>
  <c r="A7901" i="61"/>
  <c r="D7899" i="61"/>
  <c r="C7901" i="61" l="1"/>
  <c r="A7902" i="61"/>
  <c r="B7901" i="61"/>
  <c r="D7900" i="61"/>
  <c r="C7902" i="61" l="1"/>
  <c r="B7902" i="61"/>
  <c r="A7903" i="61"/>
  <c r="D7901" i="61"/>
  <c r="C7903" i="61" l="1"/>
  <c r="B7903" i="61"/>
  <c r="A7904" i="61"/>
  <c r="D7902" i="61"/>
  <c r="C7904" i="61" l="1"/>
  <c r="B7904" i="61"/>
  <c r="A7905" i="61"/>
  <c r="D7903" i="61"/>
  <c r="C7905" i="61" l="1"/>
  <c r="B7905" i="61"/>
  <c r="A7906" i="61"/>
  <c r="D7904" i="61"/>
  <c r="A7907" i="61" l="1"/>
  <c r="B7906" i="61"/>
  <c r="C7906" i="61"/>
  <c r="D7906" i="61" s="1"/>
  <c r="D7905" i="61"/>
  <c r="C7907" i="61" l="1"/>
  <c r="B7907" i="61"/>
  <c r="A7908" i="61"/>
  <c r="C7908" i="61" l="1"/>
  <c r="B7908" i="61"/>
  <c r="A7909" i="61"/>
  <c r="D7907" i="61"/>
  <c r="C7909" i="61" l="1"/>
  <c r="B7909" i="61"/>
  <c r="A7910" i="61"/>
  <c r="D7908" i="61"/>
  <c r="C7910" i="61" l="1"/>
  <c r="B7910" i="61"/>
  <c r="A7911" i="61"/>
  <c r="D7909" i="61"/>
  <c r="B7911" i="61" l="1"/>
  <c r="A7912" i="61"/>
  <c r="C7911" i="61"/>
  <c r="D7911" i="61" s="1"/>
  <c r="D7910" i="61"/>
  <c r="C7912" i="61" l="1"/>
  <c r="B7912" i="61"/>
  <c r="A7913" i="61"/>
  <c r="C7913" i="61" l="1"/>
  <c r="B7913" i="61"/>
  <c r="A7914" i="61"/>
  <c r="D7912" i="61"/>
  <c r="C7914" i="61" l="1"/>
  <c r="B7914" i="61"/>
  <c r="A7915" i="61"/>
  <c r="D7913" i="61"/>
  <c r="A7916" i="61" l="1"/>
  <c r="C7915" i="61"/>
  <c r="B7915" i="61"/>
  <c r="D7914" i="61"/>
  <c r="D7915" i="61" l="1"/>
  <c r="C7916" i="61"/>
  <c r="B7916" i="61"/>
  <c r="A7917" i="61"/>
  <c r="C7917" i="61" l="1"/>
  <c r="B7917" i="61"/>
  <c r="A7918" i="61"/>
  <c r="D7916" i="61"/>
  <c r="C7918" i="61" l="1"/>
  <c r="B7918" i="61"/>
  <c r="A7919" i="61"/>
  <c r="D7917" i="61"/>
  <c r="C7919" i="61" l="1"/>
  <c r="D7919" i="61" s="1"/>
  <c r="B7919" i="61"/>
  <c r="A7920" i="61"/>
  <c r="D7918" i="61"/>
  <c r="B7920" i="61" l="1"/>
  <c r="A7921" i="61"/>
  <c r="C7920" i="61"/>
  <c r="D7920" i="61" s="1"/>
  <c r="C7921" i="61" l="1"/>
  <c r="B7921" i="61"/>
  <c r="A7922" i="61"/>
  <c r="C7922" i="61" l="1"/>
  <c r="B7922" i="61"/>
  <c r="A7923" i="61"/>
  <c r="D7921" i="61"/>
  <c r="C7923" i="61" l="1"/>
  <c r="B7923" i="61"/>
  <c r="A7924" i="61"/>
  <c r="D7922" i="61"/>
  <c r="A7925" i="61" l="1"/>
  <c r="B7924" i="61"/>
  <c r="C7924" i="61"/>
  <c r="D7924" i="61" s="1"/>
  <c r="D7923" i="61"/>
  <c r="C7925" i="61" l="1"/>
  <c r="B7925" i="61"/>
  <c r="A7926" i="61"/>
  <c r="C7926" i="61" l="1"/>
  <c r="B7926" i="61"/>
  <c r="A7927" i="61"/>
  <c r="D7925" i="61"/>
  <c r="C7927" i="61" l="1"/>
  <c r="B7927" i="61"/>
  <c r="A7928" i="61"/>
  <c r="D7926" i="61"/>
  <c r="A7929" i="61" l="1"/>
  <c r="B7928" i="61"/>
  <c r="C7928" i="61"/>
  <c r="D7928" i="61" s="1"/>
  <c r="D7927" i="61"/>
  <c r="C7929" i="61" l="1"/>
  <c r="B7929" i="61"/>
  <c r="A7930" i="61"/>
  <c r="C7930" i="61" l="1"/>
  <c r="B7930" i="61"/>
  <c r="A7931" i="61"/>
  <c r="D7929" i="61"/>
  <c r="C7931" i="61" l="1"/>
  <c r="B7931" i="61"/>
  <c r="A7932" i="61"/>
  <c r="D7930" i="61"/>
  <c r="A7933" i="61" l="1"/>
  <c r="B7932" i="61"/>
  <c r="C7932" i="61"/>
  <c r="D7932" i="61" s="1"/>
  <c r="D7931" i="61"/>
  <c r="C7933" i="61" l="1"/>
  <c r="B7933" i="61"/>
  <c r="A7934" i="61"/>
  <c r="C7934" i="61" l="1"/>
  <c r="B7934" i="61"/>
  <c r="A7935" i="61"/>
  <c r="D7933" i="61"/>
  <c r="C7935" i="61" l="1"/>
  <c r="B7935" i="61"/>
  <c r="A7936" i="61"/>
  <c r="D7934" i="61"/>
  <c r="B7936" i="61" l="1"/>
  <c r="A7937" i="61"/>
  <c r="C7936" i="61"/>
  <c r="D7936" i="61" s="1"/>
  <c r="D7935" i="61"/>
  <c r="C7937" i="61" l="1"/>
  <c r="B7937" i="61"/>
  <c r="A7938" i="61"/>
  <c r="C7938" i="61" l="1"/>
  <c r="B7938" i="61"/>
  <c r="A7939" i="61"/>
  <c r="D7937" i="61"/>
  <c r="C7939" i="61" l="1"/>
  <c r="B7939" i="61"/>
  <c r="A7940" i="61"/>
  <c r="D7938" i="61"/>
  <c r="B7940" i="61" l="1"/>
  <c r="A7941" i="61"/>
  <c r="C7940" i="61"/>
  <c r="D7940" i="61" s="1"/>
  <c r="D7939" i="61"/>
  <c r="C7941" i="61" l="1"/>
  <c r="B7941" i="61"/>
  <c r="A7942" i="61"/>
  <c r="C7942" i="61" l="1"/>
  <c r="B7942" i="61"/>
  <c r="A7943" i="61"/>
  <c r="D7941" i="61"/>
  <c r="C7943" i="61" l="1"/>
  <c r="B7943" i="61"/>
  <c r="A7944" i="61"/>
  <c r="D7942" i="61"/>
  <c r="B7944" i="61" l="1"/>
  <c r="A7945" i="61"/>
  <c r="C7944" i="61"/>
  <c r="D7944" i="61" s="1"/>
  <c r="D7943" i="61"/>
  <c r="C7945" i="61" l="1"/>
  <c r="B7945" i="61"/>
  <c r="A7946" i="61"/>
  <c r="C7946" i="61" l="1"/>
  <c r="B7946" i="61"/>
  <c r="A7947" i="61"/>
  <c r="D7945" i="61"/>
  <c r="C7947" i="61" l="1"/>
  <c r="D7947" i="61" s="1"/>
  <c r="B7947" i="61"/>
  <c r="A7948" i="61"/>
  <c r="D7946" i="61"/>
  <c r="B7948" i="61" l="1"/>
  <c r="A7949" i="61"/>
  <c r="C7948" i="61"/>
  <c r="D7948" i="61" s="1"/>
  <c r="C7949" i="61" l="1"/>
  <c r="B7949" i="61"/>
  <c r="A7950" i="61"/>
  <c r="C7950" i="61" l="1"/>
  <c r="B7950" i="61"/>
  <c r="A7951" i="61"/>
  <c r="D7949" i="61"/>
  <c r="C7951" i="61" l="1"/>
  <c r="B7951" i="61"/>
  <c r="A7952" i="61"/>
  <c r="D7950" i="61"/>
  <c r="B7952" i="61" l="1"/>
  <c r="A7953" i="61"/>
  <c r="C7952" i="61"/>
  <c r="D7952" i="61" s="1"/>
  <c r="D7951" i="61"/>
  <c r="C7953" i="61" l="1"/>
  <c r="B7953" i="61"/>
  <c r="A7954" i="61"/>
  <c r="C7954" i="61" l="1"/>
  <c r="B7954" i="61"/>
  <c r="A7955" i="61"/>
  <c r="D7953" i="61"/>
  <c r="C7955" i="61" l="1"/>
  <c r="B7955" i="61"/>
  <c r="A7956" i="61"/>
  <c r="D7954" i="61"/>
  <c r="B7956" i="61" l="1"/>
  <c r="A7957" i="61"/>
  <c r="C7956" i="61"/>
  <c r="D7956" i="61" s="1"/>
  <c r="D7955" i="61"/>
  <c r="C7957" i="61" l="1"/>
  <c r="B7957" i="61"/>
  <c r="A7958" i="61"/>
  <c r="C7958" i="61" l="1"/>
  <c r="B7958" i="61"/>
  <c r="A7959" i="61"/>
  <c r="D7957" i="61"/>
  <c r="C7959" i="61" l="1"/>
  <c r="D7959" i="61" s="1"/>
  <c r="B7959" i="61"/>
  <c r="A7960" i="61"/>
  <c r="D7958" i="61"/>
  <c r="B7960" i="61" l="1"/>
  <c r="A7961" i="61"/>
  <c r="C7960" i="61"/>
  <c r="D7960" i="61" s="1"/>
  <c r="C7961" i="61" l="1"/>
  <c r="D7961" i="61" s="1"/>
  <c r="B7961" i="61"/>
  <c r="A7962" i="61"/>
  <c r="C7962" i="61" l="1"/>
  <c r="D7962" i="61" s="1"/>
  <c r="B7962" i="61"/>
  <c r="A7963" i="61"/>
  <c r="C7963" i="61" l="1"/>
  <c r="D7963" i="61" s="1"/>
  <c r="B7963" i="61"/>
  <c r="A7964" i="61"/>
  <c r="B7964" i="61" l="1"/>
  <c r="A7965" i="61"/>
  <c r="C7964" i="61"/>
  <c r="D7964" i="61" s="1"/>
  <c r="C7965" i="61" l="1"/>
  <c r="B7965" i="61"/>
  <c r="A7966" i="61"/>
  <c r="C7966" i="61" l="1"/>
  <c r="B7966" i="61"/>
  <c r="A7967" i="61"/>
  <c r="D7965" i="61"/>
  <c r="C7967" i="61" l="1"/>
  <c r="D7967" i="61" s="1"/>
  <c r="B7967" i="61"/>
  <c r="A7968" i="61"/>
  <c r="D7966" i="61"/>
  <c r="B7968" i="61" l="1"/>
  <c r="A7969" i="61"/>
  <c r="C7968" i="61"/>
  <c r="D7968" i="61" s="1"/>
  <c r="C7969" i="61" l="1"/>
  <c r="B7969" i="61"/>
  <c r="A7970" i="61"/>
  <c r="C7970" i="61" l="1"/>
  <c r="B7970" i="61"/>
  <c r="A7971" i="61"/>
  <c r="D7969" i="61"/>
  <c r="C7971" i="61" l="1"/>
  <c r="B7971" i="61"/>
  <c r="A7972" i="61"/>
  <c r="D7970" i="61"/>
  <c r="B7972" i="61" l="1"/>
  <c r="A7973" i="61"/>
  <c r="C7972" i="61"/>
  <c r="D7972" i="61" s="1"/>
  <c r="D7971" i="61"/>
  <c r="C7973" i="61" l="1"/>
  <c r="B7973" i="61"/>
  <c r="A7974" i="61"/>
  <c r="C7974" i="61" l="1"/>
  <c r="B7974" i="61"/>
  <c r="A7975" i="61"/>
  <c r="D7973" i="61"/>
  <c r="C7975" i="61" l="1"/>
  <c r="B7975" i="61"/>
  <c r="A7976" i="61"/>
  <c r="D7974" i="61"/>
  <c r="B7976" i="61" l="1"/>
  <c r="A7977" i="61"/>
  <c r="C7976" i="61"/>
  <c r="D7976" i="61" s="1"/>
  <c r="D7975" i="61"/>
  <c r="C7977" i="61" l="1"/>
  <c r="B7977" i="61"/>
  <c r="A7978" i="61"/>
  <c r="C7978" i="61" l="1"/>
  <c r="B7978" i="61"/>
  <c r="A7979" i="61"/>
  <c r="D7977" i="61"/>
  <c r="C7979" i="61" l="1"/>
  <c r="B7979" i="61"/>
  <c r="A7980" i="61"/>
  <c r="D7978" i="61"/>
  <c r="B7980" i="61" l="1"/>
  <c r="A7981" i="61"/>
  <c r="C7980" i="61"/>
  <c r="D7980" i="61" s="1"/>
  <c r="D7979" i="61"/>
  <c r="C7981" i="61" l="1"/>
  <c r="B7981" i="61"/>
  <c r="A7982" i="61"/>
  <c r="C7982" i="61" l="1"/>
  <c r="B7982" i="61"/>
  <c r="A7983" i="61"/>
  <c r="D7981" i="61"/>
  <c r="C7983" i="61" l="1"/>
  <c r="B7983" i="61"/>
  <c r="A7984" i="61"/>
  <c r="D7982" i="61"/>
  <c r="B7984" i="61" l="1"/>
  <c r="A7985" i="61"/>
  <c r="C7984" i="61"/>
  <c r="D7984" i="61" s="1"/>
  <c r="D7983" i="61"/>
  <c r="C7985" i="61" l="1"/>
  <c r="B7985" i="61"/>
  <c r="A7986" i="61"/>
  <c r="C7986" i="61" l="1"/>
  <c r="B7986" i="61"/>
  <c r="A7987" i="61"/>
  <c r="D7985" i="61"/>
  <c r="C7987" i="61" l="1"/>
  <c r="B7987" i="61"/>
  <c r="A7988" i="61"/>
  <c r="D7986" i="61"/>
  <c r="B7988" i="61" l="1"/>
  <c r="A7989" i="61"/>
  <c r="C7988" i="61"/>
  <c r="D7988" i="61" s="1"/>
  <c r="D7987" i="61"/>
  <c r="C7989" i="61" l="1"/>
  <c r="B7989" i="61"/>
  <c r="A7990" i="61"/>
  <c r="C7990" i="61" l="1"/>
  <c r="B7990" i="61"/>
  <c r="A7991" i="61"/>
  <c r="D7989" i="61"/>
  <c r="C7991" i="61" l="1"/>
  <c r="B7991" i="61"/>
  <c r="A7992" i="61"/>
  <c r="D7990" i="61"/>
  <c r="B7992" i="61" l="1"/>
  <c r="A7993" i="61"/>
  <c r="C7992" i="61"/>
  <c r="D7992" i="61" s="1"/>
  <c r="D7991" i="61"/>
  <c r="C7993" i="61" l="1"/>
  <c r="B7993" i="61"/>
  <c r="A7994" i="61"/>
  <c r="C7994" i="61" l="1"/>
  <c r="B7994" i="61"/>
  <c r="A7995" i="61"/>
  <c r="D7993" i="61"/>
  <c r="C7995" i="61" l="1"/>
  <c r="B7995" i="61"/>
  <c r="A7996" i="61"/>
  <c r="D7994" i="61"/>
  <c r="B7996" i="61" l="1"/>
  <c r="A7997" i="61"/>
  <c r="C7996" i="61"/>
  <c r="D7996" i="61" s="1"/>
  <c r="D7995" i="61"/>
  <c r="C7997" i="61" l="1"/>
  <c r="B7997" i="61"/>
  <c r="A7998" i="61"/>
  <c r="C7998" i="61" l="1"/>
  <c r="B7998" i="61"/>
  <c r="A7999" i="61"/>
  <c r="D7997" i="61"/>
  <c r="C7999" i="61" l="1"/>
  <c r="B7999" i="61"/>
  <c r="A8000" i="61"/>
  <c r="D7998" i="61"/>
  <c r="B8000" i="61" l="1"/>
  <c r="A8001" i="61"/>
  <c r="C8000" i="61"/>
  <c r="D8000" i="61" s="1"/>
  <c r="D7999" i="61"/>
  <c r="C8001" i="61" l="1"/>
  <c r="B8001" i="61"/>
  <c r="A8002" i="61"/>
  <c r="C8002" i="61" l="1"/>
  <c r="B8002" i="61"/>
  <c r="A8003" i="61"/>
  <c r="D8001" i="61"/>
  <c r="C8003" i="61" l="1"/>
  <c r="B8003" i="61"/>
  <c r="A8004" i="61"/>
  <c r="D8002" i="61"/>
  <c r="B8004" i="61" l="1"/>
  <c r="A8005" i="61"/>
  <c r="C8004" i="61"/>
  <c r="D8004" i="61" s="1"/>
  <c r="D8003" i="61"/>
  <c r="C8005" i="61" l="1"/>
  <c r="B8005" i="61"/>
  <c r="A8006" i="61"/>
  <c r="C8006" i="61" l="1"/>
  <c r="B8006" i="61"/>
  <c r="A8007" i="61"/>
  <c r="D8005" i="61"/>
  <c r="C8007" i="61" l="1"/>
  <c r="B8007" i="61"/>
  <c r="A8008" i="61"/>
  <c r="D8006" i="61"/>
  <c r="B8008" i="61" l="1"/>
  <c r="A8009" i="61"/>
  <c r="C8008" i="61"/>
  <c r="D8008" i="61" s="1"/>
  <c r="D8007" i="61"/>
  <c r="C8009" i="61" l="1"/>
  <c r="B8009" i="61"/>
  <c r="A8010" i="61"/>
  <c r="C8010" i="61" l="1"/>
  <c r="B8010" i="61"/>
  <c r="A8011" i="61"/>
  <c r="D8009" i="61"/>
  <c r="C8011" i="61" l="1"/>
  <c r="B8011" i="61"/>
  <c r="A8012" i="61"/>
  <c r="D8010" i="61"/>
  <c r="B8012" i="61" l="1"/>
  <c r="A8013" i="61"/>
  <c r="C8012" i="61"/>
  <c r="D8012" i="61" s="1"/>
  <c r="D8011" i="61"/>
  <c r="C8013" i="61" l="1"/>
  <c r="B8013" i="61"/>
  <c r="A8014" i="61"/>
  <c r="C8014" i="61" l="1"/>
  <c r="B8014" i="61"/>
  <c r="A8015" i="61"/>
  <c r="D8013" i="61"/>
  <c r="C8015" i="61" l="1"/>
  <c r="B8015" i="61"/>
  <c r="A8016" i="61"/>
  <c r="D8014" i="61"/>
  <c r="B8016" i="61" l="1"/>
  <c r="A8017" i="61"/>
  <c r="C8016" i="61"/>
  <c r="D8016" i="61" s="1"/>
  <c r="D8015" i="61"/>
  <c r="C8017" i="61" l="1"/>
  <c r="B8017" i="61"/>
  <c r="A8018" i="61"/>
  <c r="C8018" i="61" l="1"/>
  <c r="B8018" i="61"/>
  <c r="A8019" i="61"/>
  <c r="D8017" i="61"/>
  <c r="C8019" i="61" l="1"/>
  <c r="B8019" i="61"/>
  <c r="A8020" i="61"/>
  <c r="D8018" i="61"/>
  <c r="B8020" i="61" l="1"/>
  <c r="A8021" i="61"/>
  <c r="C8020" i="61"/>
  <c r="D8020" i="61" s="1"/>
  <c r="D8019" i="61"/>
  <c r="C8021" i="61" l="1"/>
  <c r="B8021" i="61"/>
  <c r="A8022" i="61"/>
  <c r="C8022" i="61" l="1"/>
  <c r="B8022" i="61"/>
  <c r="A8023" i="61"/>
  <c r="D8021" i="61"/>
  <c r="C8023" i="61" l="1"/>
  <c r="B8023" i="61"/>
  <c r="A8024" i="61"/>
  <c r="D8022" i="61"/>
  <c r="B8024" i="61" l="1"/>
  <c r="A8025" i="61"/>
  <c r="C8024" i="61"/>
  <c r="D8024" i="61" s="1"/>
  <c r="D8023" i="61"/>
  <c r="C8025" i="61" l="1"/>
  <c r="D8025" i="61" s="1"/>
  <c r="B8025" i="61"/>
  <c r="A8026" i="61"/>
  <c r="C8026" i="61" l="1"/>
  <c r="B8026" i="61"/>
  <c r="A8027" i="61"/>
  <c r="C8027" i="61" l="1"/>
  <c r="D8027" i="61" s="1"/>
  <c r="B8027" i="61"/>
  <c r="A8028" i="61"/>
  <c r="D8026" i="61"/>
  <c r="B8028" i="61" l="1"/>
  <c r="A8029" i="61"/>
  <c r="C8028" i="61"/>
  <c r="D8028" i="61" s="1"/>
  <c r="C8029" i="61" l="1"/>
  <c r="B8029" i="61"/>
  <c r="A8030" i="61"/>
  <c r="C8030" i="61" l="1"/>
  <c r="B8030" i="61"/>
  <c r="A8031" i="61"/>
  <c r="D8029" i="61"/>
  <c r="C8031" i="61" l="1"/>
  <c r="B8031" i="61"/>
  <c r="A8032" i="61"/>
  <c r="D8030" i="61"/>
  <c r="B8032" i="61" l="1"/>
  <c r="A8033" i="61"/>
  <c r="C8032" i="61"/>
  <c r="D8032" i="61" s="1"/>
  <c r="D8031" i="61"/>
  <c r="C8033" i="61" l="1"/>
  <c r="B8033" i="61"/>
  <c r="A8034" i="61"/>
  <c r="C8034" i="61" l="1"/>
  <c r="B8034" i="61"/>
  <c r="A8035" i="61"/>
  <c r="D8033" i="61"/>
  <c r="C8035" i="61" l="1"/>
  <c r="B8035" i="61"/>
  <c r="A8036" i="61"/>
  <c r="D8034" i="61"/>
  <c r="B8036" i="61" l="1"/>
  <c r="A8037" i="61"/>
  <c r="C8036" i="61"/>
  <c r="D8036" i="61" s="1"/>
  <c r="D8035" i="61"/>
  <c r="C8037" i="61" l="1"/>
  <c r="B8037" i="61"/>
  <c r="A8038" i="61"/>
  <c r="C8038" i="61" l="1"/>
  <c r="B8038" i="61"/>
  <c r="A8039" i="61"/>
  <c r="D8037" i="61"/>
  <c r="C8039" i="61" l="1"/>
  <c r="B8039" i="61"/>
  <c r="A8040" i="61"/>
  <c r="D8038" i="61"/>
  <c r="B8040" i="61" l="1"/>
  <c r="A8041" i="61"/>
  <c r="C8040" i="61"/>
  <c r="D8040" i="61" s="1"/>
  <c r="D8039" i="61"/>
  <c r="C8041" i="61" l="1"/>
  <c r="B8041" i="61"/>
  <c r="A8042" i="61"/>
  <c r="C8042" i="61" l="1"/>
  <c r="B8042" i="61"/>
  <c r="A8043" i="61"/>
  <c r="D8041" i="61"/>
  <c r="C8043" i="61" l="1"/>
  <c r="B8043" i="61"/>
  <c r="A8044" i="61"/>
  <c r="D8042" i="61"/>
  <c r="B8044" i="61" l="1"/>
  <c r="A8045" i="61"/>
  <c r="C8044" i="61"/>
  <c r="D8044" i="61" s="1"/>
  <c r="D8043" i="61"/>
  <c r="C8045" i="61" l="1"/>
  <c r="B8045" i="61"/>
  <c r="A8046" i="61"/>
  <c r="C8046" i="61" l="1"/>
  <c r="B8046" i="61"/>
  <c r="A8047" i="61"/>
  <c r="D8045" i="61"/>
  <c r="C8047" i="61" l="1"/>
  <c r="B8047" i="61"/>
  <c r="A8048" i="61"/>
  <c r="D8046" i="61"/>
  <c r="B8048" i="61" l="1"/>
  <c r="A8049" i="61"/>
  <c r="C8048" i="61"/>
  <c r="D8048" i="61" s="1"/>
  <c r="D8047" i="61"/>
  <c r="C8049" i="61" l="1"/>
  <c r="B8049" i="61"/>
  <c r="A8050" i="61"/>
  <c r="C8050" i="61" l="1"/>
  <c r="B8050" i="61"/>
  <c r="A8051" i="61"/>
  <c r="D8049" i="61"/>
  <c r="C8051" i="61" l="1"/>
  <c r="B8051" i="61"/>
  <c r="A8052" i="61"/>
  <c r="D8050" i="61"/>
  <c r="B8052" i="61" l="1"/>
  <c r="A8053" i="61"/>
  <c r="C8052" i="61"/>
  <c r="D8052" i="61" s="1"/>
  <c r="D8051" i="61"/>
  <c r="C8053" i="61" l="1"/>
  <c r="B8053" i="61"/>
  <c r="A8054" i="61"/>
  <c r="C8054" i="61" l="1"/>
  <c r="B8054" i="61"/>
  <c r="A8055" i="61"/>
  <c r="D8053" i="61"/>
  <c r="C8055" i="61" l="1"/>
  <c r="B8055" i="61"/>
  <c r="A8056" i="61"/>
  <c r="D8054" i="61"/>
  <c r="B8056" i="61" l="1"/>
  <c r="A8057" i="61"/>
  <c r="C8056" i="61"/>
  <c r="D8056" i="61" s="1"/>
  <c r="D8055" i="61"/>
  <c r="C8057" i="61" l="1"/>
  <c r="B8057" i="61"/>
  <c r="A8058" i="61"/>
  <c r="C8058" i="61" l="1"/>
  <c r="B8058" i="61"/>
  <c r="A8059" i="61"/>
  <c r="D8057" i="61"/>
  <c r="C8059" i="61" l="1"/>
  <c r="B8059" i="61"/>
  <c r="A8060" i="61"/>
  <c r="D8058" i="61"/>
  <c r="B8060" i="61" l="1"/>
  <c r="A8061" i="61"/>
  <c r="C8060" i="61"/>
  <c r="D8060" i="61" s="1"/>
  <c r="D8059" i="61"/>
  <c r="C8061" i="61" l="1"/>
  <c r="B8061" i="61"/>
  <c r="A8062" i="61"/>
  <c r="C8062" i="61" l="1"/>
  <c r="B8062" i="61"/>
  <c r="A8063" i="61"/>
  <c r="D8061" i="61"/>
  <c r="C8063" i="61" l="1"/>
  <c r="B8063" i="61"/>
  <c r="A8064" i="61"/>
  <c r="D8062" i="61"/>
  <c r="B8064" i="61" l="1"/>
  <c r="A8065" i="61"/>
  <c r="C8064" i="61"/>
  <c r="D8064" i="61" s="1"/>
  <c r="D8063" i="61"/>
  <c r="C8065" i="61" l="1"/>
  <c r="B8065" i="61"/>
  <c r="A8066" i="61"/>
  <c r="C8066" i="61" l="1"/>
  <c r="B8066" i="61"/>
  <c r="A8067" i="61"/>
  <c r="D8065" i="61"/>
  <c r="C8067" i="61" l="1"/>
  <c r="B8067" i="61"/>
  <c r="A8068" i="61"/>
  <c r="D8066" i="61"/>
  <c r="B8068" i="61" l="1"/>
  <c r="A8069" i="61"/>
  <c r="C8068" i="61"/>
  <c r="D8068" i="61" s="1"/>
  <c r="D8067" i="61"/>
  <c r="C8069" i="61" l="1"/>
  <c r="B8069" i="61"/>
  <c r="A8070" i="61"/>
  <c r="C8070" i="61" l="1"/>
  <c r="B8070" i="61"/>
  <c r="A8071" i="61"/>
  <c r="D8069" i="61"/>
  <c r="C8071" i="61" l="1"/>
  <c r="B8071" i="61"/>
  <c r="A8072" i="61"/>
  <c r="D8070" i="61"/>
  <c r="B8072" i="61" l="1"/>
  <c r="A8073" i="61"/>
  <c r="C8072" i="61"/>
  <c r="D8072" i="61" s="1"/>
  <c r="D8071" i="61"/>
  <c r="C8073" i="61" l="1"/>
  <c r="B8073" i="61"/>
  <c r="A8074" i="61"/>
  <c r="C8074" i="61" l="1"/>
  <c r="B8074" i="61"/>
  <c r="A8075" i="61"/>
  <c r="D8073" i="61"/>
  <c r="C8075" i="61" l="1"/>
  <c r="B8075" i="61"/>
  <c r="A8076" i="61"/>
  <c r="D8074" i="61"/>
  <c r="B8076" i="61" l="1"/>
  <c r="A8077" i="61"/>
  <c r="C8076" i="61"/>
  <c r="D8076" i="61" s="1"/>
  <c r="D8075" i="61"/>
  <c r="C8077" i="61" l="1"/>
  <c r="B8077" i="61"/>
  <c r="A8078" i="61"/>
  <c r="C8078" i="61" l="1"/>
  <c r="B8078" i="61"/>
  <c r="A8079" i="61"/>
  <c r="D8077" i="61"/>
  <c r="C8079" i="61" l="1"/>
  <c r="B8079" i="61"/>
  <c r="A8080" i="61"/>
  <c r="D8078" i="61"/>
  <c r="B8080" i="61" l="1"/>
  <c r="A8081" i="61"/>
  <c r="C8080" i="61"/>
  <c r="D8080" i="61" s="1"/>
  <c r="D8079" i="61"/>
  <c r="C8081" i="61" l="1"/>
  <c r="B8081" i="61"/>
  <c r="A8082" i="61"/>
  <c r="C8082" i="61" l="1"/>
  <c r="B8082" i="61"/>
  <c r="A8083" i="61"/>
  <c r="D8081" i="61"/>
  <c r="C8083" i="61" l="1"/>
  <c r="B8083" i="61"/>
  <c r="A8084" i="61"/>
  <c r="D8082" i="61"/>
  <c r="B8084" i="61" l="1"/>
  <c r="A8085" i="61"/>
  <c r="C8084" i="61"/>
  <c r="D8084" i="61" s="1"/>
  <c r="D8083" i="61"/>
  <c r="C8085" i="61" l="1"/>
  <c r="B8085" i="61"/>
  <c r="A8086" i="61"/>
  <c r="C8086" i="61" l="1"/>
  <c r="B8086" i="61"/>
  <c r="A8087" i="61"/>
  <c r="D8085" i="61"/>
  <c r="C8087" i="61" l="1"/>
  <c r="B8087" i="61"/>
  <c r="A8088" i="61"/>
  <c r="D8086" i="61"/>
  <c r="B8088" i="61" l="1"/>
  <c r="A8089" i="61"/>
  <c r="C8088" i="61"/>
  <c r="D8088" i="61" s="1"/>
  <c r="D8087" i="61"/>
  <c r="C8089" i="61" l="1"/>
  <c r="B8089" i="61"/>
  <c r="A8090" i="61"/>
  <c r="C8090" i="61" l="1"/>
  <c r="B8090" i="61"/>
  <c r="A8091" i="61"/>
  <c r="D8089" i="61"/>
  <c r="C8091" i="61" l="1"/>
  <c r="B8091" i="61"/>
  <c r="A8092" i="61"/>
  <c r="D8090" i="61"/>
  <c r="B8092" i="61" l="1"/>
  <c r="A8093" i="61"/>
  <c r="C8092" i="61"/>
  <c r="D8092" i="61" s="1"/>
  <c r="D8091" i="61"/>
  <c r="C8093" i="61" l="1"/>
  <c r="B8093" i="61"/>
  <c r="A8094" i="61"/>
  <c r="C8094" i="61" l="1"/>
  <c r="B8094" i="61"/>
  <c r="A8095" i="61"/>
  <c r="D8093" i="61"/>
  <c r="C8095" i="61" l="1"/>
  <c r="B8095" i="61"/>
  <c r="A8096" i="61"/>
  <c r="D8094" i="61"/>
  <c r="B8096" i="61" l="1"/>
  <c r="A8097" i="61"/>
  <c r="C8096" i="61"/>
  <c r="D8096" i="61" s="1"/>
  <c r="D8095" i="61"/>
  <c r="C8097" i="61" l="1"/>
  <c r="B8097" i="61"/>
  <c r="A8098" i="61"/>
  <c r="C8098" i="61" l="1"/>
  <c r="B8098" i="61"/>
  <c r="A8099" i="61"/>
  <c r="D8097" i="61"/>
  <c r="C8099" i="61" l="1"/>
  <c r="B8099" i="61"/>
  <c r="A8100" i="61"/>
  <c r="D8098" i="61"/>
  <c r="B8100" i="61" l="1"/>
  <c r="A8101" i="61"/>
  <c r="C8100" i="61"/>
  <c r="D8100" i="61" s="1"/>
  <c r="D8099" i="61"/>
  <c r="C8101" i="61" l="1"/>
  <c r="B8101" i="61"/>
  <c r="A8102" i="61"/>
  <c r="C8102" i="61" l="1"/>
  <c r="B8102" i="61"/>
  <c r="A8103" i="61"/>
  <c r="D8101" i="61"/>
  <c r="C8103" i="61" l="1"/>
  <c r="B8103" i="61"/>
  <c r="A8104" i="61"/>
  <c r="D8102" i="61"/>
  <c r="B8104" i="61" l="1"/>
  <c r="A8105" i="61"/>
  <c r="C8104" i="61"/>
  <c r="D8104" i="61" s="1"/>
  <c r="D8103" i="61"/>
  <c r="C8105" i="61" l="1"/>
  <c r="B8105" i="61"/>
  <c r="A8106" i="61"/>
  <c r="C8106" i="61" l="1"/>
  <c r="B8106" i="61"/>
  <c r="A8107" i="61"/>
  <c r="D8105" i="61"/>
  <c r="C8107" i="61" l="1"/>
  <c r="B8107" i="61"/>
  <c r="A8108" i="61"/>
  <c r="D8106" i="61"/>
  <c r="B8108" i="61" l="1"/>
  <c r="A8109" i="61"/>
  <c r="C8108" i="61"/>
  <c r="D8108" i="61" s="1"/>
  <c r="D8107" i="61"/>
  <c r="C8109" i="61" l="1"/>
  <c r="B8109" i="61"/>
  <c r="A8110" i="61"/>
  <c r="C8110" i="61" l="1"/>
  <c r="B8110" i="61"/>
  <c r="A8111" i="61"/>
  <c r="D8109" i="61"/>
  <c r="C8111" i="61" l="1"/>
  <c r="B8111" i="61"/>
  <c r="A8112" i="61"/>
  <c r="D8110" i="61"/>
  <c r="B8112" i="61" l="1"/>
  <c r="A8113" i="61"/>
  <c r="C8112" i="61"/>
  <c r="D8112" i="61" s="1"/>
  <c r="D8111" i="61"/>
  <c r="C8113" i="61" l="1"/>
  <c r="B8113" i="61"/>
  <c r="A8114" i="61"/>
  <c r="C8114" i="61" l="1"/>
  <c r="B8114" i="61"/>
  <c r="A8115" i="61"/>
  <c r="D8113" i="61"/>
  <c r="C8115" i="61" l="1"/>
  <c r="B8115" i="61"/>
  <c r="A8116" i="61"/>
  <c r="D8114" i="61"/>
  <c r="B8116" i="61" l="1"/>
  <c r="A8117" i="61"/>
  <c r="C8116" i="61"/>
  <c r="D8116" i="61" s="1"/>
  <c r="D8115" i="61"/>
  <c r="C8117" i="61" l="1"/>
  <c r="B8117" i="61"/>
  <c r="A8118" i="61"/>
  <c r="C8118" i="61" l="1"/>
  <c r="B8118" i="61"/>
  <c r="A8119" i="61"/>
  <c r="D8117" i="61"/>
  <c r="C8119" i="61" l="1"/>
  <c r="B8119" i="61"/>
  <c r="A8120" i="61"/>
  <c r="D8118" i="61"/>
  <c r="B8120" i="61" l="1"/>
  <c r="A8121" i="61"/>
  <c r="C8120" i="61"/>
  <c r="D8120" i="61" s="1"/>
  <c r="D8119" i="61"/>
  <c r="C8121" i="61" l="1"/>
  <c r="B8121" i="61"/>
  <c r="A8122" i="61"/>
  <c r="C8122" i="61" l="1"/>
  <c r="B8122" i="61"/>
  <c r="A8123" i="61"/>
  <c r="D8121" i="61"/>
  <c r="C8123" i="61" l="1"/>
  <c r="B8123" i="61"/>
  <c r="A8124" i="61"/>
  <c r="D8122" i="61"/>
  <c r="B8124" i="61" l="1"/>
  <c r="A8125" i="61"/>
  <c r="C8124" i="61"/>
  <c r="D8124" i="61" s="1"/>
  <c r="D8123" i="61"/>
  <c r="C8125" i="61" l="1"/>
  <c r="B8125" i="61"/>
  <c r="A8126" i="61"/>
  <c r="C8126" i="61" l="1"/>
  <c r="B8126" i="61"/>
  <c r="A8127" i="61"/>
  <c r="D8125" i="61"/>
  <c r="C8127" i="61" l="1"/>
  <c r="B8127" i="61"/>
  <c r="A8128" i="61"/>
  <c r="D8126" i="61"/>
  <c r="B8128" i="61" l="1"/>
  <c r="A8129" i="61"/>
  <c r="C8128" i="61"/>
  <c r="D8128" i="61" s="1"/>
  <c r="D8127" i="61"/>
  <c r="C8129" i="61" l="1"/>
  <c r="B8129" i="61"/>
  <c r="A8130" i="61"/>
  <c r="C8130" i="61" l="1"/>
  <c r="B8130" i="61"/>
  <c r="A8131" i="61"/>
  <c r="D8129" i="61"/>
  <c r="C8131" i="61" l="1"/>
  <c r="B8131" i="61"/>
  <c r="A8132" i="61"/>
  <c r="D8130" i="61"/>
  <c r="B8132" i="61" l="1"/>
  <c r="A8133" i="61"/>
  <c r="C8132" i="61"/>
  <c r="D8132" i="61" s="1"/>
  <c r="D8131" i="61"/>
  <c r="C8133" i="61" l="1"/>
  <c r="B8133" i="61"/>
  <c r="A8134" i="61"/>
  <c r="C8134" i="61" l="1"/>
  <c r="B8134" i="61"/>
  <c r="A8135" i="61"/>
  <c r="D8133" i="61"/>
  <c r="C8135" i="61" l="1"/>
  <c r="B8135" i="61"/>
  <c r="A8136" i="61"/>
  <c r="D8134" i="61"/>
  <c r="B8136" i="61" l="1"/>
  <c r="A8137" i="61"/>
  <c r="C8136" i="61"/>
  <c r="D8136" i="61" s="1"/>
  <c r="D8135" i="61"/>
  <c r="C8137" i="61" l="1"/>
  <c r="B8137" i="61"/>
  <c r="A8138" i="61"/>
  <c r="C8138" i="61" l="1"/>
  <c r="B8138" i="61"/>
  <c r="A8139" i="61"/>
  <c r="D8137" i="61"/>
  <c r="C8139" i="61" l="1"/>
  <c r="B8139" i="61"/>
  <c r="A8140" i="61"/>
  <c r="D8138" i="61"/>
  <c r="B8140" i="61" l="1"/>
  <c r="A8141" i="61"/>
  <c r="C8140" i="61"/>
  <c r="D8140" i="61" s="1"/>
  <c r="D8139" i="61"/>
  <c r="C8141" i="61" l="1"/>
  <c r="B8141" i="61"/>
  <c r="A8142" i="61"/>
  <c r="C8142" i="61" l="1"/>
  <c r="B8142" i="61"/>
  <c r="A8143" i="61"/>
  <c r="D8141" i="61"/>
  <c r="C8143" i="61" l="1"/>
  <c r="B8143" i="61"/>
  <c r="A8144" i="61"/>
  <c r="D8142" i="61"/>
  <c r="B8144" i="61" l="1"/>
  <c r="A8145" i="61"/>
  <c r="C8144" i="61"/>
  <c r="D8144" i="61" s="1"/>
  <c r="D8143" i="61"/>
  <c r="C8145" i="61" l="1"/>
  <c r="B8145" i="61"/>
  <c r="A8146" i="61"/>
  <c r="C8146" i="61" l="1"/>
  <c r="B8146" i="61"/>
  <c r="A8147" i="61"/>
  <c r="D8145" i="61"/>
  <c r="C8147" i="61" l="1"/>
  <c r="B8147" i="61"/>
  <c r="A8148" i="61"/>
  <c r="D8146" i="61"/>
  <c r="B8148" i="61" l="1"/>
  <c r="A8149" i="61"/>
  <c r="C8148" i="61"/>
  <c r="D8148" i="61" s="1"/>
  <c r="D8147" i="61"/>
  <c r="C8149" i="61" l="1"/>
  <c r="B8149" i="61"/>
  <c r="A8150" i="61"/>
  <c r="C8150" i="61" l="1"/>
  <c r="B8150" i="61"/>
  <c r="A8151" i="61"/>
  <c r="D8149" i="61"/>
  <c r="C8151" i="61" l="1"/>
  <c r="B8151" i="61"/>
  <c r="A8152" i="61"/>
  <c r="D8150" i="61"/>
  <c r="B8152" i="61" l="1"/>
  <c r="A8153" i="61"/>
  <c r="C8152" i="61"/>
  <c r="D8152" i="61" s="1"/>
  <c r="D8151" i="61"/>
  <c r="C8153" i="61" l="1"/>
  <c r="B8153" i="61"/>
  <c r="A8154" i="61"/>
  <c r="C8154" i="61" l="1"/>
  <c r="B8154" i="61"/>
  <c r="A8155" i="61"/>
  <c r="D8153" i="61"/>
  <c r="C8155" i="61" l="1"/>
  <c r="B8155" i="61"/>
  <c r="A8156" i="61"/>
  <c r="D8154" i="61"/>
  <c r="B8156" i="61" l="1"/>
  <c r="A8157" i="61"/>
  <c r="C8156" i="61"/>
  <c r="D8156" i="61" s="1"/>
  <c r="D8155" i="61"/>
  <c r="C8157" i="61" l="1"/>
  <c r="B8157" i="61"/>
  <c r="A8158" i="61"/>
  <c r="C8158" i="61" l="1"/>
  <c r="B8158" i="61"/>
  <c r="A8159" i="61"/>
  <c r="D8157" i="61"/>
  <c r="C8159" i="61" l="1"/>
  <c r="B8159" i="61"/>
  <c r="A8160" i="61"/>
  <c r="D8158" i="61"/>
  <c r="B8160" i="61" l="1"/>
  <c r="A8161" i="61"/>
  <c r="C8160" i="61"/>
  <c r="D8160" i="61" s="1"/>
  <c r="D8159" i="61"/>
  <c r="C8161" i="61" l="1"/>
  <c r="B8161" i="61"/>
  <c r="A8162" i="61"/>
  <c r="C8162" i="61" l="1"/>
  <c r="B8162" i="61"/>
  <c r="A8163" i="61"/>
  <c r="D8161" i="61"/>
  <c r="C8163" i="61" l="1"/>
  <c r="B8163" i="61"/>
  <c r="A8164" i="61"/>
  <c r="D8162" i="61"/>
  <c r="B8164" i="61" l="1"/>
  <c r="A8165" i="61"/>
  <c r="C8164" i="61"/>
  <c r="D8164" i="61" s="1"/>
  <c r="D8163" i="61"/>
  <c r="C8165" i="61" l="1"/>
  <c r="B8165" i="61"/>
  <c r="A8166" i="61"/>
  <c r="C8166" i="61" l="1"/>
  <c r="B8166" i="61"/>
  <c r="A8167" i="61"/>
  <c r="D8165" i="61"/>
  <c r="C8167" i="61" l="1"/>
  <c r="B8167" i="61"/>
  <c r="A8168" i="61"/>
  <c r="D8166" i="61"/>
  <c r="B8168" i="61" l="1"/>
  <c r="A8169" i="61"/>
  <c r="C8168" i="61"/>
  <c r="D8168" i="61" s="1"/>
  <c r="D8167" i="61"/>
  <c r="C8169" i="61" l="1"/>
  <c r="B8169" i="61"/>
  <c r="A8170" i="61"/>
  <c r="C8170" i="61" l="1"/>
  <c r="B8170" i="61"/>
  <c r="A8171" i="61"/>
  <c r="D8169" i="61"/>
  <c r="C8171" i="61" l="1"/>
  <c r="B8171" i="61"/>
  <c r="A8172" i="61"/>
  <c r="D8170" i="61"/>
  <c r="B8172" i="61" l="1"/>
  <c r="A8173" i="61"/>
  <c r="C8172" i="61"/>
  <c r="D8172" i="61" s="1"/>
  <c r="D8171" i="61"/>
  <c r="C8173" i="61" l="1"/>
  <c r="B8173" i="61"/>
  <c r="A8174" i="61"/>
  <c r="C8174" i="61" l="1"/>
  <c r="B8174" i="61"/>
  <c r="A8175" i="61"/>
  <c r="D8173" i="61"/>
  <c r="C8175" i="61" l="1"/>
  <c r="B8175" i="61"/>
  <c r="A8176" i="61"/>
  <c r="D8174" i="61"/>
  <c r="B8176" i="61" l="1"/>
  <c r="A8177" i="61"/>
  <c r="C8176" i="61"/>
  <c r="D8176" i="61" s="1"/>
  <c r="D8175" i="61"/>
  <c r="C8177" i="61" l="1"/>
  <c r="B8177" i="61"/>
  <c r="A8178" i="61"/>
  <c r="C8178" i="61" l="1"/>
  <c r="B8178" i="61"/>
  <c r="A8179" i="61"/>
  <c r="D8177" i="61"/>
  <c r="C8179" i="61" l="1"/>
  <c r="B8179" i="61"/>
  <c r="A8180" i="61"/>
  <c r="D8178" i="61"/>
  <c r="B8180" i="61" l="1"/>
  <c r="A8181" i="61"/>
  <c r="C8180" i="61"/>
  <c r="D8180" i="61" s="1"/>
  <c r="D8179" i="61"/>
  <c r="C8181" i="61" l="1"/>
  <c r="B8181" i="61"/>
  <c r="A8182" i="61"/>
  <c r="C8182" i="61" l="1"/>
  <c r="B8182" i="61"/>
  <c r="A8183" i="61"/>
  <c r="D8181" i="61"/>
  <c r="C8183" i="61" l="1"/>
  <c r="B8183" i="61"/>
  <c r="A8184" i="61"/>
  <c r="D8182" i="61"/>
  <c r="B8184" i="61" l="1"/>
  <c r="A8185" i="61"/>
  <c r="C8184" i="61"/>
  <c r="D8184" i="61" s="1"/>
  <c r="D8183" i="61"/>
  <c r="C8185" i="61" l="1"/>
  <c r="B8185" i="61"/>
  <c r="A8186" i="61"/>
  <c r="C8186" i="61" l="1"/>
  <c r="B8186" i="61"/>
  <c r="A8187" i="61"/>
  <c r="D8185" i="61"/>
  <c r="C8187" i="61" l="1"/>
  <c r="B8187" i="61"/>
  <c r="A8188" i="61"/>
  <c r="D8186" i="61"/>
  <c r="B8188" i="61" l="1"/>
  <c r="A8189" i="61"/>
  <c r="C8188" i="61"/>
  <c r="D8188" i="61" s="1"/>
  <c r="D8187" i="61"/>
  <c r="C8189" i="61" l="1"/>
  <c r="B8189" i="61"/>
  <c r="A8190" i="61"/>
  <c r="C8190" i="61" l="1"/>
  <c r="B8190" i="61"/>
  <c r="A8191" i="61"/>
  <c r="D8189" i="61"/>
  <c r="C8191" i="61" l="1"/>
  <c r="B8191" i="61"/>
  <c r="A8192" i="61"/>
  <c r="D8190" i="61"/>
  <c r="B8192" i="61" l="1"/>
  <c r="A8193" i="61"/>
  <c r="C8192" i="61"/>
  <c r="D8192" i="61" s="1"/>
  <c r="D8191" i="61"/>
  <c r="C8193" i="61" l="1"/>
  <c r="B8193" i="61"/>
  <c r="A8194" i="61"/>
  <c r="C8194" i="61" l="1"/>
  <c r="B8194" i="61"/>
  <c r="A8195" i="61"/>
  <c r="D8193" i="61"/>
  <c r="C8195" i="61" l="1"/>
  <c r="B8195" i="61"/>
  <c r="A8196" i="61"/>
  <c r="D8194" i="61"/>
  <c r="B8196" i="61" l="1"/>
  <c r="A8197" i="61"/>
  <c r="C8196" i="61"/>
  <c r="D8196" i="61" s="1"/>
  <c r="D8195" i="61"/>
  <c r="C8197" i="61" l="1"/>
  <c r="B8197" i="61"/>
  <c r="A8198" i="61"/>
  <c r="C8198" i="61" l="1"/>
  <c r="B8198" i="61"/>
  <c r="A8199" i="61"/>
  <c r="D8197" i="61"/>
  <c r="C8199" i="61" l="1"/>
  <c r="B8199" i="61"/>
  <c r="A8200" i="61"/>
  <c r="D8198" i="61"/>
  <c r="B8200" i="61" l="1"/>
  <c r="A8201" i="61"/>
  <c r="C8200" i="61"/>
  <c r="D8200" i="61" s="1"/>
  <c r="D8199" i="61"/>
  <c r="C8201" i="61" l="1"/>
  <c r="B8201" i="61"/>
  <c r="A8202" i="61"/>
  <c r="C8202" i="61" l="1"/>
  <c r="B8202" i="61"/>
  <c r="A8203" i="61"/>
  <c r="D8201" i="61"/>
  <c r="C8203" i="61" l="1"/>
  <c r="B8203" i="61"/>
  <c r="A8204" i="61"/>
  <c r="D8202" i="61"/>
  <c r="B8204" i="61" l="1"/>
  <c r="A8205" i="61"/>
  <c r="C8204" i="61"/>
  <c r="D8204" i="61" s="1"/>
  <c r="D8203" i="61"/>
  <c r="C8205" i="61" l="1"/>
  <c r="B8205" i="61"/>
  <c r="A8206" i="61"/>
  <c r="C8206" i="61" l="1"/>
  <c r="B8206" i="61"/>
  <c r="A8207" i="61"/>
  <c r="D8205" i="61"/>
  <c r="C8207" i="61" l="1"/>
  <c r="B8207" i="61"/>
  <c r="A8208" i="61"/>
  <c r="D8206" i="61"/>
  <c r="B8208" i="61" l="1"/>
  <c r="A8209" i="61"/>
  <c r="C8208" i="61"/>
  <c r="D8208" i="61" s="1"/>
  <c r="D8207" i="61"/>
  <c r="C8209" i="61" l="1"/>
  <c r="B8209" i="61"/>
  <c r="A8210" i="61"/>
  <c r="C8210" i="61" l="1"/>
  <c r="B8210" i="61"/>
  <c r="A8211" i="61"/>
  <c r="D8209" i="61"/>
  <c r="C8211" i="61" l="1"/>
  <c r="B8211" i="61"/>
  <c r="A8212" i="61"/>
  <c r="D8210" i="61"/>
  <c r="B8212" i="61" l="1"/>
  <c r="A8213" i="61"/>
  <c r="C8212" i="61"/>
  <c r="D8212" i="61" s="1"/>
  <c r="D8211" i="61"/>
  <c r="C8213" i="61" l="1"/>
  <c r="B8213" i="61"/>
  <c r="A8214" i="61"/>
  <c r="C8214" i="61" l="1"/>
  <c r="B8214" i="61"/>
  <c r="A8215" i="61"/>
  <c r="D8213" i="61"/>
  <c r="C8215" i="61" l="1"/>
  <c r="B8215" i="61"/>
  <c r="A8216" i="61"/>
  <c r="D8214" i="61"/>
  <c r="B8216" i="61" l="1"/>
  <c r="A8217" i="61"/>
  <c r="C8216" i="61"/>
  <c r="D8216" i="61" s="1"/>
  <c r="D8215" i="61"/>
  <c r="C8217" i="61" l="1"/>
  <c r="B8217" i="61"/>
  <c r="A8218" i="61"/>
  <c r="C8218" i="61" l="1"/>
  <c r="B8218" i="61"/>
  <c r="A8219" i="61"/>
  <c r="D8217" i="61"/>
  <c r="C8219" i="61" l="1"/>
  <c r="B8219" i="61"/>
  <c r="A8220" i="61"/>
  <c r="D8218" i="61"/>
  <c r="B8220" i="61" l="1"/>
  <c r="A8221" i="61"/>
  <c r="C8220" i="61"/>
  <c r="D8220" i="61" s="1"/>
  <c r="D8219" i="61"/>
  <c r="C8221" i="61" l="1"/>
  <c r="B8221" i="61"/>
  <c r="A8222" i="61"/>
  <c r="C8222" i="61" l="1"/>
  <c r="B8222" i="61"/>
  <c r="A8223" i="61"/>
  <c r="D8221" i="61"/>
  <c r="C8223" i="61" l="1"/>
  <c r="B8223" i="61"/>
  <c r="A8224" i="61"/>
  <c r="D8222" i="61"/>
  <c r="B8224" i="61" l="1"/>
  <c r="A8225" i="61"/>
  <c r="C8224" i="61"/>
  <c r="D8224" i="61" s="1"/>
  <c r="D8223" i="61"/>
  <c r="C8225" i="61" l="1"/>
  <c r="B8225" i="61"/>
  <c r="A8226" i="61"/>
  <c r="C8226" i="61" l="1"/>
  <c r="B8226" i="61"/>
  <c r="A8227" i="61"/>
  <c r="D8225" i="61"/>
  <c r="C8227" i="61" l="1"/>
  <c r="B8227" i="61"/>
  <c r="A8228" i="61"/>
  <c r="D8226" i="61"/>
  <c r="B8228" i="61" l="1"/>
  <c r="A8229" i="61"/>
  <c r="C8228" i="61"/>
  <c r="D8228" i="61" s="1"/>
  <c r="D8227" i="61"/>
  <c r="C8229" i="61" l="1"/>
  <c r="B8229" i="61"/>
  <c r="A8230" i="61"/>
  <c r="C8230" i="61" l="1"/>
  <c r="B8230" i="61"/>
  <c r="A8231" i="61"/>
  <c r="D8229" i="61"/>
  <c r="C8231" i="61" l="1"/>
  <c r="B8231" i="61"/>
  <c r="A8232" i="61"/>
  <c r="D8230" i="61"/>
  <c r="B8232" i="61" l="1"/>
  <c r="A8233" i="61"/>
  <c r="C8232" i="61"/>
  <c r="D8232" i="61" s="1"/>
  <c r="D8231" i="61"/>
  <c r="C8233" i="61" l="1"/>
  <c r="B8233" i="61"/>
  <c r="A8234" i="61"/>
  <c r="C8234" i="61" l="1"/>
  <c r="B8234" i="61"/>
  <c r="A8235" i="61"/>
  <c r="D8233" i="61"/>
  <c r="C8235" i="61" l="1"/>
  <c r="B8235" i="61"/>
  <c r="A8236" i="61"/>
  <c r="D8234" i="61"/>
  <c r="B8236" i="61" l="1"/>
  <c r="A8237" i="61"/>
  <c r="C8236" i="61"/>
  <c r="D8236" i="61" s="1"/>
  <c r="D8235" i="61"/>
  <c r="C8237" i="61" l="1"/>
  <c r="B8237" i="61"/>
  <c r="A8238" i="61"/>
  <c r="C8238" i="61" l="1"/>
  <c r="B8238" i="61"/>
  <c r="A8239" i="61"/>
  <c r="D8237" i="61"/>
  <c r="C8239" i="61" l="1"/>
  <c r="B8239" i="61"/>
  <c r="A8240" i="61"/>
  <c r="D8238" i="61"/>
  <c r="B8240" i="61" l="1"/>
  <c r="A8241" i="61"/>
  <c r="C8240" i="61"/>
  <c r="D8240" i="61" s="1"/>
  <c r="D8239" i="61"/>
  <c r="C8241" i="61" l="1"/>
  <c r="B8241" i="61"/>
  <c r="A8242" i="61"/>
  <c r="C8242" i="61" l="1"/>
  <c r="B8242" i="61"/>
  <c r="A8243" i="61"/>
  <c r="D8241" i="61"/>
  <c r="C8243" i="61" l="1"/>
  <c r="B8243" i="61"/>
  <c r="A8244" i="61"/>
  <c r="D8242" i="61"/>
  <c r="B8244" i="61" l="1"/>
  <c r="A8245" i="61"/>
  <c r="C8244" i="61"/>
  <c r="D8244" i="61" s="1"/>
  <c r="D8243" i="61"/>
  <c r="C8245" i="61" l="1"/>
  <c r="B8245" i="61"/>
  <c r="A8246" i="61"/>
  <c r="C8246" i="61" l="1"/>
  <c r="B8246" i="61"/>
  <c r="A8247" i="61"/>
  <c r="D8245" i="61"/>
  <c r="C8247" i="61" l="1"/>
  <c r="B8247" i="61"/>
  <c r="A8248" i="61"/>
  <c r="D8246" i="61"/>
  <c r="B8248" i="61" l="1"/>
  <c r="A8249" i="61"/>
  <c r="C8248" i="61"/>
  <c r="D8248" i="61" s="1"/>
  <c r="D8247" i="61"/>
  <c r="C8249" i="61" l="1"/>
  <c r="B8249" i="61"/>
  <c r="A8250" i="61"/>
  <c r="C8250" i="61" l="1"/>
  <c r="B8250" i="61"/>
  <c r="A8251" i="61"/>
  <c r="D8249" i="61"/>
  <c r="C8251" i="61" l="1"/>
  <c r="B8251" i="61"/>
  <c r="A8252" i="61"/>
  <c r="D8250" i="61"/>
  <c r="B8252" i="61" l="1"/>
  <c r="A8253" i="61"/>
  <c r="C8252" i="61"/>
  <c r="D8252" i="61" s="1"/>
  <c r="D8251" i="61"/>
  <c r="C8253" i="61" l="1"/>
  <c r="B8253" i="61"/>
  <c r="A8254" i="61"/>
  <c r="C8254" i="61" l="1"/>
  <c r="B8254" i="61"/>
  <c r="A8255" i="61"/>
  <c r="D8253" i="61"/>
  <c r="C8255" i="61" l="1"/>
  <c r="B8255" i="61"/>
  <c r="A8256" i="61"/>
  <c r="D8254" i="61"/>
  <c r="A8257" i="61" l="1"/>
  <c r="C8256" i="61"/>
  <c r="B8256" i="61"/>
  <c r="D8255" i="61"/>
  <c r="D8256" i="61" l="1"/>
  <c r="C8257" i="61"/>
  <c r="B8257" i="61"/>
  <c r="A8258" i="61"/>
  <c r="C8258" i="61" l="1"/>
  <c r="B8258" i="61"/>
  <c r="A8259" i="61"/>
  <c r="D8257" i="61"/>
  <c r="C8259" i="61" l="1"/>
  <c r="B8259" i="61"/>
  <c r="A8260" i="61"/>
  <c r="D8258" i="61"/>
  <c r="C8260" i="61" l="1"/>
  <c r="B8260" i="61"/>
  <c r="A8261" i="61"/>
  <c r="D8259" i="61"/>
  <c r="A8262" i="61" l="1"/>
  <c r="C8261" i="61"/>
  <c r="B8261" i="61"/>
  <c r="D8260" i="61"/>
  <c r="D8261" i="61" l="1"/>
  <c r="C8262" i="61"/>
  <c r="B8262" i="61"/>
  <c r="A8263" i="61"/>
  <c r="C8263" i="61" l="1"/>
  <c r="B8263" i="61"/>
  <c r="A8264" i="61"/>
  <c r="D8262" i="61"/>
  <c r="C8264" i="61" l="1"/>
  <c r="B8264" i="61"/>
  <c r="A8265" i="61"/>
  <c r="D8263" i="61"/>
  <c r="C8265" i="61" l="1"/>
  <c r="B8265" i="61"/>
  <c r="A8266" i="61"/>
  <c r="D8264" i="61"/>
  <c r="B8266" i="61" l="1"/>
  <c r="A8267" i="61"/>
  <c r="C8266" i="61"/>
  <c r="D8266" i="61" s="1"/>
  <c r="D8265" i="61"/>
  <c r="C8267" i="61" l="1"/>
  <c r="B8267" i="61"/>
  <c r="A8268" i="61"/>
  <c r="C8268" i="61" l="1"/>
  <c r="B8268" i="61"/>
  <c r="A8269" i="61"/>
  <c r="D8267" i="61"/>
  <c r="C8269" i="61" l="1"/>
  <c r="B8269" i="61"/>
  <c r="A8270" i="61"/>
  <c r="D8268" i="61"/>
  <c r="A8271" i="61" l="1"/>
  <c r="C8270" i="61"/>
  <c r="B8270" i="61"/>
  <c r="D8269" i="61"/>
  <c r="D8270" i="61" l="1"/>
  <c r="C8271" i="61"/>
  <c r="B8271" i="61"/>
  <c r="A8272" i="61"/>
  <c r="C8272" i="61" l="1"/>
  <c r="B8272" i="61"/>
  <c r="A8273" i="61"/>
  <c r="D8271" i="61"/>
  <c r="C8273" i="61" l="1"/>
  <c r="B8273" i="61"/>
  <c r="A8274" i="61"/>
  <c r="D8272" i="61"/>
  <c r="C8274" i="61" l="1"/>
  <c r="B8274" i="61"/>
  <c r="A8275" i="61"/>
  <c r="D8273" i="61"/>
  <c r="B8275" i="61" l="1"/>
  <c r="A8276" i="61"/>
  <c r="C8275" i="61"/>
  <c r="D8275" i="61" s="1"/>
  <c r="D8274" i="61"/>
  <c r="C8276" i="61" l="1"/>
  <c r="B8276" i="61"/>
  <c r="A8277" i="61"/>
  <c r="C8277" i="61" l="1"/>
  <c r="B8277" i="61"/>
  <c r="A8278" i="61"/>
  <c r="D8276" i="61"/>
  <c r="C8278" i="61" l="1"/>
  <c r="B8278" i="61"/>
  <c r="A8279" i="61"/>
  <c r="D8277" i="61"/>
  <c r="A8280" i="61" l="1"/>
  <c r="C8279" i="61"/>
  <c r="B8279" i="61"/>
  <c r="D8278" i="61"/>
  <c r="D8279" i="61" l="1"/>
  <c r="C8280" i="61"/>
  <c r="B8280" i="61"/>
  <c r="A8281" i="61"/>
  <c r="C8281" i="61" l="1"/>
  <c r="B8281" i="61"/>
  <c r="A8282" i="61"/>
  <c r="D8280" i="61"/>
  <c r="C8282" i="61" l="1"/>
  <c r="B8282" i="61"/>
  <c r="A8283" i="61"/>
  <c r="D8281" i="61"/>
  <c r="C8283" i="61" l="1"/>
  <c r="B8283" i="61"/>
  <c r="A8284" i="61"/>
  <c r="D8282" i="61"/>
  <c r="B8284" i="61" l="1"/>
  <c r="A8285" i="61"/>
  <c r="C8284" i="61"/>
  <c r="D8284" i="61" s="1"/>
  <c r="D8283" i="61"/>
  <c r="C8285" i="61" l="1"/>
  <c r="B8285" i="61"/>
  <c r="A8286" i="61"/>
  <c r="C8286" i="61" l="1"/>
  <c r="B8286" i="61"/>
  <c r="A8287" i="61"/>
  <c r="D8285" i="61"/>
  <c r="C8287" i="61" l="1"/>
  <c r="B8287" i="61"/>
  <c r="A8288" i="61"/>
  <c r="D8286" i="61"/>
  <c r="C8288" i="61" l="1"/>
  <c r="B8288" i="61"/>
  <c r="A8289" i="61"/>
  <c r="D8287" i="61"/>
  <c r="C8289" i="61" l="1"/>
  <c r="B8289" i="61"/>
  <c r="A8290" i="61"/>
  <c r="D8288" i="61"/>
  <c r="C8290" i="61" l="1"/>
  <c r="B8290" i="61"/>
  <c r="A8291" i="61"/>
  <c r="D8289" i="61"/>
  <c r="C8291" i="61" l="1"/>
  <c r="B8291" i="61"/>
  <c r="A8292" i="61"/>
  <c r="D8290" i="61"/>
  <c r="C8292" i="61" l="1"/>
  <c r="B8292" i="61"/>
  <c r="A8293" i="61"/>
  <c r="D8291" i="61"/>
  <c r="A8294" i="61" l="1"/>
  <c r="C8293" i="61"/>
  <c r="B8293" i="61"/>
  <c r="D8292" i="61"/>
  <c r="D8293" i="61" l="1"/>
  <c r="C8294" i="61"/>
  <c r="B8294" i="61"/>
  <c r="A8295" i="61"/>
  <c r="C8295" i="61" l="1"/>
  <c r="B8295" i="61"/>
  <c r="A8296" i="61"/>
  <c r="D8294" i="61"/>
  <c r="C8296" i="61" l="1"/>
  <c r="B8296" i="61"/>
  <c r="A8297" i="61"/>
  <c r="D8295" i="61"/>
  <c r="C8297" i="61" l="1"/>
  <c r="B8297" i="61"/>
  <c r="A8298" i="61"/>
  <c r="D8296" i="61"/>
  <c r="B8298" i="61" l="1"/>
  <c r="A8299" i="61"/>
  <c r="C8298" i="61"/>
  <c r="D8298" i="61" s="1"/>
  <c r="D8297" i="61"/>
  <c r="C8299" i="61" l="1"/>
  <c r="B8299" i="61"/>
  <c r="A8300" i="61"/>
  <c r="C8300" i="61" l="1"/>
  <c r="B8300" i="61"/>
  <c r="A8301" i="61"/>
  <c r="D8299" i="61"/>
  <c r="C8301" i="61" l="1"/>
  <c r="B8301" i="61"/>
  <c r="A8302" i="61"/>
  <c r="D8300" i="61"/>
  <c r="A8303" i="61" l="1"/>
  <c r="C8302" i="61"/>
  <c r="B8302" i="61"/>
  <c r="D8301" i="61"/>
  <c r="D8302" i="61" l="1"/>
  <c r="C8303" i="61"/>
  <c r="B8303" i="61"/>
  <c r="A8304" i="61"/>
  <c r="C8304" i="61" l="1"/>
  <c r="B8304" i="61"/>
  <c r="A8305" i="61"/>
  <c r="D8303" i="61"/>
  <c r="C8305" i="61" l="1"/>
  <c r="D8305" i="61" s="1"/>
  <c r="B8305" i="61"/>
  <c r="A8306" i="61"/>
  <c r="D8304" i="61"/>
  <c r="C8306" i="61" l="1"/>
  <c r="B8306" i="61"/>
  <c r="A8307" i="61"/>
  <c r="B8307" i="61" l="1"/>
  <c r="A8308" i="61"/>
  <c r="C8307" i="61"/>
  <c r="D8307" i="61" s="1"/>
  <c r="D8306" i="61"/>
  <c r="C8308" i="61" l="1"/>
  <c r="B8308" i="61"/>
  <c r="A8309" i="61"/>
  <c r="C8309" i="61" l="1"/>
  <c r="B8309" i="61"/>
  <c r="A8310" i="61"/>
  <c r="D8308" i="61"/>
  <c r="C8310" i="61" l="1"/>
  <c r="B8310" i="61"/>
  <c r="A8311" i="61"/>
  <c r="D8309" i="61"/>
  <c r="A8312" i="61" l="1"/>
  <c r="C8311" i="61"/>
  <c r="D8311" i="61" s="1"/>
  <c r="B8311" i="61"/>
  <c r="D8310" i="61"/>
  <c r="C8312" i="61" l="1"/>
  <c r="B8312" i="61"/>
  <c r="A8313" i="61"/>
  <c r="C8313" i="61" l="1"/>
  <c r="B8313" i="61"/>
  <c r="A8314" i="61"/>
  <c r="D8312" i="61"/>
  <c r="C8314" i="61" l="1"/>
  <c r="B8314" i="61"/>
  <c r="A8315" i="61"/>
  <c r="D8313" i="61"/>
  <c r="C8315" i="61" l="1"/>
  <c r="B8315" i="61"/>
  <c r="A8316" i="61"/>
  <c r="D8314" i="61"/>
  <c r="B8316" i="61" l="1"/>
  <c r="A8317" i="61"/>
  <c r="C8316" i="61"/>
  <c r="D8316" i="61" s="1"/>
  <c r="D8315" i="61"/>
  <c r="C8317" i="61" l="1"/>
  <c r="B8317" i="61"/>
  <c r="A8318" i="61"/>
  <c r="C8318" i="61" l="1"/>
  <c r="B8318" i="61"/>
  <c r="A8319" i="61"/>
  <c r="D8317" i="61"/>
  <c r="C8319" i="61" l="1"/>
  <c r="B8319" i="61"/>
  <c r="A8320" i="61"/>
  <c r="D8318" i="61"/>
  <c r="C8320" i="61" l="1"/>
  <c r="B8320" i="61"/>
  <c r="A8321" i="61"/>
  <c r="D8319" i="61"/>
  <c r="C8321" i="61" l="1"/>
  <c r="B8321" i="61"/>
  <c r="A8322" i="61"/>
  <c r="D8320" i="61"/>
  <c r="C8322" i="61" l="1"/>
  <c r="B8322" i="61"/>
  <c r="A8323" i="61"/>
  <c r="D8321" i="61"/>
  <c r="C8323" i="61" l="1"/>
  <c r="B8323" i="61"/>
  <c r="A8324" i="61"/>
  <c r="D8322" i="61"/>
  <c r="C8324" i="61" l="1"/>
  <c r="B8324" i="61"/>
  <c r="A8325" i="61"/>
  <c r="D8323" i="61"/>
  <c r="A8326" i="61" l="1"/>
  <c r="C8325" i="61"/>
  <c r="B8325" i="61"/>
  <c r="D8324" i="61"/>
  <c r="D8325" i="61" l="1"/>
  <c r="C8326" i="61"/>
  <c r="D8326" i="61" s="1"/>
  <c r="B8326" i="61"/>
  <c r="A8327" i="61"/>
  <c r="C8327" i="61" l="1"/>
  <c r="B8327" i="61"/>
  <c r="A8328" i="61"/>
  <c r="C8328" i="61" l="1"/>
  <c r="B8328" i="61"/>
  <c r="A8329" i="61"/>
  <c r="D8327" i="61"/>
  <c r="C8329" i="61" l="1"/>
  <c r="B8329" i="61"/>
  <c r="A8330" i="61"/>
  <c r="D8328" i="61"/>
  <c r="B8330" i="61" l="1"/>
  <c r="A8331" i="61"/>
  <c r="C8330" i="61"/>
  <c r="D8330" i="61" s="1"/>
  <c r="D8329" i="61"/>
  <c r="C8331" i="61" l="1"/>
  <c r="B8331" i="61"/>
  <c r="A8332" i="61"/>
  <c r="C8332" i="61" l="1"/>
  <c r="B8332" i="61"/>
  <c r="A8333" i="61"/>
  <c r="D8331" i="61"/>
  <c r="C8333" i="61" l="1"/>
  <c r="B8333" i="61"/>
  <c r="A8334" i="61"/>
  <c r="D8332" i="61"/>
  <c r="A8335" i="61" l="1"/>
  <c r="C8334" i="61"/>
  <c r="D8334" i="61" s="1"/>
  <c r="B8334" i="61"/>
  <c r="D8333" i="61"/>
  <c r="C8335" i="61" l="1"/>
  <c r="B8335" i="61"/>
  <c r="A8336" i="61"/>
  <c r="C8336" i="61" l="1"/>
  <c r="B8336" i="61"/>
  <c r="A8337" i="61"/>
  <c r="D8335" i="61"/>
  <c r="C8337" i="61" l="1"/>
  <c r="B8337" i="61"/>
  <c r="A8338" i="61"/>
  <c r="D8336" i="61"/>
  <c r="C8338" i="61" l="1"/>
  <c r="B8338" i="61"/>
  <c r="A8339" i="61"/>
  <c r="D8337" i="61"/>
  <c r="B8339" i="61" l="1"/>
  <c r="A8340" i="61"/>
  <c r="C8339" i="61"/>
  <c r="D8339" i="61" s="1"/>
  <c r="D8338" i="61"/>
  <c r="C8340" i="61" l="1"/>
  <c r="B8340" i="61"/>
  <c r="A8341" i="61"/>
  <c r="C8341" i="61" l="1"/>
  <c r="B8341" i="61"/>
  <c r="A8342" i="61"/>
  <c r="D8340" i="61"/>
  <c r="C8342" i="61" l="1"/>
  <c r="B8342" i="61"/>
  <c r="A8343" i="61"/>
  <c r="D8341" i="61"/>
  <c r="A8344" i="61" l="1"/>
  <c r="C8343" i="61"/>
  <c r="D8343" i="61" s="1"/>
  <c r="B8343" i="61"/>
  <c r="D8342" i="61"/>
  <c r="C8344" i="61" l="1"/>
  <c r="D8344" i="61" s="1"/>
  <c r="B8344" i="61"/>
  <c r="A8345" i="61"/>
  <c r="C8345" i="61" l="1"/>
  <c r="B8345" i="61"/>
  <c r="A8346" i="61"/>
  <c r="C8346" i="61" l="1"/>
  <c r="B8346" i="61"/>
  <c r="A8347" i="61"/>
  <c r="D8345" i="61"/>
  <c r="C8347" i="61" l="1"/>
  <c r="B8347" i="61"/>
  <c r="A8348" i="61"/>
  <c r="D8346" i="61"/>
  <c r="B8348" i="61" l="1"/>
  <c r="A8349" i="61"/>
  <c r="C8348" i="61"/>
  <c r="D8348" i="61" s="1"/>
  <c r="D8347" i="61"/>
  <c r="C8349" i="61" l="1"/>
  <c r="B8349" i="61"/>
  <c r="A8350" i="61"/>
  <c r="C8350" i="61" l="1"/>
  <c r="B8350" i="61"/>
  <c r="A8351" i="61"/>
  <c r="D8349" i="61"/>
  <c r="C8351" i="61" l="1"/>
  <c r="B8351" i="61"/>
  <c r="A8352" i="61"/>
  <c r="D8350" i="61"/>
  <c r="C8352" i="61" l="1"/>
  <c r="B8352" i="61"/>
  <c r="A8353" i="61"/>
  <c r="D8351" i="61"/>
  <c r="C8353" i="61" l="1"/>
  <c r="D8353" i="61" s="1"/>
  <c r="B8353" i="61"/>
  <c r="A8354" i="61"/>
  <c r="D8352" i="61"/>
  <c r="C8354" i="61" l="1"/>
  <c r="D8354" i="61" s="1"/>
  <c r="B8354" i="61"/>
  <c r="A8355" i="61"/>
  <c r="C8355" i="61" l="1"/>
  <c r="B8355" i="61"/>
  <c r="A8356" i="61"/>
  <c r="C8356" i="61" l="1"/>
  <c r="B8356" i="61"/>
  <c r="A8357" i="61"/>
  <c r="D8355" i="61"/>
  <c r="A8358" i="61" l="1"/>
  <c r="C8357" i="61"/>
  <c r="D8357" i="61" s="1"/>
  <c r="B8357" i="61"/>
  <c r="D8356" i="61"/>
  <c r="C8358" i="61" l="1"/>
  <c r="B8358" i="61"/>
  <c r="A8359" i="61"/>
  <c r="C8359" i="61" l="1"/>
  <c r="B8359" i="61"/>
  <c r="A8360" i="61"/>
  <c r="D8358" i="61"/>
  <c r="C8360" i="61" l="1"/>
  <c r="B8360" i="61"/>
  <c r="A8361" i="61"/>
  <c r="D8359" i="61"/>
  <c r="C8361" i="61" l="1"/>
  <c r="B8361" i="61"/>
  <c r="A8362" i="61"/>
  <c r="D8360" i="61"/>
  <c r="B8362" i="61" l="1"/>
  <c r="A8363" i="61"/>
  <c r="C8362" i="61"/>
  <c r="D8362" i="61" s="1"/>
  <c r="D8361" i="61"/>
  <c r="C8363" i="61" l="1"/>
  <c r="B8363" i="61"/>
  <c r="A8364" i="61"/>
  <c r="C8364" i="61" l="1"/>
  <c r="B8364" i="61"/>
  <c r="A8365" i="61"/>
  <c r="D8363" i="61"/>
  <c r="C8365" i="61" l="1"/>
  <c r="B8365" i="61"/>
  <c r="A8366" i="61"/>
  <c r="D8364" i="61"/>
  <c r="A8367" i="61" l="1"/>
  <c r="C8366" i="61"/>
  <c r="B8366" i="61"/>
  <c r="D8365" i="61"/>
  <c r="D8366" i="61" l="1"/>
  <c r="C8367" i="61"/>
  <c r="B8367" i="61"/>
  <c r="A8368" i="61"/>
  <c r="C8368" i="61" l="1"/>
  <c r="B8368" i="61"/>
  <c r="A8369" i="61"/>
  <c r="D8367" i="61"/>
  <c r="C8369" i="61" l="1"/>
  <c r="B8369" i="61"/>
  <c r="A8370" i="61"/>
  <c r="D8368" i="61"/>
  <c r="C8370" i="61" l="1"/>
  <c r="B8370" i="61"/>
  <c r="A8371" i="61"/>
  <c r="D8369" i="61"/>
  <c r="B8371" i="61" l="1"/>
  <c r="A8372" i="61"/>
  <c r="C8371" i="61"/>
  <c r="D8371" i="61" s="1"/>
  <c r="D8370" i="61"/>
  <c r="C8372" i="61" l="1"/>
  <c r="B8372" i="61"/>
  <c r="A8373" i="61"/>
  <c r="C8373" i="61" l="1"/>
  <c r="B8373" i="61"/>
  <c r="A8374" i="61"/>
  <c r="D8372" i="61"/>
  <c r="C8374" i="61" l="1"/>
  <c r="B8374" i="61"/>
  <c r="A8375" i="61"/>
  <c r="D8373" i="61"/>
  <c r="A8376" i="61" l="1"/>
  <c r="C8375" i="61"/>
  <c r="B8375" i="61"/>
  <c r="D8374" i="61"/>
  <c r="D8375" i="61" l="1"/>
  <c r="C8376" i="61"/>
  <c r="B8376" i="61"/>
  <c r="A8377" i="61"/>
  <c r="C8377" i="61" l="1"/>
  <c r="B8377" i="61"/>
  <c r="A8378" i="61"/>
  <c r="D8376" i="61"/>
  <c r="C8378" i="61" l="1"/>
  <c r="B8378" i="61"/>
  <c r="A8379" i="61"/>
  <c r="D8377" i="61"/>
  <c r="C8379" i="61" l="1"/>
  <c r="B8379" i="61"/>
  <c r="A8380" i="61"/>
  <c r="D8378" i="61"/>
  <c r="B8380" i="61" l="1"/>
  <c r="A8381" i="61"/>
  <c r="C8380" i="61"/>
  <c r="D8380" i="61" s="1"/>
  <c r="D8379" i="61"/>
  <c r="C8381" i="61" l="1"/>
  <c r="B8381" i="61"/>
  <c r="A8382" i="61"/>
  <c r="C8382" i="61" l="1"/>
  <c r="B8382" i="61"/>
  <c r="A8383" i="61"/>
  <c r="D8381" i="61"/>
  <c r="C8383" i="61" l="1"/>
  <c r="B8383" i="61"/>
  <c r="A8384" i="61"/>
  <c r="D8382" i="61"/>
  <c r="C8384" i="61" l="1"/>
  <c r="B8384" i="61"/>
  <c r="A8385" i="61"/>
  <c r="D8383" i="61"/>
  <c r="C8385" i="61" l="1"/>
  <c r="B8385" i="61"/>
  <c r="A8386" i="61"/>
  <c r="D8384" i="61"/>
  <c r="C8386" i="61" l="1"/>
  <c r="B8386" i="61"/>
  <c r="A8387" i="61"/>
  <c r="D8385" i="61"/>
  <c r="C8387" i="61" l="1"/>
  <c r="B8387" i="61"/>
  <c r="A8388" i="61"/>
  <c r="D8386" i="61"/>
  <c r="C8388" i="61" l="1"/>
  <c r="B8388" i="61"/>
  <c r="A8389" i="61"/>
  <c r="D8387" i="61"/>
  <c r="A8390" i="61" l="1"/>
  <c r="C8389" i="61"/>
  <c r="B8389" i="61"/>
  <c r="D8388" i="61"/>
  <c r="D8389" i="61" l="1"/>
  <c r="C8390" i="61"/>
  <c r="B8390" i="61"/>
  <c r="A8391" i="61"/>
  <c r="C8391" i="61" l="1"/>
  <c r="B8391" i="61"/>
  <c r="A8392" i="61"/>
  <c r="D8390" i="61"/>
  <c r="C8392" i="61" l="1"/>
  <c r="B8392" i="61"/>
  <c r="A8393" i="61"/>
  <c r="D8391" i="61"/>
  <c r="C8393" i="61" l="1"/>
  <c r="B8393" i="61"/>
  <c r="A8394" i="61"/>
  <c r="D8392" i="61"/>
  <c r="B8394" i="61" l="1"/>
  <c r="A8395" i="61"/>
  <c r="C8394" i="61"/>
  <c r="D8394" i="61" s="1"/>
  <c r="D8393" i="61"/>
  <c r="C8395" i="61" l="1"/>
  <c r="B8395" i="61"/>
  <c r="A8396" i="61"/>
  <c r="C8396" i="61" l="1"/>
  <c r="B8396" i="61"/>
  <c r="A8397" i="61"/>
  <c r="D8395" i="61"/>
  <c r="C8397" i="61" l="1"/>
  <c r="B8397" i="61"/>
  <c r="A8398" i="61"/>
  <c r="D8396" i="61"/>
  <c r="A8399" i="61" l="1"/>
  <c r="C8398" i="61"/>
  <c r="B8398" i="61"/>
  <c r="D8397" i="61"/>
  <c r="D8398" i="61" l="1"/>
  <c r="C8399" i="61"/>
  <c r="B8399" i="61"/>
  <c r="A8400" i="61"/>
  <c r="C8400" i="61" l="1"/>
  <c r="B8400" i="61"/>
  <c r="A8401" i="61"/>
  <c r="D8399" i="61"/>
  <c r="C8401" i="61" l="1"/>
  <c r="B8401" i="61"/>
  <c r="A8402" i="61"/>
  <c r="D8400" i="61"/>
  <c r="C8402" i="61" l="1"/>
  <c r="B8402" i="61"/>
  <c r="A8403" i="61"/>
  <c r="D8401" i="61"/>
  <c r="B8403" i="61" l="1"/>
  <c r="A8404" i="61"/>
  <c r="C8403" i="61"/>
  <c r="D8403" i="61" s="1"/>
  <c r="D8402" i="61"/>
  <c r="C8404" i="61" l="1"/>
  <c r="B8404" i="61"/>
  <c r="A8405" i="61"/>
  <c r="C8405" i="61" l="1"/>
  <c r="B8405" i="61"/>
  <c r="A8406" i="61"/>
  <c r="D8404" i="61"/>
  <c r="C8406" i="61" l="1"/>
  <c r="B8406" i="61"/>
  <c r="A8407" i="61"/>
  <c r="D8405" i="61"/>
  <c r="A8408" i="61" l="1"/>
  <c r="C8407" i="61"/>
  <c r="B8407" i="61"/>
  <c r="D8406" i="61"/>
  <c r="D8407" i="61" l="1"/>
  <c r="C8408" i="61"/>
  <c r="B8408" i="61"/>
  <c r="A8409" i="61"/>
  <c r="C8409" i="61" l="1"/>
  <c r="B8409" i="61"/>
  <c r="A8410" i="61"/>
  <c r="D8408" i="61"/>
  <c r="C8410" i="61" l="1"/>
  <c r="B8410" i="61"/>
  <c r="A8411" i="61"/>
  <c r="D8409" i="61"/>
  <c r="C8411" i="61" l="1"/>
  <c r="B8411" i="61"/>
  <c r="A8412" i="61"/>
  <c r="D8410" i="61"/>
  <c r="B8412" i="61" l="1"/>
  <c r="A8413" i="61"/>
  <c r="C8412" i="61"/>
  <c r="D8412" i="61" s="1"/>
  <c r="D8411" i="61"/>
  <c r="C8413" i="61" l="1"/>
  <c r="B8413" i="61"/>
  <c r="A8414" i="61"/>
  <c r="C8414" i="61" l="1"/>
  <c r="B8414" i="61"/>
  <c r="A8415" i="61"/>
  <c r="D8413" i="61"/>
  <c r="C8415" i="61" l="1"/>
  <c r="B8415" i="61"/>
  <c r="A8416" i="61"/>
  <c r="D8414" i="61"/>
  <c r="C8416" i="61" l="1"/>
  <c r="B8416" i="61"/>
  <c r="A8417" i="61"/>
  <c r="D8415" i="61"/>
  <c r="C8417" i="61" l="1"/>
  <c r="B8417" i="61"/>
  <c r="A8418" i="61"/>
  <c r="D8416" i="61"/>
  <c r="C8418" i="61" l="1"/>
  <c r="B8418" i="61"/>
  <c r="A8419" i="61"/>
  <c r="D8417" i="61"/>
  <c r="C8419" i="61" l="1"/>
  <c r="B8419" i="61"/>
  <c r="A8420" i="61"/>
  <c r="D8418" i="61"/>
  <c r="C8420" i="61" l="1"/>
  <c r="B8420" i="61"/>
  <c r="A8421" i="61"/>
  <c r="D8419" i="61"/>
  <c r="A8422" i="61" l="1"/>
  <c r="C8421" i="61"/>
  <c r="B8421" i="61"/>
  <c r="D8420" i="61"/>
  <c r="D8421" i="61" l="1"/>
  <c r="C8422" i="61"/>
  <c r="B8422" i="61"/>
  <c r="A8423" i="61"/>
  <c r="C8423" i="61" l="1"/>
  <c r="B8423" i="61"/>
  <c r="A8424" i="61"/>
  <c r="D8422" i="61"/>
  <c r="C8424" i="61" l="1"/>
  <c r="B8424" i="61"/>
  <c r="A8425" i="61"/>
  <c r="D8423" i="61"/>
  <c r="C8425" i="61" l="1"/>
  <c r="B8425" i="61"/>
  <c r="A8426" i="61"/>
  <c r="D8424" i="61"/>
  <c r="B8426" i="61" l="1"/>
  <c r="A8427" i="61"/>
  <c r="C8426" i="61"/>
  <c r="D8426" i="61" s="1"/>
  <c r="D8425" i="61"/>
  <c r="C8427" i="61" l="1"/>
  <c r="B8427" i="61"/>
  <c r="A8428" i="61"/>
  <c r="C8428" i="61" l="1"/>
  <c r="B8428" i="61"/>
  <c r="A8429" i="61"/>
  <c r="D8427" i="61"/>
  <c r="C8429" i="61" l="1"/>
  <c r="B8429" i="61"/>
  <c r="A8430" i="61"/>
  <c r="D8428" i="61"/>
  <c r="A8431" i="61" l="1"/>
  <c r="C8430" i="61"/>
  <c r="B8430" i="61"/>
  <c r="D8429" i="61"/>
  <c r="D8430" i="61" l="1"/>
  <c r="C8431" i="61"/>
  <c r="B8431" i="61"/>
  <c r="A8432" i="61"/>
  <c r="C8432" i="61" l="1"/>
  <c r="B8432" i="61"/>
  <c r="A8433" i="61"/>
  <c r="D8431" i="61"/>
  <c r="C8433" i="61" l="1"/>
  <c r="B8433" i="61"/>
  <c r="A8434" i="61"/>
  <c r="D8432" i="61"/>
  <c r="C8434" i="61" l="1"/>
  <c r="B8434" i="61"/>
  <c r="A8435" i="61"/>
  <c r="D8433" i="61"/>
  <c r="B8435" i="61" l="1"/>
  <c r="A8436" i="61"/>
  <c r="C8435" i="61"/>
  <c r="D8435" i="61" s="1"/>
  <c r="D8434" i="61"/>
  <c r="C8436" i="61" l="1"/>
  <c r="B8436" i="61"/>
  <c r="A8437" i="61"/>
  <c r="C8437" i="61" l="1"/>
  <c r="B8437" i="61"/>
  <c r="A8438" i="61"/>
  <c r="D8436" i="61"/>
  <c r="C8438" i="61" l="1"/>
  <c r="B8438" i="61"/>
  <c r="A8439" i="61"/>
  <c r="D8437" i="61"/>
  <c r="A8440" i="61" l="1"/>
  <c r="C8439" i="61"/>
  <c r="B8439" i="61"/>
  <c r="D8438" i="61"/>
  <c r="D8439" i="61" l="1"/>
  <c r="C8440" i="61"/>
  <c r="B8440" i="61"/>
  <c r="A8441" i="61"/>
  <c r="C8441" i="61" l="1"/>
  <c r="B8441" i="61"/>
  <c r="A8442" i="61"/>
  <c r="D8440" i="61"/>
  <c r="C8442" i="61" l="1"/>
  <c r="B8442" i="61"/>
  <c r="A8443" i="61"/>
  <c r="D8441" i="61"/>
  <c r="C8443" i="61" l="1"/>
  <c r="B8443" i="61"/>
  <c r="A8444" i="61"/>
  <c r="D8442" i="61"/>
  <c r="B8444" i="61" l="1"/>
  <c r="A8445" i="61"/>
  <c r="C8444" i="61"/>
  <c r="D8444" i="61" s="1"/>
  <c r="D8443" i="61"/>
  <c r="C8445" i="61" l="1"/>
  <c r="B8445" i="61"/>
  <c r="A8446" i="61"/>
  <c r="C8446" i="61" l="1"/>
  <c r="B8446" i="61"/>
  <c r="A8447" i="61"/>
  <c r="D8445" i="61"/>
  <c r="C8447" i="61" l="1"/>
  <c r="B8447" i="61"/>
  <c r="A8448" i="61"/>
  <c r="D8446" i="61"/>
  <c r="C8448" i="61" l="1"/>
  <c r="A8449" i="61"/>
  <c r="B8448" i="61"/>
  <c r="D8447" i="61"/>
  <c r="C8449" i="61" l="1"/>
  <c r="B8449" i="61"/>
  <c r="A8450" i="61"/>
  <c r="D8448" i="61"/>
  <c r="C8450" i="61" l="1"/>
  <c r="B8450" i="61"/>
  <c r="A8451" i="61"/>
  <c r="D8449" i="61"/>
  <c r="C8451" i="61" l="1"/>
  <c r="B8451" i="61"/>
  <c r="A8452" i="61"/>
  <c r="D8450" i="61"/>
  <c r="C8452" i="61" l="1"/>
  <c r="B8452" i="61"/>
  <c r="A8453" i="61"/>
  <c r="D8451" i="61"/>
  <c r="A8454" i="61" l="1"/>
  <c r="C8453" i="61"/>
  <c r="B8453" i="61"/>
  <c r="D8452" i="61"/>
  <c r="D8453" i="61" l="1"/>
  <c r="C8454" i="61"/>
  <c r="B8454" i="61"/>
  <c r="A8455" i="61"/>
  <c r="C8455" i="61" l="1"/>
  <c r="B8455" i="61"/>
  <c r="A8456" i="61"/>
  <c r="D8454" i="61"/>
  <c r="C8456" i="61" l="1"/>
  <c r="B8456" i="61"/>
  <c r="A8457" i="61"/>
  <c r="D8455" i="61"/>
  <c r="C8457" i="61" l="1"/>
  <c r="B8457" i="61"/>
  <c r="A8458" i="61"/>
  <c r="D8456" i="61"/>
  <c r="B8458" i="61" l="1"/>
  <c r="A8459" i="61"/>
  <c r="C8458" i="61"/>
  <c r="D8458" i="61" s="1"/>
  <c r="D8457" i="61"/>
  <c r="C8459" i="61" l="1"/>
  <c r="B8459" i="61"/>
  <c r="A8460" i="61"/>
  <c r="C8460" i="61" l="1"/>
  <c r="B8460" i="61"/>
  <c r="A8461" i="61"/>
  <c r="D8459" i="61"/>
  <c r="C8461" i="61" l="1"/>
  <c r="B8461" i="61"/>
  <c r="A8462" i="61"/>
  <c r="D8460" i="61"/>
  <c r="A8463" i="61" l="1"/>
  <c r="C8462" i="61"/>
  <c r="B8462" i="61"/>
  <c r="D8461" i="61"/>
  <c r="D8462" i="61" l="1"/>
  <c r="C8463" i="61"/>
  <c r="B8463" i="61"/>
  <c r="A8464" i="61"/>
  <c r="C8464" i="61" l="1"/>
  <c r="B8464" i="61"/>
  <c r="A8465" i="61"/>
  <c r="D8463" i="61"/>
  <c r="C8465" i="61" l="1"/>
  <c r="B8465" i="61"/>
  <c r="A8466" i="61"/>
  <c r="D8464" i="61"/>
  <c r="C8466" i="61" l="1"/>
  <c r="B8466" i="61"/>
  <c r="A8467" i="61"/>
  <c r="D8465" i="61"/>
  <c r="B8467" i="61" l="1"/>
  <c r="A8468" i="61"/>
  <c r="C8467" i="61"/>
  <c r="D8467" i="61" s="1"/>
  <c r="D8466" i="61"/>
  <c r="C8468" i="61" l="1"/>
  <c r="B8468" i="61"/>
  <c r="A8469" i="61"/>
  <c r="C8469" i="61" l="1"/>
  <c r="B8469" i="61"/>
  <c r="A8470" i="61"/>
  <c r="D8468" i="61"/>
  <c r="C8470" i="61" l="1"/>
  <c r="B8470" i="61"/>
  <c r="A8471" i="61"/>
  <c r="D8469" i="61"/>
  <c r="A8472" i="61" l="1"/>
  <c r="C8471" i="61"/>
  <c r="B8471" i="61"/>
  <c r="D8470" i="61"/>
  <c r="D8471" i="61" l="1"/>
  <c r="C8472" i="61"/>
  <c r="B8472" i="61"/>
  <c r="A8473" i="61"/>
  <c r="C8473" i="61" l="1"/>
  <c r="B8473" i="61"/>
  <c r="A8474" i="61"/>
  <c r="D8472" i="61"/>
  <c r="C8474" i="61" l="1"/>
  <c r="B8474" i="61"/>
  <c r="A8475" i="61"/>
  <c r="D8473" i="61"/>
  <c r="C8475" i="61" l="1"/>
  <c r="B8475" i="61"/>
  <c r="A8476" i="61"/>
  <c r="D8474" i="61"/>
  <c r="B8476" i="61" l="1"/>
  <c r="A8477" i="61"/>
  <c r="C8476" i="61"/>
  <c r="D8476" i="61" s="1"/>
  <c r="D8475" i="61"/>
  <c r="C8477" i="61" l="1"/>
  <c r="B8477" i="61"/>
  <c r="A8478" i="61"/>
  <c r="C8478" i="61" l="1"/>
  <c r="B8478" i="61"/>
  <c r="A8479" i="61"/>
  <c r="D8477" i="61"/>
  <c r="C8479" i="61" l="1"/>
  <c r="B8479" i="61"/>
  <c r="A8480" i="61"/>
  <c r="D8478" i="61"/>
  <c r="C8480" i="61" l="1"/>
  <c r="B8480" i="61"/>
  <c r="A8481" i="61"/>
  <c r="D8479" i="61"/>
  <c r="C8481" i="61" l="1"/>
  <c r="B8481" i="61"/>
  <c r="A8482" i="61"/>
  <c r="D8480" i="61"/>
  <c r="C8482" i="61" l="1"/>
  <c r="B8482" i="61"/>
  <c r="A8483" i="61"/>
  <c r="D8481" i="61"/>
  <c r="C8483" i="61" l="1"/>
  <c r="B8483" i="61"/>
  <c r="A8484" i="61"/>
  <c r="D8482" i="61"/>
  <c r="C8484" i="61" l="1"/>
  <c r="B8484" i="61"/>
  <c r="A8485" i="61"/>
  <c r="D8483" i="61"/>
  <c r="A8486" i="61" l="1"/>
  <c r="B8485" i="61"/>
  <c r="C8485" i="61"/>
  <c r="D8485" i="61" s="1"/>
  <c r="D8484" i="61"/>
  <c r="C8486" i="61" l="1"/>
  <c r="B8486" i="61"/>
  <c r="A8487" i="61"/>
  <c r="C8487" i="61" l="1"/>
  <c r="B8487" i="61"/>
  <c r="A8488" i="61"/>
  <c r="D8486" i="61"/>
  <c r="C8488" i="61" l="1"/>
  <c r="B8488" i="61"/>
  <c r="A8489" i="61"/>
  <c r="D8487" i="61"/>
  <c r="C8489" i="61" l="1"/>
  <c r="B8489" i="61"/>
  <c r="A8490" i="61"/>
  <c r="D8488" i="61"/>
  <c r="B8490" i="61" l="1"/>
  <c r="A8491" i="61"/>
  <c r="C8490" i="61"/>
  <c r="D8490" i="61" s="1"/>
  <c r="D8489" i="61"/>
  <c r="C8491" i="61" l="1"/>
  <c r="B8491" i="61"/>
  <c r="A8492" i="61"/>
  <c r="C8492" i="61" l="1"/>
  <c r="B8492" i="61"/>
  <c r="A8493" i="61"/>
  <c r="D8491" i="61"/>
  <c r="C8493" i="61" l="1"/>
  <c r="B8493" i="61"/>
  <c r="A8494" i="61"/>
  <c r="D8492" i="61"/>
  <c r="A8495" i="61" l="1"/>
  <c r="C8494" i="61"/>
  <c r="B8494" i="61"/>
  <c r="D8493" i="61"/>
  <c r="D8494" i="61" l="1"/>
  <c r="C8495" i="61"/>
  <c r="B8495" i="61"/>
  <c r="A8496" i="61"/>
  <c r="C8496" i="61" l="1"/>
  <c r="B8496" i="61"/>
  <c r="A8497" i="61"/>
  <c r="D8495" i="61"/>
  <c r="C8497" i="61" l="1"/>
  <c r="B8497" i="61"/>
  <c r="A8498" i="61"/>
  <c r="D8496" i="61"/>
  <c r="C8498" i="61" l="1"/>
  <c r="B8498" i="61"/>
  <c r="A8499" i="61"/>
  <c r="D8497" i="61"/>
  <c r="B8499" i="61" l="1"/>
  <c r="A8500" i="61"/>
  <c r="C8499" i="61"/>
  <c r="D8499" i="61" s="1"/>
  <c r="D8498" i="61"/>
  <c r="C8500" i="61" l="1"/>
  <c r="B8500" i="61"/>
  <c r="A8501" i="61"/>
  <c r="C8501" i="61" l="1"/>
  <c r="B8501" i="61"/>
  <c r="A8502" i="61"/>
  <c r="D8500" i="61"/>
  <c r="C8502" i="61" l="1"/>
  <c r="B8502" i="61"/>
  <c r="A8503" i="61"/>
  <c r="D8501" i="61"/>
  <c r="A8504" i="61" l="1"/>
  <c r="C8503" i="61"/>
  <c r="B8503" i="61"/>
  <c r="D8502" i="61"/>
  <c r="D8503" i="61" l="1"/>
  <c r="C8504" i="61"/>
  <c r="B8504" i="61"/>
  <c r="A8505" i="61"/>
  <c r="C8505" i="61" l="1"/>
  <c r="B8505" i="61"/>
  <c r="A8506" i="61"/>
  <c r="D8504" i="61"/>
  <c r="C8506" i="61" l="1"/>
  <c r="B8506" i="61"/>
  <c r="A8507" i="61"/>
  <c r="D8505" i="61"/>
  <c r="C8507" i="61" l="1"/>
  <c r="B8507" i="61"/>
  <c r="A8508" i="61"/>
  <c r="D8506" i="61"/>
  <c r="B8508" i="61" l="1"/>
  <c r="A8509" i="61"/>
  <c r="C8508" i="61"/>
  <c r="D8508" i="61" s="1"/>
  <c r="D8507" i="61"/>
  <c r="C8509" i="61" l="1"/>
  <c r="B8509" i="61"/>
  <c r="A8510" i="61"/>
  <c r="C8510" i="61" l="1"/>
  <c r="B8510" i="61"/>
  <c r="A8511" i="61"/>
  <c r="D8509" i="61"/>
  <c r="C8511" i="61" l="1"/>
  <c r="B8511" i="61"/>
  <c r="A8512" i="61"/>
  <c r="D8510" i="61"/>
  <c r="C8512" i="61" l="1"/>
  <c r="B8512" i="61"/>
  <c r="A8513" i="61"/>
  <c r="D8511" i="61"/>
  <c r="C8513" i="61" l="1"/>
  <c r="B8513" i="61"/>
  <c r="A8514" i="61"/>
  <c r="D8512" i="61"/>
  <c r="C8514" i="61" l="1"/>
  <c r="B8514" i="61"/>
  <c r="A8515" i="61"/>
  <c r="D8513" i="61"/>
  <c r="C8515" i="61" l="1"/>
  <c r="B8515" i="61"/>
  <c r="A8516" i="61"/>
  <c r="D8514" i="61"/>
  <c r="C8516" i="61" l="1"/>
  <c r="B8516" i="61"/>
  <c r="A8517" i="61"/>
  <c r="D8515" i="61"/>
  <c r="A8518" i="61" l="1"/>
  <c r="C8517" i="61"/>
  <c r="B8517" i="61"/>
  <c r="D8516" i="61"/>
  <c r="D8517" i="61" l="1"/>
  <c r="C8518" i="61"/>
  <c r="B8518" i="61"/>
  <c r="A8519" i="61"/>
  <c r="C8519" i="61" l="1"/>
  <c r="B8519" i="61"/>
  <c r="A8520" i="61"/>
  <c r="D8518" i="61"/>
  <c r="C8520" i="61" l="1"/>
  <c r="B8520" i="61"/>
  <c r="A8521" i="61"/>
  <c r="D8519" i="61"/>
  <c r="C8521" i="61" l="1"/>
  <c r="B8521" i="61"/>
  <c r="A8522" i="61"/>
  <c r="D8520" i="61"/>
  <c r="B8522" i="61" l="1"/>
  <c r="A8523" i="61"/>
  <c r="C8522" i="61"/>
  <c r="D8522" i="61" s="1"/>
  <c r="D8521" i="61"/>
  <c r="C8523" i="61" l="1"/>
  <c r="B8523" i="61"/>
  <c r="A8524" i="61"/>
  <c r="C8524" i="61" l="1"/>
  <c r="B8524" i="61"/>
  <c r="A8525" i="61"/>
  <c r="D8523" i="61"/>
  <c r="C8525" i="61" l="1"/>
  <c r="D8525" i="61" s="1"/>
  <c r="B8525" i="61"/>
  <c r="A8526" i="61"/>
  <c r="D8524" i="61"/>
  <c r="A8527" i="61" l="1"/>
  <c r="C8526" i="61"/>
  <c r="D8526" i="61" s="1"/>
  <c r="B8526" i="61"/>
  <c r="C8527" i="61" l="1"/>
  <c r="B8527" i="61"/>
  <c r="A8528" i="61"/>
  <c r="C8528" i="61" l="1"/>
  <c r="B8528" i="61"/>
  <c r="A8529" i="61"/>
  <c r="D8527" i="61"/>
  <c r="C8529" i="61" l="1"/>
  <c r="B8529" i="61"/>
  <c r="A8530" i="61"/>
  <c r="D8528" i="61"/>
  <c r="C8530" i="61" l="1"/>
  <c r="B8530" i="61"/>
  <c r="A8531" i="61"/>
  <c r="D8529" i="61"/>
  <c r="B8531" i="61" l="1"/>
  <c r="A8532" i="61"/>
  <c r="C8531" i="61"/>
  <c r="D8531" i="61" s="1"/>
  <c r="D8530" i="61"/>
  <c r="C8532" i="61" l="1"/>
  <c r="B8532" i="61"/>
  <c r="A8533" i="61"/>
  <c r="C8533" i="61" l="1"/>
  <c r="B8533" i="61"/>
  <c r="A8534" i="61"/>
  <c r="D8532" i="61"/>
  <c r="C8534" i="61" l="1"/>
  <c r="B8534" i="61"/>
  <c r="A8535" i="61"/>
  <c r="D8533" i="61"/>
  <c r="A8536" i="61" l="1"/>
  <c r="C8535" i="61"/>
  <c r="B8535" i="61"/>
  <c r="D8534" i="61"/>
  <c r="D8535" i="61" l="1"/>
  <c r="C8536" i="61"/>
  <c r="B8536" i="61"/>
  <c r="A8537" i="61"/>
  <c r="C8537" i="61" l="1"/>
  <c r="B8537" i="61"/>
  <c r="A8538" i="61"/>
  <c r="D8536" i="61"/>
  <c r="C8538" i="61" l="1"/>
  <c r="B8538" i="61"/>
  <c r="A8539" i="61"/>
  <c r="D8537" i="61"/>
  <c r="C8539" i="61" l="1"/>
  <c r="B8539" i="61"/>
  <c r="A8540" i="61"/>
  <c r="D8538" i="61"/>
  <c r="B8540" i="61" l="1"/>
  <c r="A8541" i="61"/>
  <c r="C8540" i="61"/>
  <c r="D8540" i="61" s="1"/>
  <c r="D8539" i="61"/>
  <c r="C8541" i="61" l="1"/>
  <c r="B8541" i="61"/>
  <c r="A8542" i="61"/>
  <c r="C8542" i="61" l="1"/>
  <c r="B8542" i="61"/>
  <c r="A8543" i="61"/>
  <c r="D8541" i="61"/>
  <c r="C8543" i="61" l="1"/>
  <c r="B8543" i="61"/>
  <c r="A8544" i="61"/>
  <c r="D8542" i="61"/>
  <c r="C8544" i="61" l="1"/>
  <c r="B8544" i="61"/>
  <c r="A8545" i="61"/>
  <c r="D8543" i="61"/>
  <c r="C8545" i="61" l="1"/>
  <c r="B8545" i="61"/>
  <c r="A8546" i="61"/>
  <c r="D8544" i="61"/>
  <c r="C8546" i="61" l="1"/>
  <c r="B8546" i="61"/>
  <c r="A8547" i="61"/>
  <c r="D8545" i="61"/>
  <c r="C8547" i="61" l="1"/>
  <c r="B8547" i="61"/>
  <c r="A8548" i="61"/>
  <c r="D8546" i="61"/>
  <c r="C8548" i="61" l="1"/>
  <c r="B8548" i="61"/>
  <c r="A8549" i="61"/>
  <c r="D8547" i="61"/>
  <c r="A8550" i="61" l="1"/>
  <c r="C8549" i="61"/>
  <c r="B8549" i="61"/>
  <c r="D8548" i="61"/>
  <c r="D8549" i="61" l="1"/>
  <c r="C8550" i="61"/>
  <c r="B8550" i="61"/>
  <c r="A8551" i="61"/>
  <c r="C8551" i="61" l="1"/>
  <c r="B8551" i="61"/>
  <c r="A8552" i="61"/>
  <c r="D8550" i="61"/>
  <c r="C8552" i="61" l="1"/>
  <c r="B8552" i="61"/>
  <c r="A8553" i="61"/>
  <c r="D8551" i="61"/>
  <c r="C8553" i="61" l="1"/>
  <c r="B8553" i="61"/>
  <c r="A8554" i="61"/>
  <c r="D8552" i="61"/>
  <c r="B8554" i="61" l="1"/>
  <c r="A8555" i="61"/>
  <c r="C8554" i="61"/>
  <c r="D8554" i="61" s="1"/>
  <c r="D8553" i="61"/>
  <c r="C8555" i="61" l="1"/>
  <c r="B8555" i="61"/>
  <c r="A8556" i="61"/>
  <c r="C8556" i="61" l="1"/>
  <c r="B8556" i="61"/>
  <c r="A8557" i="61"/>
  <c r="D8555" i="61"/>
  <c r="C8557" i="61" l="1"/>
  <c r="B8557" i="61"/>
  <c r="A8558" i="61"/>
  <c r="D8556" i="61"/>
  <c r="A8559" i="61" l="1"/>
  <c r="C8558" i="61"/>
  <c r="B8558" i="61"/>
  <c r="D8557" i="61"/>
  <c r="D8558" i="61" l="1"/>
  <c r="C8559" i="61"/>
  <c r="B8559" i="61"/>
  <c r="A8560" i="61"/>
  <c r="C8560" i="61" l="1"/>
  <c r="B8560" i="61"/>
  <c r="A8561" i="61"/>
  <c r="D8559" i="61"/>
  <c r="C8561" i="61" l="1"/>
  <c r="B8561" i="61"/>
  <c r="A8562" i="61"/>
  <c r="D8560" i="61"/>
  <c r="C8562" i="61" l="1"/>
  <c r="B8562" i="61"/>
  <c r="A8563" i="61"/>
  <c r="D8561" i="61"/>
  <c r="B8563" i="61" l="1"/>
  <c r="A8564" i="61"/>
  <c r="C8563" i="61"/>
  <c r="D8563" i="61" s="1"/>
  <c r="D8562" i="61"/>
  <c r="C8564" i="61" l="1"/>
  <c r="B8564" i="61"/>
  <c r="A8565" i="61"/>
  <c r="C8565" i="61" l="1"/>
  <c r="B8565" i="61"/>
  <c r="A8566" i="61"/>
  <c r="D8564" i="61"/>
  <c r="C8566" i="61" l="1"/>
  <c r="B8566" i="61"/>
  <c r="A8567" i="61"/>
  <c r="D8565" i="61"/>
  <c r="A8568" i="61" l="1"/>
  <c r="C8567" i="61"/>
  <c r="B8567" i="61"/>
  <c r="D8566" i="61"/>
  <c r="D8567" i="61" l="1"/>
  <c r="C8568" i="61"/>
  <c r="B8568" i="61"/>
  <c r="A8569" i="61"/>
  <c r="C8569" i="61" l="1"/>
  <c r="B8569" i="61"/>
  <c r="A8570" i="61"/>
  <c r="D8568" i="61"/>
  <c r="C8570" i="61" l="1"/>
  <c r="B8570" i="61"/>
  <c r="A8571" i="61"/>
  <c r="D8569" i="61"/>
  <c r="C8571" i="61" l="1"/>
  <c r="B8571" i="61"/>
  <c r="A8572" i="61"/>
  <c r="D8570" i="61"/>
  <c r="B8572" i="61" l="1"/>
  <c r="A8573" i="61"/>
  <c r="C8572" i="61"/>
  <c r="D8572" i="61" s="1"/>
  <c r="D8571" i="61"/>
  <c r="C8573" i="61" l="1"/>
  <c r="B8573" i="61"/>
  <c r="A8574" i="61"/>
  <c r="C8574" i="61" l="1"/>
  <c r="B8574" i="61"/>
  <c r="A8575" i="61"/>
  <c r="D8573" i="61"/>
  <c r="C8575" i="61" l="1"/>
  <c r="B8575" i="61"/>
  <c r="A8576" i="61"/>
  <c r="D8574" i="61"/>
  <c r="C8576" i="61" l="1"/>
  <c r="B8576" i="61"/>
  <c r="A8577" i="61"/>
  <c r="D8575" i="61"/>
  <c r="C8577" i="61" l="1"/>
  <c r="B8577" i="61"/>
  <c r="A8578" i="61"/>
  <c r="D8576" i="61"/>
  <c r="C8578" i="61" l="1"/>
  <c r="B8578" i="61"/>
  <c r="A8579" i="61"/>
  <c r="D8577" i="61"/>
  <c r="C8579" i="61" l="1"/>
  <c r="B8579" i="61"/>
  <c r="A8580" i="61"/>
  <c r="D8578" i="61"/>
  <c r="C8580" i="61" l="1"/>
  <c r="B8580" i="61"/>
  <c r="A8581" i="61"/>
  <c r="D8579" i="61"/>
  <c r="A8582" i="61" l="1"/>
  <c r="C8581" i="61"/>
  <c r="B8581" i="61"/>
  <c r="D8580" i="61"/>
  <c r="D8581" i="61" l="1"/>
  <c r="C8582" i="61"/>
  <c r="B8582" i="61"/>
  <c r="A8583" i="61"/>
  <c r="C8583" i="61" l="1"/>
  <c r="B8583" i="61"/>
  <c r="A8584" i="61"/>
  <c r="D8582" i="61"/>
  <c r="C8584" i="61" l="1"/>
  <c r="B8584" i="61"/>
  <c r="A8585" i="61"/>
  <c r="D8583" i="61"/>
  <c r="C8585" i="61" l="1"/>
  <c r="B8585" i="61"/>
  <c r="A8586" i="61"/>
  <c r="D8584" i="61"/>
  <c r="B8586" i="61" l="1"/>
  <c r="A8587" i="61"/>
  <c r="C8586" i="61"/>
  <c r="D8586" i="61" s="1"/>
  <c r="D8585" i="61"/>
  <c r="C8587" i="61" l="1"/>
  <c r="B8587" i="61"/>
  <c r="A8588" i="61"/>
  <c r="C8588" i="61" l="1"/>
  <c r="B8588" i="61"/>
  <c r="A8589" i="61"/>
  <c r="D8587" i="61"/>
  <c r="C8589" i="61" l="1"/>
  <c r="B8589" i="61"/>
  <c r="A8590" i="61"/>
  <c r="D8588" i="61"/>
  <c r="A8591" i="61" l="1"/>
  <c r="C8590" i="61"/>
  <c r="B8590" i="61"/>
  <c r="D8589" i="61"/>
  <c r="D8590" i="61" l="1"/>
  <c r="C8591" i="61"/>
  <c r="B8591" i="61"/>
  <c r="A8592" i="61"/>
  <c r="C8592" i="61" l="1"/>
  <c r="B8592" i="61"/>
  <c r="A8593" i="61"/>
  <c r="D8591" i="61"/>
  <c r="C8593" i="61" l="1"/>
  <c r="B8593" i="61"/>
  <c r="A8594" i="61"/>
  <c r="D8592" i="61"/>
  <c r="C8594" i="61" l="1"/>
  <c r="B8594" i="61"/>
  <c r="A8595" i="61"/>
  <c r="D8593" i="61"/>
  <c r="B8595" i="61" l="1"/>
  <c r="A8596" i="61"/>
  <c r="C8595" i="61"/>
  <c r="D8595" i="61" s="1"/>
  <c r="D8594" i="61"/>
  <c r="C8596" i="61" l="1"/>
  <c r="B8596" i="61"/>
  <c r="A8597" i="61"/>
  <c r="C8597" i="61" l="1"/>
  <c r="B8597" i="61"/>
  <c r="A8598" i="61"/>
  <c r="D8596" i="61"/>
  <c r="C8598" i="61" l="1"/>
  <c r="B8598" i="61"/>
  <c r="A8599" i="61"/>
  <c r="D8597" i="61"/>
  <c r="A8600" i="61" l="1"/>
  <c r="C8599" i="61"/>
  <c r="B8599" i="61"/>
  <c r="D8598" i="61"/>
  <c r="D8599" i="61" l="1"/>
  <c r="C8600" i="61"/>
  <c r="B8600" i="61"/>
  <c r="A8601" i="61"/>
  <c r="C8601" i="61" l="1"/>
  <c r="B8601" i="61"/>
  <c r="A8602" i="61"/>
  <c r="D8600" i="61"/>
  <c r="C8602" i="61" l="1"/>
  <c r="B8602" i="61"/>
  <c r="A8603" i="61"/>
  <c r="D8601" i="61"/>
  <c r="C8603" i="61" l="1"/>
  <c r="B8603" i="61"/>
  <c r="A8604" i="61"/>
  <c r="D8602" i="61"/>
  <c r="B8604" i="61" l="1"/>
  <c r="A8605" i="61"/>
  <c r="C8604" i="61"/>
  <c r="D8604" i="61" s="1"/>
  <c r="D8603" i="61"/>
  <c r="C8605" i="61" l="1"/>
  <c r="B8605" i="61"/>
  <c r="A8606" i="61"/>
  <c r="C8606" i="61" l="1"/>
  <c r="B8606" i="61"/>
  <c r="A8607" i="61"/>
  <c r="D8605" i="61"/>
  <c r="C8607" i="61" l="1"/>
  <c r="B8607" i="61"/>
  <c r="A8608" i="61"/>
  <c r="D8606" i="61"/>
  <c r="C8608" i="61" l="1"/>
  <c r="B8608" i="61"/>
  <c r="A8609" i="61"/>
  <c r="D8607" i="61"/>
  <c r="C8609" i="61" l="1"/>
  <c r="B8609" i="61"/>
  <c r="A8610" i="61"/>
  <c r="D8608" i="61"/>
  <c r="C8610" i="61" l="1"/>
  <c r="B8610" i="61"/>
  <c r="A8611" i="61"/>
  <c r="D8609" i="61"/>
  <c r="C8611" i="61" l="1"/>
  <c r="B8611" i="61"/>
  <c r="A8612" i="61"/>
  <c r="D8610" i="61"/>
  <c r="C8612" i="61" l="1"/>
  <c r="B8612" i="61"/>
  <c r="A8613" i="61"/>
  <c r="D8611" i="61"/>
  <c r="A8614" i="61" l="1"/>
  <c r="C8613" i="61"/>
  <c r="B8613" i="61"/>
  <c r="D8612" i="61"/>
  <c r="D8613" i="61" l="1"/>
  <c r="C8614" i="61"/>
  <c r="B8614" i="61"/>
  <c r="A8615" i="61"/>
  <c r="C8615" i="61" l="1"/>
  <c r="B8615" i="61"/>
  <c r="A8616" i="61"/>
  <c r="D8614" i="61"/>
  <c r="C8616" i="61" l="1"/>
  <c r="B8616" i="61"/>
  <c r="A8617" i="61"/>
  <c r="D8615" i="61"/>
  <c r="C8617" i="61" l="1"/>
  <c r="B8617" i="61"/>
  <c r="A8618" i="61"/>
  <c r="D8616" i="61"/>
  <c r="B8618" i="61" l="1"/>
  <c r="A8619" i="61"/>
  <c r="C8618" i="61"/>
  <c r="D8618" i="61" s="1"/>
  <c r="D8617" i="61"/>
  <c r="C8619" i="61" l="1"/>
  <c r="B8619" i="61"/>
  <c r="A8620" i="61"/>
  <c r="C8620" i="61" l="1"/>
  <c r="B8620" i="61"/>
  <c r="A8621" i="61"/>
  <c r="D8619" i="61"/>
  <c r="C8621" i="61" l="1"/>
  <c r="B8621" i="61"/>
  <c r="A8622" i="61"/>
  <c r="D8620" i="61"/>
  <c r="A8623" i="61" l="1"/>
  <c r="C8622" i="61"/>
  <c r="B8622" i="61"/>
  <c r="D8621" i="61"/>
  <c r="D8622" i="61" l="1"/>
  <c r="C8623" i="61"/>
  <c r="B8623" i="61"/>
  <c r="A8624" i="61"/>
  <c r="C8624" i="61" l="1"/>
  <c r="B8624" i="61"/>
  <c r="A8625" i="61"/>
  <c r="D8623" i="61"/>
  <c r="C8625" i="61" l="1"/>
  <c r="B8625" i="61"/>
  <c r="A8626" i="61"/>
  <c r="D8624" i="61"/>
  <c r="C8626" i="61" l="1"/>
  <c r="B8626" i="61"/>
  <c r="A8627" i="61"/>
  <c r="D8625" i="61"/>
  <c r="B8627" i="61" l="1"/>
  <c r="A8628" i="61"/>
  <c r="C8627" i="61"/>
  <c r="D8627" i="61" s="1"/>
  <c r="D8626" i="61"/>
  <c r="C8628" i="61" l="1"/>
  <c r="B8628" i="61"/>
  <c r="A8629" i="61"/>
  <c r="C8629" i="61" l="1"/>
  <c r="B8629" i="61"/>
  <c r="A8630" i="61"/>
  <c r="D8628" i="61"/>
  <c r="C8630" i="61" l="1"/>
  <c r="B8630" i="61"/>
  <c r="A8631" i="61"/>
  <c r="D8629" i="61"/>
  <c r="A8632" i="61" l="1"/>
  <c r="C8631" i="61"/>
  <c r="B8631" i="61"/>
  <c r="D8630" i="61"/>
  <c r="D8631" i="61" l="1"/>
  <c r="C8632" i="61"/>
  <c r="B8632" i="61"/>
  <c r="A8633" i="61"/>
  <c r="C8633" i="61" l="1"/>
  <c r="B8633" i="61"/>
  <c r="A8634" i="61"/>
  <c r="D8632" i="61"/>
  <c r="C8634" i="61" l="1"/>
  <c r="B8634" i="61"/>
  <c r="A8635" i="61"/>
  <c r="D8633" i="61"/>
  <c r="C8635" i="61" l="1"/>
  <c r="B8635" i="61"/>
  <c r="A8636" i="61"/>
  <c r="D8634" i="61"/>
  <c r="B8636" i="61" l="1"/>
  <c r="A8637" i="61"/>
  <c r="C8636" i="61"/>
  <c r="D8636" i="61" s="1"/>
  <c r="D8635" i="61"/>
  <c r="C8637" i="61" l="1"/>
  <c r="B8637" i="61"/>
  <c r="A8638" i="61"/>
  <c r="C8638" i="61" l="1"/>
  <c r="B8638" i="61"/>
  <c r="A8639" i="61"/>
  <c r="D8637" i="61"/>
  <c r="C8639" i="61" l="1"/>
  <c r="B8639" i="61"/>
  <c r="A8640" i="61"/>
  <c r="D8638" i="61"/>
  <c r="C8640" i="61" l="1"/>
  <c r="B8640" i="61"/>
  <c r="A8641" i="61"/>
  <c r="D8639" i="61"/>
  <c r="C8641" i="61" l="1"/>
  <c r="B8641" i="61"/>
  <c r="A8642" i="61"/>
  <c r="D8640" i="61"/>
  <c r="C8642" i="61" l="1"/>
  <c r="B8642" i="61"/>
  <c r="A8643" i="61"/>
  <c r="D8641" i="61"/>
  <c r="C8643" i="61" l="1"/>
  <c r="B8643" i="61"/>
  <c r="A8644" i="61"/>
  <c r="D8642" i="61"/>
  <c r="C8644" i="61" l="1"/>
  <c r="B8644" i="61"/>
  <c r="A8645" i="61"/>
  <c r="D8643" i="61"/>
  <c r="A8646" i="61" l="1"/>
  <c r="C8645" i="61"/>
  <c r="B8645" i="61"/>
  <c r="D8644" i="61"/>
  <c r="D8645" i="61" l="1"/>
  <c r="C8646" i="61"/>
  <c r="B8646" i="61"/>
  <c r="A8647" i="61"/>
  <c r="C8647" i="61" l="1"/>
  <c r="B8647" i="61"/>
  <c r="A8648" i="61"/>
  <c r="D8646" i="61"/>
  <c r="C8648" i="61" l="1"/>
  <c r="B8648" i="61"/>
  <c r="A8649" i="61"/>
  <c r="D8647" i="61"/>
  <c r="C8649" i="61" l="1"/>
  <c r="B8649" i="61"/>
  <c r="A8650" i="61"/>
  <c r="D8648" i="61"/>
  <c r="B8650" i="61" l="1"/>
  <c r="A8651" i="61"/>
  <c r="C8650" i="61"/>
  <c r="D8650" i="61" s="1"/>
  <c r="D8649" i="61"/>
  <c r="C8651" i="61" l="1"/>
  <c r="B8651" i="61"/>
  <c r="A8652" i="61"/>
  <c r="C8652" i="61" l="1"/>
  <c r="B8652" i="61"/>
  <c r="A8653" i="61"/>
  <c r="D8651" i="61"/>
  <c r="C8653" i="61" l="1"/>
  <c r="B8653" i="61"/>
  <c r="A8654" i="61"/>
  <c r="D8652" i="61"/>
  <c r="A8655" i="61" l="1"/>
  <c r="C8654" i="61"/>
  <c r="B8654" i="61"/>
  <c r="D8653" i="61"/>
  <c r="D8654" i="61" l="1"/>
  <c r="C8655" i="61"/>
  <c r="B8655" i="61"/>
  <c r="A8656" i="61"/>
  <c r="C8656" i="61" l="1"/>
  <c r="B8656" i="61"/>
  <c r="A8657" i="61"/>
  <c r="D8655" i="61"/>
  <c r="C8657" i="61" l="1"/>
  <c r="B8657" i="61"/>
  <c r="A8658" i="61"/>
  <c r="D8656" i="61"/>
  <c r="C8658" i="61" l="1"/>
  <c r="B8658" i="61"/>
  <c r="A8659" i="61"/>
  <c r="D8657" i="61"/>
  <c r="B8659" i="61" l="1"/>
  <c r="A8660" i="61"/>
  <c r="C8659" i="61"/>
  <c r="D8659" i="61" s="1"/>
  <c r="D8658" i="61"/>
  <c r="C8660" i="61" l="1"/>
  <c r="B8660" i="61"/>
  <c r="A8661" i="61"/>
  <c r="C8661" i="61" l="1"/>
  <c r="B8661" i="61"/>
  <c r="A8662" i="61"/>
  <c r="D8660" i="61"/>
  <c r="C8662" i="61" l="1"/>
  <c r="B8662" i="61"/>
  <c r="A8663" i="61"/>
  <c r="D8661" i="61"/>
  <c r="A8664" i="61" l="1"/>
  <c r="C8663" i="61"/>
  <c r="B8663" i="61"/>
  <c r="D8662" i="61"/>
  <c r="D8663" i="61" l="1"/>
  <c r="C8664" i="61"/>
  <c r="B8664" i="61"/>
  <c r="A8665" i="61"/>
  <c r="C8665" i="61" l="1"/>
  <c r="B8665" i="61"/>
  <c r="A8666" i="61"/>
  <c r="D8664" i="61"/>
  <c r="C8666" i="61" l="1"/>
  <c r="B8666" i="61"/>
  <c r="A8667" i="61"/>
  <c r="D8665" i="61"/>
  <c r="C8667" i="61" l="1"/>
  <c r="B8667" i="61"/>
  <c r="A8668" i="61"/>
  <c r="D8666" i="61"/>
  <c r="B8668" i="61" l="1"/>
  <c r="A8669" i="61"/>
  <c r="C8668" i="61"/>
  <c r="D8668" i="61" s="1"/>
  <c r="D8667" i="61"/>
  <c r="C8669" i="61" l="1"/>
  <c r="B8669" i="61"/>
  <c r="A8670" i="61"/>
  <c r="C8670" i="61" l="1"/>
  <c r="B8670" i="61"/>
  <c r="A8671" i="61"/>
  <c r="D8669" i="61"/>
  <c r="C8671" i="61" l="1"/>
  <c r="B8671" i="61"/>
  <c r="A8672" i="61"/>
  <c r="D8670" i="61"/>
  <c r="C8672" i="61" l="1"/>
  <c r="B8672" i="61"/>
  <c r="A8673" i="61"/>
  <c r="D8671" i="61"/>
  <c r="C8673" i="61" l="1"/>
  <c r="B8673" i="61"/>
  <c r="A8674" i="61"/>
  <c r="D8672" i="61"/>
  <c r="C8674" i="61" l="1"/>
  <c r="B8674" i="61"/>
  <c r="A8675" i="61"/>
  <c r="D8673" i="61"/>
  <c r="C8675" i="61" l="1"/>
  <c r="B8675" i="61"/>
  <c r="A8676" i="61"/>
  <c r="D8674" i="61"/>
  <c r="C8676" i="61" l="1"/>
  <c r="B8676" i="61"/>
  <c r="A8677" i="61"/>
  <c r="D8675" i="61"/>
  <c r="A8678" i="61" l="1"/>
  <c r="C8677" i="61"/>
  <c r="B8677" i="61"/>
  <c r="D8676" i="61"/>
  <c r="D8677" i="61" l="1"/>
  <c r="C8678" i="61"/>
  <c r="B8678" i="61"/>
  <c r="A8679" i="61"/>
  <c r="C8679" i="61" l="1"/>
  <c r="B8679" i="61"/>
  <c r="A8680" i="61"/>
  <c r="D8678" i="61"/>
  <c r="C8680" i="61" l="1"/>
  <c r="B8680" i="61"/>
  <c r="A8681" i="61"/>
  <c r="D8679" i="61"/>
  <c r="C8681" i="61" l="1"/>
  <c r="B8681" i="61"/>
  <c r="A8682" i="61"/>
  <c r="D8680" i="61"/>
  <c r="B8682" i="61" l="1"/>
  <c r="A8683" i="61"/>
  <c r="C8682" i="61"/>
  <c r="D8682" i="61" s="1"/>
  <c r="D8681" i="61"/>
  <c r="C8683" i="61" l="1"/>
  <c r="B8683" i="61"/>
  <c r="A8684" i="61"/>
  <c r="C8684" i="61" l="1"/>
  <c r="B8684" i="61"/>
  <c r="A8685" i="61"/>
  <c r="D8683" i="61"/>
  <c r="C8685" i="61" l="1"/>
  <c r="B8685" i="61"/>
  <c r="A8686" i="61"/>
  <c r="D8684" i="61"/>
  <c r="A8687" i="61" l="1"/>
  <c r="C8686" i="61"/>
  <c r="B8686" i="61"/>
  <c r="D8685" i="61"/>
  <c r="D8686" i="61" l="1"/>
  <c r="C8687" i="61"/>
  <c r="B8687" i="61"/>
  <c r="A8688" i="61"/>
  <c r="C8688" i="61" l="1"/>
  <c r="B8688" i="61"/>
  <c r="A8689" i="61"/>
  <c r="D8687" i="61"/>
  <c r="C8689" i="61" l="1"/>
  <c r="B8689" i="61"/>
  <c r="A8690" i="61"/>
  <c r="D8688" i="61"/>
  <c r="C8690" i="61" l="1"/>
  <c r="B8690" i="61"/>
  <c r="A8691" i="61"/>
  <c r="D8689" i="61"/>
  <c r="B8691" i="61" l="1"/>
  <c r="A8692" i="61"/>
  <c r="C8691" i="61"/>
  <c r="D8691" i="61" s="1"/>
  <c r="D8690" i="61"/>
  <c r="C8692" i="61" l="1"/>
  <c r="B8692" i="61"/>
  <c r="A8693" i="61"/>
  <c r="C8693" i="61" l="1"/>
  <c r="B8693" i="61"/>
  <c r="A8694" i="61"/>
  <c r="D8692" i="61"/>
  <c r="C8694" i="61" l="1"/>
  <c r="B8694" i="61"/>
  <c r="A8695" i="61"/>
  <c r="D8693" i="61"/>
  <c r="A8696" i="61" l="1"/>
  <c r="C8695" i="61"/>
  <c r="B8695" i="61"/>
  <c r="D8694" i="61"/>
  <c r="D8695" i="61" l="1"/>
  <c r="C8696" i="61"/>
  <c r="B8696" i="61"/>
  <c r="A8697" i="61"/>
  <c r="C8697" i="61" l="1"/>
  <c r="B8697" i="61"/>
  <c r="A8698" i="61"/>
  <c r="D8696" i="61"/>
  <c r="C8698" i="61" l="1"/>
  <c r="B8698" i="61"/>
  <c r="A8699" i="61"/>
  <c r="D8697" i="61"/>
  <c r="C8699" i="61" l="1"/>
  <c r="B8699" i="61"/>
  <c r="A8700" i="61"/>
  <c r="D8698" i="61"/>
  <c r="B8700" i="61" l="1"/>
  <c r="A8701" i="61"/>
  <c r="C8700" i="61"/>
  <c r="D8700" i="61" s="1"/>
  <c r="D8699" i="61"/>
  <c r="C8701" i="61" l="1"/>
  <c r="B8701" i="61"/>
  <c r="A8702" i="61"/>
  <c r="C8702" i="61" l="1"/>
  <c r="B8702" i="61"/>
  <c r="A8703" i="61"/>
  <c r="D8701" i="61"/>
  <c r="C8703" i="61" l="1"/>
  <c r="B8703" i="61"/>
  <c r="A8704" i="61"/>
  <c r="D8702" i="61"/>
  <c r="C8704" i="61" l="1"/>
  <c r="A8705" i="61"/>
  <c r="B8704" i="61"/>
  <c r="D8703" i="61"/>
  <c r="C8705" i="61" l="1"/>
  <c r="B8705" i="61"/>
  <c r="A8706" i="61"/>
  <c r="D8704" i="61"/>
  <c r="C8706" i="61" l="1"/>
  <c r="B8706" i="61"/>
  <c r="A8707" i="61"/>
  <c r="D8705" i="61"/>
  <c r="C8707" i="61" l="1"/>
  <c r="B8707" i="61"/>
  <c r="A8708" i="61"/>
  <c r="D8706" i="61"/>
  <c r="C8708" i="61" l="1"/>
  <c r="B8708" i="61"/>
  <c r="A8709" i="61"/>
  <c r="D8707" i="61"/>
  <c r="A8710" i="61" l="1"/>
  <c r="C8709" i="61"/>
  <c r="B8709" i="61"/>
  <c r="D8708" i="61"/>
  <c r="D8709" i="61" l="1"/>
  <c r="C8710" i="61"/>
  <c r="B8710" i="61"/>
  <c r="A8711" i="61"/>
  <c r="C8711" i="61" l="1"/>
  <c r="B8711" i="61"/>
  <c r="A8712" i="61"/>
  <c r="D8710" i="61"/>
  <c r="C8712" i="61" l="1"/>
  <c r="B8712" i="61"/>
  <c r="A8713" i="61"/>
  <c r="D8711" i="61"/>
  <c r="C8713" i="61" l="1"/>
  <c r="B8713" i="61"/>
  <c r="A8714" i="61"/>
  <c r="D8712" i="61"/>
  <c r="B8714" i="61" l="1"/>
  <c r="A8715" i="61"/>
  <c r="C8714" i="61"/>
  <c r="D8714" i="61" s="1"/>
  <c r="D8713" i="61"/>
  <c r="C8715" i="61" l="1"/>
  <c r="B8715" i="61"/>
  <c r="A8716" i="61"/>
  <c r="C8716" i="61" l="1"/>
  <c r="B8716" i="61"/>
  <c r="A8717" i="61"/>
  <c r="D8715" i="61"/>
  <c r="C8717" i="61" l="1"/>
  <c r="B8717" i="61"/>
  <c r="A8718" i="61"/>
  <c r="D8716" i="61"/>
  <c r="A8719" i="61" l="1"/>
  <c r="C8718" i="61"/>
  <c r="B8718" i="61"/>
  <c r="D8717" i="61"/>
  <c r="D8718" i="61" l="1"/>
  <c r="C8719" i="61"/>
  <c r="B8719" i="61"/>
  <c r="A8720" i="61"/>
  <c r="C8720" i="61" l="1"/>
  <c r="D8720" i="61" s="1"/>
  <c r="B8720" i="61"/>
  <c r="A8721" i="61"/>
  <c r="D8719" i="61"/>
  <c r="C8721" i="61" l="1"/>
  <c r="B8721" i="61"/>
  <c r="A8722" i="61"/>
  <c r="C8722" i="61" l="1"/>
  <c r="B8722" i="61"/>
  <c r="A8723" i="61"/>
  <c r="D8721" i="61"/>
  <c r="B8723" i="61" l="1"/>
  <c r="A8724" i="61"/>
  <c r="C8723" i="61"/>
  <c r="D8723" i="61" s="1"/>
  <c r="D8722" i="61"/>
  <c r="C8724" i="61" l="1"/>
  <c r="B8724" i="61"/>
  <c r="A8725" i="61"/>
  <c r="C8725" i="61" l="1"/>
  <c r="B8725" i="61"/>
  <c r="A8726" i="61"/>
  <c r="D8724" i="61"/>
  <c r="C8726" i="61" l="1"/>
  <c r="B8726" i="61"/>
  <c r="A8727" i="61"/>
  <c r="D8725" i="61"/>
  <c r="A8728" i="61" l="1"/>
  <c r="C8727" i="61"/>
  <c r="B8727" i="61"/>
  <c r="D8726" i="61"/>
  <c r="C8728" i="61" l="1"/>
  <c r="B8728" i="61"/>
  <c r="A8729" i="61"/>
  <c r="D8727" i="61"/>
  <c r="C8729" i="61" l="1"/>
  <c r="B8729" i="61"/>
  <c r="A8730" i="61"/>
  <c r="D8728" i="61"/>
  <c r="C8730" i="61" l="1"/>
  <c r="B8730" i="61"/>
  <c r="A8731" i="61"/>
  <c r="D8729" i="61"/>
  <c r="C8731" i="61" l="1"/>
  <c r="D8731" i="61" s="1"/>
  <c r="B8731" i="61"/>
  <c r="A8732" i="61"/>
  <c r="D8730" i="61"/>
  <c r="B8732" i="61" l="1"/>
  <c r="A8733" i="61"/>
  <c r="C8732" i="61"/>
  <c r="D8732" i="61" s="1"/>
  <c r="C8733" i="61" l="1"/>
  <c r="B8733" i="61"/>
  <c r="A8734" i="61"/>
  <c r="C8734" i="61" l="1"/>
  <c r="B8734" i="61"/>
  <c r="A8735" i="61"/>
  <c r="D8733" i="61"/>
  <c r="C8735" i="61" l="1"/>
  <c r="D8735" i="61" s="1"/>
  <c r="B8735" i="61"/>
  <c r="A8736" i="61"/>
  <c r="D8734" i="61"/>
  <c r="C8736" i="61" l="1"/>
  <c r="B8736" i="61"/>
  <c r="A8737" i="61"/>
  <c r="C8737" i="61" l="1"/>
  <c r="B8737" i="61"/>
  <c r="A8738" i="61"/>
  <c r="D8736" i="61"/>
  <c r="C8738" i="61" l="1"/>
  <c r="B8738" i="61"/>
  <c r="A8739" i="61"/>
  <c r="D8737" i="61"/>
  <c r="C8739" i="61" l="1"/>
  <c r="B8739" i="61"/>
  <c r="A8740" i="61"/>
  <c r="D8738" i="61"/>
  <c r="C8740" i="61" l="1"/>
  <c r="B8740" i="61"/>
  <c r="A8741" i="61"/>
  <c r="D8739" i="61"/>
  <c r="A8742" i="61" l="1"/>
  <c r="B8741" i="61"/>
  <c r="C8741" i="61"/>
  <c r="D8741" i="61" s="1"/>
  <c r="D8740" i="61"/>
  <c r="C8742" i="61" l="1"/>
  <c r="B8742" i="61"/>
  <c r="A8743" i="61"/>
  <c r="C8743" i="61" l="1"/>
  <c r="B8743" i="61"/>
  <c r="A8744" i="61"/>
  <c r="D8742" i="61"/>
  <c r="C8744" i="61" l="1"/>
  <c r="B8744" i="61"/>
  <c r="A8745" i="61"/>
  <c r="D8743" i="61"/>
  <c r="C8745" i="61" l="1"/>
  <c r="B8745" i="61"/>
  <c r="A8746" i="61"/>
  <c r="D8744" i="61"/>
  <c r="B8746" i="61" l="1"/>
  <c r="A8747" i="61"/>
  <c r="C8746" i="61"/>
  <c r="D8746" i="61" s="1"/>
  <c r="D8745" i="61"/>
  <c r="C8747" i="61" l="1"/>
  <c r="B8747" i="61"/>
  <c r="A8748" i="61"/>
  <c r="C8748" i="61" l="1"/>
  <c r="B8748" i="61"/>
  <c r="A8749" i="61"/>
  <c r="D8747" i="61"/>
  <c r="C8749" i="61" l="1"/>
  <c r="B8749" i="61"/>
  <c r="A8750" i="61"/>
  <c r="D8748" i="61"/>
  <c r="A8751" i="61" l="1"/>
  <c r="C8750" i="61"/>
  <c r="B8750" i="61"/>
  <c r="D8749" i="61"/>
  <c r="D8750" i="61" l="1"/>
  <c r="C8751" i="61"/>
  <c r="B8751" i="61"/>
  <c r="A8752" i="61"/>
  <c r="C8752" i="61" l="1"/>
  <c r="B8752" i="61"/>
  <c r="A8753" i="61"/>
  <c r="D8751" i="61"/>
  <c r="C8753" i="61" l="1"/>
  <c r="B8753" i="61"/>
  <c r="A8754" i="61"/>
  <c r="D8752" i="61"/>
  <c r="C8754" i="61" l="1"/>
  <c r="B8754" i="61"/>
  <c r="A8755" i="61"/>
  <c r="D8753" i="61"/>
  <c r="B8755" i="61" l="1"/>
  <c r="A8756" i="61"/>
  <c r="C8755" i="61"/>
  <c r="D8755" i="61" s="1"/>
  <c r="D8754" i="61"/>
  <c r="C8756" i="61" l="1"/>
  <c r="B8756" i="61"/>
  <c r="A8757" i="61"/>
  <c r="C8757" i="61" l="1"/>
  <c r="B8757" i="61"/>
  <c r="A8758" i="61"/>
  <c r="D8756" i="61"/>
  <c r="C8758" i="61" l="1"/>
  <c r="B8758" i="61"/>
  <c r="A8759" i="61"/>
  <c r="D8757" i="61"/>
  <c r="A8760" i="61" l="1"/>
  <c r="C8759" i="61"/>
  <c r="B8759" i="61"/>
  <c r="D8758" i="61"/>
  <c r="D8759" i="61" l="1"/>
  <c r="C8760" i="61"/>
  <c r="B8760" i="61"/>
  <c r="A8761" i="61"/>
  <c r="C8761" i="61" l="1"/>
  <c r="B8761" i="61"/>
  <c r="A8762" i="61"/>
  <c r="D8760" i="61"/>
  <c r="C8762" i="61" l="1"/>
  <c r="B8762" i="61"/>
  <c r="A8763" i="61"/>
  <c r="D8761" i="61"/>
  <c r="C8763" i="61" l="1"/>
  <c r="B8763" i="61"/>
  <c r="A8764" i="61"/>
  <c r="D8762" i="61"/>
  <c r="B8764" i="61" l="1"/>
  <c r="A8765" i="61"/>
  <c r="C8764" i="61"/>
  <c r="D8764" i="61" s="1"/>
  <c r="D8763" i="61"/>
  <c r="C8765" i="61" l="1"/>
  <c r="B8765" i="61"/>
  <c r="A8766" i="61"/>
  <c r="C8766" i="61" l="1"/>
  <c r="B8766" i="61"/>
  <c r="A8767" i="61"/>
  <c r="D8765" i="61"/>
  <c r="C8767" i="61" l="1"/>
  <c r="B8767" i="61"/>
  <c r="A8768" i="61"/>
  <c r="D8766" i="61"/>
  <c r="C8768" i="61" l="1"/>
  <c r="B8768" i="61"/>
  <c r="A8769" i="61"/>
  <c r="D8767" i="61"/>
  <c r="C8769" i="61" l="1"/>
  <c r="B8769" i="61"/>
  <c r="A8770" i="61"/>
  <c r="D8768" i="61"/>
  <c r="C8770" i="61" l="1"/>
  <c r="B8770" i="61"/>
  <c r="A8771" i="61"/>
  <c r="D8769" i="61"/>
  <c r="C8771" i="61" l="1"/>
  <c r="B8771" i="61"/>
  <c r="A8772" i="61"/>
  <c r="D8770" i="61"/>
  <c r="C8772" i="61" l="1"/>
  <c r="B8772" i="61"/>
  <c r="A8773" i="61"/>
  <c r="D8771" i="61"/>
  <c r="A8774" i="61" l="1"/>
  <c r="C8773" i="61"/>
  <c r="B8773" i="61"/>
  <c r="D8772" i="61"/>
  <c r="D8773" i="61" l="1"/>
  <c r="C8774" i="61"/>
  <c r="B8774" i="61"/>
  <c r="A8775" i="61"/>
  <c r="C8775" i="61" l="1"/>
  <c r="B8775" i="61"/>
  <c r="A8776" i="61"/>
  <c r="D8774" i="61"/>
  <c r="C8776" i="61" l="1"/>
  <c r="B8776" i="61"/>
  <c r="A8777" i="61"/>
  <c r="D8775" i="61"/>
  <c r="C8777" i="61" l="1"/>
  <c r="B8777" i="61"/>
  <c r="A8778" i="61"/>
  <c r="D8776" i="61"/>
  <c r="B8778" i="61" l="1"/>
  <c r="A8779" i="61"/>
  <c r="C8778" i="61"/>
  <c r="D8778" i="61" s="1"/>
  <c r="D8777" i="61"/>
  <c r="C8779" i="61" l="1"/>
  <c r="B8779" i="61"/>
  <c r="A8780" i="61"/>
  <c r="C8780" i="61" l="1"/>
  <c r="B8780" i="61"/>
  <c r="A8781" i="61"/>
  <c r="D8779" i="61"/>
  <c r="C8781" i="61" l="1"/>
  <c r="B8781" i="61"/>
  <c r="A8782" i="61"/>
  <c r="D8780" i="61"/>
  <c r="A8783" i="61" l="1"/>
  <c r="C8782" i="61"/>
  <c r="B8782" i="61"/>
  <c r="D8781" i="61"/>
  <c r="D8782" i="61" l="1"/>
  <c r="C8783" i="61"/>
  <c r="B8783" i="61"/>
  <c r="A8784" i="61"/>
  <c r="C8784" i="61" l="1"/>
  <c r="B8784" i="61"/>
  <c r="A8785" i="61"/>
  <c r="D8783" i="61"/>
  <c r="C8785" i="61" l="1"/>
  <c r="B8785" i="61"/>
  <c r="A8786" i="61"/>
  <c r="D8784" i="61"/>
  <c r="C8786" i="61" l="1"/>
  <c r="B8786" i="61"/>
  <c r="A8787" i="61"/>
  <c r="D8785" i="61"/>
  <c r="B8787" i="61" l="1"/>
  <c r="A8788" i="61"/>
  <c r="C8787" i="61"/>
  <c r="D8787" i="61" s="1"/>
  <c r="D8786" i="61"/>
  <c r="C8788" i="61" l="1"/>
  <c r="B8788" i="61"/>
  <c r="A8789" i="61"/>
  <c r="C8789" i="61" l="1"/>
  <c r="B8789" i="61"/>
  <c r="A8790" i="61"/>
  <c r="D8788" i="61"/>
  <c r="C8790" i="61" l="1"/>
  <c r="B8790" i="61"/>
  <c r="A8791" i="61"/>
  <c r="D8789" i="61"/>
  <c r="A8792" i="61" l="1"/>
  <c r="C8791" i="61"/>
  <c r="B8791" i="61"/>
  <c r="D8790" i="61"/>
  <c r="D8791" i="61" l="1"/>
  <c r="C8792" i="61"/>
  <c r="B8792" i="61"/>
  <c r="A8793" i="61"/>
  <c r="C8793" i="61" l="1"/>
  <c r="B8793" i="61"/>
  <c r="A8794" i="61"/>
  <c r="D8792" i="61"/>
  <c r="C8794" i="61" l="1"/>
  <c r="B8794" i="61"/>
  <c r="A8795" i="61"/>
  <c r="D8793" i="61"/>
  <c r="C8795" i="61" l="1"/>
  <c r="B8795" i="61"/>
  <c r="A8796" i="61"/>
  <c r="D8794" i="61"/>
  <c r="B8796" i="61" l="1"/>
  <c r="A8797" i="61"/>
  <c r="C8796" i="61"/>
  <c r="D8796" i="61" s="1"/>
  <c r="D8795" i="61"/>
  <c r="C8797" i="61" l="1"/>
  <c r="B8797" i="61"/>
  <c r="A8798" i="61"/>
  <c r="C8798" i="61" l="1"/>
  <c r="B8798" i="61"/>
  <c r="A8799" i="61"/>
  <c r="D8797" i="61"/>
  <c r="C8799" i="61" l="1"/>
  <c r="B8799" i="61"/>
  <c r="A8800" i="61"/>
  <c r="D8798" i="61"/>
  <c r="C8800" i="61" l="1"/>
  <c r="B8800" i="61"/>
  <c r="A8801" i="61"/>
  <c r="D8799" i="61"/>
  <c r="C8801" i="61" l="1"/>
  <c r="B8801" i="61"/>
  <c r="A8802" i="61"/>
  <c r="D8800" i="61"/>
  <c r="C8802" i="61" l="1"/>
  <c r="B8802" i="61"/>
  <c r="A8803" i="61"/>
  <c r="D8801" i="61"/>
  <c r="C8803" i="61" l="1"/>
  <c r="B8803" i="61"/>
  <c r="A8804" i="61"/>
  <c r="D8802" i="61"/>
  <c r="C8804" i="61" l="1"/>
  <c r="B8804" i="61"/>
  <c r="A8805" i="61"/>
  <c r="D8803" i="61"/>
  <c r="A8806" i="61" l="1"/>
  <c r="C8805" i="61"/>
  <c r="B8805" i="61"/>
  <c r="D8804" i="61"/>
  <c r="D8805" i="61" l="1"/>
  <c r="C8806" i="61"/>
  <c r="B8806" i="61"/>
  <c r="A8807" i="61"/>
  <c r="C8807" i="61" l="1"/>
  <c r="B8807" i="61"/>
  <c r="A8808" i="61"/>
  <c r="D8806" i="61"/>
  <c r="C8808" i="61" l="1"/>
  <c r="B8808" i="61"/>
  <c r="A8809" i="61"/>
  <c r="D8807" i="61"/>
  <c r="C8809" i="61" l="1"/>
  <c r="B8809" i="61"/>
  <c r="A8810" i="61"/>
  <c r="D8808" i="61"/>
  <c r="B8810" i="61" l="1"/>
  <c r="A8811" i="61"/>
  <c r="C8810" i="61"/>
  <c r="D8810" i="61" s="1"/>
  <c r="D8809" i="61"/>
  <c r="C8811" i="61" l="1"/>
  <c r="B8811" i="61"/>
  <c r="A8812" i="61"/>
  <c r="C8812" i="61" l="1"/>
  <c r="B8812" i="61"/>
  <c r="A8813" i="61"/>
  <c r="D8811" i="61"/>
  <c r="C8813" i="61" l="1"/>
  <c r="B8813" i="61"/>
  <c r="A8814" i="61"/>
  <c r="D8812" i="61"/>
  <c r="A8815" i="61" l="1"/>
  <c r="C8814" i="61"/>
  <c r="B8814" i="61"/>
  <c r="D8813" i="61"/>
  <c r="D8814" i="61" l="1"/>
  <c r="C8815" i="61"/>
  <c r="B8815" i="61"/>
  <c r="A8816" i="61"/>
  <c r="C8816" i="61" l="1"/>
  <c r="B8816" i="61"/>
  <c r="A8817" i="61"/>
  <c r="D8815" i="61"/>
  <c r="C8817" i="61" l="1"/>
  <c r="B8817" i="61"/>
  <c r="A8818" i="61"/>
  <c r="D8816" i="61"/>
  <c r="C8818" i="61" l="1"/>
  <c r="B8818" i="61"/>
  <c r="A8819" i="61"/>
  <c r="D8817" i="61"/>
  <c r="B8819" i="61" l="1"/>
  <c r="A8820" i="61"/>
  <c r="C8819" i="61"/>
  <c r="D8819" i="61" s="1"/>
  <c r="D8818" i="61"/>
  <c r="C8820" i="61" l="1"/>
  <c r="B8820" i="61"/>
  <c r="A8821" i="61"/>
  <c r="C8821" i="61" l="1"/>
  <c r="B8821" i="61"/>
  <c r="A8822" i="61"/>
  <c r="D8820" i="61"/>
  <c r="C8822" i="61" l="1"/>
  <c r="B8822" i="61"/>
  <c r="A8823" i="61"/>
  <c r="D8821" i="61"/>
  <c r="A8824" i="61" l="1"/>
  <c r="C8823" i="61"/>
  <c r="B8823" i="61"/>
  <c r="D8822" i="61"/>
  <c r="D8823" i="61" l="1"/>
  <c r="C8824" i="61"/>
  <c r="B8824" i="61"/>
  <c r="A8825" i="61"/>
  <c r="C8825" i="61" l="1"/>
  <c r="B8825" i="61"/>
  <c r="A8826" i="61"/>
  <c r="D8824" i="61"/>
  <c r="C8826" i="61" l="1"/>
  <c r="B8826" i="61"/>
  <c r="A8827" i="61"/>
  <c r="D8825" i="61"/>
  <c r="C8827" i="61" l="1"/>
  <c r="B8827" i="61"/>
  <c r="A8828" i="61"/>
  <c r="D8826" i="61"/>
  <c r="B8828" i="61" l="1"/>
  <c r="A8829" i="61"/>
  <c r="C8828" i="61"/>
  <c r="D8828" i="61" s="1"/>
  <c r="D8827" i="61"/>
  <c r="C8829" i="61" l="1"/>
  <c r="B8829" i="61"/>
  <c r="A8830" i="61"/>
  <c r="C8830" i="61" l="1"/>
  <c r="B8830" i="61"/>
  <c r="A8831" i="61"/>
  <c r="D8829" i="61"/>
  <c r="C8831" i="61" l="1"/>
  <c r="B8831" i="61"/>
  <c r="A8832" i="61"/>
  <c r="D8830" i="61"/>
  <c r="C8832" i="61" l="1"/>
  <c r="B8832" i="61"/>
  <c r="A8833" i="61"/>
  <c r="D8831" i="61"/>
  <c r="C8833" i="61" l="1"/>
  <c r="B8833" i="61"/>
  <c r="A8834" i="61"/>
  <c r="D8832" i="61"/>
  <c r="C8834" i="61" l="1"/>
  <c r="B8834" i="61"/>
  <c r="A8835" i="61"/>
  <c r="D8833" i="61"/>
  <c r="C8835" i="61" l="1"/>
  <c r="B8835" i="61"/>
  <c r="A8836" i="61"/>
  <c r="D8834" i="61"/>
  <c r="C8836" i="61" l="1"/>
  <c r="B8836" i="61"/>
  <c r="A8837" i="61"/>
  <c r="D8835" i="61"/>
  <c r="A8838" i="61" l="1"/>
  <c r="C8837" i="61"/>
  <c r="B8837" i="61"/>
  <c r="D8836" i="61"/>
  <c r="D8837" i="61" l="1"/>
  <c r="C8838" i="61"/>
  <c r="B8838" i="61"/>
  <c r="A8839" i="61"/>
  <c r="C8839" i="61" l="1"/>
  <c r="B8839" i="61"/>
  <c r="A8840" i="61"/>
  <c r="D8838" i="61"/>
  <c r="C8840" i="61" l="1"/>
  <c r="B8840" i="61"/>
  <c r="A8841" i="61"/>
  <c r="D8839" i="61"/>
  <c r="C8841" i="61" l="1"/>
  <c r="D8841" i="61" s="1"/>
  <c r="B8841" i="61"/>
  <c r="A8842" i="61"/>
  <c r="D8840" i="61"/>
  <c r="B8842" i="61" l="1"/>
  <c r="A8843" i="61"/>
  <c r="C8842" i="61"/>
  <c r="D8842" i="61" s="1"/>
  <c r="C8843" i="61" l="1"/>
  <c r="B8843" i="61"/>
  <c r="A8844" i="61"/>
  <c r="C8844" i="61" l="1"/>
  <c r="D8844" i="61" s="1"/>
  <c r="B8844" i="61"/>
  <c r="A8845" i="61"/>
  <c r="D8843" i="61"/>
  <c r="C8845" i="61" l="1"/>
  <c r="B8845" i="61"/>
  <c r="A8846" i="61"/>
  <c r="A8847" i="61" l="1"/>
  <c r="C8846" i="61"/>
  <c r="D8846" i="61" s="1"/>
  <c r="B8846" i="61"/>
  <c r="D8845" i="61"/>
  <c r="C8847" i="61" l="1"/>
  <c r="B8847" i="61"/>
  <c r="A8848" i="61"/>
  <c r="C8848" i="61" l="1"/>
  <c r="B8848" i="61"/>
  <c r="A8849" i="61"/>
  <c r="D8847" i="61"/>
  <c r="C8849" i="61" l="1"/>
  <c r="B8849" i="61"/>
  <c r="A8850" i="61"/>
  <c r="D8848" i="61"/>
  <c r="C8850" i="61" l="1"/>
  <c r="B8850" i="61"/>
  <c r="A8851" i="61"/>
  <c r="D8849" i="61"/>
  <c r="B8851" i="61" l="1"/>
  <c r="A8852" i="61"/>
  <c r="C8851" i="61"/>
  <c r="D8851" i="61" s="1"/>
  <c r="D8850" i="61"/>
  <c r="C8852" i="61" l="1"/>
  <c r="B8852" i="61"/>
  <c r="A8853" i="61"/>
  <c r="C8853" i="61" l="1"/>
  <c r="B8853" i="61"/>
  <c r="A8854" i="61"/>
  <c r="D8852" i="61"/>
  <c r="C8854" i="61" l="1"/>
  <c r="B8854" i="61"/>
  <c r="A8855" i="61"/>
  <c r="D8853" i="61"/>
  <c r="A8856" i="61" l="1"/>
  <c r="C8855" i="61"/>
  <c r="B8855" i="61"/>
  <c r="D8854" i="61"/>
  <c r="D8855" i="61" l="1"/>
  <c r="C8856" i="61"/>
  <c r="B8856" i="61"/>
  <c r="A8857" i="61"/>
  <c r="C8857" i="61" l="1"/>
  <c r="B8857" i="61"/>
  <c r="A8858" i="61"/>
  <c r="D8856" i="61"/>
  <c r="C8858" i="61" l="1"/>
  <c r="B8858" i="61"/>
  <c r="A8859" i="61"/>
  <c r="D8857" i="61"/>
  <c r="C8859" i="61" l="1"/>
  <c r="B8859" i="61"/>
  <c r="A8860" i="61"/>
  <c r="D8858" i="61"/>
  <c r="B8860" i="61" l="1"/>
  <c r="A8861" i="61"/>
  <c r="C8860" i="61"/>
  <c r="D8860" i="61" s="1"/>
  <c r="D8859" i="61"/>
  <c r="C8861" i="61" l="1"/>
  <c r="B8861" i="61"/>
  <c r="A8862" i="61"/>
  <c r="C8862" i="61" l="1"/>
  <c r="B8862" i="61"/>
  <c r="A8863" i="61"/>
  <c r="D8861" i="61"/>
  <c r="C8863" i="61" l="1"/>
  <c r="B8863" i="61"/>
  <c r="A8864" i="61"/>
  <c r="D8862" i="61"/>
  <c r="C8864" i="61" l="1"/>
  <c r="B8864" i="61"/>
  <c r="A8865" i="61"/>
  <c r="D8863" i="61"/>
  <c r="C8865" i="61" l="1"/>
  <c r="B8865" i="61"/>
  <c r="A8866" i="61"/>
  <c r="D8864" i="61"/>
  <c r="C8866" i="61" l="1"/>
  <c r="B8866" i="61"/>
  <c r="A8867" i="61"/>
  <c r="D8865" i="61"/>
  <c r="C8867" i="61" l="1"/>
  <c r="B8867" i="61"/>
  <c r="A8868" i="61"/>
  <c r="D8866" i="61"/>
  <c r="C8868" i="61" l="1"/>
  <c r="B8868" i="61"/>
  <c r="A8869" i="61"/>
  <c r="D8867" i="61"/>
  <c r="A8870" i="61" l="1"/>
  <c r="C8869" i="61"/>
  <c r="B8869" i="61"/>
  <c r="D8868" i="61"/>
  <c r="D8869" i="61" l="1"/>
  <c r="C8870" i="61"/>
  <c r="B8870" i="61"/>
  <c r="A8871" i="61"/>
  <c r="C8871" i="61" l="1"/>
  <c r="B8871" i="61"/>
  <c r="A8872" i="61"/>
  <c r="D8870" i="61"/>
  <c r="C8872" i="61" l="1"/>
  <c r="B8872" i="61"/>
  <c r="A8873" i="61"/>
  <c r="D8871" i="61"/>
  <c r="C8873" i="61" l="1"/>
  <c r="B8873" i="61"/>
  <c r="A8874" i="61"/>
  <c r="D8872" i="61"/>
  <c r="B8874" i="61" l="1"/>
  <c r="A8875" i="61"/>
  <c r="C8874" i="61"/>
  <c r="D8874" i="61" s="1"/>
  <c r="D8873" i="61"/>
  <c r="C8875" i="61" l="1"/>
  <c r="B8875" i="61"/>
  <c r="A8876" i="61"/>
  <c r="C8876" i="61" l="1"/>
  <c r="B8876" i="61"/>
  <c r="A8877" i="61"/>
  <c r="D8875" i="61"/>
  <c r="C8877" i="61" l="1"/>
  <c r="B8877" i="61"/>
  <c r="A8878" i="61"/>
  <c r="D8876" i="61"/>
  <c r="A8879" i="61" l="1"/>
  <c r="C8878" i="61"/>
  <c r="B8878" i="61"/>
  <c r="D8877" i="61"/>
  <c r="D8878" i="61" l="1"/>
  <c r="C8879" i="61"/>
  <c r="B8879" i="61"/>
  <c r="A8880" i="61"/>
  <c r="C8880" i="61" l="1"/>
  <c r="B8880" i="61"/>
  <c r="A8881" i="61"/>
  <c r="D8879" i="61"/>
  <c r="C8881" i="61" l="1"/>
  <c r="B8881" i="61"/>
  <c r="A8882" i="61"/>
  <c r="D8880" i="61"/>
  <c r="C8882" i="61" l="1"/>
  <c r="B8882" i="61"/>
  <c r="A8883" i="61"/>
  <c r="D8881" i="61"/>
  <c r="B8883" i="61" l="1"/>
  <c r="A8884" i="61"/>
  <c r="C8883" i="61"/>
  <c r="D8883" i="61" s="1"/>
  <c r="D8882" i="61"/>
  <c r="C8884" i="61" l="1"/>
  <c r="B8884" i="61"/>
  <c r="A8885" i="61"/>
  <c r="C8885" i="61" l="1"/>
  <c r="B8885" i="61"/>
  <c r="A8886" i="61"/>
  <c r="D8884" i="61"/>
  <c r="C8886" i="61" l="1"/>
  <c r="B8886" i="61"/>
  <c r="A8887" i="61"/>
  <c r="D8885" i="61"/>
  <c r="A8888" i="61" l="1"/>
  <c r="C8887" i="61"/>
  <c r="B8887" i="61"/>
  <c r="D8886" i="61"/>
  <c r="D8887" i="61" l="1"/>
  <c r="C8888" i="61"/>
  <c r="B8888" i="61"/>
  <c r="A8889" i="61"/>
  <c r="C8889" i="61" l="1"/>
  <c r="B8889" i="61"/>
  <c r="A8890" i="61"/>
  <c r="D8888" i="61"/>
  <c r="C8890" i="61" l="1"/>
  <c r="B8890" i="61"/>
  <c r="A8891" i="61"/>
  <c r="D8889" i="61"/>
  <c r="C8891" i="61" l="1"/>
  <c r="B8891" i="61"/>
  <c r="A8892" i="61"/>
  <c r="D8890" i="61"/>
  <c r="B8892" i="61" l="1"/>
  <c r="A8893" i="61"/>
  <c r="C8892" i="61"/>
  <c r="D8892" i="61" s="1"/>
  <c r="D8891" i="61"/>
  <c r="C8893" i="61" l="1"/>
  <c r="B8893" i="61"/>
  <c r="A8894" i="61"/>
  <c r="C8894" i="61" l="1"/>
  <c r="B8894" i="61"/>
  <c r="A8895" i="61"/>
  <c r="D8893" i="61"/>
  <c r="C8895" i="61" l="1"/>
  <c r="B8895" i="61"/>
  <c r="A8896" i="61"/>
  <c r="D8894" i="61"/>
  <c r="C8896" i="61" l="1"/>
  <c r="B8896" i="61"/>
  <c r="A8897" i="61"/>
  <c r="D8895" i="61"/>
  <c r="C8897" i="61" l="1"/>
  <c r="B8897" i="61"/>
  <c r="A8898" i="61"/>
  <c r="D8896" i="61"/>
  <c r="C8898" i="61" l="1"/>
  <c r="B8898" i="61"/>
  <c r="A8899" i="61"/>
  <c r="D8897" i="61"/>
  <c r="C8899" i="61" l="1"/>
  <c r="B8899" i="61"/>
  <c r="A8900" i="61"/>
  <c r="D8898" i="61"/>
  <c r="C8900" i="61" l="1"/>
  <c r="B8900" i="61"/>
  <c r="A8901" i="61"/>
  <c r="D8899" i="61"/>
  <c r="A8902" i="61" l="1"/>
  <c r="C8901" i="61"/>
  <c r="B8901" i="61"/>
  <c r="D8900" i="61"/>
  <c r="D8901" i="61" l="1"/>
  <c r="C8902" i="61"/>
  <c r="B8902" i="61"/>
  <c r="A8903" i="61"/>
  <c r="C8903" i="61" l="1"/>
  <c r="B8903" i="61"/>
  <c r="A8904" i="61"/>
  <c r="D8902" i="61"/>
  <c r="C8904" i="61" l="1"/>
  <c r="B8904" i="61"/>
  <c r="A8905" i="61"/>
  <c r="D8903" i="61"/>
  <c r="C8905" i="61" l="1"/>
  <c r="B8905" i="61"/>
  <c r="A8906" i="61"/>
  <c r="D8904" i="61"/>
  <c r="B8906" i="61" l="1"/>
  <c r="A8907" i="61"/>
  <c r="C8906" i="61"/>
  <c r="D8906" i="61" s="1"/>
  <c r="D8905" i="61"/>
  <c r="C8907" i="61" l="1"/>
  <c r="B8907" i="61"/>
  <c r="A8908" i="61"/>
  <c r="C8908" i="61" l="1"/>
  <c r="B8908" i="61"/>
  <c r="A8909" i="61"/>
  <c r="D8907" i="61"/>
  <c r="C8909" i="61" l="1"/>
  <c r="B8909" i="61"/>
  <c r="A8910" i="61"/>
  <c r="D8908" i="61"/>
  <c r="A8911" i="61" l="1"/>
  <c r="C8910" i="61"/>
  <c r="B8910" i="61"/>
  <c r="D8909" i="61"/>
  <c r="D8910" i="61" l="1"/>
  <c r="C8911" i="61"/>
  <c r="B8911" i="61"/>
  <c r="A8912" i="61"/>
  <c r="C8912" i="61" l="1"/>
  <c r="B8912" i="61"/>
  <c r="A8913" i="61"/>
  <c r="D8911" i="61"/>
  <c r="C8913" i="61" l="1"/>
  <c r="B8913" i="61"/>
  <c r="A8914" i="61"/>
  <c r="D8912" i="61"/>
  <c r="C8914" i="61" l="1"/>
  <c r="B8914" i="61"/>
  <c r="A8915" i="61"/>
  <c r="D8913" i="61"/>
  <c r="B8915" i="61" l="1"/>
  <c r="A8916" i="61"/>
  <c r="C8915" i="61"/>
  <c r="D8915" i="61" s="1"/>
  <c r="D8914" i="61"/>
  <c r="C8916" i="61" l="1"/>
  <c r="B8916" i="61"/>
  <c r="A8917" i="61"/>
  <c r="C8917" i="61" l="1"/>
  <c r="B8917" i="61"/>
  <c r="A8918" i="61"/>
  <c r="D8916" i="61"/>
  <c r="C8918" i="61" l="1"/>
  <c r="B8918" i="61"/>
  <c r="A8919" i="61"/>
  <c r="D8917" i="61"/>
  <c r="A8920" i="61" l="1"/>
  <c r="C8919" i="61"/>
  <c r="B8919" i="61"/>
  <c r="D8918" i="61"/>
  <c r="D8919" i="61" l="1"/>
  <c r="C8920" i="61"/>
  <c r="B8920" i="61"/>
  <c r="A8921" i="61"/>
  <c r="C8921" i="61" l="1"/>
  <c r="B8921" i="61"/>
  <c r="A8922" i="61"/>
  <c r="D8920" i="61"/>
  <c r="C8922" i="61" l="1"/>
  <c r="B8922" i="61"/>
  <c r="A8923" i="61"/>
  <c r="D8921" i="61"/>
  <c r="C8923" i="61" l="1"/>
  <c r="B8923" i="61"/>
  <c r="A8924" i="61"/>
  <c r="D8922" i="61"/>
  <c r="B8924" i="61" l="1"/>
  <c r="A8925" i="61"/>
  <c r="C8924" i="61"/>
  <c r="D8924" i="61" s="1"/>
  <c r="D8923" i="61"/>
  <c r="C8925" i="61" l="1"/>
  <c r="B8925" i="61"/>
  <c r="A8926" i="61"/>
  <c r="C8926" i="61" l="1"/>
  <c r="B8926" i="61"/>
  <c r="A8927" i="61"/>
  <c r="D8925" i="61"/>
  <c r="C8927" i="61" l="1"/>
  <c r="B8927" i="61"/>
  <c r="A8928" i="61"/>
  <c r="D8926" i="61"/>
  <c r="C8928" i="61" l="1"/>
  <c r="B8928" i="61"/>
  <c r="A8929" i="61"/>
  <c r="D8927" i="61"/>
  <c r="C8929" i="61" l="1"/>
  <c r="B8929" i="61"/>
  <c r="A8930" i="61"/>
  <c r="D8928" i="61"/>
  <c r="C8930" i="61" l="1"/>
  <c r="B8930" i="61"/>
  <c r="A8931" i="61"/>
  <c r="D8929" i="61"/>
  <c r="C8931" i="61" l="1"/>
  <c r="B8931" i="61"/>
  <c r="A8932" i="61"/>
  <c r="D8930" i="61"/>
  <c r="C8932" i="61" l="1"/>
  <c r="B8932" i="61"/>
  <c r="A8933" i="61"/>
  <c r="D8931" i="61"/>
  <c r="A8934" i="61" l="1"/>
  <c r="C8933" i="61"/>
  <c r="B8933" i="61"/>
  <c r="D8932" i="61"/>
  <c r="D8933" i="61" l="1"/>
  <c r="C8934" i="61"/>
  <c r="B8934" i="61"/>
  <c r="A8935" i="61"/>
  <c r="C8935" i="61" l="1"/>
  <c r="B8935" i="61"/>
  <c r="A8936" i="61"/>
  <c r="D8934" i="61"/>
  <c r="C8936" i="61" l="1"/>
  <c r="B8936" i="61"/>
  <c r="A8937" i="61"/>
  <c r="D8935" i="61"/>
  <c r="C8937" i="61" l="1"/>
  <c r="B8937" i="61"/>
  <c r="A8938" i="61"/>
  <c r="D8936" i="61"/>
  <c r="B8938" i="61" l="1"/>
  <c r="A8939" i="61"/>
  <c r="C8938" i="61"/>
  <c r="D8938" i="61" s="1"/>
  <c r="D8937" i="61"/>
  <c r="C8939" i="61" l="1"/>
  <c r="B8939" i="61"/>
  <c r="A8940" i="61"/>
  <c r="C8940" i="61" l="1"/>
  <c r="B8940" i="61"/>
  <c r="A8941" i="61"/>
  <c r="D8939" i="61"/>
  <c r="C8941" i="61" l="1"/>
  <c r="B8941" i="61"/>
  <c r="A8942" i="61"/>
  <c r="D8940" i="61"/>
  <c r="A8943" i="61" l="1"/>
  <c r="C8942" i="61"/>
  <c r="B8942" i="61"/>
  <c r="D8941" i="61"/>
  <c r="D8942" i="61" l="1"/>
  <c r="C8943" i="61"/>
  <c r="B8943" i="61"/>
  <c r="A8944" i="61"/>
  <c r="C8944" i="61" l="1"/>
  <c r="B8944" i="61"/>
  <c r="A8945" i="61"/>
  <c r="D8943" i="61"/>
  <c r="C8945" i="61" l="1"/>
  <c r="B8945" i="61"/>
  <c r="A8946" i="61"/>
  <c r="D8944" i="61"/>
  <c r="C8946" i="61" l="1"/>
  <c r="B8946" i="61"/>
  <c r="A8947" i="61"/>
  <c r="D8945" i="61"/>
  <c r="B8947" i="61" l="1"/>
  <c r="A8948" i="61"/>
  <c r="C8947" i="61"/>
  <c r="D8947" i="61" s="1"/>
  <c r="D8946" i="61"/>
  <c r="C8948" i="61" l="1"/>
  <c r="B8948" i="61"/>
  <c r="A8949" i="61"/>
  <c r="C8949" i="61" l="1"/>
  <c r="B8949" i="61"/>
  <c r="A8950" i="61"/>
  <c r="D8948" i="61"/>
  <c r="C8950" i="61" l="1"/>
  <c r="B8950" i="61"/>
  <c r="A8951" i="61"/>
  <c r="D8949" i="61"/>
  <c r="A8952" i="61" l="1"/>
  <c r="C8951" i="61"/>
  <c r="B8951" i="61"/>
  <c r="D8950" i="61"/>
  <c r="D8951" i="61" l="1"/>
  <c r="C8952" i="61"/>
  <c r="B8952" i="61"/>
  <c r="A8953" i="61"/>
  <c r="C8953" i="61" l="1"/>
  <c r="B8953" i="61"/>
  <c r="A8954" i="61"/>
  <c r="D8952" i="61"/>
  <c r="C8954" i="61" l="1"/>
  <c r="B8954" i="61"/>
  <c r="A8955" i="61"/>
  <c r="D8953" i="61"/>
  <c r="C8955" i="61" l="1"/>
  <c r="B8955" i="61"/>
  <c r="A8956" i="61"/>
  <c r="D8954" i="61"/>
  <c r="B8956" i="61" l="1"/>
  <c r="A8957" i="61"/>
  <c r="C8956" i="61"/>
  <c r="D8956" i="61" s="1"/>
  <c r="D8955" i="61"/>
  <c r="C8957" i="61" l="1"/>
  <c r="B8957" i="61"/>
  <c r="A8958" i="61"/>
  <c r="C8958" i="61" l="1"/>
  <c r="B8958" i="61"/>
  <c r="A8959" i="61"/>
  <c r="D8957" i="61"/>
  <c r="C8959" i="61" l="1"/>
  <c r="B8959" i="61"/>
  <c r="A8960" i="61"/>
  <c r="D8958" i="61"/>
  <c r="C8960" i="61" l="1"/>
  <c r="A8961" i="61"/>
  <c r="B8960" i="61"/>
  <c r="D8959" i="61"/>
  <c r="C8961" i="61" l="1"/>
  <c r="B8961" i="61"/>
  <c r="A8962" i="61"/>
  <c r="D8960" i="61"/>
  <c r="C8962" i="61" l="1"/>
  <c r="B8962" i="61"/>
  <c r="A8963" i="61"/>
  <c r="D8961" i="61"/>
  <c r="C8963" i="61" l="1"/>
  <c r="B8963" i="61"/>
  <c r="A8964" i="61"/>
  <c r="D8962" i="61"/>
  <c r="C8964" i="61" l="1"/>
  <c r="B8964" i="61"/>
  <c r="A8965" i="61"/>
  <c r="D8963" i="61"/>
  <c r="A8966" i="61" l="1"/>
  <c r="C8965" i="61"/>
  <c r="B8965" i="61"/>
  <c r="D8964" i="61"/>
  <c r="D8965" i="61" l="1"/>
  <c r="C8966" i="61"/>
  <c r="B8966" i="61"/>
  <c r="A8967" i="61"/>
  <c r="C8967" i="61" l="1"/>
  <c r="B8967" i="61"/>
  <c r="A8968" i="61"/>
  <c r="D8966" i="61"/>
  <c r="C8968" i="61" l="1"/>
  <c r="B8968" i="61"/>
  <c r="A8969" i="61"/>
  <c r="D8967" i="61"/>
  <c r="C8969" i="61" l="1"/>
  <c r="B8969" i="61"/>
  <c r="A8970" i="61"/>
  <c r="D8968" i="61"/>
  <c r="B8970" i="61" l="1"/>
  <c r="A8971" i="61"/>
  <c r="C8970" i="61"/>
  <c r="D8970" i="61" s="1"/>
  <c r="D8969" i="61"/>
  <c r="C8971" i="61" l="1"/>
  <c r="B8971" i="61"/>
  <c r="A8972" i="61"/>
  <c r="C8972" i="61" l="1"/>
  <c r="B8972" i="61"/>
  <c r="A8973" i="61"/>
  <c r="D8971" i="61"/>
  <c r="C8973" i="61" l="1"/>
  <c r="B8973" i="61"/>
  <c r="A8974" i="61"/>
  <c r="D8972" i="61"/>
  <c r="A8975" i="61" l="1"/>
  <c r="C8974" i="61"/>
  <c r="B8974" i="61"/>
  <c r="D8973" i="61"/>
  <c r="D8974" i="61" l="1"/>
  <c r="C8975" i="61"/>
  <c r="B8975" i="61"/>
  <c r="A8976" i="61"/>
  <c r="C8976" i="61" l="1"/>
  <c r="B8976" i="61"/>
  <c r="A8977" i="61"/>
  <c r="D8975" i="61"/>
  <c r="C8977" i="61" l="1"/>
  <c r="B8977" i="61"/>
  <c r="A8978" i="61"/>
  <c r="D8976" i="61"/>
  <c r="C8978" i="61" l="1"/>
  <c r="B8978" i="61"/>
  <c r="A8979" i="61"/>
  <c r="D8977" i="61"/>
  <c r="B8979" i="61" l="1"/>
  <c r="A8980" i="61"/>
  <c r="C8979" i="61"/>
  <c r="D8979" i="61" s="1"/>
  <c r="D8978" i="61"/>
  <c r="C8980" i="61" l="1"/>
  <c r="B8980" i="61"/>
  <c r="A8981" i="61"/>
  <c r="C8981" i="61" l="1"/>
  <c r="B8981" i="61"/>
  <c r="A8982" i="61"/>
  <c r="D8980" i="61"/>
  <c r="C8982" i="61" l="1"/>
  <c r="B8982" i="61"/>
  <c r="A8983" i="61"/>
  <c r="D8981" i="61"/>
  <c r="A8984" i="61" l="1"/>
  <c r="C8983" i="61"/>
  <c r="B8983" i="61"/>
  <c r="D8982" i="61"/>
  <c r="D8983" i="61" l="1"/>
  <c r="C8984" i="61"/>
  <c r="B8984" i="61"/>
  <c r="A8985" i="61"/>
  <c r="C8985" i="61" l="1"/>
  <c r="B8985" i="61"/>
  <c r="A8986" i="61"/>
  <c r="D8984" i="61"/>
  <c r="C8986" i="61" l="1"/>
  <c r="B8986" i="61"/>
  <c r="A8987" i="61"/>
  <c r="D8985" i="61"/>
  <c r="C8987" i="61" l="1"/>
  <c r="B8987" i="61"/>
  <c r="A8988" i="61"/>
  <c r="D8986" i="61"/>
  <c r="B8988" i="61" l="1"/>
  <c r="A8989" i="61"/>
  <c r="C8988" i="61"/>
  <c r="D8988" i="61" s="1"/>
  <c r="D8987" i="61"/>
  <c r="C8989" i="61" l="1"/>
  <c r="B8989" i="61"/>
  <c r="A8990" i="61"/>
  <c r="C8990" i="61" l="1"/>
  <c r="B8990" i="61"/>
  <c r="A8991" i="61"/>
  <c r="D8989" i="61"/>
  <c r="C8991" i="61" l="1"/>
  <c r="B8991" i="61"/>
  <c r="A8992" i="61"/>
  <c r="D8990" i="61"/>
  <c r="C8992" i="61" l="1"/>
  <c r="B8992" i="61"/>
  <c r="A8993" i="61"/>
  <c r="D8991" i="61"/>
  <c r="C8993" i="61" l="1"/>
  <c r="B8993" i="61"/>
  <c r="A8994" i="61"/>
  <c r="D8992" i="61"/>
  <c r="C8994" i="61" l="1"/>
  <c r="B8994" i="61"/>
  <c r="A8995" i="61"/>
  <c r="D8993" i="61"/>
  <c r="C8995" i="61" l="1"/>
  <c r="B8995" i="61"/>
  <c r="A8996" i="61"/>
  <c r="D8994" i="61"/>
  <c r="C8996" i="61" l="1"/>
  <c r="B8996" i="61"/>
  <c r="A8997" i="61"/>
  <c r="D8995" i="61"/>
  <c r="A8998" i="61" l="1"/>
  <c r="B8997" i="61"/>
  <c r="C8997" i="61"/>
  <c r="D8997" i="61" s="1"/>
  <c r="D8996" i="61"/>
  <c r="C8998" i="61" l="1"/>
  <c r="B8998" i="61"/>
  <c r="A8999" i="61"/>
  <c r="C8999" i="61" l="1"/>
  <c r="B8999" i="61"/>
  <c r="A9000" i="61"/>
  <c r="D8998" i="61"/>
  <c r="C9000" i="61" l="1"/>
  <c r="B9000" i="61"/>
  <c r="A9001" i="61"/>
  <c r="D8999" i="61"/>
  <c r="C9001" i="61" l="1"/>
  <c r="B9001" i="61"/>
  <c r="A9002" i="61"/>
  <c r="D9000" i="61"/>
  <c r="B9002" i="61" l="1"/>
  <c r="A9003" i="61"/>
  <c r="C9002" i="61"/>
  <c r="D9002" i="61" s="1"/>
  <c r="D9001" i="61"/>
  <c r="C9003" i="61" l="1"/>
  <c r="B9003" i="61"/>
  <c r="A9004" i="61"/>
  <c r="C9004" i="61" l="1"/>
  <c r="B9004" i="61"/>
  <c r="A9005" i="61"/>
  <c r="D9003" i="61"/>
  <c r="C9005" i="61" l="1"/>
  <c r="B9005" i="61"/>
  <c r="A9006" i="61"/>
  <c r="D9004" i="61"/>
  <c r="A9007" i="61" l="1"/>
  <c r="C9006" i="61"/>
  <c r="B9006" i="61"/>
  <c r="D9005" i="61"/>
  <c r="D9006" i="61" l="1"/>
  <c r="C9007" i="61"/>
  <c r="B9007" i="61"/>
  <c r="A9008" i="61"/>
  <c r="C9008" i="61" l="1"/>
  <c r="B9008" i="61"/>
  <c r="A9009" i="61"/>
  <c r="D9007" i="61"/>
  <c r="C9009" i="61" l="1"/>
  <c r="B9009" i="61"/>
  <c r="A9010" i="61"/>
  <c r="D9008" i="61"/>
  <c r="C9010" i="61" l="1"/>
  <c r="B9010" i="61"/>
  <c r="A9011" i="61"/>
  <c r="D9009" i="61"/>
  <c r="B9011" i="61" l="1"/>
  <c r="A9012" i="61"/>
  <c r="C9011" i="61"/>
  <c r="D9011" i="61" s="1"/>
  <c r="D9010" i="61"/>
  <c r="C9012" i="61" l="1"/>
  <c r="B9012" i="61"/>
  <c r="A9013" i="61"/>
  <c r="C9013" i="61" l="1"/>
  <c r="B9013" i="61"/>
  <c r="A9014" i="61"/>
  <c r="D9012" i="61"/>
  <c r="C9014" i="61" l="1"/>
  <c r="B9014" i="61"/>
  <c r="A9015" i="61"/>
  <c r="D9013" i="61"/>
  <c r="A9016" i="61" l="1"/>
  <c r="C9015" i="61"/>
  <c r="B9015" i="61"/>
  <c r="D9014" i="61"/>
  <c r="D9015" i="61" l="1"/>
  <c r="C9016" i="61"/>
  <c r="B9016" i="61"/>
  <c r="A9017" i="61"/>
  <c r="C9017" i="61" l="1"/>
  <c r="B9017" i="61"/>
  <c r="A9018" i="61"/>
  <c r="D9016" i="61"/>
  <c r="C9018" i="61" l="1"/>
  <c r="B9018" i="61"/>
  <c r="A9019" i="61"/>
  <c r="D9017" i="61"/>
  <c r="C9019" i="61" l="1"/>
  <c r="B9019" i="61"/>
  <c r="A9020" i="61"/>
  <c r="D9018" i="61"/>
  <c r="B9020" i="61" l="1"/>
  <c r="A9021" i="61"/>
  <c r="C9020" i="61"/>
  <c r="D9020" i="61" s="1"/>
  <c r="D9019" i="61"/>
  <c r="C9021" i="61" l="1"/>
  <c r="B9021" i="61"/>
  <c r="A9022" i="61"/>
  <c r="C9022" i="61" l="1"/>
  <c r="B9022" i="61"/>
  <c r="A9023" i="61"/>
  <c r="D9021" i="61"/>
  <c r="C9023" i="61" l="1"/>
  <c r="B9023" i="61"/>
  <c r="A9024" i="61"/>
  <c r="D9022" i="61"/>
  <c r="C9024" i="61" l="1"/>
  <c r="B9024" i="61"/>
  <c r="A9025" i="61"/>
  <c r="D9023" i="61"/>
  <c r="C9025" i="61" l="1"/>
  <c r="B9025" i="61"/>
  <c r="A9026" i="61"/>
  <c r="D9024" i="61"/>
  <c r="C9026" i="61" l="1"/>
  <c r="B9026" i="61"/>
  <c r="A9027" i="61"/>
  <c r="D9025" i="61"/>
  <c r="C9027" i="61" l="1"/>
  <c r="B9027" i="61"/>
  <c r="A9028" i="61"/>
  <c r="D9026" i="61"/>
  <c r="C9028" i="61" l="1"/>
  <c r="B9028" i="61"/>
  <c r="A9029" i="61"/>
  <c r="D9027" i="61"/>
  <c r="A9030" i="61" l="1"/>
  <c r="C9029" i="61"/>
  <c r="B9029" i="61"/>
  <c r="D9028" i="61"/>
  <c r="D9029" i="61" l="1"/>
  <c r="C9030" i="61"/>
  <c r="B9030" i="61"/>
  <c r="A9031" i="61"/>
  <c r="C9031" i="61" l="1"/>
  <c r="B9031" i="61"/>
  <c r="A9032" i="61"/>
  <c r="D9030" i="61"/>
  <c r="C9032" i="61" l="1"/>
  <c r="B9032" i="61"/>
  <c r="A9033" i="61"/>
  <c r="D9031" i="61"/>
  <c r="C9033" i="61" l="1"/>
  <c r="B9033" i="61"/>
  <c r="A9034" i="61"/>
  <c r="D9032" i="61"/>
  <c r="B9034" i="61" l="1"/>
  <c r="A9035" i="61"/>
  <c r="C9034" i="61"/>
  <c r="D9034" i="61" s="1"/>
  <c r="D9033" i="61"/>
  <c r="C9035" i="61" l="1"/>
  <c r="B9035" i="61"/>
  <c r="A9036" i="61"/>
  <c r="C9036" i="61" l="1"/>
  <c r="B9036" i="61"/>
  <c r="A9037" i="61"/>
  <c r="D9035" i="61"/>
  <c r="C9037" i="61" l="1"/>
  <c r="B9037" i="61"/>
  <c r="A9038" i="61"/>
  <c r="D9036" i="61"/>
  <c r="A9039" i="61" l="1"/>
  <c r="C9038" i="61"/>
  <c r="B9038" i="61"/>
  <c r="D9037" i="61"/>
  <c r="D9038" i="61" l="1"/>
  <c r="C9039" i="61"/>
  <c r="B9039" i="61"/>
  <c r="A9040" i="61"/>
  <c r="C9040" i="61" l="1"/>
  <c r="B9040" i="61"/>
  <c r="A9041" i="61"/>
  <c r="D9039" i="61"/>
  <c r="C9041" i="61" l="1"/>
  <c r="B9041" i="61"/>
  <c r="A9042" i="61"/>
  <c r="D9040" i="61"/>
  <c r="C9042" i="61" l="1"/>
  <c r="B9042" i="61"/>
  <c r="A9043" i="61"/>
  <c r="D9041" i="61"/>
  <c r="B9043" i="61" l="1"/>
  <c r="A9044" i="61"/>
  <c r="C9043" i="61"/>
  <c r="D9043" i="61" s="1"/>
  <c r="D9042" i="61"/>
  <c r="C9044" i="61" l="1"/>
  <c r="B9044" i="61"/>
  <c r="A9045" i="61"/>
  <c r="C9045" i="61" l="1"/>
  <c r="B9045" i="61"/>
  <c r="A9046" i="61"/>
  <c r="D9044" i="61"/>
  <c r="C9046" i="61" l="1"/>
  <c r="B9046" i="61"/>
  <c r="A9047" i="61"/>
  <c r="D9045" i="61"/>
  <c r="A9048" i="61" l="1"/>
  <c r="C9047" i="61"/>
  <c r="B9047" i="61"/>
  <c r="D9046" i="61"/>
  <c r="D9047" i="61" l="1"/>
  <c r="C9048" i="61"/>
  <c r="B9048" i="61"/>
  <c r="A9049" i="61"/>
  <c r="C9049" i="61" l="1"/>
  <c r="B9049" i="61"/>
  <c r="A9050" i="61"/>
  <c r="D9048" i="61"/>
  <c r="C9050" i="61" l="1"/>
  <c r="B9050" i="61"/>
  <c r="A9051" i="61"/>
  <c r="D9049" i="61"/>
  <c r="C9051" i="61" l="1"/>
  <c r="B9051" i="61"/>
  <c r="A9052" i="61"/>
  <c r="D9050" i="61"/>
  <c r="B9052" i="61" l="1"/>
  <c r="A9053" i="61"/>
  <c r="C9052" i="61"/>
  <c r="D9052" i="61" s="1"/>
  <c r="D9051" i="61"/>
  <c r="C9053" i="61" l="1"/>
  <c r="B9053" i="61"/>
  <c r="A9054" i="61"/>
  <c r="C9054" i="61" l="1"/>
  <c r="B9054" i="61"/>
  <c r="A9055" i="61"/>
  <c r="D9053" i="61"/>
  <c r="C9055" i="61" l="1"/>
  <c r="B9055" i="61"/>
  <c r="A9056" i="61"/>
  <c r="D9054" i="61"/>
  <c r="C9056" i="61" l="1"/>
  <c r="B9056" i="61"/>
  <c r="A9057" i="61"/>
  <c r="D9055" i="61"/>
  <c r="C9057" i="61" l="1"/>
  <c r="B9057" i="61"/>
  <c r="A9058" i="61"/>
  <c r="D9056" i="61"/>
  <c r="C9058" i="61" l="1"/>
  <c r="B9058" i="61"/>
  <c r="A9059" i="61"/>
  <c r="D9057" i="61"/>
  <c r="C9059" i="61" l="1"/>
  <c r="B9059" i="61"/>
  <c r="A9060" i="61"/>
  <c r="D9058" i="61"/>
  <c r="C9060" i="61" l="1"/>
  <c r="B9060" i="61"/>
  <c r="A9061" i="61"/>
  <c r="D9059" i="61"/>
  <c r="A9062" i="61" l="1"/>
  <c r="C9061" i="61"/>
  <c r="B9061" i="61"/>
  <c r="D9060" i="61"/>
  <c r="D9061" i="61" l="1"/>
  <c r="C9062" i="61"/>
  <c r="B9062" i="61"/>
  <c r="A9063" i="61"/>
  <c r="C9063" i="61" l="1"/>
  <c r="B9063" i="61"/>
  <c r="A9064" i="61"/>
  <c r="D9062" i="61"/>
  <c r="C9064" i="61" l="1"/>
  <c r="B9064" i="61"/>
  <c r="A9065" i="61"/>
  <c r="D9063" i="61"/>
  <c r="A9066" i="61" l="1"/>
  <c r="C9065" i="61"/>
  <c r="B9065" i="61"/>
  <c r="D9064" i="61"/>
  <c r="D9065" i="61" l="1"/>
  <c r="C9066" i="61"/>
  <c r="B9066" i="61"/>
  <c r="A9067" i="61"/>
  <c r="C9067" i="61" l="1"/>
  <c r="B9067" i="61"/>
  <c r="A9068" i="61"/>
  <c r="D9066" i="61"/>
  <c r="C9068" i="61" l="1"/>
  <c r="B9068" i="61"/>
  <c r="A9069" i="61"/>
  <c r="D9067" i="61"/>
  <c r="A9070" i="61" l="1"/>
  <c r="C9069" i="61"/>
  <c r="B9069" i="61"/>
  <c r="D9068" i="61"/>
  <c r="D9069" i="61" l="1"/>
  <c r="C9070" i="61"/>
  <c r="B9070" i="61"/>
  <c r="A9071" i="61"/>
  <c r="C9071" i="61" l="1"/>
  <c r="B9071" i="61"/>
  <c r="A9072" i="61"/>
  <c r="D9070" i="61"/>
  <c r="C9072" i="61" l="1"/>
  <c r="B9072" i="61"/>
  <c r="A9073" i="61"/>
  <c r="D9071" i="61"/>
  <c r="A9074" i="61" l="1"/>
  <c r="C9073" i="61"/>
  <c r="B9073" i="61"/>
  <c r="D9072" i="61"/>
  <c r="D9073" i="61" l="1"/>
  <c r="C9074" i="61"/>
  <c r="B9074" i="61"/>
  <c r="A9075" i="61"/>
  <c r="C9075" i="61" l="1"/>
  <c r="B9075" i="61"/>
  <c r="A9076" i="61"/>
  <c r="D9074" i="61"/>
  <c r="C9076" i="61" l="1"/>
  <c r="B9076" i="61"/>
  <c r="A9077" i="61"/>
  <c r="D9075" i="61"/>
  <c r="A9078" i="61" l="1"/>
  <c r="C9077" i="61"/>
  <c r="B9077" i="61"/>
  <c r="D9076" i="61"/>
  <c r="D9077" i="61" l="1"/>
  <c r="C9078" i="61"/>
  <c r="B9078" i="61"/>
  <c r="A9079" i="61"/>
  <c r="C9079" i="61" l="1"/>
  <c r="B9079" i="61"/>
  <c r="A9080" i="61"/>
  <c r="D9078" i="61"/>
  <c r="C9080" i="61" l="1"/>
  <c r="B9080" i="61"/>
  <c r="A9081" i="61"/>
  <c r="D9079" i="61"/>
  <c r="A9082" i="61" l="1"/>
  <c r="C9081" i="61"/>
  <c r="B9081" i="61"/>
  <c r="D9080" i="61"/>
  <c r="D9081" i="61" l="1"/>
  <c r="C9082" i="61"/>
  <c r="B9082" i="61"/>
  <c r="A9083" i="61"/>
  <c r="C9083" i="61" l="1"/>
  <c r="B9083" i="61"/>
  <c r="A9084" i="61"/>
  <c r="D9082" i="61"/>
  <c r="C9084" i="61" l="1"/>
  <c r="B9084" i="61"/>
  <c r="A9085" i="61"/>
  <c r="D9083" i="61"/>
  <c r="A9086" i="61" l="1"/>
  <c r="C9085" i="61"/>
  <c r="B9085" i="61"/>
  <c r="D9084" i="61"/>
  <c r="D9085" i="61" l="1"/>
  <c r="C9086" i="61"/>
  <c r="B9086" i="61"/>
  <c r="A9087" i="61"/>
  <c r="C9087" i="61" l="1"/>
  <c r="B9087" i="61"/>
  <c r="A9088" i="61"/>
  <c r="D9086" i="61"/>
  <c r="C9088" i="61" l="1"/>
  <c r="B9088" i="61"/>
  <c r="A9089" i="61"/>
  <c r="D9087" i="61"/>
  <c r="A9090" i="61" l="1"/>
  <c r="C9089" i="61"/>
  <c r="B9089" i="61"/>
  <c r="D9088" i="61"/>
  <c r="D9089" i="61" l="1"/>
  <c r="C9090" i="61"/>
  <c r="B9090" i="61"/>
  <c r="A9091" i="61"/>
  <c r="C9091" i="61" l="1"/>
  <c r="B9091" i="61"/>
  <c r="A9092" i="61"/>
  <c r="D9090" i="61"/>
  <c r="C9092" i="61" l="1"/>
  <c r="B9092" i="61"/>
  <c r="A9093" i="61"/>
  <c r="D9091" i="61"/>
  <c r="A9094" i="61" l="1"/>
  <c r="C9093" i="61"/>
  <c r="B9093" i="61"/>
  <c r="D9092" i="61"/>
  <c r="D9093" i="61" l="1"/>
  <c r="C9094" i="61"/>
  <c r="B9094" i="61"/>
  <c r="A9095" i="61"/>
  <c r="C9095" i="61" l="1"/>
  <c r="B9095" i="61"/>
  <c r="A9096" i="61"/>
  <c r="D9094" i="61"/>
  <c r="C9096" i="61" l="1"/>
  <c r="B9096" i="61"/>
  <c r="A9097" i="61"/>
  <c r="D9095" i="61"/>
  <c r="A9098" i="61" l="1"/>
  <c r="C9097" i="61"/>
  <c r="B9097" i="61"/>
  <c r="D9096" i="61"/>
  <c r="D9097" i="61" l="1"/>
  <c r="C9098" i="61"/>
  <c r="B9098" i="61"/>
  <c r="A9099" i="61"/>
  <c r="C9099" i="61" l="1"/>
  <c r="B9099" i="61"/>
  <c r="A9100" i="61"/>
  <c r="D9098" i="61"/>
  <c r="C9100" i="61" l="1"/>
  <c r="B9100" i="61"/>
  <c r="A9101" i="61"/>
  <c r="D9099" i="61"/>
  <c r="A9102" i="61" l="1"/>
  <c r="C9101" i="61"/>
  <c r="B9101" i="61"/>
  <c r="D9100" i="61"/>
  <c r="D9101" i="61" l="1"/>
  <c r="C9102" i="61"/>
  <c r="B9102" i="61"/>
  <c r="A9103" i="61"/>
  <c r="C9103" i="61" l="1"/>
  <c r="B9103" i="61"/>
  <c r="A9104" i="61"/>
  <c r="D9102" i="61"/>
  <c r="C9104" i="61" l="1"/>
  <c r="B9104" i="61"/>
  <c r="A9105" i="61"/>
  <c r="D9103" i="61"/>
  <c r="A9106" i="61" l="1"/>
  <c r="C9105" i="61"/>
  <c r="B9105" i="61"/>
  <c r="D9104" i="61"/>
  <c r="D9105" i="61" l="1"/>
  <c r="C9106" i="61"/>
  <c r="B9106" i="61"/>
  <c r="A9107" i="61"/>
  <c r="C9107" i="61" l="1"/>
  <c r="B9107" i="61"/>
  <c r="A9108" i="61"/>
  <c r="D9106" i="61"/>
  <c r="C9108" i="61" l="1"/>
  <c r="B9108" i="61"/>
  <c r="A9109" i="61"/>
  <c r="D9107" i="61"/>
  <c r="A9110" i="61" l="1"/>
  <c r="C9109" i="61"/>
  <c r="B9109" i="61"/>
  <c r="D9108" i="61"/>
  <c r="D9109" i="61" l="1"/>
  <c r="C9110" i="61"/>
  <c r="B9110" i="61"/>
  <c r="A9111" i="61"/>
  <c r="C9111" i="61" l="1"/>
  <c r="B9111" i="61"/>
  <c r="A9112" i="61"/>
  <c r="D9110" i="61"/>
  <c r="C9112" i="61" l="1"/>
  <c r="B9112" i="61"/>
  <c r="A9113" i="61"/>
  <c r="D9111" i="61"/>
  <c r="A9114" i="61" l="1"/>
  <c r="C9113" i="61"/>
  <c r="B9113" i="61"/>
  <c r="D9112" i="61"/>
  <c r="D9113" i="61" l="1"/>
  <c r="C9114" i="61"/>
  <c r="B9114" i="61"/>
  <c r="A9115" i="61"/>
  <c r="C9115" i="61" l="1"/>
  <c r="B9115" i="61"/>
  <c r="A9116" i="61"/>
  <c r="D9114" i="61"/>
  <c r="C9116" i="61" l="1"/>
  <c r="B9116" i="61"/>
  <c r="A9117" i="61"/>
  <c r="D9115" i="61"/>
  <c r="A9118" i="61" l="1"/>
  <c r="C9117" i="61"/>
  <c r="B9117" i="61"/>
  <c r="D9116" i="61"/>
  <c r="D9117" i="61" l="1"/>
  <c r="C9118" i="61"/>
  <c r="B9118" i="61"/>
  <c r="A9119" i="61"/>
  <c r="C9119" i="61" l="1"/>
  <c r="B9119" i="61"/>
  <c r="A9120" i="61"/>
  <c r="D9118" i="61"/>
  <c r="C9120" i="61" l="1"/>
  <c r="B9120" i="61"/>
  <c r="A9121" i="61"/>
  <c r="D9119" i="61"/>
  <c r="A9122" i="61" l="1"/>
  <c r="C9121" i="61"/>
  <c r="B9121" i="61"/>
  <c r="D9120" i="61"/>
  <c r="D9121" i="61" l="1"/>
  <c r="C9122" i="61"/>
  <c r="B9122" i="61"/>
  <c r="A9123" i="61"/>
  <c r="C9123" i="61" l="1"/>
  <c r="B9123" i="61"/>
  <c r="A9124" i="61"/>
  <c r="D9122" i="61"/>
  <c r="C9124" i="61" l="1"/>
  <c r="B9124" i="61"/>
  <c r="A9125" i="61"/>
  <c r="D9123" i="61"/>
  <c r="A9126" i="61" l="1"/>
  <c r="C9125" i="61"/>
  <c r="B9125" i="61"/>
  <c r="D9124" i="61"/>
  <c r="D9125" i="61" l="1"/>
  <c r="C9126" i="61"/>
  <c r="B9126" i="61"/>
  <c r="A9127" i="61"/>
  <c r="C9127" i="61" l="1"/>
  <c r="B9127" i="61"/>
  <c r="A9128" i="61"/>
  <c r="D9126" i="61"/>
  <c r="C9128" i="61" l="1"/>
  <c r="B9128" i="61"/>
  <c r="A9129" i="61"/>
  <c r="D9127" i="61"/>
  <c r="A9130" i="61" l="1"/>
  <c r="C9129" i="61"/>
  <c r="B9129" i="61"/>
  <c r="D9128" i="61"/>
  <c r="D9129" i="61" l="1"/>
  <c r="C9130" i="61"/>
  <c r="B9130" i="61"/>
  <c r="A9131" i="61"/>
  <c r="C9131" i="61" l="1"/>
  <c r="B9131" i="61"/>
  <c r="A9132" i="61"/>
  <c r="D9130" i="61"/>
  <c r="C9132" i="61" l="1"/>
  <c r="B9132" i="61"/>
  <c r="A9133" i="61"/>
  <c r="D9131" i="61"/>
  <c r="A9134" i="61" l="1"/>
  <c r="C9133" i="61"/>
  <c r="B9133" i="61"/>
  <c r="D9132" i="61"/>
  <c r="D9133" i="61" l="1"/>
  <c r="C9134" i="61"/>
  <c r="B9134" i="61"/>
  <c r="A9135" i="61"/>
  <c r="C9135" i="61" l="1"/>
  <c r="B9135" i="61"/>
  <c r="A9136" i="61"/>
  <c r="D9134" i="61"/>
  <c r="C9136" i="61" l="1"/>
  <c r="B9136" i="61"/>
  <c r="A9137" i="61"/>
  <c r="D9135" i="61"/>
  <c r="A9138" i="61" l="1"/>
  <c r="C9137" i="61"/>
  <c r="B9137" i="61"/>
  <c r="D9136" i="61"/>
  <c r="D9137" i="61" l="1"/>
  <c r="C9138" i="61"/>
  <c r="B9138" i="61"/>
  <c r="A9139" i="61"/>
  <c r="C9139" i="61" l="1"/>
  <c r="B9139" i="61"/>
  <c r="A9140" i="61"/>
  <c r="D9138" i="61"/>
  <c r="C9140" i="61" l="1"/>
  <c r="B9140" i="61"/>
  <c r="A9141" i="61"/>
  <c r="D9139" i="61"/>
  <c r="A9142" i="61" l="1"/>
  <c r="C9141" i="61"/>
  <c r="B9141" i="61"/>
  <c r="D9140" i="61"/>
  <c r="D9141" i="61" l="1"/>
  <c r="C9142" i="61"/>
  <c r="B9142" i="61"/>
  <c r="A9143" i="61"/>
  <c r="C9143" i="61" l="1"/>
  <c r="B9143" i="61"/>
  <c r="A9144" i="61"/>
  <c r="D9142" i="61"/>
  <c r="C9144" i="61" l="1"/>
  <c r="B9144" i="61"/>
  <c r="A9145" i="61"/>
  <c r="D9143" i="61"/>
  <c r="A9146" i="61" l="1"/>
  <c r="C9145" i="61"/>
  <c r="B9145" i="61"/>
  <c r="D9144" i="61"/>
  <c r="D9145" i="61" l="1"/>
  <c r="C9146" i="61"/>
  <c r="B9146" i="61"/>
  <c r="A9147" i="61"/>
  <c r="C9147" i="61" l="1"/>
  <c r="B9147" i="61"/>
  <c r="A9148" i="61"/>
  <c r="D9146" i="61"/>
  <c r="C9148" i="61" l="1"/>
  <c r="D9148" i="61" s="1"/>
  <c r="B9148" i="61"/>
  <c r="A9149" i="61"/>
  <c r="D9147" i="61"/>
  <c r="A9150" i="61" l="1"/>
  <c r="C9149" i="61"/>
  <c r="B9149" i="61"/>
  <c r="D9149" i="61" l="1"/>
  <c r="C9150" i="61"/>
  <c r="D9150" i="61" s="1"/>
  <c r="B9150" i="61"/>
  <c r="A9151" i="61"/>
  <c r="C9151" i="61" l="1"/>
  <c r="B9151" i="61"/>
  <c r="A9152" i="61"/>
  <c r="C9152" i="61" l="1"/>
  <c r="B9152" i="61"/>
  <c r="A9153" i="61"/>
  <c r="D9151" i="61"/>
  <c r="A9154" i="61" l="1"/>
  <c r="C9153" i="61"/>
  <c r="B9153" i="61"/>
  <c r="D9152" i="61"/>
  <c r="D9153" i="61" l="1"/>
  <c r="C9154" i="61"/>
  <c r="B9154" i="61"/>
  <c r="A9155" i="61"/>
  <c r="C9155" i="61" l="1"/>
  <c r="B9155" i="61"/>
  <c r="A9156" i="61"/>
  <c r="D9154" i="61"/>
  <c r="C9156" i="61" l="1"/>
  <c r="B9156" i="61"/>
  <c r="A9157" i="61"/>
  <c r="D9155" i="61"/>
  <c r="A9158" i="61" l="1"/>
  <c r="C9157" i="61"/>
  <c r="B9157" i="61"/>
  <c r="D9156" i="61"/>
  <c r="D9157" i="61" l="1"/>
  <c r="C9158" i="61"/>
  <c r="B9158" i="61"/>
  <c r="A9159" i="61"/>
  <c r="C9159" i="61" l="1"/>
  <c r="B9159" i="61"/>
  <c r="A9160" i="61"/>
  <c r="D9158" i="61"/>
  <c r="C9160" i="61" l="1"/>
  <c r="B9160" i="61"/>
  <c r="A9161" i="61"/>
  <c r="D9159" i="61"/>
  <c r="A9162" i="61" l="1"/>
  <c r="C9161" i="61"/>
  <c r="B9161" i="61"/>
  <c r="D9160" i="61"/>
  <c r="D9161" i="61" l="1"/>
  <c r="C9162" i="61"/>
  <c r="B9162" i="61"/>
  <c r="A9163" i="61"/>
  <c r="C9163" i="61" l="1"/>
  <c r="B9163" i="61"/>
  <c r="A9164" i="61"/>
  <c r="D9162" i="61"/>
  <c r="C9164" i="61" l="1"/>
  <c r="B9164" i="61"/>
  <c r="A9165" i="61"/>
  <c r="D9163" i="61"/>
  <c r="A9166" i="61" l="1"/>
  <c r="C9165" i="61"/>
  <c r="D9165" i="61" s="1"/>
  <c r="B9165" i="61"/>
  <c r="D9164" i="61"/>
  <c r="C9166" i="61" l="1"/>
  <c r="B9166" i="61"/>
  <c r="A9167" i="61"/>
  <c r="C9167" i="61" l="1"/>
  <c r="B9167" i="61"/>
  <c r="A9168" i="61"/>
  <c r="D9166" i="61"/>
  <c r="C9168" i="61" l="1"/>
  <c r="B9168" i="61"/>
  <c r="A9169" i="61"/>
  <c r="D9167" i="61"/>
  <c r="A9170" i="61" l="1"/>
  <c r="C9169" i="61"/>
  <c r="B9169" i="61"/>
  <c r="D9168" i="61"/>
  <c r="D9169" i="61" l="1"/>
  <c r="C9170" i="61"/>
  <c r="B9170" i="61"/>
  <c r="A9171" i="61"/>
  <c r="C9171" i="61" l="1"/>
  <c r="D9171" i="61" s="1"/>
  <c r="B9171" i="61"/>
  <c r="A9172" i="61"/>
  <c r="D9170" i="61"/>
  <c r="C9172" i="61" l="1"/>
  <c r="B9172" i="61"/>
  <c r="A9173" i="61"/>
  <c r="A9174" i="61" l="1"/>
  <c r="C9173" i="61"/>
  <c r="B9173" i="61"/>
  <c r="D9172" i="61"/>
  <c r="D9173" i="61" l="1"/>
  <c r="C9174" i="61"/>
  <c r="B9174" i="61"/>
  <c r="A9175" i="61"/>
  <c r="C9175" i="61" l="1"/>
  <c r="B9175" i="61"/>
  <c r="A9176" i="61"/>
  <c r="D9174" i="61"/>
  <c r="C9176" i="61" l="1"/>
  <c r="B9176" i="61"/>
  <c r="A9177" i="61"/>
  <c r="D9175" i="61"/>
  <c r="A9178" i="61" l="1"/>
  <c r="C9177" i="61"/>
  <c r="B9177" i="61"/>
  <c r="D9176" i="61"/>
  <c r="D9177" i="61" l="1"/>
  <c r="C9178" i="61"/>
  <c r="B9178" i="61"/>
  <c r="A9179" i="61"/>
  <c r="C9179" i="61" l="1"/>
  <c r="B9179" i="61"/>
  <c r="A9180" i="61"/>
  <c r="D9178" i="61"/>
  <c r="C9180" i="61" l="1"/>
  <c r="B9180" i="61"/>
  <c r="A9181" i="61"/>
  <c r="D9179" i="61"/>
  <c r="A9182" i="61" l="1"/>
  <c r="C9181" i="61"/>
  <c r="B9181" i="61"/>
  <c r="D9180" i="61"/>
  <c r="D9181" i="61" l="1"/>
  <c r="C9182" i="61"/>
  <c r="B9182" i="61"/>
  <c r="A9183" i="61"/>
  <c r="C9183" i="61" l="1"/>
  <c r="B9183" i="61"/>
  <c r="A9184" i="61"/>
  <c r="D9182" i="61"/>
  <c r="C9184" i="61" l="1"/>
  <c r="B9184" i="61"/>
  <c r="A9185" i="61"/>
  <c r="D9183" i="61"/>
  <c r="A9186" i="61" l="1"/>
  <c r="C9185" i="61"/>
  <c r="B9185" i="61"/>
  <c r="D9184" i="61"/>
  <c r="D9185" i="61" l="1"/>
  <c r="C9186" i="61"/>
  <c r="B9186" i="61"/>
  <c r="A9187" i="61"/>
  <c r="C9187" i="61" l="1"/>
  <c r="B9187" i="61"/>
  <c r="A9188" i="61"/>
  <c r="D9186" i="61"/>
  <c r="C9188" i="61" l="1"/>
  <c r="B9188" i="61"/>
  <c r="A9189" i="61"/>
  <c r="D9187" i="61"/>
  <c r="A9190" i="61" l="1"/>
  <c r="C9189" i="61"/>
  <c r="B9189" i="61"/>
  <c r="D9188" i="61"/>
  <c r="D9189" i="61" l="1"/>
  <c r="C9190" i="61"/>
  <c r="B9190" i="61"/>
  <c r="A9191" i="61"/>
  <c r="C9191" i="61" l="1"/>
  <c r="B9191" i="61"/>
  <c r="A9192" i="61"/>
  <c r="D9190" i="61"/>
  <c r="C9192" i="61" l="1"/>
  <c r="B9192" i="61"/>
  <c r="A9193" i="61"/>
  <c r="D9191" i="61"/>
  <c r="A9194" i="61" l="1"/>
  <c r="C9193" i="61"/>
  <c r="B9193" i="61"/>
  <c r="D9192" i="61"/>
  <c r="D9193" i="61" l="1"/>
  <c r="C9194" i="61"/>
  <c r="B9194" i="61"/>
  <c r="A9195" i="61"/>
  <c r="C9195" i="61" l="1"/>
  <c r="B9195" i="61"/>
  <c r="A9196" i="61"/>
  <c r="D9194" i="61"/>
  <c r="C9196" i="61" l="1"/>
  <c r="B9196" i="61"/>
  <c r="A9197" i="61"/>
  <c r="D9195" i="61"/>
  <c r="A9198" i="61" l="1"/>
  <c r="C9197" i="61"/>
  <c r="B9197" i="61"/>
  <c r="D9196" i="61"/>
  <c r="D9197" i="61" l="1"/>
  <c r="C9198" i="61"/>
  <c r="B9198" i="61"/>
  <c r="A9199" i="61"/>
  <c r="C9199" i="61" l="1"/>
  <c r="B9199" i="61"/>
  <c r="A9200" i="61"/>
  <c r="D9198" i="61"/>
  <c r="C9200" i="61" l="1"/>
  <c r="B9200" i="61"/>
  <c r="A9201" i="61"/>
  <c r="D9199" i="61"/>
  <c r="A9202" i="61" l="1"/>
  <c r="C9201" i="61"/>
  <c r="B9201" i="61"/>
  <c r="D9200" i="61"/>
  <c r="D9201" i="61" l="1"/>
  <c r="C9202" i="61"/>
  <c r="B9202" i="61"/>
  <c r="A9203" i="61"/>
  <c r="C9203" i="61" l="1"/>
  <c r="B9203" i="61"/>
  <c r="A9204" i="61"/>
  <c r="D9202" i="61"/>
  <c r="C9204" i="61" l="1"/>
  <c r="B9204" i="61"/>
  <c r="A9205" i="61"/>
  <c r="D9203" i="61"/>
  <c r="A9206" i="61" l="1"/>
  <c r="C9205" i="61"/>
  <c r="B9205" i="61"/>
  <c r="D9204" i="61"/>
  <c r="D9205" i="61" l="1"/>
  <c r="C9206" i="61"/>
  <c r="B9206" i="61"/>
  <c r="A9207" i="61"/>
  <c r="C9207" i="61" l="1"/>
  <c r="B9207" i="61"/>
  <c r="D9206" i="61"/>
  <c r="D9207" i="6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Mueller</author>
    <author>Microsoft Office User</author>
    <author>Warren Grice</author>
  </authors>
  <commentList>
    <comment ref="N27" authorId="0" shapeId="0" xr:uid="{00000000-0006-0000-0400-000001000000}">
      <text>
        <r>
          <rPr>
            <b/>
            <sz val="9"/>
            <color rgb="FF000000"/>
            <rFont val="Arial"/>
            <family val="2"/>
          </rPr>
          <t xml:space="preserve">Paul Mueller
</t>
        </r>
        <r>
          <rPr>
            <sz val="9"/>
            <color rgb="FF000000"/>
            <rFont val="Arial"/>
            <family val="2"/>
          </rPr>
          <t>This ratio is calculated from the 204 and 206 cps values pasted in columns O and P. On-line common Pb corrections should not be used.</t>
        </r>
      </text>
    </comment>
    <comment ref="R27" authorId="1" shapeId="0" xr:uid="{D52F213E-9529-0643-91E2-7AD516CC758C}">
      <text>
        <r>
          <rPr>
            <b/>
            <sz val="10"/>
            <color rgb="FF000000"/>
            <rFont val="Tahoma"/>
            <family val="2"/>
          </rPr>
          <t>Microsoft Office User:</t>
        </r>
        <r>
          <rPr>
            <sz val="10"/>
            <color rgb="FF000000"/>
            <rFont val="Tahoma"/>
            <family val="2"/>
          </rPr>
          <t xml:space="preserve">
</t>
        </r>
        <r>
          <rPr>
            <sz val="10"/>
            <color rgb="FF000000"/>
            <rFont val="Tahoma"/>
            <family val="2"/>
          </rPr>
          <t>238 is measured in volts and converted to cps by a constant = 6.2422E+7.</t>
        </r>
      </text>
    </comment>
    <comment ref="N150" authorId="0" shapeId="0" xr:uid="{00000000-0006-0000-0400-000002000000}">
      <text>
        <r>
          <rPr>
            <b/>
            <sz val="9"/>
            <color rgb="FF000000"/>
            <rFont val="Arial"/>
            <family val="2"/>
          </rPr>
          <t>Paul Mueller:</t>
        </r>
        <r>
          <rPr>
            <sz val="9"/>
            <color rgb="FF000000"/>
            <rFont val="Arial"/>
            <family val="2"/>
          </rPr>
          <t xml:space="preserve">
</t>
        </r>
        <r>
          <rPr>
            <sz val="9"/>
            <color rgb="FF000000"/>
            <rFont val="Arial"/>
            <family val="2"/>
          </rPr>
          <t>Mean of 204/206 as a guide to upper limit of 204/206 of a "good" analysis.</t>
        </r>
      </text>
    </comment>
    <comment ref="O150" authorId="0" shapeId="0" xr:uid="{00000000-0006-0000-0400-000003000000}">
      <text>
        <r>
          <rPr>
            <b/>
            <sz val="9"/>
            <color rgb="FF000000"/>
            <rFont val="Arial"/>
            <family val="2"/>
          </rPr>
          <t>Paul Mueller:</t>
        </r>
        <r>
          <rPr>
            <sz val="9"/>
            <color rgb="FF000000"/>
            <rFont val="Arial"/>
            <family val="2"/>
          </rPr>
          <t xml:space="preserve">
</t>
        </r>
        <r>
          <rPr>
            <sz val="9"/>
            <color rgb="FF000000"/>
            <rFont val="Arial"/>
            <family val="2"/>
          </rPr>
          <t>Mean of 204 cps for FC-1, which typically varies during a run, but is lower than 204 cps for the unknowns.</t>
        </r>
      </text>
    </comment>
    <comment ref="J152" authorId="0" shapeId="0" xr:uid="{00000000-0006-0000-0400-000004000000}">
      <text>
        <r>
          <rPr>
            <b/>
            <sz val="9"/>
            <color rgb="FF000000"/>
            <rFont val="Arial"/>
            <family val="2"/>
          </rPr>
          <t>Paul Mueller:</t>
        </r>
        <r>
          <rPr>
            <sz val="9"/>
            <color rgb="FF000000"/>
            <rFont val="Arial"/>
            <family val="2"/>
          </rPr>
          <t xml:space="preserve">
</t>
        </r>
        <r>
          <rPr>
            <sz val="9"/>
            <color rgb="FF000000"/>
            <rFont val="Arial"/>
            <family val="2"/>
          </rPr>
          <t>Ages are normalized to true values in table below.</t>
        </r>
      </text>
    </comment>
    <comment ref="M152" authorId="0" shapeId="0" xr:uid="{00000000-0006-0000-0400-000005000000}">
      <text>
        <r>
          <rPr>
            <b/>
            <sz val="9"/>
            <color indexed="81"/>
            <rFont val="Arial"/>
            <family val="2"/>
          </rPr>
          <t>Paul Mueller:</t>
        </r>
        <r>
          <rPr>
            <sz val="9"/>
            <color indexed="81"/>
            <rFont val="Arial"/>
            <family val="2"/>
          </rPr>
          <t xml:space="preserve">
Remember to adjust the value in B174 or in individual calculations in row 176, if you edit the age columns in any way.  It is also critical that you edit the isotope ratios that correspond to any ages removed from columns J and/or  K.</t>
        </r>
      </text>
    </comment>
    <comment ref="B176" authorId="0" shapeId="0" xr:uid="{00000000-0006-0000-0400-000006000000}">
      <text>
        <r>
          <rPr>
            <b/>
            <sz val="9"/>
            <color rgb="FF000000"/>
            <rFont val="Arial"/>
            <family val="2"/>
          </rPr>
          <t xml:space="preserve">Paul Mueller: </t>
        </r>
        <r>
          <rPr>
            <sz val="9"/>
            <color rgb="FF000000"/>
            <rFont val="Arial"/>
            <family val="2"/>
          </rPr>
          <t>Insert total number of standard analyses used, not total measured. If you edit columns independently, enter number of standard values manually in row 176 (sqrt and tinv functions).</t>
        </r>
      </text>
    </comment>
    <comment ref="C179" authorId="0" shapeId="0" xr:uid="{00000000-0006-0000-0400-000007000000}">
      <text>
        <r>
          <rPr>
            <b/>
            <sz val="9"/>
            <color rgb="FF000000"/>
            <rFont val="Arial"/>
            <family val="2"/>
          </rPr>
          <t>Paul Mueller:</t>
        </r>
        <r>
          <rPr>
            <sz val="9"/>
            <color rgb="FF000000"/>
            <rFont val="Arial"/>
            <family val="2"/>
          </rPr>
          <t xml:space="preserve">
</t>
        </r>
        <r>
          <rPr>
            <sz val="9"/>
            <color rgb="FF000000"/>
            <rFont val="Arial"/>
            <family val="2"/>
          </rPr>
          <t xml:space="preserve">s.e.m. is standard error of the mean, and is multplied by "t".
</t>
        </r>
      </text>
    </comment>
    <comment ref="L179" authorId="0" shapeId="0" xr:uid="{00000000-0006-0000-0400-000008000000}">
      <text>
        <r>
          <rPr>
            <b/>
            <sz val="9"/>
            <color rgb="FF000000"/>
            <rFont val="Arial"/>
            <family val="2"/>
          </rPr>
          <t>Paul Mueller:</t>
        </r>
        <r>
          <rPr>
            <sz val="9"/>
            <color rgb="FF000000"/>
            <rFont val="Arial"/>
            <family val="2"/>
          </rPr>
          <t xml:space="preserve">
</t>
        </r>
        <r>
          <rPr>
            <sz val="9"/>
            <color rgb="FF000000"/>
            <rFont val="Arial"/>
            <family val="2"/>
          </rPr>
          <t xml:space="preserve">These s.e.m. values are corrected for student's t 95% C.I.
</t>
        </r>
      </text>
    </comment>
    <comment ref="C180" authorId="0" shapeId="0" xr:uid="{00000000-0006-0000-0400-000009000000}">
      <text>
        <r>
          <rPr>
            <b/>
            <sz val="9"/>
            <color rgb="FF000000"/>
            <rFont val="Arial"/>
            <family val="2"/>
          </rPr>
          <t>Paul Mueller:</t>
        </r>
        <r>
          <rPr>
            <sz val="9"/>
            <color rgb="FF000000"/>
            <rFont val="Arial"/>
            <family val="2"/>
          </rPr>
          <t xml:space="preserve">
</t>
        </r>
        <r>
          <rPr>
            <sz val="9"/>
            <color rgb="FF000000"/>
            <rFont val="Arial"/>
            <family val="2"/>
          </rPr>
          <t>s.e.m. is standard eror of the mean; incudes student's-t estimator.</t>
        </r>
      </text>
    </comment>
    <comment ref="L180" authorId="0" shapeId="0" xr:uid="{9DA208E5-9C8B-0C4F-AE88-87CD79B88C3A}">
      <text>
        <r>
          <rPr>
            <b/>
            <sz val="9"/>
            <color rgb="FF000000"/>
            <rFont val="Arial"/>
            <family val="2"/>
          </rPr>
          <t>Paul Mueller:</t>
        </r>
        <r>
          <rPr>
            <sz val="9"/>
            <color rgb="FF000000"/>
            <rFont val="Arial"/>
            <family val="2"/>
          </rPr>
          <t xml:space="preserve">
</t>
        </r>
        <r>
          <rPr>
            <sz val="9"/>
            <color rgb="FF000000"/>
            <rFont val="Arial"/>
            <family val="2"/>
          </rPr>
          <t xml:space="preserve">These s.e.m. values are corrected for student's t 95% C.I.
</t>
        </r>
      </text>
    </comment>
    <comment ref="A182" authorId="0" shapeId="0" xr:uid="{00000000-0006-0000-0400-00000B000000}">
      <text>
        <r>
          <rPr>
            <b/>
            <sz val="9"/>
            <color rgb="FF000000"/>
            <rFont val="Arial"/>
            <family val="2"/>
          </rPr>
          <t>Paul Mueller:</t>
        </r>
        <r>
          <rPr>
            <sz val="9"/>
            <color rgb="FF000000"/>
            <rFont val="Arial"/>
            <family val="2"/>
          </rPr>
          <t xml:space="preserve">
</t>
        </r>
        <r>
          <rPr>
            <sz val="9"/>
            <color rgb="FF000000"/>
            <rFont val="Arial"/>
            <family val="2"/>
          </rPr>
          <t>The 6/8 and 7/6 errors in this table are propagated along with individual sample errors in calculating the final age results.</t>
        </r>
      </text>
    </comment>
    <comment ref="J184" authorId="0" shapeId="0" xr:uid="{00000000-0006-0000-0400-00000F000000}">
      <text>
        <r>
          <rPr>
            <b/>
            <sz val="9"/>
            <color rgb="FF000000"/>
            <rFont val="Arial"/>
            <family val="2"/>
          </rPr>
          <t>Paul Mueller:  Inherent discordance of 6/8 and 7/6 ages of standards used for normalization (Row 185).</t>
        </r>
        <r>
          <rPr>
            <sz val="9"/>
            <color rgb="FF000000"/>
            <rFont val="Arial"/>
            <family val="2"/>
          </rPr>
          <t xml:space="preserve">
</t>
        </r>
      </text>
    </comment>
    <comment ref="L184" authorId="0" shapeId="0" xr:uid="{00000000-0006-0000-0400-000011000000}">
      <text>
        <r>
          <rPr>
            <b/>
            <sz val="9"/>
            <color rgb="FF000000"/>
            <rFont val="Arial"/>
            <family val="2"/>
          </rPr>
          <t>Paul Mueller:  Inherent discordance of 6/8 and 7/6 ages of standards used for normalization (Row 185).</t>
        </r>
        <r>
          <rPr>
            <sz val="9"/>
            <color rgb="FF000000"/>
            <rFont val="Arial"/>
            <family val="2"/>
          </rPr>
          <t xml:space="preserve">
</t>
        </r>
      </text>
    </comment>
    <comment ref="M185" authorId="0" shapeId="0" xr:uid="{00000000-0006-0000-0400-00000C000000}">
      <text>
        <r>
          <rPr>
            <b/>
            <sz val="9"/>
            <color indexed="81"/>
            <rFont val="Arial"/>
            <family val="2"/>
          </rPr>
          <t>Paul Mueller:  Difference between average value for 6/8 and 7/6 ages of standards as measured vs. true values.</t>
        </r>
        <r>
          <rPr>
            <sz val="9"/>
            <color indexed="81"/>
            <rFont val="Arial"/>
            <family val="2"/>
          </rPr>
          <t xml:space="preserve">
</t>
        </r>
      </text>
    </comment>
    <comment ref="M186" authorId="0" shapeId="0" xr:uid="{00000000-0006-0000-0400-00000E000000}">
      <text>
        <r>
          <rPr>
            <b/>
            <sz val="9"/>
            <color rgb="FF000000"/>
            <rFont val="Arial"/>
            <family val="2"/>
          </rPr>
          <t>Paul Mueller:  Percent discordance of averaged standard ages (6/8 vs. 7/6).</t>
        </r>
        <r>
          <rPr>
            <sz val="9"/>
            <color rgb="FF000000"/>
            <rFont val="Arial"/>
            <family val="2"/>
          </rPr>
          <t xml:space="preserve">
</t>
        </r>
      </text>
    </comment>
    <comment ref="J191" authorId="2" shapeId="0" xr:uid="{00000000-0006-0000-0400-000012000000}">
      <text>
        <r>
          <rPr>
            <sz val="8"/>
            <color indexed="81"/>
            <rFont val="Tahoma"/>
            <family val="2"/>
          </rPr>
          <t>The measured 207Pb/235U ratios and absolute errors are included solely so that a comparison
can be made with the calculated values.</t>
        </r>
      </text>
    </comment>
    <comment ref="AA191" authorId="0" shapeId="0" xr:uid="{00000000-0006-0000-0400-000013000000}">
      <text>
        <r>
          <rPr>
            <b/>
            <sz val="9"/>
            <color rgb="FF000000"/>
            <rFont val="Arial"/>
            <family val="2"/>
          </rPr>
          <t>Paul Mueller: Average 4/6 for standard</t>
        </r>
        <r>
          <rPr>
            <sz val="9"/>
            <color rgb="FF000000"/>
            <rFont val="Arial"/>
            <family val="2"/>
          </rPr>
          <t xml:space="preserve">
</t>
        </r>
      </text>
    </comment>
    <comment ref="AB191" authorId="0" shapeId="0" xr:uid="{00000000-0006-0000-0400-000014000000}">
      <text>
        <r>
          <rPr>
            <b/>
            <sz val="9"/>
            <color rgb="FF000000"/>
            <rFont val="Arial"/>
            <family val="2"/>
          </rPr>
          <t>Paul Mueller: Average 204 counts plus 2s from M144</t>
        </r>
        <r>
          <rPr>
            <sz val="9"/>
            <color rgb="FF000000"/>
            <rFont val="Arial"/>
            <family val="2"/>
          </rPr>
          <t xml:space="preserve">
</t>
        </r>
      </text>
    </comment>
    <comment ref="X192" authorId="0" shapeId="0" xr:uid="{00000000-0006-0000-0400-000015000000}">
      <text>
        <r>
          <rPr>
            <b/>
            <sz val="9"/>
            <color indexed="81"/>
            <rFont val="Arial"/>
            <family val="2"/>
          </rPr>
          <t>Paul Mueller:</t>
        </r>
        <r>
          <rPr>
            <sz val="9"/>
            <color indexed="81"/>
            <rFont val="Arial"/>
            <family val="2"/>
          </rPr>
          <t xml:space="preserve">
Age converted to Ga to paste in Hf spreadsheet</t>
        </r>
      </text>
    </comment>
    <comment ref="Y192" authorId="2" shapeId="0" xr:uid="{00000000-0006-0000-0400-000016000000}">
      <text>
        <r>
          <rPr>
            <b/>
            <sz val="8"/>
            <color indexed="81"/>
            <rFont val="Tahoma"/>
            <family val="2"/>
          </rPr>
          <t>Paul Mueller:</t>
        </r>
        <r>
          <rPr>
            <sz val="8"/>
            <color indexed="81"/>
            <rFont val="Tahoma"/>
            <family val="2"/>
          </rPr>
          <t xml:space="preserve">
% discordance between 207Pb/206Pb and 206Pb/238U ages is calculated automatically.  For young samples for which you are using 206/238 ages without cPb coorrection, substitiute 207Pb/235U for 207Pb/206Pb (column Y).
</t>
        </r>
      </text>
    </comment>
    <comment ref="Z192" authorId="2" shapeId="0" xr:uid="{00000000-0006-0000-0400-000017000000}">
      <text>
        <r>
          <rPr>
            <b/>
            <sz val="8"/>
            <color rgb="FF000000"/>
            <rFont val="Tahoma"/>
            <family val="2"/>
          </rPr>
          <t>Paul Mueller:</t>
        </r>
        <r>
          <rPr>
            <sz val="8"/>
            <color rgb="FF000000"/>
            <rFont val="Tahoma"/>
            <family val="2"/>
          </rPr>
          <t xml:space="preserve">
</t>
        </r>
        <r>
          <rPr>
            <sz val="8"/>
            <color rgb="FF000000"/>
            <rFont val="Tahoma"/>
            <family val="2"/>
          </rPr>
          <t xml:space="preserve">% discordance between 207Pb/235U and 206Pb/238U ages is calculated automatically.  For young samples for which you are using 206/238 ages without common Pb coorrection, use this value for discordance.  
</t>
        </r>
        <r>
          <rPr>
            <sz val="8"/>
            <color rgb="FF000000"/>
            <rFont val="Tahoma"/>
            <family val="2"/>
          </rPr>
          <t xml:space="preserve">
</t>
        </r>
        <r>
          <rPr>
            <sz val="8"/>
            <color rgb="FF000000"/>
            <rFont val="Tahoma"/>
            <family val="2"/>
          </rPr>
          <t>.</t>
        </r>
      </text>
    </comment>
    <comment ref="AA192" authorId="0" shapeId="0" xr:uid="{00000000-0006-0000-0400-000018000000}">
      <text>
        <r>
          <rPr>
            <b/>
            <sz val="9"/>
            <color rgb="FF000000"/>
            <rFont val="Arial"/>
            <family val="2"/>
          </rPr>
          <t>Paul Mueller:</t>
        </r>
        <r>
          <rPr>
            <sz val="9"/>
            <color rgb="FF000000"/>
            <rFont val="Arial"/>
            <family val="2"/>
          </rPr>
          <t xml:space="preserve">
</t>
        </r>
        <r>
          <rPr>
            <sz val="9"/>
            <color rgb="FF000000"/>
            <rFont val="Arial"/>
            <family val="2"/>
          </rPr>
          <t>Average 204/206  for FC-1; for reference only.</t>
        </r>
      </text>
    </comment>
    <comment ref="AB192" authorId="0" shapeId="0" xr:uid="{00000000-0006-0000-0400-000019000000}">
      <text>
        <r>
          <rPr>
            <b/>
            <sz val="9"/>
            <color rgb="FF000000"/>
            <rFont val="Arial"/>
            <family val="2"/>
          </rPr>
          <t>Paul Mueller:</t>
        </r>
        <r>
          <rPr>
            <sz val="9"/>
            <color rgb="FF000000"/>
            <rFont val="Arial"/>
            <family val="2"/>
          </rPr>
          <t xml:space="preserve">
</t>
        </r>
        <r>
          <rPr>
            <sz val="9"/>
            <color rgb="FF000000"/>
            <rFont val="Arial"/>
            <family val="2"/>
          </rPr>
          <t xml:space="preserve">Threshold for 204 cps from M149
</t>
        </r>
        <r>
          <rPr>
            <sz val="9"/>
            <color rgb="FF000000"/>
            <rFont val="Arial"/>
            <family val="2"/>
          </rPr>
          <t>.</t>
        </r>
      </text>
    </comment>
    <comment ref="D193" authorId="1" shapeId="0" xr:uid="{BA7C762A-9D96-1649-AF16-DD85F985EE63}">
      <text>
        <r>
          <rPr>
            <b/>
            <sz val="10"/>
            <color rgb="FF000000"/>
            <rFont val="Tahoma"/>
            <family val="2"/>
          </rPr>
          <t>Microsoft Office User: 1.0027 is the correction factor for FC-1 zircon that brings the 6/8 and 7/6 ages into concordance.</t>
        </r>
        <r>
          <rPr>
            <sz val="10"/>
            <color rgb="FF000000"/>
            <rFont val="Tahoma"/>
            <family val="2"/>
          </rPr>
          <t xml:space="preserve">
</t>
        </r>
      </text>
    </comment>
    <comment ref="X293" authorId="0" shapeId="0" xr:uid="{00000000-0006-0000-0400-00001A000000}">
      <text>
        <r>
          <rPr>
            <b/>
            <sz val="9"/>
            <color rgb="FF000000"/>
            <rFont val="Arial"/>
            <family val="2"/>
          </rPr>
          <t>Paul Mueller:</t>
        </r>
        <r>
          <rPr>
            <sz val="9"/>
            <color rgb="FF000000"/>
            <rFont val="Arial"/>
            <family val="2"/>
          </rPr>
          <t xml:space="preserve">
</t>
        </r>
        <r>
          <rPr>
            <sz val="9"/>
            <color rgb="FF000000"/>
            <rFont val="Arial"/>
            <family val="2"/>
          </rPr>
          <t>Age converted to Ga to paste in Hf spreadsheet</t>
        </r>
      </text>
    </comment>
    <comment ref="Y293" authorId="2" shapeId="0" xr:uid="{00000000-0006-0000-0400-00001B000000}">
      <text>
        <r>
          <rPr>
            <b/>
            <sz val="8"/>
            <color indexed="81"/>
            <rFont val="Tahoma"/>
            <family val="2"/>
          </rPr>
          <t>Paul Mueller:</t>
        </r>
        <r>
          <rPr>
            <sz val="8"/>
            <color indexed="81"/>
            <rFont val="Tahoma"/>
            <family val="2"/>
          </rPr>
          <t xml:space="preserve">
% discordance between 207Pb/206Pb and 206Pb/238U ages is calculated automatically.  For young samples for which you are using 206/238 ages without cPb coorrection, substitiute 207Pb/235U for 207Pb/206Pb (Column Y).</t>
        </r>
      </text>
    </comment>
    <comment ref="Z293" authorId="0" shapeId="0" xr:uid="{00000000-0006-0000-0400-00001C000000}">
      <text>
        <r>
          <rPr>
            <b/>
            <sz val="9"/>
            <color indexed="81"/>
            <rFont val="Arial"/>
            <family val="2"/>
          </rPr>
          <t xml:space="preserve">Paul Mueller:  </t>
        </r>
        <r>
          <rPr>
            <sz val="9"/>
            <color indexed="81"/>
            <rFont val="Arial"/>
            <family val="2"/>
          </rPr>
          <t>Percent discordfance of 6/8 and 7/5 ages.</t>
        </r>
        <r>
          <rPr>
            <b/>
            <sz val="9"/>
            <color indexed="81"/>
            <rFont val="Arial"/>
            <family val="2"/>
          </rPr>
          <t xml:space="preserve">
</t>
        </r>
        <r>
          <rPr>
            <sz val="9"/>
            <color indexed="81"/>
            <rFont val="Arial"/>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T3" authorId="0" shapeId="0" xr:uid="{4E0B72C5-9413-EC4E-83D4-4E7E15FFEA3B}">
      <text>
        <r>
          <rPr>
            <b/>
            <sz val="10"/>
            <color rgb="FF000000"/>
            <rFont val="Tahoma"/>
            <family val="2"/>
          </rPr>
          <t>Microsoft Office User:</t>
        </r>
        <r>
          <rPr>
            <sz val="10"/>
            <color rgb="FF000000"/>
            <rFont val="Tahoma"/>
            <family val="2"/>
          </rPr>
          <t xml:space="preserve">
</t>
        </r>
        <r>
          <rPr>
            <sz val="10"/>
            <color rgb="FF000000"/>
            <rFont val="Tahoma"/>
            <family val="2"/>
          </rPr>
          <t>207/206 age from raw data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Paul Mueller</author>
  </authors>
  <commentList>
    <comment ref="B19" authorId="0" shapeId="0" xr:uid="{00000000-0006-0000-0500-000001000000}">
      <text>
        <r>
          <rPr>
            <b/>
            <sz val="9"/>
            <color indexed="81"/>
            <rFont val="Arial"/>
            <family val="2"/>
          </rPr>
          <t>Paul Mueller:</t>
        </r>
        <r>
          <rPr>
            <sz val="9"/>
            <color indexed="81"/>
            <rFont val="Arial"/>
            <family val="2"/>
          </rPr>
          <t xml:space="preserve">
These data are normalized to the average 206/238 ratio from sheet 1.</t>
        </r>
      </text>
    </comment>
    <comment ref="J19" authorId="0" shapeId="0" xr:uid="{00000000-0006-0000-0500-000002000000}">
      <text>
        <r>
          <rPr>
            <b/>
            <sz val="9"/>
            <color indexed="81"/>
            <rFont val="Arial"/>
            <family val="2"/>
          </rPr>
          <t>Paul Mueller:</t>
        </r>
        <r>
          <rPr>
            <sz val="9"/>
            <color indexed="81"/>
            <rFont val="Arial"/>
            <family val="2"/>
          </rPr>
          <t xml:space="preserve">
These values are not normalized</t>
        </r>
      </text>
    </comment>
    <comment ref="B43" authorId="0" shapeId="0" xr:uid="{00000000-0006-0000-0500-000003000000}">
      <text>
        <r>
          <rPr>
            <b/>
            <sz val="9"/>
            <color indexed="81"/>
            <rFont val="Arial"/>
            <family val="2"/>
          </rPr>
          <t>Paul Mueller:</t>
        </r>
        <r>
          <rPr>
            <sz val="9"/>
            <color indexed="81"/>
            <rFont val="Arial"/>
            <family val="2"/>
          </rPr>
          <t xml:space="preserve">
These values are normalized to the average 207/206 ratio from sheet 1.</t>
        </r>
      </text>
    </comment>
    <comment ref="J43" authorId="0" shapeId="0" xr:uid="{00000000-0006-0000-0500-000004000000}">
      <text>
        <r>
          <rPr>
            <b/>
            <sz val="9"/>
            <color indexed="81"/>
            <rFont val="Arial"/>
            <family val="2"/>
          </rPr>
          <t>Paul Mueller:</t>
        </r>
        <r>
          <rPr>
            <sz val="9"/>
            <color indexed="81"/>
            <rFont val="Arial"/>
            <family val="2"/>
          </rPr>
          <t xml:space="preserve">
These values are not normalized.</t>
        </r>
      </text>
    </comment>
    <comment ref="B68" authorId="0" shapeId="0" xr:uid="{00000000-0006-0000-0500-000005000000}">
      <text>
        <r>
          <rPr>
            <b/>
            <sz val="9"/>
            <color indexed="81"/>
            <rFont val="Arial"/>
            <family val="2"/>
          </rPr>
          <t>Paul Mueller:</t>
        </r>
        <r>
          <rPr>
            <sz val="9"/>
            <color indexed="81"/>
            <rFont val="Arial"/>
            <family val="2"/>
          </rPr>
          <t xml:space="preserve">
These data are normalized to the average 207/235 ratio from sheet 1.</t>
        </r>
      </text>
    </comment>
    <comment ref="J68" authorId="0" shapeId="0" xr:uid="{00000000-0006-0000-0500-000006000000}">
      <text>
        <r>
          <rPr>
            <b/>
            <sz val="9"/>
            <color indexed="81"/>
            <rFont val="Arial"/>
            <family val="2"/>
          </rPr>
          <t>Paul Mueller:</t>
        </r>
        <r>
          <rPr>
            <sz val="9"/>
            <color indexed="81"/>
            <rFont val="Arial"/>
            <family val="2"/>
          </rPr>
          <t xml:space="preserve">
These values are not normalized.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Paul Mueller</author>
  </authors>
  <commentList>
    <comment ref="C12" authorId="0" shapeId="0" xr:uid="{00000000-0006-0000-0600-000001000000}">
      <text>
        <r>
          <rPr>
            <b/>
            <sz val="9"/>
            <color indexed="81"/>
            <rFont val="Arial"/>
            <family val="2"/>
          </rPr>
          <t>Paul Mueller:  Copy these values from page 2, (analyses vs time)</t>
        </r>
        <r>
          <rPr>
            <sz val="9"/>
            <color indexed="81"/>
            <rFont val="Arial"/>
            <family val="2"/>
          </rPr>
          <t xml:space="preserve">
</t>
        </r>
      </text>
    </comment>
    <comment ref="D12" authorId="0" shapeId="0" xr:uid="{00000000-0006-0000-0600-000002000000}">
      <text>
        <r>
          <rPr>
            <b/>
            <sz val="9"/>
            <color indexed="81"/>
            <rFont val="Arial"/>
            <family val="2"/>
          </rPr>
          <t>Paul Mueller:  Average each pair of FC-1 values as long as they are reasonable similar (1-3% difference).</t>
        </r>
        <r>
          <rPr>
            <sz val="9"/>
            <color indexed="81"/>
            <rFont val="Arial"/>
            <family val="2"/>
          </rPr>
          <t xml:space="preserve">
This will happen automatically once values are pasted in.</t>
        </r>
      </text>
    </comment>
    <comment ref="E12" authorId="0" shapeId="0" xr:uid="{00000000-0006-0000-0600-000003000000}">
      <text>
        <r>
          <rPr>
            <b/>
            <sz val="9"/>
            <color rgb="FF000000"/>
            <rFont val="Arial"/>
            <family val="2"/>
          </rPr>
          <t>Paul Mueller:  Subtract the average of FC-1 and 2 from the average of FC-3 and 4.  Divide this nmber by 10 to yield the per samle increment.</t>
        </r>
        <r>
          <rPr>
            <sz val="9"/>
            <color rgb="FF000000"/>
            <rFont val="Arial"/>
            <family val="2"/>
          </rPr>
          <t xml:space="preserve">
</t>
        </r>
      </text>
    </comment>
    <comment ref="H12" authorId="0" shapeId="0" xr:uid="{00000000-0006-0000-0600-000004000000}">
      <text>
        <r>
          <rPr>
            <b/>
            <sz val="9"/>
            <color rgb="FF000000"/>
            <rFont val="Arial"/>
            <family val="2"/>
          </rPr>
          <t>Paul Mueller:  Copy these values from page 2, (analyses vs time)</t>
        </r>
        <r>
          <rPr>
            <sz val="9"/>
            <color rgb="FF000000"/>
            <rFont val="Arial"/>
            <family val="2"/>
          </rPr>
          <t xml:space="preserve">
</t>
        </r>
      </text>
    </comment>
    <comment ref="I12" authorId="0" shapeId="0" xr:uid="{00000000-0006-0000-0600-000005000000}">
      <text>
        <r>
          <rPr>
            <b/>
            <sz val="9"/>
            <color indexed="81"/>
            <rFont val="Arial"/>
            <family val="2"/>
          </rPr>
          <t>Paul Mueller:  Average each pair of FC-1 values as long as they are reasonable similar (1-3% difference).</t>
        </r>
        <r>
          <rPr>
            <sz val="9"/>
            <color indexed="81"/>
            <rFont val="Arial"/>
            <family val="2"/>
          </rPr>
          <t xml:space="preserve">
</t>
        </r>
      </text>
    </comment>
    <comment ref="J12" authorId="0" shapeId="0" xr:uid="{00000000-0006-0000-0600-000006000000}">
      <text>
        <r>
          <rPr>
            <b/>
            <sz val="9"/>
            <color indexed="81"/>
            <rFont val="Arial"/>
            <family val="2"/>
          </rPr>
          <t>Paul Mueller:  Subtract the average of FC-1 and 2 from the average of FC-3 and 4.  Divide this nmber by 10 to yield the per samle increment.  This will happen automatically.</t>
        </r>
        <r>
          <rPr>
            <sz val="9"/>
            <color indexed="81"/>
            <rFont val="Arial"/>
            <family val="2"/>
          </rPr>
          <t xml:space="preserve">
</t>
        </r>
      </text>
    </comment>
    <comment ref="M12" authorId="0" shapeId="0" xr:uid="{00000000-0006-0000-0600-000007000000}">
      <text>
        <r>
          <rPr>
            <b/>
            <sz val="9"/>
            <color indexed="81"/>
            <rFont val="Arial"/>
            <family val="2"/>
          </rPr>
          <t>Paul Mueller:  Copy these values from page 2, (analyses vs time)</t>
        </r>
        <r>
          <rPr>
            <sz val="9"/>
            <color indexed="81"/>
            <rFont val="Arial"/>
            <family val="2"/>
          </rPr>
          <t xml:space="preserve">
</t>
        </r>
      </text>
    </comment>
    <comment ref="N12" authorId="0" shapeId="0" xr:uid="{00000000-0006-0000-0600-000008000000}">
      <text>
        <r>
          <rPr>
            <b/>
            <sz val="9"/>
            <color indexed="81"/>
            <rFont val="Arial"/>
            <family val="2"/>
          </rPr>
          <t>Paul Mueller:  Average each pair of FC-1 values as long as they are reasonable similar (1-3% difference).</t>
        </r>
        <r>
          <rPr>
            <sz val="9"/>
            <color indexed="81"/>
            <rFont val="Arial"/>
            <family val="2"/>
          </rPr>
          <t xml:space="preserve">
</t>
        </r>
      </text>
    </comment>
    <comment ref="O12" authorId="0" shapeId="0" xr:uid="{00000000-0006-0000-0600-000009000000}">
      <text>
        <r>
          <rPr>
            <b/>
            <sz val="9"/>
            <color indexed="81"/>
            <rFont val="Arial"/>
            <family val="2"/>
          </rPr>
          <t>Paul Mueller:  Subtract the average of FC-1 and 2 from the average of FC-3 and 4.  Divide this nmber by 10 to yield the per samle increment.  This will happen automatically.</t>
        </r>
        <r>
          <rPr>
            <sz val="9"/>
            <color indexed="81"/>
            <rFont val="Arial"/>
            <family val="2"/>
          </rPr>
          <t xml:space="preserve">
</t>
        </r>
      </text>
    </comment>
    <comment ref="F37" authorId="0" shapeId="0" xr:uid="{00000000-0006-0000-0600-00000A000000}">
      <text>
        <r>
          <rPr>
            <b/>
            <sz val="9"/>
            <color indexed="81"/>
            <rFont val="Arial"/>
            <family val="2"/>
          </rPr>
          <t>Paul Mueller:  Divide raw ratio by CF and enter in this column.  Then paste the corrected values from this column in part 1 (i.e., in place of original raw data).  Color or use italics for the corrected values so you can readily recognize them relative to the original raw data.</t>
        </r>
        <r>
          <rPr>
            <sz val="9"/>
            <color indexed="81"/>
            <rFont val="Arial"/>
            <family val="2"/>
          </rPr>
          <t xml:space="preserve">
</t>
        </r>
      </text>
    </comment>
    <comment ref="E38" authorId="0" shapeId="0" xr:uid="{00000000-0006-0000-0600-00000B000000}">
      <text>
        <r>
          <rPr>
            <b/>
            <sz val="9"/>
            <color indexed="81"/>
            <rFont val="Arial"/>
            <family val="2"/>
          </rPr>
          <t>Paul Mueller:</t>
        </r>
        <r>
          <rPr>
            <sz val="9"/>
            <color indexed="81"/>
            <rFont val="Arial"/>
            <family val="2"/>
          </rPr>
          <t xml:space="preserve">
This must be = to D13
</t>
        </r>
      </text>
    </comment>
    <comment ref="J38" authorId="0" shapeId="0" xr:uid="{00000000-0006-0000-0600-00000C000000}">
      <text>
        <r>
          <rPr>
            <b/>
            <sz val="9"/>
            <color indexed="81"/>
            <rFont val="Arial"/>
            <family val="2"/>
          </rPr>
          <t>Paul Mueller:</t>
        </r>
        <r>
          <rPr>
            <sz val="9"/>
            <color indexed="81"/>
            <rFont val="Arial"/>
            <family val="2"/>
          </rPr>
          <t xml:space="preserve">
This must D13
</t>
        </r>
      </text>
    </comment>
    <comment ref="E39" authorId="0" shapeId="0" xr:uid="{00000000-0006-0000-0600-00000D000000}">
      <text>
        <r>
          <rPr>
            <b/>
            <sz val="9"/>
            <color indexed="81"/>
            <rFont val="Arial"/>
            <family val="2"/>
          </rPr>
          <t xml:space="preserve">Paul Mueller:  This value must be D13
</t>
        </r>
      </text>
    </comment>
    <comment ref="J39" authorId="0" shapeId="0" xr:uid="{00000000-0006-0000-0600-00000E000000}">
      <text>
        <r>
          <rPr>
            <b/>
            <sz val="9"/>
            <color indexed="81"/>
            <rFont val="Arial"/>
            <family val="2"/>
          </rPr>
          <t xml:space="preserve">Paul Mueller:  This value must be D13
</t>
        </r>
      </text>
    </comment>
    <comment ref="O39" authorId="0" shapeId="0" xr:uid="{00000000-0006-0000-0600-00000F000000}">
      <text>
        <r>
          <rPr>
            <b/>
            <sz val="9"/>
            <color indexed="81"/>
            <rFont val="Arial"/>
            <family val="2"/>
          </rPr>
          <t xml:space="preserve">Paul Mueller:  This value must be D13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Paul Mueller</author>
  </authors>
  <commentList>
    <comment ref="B24" authorId="0" shapeId="0" xr:uid="{00000000-0006-0000-0800-000001000000}">
      <text>
        <r>
          <rPr>
            <b/>
            <sz val="9"/>
            <color rgb="FF000000"/>
            <rFont val="Calibri"/>
            <family val="2"/>
          </rPr>
          <t>Paul Mueller:</t>
        </r>
        <r>
          <rPr>
            <sz val="9"/>
            <color rgb="FF000000"/>
            <rFont val="Calibri"/>
            <family val="2"/>
          </rPr>
          <t xml:space="preserve">
</t>
        </r>
        <r>
          <rPr>
            <sz val="9"/>
            <color rgb="FF000000"/>
            <rFont val="Calibri"/>
            <family val="2"/>
          </rPr>
          <t>arithmetic mean</t>
        </r>
      </text>
    </comment>
    <comment ref="C24" authorId="0" shapeId="0" xr:uid="{00000000-0006-0000-0800-000002000000}">
      <text>
        <r>
          <rPr>
            <b/>
            <sz val="9"/>
            <color rgb="FF000000"/>
            <rFont val="Calibri"/>
            <family val="2"/>
          </rPr>
          <t>Paul Mueller:</t>
        </r>
        <r>
          <rPr>
            <sz val="9"/>
            <color rgb="FF000000"/>
            <rFont val="Calibri"/>
            <family val="2"/>
          </rPr>
          <t xml:space="preserve">
</t>
        </r>
        <r>
          <rPr>
            <sz val="9"/>
            <color rgb="FF000000"/>
            <rFont val="Calibri"/>
            <family val="2"/>
          </rPr>
          <t xml:space="preserve">geometric mean
</t>
        </r>
      </text>
    </comment>
    <comment ref="C30" authorId="0" shapeId="0" xr:uid="{00000000-0006-0000-0800-000003000000}">
      <text>
        <r>
          <rPr>
            <b/>
            <sz val="9"/>
            <color indexed="81"/>
            <rFont val="Calibri"/>
            <family val="2"/>
          </rPr>
          <t>Paul Mueller:</t>
        </r>
        <r>
          <rPr>
            <sz val="9"/>
            <color indexed="81"/>
            <rFont val="Calibri"/>
            <family val="2"/>
          </rPr>
          <t xml:space="preserve">
Enter absolute error in same units as column B (Ma or Ga)</t>
        </r>
      </text>
    </comment>
    <comment ref="D30" authorId="0" shapeId="0" xr:uid="{00000000-0006-0000-0800-000004000000}">
      <text>
        <r>
          <rPr>
            <b/>
            <sz val="9"/>
            <color rgb="FF000000"/>
            <rFont val="Calibri"/>
            <family val="2"/>
          </rPr>
          <t>Paul Mueller:</t>
        </r>
        <r>
          <rPr>
            <sz val="9"/>
            <color rgb="FF000000"/>
            <rFont val="Calibri"/>
            <family val="2"/>
          </rPr>
          <t xml:space="preserve">
</t>
        </r>
        <r>
          <rPr>
            <sz val="9"/>
            <color rgb="FF000000"/>
            <rFont val="Calibri"/>
            <family val="2"/>
          </rPr>
          <t>D value is the percent discordance as a decimal</t>
        </r>
      </text>
    </comment>
    <comment ref="B38" authorId="0" shapeId="0" xr:uid="{00000000-0006-0000-0800-000005000000}">
      <text>
        <r>
          <rPr>
            <b/>
            <sz val="9"/>
            <color rgb="FF000000"/>
            <rFont val="Calibri"/>
            <family val="2"/>
          </rPr>
          <t>Paul Mueller:</t>
        </r>
        <r>
          <rPr>
            <sz val="9"/>
            <color rgb="FF000000"/>
            <rFont val="Calibri"/>
            <family val="2"/>
          </rPr>
          <t xml:space="preserve">
</t>
        </r>
        <r>
          <rPr>
            <sz val="9"/>
            <color rgb="FF000000"/>
            <rFont val="Calibri"/>
            <family val="2"/>
          </rPr>
          <t>arithmetic mean</t>
        </r>
      </text>
    </comment>
    <comment ref="C52" authorId="0" shapeId="0" xr:uid="{00000000-0006-0000-0800-000006000000}">
      <text>
        <r>
          <rPr>
            <b/>
            <sz val="9"/>
            <color indexed="81"/>
            <rFont val="Calibri"/>
            <family val="2"/>
          </rPr>
          <t>Paul Mueller:</t>
        </r>
        <r>
          <rPr>
            <sz val="9"/>
            <color indexed="81"/>
            <rFont val="Calibri"/>
            <family val="2"/>
          </rPr>
          <t xml:space="preserve">
D value is the percent discordance as a decimal (0.01 = 1% Discordant).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tc={88314A30-653D-D241-9AF2-0F7C95ADA1D1}</author>
    <author>Paul Mueller</author>
  </authors>
  <commentList>
    <comment ref="H7" authorId="0" shapeId="0" xr:uid="{88314A30-653D-D241-9AF2-0F7C95ADA1D1}">
      <text>
        <t xml:space="preserve">[Threaded comment]
Your version of Excel allows you to read this threaded comment; however, any edits to it will get removed if the file is opened in a newer version of Excel. Learn more: https://go.microsoft.com/fwlink/?linkid=870924
Comment:
    Insert age and 206/238 or other parent/daughter values for your standard in this block. </t>
      </text>
    </comment>
    <comment ref="D75" authorId="1" shapeId="0" xr:uid="{00000000-0006-0000-0A00-000001000000}">
      <text>
        <r>
          <rPr>
            <b/>
            <sz val="9"/>
            <color indexed="81"/>
            <rFont val="Arial"/>
            <family val="2"/>
          </rPr>
          <t>Paul Mueller:</t>
        </r>
        <r>
          <rPr>
            <sz val="9"/>
            <color indexed="81"/>
            <rFont val="Arial"/>
            <family val="2"/>
          </rPr>
          <t xml:space="preserve">
6th value eliminated from standard data</t>
        </r>
      </text>
    </comment>
    <comment ref="D77" authorId="1" shapeId="0" xr:uid="{00000000-0006-0000-0A00-000002000000}">
      <text>
        <r>
          <rPr>
            <b/>
            <sz val="9"/>
            <color indexed="81"/>
            <rFont val="Arial"/>
            <family val="2"/>
          </rPr>
          <t>Paul Mueller:</t>
        </r>
        <r>
          <rPr>
            <sz val="9"/>
            <color indexed="81"/>
            <rFont val="Arial"/>
            <family val="2"/>
          </rPr>
          <t xml:space="preserve">
Personal choice which standard data to use when data are bimodal, but usually best to start with largest dataset.  Best to evaluate both ways in any case.
</t>
        </r>
      </text>
    </comment>
    <comment ref="H77" authorId="1" shapeId="0" xr:uid="{00000000-0006-0000-0A00-000003000000}">
      <text>
        <r>
          <rPr>
            <b/>
            <sz val="9"/>
            <color indexed="81"/>
            <rFont val="Arial"/>
            <family val="2"/>
          </rPr>
          <t>Paul Mueller:</t>
        </r>
        <r>
          <rPr>
            <sz val="9"/>
            <color indexed="81"/>
            <rFont val="Arial"/>
            <family val="2"/>
          </rPr>
          <t xml:space="preserve">
orange arrows point to data eliminated from edited dataset</t>
        </r>
      </text>
    </comment>
  </commentList>
</comments>
</file>

<file path=xl/sharedStrings.xml><?xml version="1.0" encoding="utf-8"?>
<sst xmlns="http://schemas.openxmlformats.org/spreadsheetml/2006/main" count="1129" uniqueCount="696">
  <si>
    <t>If errors exceed these limits, you likely need to make a drift correction (sheet 3) and/or edit the data.</t>
    <phoneticPr fontId="0" type="noConversion"/>
  </si>
  <si>
    <t>The following example uses a set of 206/238 ages of varying discordance and provides an interpretation based on regressing these data to identify the intercept with the x-axis.</t>
  </si>
  <si>
    <t>As in the TW concordia regressions of data primarily dispersed by Pb-loss, there is a limited bias toward the more discordant values, so choosing the upper limit of discordance is a critical decision.</t>
  </si>
  <si>
    <t>In this case the analyses reflect an increase in inherited component</t>
  </si>
  <si>
    <t>with a commensurate increase in discordance.</t>
  </si>
  <si>
    <t>Use the equation to calculate the x-axis</t>
  </si>
  <si>
    <t>intercept, which is the age of the array at</t>
  </si>
  <si>
    <t>zero discordance, i.e.,</t>
  </si>
  <si>
    <t>In EXCEL for Mac, use quick format 9</t>
  </si>
  <si>
    <t>In EXCEL for PC, use "add trendline" from</t>
  </si>
  <si>
    <t>chart tools</t>
  </si>
  <si>
    <t>Google "EXCEL trendline" for help</t>
  </si>
  <si>
    <t>IgAge</t>
    <phoneticPr fontId="106" type="noConversion"/>
  </si>
  <si>
    <t>Sheet 4.2 provides guidelines and models for calculating ages of igneous rocks</t>
    <phoneticPr fontId="106" type="noConversion"/>
  </si>
  <si>
    <t>Step 5</t>
    <phoneticPr fontId="106" type="noConversion"/>
  </si>
  <si>
    <t>Step 6</t>
    <phoneticPr fontId="106" type="noConversion"/>
  </si>
  <si>
    <t>Step 7</t>
    <phoneticPr fontId="106" type="noConversion"/>
  </si>
  <si>
    <t>note that there is no universally acepted formulation for the variance of a weighted mean</t>
  </si>
  <si>
    <t xml:space="preserve">3. If the data are not of low discordance and/or show a correlation of age and discordance, then you can calculate the intercept of a linear regression plot of age (206/238 or 207/206) </t>
  </si>
  <si>
    <t>vs. other parameters such as discordance, 204/206. etc., as shown below in Example III.</t>
  </si>
  <si>
    <t>note that there is no universally accepted way to calculate the standard deviation of the geometric mean</t>
  </si>
  <si>
    <t>Inputs</t>
  </si>
  <si>
    <t>Age</t>
  </si>
  <si>
    <t>LNs</t>
  </si>
  <si>
    <t>sum</t>
  </si>
  <si>
    <t>arith. mean</t>
  </si>
  <si>
    <t>geometric mean</t>
  </si>
  <si>
    <t>arith. stdev</t>
  </si>
  <si>
    <t>geometric std. dev.</t>
  </si>
  <si>
    <t>once weighted, either arithmetic or geometric means may be calculated</t>
  </si>
  <si>
    <r>
      <t>1</t>
    </r>
    <r>
      <rPr>
        <b/>
        <sz val="12"/>
        <color indexed="8"/>
        <rFont val="Symbol"/>
        <charset val="2"/>
      </rPr>
      <t>s</t>
    </r>
    <r>
      <rPr>
        <b/>
        <sz val="12"/>
        <color indexed="8"/>
        <rFont val="Calibri"/>
        <family val="2"/>
      </rPr>
      <t xml:space="preserve"> error</t>
    </r>
  </si>
  <si>
    <t>D</t>
  </si>
  <si>
    <t>e-wt</t>
  </si>
  <si>
    <t>e-wt age</t>
  </si>
  <si>
    <t>D-wt</t>
  </si>
  <si>
    <t>D-wt age</t>
  </si>
  <si>
    <t>average</t>
  </si>
  <si>
    <t>stdev</t>
  </si>
  <si>
    <t>note that the range of errors and discordance are both 5x</t>
  </si>
  <si>
    <r>
      <rPr>
        <b/>
        <i/>
        <sz val="12"/>
        <color indexed="8"/>
        <rFont val="Calibri"/>
        <family val="2"/>
      </rPr>
      <t>Note:</t>
    </r>
    <r>
      <rPr>
        <i/>
        <sz val="12"/>
        <color indexed="8"/>
        <rFont val="Calibri"/>
        <family val="2"/>
      </rPr>
      <t xml:space="preserve"> Least squares linear regressions are all based on minimizing the sum of the squares of the residuals of all data points relative to a line of the form y=mx+b.</t>
    </r>
  </si>
  <si>
    <t>Consequently, these regressions always favor the points with higher numerical values and any data that densely populate a particular range.</t>
  </si>
  <si>
    <t>In a conventional (Wetherill) concordia diagram, a regression of an arrary of discordant data will naturally favor those points closest to concordia.</t>
  </si>
  <si>
    <t>In a Tera-Wasserburg concordia regression, this is not the case because the concordia has an overall negative slope.</t>
  </si>
  <si>
    <t>Test data for standards</t>
    <phoneticPr fontId="106" type="noConversion"/>
  </si>
  <si>
    <t>Enter normalized ratios</t>
    <phoneticPr fontId="106" type="noConversion"/>
  </si>
  <si>
    <t>7.  After all data are entered, apply "Clear Contents" to all blank and 0-value cells in the standard normalization part of this spreadsheet (Part II).</t>
  </si>
  <si>
    <r>
      <t>8.  Do not use automatically calculated average isotopic ratios and/or ages from Part III</t>
    </r>
    <r>
      <rPr>
        <b/>
        <sz val="9"/>
        <rFont val="Verdana"/>
        <family val="2"/>
      </rPr>
      <t xml:space="preserve"> UNLESS</t>
    </r>
    <r>
      <rPr>
        <sz val="9"/>
        <rFont val="Verdana"/>
        <family val="2"/>
      </rPr>
      <t xml:space="preserve"> standard values vary randomly during the session (see sheet 2).</t>
    </r>
  </si>
  <si>
    <t xml:space="preserve">      do not require a drift correction themselves.  If 207/206 requires correction, then you must use the calculated 207/235 values to assess drift and calculate correction factors.  </t>
  </si>
  <si>
    <t>Guidelines for calculation of the mean or average age of a group of analyses derived from a group of zircons formed at a single time</t>
  </si>
  <si>
    <t>as expected for an igneous rock or during a metamorphic event</t>
  </si>
  <si>
    <t>note that calculation of means and standard deviations presumes a gaussian distribution of ages</t>
  </si>
  <si>
    <t>1. If sufficient data exist at low discordance (e.g., &lt;3%) and there is no correlation of age and discordance (i.e., random distribution), then you can calculate</t>
  </si>
  <si>
    <t>a mean and standard deviation using the EXCEL functions for unweighted arithmetic mean and standard deviation (i.e., AVERAGE, STDEV)</t>
  </si>
  <si>
    <t>2. If you choose the mean/standard deviation method, but wish to weight the mean according to error (inverse as in ISOPLOT) or discordance,</t>
  </si>
  <si>
    <r>
      <t xml:space="preserve">Splines are distinguished by color in table below.  Example: the value in cell E49 should be essentially idenitical to the value in cell D15 after correction is made.  </t>
    </r>
    <r>
      <rPr>
        <b/>
        <sz val="10"/>
        <color indexed="34"/>
        <rFont val="Arial"/>
        <family val="2"/>
      </rPr>
      <t>Remembe</t>
    </r>
    <r>
      <rPr>
        <sz val="10"/>
        <color indexed="34"/>
        <rFont val="Arial"/>
        <family val="2"/>
      </rPr>
      <t>r that a spline fit may not be best for your data.</t>
    </r>
  </si>
  <si>
    <t>FC-1</t>
    <phoneticPr fontId="0" type="noConversion"/>
  </si>
  <si>
    <t>Sequence #</t>
    <phoneticPr fontId="0" type="noConversion"/>
  </si>
  <si>
    <t>204Pb/206Pb</t>
    <phoneticPr fontId="0" type="noConversion"/>
  </si>
  <si>
    <t xml:space="preserve">                                               A LA-MC-ICP-MS Data Reduction Protocol for U-Pb Geochronology of Zircon and Titanite</t>
  </si>
  <si>
    <t xml:space="preserve">                    CALAMARI</t>
  </si>
  <si>
    <t>4.  Flag any U/Pb ratios based on 238U beam intensities &lt;10 mv (0.01V) for standards and unknowns before pasting data in this sheet (often unreliable).</t>
  </si>
  <si>
    <r>
      <t>238</t>
    </r>
    <r>
      <rPr>
        <sz val="10"/>
        <color indexed="43"/>
        <rFont val="Arial"/>
        <family val="2"/>
      </rPr>
      <t>U/</t>
    </r>
    <r>
      <rPr>
        <vertAlign val="superscript"/>
        <sz val="10"/>
        <color indexed="43"/>
        <rFont val="Arial"/>
        <family val="2"/>
      </rPr>
      <t>204</t>
    </r>
    <r>
      <rPr>
        <sz val="10"/>
        <color indexed="43"/>
        <rFont val="Arial"/>
        <family val="2"/>
      </rPr>
      <t>Pb</t>
    </r>
    <phoneticPr fontId="106" type="noConversion"/>
  </si>
  <si>
    <r>
      <t>206</t>
    </r>
    <r>
      <rPr>
        <sz val="10"/>
        <color indexed="43"/>
        <rFont val="Arial"/>
        <family val="2"/>
      </rPr>
      <t>Pb/</t>
    </r>
    <r>
      <rPr>
        <vertAlign val="superscript"/>
        <sz val="10"/>
        <color indexed="43"/>
        <rFont val="Arial"/>
        <family val="2"/>
      </rPr>
      <t>204</t>
    </r>
    <r>
      <rPr>
        <sz val="10"/>
        <color indexed="43"/>
        <rFont val="Arial"/>
        <family val="2"/>
      </rPr>
      <t>Pb</t>
    </r>
    <phoneticPr fontId="106" type="noConversion"/>
  </si>
  <si>
    <t>5. Calc. inv. slope of array of edited unknown values and correct to true value.</t>
    <phoneticPr fontId="106" type="noConversion"/>
  </si>
  <si>
    <r>
      <t>U-Pb (I) is preferred i</t>
    </r>
    <r>
      <rPr>
        <i/>
        <sz val="10"/>
        <color indexed="42"/>
        <rFont val="Arial"/>
        <family val="2"/>
      </rPr>
      <t>f you have at least 6 standards and the standards array is coherent (or can be edited to coherence)</t>
    </r>
    <phoneticPr fontId="106" type="noConversion"/>
  </si>
  <si>
    <t>In both cases standards and unknowns must be regressed separately, so that the slope derived from regression of the standards can be used to determine the true slope (age) of the unknowns</t>
    <phoneticPr fontId="106" type="noConversion"/>
  </si>
  <si>
    <t>II. Pb-Pb Isochron Format (regression columns self-populate)</t>
    <phoneticPr fontId="106" type="noConversion"/>
  </si>
  <si>
    <t>8 of 8</t>
    <phoneticPr fontId="106" type="noConversion"/>
  </si>
  <si>
    <t>7 of 8</t>
    <phoneticPr fontId="106" type="noConversion"/>
  </si>
  <si>
    <t>5.  Unknowns are corrected using a linear spline-fit approach. The result should be a smooth continuum of correction factors (CFs). If not, seek help.</t>
  </si>
  <si>
    <t xml:space="preserve">     Without this correction, concordance values will not be valid. Note that all 207/206 ratios must be drift corrected if a T-W concordia is used.</t>
  </si>
  <si>
    <t>3.  Columns D, I, &amp; N list the average FC-1 value for each pair of FC-1 measurements and columns E, J, &amp; O show the incremental change that should be applied to each unknown value for each spline.</t>
  </si>
  <si>
    <r>
      <t xml:space="preserve">3. Calculate the 207/206 (slope) using </t>
    </r>
    <r>
      <rPr>
        <i/>
        <sz val="10"/>
        <color indexed="62"/>
        <rFont val="Arial"/>
        <family val="2"/>
      </rPr>
      <t>linest</t>
    </r>
    <r>
      <rPr>
        <sz val="10"/>
        <color indexed="62"/>
        <rFont val="Arial"/>
        <family val="2"/>
      </rPr>
      <t>; convert to approximate age using table from Sheet 7</t>
    </r>
    <phoneticPr fontId="106" type="noConversion"/>
  </si>
  <si>
    <t>I. U-Pb Isochron Format (regression columns self-populate)</t>
    <phoneticPr fontId="106" type="noConversion"/>
  </si>
  <si>
    <r>
      <t>m</t>
    </r>
    <r>
      <rPr>
        <b/>
        <sz val="10"/>
        <rFont val="Verdana"/>
        <family val="2"/>
      </rPr>
      <t>1</t>
    </r>
    <phoneticPr fontId="0" type="noConversion"/>
  </si>
  <si>
    <t>Standards</t>
    <phoneticPr fontId="106" type="noConversion"/>
  </si>
  <si>
    <t>Unknowns</t>
    <phoneticPr fontId="106" type="noConversion"/>
  </si>
  <si>
    <t>norm Factor</t>
    <phoneticPr fontId="106" type="noConversion"/>
  </si>
  <si>
    <t>age-1 (Ga)</t>
    <phoneticPr fontId="106" type="noConversion"/>
  </si>
  <si>
    <t>age-2 (Ga)</t>
    <phoneticPr fontId="106" type="noConversion"/>
  </si>
  <si>
    <t>III. Normalized Isotopic Ratios and Ages Calculated Automatically w/o 204 Correction</t>
    <phoneticPr fontId="0" type="noConversion"/>
  </si>
  <si>
    <t>Absolute Errs</t>
  </si>
  <si>
    <t>Enter measured ratios</t>
    <phoneticPr fontId="106" type="noConversion"/>
  </si>
  <si>
    <r>
      <t>206</t>
    </r>
    <r>
      <rPr>
        <sz val="10"/>
        <rFont val="Arial"/>
        <family val="2"/>
      </rPr>
      <t>Pb/</t>
    </r>
    <r>
      <rPr>
        <vertAlign val="superscript"/>
        <sz val="10"/>
        <rFont val="Arial"/>
        <family val="2"/>
      </rPr>
      <t>238</t>
    </r>
    <r>
      <rPr>
        <sz val="10"/>
        <rFont val="Arial"/>
        <family val="2"/>
      </rPr>
      <t>U</t>
    </r>
    <phoneticPr fontId="106" type="noConversion"/>
  </si>
  <si>
    <r>
      <t>238</t>
    </r>
    <r>
      <rPr>
        <sz val="10"/>
        <rFont val="Arial"/>
        <family val="2"/>
      </rPr>
      <t>U/</t>
    </r>
    <r>
      <rPr>
        <vertAlign val="superscript"/>
        <sz val="10"/>
        <rFont val="Arial"/>
        <family val="2"/>
      </rPr>
      <t>204</t>
    </r>
    <r>
      <rPr>
        <sz val="10"/>
        <rFont val="Arial"/>
        <family val="2"/>
      </rPr>
      <t>Pb</t>
    </r>
    <phoneticPr fontId="106" type="noConversion"/>
  </si>
  <si>
    <r>
      <t>206</t>
    </r>
    <r>
      <rPr>
        <sz val="10"/>
        <rFont val="Arial"/>
        <family val="2"/>
      </rPr>
      <t>Pb/</t>
    </r>
    <r>
      <rPr>
        <vertAlign val="superscript"/>
        <sz val="10"/>
        <rFont val="Arial"/>
        <family val="2"/>
      </rPr>
      <t>204</t>
    </r>
    <r>
      <rPr>
        <sz val="10"/>
        <rFont val="Arial"/>
        <family val="2"/>
      </rPr>
      <t>Pb</t>
    </r>
    <phoneticPr fontId="106" type="noConversion"/>
  </si>
  <si>
    <r>
      <t>207</t>
    </r>
    <r>
      <rPr>
        <sz val="10"/>
        <rFont val="Arial"/>
        <family val="2"/>
      </rPr>
      <t>Pb/</t>
    </r>
    <r>
      <rPr>
        <vertAlign val="superscript"/>
        <sz val="10"/>
        <rFont val="Arial"/>
        <family val="2"/>
      </rPr>
      <t>204</t>
    </r>
    <r>
      <rPr>
        <sz val="10"/>
        <rFont val="Arial"/>
        <family val="2"/>
      </rPr>
      <t>Pb</t>
    </r>
    <phoneticPr fontId="106" type="noConversion"/>
  </si>
  <si>
    <r>
      <t>204</t>
    </r>
    <r>
      <rPr>
        <sz val="10"/>
        <rFont val="Arial"/>
        <family val="2"/>
      </rPr>
      <t>Pb</t>
    </r>
    <r>
      <rPr>
        <vertAlign val="superscript"/>
        <sz val="10"/>
        <rFont val="Arial"/>
        <family val="2"/>
      </rPr>
      <t>/206</t>
    </r>
    <r>
      <rPr>
        <sz val="10"/>
        <rFont val="Arial"/>
        <family val="2"/>
      </rPr>
      <t>Pb</t>
    </r>
    <phoneticPr fontId="106" type="noConversion"/>
  </si>
  <si>
    <t>RHO</t>
    <phoneticPr fontId="0" type="noConversion"/>
  </si>
  <si>
    <t>P is probability of falilre to detect; f is population's true proportion; n is number of grains analyzed</t>
    <phoneticPr fontId="106" type="noConversion"/>
  </si>
  <si>
    <t>You may gain insight into your data set by plotting the data along with a concordia diagram:  Wetherill (Precambrian samples) or Tera-Waserburg (Phanerozoic samples)</t>
    <phoneticPr fontId="106" type="noConversion"/>
  </si>
  <si>
    <r>
      <t xml:space="preserve">1 </t>
    </r>
    <r>
      <rPr>
        <sz val="10"/>
        <color indexed="51"/>
        <rFont val="Symbol"/>
        <family val="1"/>
        <charset val="2"/>
      </rPr>
      <t>s</t>
    </r>
    <r>
      <rPr>
        <sz val="10"/>
        <color indexed="51"/>
        <rFont val="Verdana"/>
        <family val="2"/>
      </rPr>
      <t xml:space="preserve"> (%)</t>
    </r>
    <phoneticPr fontId="0" type="noConversion"/>
  </si>
  <si>
    <t>FC</t>
  </si>
  <si>
    <t>FC-7</t>
    <phoneticPr fontId="106" type="noConversion"/>
  </si>
  <si>
    <t>FC-9</t>
    <phoneticPr fontId="106" type="noConversion"/>
  </si>
  <si>
    <r>
      <t>Instructions:</t>
    </r>
    <r>
      <rPr>
        <sz val="10"/>
        <color indexed="34"/>
        <rFont val="Arial"/>
        <family val="2"/>
      </rPr>
      <t xml:space="preserve"> The auto-fill for the 206/238 table below is based on a spline fit to the FC-1 data, but may not be best for each dataset.  Also, when pasting corrected data into the raw data cells, be sure to distinguish them (e.g., color, italics, etc.).</t>
    </r>
  </si>
  <si>
    <t>2 s.e.m.</t>
    <phoneticPr fontId="0" type="noConversion"/>
  </si>
  <si>
    <t>2 s.e.m. (%)</t>
    <phoneticPr fontId="0" type="noConversion"/>
  </si>
  <si>
    <t>Dodson Calculator</t>
    <phoneticPr fontId="106" type="noConversion"/>
  </si>
  <si>
    <t>To make corrections, break the U/Pb and Pb/Pb data into as many segments as necessary based on FC-1 values.</t>
    <phoneticPr fontId="0" type="noConversion"/>
  </si>
  <si>
    <r>
      <t>1</t>
    </r>
    <r>
      <rPr>
        <b/>
        <sz val="10"/>
        <rFont val="Symbol"/>
        <charset val="2"/>
      </rPr>
      <t>s</t>
    </r>
    <r>
      <rPr>
        <b/>
        <sz val="10"/>
        <rFont val="Verdana"/>
        <family val="2"/>
      </rPr>
      <t xml:space="preserve"> error</t>
    </r>
  </si>
  <si>
    <t>FC-11</t>
    <phoneticPr fontId="106" type="noConversion"/>
  </si>
  <si>
    <t>FC-13</t>
    <phoneticPr fontId="106" type="noConversion"/>
  </si>
  <si>
    <t>FC-15</t>
    <phoneticPr fontId="106" type="noConversion"/>
  </si>
  <si>
    <t>FC-17</t>
    <phoneticPr fontId="106" type="noConversion"/>
  </si>
  <si>
    <t>FC-19</t>
    <phoneticPr fontId="106" type="noConversion"/>
  </si>
  <si>
    <t>ISOPLOT, Ken Ludwig 2003 (BGC)</t>
    <phoneticPr fontId="106" type="noConversion"/>
  </si>
  <si>
    <t>Laserchron web site (PDP and K-stats)</t>
    <phoneticPr fontId="106" type="noConversion"/>
  </si>
  <si>
    <t>f</t>
    <phoneticPr fontId="106" type="noConversion"/>
  </si>
  <si>
    <t>Samples for editing</t>
    <phoneticPr fontId="106" type="noConversion"/>
  </si>
  <si>
    <t>Pb-Pb isochron format for calculation</t>
    <phoneticPr fontId="106" type="noConversion"/>
  </si>
  <si>
    <t>2.  Note that the ratios listed (e.g., those in column B) are normalized to the average of all FC-1 ratios as listed in Part II of Sheet 1 (i.e., if all values were 1, no corrections would be necessary).</t>
  </si>
  <si>
    <t>true slope</t>
    <phoneticPr fontId="106" type="noConversion"/>
  </si>
  <si>
    <t>Sircombe (2004, Computers in Geoscience, v. 30, p. 21)</t>
    <phoneticPr fontId="106" type="noConversion"/>
  </si>
  <si>
    <t>If the two sets have comaprable average discordance, then the probability of the two datasets being samples of a single popluation can be tested quantitatively</t>
    <phoneticPr fontId="106" type="noConversion"/>
  </si>
  <si>
    <t>7/6 Age (Ga)</t>
    <phoneticPr fontId="0" type="noConversion"/>
  </si>
  <si>
    <r>
      <t>3. Regress sample data using</t>
    </r>
    <r>
      <rPr>
        <i/>
        <sz val="10"/>
        <color indexed="62"/>
        <rFont val="Arial"/>
        <family val="2"/>
      </rPr>
      <t xml:space="preserve"> linest</t>
    </r>
    <r>
      <rPr>
        <sz val="10"/>
        <color indexed="62"/>
        <rFont val="Arial"/>
        <family val="2"/>
      </rPr>
      <t xml:space="preserve"> to get slope as shown in the example below.</t>
    </r>
    <phoneticPr fontId="106" type="noConversion"/>
  </si>
  <si>
    <t>Inputs for regressions</t>
    <phoneticPr fontId="106" type="noConversion"/>
  </si>
  <si>
    <t>Use 207/206 age and 207/206 %D for ages &gt;1000Ma</t>
    <phoneticPr fontId="106" type="noConversion"/>
  </si>
  <si>
    <t>Modern Pb</t>
    <phoneticPr fontId="0" type="noConversion"/>
  </si>
  <si>
    <t>6/4</t>
    <phoneticPr fontId="0" type="noConversion"/>
  </si>
  <si>
    <t>*calculated</t>
  </si>
  <si>
    <t>BG3.8</t>
    <phoneticPr fontId="106" type="noConversion"/>
  </si>
  <si>
    <t>BG3.8</t>
    <phoneticPr fontId="106" type="noConversion"/>
  </si>
  <si>
    <t>BG3.7</t>
    <phoneticPr fontId="106" type="noConversion"/>
  </si>
  <si>
    <t>Standards for editing</t>
    <phoneticPr fontId="106" type="noConversion"/>
  </si>
  <si>
    <t>IsoLine</t>
  </si>
  <si>
    <t>207/204 (t)</t>
  </si>
  <si>
    <t>Sigma Level</t>
  </si>
  <si>
    <t xml:space="preserve">*207Pb/235U </t>
  </si>
  <si>
    <t>λ1</t>
  </si>
  <si>
    <t>1000</t>
    <phoneticPr fontId="0" type="noConversion"/>
  </si>
  <si>
    <t>D175:H204</t>
  </si>
  <si>
    <t>Measured 235U and related ratios are for reference only; use "calculated" values, which are derived from 238U</t>
    <phoneticPr fontId="0" type="noConversion"/>
  </si>
  <si>
    <t>Mu</t>
    <phoneticPr fontId="0" type="noConversion"/>
  </si>
  <si>
    <t>Omega</t>
    <phoneticPr fontId="0" type="noConversion"/>
  </si>
  <si>
    <t>Drift corrections are made to ratios that change systematically during all or part of your analytical session and will help compensate for changes in sensitivity or relative gain of two collectors.</t>
    <phoneticPr fontId="106" type="noConversion"/>
  </si>
  <si>
    <t>There is no short-cut; you must correct the atomic ratios for drift, not the ages, to get correct results!</t>
    <phoneticPr fontId="0" type="noConversion"/>
  </si>
  <si>
    <t>207Pb/235U</t>
  </si>
  <si>
    <t>measured</t>
  </si>
  <si>
    <t>ErrBox</t>
  </si>
  <si>
    <t>of standards used in final</t>
    <phoneticPr fontId="0" type="noConversion"/>
  </si>
  <si>
    <t>Fedo et al. (RIMG, Ch. 10, p. 277)</t>
    <phoneticPr fontId="106" type="noConversion"/>
  </si>
  <si>
    <t>BG3.7</t>
    <phoneticPr fontId="106" type="noConversion"/>
  </si>
  <si>
    <t>Sircombe and Stern, 2002, Geochimica, v. 66, p. 2379</t>
    <phoneticPr fontId="106" type="noConversion"/>
  </si>
  <si>
    <t>Symbol Type</t>
  </si>
  <si>
    <r>
      <t>207</t>
    </r>
    <r>
      <rPr>
        <b/>
        <sz val="10"/>
        <rFont val="Verdana"/>
        <family val="2"/>
      </rPr>
      <t>Pb cps</t>
    </r>
    <phoneticPr fontId="0" type="noConversion"/>
  </si>
  <si>
    <t>RHO</t>
    <phoneticPr fontId="0" type="noConversion"/>
  </si>
  <si>
    <t>Ma</t>
    <phoneticPr fontId="106" type="noConversion"/>
  </si>
  <si>
    <t>207/206</t>
    <phoneticPr fontId="106" type="noConversion"/>
  </si>
  <si>
    <t>238/206</t>
    <phoneticPr fontId="106" type="noConversion"/>
  </si>
  <si>
    <t>BG3.5</t>
    <phoneticPr fontId="106" type="noConversion"/>
  </si>
  <si>
    <t>BG3.6</t>
    <phoneticPr fontId="106" type="noConversion"/>
  </si>
  <si>
    <t>Sample</t>
    <phoneticPr fontId="106" type="noConversion"/>
  </si>
  <si>
    <t>Percent 7/5</t>
    <phoneticPr fontId="0" type="noConversion"/>
  </si>
  <si>
    <t>1500</t>
    <phoneticPr fontId="0" type="noConversion"/>
  </si>
  <si>
    <t>2000</t>
    <phoneticPr fontId="0" type="noConversion"/>
  </si>
  <si>
    <t>206Pb/238U</t>
    <phoneticPr fontId="0" type="noConversion"/>
  </si>
  <si>
    <t>207Pb/206Pb</t>
    <phoneticPr fontId="0" type="noConversion"/>
  </si>
  <si>
    <r>
      <t>207</t>
    </r>
    <r>
      <rPr>
        <b/>
        <sz val="10"/>
        <rFont val="Verdana"/>
        <family val="2"/>
      </rPr>
      <t>Pb/</t>
    </r>
    <r>
      <rPr>
        <b/>
        <vertAlign val="superscript"/>
        <sz val="10"/>
        <rFont val="Verdana"/>
        <family val="2"/>
      </rPr>
      <t>235</t>
    </r>
    <r>
      <rPr>
        <b/>
        <sz val="10"/>
        <rFont val="Verdana"/>
        <family val="2"/>
      </rPr>
      <t>U</t>
    </r>
    <phoneticPr fontId="0" type="noConversion"/>
  </si>
  <si>
    <r>
      <t>204</t>
    </r>
    <r>
      <rPr>
        <b/>
        <sz val="10"/>
        <rFont val="Verdana"/>
        <family val="2"/>
      </rPr>
      <t>Pb cps</t>
    </r>
    <phoneticPr fontId="0" type="noConversion"/>
  </si>
  <si>
    <t>Pb204</t>
  </si>
  <si>
    <t>Inverse Plot</t>
  </si>
  <si>
    <t>Grain Name</t>
  </si>
  <si>
    <t>Average</t>
    <phoneticPr fontId="0" type="noConversion"/>
  </si>
  <si>
    <r>
      <t xml:space="preserve">1 </t>
    </r>
    <r>
      <rPr>
        <b/>
        <sz val="10"/>
        <color indexed="47"/>
        <rFont val="Symbol"/>
        <family val="1"/>
        <charset val="2"/>
      </rPr>
      <t>s</t>
    </r>
    <phoneticPr fontId="0" type="noConversion"/>
  </si>
  <si>
    <t>Tera-Wasserburg Concordia</t>
    <phoneticPr fontId="106" type="noConversion"/>
  </si>
  <si>
    <t>Age (Ma)</t>
    <phoneticPr fontId="0" type="noConversion"/>
  </si>
  <si>
    <t>235/207</t>
    <phoneticPr fontId="0" type="noConversion"/>
  </si>
  <si>
    <t>If your distribution is not normal, using a 2-sigma rejection method is one way to try to eliminate data that are not normally distributed (visual check with KDE is helpful).</t>
    <phoneticPr fontId="106" type="noConversion"/>
  </si>
  <si>
    <t>2500</t>
    <phoneticPr fontId="0" type="noConversion"/>
  </si>
  <si>
    <t>3000</t>
    <phoneticPr fontId="0" type="noConversion"/>
  </si>
  <si>
    <t>3500</t>
    <phoneticPr fontId="0" type="noConversion"/>
  </si>
  <si>
    <t>3700</t>
    <phoneticPr fontId="0" type="noConversion"/>
  </si>
  <si>
    <t>4000</t>
    <phoneticPr fontId="0" type="noConversion"/>
  </si>
  <si>
    <r>
      <t>Note:</t>
    </r>
    <r>
      <rPr>
        <sz val="12"/>
        <color indexed="12"/>
        <rFont val="Arial"/>
        <family val="2"/>
      </rPr>
      <t xml:space="preserve">  A large number (n) of badly scattered data can yield "unrealisticly" low s.e.m. by virtue of the division by the SQRT of n</t>
    </r>
    <phoneticPr fontId="106" type="noConversion"/>
  </si>
  <si>
    <t>Grain ID</t>
  </si>
  <si>
    <t>And a group is present</t>
    <phoneticPr fontId="106" type="noConversion"/>
  </si>
  <si>
    <t>may drift independently.  Use the CPS plots (on the right) to help evaluate whether ratio drift may be related to a specific collector.</t>
    <phoneticPr fontId="0" type="noConversion"/>
  </si>
  <si>
    <t>Wetherill Concordia</t>
    <phoneticPr fontId="25" type="noConversion"/>
  </si>
  <si>
    <t>Ma</t>
    <phoneticPr fontId="25" type="noConversion"/>
  </si>
  <si>
    <t>7/5</t>
    <phoneticPr fontId="25" type="noConversion"/>
  </si>
  <si>
    <t>Step-by-step Protocol for Age via U/Pb isochron (with test data)</t>
    <phoneticPr fontId="106" type="noConversion"/>
  </si>
  <si>
    <t>slope</t>
    <phoneticPr fontId="106" type="noConversion"/>
  </si>
  <si>
    <t>1 s</t>
    <phoneticPr fontId="0" type="noConversion"/>
  </si>
  <si>
    <t>FC-1</t>
    <phoneticPr fontId="106" type="noConversion"/>
  </si>
  <si>
    <t>Av FC-1</t>
    <phoneticPr fontId="106" type="noConversion"/>
  </si>
  <si>
    <t>Increments</t>
    <phoneticPr fontId="106" type="noConversion"/>
  </si>
  <si>
    <t>In other words, what is the probabilty that the two data sets can be distinguished and reported separately (typical test probabiolities are 1, 5, 10%).</t>
    <phoneticPr fontId="106" type="noConversion"/>
  </si>
  <si>
    <t>From calculated 235U</t>
    <phoneticPr fontId="0" type="noConversion"/>
  </si>
  <si>
    <t>P</t>
    <phoneticPr fontId="106" type="noConversion"/>
  </si>
  <si>
    <t>Evaluating U-Pb Datasets for Zircons from Igneous and Detrital Suites</t>
    <phoneticPr fontId="106" type="noConversion"/>
  </si>
  <si>
    <t xml:space="preserve"> consult a geochronological professional.</t>
    <phoneticPr fontId="0" type="noConversion"/>
  </si>
  <si>
    <t>Date</t>
  </si>
  <si>
    <t>Time</t>
  </si>
  <si>
    <t>206Pb/238U</t>
  </si>
  <si>
    <t>Grain name</t>
  </si>
  <si>
    <t>(this is why measured value columns are grayed out in reduced data below).</t>
    <phoneticPr fontId="0" type="noConversion"/>
  </si>
  <si>
    <t>Concordia1</t>
  </si>
  <si>
    <t>*207Pb/235U</t>
    <phoneticPr fontId="0" type="noConversion"/>
  </si>
  <si>
    <t>Plot Type</t>
  </si>
  <si>
    <t>Stage 1</t>
    <phoneticPr fontId="0" type="noConversion"/>
  </si>
  <si>
    <r>
      <t>1</t>
    </r>
    <r>
      <rPr>
        <b/>
        <sz val="9"/>
        <color indexed="20"/>
        <rFont val="Symbol"/>
        <charset val="2"/>
      </rPr>
      <t>s</t>
    </r>
    <r>
      <rPr>
        <b/>
        <sz val="9"/>
        <color indexed="20"/>
        <rFont val="Verdana"/>
        <family val="2"/>
      </rPr>
      <t xml:space="preserve"> relative</t>
    </r>
    <phoneticPr fontId="0" type="noConversion"/>
  </si>
  <si>
    <r>
      <t>*1</t>
    </r>
    <r>
      <rPr>
        <b/>
        <sz val="9"/>
        <color indexed="20"/>
        <rFont val="Symbol"/>
        <charset val="2"/>
      </rPr>
      <t>s</t>
    </r>
    <r>
      <rPr>
        <b/>
        <sz val="9"/>
        <color indexed="20"/>
        <rFont val="Verdana"/>
        <family val="2"/>
      </rPr>
      <t xml:space="preserve"> </t>
    </r>
    <phoneticPr fontId="0" type="noConversion"/>
  </si>
  <si>
    <t>Detrital Zircon Sampling Probability Guidelines</t>
    <phoneticPr fontId="106" type="noConversion"/>
  </si>
  <si>
    <t>%D 7-5</t>
    <phoneticPr fontId="0" type="noConversion"/>
  </si>
  <si>
    <t>Remember that T-W plots do not require a common Pb correction prior to plotting, as Wetherill concordia do.</t>
    <phoneticPr fontId="106" type="noConversion"/>
  </si>
  <si>
    <r>
      <t xml:space="preserve">FC-1 Standard (1 </t>
    </r>
    <r>
      <rPr>
        <b/>
        <sz val="9"/>
        <color indexed="60"/>
        <rFont val="Symbol"/>
        <charset val="2"/>
      </rPr>
      <t>s</t>
    </r>
    <r>
      <rPr>
        <b/>
        <sz val="9"/>
        <color indexed="60"/>
        <rFont val="Verdana"/>
        <family val="2"/>
      </rPr>
      <t xml:space="preserve"> errors)</t>
    </r>
    <phoneticPr fontId="0" type="noConversion"/>
  </si>
  <si>
    <t>FC-1 #</t>
    <phoneticPr fontId="0" type="noConversion"/>
  </si>
  <si>
    <t>Software for displaying results as histogram and/or PDP:</t>
    <phoneticPr fontId="106" type="noConversion"/>
  </si>
  <si>
    <t>Surpless et al. (2003, GSAB, v. 115, p. 899)</t>
    <phoneticPr fontId="106" type="noConversion"/>
  </si>
  <si>
    <t>enter</t>
    <phoneticPr fontId="106" type="noConversion"/>
  </si>
  <si>
    <t>Raw 207/206</t>
    <phoneticPr fontId="106" type="noConversion"/>
  </si>
  <si>
    <t>C 207/206</t>
    <phoneticPr fontId="106" type="noConversion"/>
  </si>
  <si>
    <t>U/Pb and Pb/Pb ratios can drift independently and may require separate interpolations.</t>
    <phoneticPr fontId="0" type="noConversion"/>
  </si>
  <si>
    <r>
      <t>w</t>
    </r>
    <r>
      <rPr>
        <b/>
        <sz val="10"/>
        <rFont val="Verdana"/>
        <family val="2"/>
      </rPr>
      <t>1</t>
    </r>
    <phoneticPr fontId="0" type="noConversion"/>
  </si>
  <si>
    <r>
      <t>w</t>
    </r>
    <r>
      <rPr>
        <b/>
        <sz val="10"/>
        <rFont val="Verdana"/>
        <family val="2"/>
      </rPr>
      <t>2</t>
    </r>
    <phoneticPr fontId="0" type="noConversion"/>
  </si>
  <si>
    <t>4500</t>
    <phoneticPr fontId="0" type="noConversion"/>
  </si>
  <si>
    <t>Step 4</t>
    <phoneticPr fontId="106" type="noConversion"/>
  </si>
  <si>
    <t>U-Pb isotopic data reduction</t>
  </si>
  <si>
    <t>206Pb cps</t>
    <phoneticPr fontId="0" type="noConversion"/>
  </si>
  <si>
    <r>
      <t>l</t>
    </r>
    <r>
      <rPr>
        <b/>
        <sz val="9"/>
        <color indexed="19"/>
        <rFont val="Verdana"/>
        <family val="2"/>
      </rPr>
      <t>238 is</t>
    </r>
  </si>
  <si>
    <r>
      <t>l</t>
    </r>
    <r>
      <rPr>
        <b/>
        <sz val="9"/>
        <color indexed="19"/>
        <rFont val="Verdana"/>
        <family val="2"/>
      </rPr>
      <t>235 is</t>
    </r>
  </si>
  <si>
    <r>
      <t>235</t>
    </r>
    <r>
      <rPr>
        <b/>
        <sz val="10"/>
        <rFont val="Verdana"/>
        <family val="2"/>
      </rPr>
      <t>U/</t>
    </r>
    <r>
      <rPr>
        <b/>
        <vertAlign val="superscript"/>
        <sz val="10"/>
        <rFont val="Verdana"/>
        <family val="2"/>
      </rPr>
      <t>238</t>
    </r>
    <r>
      <rPr>
        <b/>
        <sz val="10"/>
        <rFont val="Verdana"/>
        <family val="2"/>
      </rPr>
      <t>U</t>
    </r>
    <phoneticPr fontId="0" type="noConversion"/>
  </si>
  <si>
    <t>206Pb/238U</t>
    <phoneticPr fontId="0" type="noConversion"/>
  </si>
  <si>
    <t>1. The probabilities given below are for completely random selection of a sample from a population.</t>
    <phoneticPr fontId="106" type="noConversion"/>
  </si>
  <si>
    <t>In any case, always separate core and rim data before data reduction.</t>
    <phoneticPr fontId="106" type="noConversion"/>
  </si>
  <si>
    <t>Once the drift-corrected ratios are determined, you can type them into sheet-one and the remaining calculations will be valid.</t>
    <phoneticPr fontId="0" type="noConversion"/>
  </si>
  <si>
    <r>
      <t>m</t>
    </r>
    <r>
      <rPr>
        <b/>
        <sz val="10"/>
        <rFont val="Verdana"/>
        <family val="2"/>
      </rPr>
      <t>2</t>
    </r>
    <phoneticPr fontId="0" type="noConversion"/>
  </si>
  <si>
    <t xml:space="preserve">           If this plot shows sytematic temporal variations in 204Pb/206Pb, you must use interpolated values to identify</t>
    <phoneticPr fontId="0" type="noConversion"/>
  </si>
  <si>
    <t>Wetherill Concordia</t>
    <phoneticPr fontId="25" type="noConversion"/>
  </si>
  <si>
    <t>207*/206*</t>
    <phoneticPr fontId="25" type="noConversion"/>
  </si>
  <si>
    <t>207/206 Age</t>
    <phoneticPr fontId="0" type="noConversion"/>
  </si>
  <si>
    <r>
      <t>1s</t>
    </r>
    <r>
      <rPr>
        <b/>
        <sz val="9"/>
        <color indexed="60"/>
        <rFont val="Verdana"/>
        <family val="2"/>
      </rPr>
      <t xml:space="preserve"> error</t>
    </r>
    <phoneticPr fontId="0" type="noConversion"/>
  </si>
  <si>
    <t>Plot name</t>
  </si>
  <si>
    <t>If you analyze this</t>
    <phoneticPr fontId="106" type="noConversion"/>
  </si>
  <si>
    <t>1s error</t>
  </si>
  <si>
    <t>bad "H"</t>
    <phoneticPr fontId="0" type="noConversion"/>
  </si>
  <si>
    <t>bad "K"</t>
    <phoneticPr fontId="0" type="noConversion"/>
  </si>
  <si>
    <r>
      <t>204</t>
    </r>
    <r>
      <rPr>
        <b/>
        <sz val="9"/>
        <color indexed="42"/>
        <rFont val="Verdana"/>
        <family val="2"/>
      </rPr>
      <t>Pb/</t>
    </r>
    <r>
      <rPr>
        <b/>
        <vertAlign val="superscript"/>
        <sz val="9"/>
        <color indexed="42"/>
        <rFont val="Verdana"/>
        <family val="2"/>
      </rPr>
      <t>206</t>
    </r>
    <r>
      <rPr>
        <b/>
        <sz val="9"/>
        <color indexed="42"/>
        <rFont val="Verdana"/>
        <family val="2"/>
      </rPr>
      <t>Pb</t>
    </r>
    <phoneticPr fontId="0" type="noConversion"/>
  </si>
  <si>
    <t>204 cps</t>
    <phoneticPr fontId="0" type="noConversion"/>
  </si>
  <si>
    <t>(measured)</t>
    <phoneticPr fontId="0" type="noConversion"/>
  </si>
  <si>
    <t>CPS Sequence</t>
    <phoneticPr fontId="0" type="noConversion"/>
  </si>
  <si>
    <t>Color Plot</t>
  </si>
  <si>
    <t>3D plot</t>
  </si>
  <si>
    <t>Linear</t>
  </si>
  <si>
    <t>The probability of</t>
    <phoneticPr fontId="106" type="noConversion"/>
  </si>
  <si>
    <t>(error corr.)</t>
    <phoneticPr fontId="0" type="noConversion"/>
  </si>
  <si>
    <t>Enter number</t>
    <phoneticPr fontId="0" type="noConversion"/>
  </si>
  <si>
    <t>Use only 1 sigma errors in the KDE plot</t>
    <phoneticPr fontId="106" type="noConversion"/>
  </si>
  <si>
    <t>Use the sort command in Excel to organize the data in order of increasing discordance</t>
    <phoneticPr fontId="106" type="noConversion"/>
  </si>
  <si>
    <t>(Ga)</t>
    <phoneticPr fontId="0" type="noConversion"/>
  </si>
  <si>
    <t>Note: Ratios in column B are relative to the AVERAGE</t>
    <phoneticPr fontId="0" type="noConversion"/>
  </si>
  <si>
    <t>6/8</t>
    <phoneticPr fontId="25" type="noConversion"/>
  </si>
  <si>
    <t>C 206/238</t>
  </si>
  <si>
    <t>FC-1 #</t>
    <phoneticPr fontId="106" type="noConversion"/>
  </si>
  <si>
    <t>207Pb/235U</t>
    <phoneticPr fontId="0" type="noConversion"/>
  </si>
  <si>
    <t>Remember that 206/238 ratios calculated when 238 beam intensity is &lt; 10 mv should be used with caution or disregarded.</t>
    <phoneticPr fontId="0" type="noConversion"/>
  </si>
  <si>
    <t>Drift Correction Module (Spline Fit)</t>
    <phoneticPr fontId="106" type="noConversion"/>
  </si>
  <si>
    <t>Place the two datasets in columns in an Excel spreadsheet and utilize the "t-test"  function in Excel</t>
    <phoneticPr fontId="106" type="noConversion"/>
  </si>
  <si>
    <t>To check for at least first order correspondence to a normal distribution, the MEDIAN of your data should be very close to AVERAGE of the same data</t>
    <phoneticPr fontId="106" type="noConversion"/>
  </si>
  <si>
    <t>number of grains</t>
    <phoneticPr fontId="106" type="noConversion"/>
  </si>
  <si>
    <t>Raw 206/238</t>
  </si>
  <si>
    <t>Age (Ma)</t>
    <phoneticPr fontId="0" type="noConversion"/>
  </si>
  <si>
    <t>Constants:</t>
  </si>
  <si>
    <t>235U/238U =</t>
  </si>
  <si>
    <t>For more in-depth discussion of sampling bias see:</t>
    <phoneticPr fontId="106" type="noConversion"/>
  </si>
  <si>
    <t>Data Range</t>
  </si>
  <si>
    <t>Filled Symbols</t>
  </si>
  <si>
    <t>ConcAge</t>
  </si>
  <si>
    <t xml:space="preserve">206Pb/238U </t>
  </si>
  <si>
    <t>^*t</t>
  </si>
  <si>
    <t>Vermeesch, 2004, EPSL, v. 224, p. 351</t>
    <phoneticPr fontId="106" type="noConversion"/>
  </si>
  <si>
    <r>
      <t>1</t>
    </r>
    <r>
      <rPr>
        <b/>
        <sz val="9"/>
        <color indexed="20"/>
        <rFont val="Symbol"/>
        <charset val="2"/>
      </rPr>
      <t>s</t>
    </r>
    <r>
      <rPr>
        <b/>
        <sz val="9"/>
        <color indexed="20"/>
        <rFont val="Verdana"/>
        <family val="2"/>
      </rPr>
      <t xml:space="preserve"> error</t>
    </r>
  </si>
  <si>
    <t>at this fraction</t>
    <phoneticPr fontId="106" type="noConversion"/>
  </si>
  <si>
    <t>Averaged standard analyses</t>
  </si>
  <si>
    <r>
      <t>206</t>
    </r>
    <r>
      <rPr>
        <b/>
        <sz val="10"/>
        <rFont val="Verdana"/>
        <family val="2"/>
      </rPr>
      <t>Pb cps</t>
    </r>
    <phoneticPr fontId="0" type="noConversion"/>
  </si>
  <si>
    <t>FC-21</t>
    <phoneticPr fontId="106" type="noConversion"/>
  </si>
  <si>
    <t>Part II: Pb isotopes from zircon protocol</t>
    <phoneticPr fontId="106" type="noConversion"/>
  </si>
  <si>
    <t>Andersen, Chem Geol. 2005 v. 216, p. 249</t>
    <phoneticPr fontId="106" type="noConversion"/>
  </si>
  <si>
    <t>207Pb cps</t>
    <phoneticPr fontId="0" type="noConversion"/>
  </si>
  <si>
    <t>Stage 2</t>
    <phoneticPr fontId="0" type="noConversion"/>
  </si>
  <si>
    <t>Step 2</t>
    <phoneticPr fontId="106" type="noConversion"/>
  </si>
  <si>
    <t>IV. Normalized Isotopic Data Arranged for Isoplot Concordia Ploting*.  These data are not corrected for common Pb.</t>
    <phoneticPr fontId="0" type="noConversion"/>
  </si>
  <si>
    <t>exp^t-1</t>
  </si>
  <si>
    <t>ConcSwap</t>
  </si>
  <si>
    <t>1st Symbol-row</t>
  </si>
  <si>
    <t>Age (Ma)</t>
  </si>
  <si>
    <t>e^λ1 -1</t>
  </si>
  <si>
    <t>e^λ2 -1</t>
  </si>
  <si>
    <t>FC-1</t>
    <phoneticPr fontId="106" type="noConversion"/>
  </si>
  <si>
    <t>%D 7-6</t>
    <phoneticPr fontId="0" type="noConversion"/>
  </si>
  <si>
    <t>start (Ma)</t>
    <phoneticPr fontId="0" type="noConversion"/>
  </si>
  <si>
    <t>C 207/235</t>
    <phoneticPr fontId="106" type="noConversion"/>
  </si>
  <si>
    <t>Percent 7/6</t>
    <phoneticPr fontId="0" type="noConversion"/>
  </si>
  <si>
    <t>Drift corrections can be labor intensive, but necessary to get the most accurate ages.</t>
    <phoneticPr fontId="0" type="noConversion"/>
  </si>
  <si>
    <t>206/204(t)</t>
  </si>
  <si>
    <t>or 137.88</t>
    <phoneticPr fontId="0" type="noConversion"/>
  </si>
  <si>
    <r>
      <t>207</t>
    </r>
    <r>
      <rPr>
        <b/>
        <sz val="10"/>
        <rFont val="Verdana"/>
        <family val="2"/>
      </rPr>
      <t>Pb/</t>
    </r>
    <r>
      <rPr>
        <b/>
        <vertAlign val="superscript"/>
        <sz val="10"/>
        <rFont val="Verdana"/>
        <family val="2"/>
      </rPr>
      <t>206</t>
    </r>
    <r>
      <rPr>
        <b/>
        <sz val="10"/>
        <rFont val="Verdana"/>
        <family val="2"/>
      </rPr>
      <t>Pb</t>
    </r>
    <phoneticPr fontId="0" type="noConversion"/>
  </si>
  <si>
    <r>
      <t>206</t>
    </r>
    <r>
      <rPr>
        <b/>
        <sz val="10"/>
        <rFont val="Verdana"/>
        <family val="2"/>
      </rPr>
      <t>Pb/</t>
    </r>
    <r>
      <rPr>
        <b/>
        <vertAlign val="superscript"/>
        <sz val="10"/>
        <rFont val="Verdana"/>
        <family val="2"/>
      </rPr>
      <t>238</t>
    </r>
    <r>
      <rPr>
        <b/>
        <sz val="10"/>
        <rFont val="Verdana"/>
        <family val="2"/>
      </rPr>
      <t>U</t>
    </r>
    <phoneticPr fontId="0" type="noConversion"/>
  </si>
  <si>
    <t>Step 1</t>
    <phoneticPr fontId="106" type="noConversion"/>
  </si>
  <si>
    <t>Step 3</t>
    <phoneticPr fontId="106" type="noConversion"/>
  </si>
  <si>
    <t>Comparing Data Sets for Igneous Rocks Using the Null Hypothesis Test</t>
    <phoneticPr fontId="106" type="noConversion"/>
  </si>
  <si>
    <t>Age in Ma</t>
    <phoneticPr fontId="106" type="noConversion"/>
  </si>
  <si>
    <t>If the datasets are of disparate average discordance, you should not use the Null Hypothesis test.</t>
    <phoneticPr fontId="106" type="noConversion"/>
  </si>
  <si>
    <t>Sample</t>
    <phoneticPr fontId="106" type="noConversion"/>
  </si>
  <si>
    <t>bad "D"</t>
    <phoneticPr fontId="0" type="noConversion"/>
  </si>
  <si>
    <t>ErrEll</t>
  </si>
  <si>
    <t>bad "J"</t>
    <phoneticPr fontId="0" type="noConversion"/>
  </si>
  <si>
    <t>Because we are unable to randomly sample the population of zircons in any sample,</t>
    <phoneticPr fontId="106" type="noConversion"/>
  </si>
  <si>
    <t>Raw 207/235</t>
    <phoneticPr fontId="106" type="noConversion"/>
  </si>
  <si>
    <t>Regardles of the number of data points averaged, apply the appropriate Student's t-distribution multiplier to the 1 s.e.m. value to get 95% C.I. (Table below).</t>
    <phoneticPr fontId="106" type="noConversion"/>
  </si>
  <si>
    <r>
      <t>If you are not familiar with this test, see:</t>
    </r>
    <r>
      <rPr>
        <sz val="12"/>
        <color indexed="12"/>
        <rFont val="Arial"/>
        <family val="2"/>
      </rPr>
      <t xml:space="preserve"> http://org.elon.edu/econ/sac/twosample.htm</t>
    </r>
    <r>
      <rPr>
        <sz val="12"/>
        <rFont val="Arial"/>
        <family val="2"/>
      </rPr>
      <t xml:space="preserve"> (A guide for application of the t-test in Excel from Elon College)</t>
    </r>
    <phoneticPr fontId="106" type="noConversion"/>
  </si>
  <si>
    <t>In the KDE plot you may see ages (especially 206/238 ages) for an igneous rock skewed toward lower ages because of Pb-loss or older ages because of xenocrysts</t>
    <phoneticPr fontId="106" type="noConversion"/>
  </si>
  <si>
    <t>This remains a valid procedure as long as the data are distributed normally and you are confident they represent a single popluation.</t>
    <phoneticPr fontId="106" type="noConversion"/>
  </si>
  <si>
    <t>Plot all data from a single sample from sheet 1 as a KDE plot (Vermeesch, Chem. Geol., 2012) to get an overview of your dataset</t>
    <phoneticPr fontId="106" type="noConversion"/>
  </si>
  <si>
    <t>The Ratio Sequence plots display variations in normalized values at the percent level (i.e., 0.9 = 10% below the AVERAGE!!). Double click on the y-axis and select "scale" if you need to make a change).</t>
    <phoneticPr fontId="0" type="noConversion"/>
  </si>
  <si>
    <t>Vermeesch (2012, Chemical Geology) for kernal distributions</t>
    <phoneticPr fontId="106" type="noConversion"/>
  </si>
  <si>
    <t>204 cps</t>
    <phoneticPr fontId="0" type="noConversion"/>
  </si>
  <si>
    <r>
      <t>204</t>
    </r>
    <r>
      <rPr>
        <b/>
        <sz val="9"/>
        <rFont val="Verdana"/>
        <family val="2"/>
      </rPr>
      <t>Pb/</t>
    </r>
    <r>
      <rPr>
        <b/>
        <vertAlign val="superscript"/>
        <sz val="9"/>
        <rFont val="Verdana"/>
        <family val="2"/>
      </rPr>
      <t>206</t>
    </r>
    <r>
      <rPr>
        <b/>
        <sz val="9"/>
        <rFont val="Verdana"/>
        <family val="2"/>
      </rPr>
      <t>Pb</t>
    </r>
    <phoneticPr fontId="0" type="noConversion"/>
  </si>
  <si>
    <t>Use the interpolated FC-1 values to calculate NEW normalized ratios (i.e., ratio of FC-1 to true values) for each age calculation.</t>
    <phoneticPr fontId="0" type="noConversion"/>
  </si>
  <si>
    <t>λ2</t>
  </si>
  <si>
    <r>
      <t>1s</t>
    </r>
    <r>
      <rPr>
        <b/>
        <sz val="9"/>
        <color indexed="60"/>
        <rFont val="Verdana"/>
        <family val="2"/>
      </rPr>
      <t xml:space="preserve"> error </t>
    </r>
    <phoneticPr fontId="0" type="noConversion"/>
  </si>
  <si>
    <t>Decay constants</t>
  </si>
  <si>
    <t>8/4</t>
    <phoneticPr fontId="0" type="noConversion"/>
  </si>
  <si>
    <t>Sample name</t>
  </si>
  <si>
    <t>C.F.</t>
  </si>
  <si>
    <t>7/4</t>
    <phoneticPr fontId="0" type="noConversion"/>
  </si>
  <si>
    <r>
      <t>P = (1-f)</t>
    </r>
    <r>
      <rPr>
        <b/>
        <vertAlign val="superscript"/>
        <sz val="10"/>
        <color indexed="9"/>
        <rFont val="Arial"/>
        <family val="2"/>
      </rPr>
      <t>n</t>
    </r>
    <phoneticPr fontId="106" type="noConversion"/>
  </si>
  <si>
    <t>Discordance</t>
    <phoneticPr fontId="0" type="noConversion"/>
  </si>
  <si>
    <t>Guidelines:</t>
    <phoneticPr fontId="0" type="noConversion"/>
  </si>
  <si>
    <t>If there is a correlation between age and discordance, reduce the discordance limit until there is no correlation.</t>
    <phoneticPr fontId="106" type="noConversion"/>
  </si>
  <si>
    <t>To plot your data, use the commands for plotting two series on a single graph (standard EXCEL commands) or use the concorida plot as an overlay</t>
    <phoneticPr fontId="106" type="noConversion"/>
  </si>
  <si>
    <t>Ma</t>
    <phoneticPr fontId="106" type="noConversion"/>
  </si>
  <si>
    <t>Should always avoid calculating ages with less than 10 data points if at all possible.</t>
    <phoneticPr fontId="106" type="noConversion"/>
  </si>
  <si>
    <t>BG3.3</t>
    <phoneticPr fontId="106" type="noConversion"/>
  </si>
  <si>
    <t>BG3.1</t>
    <phoneticPr fontId="106" type="noConversion"/>
  </si>
  <si>
    <t>BG3.2</t>
    <phoneticPr fontId="106" type="noConversion"/>
  </si>
  <si>
    <r>
      <t>207</t>
    </r>
    <r>
      <rPr>
        <sz val="12"/>
        <color indexed="12"/>
        <rFont val="Arial"/>
        <family val="2"/>
      </rPr>
      <t>Pb/</t>
    </r>
    <r>
      <rPr>
        <vertAlign val="superscript"/>
        <sz val="12"/>
        <color indexed="12"/>
        <rFont val="Arial"/>
        <family val="2"/>
      </rPr>
      <t>235</t>
    </r>
    <r>
      <rPr>
        <sz val="12"/>
        <color indexed="12"/>
        <rFont val="Arial"/>
        <family val="2"/>
      </rPr>
      <t>U</t>
    </r>
    <phoneticPr fontId="106" type="noConversion"/>
  </si>
  <si>
    <r>
      <t>206</t>
    </r>
    <r>
      <rPr>
        <sz val="12"/>
        <color indexed="12"/>
        <rFont val="Arial"/>
        <family val="2"/>
      </rPr>
      <t>Pb/</t>
    </r>
    <r>
      <rPr>
        <vertAlign val="superscript"/>
        <sz val="12"/>
        <color indexed="12"/>
        <rFont val="Arial"/>
        <family val="2"/>
      </rPr>
      <t>238</t>
    </r>
    <r>
      <rPr>
        <sz val="12"/>
        <color indexed="12"/>
        <rFont val="Arial"/>
        <family val="2"/>
      </rPr>
      <t>U</t>
    </r>
    <phoneticPr fontId="106" type="noConversion"/>
  </si>
  <si>
    <t>To construct a portion of concorddia appropriate to your data, just highlight the data for the desired age-range and use the chart function (scatter plot, smoothed connection)</t>
    <phoneticPr fontId="106" type="noConversion"/>
  </si>
  <si>
    <t>When dealing with two samples from the same unit (e.g., same map unit) and they give different ages (i.e., beyond their respevtive 1 sigmas), then it is Important to</t>
    <phoneticPr fontId="106" type="noConversion"/>
  </si>
  <si>
    <t>BG3.4</t>
    <phoneticPr fontId="106" type="noConversion"/>
  </si>
  <si>
    <t xml:space="preserve">Only step 1 is appropriate for detrital age-data </t>
    <phoneticPr fontId="106" type="noConversion"/>
  </si>
  <si>
    <r>
      <t>1</t>
    </r>
    <r>
      <rPr>
        <b/>
        <sz val="9"/>
        <color indexed="20"/>
        <rFont val="Symbol"/>
        <charset val="2"/>
      </rPr>
      <t>s</t>
    </r>
    <r>
      <rPr>
        <b/>
        <sz val="9"/>
        <color indexed="20"/>
        <rFont val="Verdana"/>
        <family val="2"/>
      </rPr>
      <t xml:space="preserve"> relative</t>
    </r>
    <phoneticPr fontId="0" type="noConversion"/>
  </si>
  <si>
    <r>
      <t>*1</t>
    </r>
    <r>
      <rPr>
        <b/>
        <sz val="9"/>
        <color indexed="20"/>
        <rFont val="Symbol"/>
        <charset val="2"/>
      </rPr>
      <t>s</t>
    </r>
    <r>
      <rPr>
        <b/>
        <sz val="9"/>
        <color indexed="20"/>
        <rFont val="Verdana"/>
        <family val="2"/>
      </rPr>
      <t xml:space="preserve"> relative</t>
    </r>
    <phoneticPr fontId="0" type="noConversion"/>
  </si>
  <si>
    <t>FC-1</t>
    <phoneticPr fontId="106" type="noConversion"/>
  </si>
  <si>
    <t>FC</t>
    <phoneticPr fontId="106" type="noConversion"/>
  </si>
  <si>
    <r>
      <t>204</t>
    </r>
    <r>
      <rPr>
        <b/>
        <sz val="10"/>
        <rFont val="Verdana"/>
        <family val="2"/>
      </rPr>
      <t>Pb/</t>
    </r>
    <r>
      <rPr>
        <b/>
        <vertAlign val="superscript"/>
        <sz val="10"/>
        <rFont val="Verdana"/>
        <family val="2"/>
      </rPr>
      <t>206</t>
    </r>
    <r>
      <rPr>
        <b/>
        <sz val="10"/>
        <rFont val="Verdana"/>
        <family val="2"/>
      </rPr>
      <t>Pb</t>
    </r>
    <phoneticPr fontId="0" type="noConversion"/>
  </si>
  <si>
    <t>An appropriate data evaluation protocol for U-Pb geochronology will generally follow the sequence below</t>
    <phoneticPr fontId="106" type="noConversion"/>
  </si>
  <si>
    <t>Use STDEV for all data included in AVERAGE to determine 1 sigma</t>
    <phoneticPr fontId="106" type="noConversion"/>
  </si>
  <si>
    <t>I. Paste Raw (or drift corrected) Data Below:</t>
    <phoneticPr fontId="0" type="noConversion"/>
  </si>
  <si>
    <t>207Pb/206Pb</t>
  </si>
  <si>
    <t>208/204(t)</t>
  </si>
  <si>
    <t>If you are unsure, please</t>
    <phoneticPr fontId="0" type="noConversion"/>
  </si>
  <si>
    <t>Source sheet</t>
  </si>
  <si>
    <t>Average</t>
    <phoneticPr fontId="0" type="noConversion"/>
  </si>
  <si>
    <t>Use 206/238 age and 207/235 %D for ages &lt;1000 Ma</t>
    <phoneticPr fontId="106" type="noConversion"/>
  </si>
  <si>
    <t>206/204(0)</t>
    <phoneticPr fontId="0" type="noConversion"/>
  </si>
  <si>
    <t>Canyon</t>
    <phoneticPr fontId="0" type="noConversion"/>
  </si>
  <si>
    <t>Diablo</t>
    <phoneticPr fontId="0" type="noConversion"/>
  </si>
  <si>
    <t>206/238 ages, therefore, may not be normally distributed, even if 207/206 ages are</t>
    <phoneticPr fontId="106" type="noConversion"/>
  </si>
  <si>
    <t>U/Pb Isochron: Part I of this sheet is for titanites et al. analyzed for U-Pb with the same protocol (collector array) as for zircon</t>
    <phoneticPr fontId="106" type="noConversion"/>
  </si>
  <si>
    <t>3. Normalize the inverse slope of the standard data to its true value (BG3 = 0.11607)</t>
    <phoneticPr fontId="106" type="noConversion"/>
  </si>
  <si>
    <t>Application of this test requires filling in a small table to set the test values and assessing if the two data sets are of equal or at least comparable variance</t>
    <phoneticPr fontId="106" type="noConversion"/>
  </si>
  <si>
    <t>these values do not represent either a best or worst case scenario.</t>
    <phoneticPr fontId="106" type="noConversion"/>
  </si>
  <si>
    <t>If your distribution is still not normal, you have geologic error in excess of analytical error (In ISOPLOT this equates to a MSWD that does not = 1)</t>
    <phoneticPr fontId="106" type="noConversion"/>
  </si>
  <si>
    <t>1. Plot standard data to make sure they are coherent; remove any incoherent data</t>
    <phoneticPr fontId="106" type="noConversion"/>
  </si>
  <si>
    <t>2. Calculate slope using "linest" command; test for incoherent data</t>
    <phoneticPr fontId="106" type="noConversion"/>
  </si>
  <si>
    <t>4. Plot unknown data and then remove outliers 1-by-1 to test for sensitivity.</t>
    <phoneticPr fontId="106" type="noConversion"/>
  </si>
  <si>
    <t>2.  Use "fill down" to calculate values for plotting; plot standards separately</t>
    <phoneticPr fontId="106" type="noConversion"/>
  </si>
  <si>
    <t>If reducing the discordance limit to a level that eliminates the correlation yields less than 10 analyses, see step 4.</t>
    <phoneticPr fontId="106" type="noConversion"/>
  </si>
  <si>
    <t>FC</t>
    <phoneticPr fontId="106" type="noConversion"/>
  </si>
  <si>
    <t>FC-3</t>
    <phoneticPr fontId="106" type="noConversion"/>
  </si>
  <si>
    <t>FC-5</t>
    <phoneticPr fontId="106" type="noConversion"/>
  </si>
  <si>
    <t>Dodson Probability Distribution (Fedo et al.)</t>
    <phoneticPr fontId="106" type="noConversion"/>
  </si>
  <si>
    <t>calc.</t>
    <phoneticPr fontId="106" type="noConversion"/>
  </si>
  <si>
    <t>n</t>
    <phoneticPr fontId="106" type="noConversion"/>
  </si>
  <si>
    <r>
      <t>1</t>
    </r>
    <r>
      <rPr>
        <b/>
        <sz val="9"/>
        <color indexed="60"/>
        <rFont val="Symbol"/>
        <charset val="2"/>
      </rPr>
      <t>s</t>
    </r>
    <r>
      <rPr>
        <b/>
        <sz val="9"/>
        <color indexed="60"/>
        <rFont val="Verdana"/>
        <family val="2"/>
      </rPr>
      <t xml:space="preserve"> error</t>
    </r>
  </si>
  <si>
    <t>U-Pb Data used by Stacey and Kramers (1975; EPSL)</t>
    <phoneticPr fontId="0" type="noConversion"/>
  </si>
  <si>
    <t>If 206/238 ages correlate well with %D, then samples that meet your discordance threshold should be plotted on a T-W concordia diagram using ISOPLOT</t>
    <phoneticPr fontId="106" type="noConversion"/>
  </si>
  <si>
    <t>208/204(0)</t>
    <phoneticPr fontId="0" type="noConversion"/>
  </si>
  <si>
    <t>Age (Ma)</t>
    <phoneticPr fontId="0" type="noConversion"/>
  </si>
  <si>
    <r>
      <t>Sheet 1.</t>
    </r>
    <r>
      <rPr>
        <sz val="10"/>
        <color indexed="47"/>
        <rFont val="Arial"/>
        <family val="2"/>
      </rPr>
      <t xml:space="preserve"> </t>
    </r>
    <r>
      <rPr>
        <b/>
        <sz val="10"/>
        <color indexed="47"/>
        <rFont val="Arial"/>
        <family val="2"/>
      </rPr>
      <t>To do this,  you must replace FC-1 values with your titanite standard values in Part II of Sheet I.</t>
    </r>
    <phoneticPr fontId="106" type="noConversion"/>
  </si>
  <si>
    <t>Dodson, M. H., Compston, W., Williams, I. S., &amp; Wilson, J. F. (1988). A search for ancient detrital zircons in Zimbabwean sediments. Journal of the Geological Society, 145(6), 977-983.</t>
  </si>
  <si>
    <t>Slope-2 = ed.</t>
    <phoneticPr fontId="106" type="noConversion"/>
  </si>
  <si>
    <t>206/238</t>
    <phoneticPr fontId="106" type="noConversion"/>
  </si>
  <si>
    <t>BG-3</t>
    <phoneticPr fontId="106" type="noConversion"/>
  </si>
  <si>
    <t>1.  Paste data from Sheet-1, Section II in columns, but only after drift corrections.</t>
    <phoneticPr fontId="106" type="noConversion"/>
  </si>
  <si>
    <t>2. These probabilities are based on the formula of Dodson et al (1988: J. Geol. Soc. London, v. 145).</t>
    <phoneticPr fontId="106" type="noConversion"/>
  </si>
  <si>
    <t>207/204(0)</t>
    <phoneticPr fontId="0" type="noConversion"/>
  </si>
  <si>
    <t>206/204(0)</t>
    <phoneticPr fontId="0" type="noConversion"/>
  </si>
  <si>
    <t>Choose a discordance limit (e.g., 1, 2, 3%) and plot age vs. discordance (x-y plot); the limit should not exceed the typical 207/235 error of that dataset.</t>
    <phoneticPr fontId="106" type="noConversion"/>
  </si>
  <si>
    <t>Pb-Pb Isochron: Part II of this sheet is used for Pb isotopes measured using the zircon protocol and evaluated as a Pb-Pb isochron</t>
    <phoneticPr fontId="106" type="noConversion"/>
  </si>
  <si>
    <t>norm. slope-1</t>
    <phoneticPr fontId="106" type="noConversion"/>
  </si>
  <si>
    <t>norm. slope-2</t>
    <phoneticPr fontId="106" type="noConversion"/>
  </si>
  <si>
    <t>slope 1</t>
    <phoneticPr fontId="106" type="noConversion"/>
  </si>
  <si>
    <t>slope 2</t>
    <phoneticPr fontId="106" type="noConversion"/>
  </si>
  <si>
    <t xml:space="preserve">Slope-1 = All </t>
    <phoneticPr fontId="106" type="noConversion"/>
  </si>
  <si>
    <r>
      <t>missing</t>
    </r>
    <r>
      <rPr>
        <sz val="10"/>
        <rFont val="Arial"/>
        <family val="2"/>
      </rPr>
      <t xml:space="preserve"> it is</t>
    </r>
    <phoneticPr fontId="106" type="noConversion"/>
  </si>
  <si>
    <t>1st free col</t>
  </si>
  <si>
    <t>Concordia Approximation</t>
    <phoneticPr fontId="106" type="noConversion"/>
  </si>
  <si>
    <t>1. Pb isotope data collected during a U-Pb run using the zircon collector array should be entered</t>
    <phoneticPr fontId="106" type="noConversion"/>
  </si>
  <si>
    <t>2. These must be proportionally normalized using the Pb isotopic composition of your standard</t>
    <phoneticPr fontId="106" type="noConversion"/>
  </si>
  <si>
    <t>Part I: U-Pb analyses of titanite</t>
    <phoneticPr fontId="106" type="noConversion"/>
  </si>
  <si>
    <t>207Pb/235U</t>
    <phoneticPr fontId="106" type="noConversion"/>
  </si>
  <si>
    <t>207Pb/206Pb</t>
    <phoneticPr fontId="106" type="noConversion"/>
  </si>
  <si>
    <t>Only apply this protocol after all drift corrections have been made</t>
    <phoneticPr fontId="106" type="noConversion"/>
  </si>
  <si>
    <t>If this is a detrital sample, plot only those data that meet your discordance criteria (usually from -5 to 10% for 207/206 ages and -5 to 5% for 206/238 ages)</t>
    <phoneticPr fontId="106" type="noConversion"/>
  </si>
  <si>
    <t>Single Stage Growth Curve</t>
    <phoneticPr fontId="0" type="noConversion"/>
  </si>
  <si>
    <t>206Pb/238U</t>
    <phoneticPr fontId="106" type="noConversion"/>
  </si>
  <si>
    <t>Final age should be reported with 2.x times the standard error of the mean (s.e.m. = (STDEV/SQRT(n)), n = # data points included in the calculation</t>
    <phoneticPr fontId="106" type="noConversion"/>
  </si>
  <si>
    <t>This is typically the 95% confidence interval (0.05 probability) for a two-sided distribution; n-1 = degrees of freedom yields ~2 s.e.m..</t>
    <phoneticPr fontId="106" type="noConversion"/>
  </si>
  <si>
    <t>to yield a concordia intercept age, NOT evaluted wth AVERAGE and STDEV.  In ISOPLOT, Student's-t is included in the error calculation, so do not apply it again.</t>
    <phoneticPr fontId="106" type="noConversion"/>
  </si>
  <si>
    <t>Do not include obvious xenocrysts regardless of discordance (plot new KDE, if you are unsure of which analyse are likely to be from xenocrysts).</t>
    <phoneticPr fontId="106" type="noConversion"/>
  </si>
  <si>
    <t>Use average % error for 207/235 age as a guide to identify analyses likely to actually be within error of concordia.</t>
    <phoneticPr fontId="0" type="noConversion"/>
  </si>
  <si>
    <t>Edited data for unknowns</t>
    <phoneticPr fontId="106" type="noConversion"/>
  </si>
  <si>
    <t>27 of 30 measured  values</t>
    <phoneticPr fontId="106" type="noConversion"/>
  </si>
  <si>
    <t>slope (linest)</t>
    <phoneticPr fontId="106" type="noConversion"/>
  </si>
  <si>
    <t>meas. slope</t>
    <phoneticPr fontId="106" type="noConversion"/>
  </si>
  <si>
    <t>inv. slope</t>
    <phoneticPr fontId="106" type="noConversion"/>
  </si>
  <si>
    <t>true slope</t>
    <phoneticPr fontId="106" type="noConversion"/>
  </si>
  <si>
    <t>slope</t>
    <phoneticPr fontId="106" type="noConversion"/>
  </si>
  <si>
    <t>meas. inv. slope</t>
    <phoneticPr fontId="106" type="noConversion"/>
  </si>
  <si>
    <t>This test helps quantify the probability that two samples are from the same population, or not.</t>
    <phoneticPr fontId="106" type="noConversion"/>
  </si>
  <si>
    <t>You may add additional points on concordia using the data table in sheet 6</t>
    <phoneticPr fontId="106" type="noConversion"/>
  </si>
  <si>
    <t>Voltage Sequence</t>
    <phoneticPr fontId="0" type="noConversion"/>
  </si>
  <si>
    <t>238U (V)</t>
    <phoneticPr fontId="0" type="noConversion"/>
  </si>
  <si>
    <t>compare the degree of discordance of the two datasets</t>
    <phoneticPr fontId="106" type="noConversion"/>
  </si>
  <si>
    <t>Compare this age to the individual U/Pb ages obtained from those analyses with 206/204 &gt;1000 in Part III of</t>
    <phoneticPr fontId="106" type="noConversion"/>
  </si>
  <si>
    <t>To convert sigma to standard error of rhe mean, divide 1 sigma by the square root of n</t>
  </si>
  <si>
    <t>Student's t:</t>
  </si>
  <si>
    <t>multiply 1 sigma by the student's t value for the number of analyses (n)</t>
  </si>
  <si>
    <t>To convert 1 sigma error to 2 sigma (95% C.I.) for small n</t>
  </si>
  <si>
    <t>Standard error of the mean is only appropriate when evaluatintg means of populations</t>
  </si>
  <si>
    <t>that are randonmly distributed.  They are only predictive of the means of another sample</t>
  </si>
  <si>
    <t>One-sided</t>
  </si>
  <si>
    <t>Two-sided</t>
  </si>
  <si>
    <t>∞</t>
  </si>
  <si>
    <t>student's t variable quantifies the additional uncertainty associated with extending 1 sigma to 2 or 3 sigma when n is small, and &lt;2 when n is large</t>
  </si>
  <si>
    <t>If you have edited any standrd data on page 1, you must make sure the values in col B, page 2 reflect those edits.</t>
  </si>
  <si>
    <t>Guidelines for Editing Standard Data and Preparing for a Drift Correction:</t>
  </si>
  <si>
    <t>Drift correction:</t>
  </si>
  <si>
    <t>Data editing:</t>
  </si>
  <si>
    <t>If you want to omit an age (col. J or K), you must also omit the ratio from which it was calculated (col. D or H).</t>
  </si>
  <si>
    <t xml:space="preserve">The ages (col. J and K) are normalized to the "true" ages in line 184.  </t>
  </si>
  <si>
    <t>Ratios in column B must be updated manually if any standard data are omitted.</t>
  </si>
  <si>
    <t>Note:</t>
  </si>
  <si>
    <t>Make sure the scale of the y-axis covers the range of values in column B.</t>
  </si>
  <si>
    <t>If you delete a standard value and want to make a drift correcion:</t>
  </si>
  <si>
    <t>This allows you to easily re-insert the data and help you decide whether to ultimately omit the data.</t>
  </si>
  <si>
    <t>Do not make a drift correction without constructing a new col. B if you have deleted any raw data in D and H!</t>
  </si>
  <si>
    <t>Drag and drop data from D or H to L or N, and ages from J or K to M or O.</t>
  </si>
  <si>
    <t>To omit a data entry, drag and drop it to the appropriate column (L, M, N, or O); reverse to reinsert.</t>
  </si>
  <si>
    <t>To evaluate drift: check the sequence vs. ratio plots (page 2) for 207/206 and 206/238 to see if the ratios in col. B</t>
  </si>
  <si>
    <t>Values in column B will not change automatically if columns D or H change (Pg 1, Part II).</t>
  </si>
  <si>
    <r>
      <t>1.</t>
    </r>
    <r>
      <rPr>
        <b/>
        <sz val="10"/>
        <rFont val="Arial"/>
        <family val="2"/>
      </rPr>
      <t xml:space="preserve">  Line 13:</t>
    </r>
    <r>
      <rPr>
        <sz val="10"/>
        <rFont val="Arial"/>
        <family val="2"/>
      </rPr>
      <t xml:space="preserve"> Paste FC-1 values from sheet 2 (std. analyses vs. time, e.g., column B) for the ratio of interest (e.g., 206/238 in column C; calculated 207/235 in H; 207/206 in M).</t>
    </r>
  </si>
  <si>
    <r>
      <t xml:space="preserve">4. </t>
    </r>
    <r>
      <rPr>
        <b/>
        <sz val="10"/>
        <color indexed="34"/>
        <rFont val="Arial"/>
        <family val="2"/>
      </rPr>
      <t xml:space="preserve"> Line 38</t>
    </r>
    <r>
      <rPr>
        <sz val="10"/>
        <color indexed="34"/>
        <rFont val="Arial"/>
        <family val="2"/>
      </rPr>
      <t>: Paste all isotope ratios requiring drift correction sequentially in column E "Raw 206/238" (or 207/235 in I or 207/206 in N).</t>
    </r>
  </si>
  <si>
    <t xml:space="preserve">Omission of any data from D and/or H requires adjusting the values in col. B, pg. 2 manually because </t>
  </si>
  <si>
    <t>you just made some numerators zero.</t>
  </si>
  <si>
    <t xml:space="preserve">To adjust column B insert new numerators to repalce the zero values created when standard data were omitted </t>
  </si>
  <si>
    <t>in col. D and H, which you must derive from interpolation of vaues in D, H, or B.</t>
  </si>
  <si>
    <t>The averages (D, F, H of line 177) and standard deviations (D, F, H of line 178) reflect variations in the raw data.</t>
  </si>
  <si>
    <t>7.  All values in sheet 1 and 2 will automatically update, including entering zeros when standard data from cols. D or H, pg. 1. are deleted (follow Drift Correction instructions pg 1, part 2).</t>
  </si>
  <si>
    <t>6.  Corrected ratios now in column F; paste in lieu of the original Raw Data in Part I, Sheet 1 (i.e., replace the raw data with the corrected data and identify the corrected data with italics or color).</t>
  </si>
  <si>
    <t>(group of analyses) of the same n, not an individual analysis.</t>
  </si>
  <si>
    <t>Example I: Means and standard deviations</t>
  </si>
  <si>
    <t>Example II: Weighted means and standard deviations</t>
  </si>
  <si>
    <t>Example III: Regressed ages</t>
  </si>
  <si>
    <t>or geometric mean (GEOMEAN) as in Example I; there is no universally accepted formula for the standard deviation of a geometric mean.</t>
  </si>
  <si>
    <t>see Example II below.  In each case there is a presumption that superior accuracy is associated with low-error and/or low-discordance values.</t>
  </si>
  <si>
    <r>
      <t xml:space="preserve">on the method used. </t>
    </r>
    <r>
      <rPr>
        <b/>
        <sz val="14"/>
        <color indexed="10"/>
        <rFont val="Calibri"/>
        <family val="2"/>
      </rPr>
      <t xml:space="preserve"> So, choose the right one!!</t>
    </r>
  </si>
  <si>
    <t xml:space="preserve">Each of these examples yield very to slightly different "ages' depending </t>
  </si>
  <si>
    <t>student's t values approach 2 as n approaches 60 for .95 (0.05) C.I. for a two-sided test</t>
  </si>
  <si>
    <t>Apply "clear contents" to all cells from A to I in lines 157-178 not populated from part 1 (raw data).</t>
  </si>
  <si>
    <t>vary randomly in sequence.  Values in col. B are raw data ratioed to average standard values (D179 &amp; H179).</t>
  </si>
  <si>
    <t>Read and follow these instructions:</t>
  </si>
  <si>
    <t>Ths is different from the INTERCEPT function, which yields the intercept related to the regression.</t>
  </si>
  <si>
    <t>The TREND command will plot the regressed line</t>
  </si>
  <si>
    <t>The SLOPE and LINEST functions use the fixed midpoint approach</t>
  </si>
  <si>
    <t>The LINEST function offers additional paramater inputs and outputs</t>
  </si>
  <si>
    <t>For example, LINEST also allows one to specifiy an intercept prior to the regression</t>
  </si>
  <si>
    <t>The intercept equation shown below is based on the slope and the same mid-points derived in the regression</t>
  </si>
  <si>
    <t>with the x-axis values as the explanatory variable and the Y axis values as the depenednt variable</t>
  </si>
  <si>
    <t>In this approach the minimization is of the squares of the deviations of the y variable from the regressed line.</t>
  </si>
  <si>
    <t>Additional notes on least squares linear regressions in XL:</t>
  </si>
  <si>
    <t>In a T-W plot, regressing data dispersed by Pb-loss favors the most discordant data. Regressing data dispersed by mixing with an older component is less biased.</t>
  </si>
  <si>
    <r>
      <rPr>
        <b/>
        <sz val="10"/>
        <color indexed="47"/>
        <rFont val="Symbol"/>
        <family val="1"/>
        <charset val="2"/>
      </rPr>
      <t>1s</t>
    </r>
    <r>
      <rPr>
        <b/>
        <sz val="10"/>
        <color indexed="47"/>
        <rFont val="Verdana"/>
        <family val="2"/>
      </rPr>
      <t xml:space="preserve"> %</t>
    </r>
  </si>
  <si>
    <t>206/238 v. 207/206</t>
  </si>
  <si>
    <t>206/238 v. 207/235</t>
  </si>
  <si>
    <t>% Discordance</t>
  </si>
  <si>
    <t xml:space="preserve">Notes:  1) U-Pb isotopic ratios corrected to AVERAGE standard value with error propagation, 2) Age table is located to the right, </t>
  </si>
  <si>
    <r>
      <rPr>
        <b/>
        <sz val="9"/>
        <color rgb="FFFF0000"/>
        <rFont val="Verdana"/>
        <family val="2"/>
      </rPr>
      <t>1.  Warning: This annotated spreadsheet is complex and highy integrated. Adding or deleting one cell, row, or column can mess the whole thing up!!</t>
    </r>
    <r>
      <rPr>
        <sz val="9"/>
        <rFont val="Verdana"/>
        <family val="2"/>
      </rPr>
      <t xml:space="preserve"> </t>
    </r>
  </si>
  <si>
    <t>10. This sheet will accommodate 100 unknown analyses from a single analytical session (multiple samples OK); separate sessions or plugs should be reduced using separate sheets.</t>
  </si>
  <si>
    <t>5.  All blank cells lableded for data should be filled in, including date and time.</t>
  </si>
  <si>
    <t>6.  Pasting Data: You must measure and arrange isotopic data in temporal sequence so that each pair of standard analyses brackets 10 unknown analyses in the raw data file,</t>
  </si>
  <si>
    <t>9.  Do not normalize/drift correct data unless drift is systematic and outside of characteristic error given in part II.</t>
  </si>
  <si>
    <t>11. This sheet does not contain an option to correct for 204Pb; plot 204/206 vs. age-ratios (e.g., 206/238) to evaluate the commom Pb influence on ages for each sample.</t>
  </si>
  <si>
    <r>
      <t xml:space="preserve">Calculated U-Pb ages (Ma with 1 </t>
    </r>
    <r>
      <rPr>
        <b/>
        <sz val="10"/>
        <color indexed="9"/>
        <rFont val="Symbol"/>
        <family val="1"/>
        <charset val="2"/>
      </rPr>
      <t>s</t>
    </r>
    <r>
      <rPr>
        <b/>
        <sz val="10"/>
        <color indexed="9"/>
        <rFont val="Verdana"/>
        <family val="2"/>
      </rPr>
      <t xml:space="preserve"> errors in Ma).  These ages are not corrected for common Pb.</t>
    </r>
  </si>
  <si>
    <r>
      <t>1 s</t>
    </r>
    <r>
      <rPr>
        <b/>
        <sz val="9"/>
        <color indexed="20"/>
        <rFont val="Verdana"/>
        <family val="2"/>
      </rPr>
      <t xml:space="preserve"> error</t>
    </r>
  </si>
  <si>
    <r>
      <t>1 s</t>
    </r>
    <r>
      <rPr>
        <b/>
        <sz val="9"/>
        <color indexed="61"/>
        <rFont val="Verdana"/>
        <family val="2"/>
      </rPr>
      <t xml:space="preserve"> error</t>
    </r>
  </si>
  <si>
    <r>
      <t>1 s</t>
    </r>
    <r>
      <rPr>
        <b/>
        <sz val="9"/>
        <color indexed="9"/>
        <rFont val="Verdana"/>
        <family val="2"/>
      </rPr>
      <t xml:space="preserve"> error</t>
    </r>
  </si>
  <si>
    <t xml:space="preserve">5.  All errors entered in Part I should be 1 sigma. </t>
  </si>
  <si>
    <t>Sample/Analyst</t>
  </si>
  <si>
    <t>3.  Do not enter any 204-corrected data in this spreadsheet and flag any samples with &gt;2,000,000 cps of 206 (IC linearity limit).</t>
  </si>
  <si>
    <r>
      <t>238</t>
    </r>
    <r>
      <rPr>
        <b/>
        <sz val="10"/>
        <rFont val="Verdana"/>
        <family val="2"/>
      </rPr>
      <t>U (cps)</t>
    </r>
  </si>
  <si>
    <t>data reduction in B175, or</t>
  </si>
  <si>
    <t>If there is no corrrelation between age and discordance at a given discordance limit, then use those data to calculate an average age and 95% C.I. error (Step 3).</t>
  </si>
  <si>
    <t>Use the AVERAGE command to calculate the mean of all included data</t>
  </si>
  <si>
    <r>
      <t>Note:</t>
    </r>
    <r>
      <rPr>
        <sz val="12"/>
        <color indexed="12"/>
        <rFont val="Arial"/>
        <family val="2"/>
      </rPr>
      <t xml:space="preserve"> Pb-loss has a relatively disproportionate effect on 206/238 ages (large) vs. 207/206 ages (small)</t>
    </r>
  </si>
  <si>
    <t xml:space="preserve">   </t>
  </si>
  <si>
    <r>
      <t>AND</t>
    </r>
    <r>
      <rPr>
        <sz val="12"/>
        <color indexed="12"/>
        <rFont val="Arial"/>
        <family val="2"/>
      </rPr>
      <t xml:space="preserve"> the data should be randomly distributed on an age vs. discordance plot.  If not, calculating standard deviations is not approprite.</t>
    </r>
  </si>
  <si>
    <r>
      <t>using the Null Hypothesis test (aka, H</t>
    </r>
    <r>
      <rPr>
        <vertAlign val="subscript"/>
        <sz val="12"/>
        <rFont val="Arial"/>
        <family val="2"/>
      </rPr>
      <t>o</t>
    </r>
    <r>
      <rPr>
        <sz val="12"/>
        <rFont val="Arial"/>
        <family val="2"/>
      </rPr>
      <t xml:space="preserve"> test); see Step 7.</t>
    </r>
  </si>
  <si>
    <t>This tool does not include regression capability, but does provide a visual aid to guide the choice of data to run in ISOPLOT-R</t>
  </si>
  <si>
    <t>(LN=natural log)</t>
  </si>
  <si>
    <t>XL offers several functions that can provide a linear regression using the fixed mid-point approach</t>
  </si>
  <si>
    <t>Isoplot-R (P. Vermeesch)</t>
  </si>
  <si>
    <t>Note: Dodson does not comment on what constitutes a "group"; that is an analyst's ad hoc decision.</t>
  </si>
  <si>
    <t>Input for regressing stds.</t>
  </si>
  <si>
    <t>Sample data to regress</t>
  </si>
  <si>
    <r>
      <t xml:space="preserve">The standards used to produce the normalized data in Sheet 1, Part II </t>
    </r>
    <r>
      <rPr>
        <b/>
        <i/>
        <sz val="10"/>
        <color rgb="FFFF9900"/>
        <rFont val="Arial"/>
        <family val="2"/>
      </rPr>
      <t>must</t>
    </r>
    <r>
      <rPr>
        <i/>
        <sz val="10"/>
        <color indexed="52"/>
        <rFont val="Arial"/>
        <family val="2"/>
      </rPr>
      <t xml:space="preserve"> match the unknown, i.e., use titanite for titanite</t>
    </r>
  </si>
  <si>
    <t>Data for Wetherill concordia</t>
  </si>
  <si>
    <t>Data for Tera-Wasserburg concordia</t>
  </si>
  <si>
    <t>Data for mean and weighted mean calculations</t>
  </si>
  <si>
    <t>1 sigma</t>
  </si>
  <si>
    <t>error correlation</t>
  </si>
  <si>
    <t>Data are pasted from section III</t>
  </si>
  <si>
    <t>Sample</t>
  </si>
  <si>
    <t>See sheet 4.1 for more information on concordia plots</t>
  </si>
  <si>
    <t>Hi-6/4 TIMS-CA analyses (Mattinson/CG'10)</t>
  </si>
  <si>
    <t>True Pb/U and Pb-Pb values from the</t>
  </si>
  <si>
    <t>enter in manually in colums</t>
  </si>
  <si>
    <t>J &amp; K for s.e.m. calculations.</t>
  </si>
  <si>
    <t>Remember 204 is Pb plus Hg.</t>
  </si>
  <si>
    <t>standards or samples with high common Pb (e.g., 204 cps &gt;&gt;M149).  Such variation is also a hint to check page 2 for drift of radiogenic ratios.</t>
  </si>
  <si>
    <r>
      <t xml:space="preserve">             then copy and paste below; use </t>
    </r>
    <r>
      <rPr>
        <u/>
        <sz val="9"/>
        <rFont val="Arial"/>
        <family val="2"/>
      </rPr>
      <t>paste special</t>
    </r>
    <r>
      <rPr>
        <sz val="9"/>
        <rFont val="Arial"/>
        <family val="2"/>
      </rPr>
      <t xml:space="preserve"> and </t>
    </r>
    <r>
      <rPr>
        <u/>
        <sz val="9"/>
        <rFont val="Arial"/>
        <family val="2"/>
      </rPr>
      <t>values</t>
    </r>
    <r>
      <rPr>
        <sz val="9"/>
        <rFont val="Arial"/>
        <family val="2"/>
      </rPr>
      <t xml:space="preserve"> commands so that only FC-1 data appear in the gray rows.</t>
    </r>
  </si>
  <si>
    <r>
      <t>207</t>
    </r>
    <r>
      <rPr>
        <sz val="12"/>
        <color rgb="FF002060"/>
        <rFont val="Verdana"/>
        <family val="2"/>
      </rPr>
      <t>Pb/</t>
    </r>
    <r>
      <rPr>
        <vertAlign val="superscript"/>
        <sz val="12"/>
        <color rgb="FF002060"/>
        <rFont val="Verdana"/>
        <family val="2"/>
      </rPr>
      <t>206</t>
    </r>
    <r>
      <rPr>
        <sz val="12"/>
        <color rgb="FF002060"/>
        <rFont val="Verdana"/>
        <family val="2"/>
      </rPr>
      <t>Pb</t>
    </r>
  </si>
  <si>
    <r>
      <t>207</t>
    </r>
    <r>
      <rPr>
        <sz val="12"/>
        <color rgb="FF002060"/>
        <rFont val="Verdana"/>
        <family val="2"/>
      </rPr>
      <t>Pb/</t>
    </r>
    <r>
      <rPr>
        <vertAlign val="superscript"/>
        <sz val="12"/>
        <color rgb="FF002060"/>
        <rFont val="Verdana"/>
        <family val="2"/>
      </rPr>
      <t>235</t>
    </r>
    <r>
      <rPr>
        <sz val="12"/>
        <color rgb="FF002060"/>
        <rFont val="Verdana"/>
        <family val="2"/>
      </rPr>
      <t>U</t>
    </r>
  </si>
  <si>
    <r>
      <t>206</t>
    </r>
    <r>
      <rPr>
        <sz val="12"/>
        <color rgb="FF002060"/>
        <rFont val="Verdana"/>
        <family val="2"/>
      </rPr>
      <t>Pb/</t>
    </r>
    <r>
      <rPr>
        <vertAlign val="superscript"/>
        <sz val="12"/>
        <color rgb="FF002060"/>
        <rFont val="Verdana"/>
        <family val="2"/>
      </rPr>
      <t>238</t>
    </r>
    <r>
      <rPr>
        <sz val="12"/>
        <color rgb="FF002060"/>
        <rFont val="Verdana"/>
        <family val="2"/>
      </rPr>
      <t>U</t>
    </r>
  </si>
  <si>
    <t>Evaluation of Sequential Drift of Standard Analyses</t>
  </si>
  <si>
    <r>
      <t>Do Not</t>
    </r>
    <r>
      <rPr>
        <sz val="10"/>
        <color theme="8" tint="0.79998168889431442"/>
        <rFont val="Verdana"/>
        <family val="2"/>
      </rPr>
      <t xml:space="preserve"> use values automatically propagated in sheet-one if drift corrections are necessary (this includes error estimations).</t>
    </r>
  </si>
  <si>
    <r>
      <rPr>
        <i/>
        <sz val="18"/>
        <color theme="9" tint="0.59999389629810485"/>
        <rFont val="Warnock Pro Ital"/>
      </rPr>
      <t>University of Florida</t>
    </r>
    <r>
      <rPr>
        <b/>
        <sz val="20"/>
        <color rgb="FFFFFFFF"/>
        <rFont val="Warnock Pro Ital"/>
      </rPr>
      <t xml:space="preserve">  </t>
    </r>
    <r>
      <rPr>
        <b/>
        <sz val="24"/>
        <color indexed="9"/>
        <rFont val="Warnock Pro Ital"/>
      </rPr>
      <t xml:space="preserve"> </t>
    </r>
    <r>
      <rPr>
        <b/>
        <sz val="26"/>
        <color theme="9" tint="0.39997558519241921"/>
        <rFont val="Big Caslon Medium"/>
      </rPr>
      <t>GeoPlasmaLab</t>
    </r>
    <r>
      <rPr>
        <b/>
        <sz val="24"/>
        <color indexed="9"/>
        <rFont val="Warnock Pro Ital"/>
      </rPr>
      <t xml:space="preserve">  </t>
    </r>
    <r>
      <rPr>
        <b/>
        <i/>
        <sz val="24"/>
        <color indexed="9"/>
        <rFont val="Warnock Pro Ital"/>
      </rPr>
      <t xml:space="preserve"> </t>
    </r>
    <r>
      <rPr>
        <i/>
        <sz val="18"/>
        <color theme="9" tint="0.59999389629810485"/>
        <rFont val="Warnock Pro Ital"/>
      </rPr>
      <t>Department of Geological Sciences</t>
    </r>
  </si>
  <si>
    <r>
      <t xml:space="preserve">2.  </t>
    </r>
    <r>
      <rPr>
        <sz val="9"/>
        <rFont val="Cavolini"/>
      </rPr>
      <t>CALAMARI</t>
    </r>
    <r>
      <rPr>
        <sz val="9"/>
        <rFont val="Verdana"/>
        <family val="2"/>
      </rPr>
      <t xml:space="preserve"> converts and normalizes raw LA data from our Nu-Plasma so it can be entered in plotting or age calculation software (e.g., ISOPLOT, ISOPLOT-R, Density Plotter).</t>
    </r>
  </si>
  <si>
    <r>
      <rPr>
        <sz val="10"/>
        <color theme="9" tint="0.59999389629810485"/>
        <rFont val="Verdana"/>
        <family val="2"/>
      </rPr>
      <t xml:space="preserve">Ages are </t>
    </r>
    <r>
      <rPr>
        <b/>
        <i/>
        <sz val="10"/>
        <color theme="9" tint="0.59999389629810485"/>
        <rFont val="Verdana"/>
        <family val="2"/>
      </rPr>
      <t>not</t>
    </r>
    <r>
      <rPr>
        <sz val="10"/>
        <color theme="9" tint="0.59999389629810485"/>
        <rFont val="Verdana"/>
        <family val="2"/>
      </rPr>
      <t xml:space="preserve"> corrected for common Pb or decay constant errors.</t>
    </r>
  </si>
  <si>
    <r>
      <t>Note:</t>
    </r>
    <r>
      <rPr>
        <sz val="10"/>
        <color theme="9" tint="0.59999389629810485"/>
        <rFont val="Verdana"/>
        <family val="2"/>
      </rPr>
      <t xml:space="preserve"> There is no error calculated for the discordance value because it is not a normally distributed, independent variable.</t>
    </r>
  </si>
  <si>
    <t>This means that correlations of 6/8 or 7/6 age with %D and/or 204/206 indicate analyses have been impacted by common Pb or Pb-loss.</t>
  </si>
  <si>
    <t>There is small correction factor included in the 206/238 ratio normalization to account for the small discordance in FC-1.</t>
  </si>
  <si>
    <t>4. Once you have decided which data to use, enter into ISOPLOT ( or R) for regression with errors</t>
  </si>
  <si>
    <t>4. Once you have decided which data to use, enter into ISOPLOT (or R) for regression with errors</t>
  </si>
  <si>
    <r>
      <t>Pb-Pb (II) is typically the 2nd choice:</t>
    </r>
    <r>
      <rPr>
        <i/>
        <sz val="10"/>
        <color indexed="42"/>
        <rFont val="Arial"/>
        <family val="2"/>
      </rPr>
      <t xml:space="preserve"> No common Pb correction means low values of 206/204 and 207/204 can be problematic.</t>
    </r>
  </si>
  <si>
    <t>In both cases all 204 is a combination of Hg and Pb, so best to rely on those data with highest ratios (Pb/Pb or U/Pb)</t>
  </si>
  <si>
    <t>See examples below the templates</t>
  </si>
  <si>
    <t>Paste complete raw data file in this sheet before pasting selected ratios in Page 1.</t>
  </si>
  <si>
    <t>Titanite &amp; Monazite U-Pb/Pb-Pb Data Reduction Age-test Using Isochrons</t>
  </si>
  <si>
    <t>U-Pb data for titanite and all minerals compromised by high common Pb can be evaluated in 4 separate ways: the isochron methods here and the individual U/Pb and Pb/Pb ages from Sheet 1.</t>
  </si>
  <si>
    <t>Another approach is to acquire your data using the common Pb collector array and enter those data in the Part II template below or in ISOTOPIA</t>
  </si>
  <si>
    <t xml:space="preserve">If variations are not random, you likey need to make a drift correction.  If variations are random, do not make a </t>
  </si>
  <si>
    <t>analytical session for each ratio (see pg. 3).</t>
  </si>
  <si>
    <t>drift correction. Drift corrections can be made by linear interpolation over as many segments as necessary for each</t>
  </si>
  <si>
    <t>reflect the true number of random variables.</t>
  </si>
  <si>
    <t>14. Please do not distribute this spreadsheet on your own (see #1), but do communicate any issues with, or suggestions for, this version to P. Mueller (©).</t>
  </si>
  <si>
    <r>
      <t>12. If you are dealing with young samples and concordance is an issue, you must correct 207/235 ages for drift using the same approach as for 206/238,</t>
    </r>
    <r>
      <rPr>
        <b/>
        <sz val="9"/>
        <rFont val="Verdana"/>
        <family val="2"/>
      </rPr>
      <t xml:space="preserve"> IF</t>
    </r>
    <r>
      <rPr>
        <sz val="9"/>
        <rFont val="Verdana"/>
        <family val="2"/>
      </rPr>
      <t xml:space="preserve"> 207/206 ratios </t>
    </r>
  </si>
  <si>
    <t>13. All isotope ratios and age calculations use a 238U/235U value of 137.817+/-0.031 (Hiess et al, 2012; Livermore et al., 2018)</t>
  </si>
  <si>
    <t>202Hg</t>
  </si>
  <si>
    <t>204Hg</t>
  </si>
  <si>
    <t>For detrital suites, each analysis must be corrected independenlty.</t>
  </si>
  <si>
    <t>Corrections for each analysis, regardless of rock type, must be done on an atom by atom basis.</t>
  </si>
  <si>
    <t>Instead, we use the cps for each isotope corrected for each collector's gains relative to the 204 collector.</t>
  </si>
  <si>
    <t>The process begins by removing the 204Hg cps from the total 204 cps (204T).</t>
  </si>
  <si>
    <t>In CPS</t>
  </si>
  <si>
    <t>204Pb* = 204T-(202Hg x 0.2293)</t>
  </si>
  <si>
    <t>This requires knowledge of the number of atoms of each isotope, which is not readily acquired in laser ablation studies</t>
  </si>
  <si>
    <t xml:space="preserve">The ratios needed for estimating the composition of the common Pb are given on sheet 7 </t>
  </si>
  <si>
    <t>Example:</t>
  </si>
  <si>
    <t>204Pb*</t>
  </si>
  <si>
    <t>50cps</t>
  </si>
  <si>
    <t>206/204 = 16.15</t>
  </si>
  <si>
    <t>207/204 = 15.39</t>
  </si>
  <si>
    <t>uncorrected 207/206 age of the sample is 1.5 Ga</t>
  </si>
  <si>
    <t>Taking the common Pb isotopic composition as that of average crustal Pb from the Stacey and Kramers model gives</t>
  </si>
  <si>
    <t>So, 204Pb* is multiplied by 16.15 and those cps are subtracted from the measured cps of 206</t>
  </si>
  <si>
    <t>Repeat for 207Pb, and 208Pb if needed.</t>
  </si>
  <si>
    <t>at 1500 Ma</t>
  </si>
  <si>
    <t>The corrected 206 and 207 cps are then used to calculate a "true" 207/206 ratio and age</t>
  </si>
  <si>
    <t>204T</t>
  </si>
  <si>
    <t>207Pb</t>
  </si>
  <si>
    <t xml:space="preserve">206Pb </t>
  </si>
  <si>
    <t>206c</t>
  </si>
  <si>
    <t>207c</t>
  </si>
  <si>
    <t>207/206c</t>
  </si>
  <si>
    <t>Caveats:</t>
  </si>
  <si>
    <t>2. The largest differences in gains are between the faraday and ion counting channels</t>
  </si>
  <si>
    <t>Common Pb Corrected Values</t>
  </si>
  <si>
    <t>3. Mass bias affects the measured 202 vs the aggregate of 204 Pb and 204Hg that comprises 204T</t>
  </si>
  <si>
    <t>4. This mass bias cannot be determined experimentally during a session and will vary from one ablation to the next</t>
  </si>
  <si>
    <t xml:space="preserve">     5b. theory suggests  &lt;1%/amu bias in the range of 200 AMU in a plasma source</t>
  </si>
  <si>
    <t xml:space="preserve">       the tune parameters will cause differences between solution and ablation bias factors. Drift will be a factor to account for.</t>
  </si>
  <si>
    <t>The best way to deal with common Pb is to avoid using analyses plagued by this contaminant; however, if you find a</t>
  </si>
  <si>
    <t>In igneous rocks, all zircons used to compute an age can likely be corrected by the same common Pb composition</t>
  </si>
  <si>
    <t>By default, we use the true ratio of 204Hg to 202Hg (0.2293) to make this correction.</t>
  </si>
  <si>
    <t>If common Pb corrections are large, the process may be repeated until the corrected ratio and age no longer change with an additional iteration.</t>
  </si>
  <si>
    <t xml:space="preserve">     each of the other channels.</t>
  </si>
  <si>
    <t>1. The output of each channel in volts or CPS is affected by the gain of the collector; each collector has its own specific gain factor compared to</t>
  </si>
  <si>
    <t>Common Pb corrections for zircons typically follow an episodic model in which the common Pb applicable to each analysis has</t>
  </si>
  <si>
    <t xml:space="preserve">    each 206 and 207  measurement to yield the radiogenic isotope ratios needed for age calculations and plotting on a Wetherill concordia</t>
  </si>
  <si>
    <t xml:space="preserve">Recognizing that 204Pb* is an appropximation, the 204Pb*cps is used to estimate the 206 and 207 cps that must be subtracted from                                                                                                                     </t>
  </si>
  <si>
    <t>5. Estimates of the mass bias are all plauged by ambiguities, but include the followiing:</t>
  </si>
  <si>
    <t>Common Pb Calculator</t>
  </si>
  <si>
    <t>Data in CPS Needed for a Common Pb Correction</t>
  </si>
  <si>
    <t xml:space="preserve">     5c. a desolvated solution of Hg can be analyzed before and after an ablation session to estimate bias during the session, however, any differences in </t>
  </si>
  <si>
    <t xml:space="preserve">      positive correlation between 204T (Hg+Pb) and any age, then you may feel the need to make a common Pb correction</t>
  </si>
  <si>
    <t>Ma</t>
  </si>
  <si>
    <t xml:space="preserve">     5a. bias/amu from analyses of Pb isotopic standards using only faraday collectors with desolvated solutions w/Tl</t>
  </si>
  <si>
    <t>Guide for using 202Hg to make a common Pb correction (204Pb*).</t>
  </si>
  <si>
    <t xml:space="preserve">     many sources, but is thought to an age-dependent isotopic composition.</t>
  </si>
  <si>
    <t xml:space="preserve">      in order to derive the radiogenic ratios needed for age calculations and plotting. The Hg-Pb connection has many sources, but</t>
  </si>
  <si>
    <t xml:space="preserve">     derives primarily from the Hg is the He and Ar gases. Other sources include ambient Hg in air, deposits on the sampler cone, etc.</t>
  </si>
  <si>
    <t xml:space="preserve">If you edit the data, you must remove both the ratio and derivative age, and must change the value in B176 to </t>
  </si>
  <si>
    <t>Use plots below to evaluate the extent of drift, if any.  Remember that 207, 206, 235, and 238 are measured on separate collectors and</t>
  </si>
  <si>
    <t>3) * means 235U values calculated from measured 238U; 4) Change discordance multiplier (1.0027) in column D for non-zircons and fill down.</t>
  </si>
  <si>
    <t>If the standard data do not define a random distribution about the mean over time, a manual, linear interpolation is recommended.</t>
  </si>
  <si>
    <t>95CI (Ma)</t>
  </si>
  <si>
    <t>95CI (%)</t>
  </si>
  <si>
    <t>1-sigma error for normalized set of 206/238 ages (J179) should be &lt;2.0%.</t>
  </si>
  <si>
    <t>1-sigma error for normalized 207/206 ags (K179) should be &lt;1.5%.</t>
  </si>
  <si>
    <t>ananya/gwalior/baddeleyite</t>
  </si>
  <si>
    <r>
      <t>232</t>
    </r>
    <r>
      <rPr>
        <b/>
        <sz val="10"/>
        <rFont val="Verdana"/>
        <family val="2"/>
      </rPr>
      <t>Th/</t>
    </r>
    <r>
      <rPr>
        <b/>
        <vertAlign val="superscript"/>
        <sz val="10"/>
        <rFont val="Verdana"/>
        <family val="2"/>
      </rPr>
      <t>238</t>
    </r>
    <r>
      <rPr>
        <b/>
        <sz val="10"/>
        <rFont val="Verdana"/>
        <family val="2"/>
      </rPr>
      <t>U</t>
    </r>
  </si>
  <si>
    <t xml:space="preserve">	'BADD_FC1_01' run on 11 July 2022 at 10:25	(Run Number : 2513)</t>
  </si>
  <si>
    <t xml:space="preserve">	'BADD_FC1_02' run on 11 July 2022 at 10:27	(Run Number : 2514)</t>
  </si>
  <si>
    <t xml:space="preserve">	'11939_BADD_32' run on 11 July 2022 at 10:33	(Run Number : 2515)</t>
  </si>
  <si>
    <t xml:space="preserve">	'11939_BADD_32_core' run on 11 July 2022 at 10:37	(Run Number : 2517)</t>
  </si>
  <si>
    <t xml:space="preserve">	'11939_BADD_32_rim2' run on 11 July 2022 at 10:42	(Run Number : 2518)</t>
  </si>
  <si>
    <t xml:space="preserve">	'11939_BADD_33_rim' run on 11 July 2022 at 10:46	(Run Number : 2519)</t>
  </si>
  <si>
    <t xml:space="preserve">	'11939_BADD_33_core' run on 11 July 2022 at 10:48	(Run Number : 2520)</t>
  </si>
  <si>
    <t xml:space="preserve">	'11939_BADD_34_rim1' run on 11 July 2022 at 10:53	(Run Number : 2521)</t>
  </si>
  <si>
    <t xml:space="preserve">	'11939_BADD_34_core' run on 11 July 2022 at 10:56	(Run Number : 2522)</t>
  </si>
  <si>
    <t xml:space="preserve">	'11939_BADD_34_rim2' run on 11 July 2022 at 10:58	(Run Number : 2523)</t>
  </si>
  <si>
    <t xml:space="preserve">	'11939_BADD_35_right' run on 11 July 2022 at 11:01	(Run Number : 2524)</t>
  </si>
  <si>
    <t xml:space="preserve">	'11939_BADD_35_left' run on 11 July 2022 at 11:04	(Run Number : 2525)</t>
  </si>
  <si>
    <t xml:space="preserve">	'BADD_03' run on 11 July 2022 at 11:15	(Run Number : 2526)</t>
  </si>
  <si>
    <t xml:space="preserve">	'BADD_04' run on 11 July 2022 at 11:18	(Run Number : 2527)</t>
  </si>
  <si>
    <t xml:space="preserve">	'I1939_BADD_36_Down' run on 11 July 2022 at 11:28	(Run Number : 2528)</t>
  </si>
  <si>
    <t xml:space="preserve">	'I1939_BADD_36_up' run on 11 July 2022 at 11:30	(Run Number : 2529)</t>
  </si>
  <si>
    <t xml:space="preserve">	'I1939_BADD_37_up(l)' run on 11 July 2022 at 11:45	(Run Number : 2530)</t>
  </si>
  <si>
    <t xml:space="preserve">	'I1939_BADD_37_up(l)' run on 11 July 2022 at 12:00	(Run Number : 2531)</t>
  </si>
  <si>
    <t xml:space="preserve">	'I1939_BADD_38_rim(down)' run on 11 July 2022 at 12:05	(Run Number : 2532)</t>
  </si>
  <si>
    <t xml:space="preserve">	'I1939_BADD_38_core' run on 11 July 2022 at 12:07	(Run Number : 2533)</t>
  </si>
  <si>
    <t xml:space="preserve">	'I1939_BADD_38_rim(up)' run on 11 July 2022 at 12:09	(Run Number : 2534)</t>
  </si>
  <si>
    <t xml:space="preserve">	'I1939_BADD_39_left' run on 11 July 2022 at 12:13	(Run Number : 2535)</t>
  </si>
  <si>
    <t xml:space="preserve">	'I1939_BADD_39_right' run on 11 July 2022 at 12:15	(Run Number : 2536)</t>
  </si>
  <si>
    <t xml:space="preserve">	'I1939_BADD_40' run on 11 July 2022 at 12:18	(Run Number : 2537)</t>
  </si>
  <si>
    <t xml:space="preserve">	'BADD_05' run on 11 July 2022 at 12:20	(Run Number : 2539)</t>
  </si>
  <si>
    <t xml:space="preserve">	'BADD_06' run on 11 July 2022 at 12:24	(Run Number : 2540)</t>
  </si>
  <si>
    <t xml:space="preserve">	'I1939_BADD_41_core' run on 11 July 2022 at 12:27	(Run Number : 2541)</t>
  </si>
  <si>
    <t xml:space="preserve">	'I1939_BADD_41_rim' run on 11 July 2022 at 12:29	(Run Number : 2542)</t>
  </si>
  <si>
    <t xml:space="preserve">	'I1939_BADD_42(down)' run on 11 July 2022 at 12:32	(Run Number : 2543)</t>
  </si>
  <si>
    <t xml:space="preserve">	'I1939_BADD_42(up)' run on 11 July 2022 at 12:33	(Run Number : 2544)</t>
  </si>
  <si>
    <t xml:space="preserve">	'I1939_BADD_43rim' run on 11 July 2022 at 12:38	(Run Number : 2545)</t>
  </si>
  <si>
    <t xml:space="preserve">	'I1939_BADD_43core' run on 11 July 2022 at 12:39	(Run Number : 2546)</t>
  </si>
  <si>
    <t xml:space="preserve">	'I1939_BADD_44(left)' run on 11 July 2022 at 12:42	(Run Number : 2547)</t>
  </si>
  <si>
    <t xml:space="preserve">	'I1939_BADD_44(right)' run on 11 July 2022 at 12:44	(Run Number : 2548)</t>
  </si>
  <si>
    <t xml:space="preserve">	'I1939_BADD_45(left)' run on 11 July 2022 at 12:47	(Run Number : 2549)</t>
  </si>
  <si>
    <t xml:space="preserve">	'I1939_BADD_45(right)' run on 11 July 2022 at 12:49	(Run Number : 2550)</t>
  </si>
  <si>
    <t xml:space="preserve">	'BADD_07' run on 11 July 2022 at 12:53	(Run Number : 2552)</t>
  </si>
  <si>
    <t xml:space="preserve">	'BADD_08' run on 11 July 2022 at 12:55	(Run Number : 2553)</t>
  </si>
  <si>
    <t xml:space="preserve">	'I1939_BADD_52(upper)' run on 11 July 2022 at 14:00	(Run Number : 2566)</t>
  </si>
  <si>
    <t xml:space="preserve">	'I1939_BADD_52(upper)' run on 11 July 2022 at 14:03	(Run Number : 2567)</t>
  </si>
  <si>
    <t xml:space="preserve">	'I1939_BADD_53(left)' run on 11 July 2022 at 14:05	(Run Number : 2568)</t>
  </si>
  <si>
    <t xml:space="preserve">	'I1939_BADD_53(right_upper)' run on 11 July 2022 at 14:07	(Run Number : 2569)</t>
  </si>
  <si>
    <t xml:space="preserve">	'I1939_BADD_54(right)' run on 11 July 2022 at 14:09	(Run Number : 2570)</t>
  </si>
  <si>
    <t xml:space="preserve">	'I1939_BADD_54(left_upper)' run on 11 July 2022 at 14:11	(Run Number : 2571)</t>
  </si>
  <si>
    <t xml:space="preserve">	'I1939_BADD_55' run on 11 July 2022 at 14:13	(Run Number : 2572)</t>
  </si>
  <si>
    <t xml:space="preserve">	'I1939_BADD_56' run on 11 July 2022 at 14:14	(Run Number : 2573)</t>
  </si>
  <si>
    <t xml:space="preserve">	'I1939_BADD_57(up)' run on 11 July 2022 at 14:17	(Run Number : 2575)</t>
  </si>
  <si>
    <t xml:space="preserve">	'I1939_BADD_57(below)' run on 11 July 2022 at 14:20	(Run Number : 2576)</t>
  </si>
  <si>
    <t xml:space="preserve">	'BADD_09' run on 11 July 2022 at 14:24	(Run Number : 2577)</t>
  </si>
  <si>
    <t xml:space="preserve">	'BADD_10' run on 11 July 2022 at 14:26	(Run Number : 2578)</t>
  </si>
  <si>
    <t xml:space="preserve">	'I1939_BADD_58(lower)' run on 11 July 2022 at 14:28	(Run Number : 2579)</t>
  </si>
  <si>
    <t xml:space="preserve">	'I1939_BADD_58(mid)' run on 11 July 2022 at 14:30	(Run Number : 2580)</t>
  </si>
  <si>
    <t xml:space="preserve">	'I1939_BADD_29' run on 11 July 2022 at 14:35	(Run Number : 2583)</t>
  </si>
  <si>
    <t xml:space="preserve">	'I1939_BADD_60' run on 11 July 2022 at 14:37	(Run Number : 2584)</t>
  </si>
  <si>
    <t xml:space="preserve">	'I1939_BADD_60(mid)' run on 11 July 2022 at 14:40	(Run Number : 2585)</t>
  </si>
  <si>
    <t xml:space="preserve">	'I1939_BADD_62' run on 11 July 2022 at 14:41	(Run Number : 2586)</t>
  </si>
  <si>
    <t xml:space="preserve">	'I1939_BADD_24(left)' run on 11 July 2022 at 14:44	(Run Number : 2587)</t>
  </si>
  <si>
    <t xml:space="preserve">	'I1939_BADD_24(right)' run on 11 July 2022 at 14:45	(Run Number : 2588)</t>
  </si>
  <si>
    <t xml:space="preserve">	'I1939_BADD_25' run on 11 July 2022 at 14:48	(Run Number : 2589)</t>
  </si>
  <si>
    <t xml:space="preserve">	'I1939_BADD_26(lower right)' run on 11 July 2022 at 14:53	(Run Number : 2590)</t>
  </si>
  <si>
    <t xml:space="preserve">	'BADD_11' run on 11 July 2022 at 14:55	(Run Number : 2591)</t>
  </si>
  <si>
    <t xml:space="preserve">	'BADD_12' run on 11 July 2022 at 15:06	(Run Number : 2592)</t>
  </si>
  <si>
    <t>12</t>
  </si>
  <si>
    <t>% 7/6 D</t>
  </si>
  <si>
    <t>Standard Discordance Data</t>
  </si>
  <si>
    <t>av.</t>
  </si>
  <si>
    <t>1 s</t>
  </si>
  <si>
    <t>2 s.e.m.</t>
  </si>
  <si>
    <t>Inherent Discordance of the Standard 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</si>
</sst>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00"/>
    <numFmt numFmtId="165" formatCode="0.0"/>
    <numFmt numFmtId="166" formatCode="0.000"/>
    <numFmt numFmtId="167" formatCode="0.0000"/>
    <numFmt numFmtId="168" formatCode="[$-F400]h:mm:ss\ AM/PM"/>
    <numFmt numFmtId="169" formatCode="0.00000E+00"/>
    <numFmt numFmtId="170" formatCode="0.000000"/>
    <numFmt numFmtId="171" formatCode="mm/dd/yy"/>
    <numFmt numFmtId="172" formatCode="0.0%"/>
  </numFmts>
  <fonts count="261">
    <font>
      <sz val="10"/>
      <name val="Arial"/>
    </font>
    <font>
      <b/>
      <sz val="10"/>
      <name val="Verdana"/>
      <family val="2"/>
    </font>
    <font>
      <sz val="10"/>
      <name val="Verdana"/>
      <family val="2"/>
    </font>
    <font>
      <sz val="10"/>
      <name val="Verdana"/>
      <family val="2"/>
    </font>
    <font>
      <sz val="10"/>
      <name val="Verdana"/>
      <family val="2"/>
    </font>
    <font>
      <b/>
      <sz val="10"/>
      <name val="Verdana"/>
      <family val="2"/>
    </font>
    <font>
      <i/>
      <sz val="10"/>
      <name val="Verdana"/>
      <family val="2"/>
    </font>
    <font>
      <sz val="10"/>
      <name val="Verdana"/>
      <family val="2"/>
    </font>
    <font>
      <b/>
      <sz val="10"/>
      <name val="Verdana"/>
      <family val="2"/>
    </font>
    <font>
      <sz val="10"/>
      <name val="Verdana"/>
      <family val="2"/>
    </font>
    <font>
      <b/>
      <sz val="10"/>
      <name val="Verdana"/>
      <family val="2"/>
    </font>
    <font>
      <i/>
      <sz val="10"/>
      <name val="Verdana"/>
      <family val="2"/>
    </font>
    <font>
      <sz val="10"/>
      <name val="Verdana"/>
      <family val="2"/>
    </font>
    <font>
      <b/>
      <sz val="10"/>
      <name val="Verdana"/>
      <family val="2"/>
    </font>
    <font>
      <i/>
      <sz val="10"/>
      <name val="Verdana"/>
      <family val="2"/>
    </font>
    <font>
      <b/>
      <i/>
      <sz val="10"/>
      <name val="Verdana"/>
      <family val="2"/>
    </font>
    <font>
      <sz val="10"/>
      <name val="Verdana"/>
      <family val="2"/>
    </font>
    <font>
      <b/>
      <sz val="10"/>
      <name val="Verdana"/>
      <family val="2"/>
    </font>
    <font>
      <sz val="10"/>
      <name val="Verdana"/>
      <family val="2"/>
    </font>
    <font>
      <sz val="10"/>
      <name val="Verdana"/>
      <family val="2"/>
    </font>
    <font>
      <b/>
      <sz val="10"/>
      <name val="Verdana"/>
      <family val="2"/>
    </font>
    <font>
      <sz val="10"/>
      <name val="Verdana"/>
      <family val="2"/>
    </font>
    <font>
      <sz val="10"/>
      <name val="Arial"/>
      <family val="2"/>
    </font>
    <font>
      <b/>
      <sz val="10"/>
      <name val="Verdana"/>
      <family val="2"/>
    </font>
    <font>
      <sz val="10"/>
      <name val="Verdana"/>
      <family val="2"/>
    </font>
    <font>
      <sz val="8"/>
      <name val="Arial"/>
      <family val="2"/>
    </font>
    <font>
      <vertAlign val="superscript"/>
      <sz val="10"/>
      <name val="Verdana"/>
      <family val="2"/>
    </font>
    <font>
      <sz val="10"/>
      <color indexed="10"/>
      <name val="Verdana"/>
      <family val="2"/>
    </font>
    <font>
      <sz val="8"/>
      <color indexed="81"/>
      <name val="Tahoma"/>
      <family val="2"/>
    </font>
    <font>
      <b/>
      <sz val="8"/>
      <color indexed="81"/>
      <name val="Tahoma"/>
      <family val="2"/>
    </font>
    <font>
      <sz val="10"/>
      <color indexed="47"/>
      <name val="Verdana"/>
      <family val="2"/>
    </font>
    <font>
      <sz val="10"/>
      <name val="Arial"/>
      <family val="2"/>
    </font>
    <font>
      <sz val="10"/>
      <color indexed="12"/>
      <name val="Verdana"/>
      <family val="2"/>
    </font>
    <font>
      <sz val="10"/>
      <name val="Verdana"/>
      <family val="2"/>
    </font>
    <font>
      <b/>
      <sz val="10"/>
      <color indexed="60"/>
      <name val="Verdana"/>
      <family val="2"/>
    </font>
    <font>
      <sz val="10"/>
      <color indexed="60"/>
      <name val="Verdana"/>
      <family val="2"/>
    </font>
    <font>
      <b/>
      <sz val="14"/>
      <name val="Arial"/>
      <family val="2"/>
    </font>
    <font>
      <sz val="14"/>
      <name val="Arial"/>
      <family val="2"/>
    </font>
    <font>
      <b/>
      <sz val="24"/>
      <color indexed="18"/>
      <name val="Warnock Pro Ital"/>
    </font>
    <font>
      <sz val="10"/>
      <color indexed="18"/>
      <name val="Verdana"/>
      <family val="2"/>
    </font>
    <font>
      <b/>
      <sz val="24"/>
      <color indexed="9"/>
      <name val="Warnock Pro Ital"/>
    </font>
    <font>
      <b/>
      <i/>
      <sz val="10"/>
      <color indexed="10"/>
      <name val="Verdana"/>
      <family val="2"/>
    </font>
    <font>
      <b/>
      <sz val="10"/>
      <color indexed="10"/>
      <name val="Verdana"/>
      <family val="2"/>
    </font>
    <font>
      <sz val="10"/>
      <color indexed="10"/>
      <name val="Verdana"/>
      <family val="2"/>
    </font>
    <font>
      <b/>
      <sz val="9"/>
      <name val="Verdana"/>
      <family val="2"/>
    </font>
    <font>
      <b/>
      <sz val="9"/>
      <color indexed="60"/>
      <name val="Verdana"/>
      <family val="2"/>
    </font>
    <font>
      <b/>
      <sz val="9"/>
      <color indexed="18"/>
      <name val="Verdana"/>
      <family val="2"/>
    </font>
    <font>
      <b/>
      <sz val="10"/>
      <color indexed="19"/>
      <name val="Verdana"/>
      <family val="2"/>
    </font>
    <font>
      <b/>
      <sz val="10"/>
      <color indexed="19"/>
      <name val="Symbol"/>
      <charset val="2"/>
    </font>
    <font>
      <b/>
      <sz val="10"/>
      <name val="Verdana"/>
      <family val="2"/>
    </font>
    <font>
      <b/>
      <sz val="10"/>
      <name val="Symbol"/>
      <charset val="2"/>
    </font>
    <font>
      <b/>
      <sz val="9"/>
      <color indexed="60"/>
      <name val="Symbol"/>
      <charset val="2"/>
    </font>
    <font>
      <b/>
      <sz val="12"/>
      <color indexed="16"/>
      <name val="Verdana"/>
      <family val="2"/>
    </font>
    <font>
      <b/>
      <sz val="11"/>
      <name val="Verdana"/>
      <family val="2"/>
    </font>
    <font>
      <b/>
      <sz val="10"/>
      <color indexed="47"/>
      <name val="Verdana"/>
      <family val="2"/>
    </font>
    <font>
      <sz val="10"/>
      <color indexed="9"/>
      <name val="Verdana"/>
      <family val="2"/>
    </font>
    <font>
      <b/>
      <i/>
      <sz val="10"/>
      <color indexed="60"/>
      <name val="Verdana"/>
      <family val="2"/>
    </font>
    <font>
      <b/>
      <vertAlign val="superscript"/>
      <sz val="10"/>
      <name val="Verdana"/>
      <family val="2"/>
    </font>
    <font>
      <b/>
      <sz val="10"/>
      <color indexed="9"/>
      <name val="Verdana"/>
      <family val="2"/>
    </font>
    <font>
      <sz val="10"/>
      <color indexed="9"/>
      <name val="Arial"/>
      <family val="2"/>
    </font>
    <font>
      <sz val="9"/>
      <name val="Verdana"/>
      <family val="2"/>
    </font>
    <font>
      <sz val="10"/>
      <color indexed="12"/>
      <name val="Arial"/>
      <family val="2"/>
    </font>
    <font>
      <sz val="9"/>
      <color indexed="12"/>
      <name val="Verdana"/>
      <family val="2"/>
    </font>
    <font>
      <b/>
      <sz val="10"/>
      <color indexed="20"/>
      <name val="Verdana"/>
      <family val="2"/>
    </font>
    <font>
      <sz val="10"/>
      <color indexed="63"/>
      <name val="Verdana"/>
      <family val="2"/>
    </font>
    <font>
      <sz val="10"/>
      <color indexed="20"/>
      <name val="Verdana"/>
      <family val="2"/>
    </font>
    <font>
      <sz val="10"/>
      <color indexed="20"/>
      <name val="Arial"/>
      <family val="2"/>
    </font>
    <font>
      <b/>
      <i/>
      <sz val="10"/>
      <color indexed="20"/>
      <name val="Verdana"/>
      <family val="2"/>
    </font>
    <font>
      <sz val="10"/>
      <color indexed="20"/>
      <name val="Symbol"/>
      <family val="1"/>
      <charset val="2"/>
    </font>
    <font>
      <b/>
      <sz val="9"/>
      <color indexed="20"/>
      <name val="Verdana"/>
      <family val="2"/>
    </font>
    <font>
      <b/>
      <sz val="9"/>
      <color indexed="20"/>
      <name val="Symbol"/>
      <charset val="2"/>
    </font>
    <font>
      <sz val="9"/>
      <name val="Arial"/>
      <family val="2"/>
    </font>
    <font>
      <sz val="10"/>
      <color indexed="49"/>
      <name val="Verdana"/>
      <family val="2"/>
    </font>
    <font>
      <sz val="10"/>
      <color indexed="62"/>
      <name val="Verdana"/>
      <family val="2"/>
    </font>
    <font>
      <b/>
      <sz val="10"/>
      <color indexed="21"/>
      <name val="Verdana"/>
      <family val="2"/>
    </font>
    <font>
      <sz val="9"/>
      <color indexed="43"/>
      <name val="Verdana"/>
      <family val="2"/>
    </font>
    <font>
      <b/>
      <sz val="9"/>
      <color indexed="9"/>
      <name val="Verdana"/>
      <family val="2"/>
    </font>
    <font>
      <sz val="10"/>
      <color indexed="46"/>
      <name val="Verdana"/>
      <family val="2"/>
    </font>
    <font>
      <sz val="10"/>
      <color indexed="22"/>
      <name val="Verdana"/>
      <family val="2"/>
    </font>
    <font>
      <b/>
      <sz val="9"/>
      <color indexed="22"/>
      <name val="Verdana"/>
      <family val="2"/>
    </font>
    <font>
      <b/>
      <sz val="9"/>
      <color indexed="61"/>
      <name val="Verdana"/>
      <family val="2"/>
    </font>
    <font>
      <sz val="10"/>
      <color indexed="61"/>
      <name val="Verdana"/>
      <family val="2"/>
    </font>
    <font>
      <b/>
      <sz val="9"/>
      <color indexed="61"/>
      <name val="Symbol"/>
      <family val="1"/>
      <charset val="2"/>
    </font>
    <font>
      <sz val="12"/>
      <color indexed="16"/>
      <name val="Verdana"/>
      <family val="2"/>
    </font>
    <font>
      <b/>
      <sz val="10"/>
      <color indexed="16"/>
      <name val="Verdana"/>
      <family val="2"/>
    </font>
    <font>
      <sz val="9"/>
      <color indexed="60"/>
      <name val="Verdana"/>
      <family val="2"/>
    </font>
    <font>
      <b/>
      <sz val="9"/>
      <color indexed="19"/>
      <name val="Verdana"/>
      <family val="2"/>
    </font>
    <font>
      <b/>
      <sz val="9"/>
      <color indexed="19"/>
      <name val="Symbol"/>
      <family val="1"/>
      <charset val="2"/>
    </font>
    <font>
      <b/>
      <sz val="10"/>
      <name val="Arial"/>
      <family val="2"/>
    </font>
    <font>
      <b/>
      <i/>
      <sz val="10"/>
      <name val="Arial"/>
      <family val="2"/>
    </font>
    <font>
      <b/>
      <sz val="11"/>
      <name val="Arial"/>
      <family val="2"/>
    </font>
    <font>
      <b/>
      <sz val="11"/>
      <color indexed="9"/>
      <name val="Verdana"/>
      <family val="2"/>
    </font>
    <font>
      <b/>
      <sz val="11"/>
      <color indexed="9"/>
      <name val="Arial"/>
      <family val="2"/>
    </font>
    <font>
      <b/>
      <sz val="9"/>
      <color indexed="10"/>
      <name val="Verdana"/>
      <family val="2"/>
    </font>
    <font>
      <sz val="9"/>
      <color indexed="10"/>
      <name val="Verdana"/>
      <family val="2"/>
    </font>
    <font>
      <b/>
      <sz val="9"/>
      <name val="Arial"/>
      <family val="2"/>
    </font>
    <font>
      <sz val="10"/>
      <name val="Arial"/>
      <family val="2"/>
    </font>
    <font>
      <sz val="9"/>
      <color indexed="81"/>
      <name val="Arial"/>
      <family val="2"/>
    </font>
    <font>
      <b/>
      <sz val="9"/>
      <color indexed="81"/>
      <name val="Arial"/>
      <family val="2"/>
    </font>
    <font>
      <b/>
      <sz val="14"/>
      <color indexed="62"/>
      <name val="Verdana"/>
      <family val="2"/>
    </font>
    <font>
      <sz val="10"/>
      <color indexed="41"/>
      <name val="Verdana"/>
      <family val="2"/>
    </font>
    <font>
      <b/>
      <vertAlign val="superscript"/>
      <sz val="9"/>
      <name val="Verdana"/>
      <family val="2"/>
    </font>
    <font>
      <sz val="10"/>
      <color indexed="17"/>
      <name val="Verdana"/>
      <family val="2"/>
    </font>
    <font>
      <sz val="10"/>
      <color indexed="13"/>
      <name val="Verdana"/>
      <family val="2"/>
    </font>
    <font>
      <sz val="10"/>
      <color indexed="42"/>
      <name val="Arial"/>
      <family val="2"/>
    </font>
    <font>
      <b/>
      <sz val="10"/>
      <color indexed="62"/>
      <name val="Arial"/>
      <family val="2"/>
    </font>
    <font>
      <sz val="8"/>
      <name val="Verdana"/>
      <family val="2"/>
    </font>
    <font>
      <b/>
      <sz val="10"/>
      <color indexed="9"/>
      <name val="Arial"/>
      <family val="2"/>
    </font>
    <font>
      <sz val="10"/>
      <color indexed="43"/>
      <name val="Arial"/>
      <family val="2"/>
    </font>
    <font>
      <b/>
      <sz val="12"/>
      <name val="Arial"/>
      <family val="2"/>
    </font>
    <font>
      <b/>
      <sz val="10"/>
      <color indexed="43"/>
      <name val="Arial"/>
      <family val="2"/>
    </font>
    <font>
      <b/>
      <i/>
      <sz val="10"/>
      <color indexed="53"/>
      <name val="Arial"/>
      <family val="2"/>
    </font>
    <font>
      <sz val="10"/>
      <color indexed="48"/>
      <name val="Arial"/>
      <family val="2"/>
    </font>
    <font>
      <b/>
      <vertAlign val="superscript"/>
      <sz val="10"/>
      <color indexed="9"/>
      <name val="Arial"/>
      <family val="2"/>
    </font>
    <font>
      <sz val="11"/>
      <name val="Arial"/>
      <family val="2"/>
    </font>
    <font>
      <sz val="10"/>
      <color indexed="18"/>
      <name val="Arial"/>
      <family val="2"/>
    </font>
    <font>
      <b/>
      <sz val="10"/>
      <color indexed="18"/>
      <name val="Arial"/>
      <family val="2"/>
    </font>
    <font>
      <i/>
      <sz val="10"/>
      <color indexed="43"/>
      <name val="Arial"/>
      <family val="2"/>
    </font>
    <font>
      <b/>
      <sz val="12"/>
      <color indexed="53"/>
      <name val="Arial"/>
      <family val="2"/>
    </font>
    <font>
      <sz val="10"/>
      <color indexed="16"/>
      <name val="Verdana"/>
      <family val="2"/>
    </font>
    <font>
      <b/>
      <sz val="9"/>
      <color indexed="43"/>
      <name val="Verdana"/>
      <family val="2"/>
    </font>
    <font>
      <b/>
      <sz val="10"/>
      <color indexed="9"/>
      <name val="Symbol"/>
      <family val="1"/>
      <charset val="2"/>
    </font>
    <font>
      <b/>
      <sz val="9"/>
      <color indexed="9"/>
      <name val="Symbol"/>
      <family val="1"/>
      <charset val="2"/>
    </font>
    <font>
      <b/>
      <vertAlign val="superscript"/>
      <sz val="9"/>
      <color indexed="42"/>
      <name val="Verdana"/>
      <family val="2"/>
    </font>
    <font>
      <b/>
      <sz val="9"/>
      <color indexed="42"/>
      <name val="Verdana"/>
      <family val="2"/>
    </font>
    <font>
      <sz val="9"/>
      <color indexed="22"/>
      <name val="Verdana"/>
      <family val="2"/>
    </font>
    <font>
      <b/>
      <sz val="9"/>
      <color indexed="47"/>
      <name val="Verdana"/>
      <family val="2"/>
    </font>
    <font>
      <sz val="10"/>
      <color indexed="51"/>
      <name val="Verdana"/>
      <family val="2"/>
    </font>
    <font>
      <sz val="10"/>
      <color indexed="51"/>
      <name val="Symbol"/>
      <family val="1"/>
      <charset val="2"/>
    </font>
    <font>
      <b/>
      <sz val="10"/>
      <color indexed="47"/>
      <name val="Symbol"/>
      <family val="1"/>
      <charset val="2"/>
    </font>
    <font>
      <i/>
      <sz val="9"/>
      <color indexed="18"/>
      <name val="Verdana"/>
      <family val="2"/>
    </font>
    <font>
      <b/>
      <sz val="8"/>
      <color indexed="9"/>
      <name val="Verdana"/>
      <family val="2"/>
    </font>
    <font>
      <sz val="12"/>
      <name val="Arial"/>
      <family val="2"/>
    </font>
    <font>
      <sz val="12"/>
      <color indexed="47"/>
      <name val="Arial"/>
      <family val="2"/>
    </font>
    <font>
      <sz val="12"/>
      <color indexed="12"/>
      <name val="Arial"/>
      <family val="2"/>
    </font>
    <font>
      <b/>
      <sz val="14"/>
      <color indexed="12"/>
      <name val="Arial"/>
      <family val="2"/>
    </font>
    <font>
      <sz val="12"/>
      <color indexed="41"/>
      <name val="Arial"/>
      <family val="2"/>
    </font>
    <font>
      <b/>
      <sz val="12"/>
      <color indexed="12"/>
      <name val="Arial"/>
      <family val="2"/>
    </font>
    <font>
      <b/>
      <sz val="10"/>
      <color indexed="42"/>
      <name val="Verdana"/>
      <family val="2"/>
    </font>
    <font>
      <sz val="12"/>
      <color indexed="53"/>
      <name val="Arial"/>
      <family val="2"/>
    </font>
    <font>
      <b/>
      <sz val="12"/>
      <color indexed="47"/>
      <name val="Arial"/>
      <family val="2"/>
    </font>
    <font>
      <sz val="10"/>
      <color indexed="47"/>
      <name val="Arial"/>
      <family val="2"/>
    </font>
    <font>
      <sz val="10"/>
      <color indexed="43"/>
      <name val="Verdana"/>
      <family val="2"/>
    </font>
    <font>
      <i/>
      <sz val="10"/>
      <color indexed="43"/>
      <name val="Verdana"/>
      <family val="2"/>
    </font>
    <font>
      <sz val="10"/>
      <color indexed="13"/>
      <name val="Arial"/>
      <family val="2"/>
    </font>
    <font>
      <b/>
      <sz val="10"/>
      <color indexed="13"/>
      <name val="Verdana"/>
      <family val="2"/>
    </font>
    <font>
      <b/>
      <sz val="10"/>
      <color indexed="13"/>
      <name val="Arial"/>
      <family val="2"/>
    </font>
    <font>
      <i/>
      <sz val="10"/>
      <color indexed="13"/>
      <name val="Verdana"/>
      <family val="2"/>
    </font>
    <font>
      <sz val="10"/>
      <color indexed="42"/>
      <name val="Verdana"/>
      <family val="2"/>
    </font>
    <font>
      <b/>
      <sz val="12"/>
      <color indexed="9"/>
      <name val="Arial"/>
      <family val="2"/>
    </font>
    <font>
      <b/>
      <sz val="11"/>
      <color indexed="13"/>
      <name val="Arial"/>
      <family val="2"/>
    </font>
    <font>
      <b/>
      <sz val="12"/>
      <color indexed="16"/>
      <name val="Arial"/>
      <family val="2"/>
    </font>
    <font>
      <b/>
      <u/>
      <sz val="10"/>
      <color indexed="62"/>
      <name val="Verdana"/>
      <family val="2"/>
    </font>
    <font>
      <vertAlign val="subscript"/>
      <sz val="12"/>
      <name val="Arial"/>
      <family val="2"/>
    </font>
    <font>
      <sz val="10"/>
      <color indexed="60"/>
      <name val="Arial"/>
      <family val="2"/>
    </font>
    <font>
      <sz val="10"/>
      <name val="Arial"/>
      <family val="2"/>
    </font>
    <font>
      <b/>
      <i/>
      <sz val="10"/>
      <color indexed="18"/>
      <name val="Arial"/>
      <family val="2"/>
    </font>
    <font>
      <sz val="10"/>
      <color indexed="52"/>
      <name val="Arial"/>
      <family val="2"/>
    </font>
    <font>
      <sz val="10"/>
      <color indexed="41"/>
      <name val="Arial"/>
      <family val="2"/>
    </font>
    <font>
      <vertAlign val="superscript"/>
      <sz val="10"/>
      <name val="Arial"/>
      <family val="2"/>
    </font>
    <font>
      <sz val="10"/>
      <color indexed="62"/>
      <name val="Arial"/>
      <family val="2"/>
    </font>
    <font>
      <sz val="10"/>
      <color indexed="16"/>
      <name val="Arial"/>
      <family val="2"/>
    </font>
    <font>
      <i/>
      <sz val="10"/>
      <color indexed="42"/>
      <name val="Arial"/>
      <family val="2"/>
    </font>
    <font>
      <i/>
      <sz val="10"/>
      <name val="Arial"/>
      <family val="2"/>
    </font>
    <font>
      <i/>
      <sz val="10"/>
      <color indexed="9"/>
      <name val="Arial"/>
      <family val="2"/>
    </font>
    <font>
      <sz val="10"/>
      <name val="Arial"/>
      <family val="2"/>
    </font>
    <font>
      <i/>
      <sz val="10"/>
      <color indexed="62"/>
      <name val="Arial"/>
      <family val="2"/>
    </font>
    <font>
      <b/>
      <sz val="10"/>
      <color indexed="47"/>
      <name val="Arial"/>
      <family val="2"/>
    </font>
    <font>
      <b/>
      <sz val="10"/>
      <color indexed="54"/>
      <name val="Arial"/>
      <family val="2"/>
    </font>
    <font>
      <i/>
      <sz val="10"/>
      <color indexed="55"/>
      <name val="Arial"/>
      <family val="2"/>
    </font>
    <font>
      <b/>
      <i/>
      <sz val="10"/>
      <color indexed="42"/>
      <name val="Arial"/>
      <family val="2"/>
    </font>
    <font>
      <i/>
      <sz val="10"/>
      <color indexed="47"/>
      <name val="Arial"/>
      <family val="2"/>
    </font>
    <font>
      <sz val="10"/>
      <color indexed="22"/>
      <name val="Arial"/>
      <family val="2"/>
    </font>
    <font>
      <b/>
      <sz val="10"/>
      <color indexed="41"/>
      <name val="Arial"/>
      <family val="2"/>
    </font>
    <font>
      <sz val="10"/>
      <color indexed="54"/>
      <name val="Arial"/>
      <family val="2"/>
    </font>
    <font>
      <vertAlign val="superscript"/>
      <sz val="12"/>
      <color indexed="12"/>
      <name val="Arial"/>
      <family val="2"/>
    </font>
    <font>
      <sz val="10"/>
      <color indexed="13"/>
      <name val="Arial"/>
      <family val="2"/>
    </font>
    <font>
      <b/>
      <sz val="10"/>
      <color indexed="13"/>
      <name val="Arial"/>
      <family val="2"/>
    </font>
    <font>
      <u/>
      <sz val="10"/>
      <color indexed="12"/>
      <name val="Arial"/>
      <family val="2"/>
    </font>
    <font>
      <u/>
      <sz val="10"/>
      <color indexed="20"/>
      <name val="Arial"/>
      <family val="2"/>
    </font>
    <font>
      <sz val="10"/>
      <color indexed="34"/>
      <name val="Arial"/>
      <family val="2"/>
    </font>
    <font>
      <b/>
      <sz val="10"/>
      <color indexed="34"/>
      <name val="Arial"/>
      <family val="2"/>
    </font>
    <font>
      <i/>
      <sz val="10"/>
      <color indexed="52"/>
      <name val="Arial"/>
      <family val="2"/>
    </font>
    <font>
      <vertAlign val="superscript"/>
      <sz val="10"/>
      <color indexed="43"/>
      <name val="Arial"/>
      <family val="2"/>
    </font>
    <font>
      <b/>
      <sz val="9"/>
      <color rgb="FFFF0000"/>
      <name val="Verdana"/>
      <family val="2"/>
    </font>
    <font>
      <b/>
      <sz val="14"/>
      <color indexed="8"/>
      <name val="Calibri"/>
      <family val="2"/>
    </font>
    <font>
      <b/>
      <sz val="14"/>
      <color indexed="9"/>
      <name val="Calibri"/>
      <family val="2"/>
    </font>
    <font>
      <sz val="12"/>
      <color indexed="9"/>
      <name val="Calibri"/>
      <family val="2"/>
    </font>
    <font>
      <i/>
      <sz val="12"/>
      <color indexed="9"/>
      <name val="Calibri"/>
      <family val="2"/>
    </font>
    <font>
      <i/>
      <sz val="12"/>
      <color indexed="8"/>
      <name val="Calibri"/>
      <family val="2"/>
    </font>
    <font>
      <b/>
      <sz val="12"/>
      <color indexed="8"/>
      <name val="Calibri"/>
      <family val="2"/>
    </font>
    <font>
      <b/>
      <sz val="12"/>
      <color indexed="8"/>
      <name val="Symbol"/>
      <charset val="2"/>
    </font>
    <font>
      <b/>
      <i/>
      <sz val="12"/>
      <color indexed="8"/>
      <name val="Calibri"/>
      <family val="2"/>
    </font>
    <font>
      <b/>
      <sz val="9"/>
      <color indexed="81"/>
      <name val="Calibri"/>
      <family val="2"/>
    </font>
    <font>
      <sz val="9"/>
      <color indexed="81"/>
      <name val="Calibri"/>
      <family val="2"/>
    </font>
    <font>
      <b/>
      <sz val="9"/>
      <color theme="5"/>
      <name val="Verdana"/>
      <family val="2"/>
    </font>
    <font>
      <sz val="10"/>
      <color theme="5"/>
      <name val="Verdana"/>
      <family val="2"/>
    </font>
    <font>
      <sz val="10"/>
      <color theme="9" tint="0.39997558519241921"/>
      <name val="Verdana"/>
      <family val="2"/>
    </font>
    <font>
      <b/>
      <sz val="10"/>
      <color theme="9" tint="0.39997558519241921"/>
      <name val="Verdana"/>
      <family val="2"/>
    </font>
    <font>
      <i/>
      <sz val="9"/>
      <color theme="9" tint="0.39997558519241921"/>
      <name val="Verdana"/>
      <family val="2"/>
    </font>
    <font>
      <u/>
      <sz val="10"/>
      <color theme="10"/>
      <name val="Arial"/>
      <family val="2"/>
    </font>
    <font>
      <u/>
      <sz val="10"/>
      <color theme="11"/>
      <name val="Arial"/>
      <family val="2"/>
    </font>
    <font>
      <sz val="10"/>
      <color theme="0"/>
      <name val="Arial"/>
      <family val="2"/>
    </font>
    <font>
      <b/>
      <sz val="12"/>
      <color theme="0"/>
      <name val="Arial"/>
      <family val="2"/>
    </font>
    <font>
      <b/>
      <sz val="14"/>
      <color rgb="FF222222"/>
      <name val="Arial"/>
      <family val="2"/>
    </font>
    <font>
      <b/>
      <i/>
      <sz val="14"/>
      <color rgb="FF222222"/>
      <name val="Arial"/>
      <family val="2"/>
    </font>
    <font>
      <sz val="14"/>
      <color rgb="FF222222"/>
      <name val="Arial"/>
      <family val="2"/>
    </font>
    <font>
      <sz val="9"/>
      <color rgb="FFFF0000"/>
      <name val="Arial"/>
      <family val="2"/>
    </font>
    <font>
      <sz val="10"/>
      <color theme="0" tint="-0.34998626667073579"/>
      <name val="Verdana"/>
      <family val="2"/>
    </font>
    <font>
      <b/>
      <sz val="14"/>
      <color indexed="10"/>
      <name val="Calibri"/>
      <family val="2"/>
    </font>
    <font>
      <b/>
      <sz val="12"/>
      <color rgb="FF000090"/>
      <name val="Arial"/>
      <family val="2"/>
    </font>
    <font>
      <sz val="10"/>
      <color rgb="FFFFFF00"/>
      <name val="Verdana"/>
      <family val="2"/>
    </font>
    <font>
      <sz val="12"/>
      <color rgb="FFFFFF00"/>
      <name val="Verdana"/>
      <family val="2"/>
    </font>
    <font>
      <b/>
      <sz val="9"/>
      <color rgb="FF000000"/>
      <name val="Arial"/>
      <family val="2"/>
    </font>
    <font>
      <sz val="9"/>
      <color rgb="FF000000"/>
      <name val="Arial"/>
      <family val="2"/>
    </font>
    <font>
      <u/>
      <sz val="9"/>
      <name val="Arial"/>
      <family val="2"/>
    </font>
    <font>
      <b/>
      <sz val="9"/>
      <color rgb="FF000000"/>
      <name val="Calibri"/>
      <family val="2"/>
    </font>
    <font>
      <sz val="9"/>
      <color rgb="FF000000"/>
      <name val="Calibri"/>
      <family val="2"/>
    </font>
    <font>
      <sz val="16"/>
      <name val="Arial"/>
      <family val="2"/>
    </font>
    <font>
      <b/>
      <sz val="10"/>
      <color theme="0"/>
      <name val="Arial"/>
      <family val="2"/>
    </font>
    <font>
      <b/>
      <sz val="10"/>
      <color rgb="FF0070C0"/>
      <name val="Arial"/>
      <family val="2"/>
    </font>
    <font>
      <sz val="10"/>
      <color rgb="FF0070C0"/>
      <name val="Arial"/>
      <family val="2"/>
    </font>
    <font>
      <b/>
      <i/>
      <sz val="10"/>
      <color rgb="FFFF9900"/>
      <name val="Arial"/>
      <family val="2"/>
    </font>
    <font>
      <sz val="9"/>
      <color rgb="FFFFFF00"/>
      <name val="Verdana"/>
      <family val="2"/>
    </font>
    <font>
      <i/>
      <sz val="9"/>
      <name val="Verdana"/>
      <family val="2"/>
    </font>
    <font>
      <vertAlign val="superscript"/>
      <sz val="12"/>
      <color rgb="FF002060"/>
      <name val="Verdana"/>
      <family val="2"/>
    </font>
    <font>
      <sz val="12"/>
      <color rgb="FF002060"/>
      <name val="Verdana"/>
      <family val="2"/>
    </font>
    <font>
      <b/>
      <sz val="10"/>
      <color rgb="FF002060"/>
      <name val="Verdana"/>
      <family val="2"/>
    </font>
    <font>
      <sz val="10"/>
      <color rgb="FF002060"/>
      <name val="Arial"/>
      <family val="2"/>
    </font>
    <font>
      <sz val="10"/>
      <color rgb="FF002060"/>
      <name val="Verdana"/>
      <family val="2"/>
    </font>
    <font>
      <b/>
      <sz val="11"/>
      <color theme="8" tint="0.79998168889431442"/>
      <name val="Verdana"/>
      <family val="2"/>
    </font>
    <font>
      <sz val="11"/>
      <color theme="8" tint="0.79998168889431442"/>
      <name val="Verdana"/>
      <family val="2"/>
    </font>
    <font>
      <sz val="10"/>
      <color theme="8" tint="0.79998168889431442"/>
      <name val="Verdana"/>
      <family val="2"/>
    </font>
    <font>
      <i/>
      <u/>
      <sz val="10"/>
      <color theme="8" tint="0.79998168889431442"/>
      <name val="Verdana"/>
      <family val="2"/>
    </font>
    <font>
      <b/>
      <sz val="20"/>
      <color rgb="FFFFFFFF"/>
      <name val="Warnock Pro Ital"/>
    </font>
    <font>
      <b/>
      <i/>
      <sz val="24"/>
      <color indexed="9"/>
      <name val="Warnock Pro Ital"/>
    </font>
    <font>
      <b/>
      <sz val="26"/>
      <color theme="9" tint="0.39997558519241921"/>
      <name val="Big Caslon Medium"/>
    </font>
    <font>
      <i/>
      <sz val="18"/>
      <color theme="9" tint="0.59999389629810485"/>
      <name val="Warnock Pro Ital"/>
    </font>
    <font>
      <b/>
      <i/>
      <sz val="20"/>
      <color indexed="12"/>
      <name val="Cavolini"/>
    </font>
    <font>
      <sz val="9"/>
      <name val="Cavolini"/>
    </font>
    <font>
      <b/>
      <sz val="10"/>
      <color theme="9" tint="0.59999389629810485"/>
      <name val="Verdana"/>
      <family val="2"/>
    </font>
    <font>
      <sz val="10"/>
      <color theme="9" tint="0.59999389629810485"/>
      <name val="Verdana"/>
      <family val="2"/>
    </font>
    <font>
      <b/>
      <i/>
      <sz val="10"/>
      <color theme="9" tint="0.59999389629810485"/>
      <name val="Verdana"/>
      <family val="2"/>
    </font>
    <font>
      <b/>
      <sz val="16"/>
      <name val="Arial"/>
      <family val="2"/>
    </font>
    <font>
      <b/>
      <sz val="10"/>
      <color theme="5"/>
      <name val="Verdana"/>
      <family val="2"/>
    </font>
    <font>
      <sz val="10"/>
      <color rgb="FF000000"/>
      <name val="Tahoma"/>
      <family val="2"/>
    </font>
    <font>
      <b/>
      <sz val="10"/>
      <color rgb="FF000000"/>
      <name val="Tahoma"/>
      <family val="2"/>
    </font>
    <font>
      <sz val="12"/>
      <color theme="5"/>
      <name val="Arial"/>
      <family val="2"/>
    </font>
    <font>
      <sz val="12"/>
      <color rgb="FF002060"/>
      <name val="Arial"/>
      <family val="2"/>
    </font>
    <font>
      <b/>
      <sz val="12"/>
      <color rgb="FF002060"/>
      <name val="Arial"/>
      <family val="2"/>
    </font>
    <font>
      <b/>
      <sz val="12"/>
      <color theme="5"/>
      <name val="Arial"/>
      <family val="2"/>
    </font>
    <font>
      <b/>
      <sz val="12"/>
      <color theme="9" tint="-0.499984740745262"/>
      <name val="Arial"/>
      <family val="2"/>
    </font>
    <font>
      <b/>
      <sz val="14"/>
      <color theme="9" tint="-0.499984740745262"/>
      <name val="Arial"/>
      <family val="2"/>
    </font>
    <font>
      <sz val="12"/>
      <color theme="9" tint="-0.499984740745262"/>
      <name val="Arial"/>
      <family val="2"/>
    </font>
    <font>
      <sz val="10"/>
      <name val="Arial"/>
      <family val="2"/>
    </font>
    <font>
      <sz val="10"/>
      <color rgb="FFFF0000"/>
      <name val="Arial"/>
      <family val="2"/>
    </font>
    <font>
      <sz val="10"/>
      <color rgb="FFFF0000"/>
      <name val="Verdana"/>
      <family val="2"/>
    </font>
    <font>
      <sz val="10"/>
      <color rgb="FFC00000"/>
      <name val="Arial"/>
      <family val="2"/>
    </font>
    <font>
      <b/>
      <sz val="8"/>
      <color rgb="FF000000"/>
      <name val="Tahoma"/>
      <family val="2"/>
    </font>
    <font>
      <sz val="8"/>
      <color rgb="FF000000"/>
      <name val="Tahoma"/>
      <family val="2"/>
    </font>
    <font>
      <b/>
      <sz val="10"/>
      <color rgb="FFFFFF00"/>
      <name val="Verdana"/>
      <family val="2"/>
    </font>
  </fonts>
  <fills count="49">
    <fill>
      <patternFill patternType="none"/>
    </fill>
    <fill>
      <patternFill patternType="gray125"/>
    </fill>
    <fill>
      <patternFill patternType="solid">
        <fgColor indexed="18"/>
        <bgColor indexed="64"/>
      </patternFill>
    </fill>
    <fill>
      <patternFill patternType="solid">
        <fgColor indexed="53"/>
        <bgColor indexed="64"/>
      </patternFill>
    </fill>
    <fill>
      <patternFill patternType="solid">
        <fgColor indexed="52"/>
        <bgColor indexed="64"/>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62"/>
        <bgColor indexed="64"/>
      </patternFill>
    </fill>
    <fill>
      <patternFill patternType="solid">
        <fgColor indexed="12"/>
        <bgColor indexed="64"/>
      </patternFill>
    </fill>
    <fill>
      <patternFill patternType="solid">
        <fgColor indexed="42"/>
        <bgColor indexed="64"/>
      </patternFill>
    </fill>
    <fill>
      <patternFill patternType="solid">
        <fgColor indexed="45"/>
        <bgColor indexed="64"/>
      </patternFill>
    </fill>
    <fill>
      <patternFill patternType="solid">
        <fgColor indexed="43"/>
        <bgColor indexed="64"/>
      </patternFill>
    </fill>
    <fill>
      <patternFill patternType="solid">
        <fgColor indexed="49"/>
        <bgColor indexed="64"/>
      </patternFill>
    </fill>
    <fill>
      <patternFill patternType="solid">
        <fgColor indexed="20"/>
        <bgColor indexed="64"/>
      </patternFill>
    </fill>
    <fill>
      <patternFill patternType="solid">
        <fgColor indexed="57"/>
        <bgColor indexed="64"/>
      </patternFill>
    </fill>
    <fill>
      <patternFill patternType="solid">
        <fgColor indexed="21"/>
        <bgColor indexed="64"/>
      </patternFill>
    </fill>
    <fill>
      <patternFill patternType="solid">
        <fgColor indexed="13"/>
        <bgColor indexed="64"/>
      </patternFill>
    </fill>
    <fill>
      <patternFill patternType="solid">
        <fgColor indexed="19"/>
        <bgColor indexed="64"/>
      </patternFill>
    </fill>
    <fill>
      <patternFill patternType="solid">
        <fgColor indexed="51"/>
        <bgColor indexed="64"/>
      </patternFill>
    </fill>
    <fill>
      <patternFill patternType="solid">
        <fgColor indexed="44"/>
        <bgColor indexed="64"/>
      </patternFill>
    </fill>
    <fill>
      <patternFill patternType="solid">
        <fgColor indexed="54"/>
        <bgColor indexed="64"/>
      </patternFill>
    </fill>
    <fill>
      <patternFill patternType="lightTrellis">
        <bgColor indexed="46"/>
      </patternFill>
    </fill>
    <fill>
      <patternFill patternType="solid">
        <fgColor indexed="56"/>
        <bgColor indexed="64"/>
      </patternFill>
    </fill>
    <fill>
      <patternFill patternType="solid">
        <fgColor indexed="48"/>
        <bgColor indexed="64"/>
      </patternFill>
    </fill>
    <fill>
      <patternFill patternType="solid">
        <fgColor indexed="40"/>
        <bgColor indexed="64"/>
      </patternFill>
    </fill>
    <fill>
      <patternFill patternType="lightTrellis">
        <bgColor indexed="41"/>
      </patternFill>
    </fill>
    <fill>
      <patternFill patternType="solid">
        <fgColor indexed="55"/>
        <bgColor indexed="64"/>
      </patternFill>
    </fill>
    <fill>
      <patternFill patternType="solid">
        <fgColor theme="6" tint="0.59999389629810485"/>
        <bgColor indexed="64"/>
      </patternFill>
    </fill>
    <fill>
      <patternFill patternType="solid">
        <fgColor theme="8" tint="-0.249977111117893"/>
        <bgColor indexed="64"/>
      </patternFill>
    </fill>
    <fill>
      <patternFill patternType="solid">
        <fgColor rgb="FF008000"/>
        <bgColor indexed="64"/>
      </patternFill>
    </fill>
    <fill>
      <patternFill patternType="lightTrellis">
        <bgColor indexed="57"/>
      </patternFill>
    </fill>
    <fill>
      <patternFill patternType="solid">
        <fgColor indexed="26"/>
        <bgColor indexed="64"/>
      </patternFill>
    </fill>
    <fill>
      <patternFill patternType="solid">
        <fgColor theme="9" tint="0.79998168889431442"/>
        <bgColor indexed="64"/>
      </patternFill>
    </fill>
    <fill>
      <patternFill patternType="lightTrellis">
        <bgColor theme="5"/>
      </patternFill>
    </fill>
    <fill>
      <patternFill patternType="solid">
        <fgColor theme="5" tint="0.59999389629810485"/>
        <bgColor indexed="64"/>
      </patternFill>
    </fill>
    <fill>
      <patternFill patternType="solid">
        <fgColor rgb="FF00009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CCFFCC"/>
        <bgColor indexed="64"/>
      </patternFill>
    </fill>
    <fill>
      <patternFill patternType="solid">
        <fgColor rgb="FF002060"/>
        <bgColor indexed="64"/>
      </patternFill>
    </fill>
    <fill>
      <patternFill patternType="solid">
        <fgColor rgb="FF00B050"/>
        <bgColor indexed="64"/>
      </patternFill>
    </fill>
    <fill>
      <patternFill patternType="solid">
        <fgColor theme="8" tint="0.59999389629810485"/>
        <bgColor indexed="64"/>
      </patternFill>
    </fill>
    <fill>
      <patternFill patternType="solid">
        <fgColor rgb="FFFAFFAF"/>
        <bgColor indexed="64"/>
      </patternFill>
    </fill>
    <fill>
      <patternFill patternType="solid">
        <fgColor theme="2" tint="-0.499984740745262"/>
        <bgColor indexed="64"/>
      </patternFill>
    </fill>
    <fill>
      <patternFill patternType="lightTrellis">
        <bgColor rgb="FFFFFF00"/>
      </patternFill>
    </fill>
    <fill>
      <patternFill patternType="solid">
        <fgColor rgb="FFFFFF54"/>
        <bgColor indexed="64"/>
      </patternFill>
    </fill>
  </fills>
  <borders count="19">
    <border>
      <left/>
      <right/>
      <top/>
      <bottom/>
      <diagonal/>
    </border>
    <border>
      <left style="thin">
        <color auto="1"/>
      </left>
      <right/>
      <top style="thin">
        <color auto="1"/>
      </top>
      <bottom/>
      <diagonal/>
    </border>
    <border>
      <left/>
      <right/>
      <top style="thin">
        <color auto="1"/>
      </top>
      <bottom/>
      <diagonal/>
    </border>
    <border>
      <left/>
      <right/>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0000FF"/>
      </left>
      <right/>
      <top style="thin">
        <color rgb="FF0000FF"/>
      </top>
      <bottom/>
      <diagonal/>
    </border>
    <border>
      <left/>
      <right/>
      <top style="thin">
        <color rgb="FF0000FF"/>
      </top>
      <bottom/>
      <diagonal/>
    </border>
    <border>
      <left/>
      <right style="thin">
        <color rgb="FF0000FF"/>
      </right>
      <top style="thin">
        <color rgb="FF0000FF"/>
      </top>
      <bottom/>
      <diagonal/>
    </border>
    <border>
      <left style="thin">
        <color rgb="FF0000FF"/>
      </left>
      <right/>
      <top/>
      <bottom style="thin">
        <color rgb="FF0000FF"/>
      </bottom>
      <diagonal/>
    </border>
    <border>
      <left/>
      <right/>
      <top/>
      <bottom style="thin">
        <color rgb="FF0000FF"/>
      </bottom>
      <diagonal/>
    </border>
    <border>
      <left/>
      <right style="thin">
        <color rgb="FF0000FF"/>
      </right>
      <top/>
      <bottom style="thin">
        <color rgb="FF0000FF"/>
      </bottom>
      <diagonal/>
    </border>
  </borders>
  <cellStyleXfs count="35">
    <xf numFmtId="0" fontId="0" fillId="0" borderId="0"/>
    <xf numFmtId="0" fontId="178" fillId="0" borderId="0" applyNumberFormat="0" applyFill="0" applyBorder="0" applyAlignment="0" applyProtection="0"/>
    <xf numFmtId="0" fontId="179" fillId="0" borderId="0" applyNumberFormat="0" applyFill="0" applyBorder="0" applyAlignment="0" applyProtection="0"/>
    <xf numFmtId="0" fontId="200" fillId="0" borderId="0" applyNumberFormat="0" applyFill="0" applyBorder="0" applyAlignment="0" applyProtection="0"/>
    <xf numFmtId="0" fontId="201" fillId="0" borderId="0" applyNumberFormat="0" applyFill="0" applyBorder="0" applyAlignment="0" applyProtection="0"/>
    <xf numFmtId="0" fontId="200" fillId="0" borderId="0" applyNumberFormat="0" applyFill="0" applyBorder="0" applyAlignment="0" applyProtection="0"/>
    <xf numFmtId="0" fontId="201" fillId="0" borderId="0" applyNumberFormat="0" applyFill="0" applyBorder="0" applyAlignment="0" applyProtection="0"/>
    <xf numFmtId="0" fontId="200" fillId="0" borderId="0" applyNumberFormat="0" applyFill="0" applyBorder="0" applyAlignment="0" applyProtection="0"/>
    <xf numFmtId="0" fontId="201" fillId="0" borderId="0" applyNumberFormat="0" applyFill="0" applyBorder="0" applyAlignment="0" applyProtection="0"/>
    <xf numFmtId="0" fontId="200" fillId="0" borderId="0" applyNumberFormat="0" applyFill="0" applyBorder="0" applyAlignment="0" applyProtection="0"/>
    <xf numFmtId="0" fontId="201" fillId="0" borderId="0" applyNumberFormat="0" applyFill="0" applyBorder="0" applyAlignment="0" applyProtection="0"/>
    <xf numFmtId="0" fontId="200" fillId="0" borderId="0" applyNumberFormat="0" applyFill="0" applyBorder="0" applyAlignment="0" applyProtection="0"/>
    <xf numFmtId="0" fontId="201" fillId="0" borderId="0" applyNumberFormat="0" applyFill="0" applyBorder="0" applyAlignment="0" applyProtection="0"/>
    <xf numFmtId="0" fontId="200" fillId="0" borderId="0" applyNumberFormat="0" applyFill="0" applyBorder="0" applyAlignment="0" applyProtection="0"/>
    <xf numFmtId="0" fontId="201" fillId="0" borderId="0" applyNumberFormat="0" applyFill="0" applyBorder="0" applyAlignment="0" applyProtection="0"/>
    <xf numFmtId="0" fontId="200" fillId="0" borderId="0" applyNumberFormat="0" applyFill="0" applyBorder="0" applyAlignment="0" applyProtection="0"/>
    <xf numFmtId="0" fontId="201" fillId="0" borderId="0" applyNumberFormat="0" applyFill="0" applyBorder="0" applyAlignment="0" applyProtection="0"/>
    <xf numFmtId="0" fontId="200" fillId="0" borderId="0" applyNumberFormat="0" applyFill="0" applyBorder="0" applyAlignment="0" applyProtection="0"/>
    <xf numFmtId="0" fontId="201" fillId="0" borderId="0" applyNumberFormat="0" applyFill="0" applyBorder="0" applyAlignment="0" applyProtection="0"/>
    <xf numFmtId="0" fontId="200" fillId="0" borderId="0" applyNumberFormat="0" applyFill="0" applyBorder="0" applyAlignment="0" applyProtection="0"/>
    <xf numFmtId="0" fontId="201" fillId="0" borderId="0" applyNumberFormat="0" applyFill="0" applyBorder="0" applyAlignment="0" applyProtection="0"/>
    <xf numFmtId="0" fontId="200"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0" fontId="201" fillId="0" borderId="0" applyNumberFormat="0" applyFill="0" applyBorder="0" applyAlignment="0" applyProtection="0"/>
    <xf numFmtId="9" fontId="254" fillId="0" borderId="0" applyFont="0" applyFill="0" applyBorder="0" applyAlignment="0" applyProtection="0"/>
  </cellStyleXfs>
  <cellXfs count="1125">
    <xf numFmtId="0" fontId="0" fillId="0" borderId="0" xfId="0"/>
    <xf numFmtId="0" fontId="23" fillId="0" borderId="0" xfId="0" applyFont="1"/>
    <xf numFmtId="0" fontId="24" fillId="0" borderId="0" xfId="0" applyFont="1" applyAlignment="1">
      <alignment horizontal="center"/>
    </xf>
    <xf numFmtId="14" fontId="24" fillId="0" borderId="0" xfId="0" applyNumberFormat="1" applyFont="1" applyAlignment="1">
      <alignment horizontal="center"/>
    </xf>
    <xf numFmtId="164" fontId="24" fillId="0" borderId="0" xfId="0" applyNumberFormat="1" applyFont="1" applyAlignment="1">
      <alignment horizontal="center"/>
    </xf>
    <xf numFmtId="0" fontId="24" fillId="0" borderId="0" xfId="0" applyFont="1"/>
    <xf numFmtId="164" fontId="23" fillId="0" borderId="0" xfId="0" applyNumberFormat="1" applyFont="1" applyAlignment="1">
      <alignment horizontal="center"/>
    </xf>
    <xf numFmtId="165" fontId="24" fillId="0" borderId="0" xfId="0" applyNumberFormat="1" applyFont="1" applyAlignment="1">
      <alignment horizontal="center"/>
    </xf>
    <xf numFmtId="2" fontId="24" fillId="0" borderId="0" xfId="0" applyNumberFormat="1" applyFont="1" applyAlignment="1">
      <alignment horizontal="center"/>
    </xf>
    <xf numFmtId="164" fontId="23" fillId="12" borderId="2" xfId="0" applyNumberFormat="1" applyFont="1" applyFill="1" applyBorder="1" applyAlignment="1">
      <alignment horizontal="center"/>
    </xf>
    <xf numFmtId="2" fontId="24" fillId="10" borderId="5" xfId="0" applyNumberFormat="1" applyFont="1" applyFill="1" applyBorder="1" applyAlignment="1">
      <alignment horizontal="center"/>
    </xf>
    <xf numFmtId="1" fontId="24" fillId="10" borderId="0" xfId="0" applyNumberFormat="1" applyFont="1" applyFill="1" applyAlignment="1">
      <alignment horizontal="center"/>
    </xf>
    <xf numFmtId="2" fontId="24" fillId="10" borderId="0" xfId="0" applyNumberFormat="1" applyFont="1" applyFill="1" applyAlignment="1">
      <alignment horizontal="center"/>
    </xf>
    <xf numFmtId="2" fontId="24" fillId="10" borderId="6" xfId="0" applyNumberFormat="1" applyFont="1" applyFill="1" applyBorder="1" applyAlignment="1">
      <alignment horizontal="center"/>
    </xf>
    <xf numFmtId="2" fontId="23" fillId="12" borderId="1" xfId="0" applyNumberFormat="1" applyFont="1" applyFill="1" applyBorder="1" applyAlignment="1">
      <alignment horizontal="center"/>
    </xf>
    <xf numFmtId="1" fontId="23" fillId="12" borderId="2" xfId="0" applyNumberFormat="1" applyFont="1" applyFill="1" applyBorder="1" applyAlignment="1">
      <alignment horizontal="center"/>
    </xf>
    <xf numFmtId="2" fontId="23" fillId="12" borderId="2" xfId="0" applyNumberFormat="1" applyFont="1" applyFill="1" applyBorder="1" applyAlignment="1">
      <alignment horizontal="center"/>
    </xf>
    <xf numFmtId="2" fontId="23" fillId="12" borderId="4" xfId="0" applyNumberFormat="1" applyFont="1" applyFill="1" applyBorder="1" applyAlignment="1">
      <alignment horizontal="center"/>
    </xf>
    <xf numFmtId="2" fontId="24" fillId="12" borderId="0" xfId="0" applyNumberFormat="1" applyFont="1" applyFill="1" applyAlignment="1">
      <alignment horizontal="center"/>
    </xf>
    <xf numFmtId="0" fontId="23" fillId="0" borderId="0" xfId="0" applyFont="1" applyAlignment="1">
      <alignment horizontal="center"/>
    </xf>
    <xf numFmtId="165" fontId="23" fillId="0" borderId="0" xfId="0" applyNumberFormat="1" applyFont="1" applyAlignment="1">
      <alignment horizontal="center"/>
    </xf>
    <xf numFmtId="1" fontId="23" fillId="0" borderId="0" xfId="0" applyNumberFormat="1" applyFont="1" applyAlignment="1">
      <alignment horizontal="center"/>
    </xf>
    <xf numFmtId="1" fontId="24" fillId="0" borderId="0" xfId="0" applyNumberFormat="1" applyFont="1" applyAlignment="1">
      <alignment horizontal="center"/>
    </xf>
    <xf numFmtId="168" fontId="24" fillId="0" borderId="0" xfId="0" applyNumberFormat="1" applyFont="1" applyAlignment="1">
      <alignment horizontal="center"/>
    </xf>
    <xf numFmtId="0" fontId="23" fillId="0" borderId="3" xfId="0" applyFont="1" applyBorder="1" applyAlignment="1">
      <alignment horizontal="center"/>
    </xf>
    <xf numFmtId="0" fontId="24" fillId="0" borderId="0" xfId="0" applyFont="1" applyAlignment="1">
      <alignment horizontal="left"/>
    </xf>
    <xf numFmtId="0" fontId="0" fillId="0" borderId="0" xfId="0" applyAlignment="1">
      <alignment horizontal="right"/>
    </xf>
    <xf numFmtId="0" fontId="0" fillId="0" borderId="0" xfId="0" applyAlignment="1">
      <alignment horizontal="left"/>
    </xf>
    <xf numFmtId="49" fontId="0" fillId="0" borderId="0" xfId="0" applyNumberFormat="1" applyAlignment="1">
      <alignment horizontal="left"/>
    </xf>
    <xf numFmtId="169" fontId="24" fillId="0" borderId="0" xfId="0" applyNumberFormat="1" applyFont="1" applyAlignment="1">
      <alignment horizontal="center"/>
    </xf>
    <xf numFmtId="0" fontId="26" fillId="0" borderId="0" xfId="0" applyFont="1" applyAlignment="1">
      <alignment horizontal="center"/>
    </xf>
    <xf numFmtId="0" fontId="24" fillId="0" borderId="0" xfId="0" applyFont="1" applyAlignment="1">
      <alignment horizontal="center" vertical="top"/>
    </xf>
    <xf numFmtId="1" fontId="27" fillId="0" borderId="0" xfId="0" applyNumberFormat="1" applyFont="1" applyAlignment="1">
      <alignment horizontal="center"/>
    </xf>
    <xf numFmtId="2" fontId="23" fillId="0" borderId="0" xfId="0" applyNumberFormat="1" applyFont="1" applyAlignment="1">
      <alignment horizontal="center"/>
    </xf>
    <xf numFmtId="170" fontId="24" fillId="0" borderId="0" xfId="0" applyNumberFormat="1" applyFont="1" applyAlignment="1">
      <alignment horizontal="center"/>
    </xf>
    <xf numFmtId="170" fontId="23" fillId="0" borderId="3" xfId="0" applyNumberFormat="1" applyFont="1" applyBorder="1" applyAlignment="1">
      <alignment horizontal="center"/>
    </xf>
    <xf numFmtId="0" fontId="26" fillId="0" borderId="0" xfId="0" applyFont="1" applyAlignment="1">
      <alignment horizontal="center" vertical="top"/>
    </xf>
    <xf numFmtId="167" fontId="27" fillId="0" borderId="0" xfId="0" applyNumberFormat="1" applyFont="1" applyAlignment="1">
      <alignment horizontal="center"/>
    </xf>
    <xf numFmtId="0" fontId="24" fillId="0" borderId="3" xfId="0" applyFont="1" applyBorder="1"/>
    <xf numFmtId="164" fontId="32" fillId="0" borderId="0" xfId="0" applyNumberFormat="1" applyFont="1" applyAlignment="1">
      <alignment horizontal="center"/>
    </xf>
    <xf numFmtId="165" fontId="32" fillId="0" borderId="0" xfId="0" applyNumberFormat="1" applyFont="1" applyAlignment="1">
      <alignment horizontal="center"/>
    </xf>
    <xf numFmtId="164" fontId="32" fillId="0" borderId="3" xfId="0" applyNumberFormat="1" applyFont="1" applyBorder="1" applyAlignment="1">
      <alignment horizontal="center"/>
    </xf>
    <xf numFmtId="14" fontId="32" fillId="0" borderId="0" xfId="0" applyNumberFormat="1" applyFont="1" applyAlignment="1">
      <alignment horizontal="center"/>
    </xf>
    <xf numFmtId="0" fontId="32" fillId="0" borderId="5" xfId="0" applyFont="1" applyBorder="1" applyAlignment="1">
      <alignment horizontal="center"/>
    </xf>
    <xf numFmtId="0" fontId="32" fillId="0" borderId="7" xfId="0" applyFont="1" applyBorder="1" applyAlignment="1">
      <alignment horizontal="center"/>
    </xf>
    <xf numFmtId="14" fontId="32" fillId="0" borderId="3" xfId="0" applyNumberFormat="1" applyFont="1" applyBorder="1" applyAlignment="1">
      <alignment horizontal="center"/>
    </xf>
    <xf numFmtId="0" fontId="33" fillId="0" borderId="0" xfId="0" applyFont="1" applyAlignment="1">
      <alignment horizontal="center"/>
    </xf>
    <xf numFmtId="14" fontId="33" fillId="0" borderId="0" xfId="0" applyNumberFormat="1" applyFont="1" applyAlignment="1">
      <alignment horizontal="center"/>
    </xf>
    <xf numFmtId="164" fontId="33" fillId="0" borderId="0" xfId="0" applyNumberFormat="1" applyFont="1" applyAlignment="1">
      <alignment horizontal="center"/>
    </xf>
    <xf numFmtId="164" fontId="35" fillId="0" borderId="0" xfId="0" applyNumberFormat="1" applyFont="1" applyAlignment="1">
      <alignment horizontal="center"/>
    </xf>
    <xf numFmtId="0" fontId="24" fillId="3" borderId="0" xfId="0" applyFont="1" applyFill="1" applyAlignment="1">
      <alignment horizontal="center"/>
    </xf>
    <xf numFmtId="0" fontId="24" fillId="2" borderId="0" xfId="0" applyFont="1" applyFill="1" applyAlignment="1">
      <alignment horizontal="center"/>
    </xf>
    <xf numFmtId="165" fontId="24" fillId="2" borderId="0" xfId="0" applyNumberFormat="1" applyFont="1" applyFill="1" applyAlignment="1">
      <alignment horizontal="center"/>
    </xf>
    <xf numFmtId="0" fontId="35" fillId="0" borderId="10" xfId="0" applyFont="1" applyBorder="1" applyAlignment="1">
      <alignment horizontal="center"/>
    </xf>
    <xf numFmtId="164" fontId="35" fillId="0" borderId="10" xfId="0" applyNumberFormat="1" applyFont="1" applyBorder="1" applyAlignment="1">
      <alignment horizontal="center"/>
    </xf>
    <xf numFmtId="0" fontId="35" fillId="0" borderId="12" xfId="0" applyFont="1" applyBorder="1" applyAlignment="1">
      <alignment horizontal="center"/>
    </xf>
    <xf numFmtId="164" fontId="24" fillId="3" borderId="0" xfId="0" applyNumberFormat="1" applyFont="1" applyFill="1" applyAlignment="1">
      <alignment horizontal="center"/>
    </xf>
    <xf numFmtId="0" fontId="39" fillId="2" borderId="0" xfId="0" applyFont="1" applyFill="1" applyAlignment="1">
      <alignment horizontal="center"/>
    </xf>
    <xf numFmtId="164" fontId="39" fillId="2" borderId="0" xfId="0" applyNumberFormat="1" applyFont="1" applyFill="1"/>
    <xf numFmtId="164" fontId="38" fillId="2" borderId="0" xfId="0" applyNumberFormat="1" applyFont="1" applyFill="1" applyAlignment="1">
      <alignment horizontal="center"/>
    </xf>
    <xf numFmtId="164" fontId="39" fillId="2" borderId="0" xfId="0" applyNumberFormat="1" applyFont="1" applyFill="1" applyAlignment="1">
      <alignment horizontal="center"/>
    </xf>
    <xf numFmtId="165" fontId="39" fillId="2" borderId="0" xfId="0" applyNumberFormat="1" applyFont="1" applyFill="1" applyAlignment="1">
      <alignment horizontal="center"/>
    </xf>
    <xf numFmtId="164" fontId="40" fillId="2" borderId="0" xfId="0" applyNumberFormat="1" applyFont="1" applyFill="1" applyAlignment="1">
      <alignment horizontal="center"/>
    </xf>
    <xf numFmtId="165" fontId="41" fillId="0" borderId="0" xfId="0" applyNumberFormat="1" applyFont="1" applyAlignment="1">
      <alignment horizontal="center"/>
    </xf>
    <xf numFmtId="1" fontId="41" fillId="0" borderId="0" xfId="0" applyNumberFormat="1" applyFont="1" applyAlignment="1">
      <alignment horizontal="center"/>
    </xf>
    <xf numFmtId="0" fontId="41" fillId="0" borderId="0" xfId="0" applyFont="1" applyAlignment="1">
      <alignment horizontal="center"/>
    </xf>
    <xf numFmtId="0" fontId="41" fillId="0" borderId="0" xfId="0" applyFont="1"/>
    <xf numFmtId="0" fontId="44" fillId="0" borderId="0" xfId="0" applyFont="1" applyAlignment="1">
      <alignment horizontal="center"/>
    </xf>
    <xf numFmtId="0" fontId="45" fillId="0" borderId="3" xfId="0" applyFont="1" applyBorder="1" applyAlignment="1">
      <alignment horizontal="center"/>
    </xf>
    <xf numFmtId="164" fontId="45" fillId="0" borderId="3" xfId="0" applyNumberFormat="1" applyFont="1" applyBorder="1" applyAlignment="1">
      <alignment horizontal="center"/>
    </xf>
    <xf numFmtId="0" fontId="46" fillId="0" borderId="3" xfId="0" applyFont="1" applyBorder="1" applyAlignment="1">
      <alignment horizontal="center"/>
    </xf>
    <xf numFmtId="164" fontId="46" fillId="0" borderId="3" xfId="0" applyNumberFormat="1" applyFont="1" applyBorder="1" applyAlignment="1">
      <alignment horizontal="center"/>
    </xf>
    <xf numFmtId="0" fontId="49" fillId="0" borderId="0" xfId="0" applyFont="1" applyAlignment="1">
      <alignment horizontal="center"/>
    </xf>
    <xf numFmtId="0" fontId="42" fillId="0" borderId="0" xfId="0" applyFont="1" applyAlignment="1">
      <alignment horizontal="center"/>
    </xf>
    <xf numFmtId="165" fontId="42" fillId="0" borderId="0" xfId="0" applyNumberFormat="1" applyFont="1" applyAlignment="1">
      <alignment horizontal="center"/>
    </xf>
    <xf numFmtId="1" fontId="42" fillId="0" borderId="0" xfId="0" applyNumberFormat="1" applyFont="1" applyAlignment="1">
      <alignment horizontal="center"/>
    </xf>
    <xf numFmtId="0" fontId="42" fillId="0" borderId="0" xfId="0" applyFont="1"/>
    <xf numFmtId="0" fontId="32" fillId="0" borderId="0" xfId="0" applyFont="1" applyAlignment="1">
      <alignment horizontal="center"/>
    </xf>
    <xf numFmtId="0" fontId="47" fillId="0" borderId="0" xfId="0" applyFont="1" applyAlignment="1">
      <alignment horizontal="center"/>
    </xf>
    <xf numFmtId="0" fontId="47" fillId="0" borderId="0" xfId="0" applyFont="1" applyAlignment="1" applyProtection="1">
      <alignment horizontal="center"/>
      <protection hidden="1"/>
    </xf>
    <xf numFmtId="164" fontId="47" fillId="0" borderId="0" xfId="0" applyNumberFormat="1" applyFont="1" applyAlignment="1">
      <alignment horizontal="center"/>
    </xf>
    <xf numFmtId="164" fontId="48" fillId="0" borderId="0" xfId="0" applyNumberFormat="1" applyFont="1" applyAlignment="1">
      <alignment horizontal="right"/>
    </xf>
    <xf numFmtId="49" fontId="47" fillId="0" borderId="0" xfId="0" applyNumberFormat="1" applyFont="1" applyAlignment="1">
      <alignment horizontal="left"/>
    </xf>
    <xf numFmtId="0" fontId="56" fillId="0" borderId="0" xfId="0" applyFont="1" applyAlignment="1">
      <alignment horizontal="center"/>
    </xf>
    <xf numFmtId="0" fontId="35" fillId="0" borderId="0" xfId="0" applyFont="1" applyAlignment="1">
      <alignment horizontal="center"/>
    </xf>
    <xf numFmtId="0" fontId="58" fillId="2" borderId="0" xfId="0" applyFont="1" applyFill="1" applyAlignment="1">
      <alignment vertical="center"/>
    </xf>
    <xf numFmtId="164" fontId="55" fillId="2" borderId="0" xfId="0" applyNumberFormat="1" applyFont="1" applyFill="1" applyAlignment="1">
      <alignment horizontal="center"/>
    </xf>
    <xf numFmtId="0" fontId="24" fillId="8" borderId="0" xfId="0" applyFont="1" applyFill="1"/>
    <xf numFmtId="0" fontId="37" fillId="4" borderId="0" xfId="0" applyFont="1" applyFill="1" applyAlignment="1">
      <alignment horizontal="left"/>
    </xf>
    <xf numFmtId="164" fontId="24" fillId="2" borderId="0" xfId="0" applyNumberFormat="1" applyFont="1" applyFill="1" applyAlignment="1">
      <alignment horizontal="center"/>
    </xf>
    <xf numFmtId="165" fontId="24" fillId="3" borderId="0" xfId="0" applyNumberFormat="1" applyFont="1" applyFill="1" applyAlignment="1">
      <alignment horizontal="center"/>
    </xf>
    <xf numFmtId="0" fontId="24" fillId="13" borderId="0" xfId="0" applyFont="1" applyFill="1" applyAlignment="1">
      <alignment horizontal="center"/>
    </xf>
    <xf numFmtId="1" fontId="24" fillId="13" borderId="0" xfId="0" applyNumberFormat="1" applyFont="1" applyFill="1" applyAlignment="1">
      <alignment horizontal="center"/>
    </xf>
    <xf numFmtId="0" fontId="52" fillId="13" borderId="0" xfId="0" applyFont="1" applyFill="1" applyAlignment="1">
      <alignment horizontal="center"/>
    </xf>
    <xf numFmtId="164" fontId="32" fillId="0" borderId="7" xfId="0" applyNumberFormat="1" applyFont="1" applyBorder="1" applyAlignment="1">
      <alignment horizontal="center"/>
    </xf>
    <xf numFmtId="0" fontId="24" fillId="2" borderId="0" xfId="0" applyFont="1" applyFill="1"/>
    <xf numFmtId="165" fontId="58" fillId="2" borderId="0" xfId="0" applyNumberFormat="1" applyFont="1" applyFill="1" applyAlignment="1">
      <alignment horizontal="left" vertical="center"/>
    </xf>
    <xf numFmtId="0" fontId="59" fillId="2" borderId="0" xfId="0" applyFont="1" applyFill="1" applyAlignment="1">
      <alignment horizontal="center"/>
    </xf>
    <xf numFmtId="1" fontId="55" fillId="2" borderId="0" xfId="0" applyNumberFormat="1" applyFont="1" applyFill="1" applyAlignment="1">
      <alignment horizontal="center"/>
    </xf>
    <xf numFmtId="0" fontId="58" fillId="14" borderId="0" xfId="0" applyFont="1" applyFill="1" applyAlignment="1">
      <alignment horizontal="left"/>
    </xf>
    <xf numFmtId="0" fontId="47" fillId="14" borderId="0" xfId="0" applyFont="1" applyFill="1" applyAlignment="1">
      <alignment horizontal="center"/>
    </xf>
    <xf numFmtId="0" fontId="47" fillId="14" borderId="0" xfId="0" applyFont="1" applyFill="1" applyAlignment="1" applyProtection="1">
      <alignment horizontal="center"/>
      <protection hidden="1"/>
    </xf>
    <xf numFmtId="164" fontId="47" fillId="14" borderId="0" xfId="0" applyNumberFormat="1" applyFont="1" applyFill="1" applyAlignment="1">
      <alignment horizontal="center"/>
    </xf>
    <xf numFmtId="164" fontId="48" fillId="14" borderId="0" xfId="0" applyNumberFormat="1" applyFont="1" applyFill="1" applyAlignment="1">
      <alignment horizontal="right"/>
    </xf>
    <xf numFmtId="49" fontId="47" fillId="14" borderId="0" xfId="0" applyNumberFormat="1" applyFont="1" applyFill="1" applyAlignment="1">
      <alignment horizontal="left"/>
    </xf>
    <xf numFmtId="164" fontId="35" fillId="14" borderId="0" xfId="0" applyNumberFormat="1" applyFont="1" applyFill="1" applyAlignment="1">
      <alignment horizontal="center"/>
    </xf>
    <xf numFmtId="164" fontId="24" fillId="14" borderId="0" xfId="0" applyNumberFormat="1" applyFont="1" applyFill="1" applyAlignment="1">
      <alignment horizontal="center"/>
    </xf>
    <xf numFmtId="165" fontId="24" fillId="14" borderId="0" xfId="0" applyNumberFormat="1" applyFont="1" applyFill="1" applyAlignment="1">
      <alignment horizontal="center"/>
    </xf>
    <xf numFmtId="1" fontId="24" fillId="14" borderId="0" xfId="0" applyNumberFormat="1" applyFont="1" applyFill="1" applyAlignment="1">
      <alignment horizontal="center"/>
    </xf>
    <xf numFmtId="0" fontId="24" fillId="14" borderId="0" xfId="0" applyFont="1" applyFill="1" applyAlignment="1">
      <alignment horizontal="center"/>
    </xf>
    <xf numFmtId="0" fontId="24" fillId="14" borderId="0" xfId="0" applyFont="1" applyFill="1"/>
    <xf numFmtId="0" fontId="63" fillId="0" borderId="0" xfId="0" applyFont="1" applyAlignment="1">
      <alignment vertical="center"/>
    </xf>
    <xf numFmtId="0" fontId="65" fillId="0" borderId="0" xfId="0" applyFont="1" applyAlignment="1">
      <alignment vertical="center"/>
    </xf>
    <xf numFmtId="0" fontId="66" fillId="0" borderId="0" xfId="0" applyFont="1"/>
    <xf numFmtId="0" fontId="65" fillId="0" borderId="0" xfId="0" applyFont="1"/>
    <xf numFmtId="0" fontId="67" fillId="0" borderId="0" xfId="0" applyFont="1" applyAlignment="1">
      <alignment horizontal="center"/>
    </xf>
    <xf numFmtId="0" fontId="65" fillId="0" borderId="0" xfId="0" applyFont="1" applyAlignment="1">
      <alignment horizontal="center"/>
    </xf>
    <xf numFmtId="164" fontId="65" fillId="0" borderId="0" xfId="0" applyNumberFormat="1" applyFont="1" applyAlignment="1">
      <alignment horizontal="center"/>
    </xf>
    <xf numFmtId="164" fontId="68" fillId="0" borderId="0" xfId="0" applyNumberFormat="1" applyFont="1" applyAlignment="1">
      <alignment horizontal="right"/>
    </xf>
    <xf numFmtId="49" fontId="65" fillId="0" borderId="0" xfId="0" applyNumberFormat="1" applyFont="1" applyAlignment="1">
      <alignment horizontal="left"/>
    </xf>
    <xf numFmtId="1" fontId="65" fillId="0" borderId="0" xfId="0" applyNumberFormat="1" applyFont="1" applyAlignment="1">
      <alignment horizontal="center"/>
    </xf>
    <xf numFmtId="165" fontId="65" fillId="0" borderId="0" xfId="0" applyNumberFormat="1" applyFont="1" applyAlignment="1">
      <alignment horizontal="center"/>
    </xf>
    <xf numFmtId="0" fontId="66" fillId="0" borderId="0" xfId="0" applyFont="1" applyAlignment="1">
      <alignment horizontal="center"/>
    </xf>
    <xf numFmtId="0" fontId="69" fillId="0" borderId="3" xfId="0" applyFont="1" applyBorder="1" applyAlignment="1">
      <alignment horizontal="center"/>
    </xf>
    <xf numFmtId="164" fontId="69" fillId="0" borderId="3" xfId="0" applyNumberFormat="1" applyFont="1" applyBorder="1" applyAlignment="1">
      <alignment horizontal="center"/>
    </xf>
    <xf numFmtId="164" fontId="69" fillId="0" borderId="0" xfId="0" applyNumberFormat="1" applyFont="1" applyAlignment="1">
      <alignment horizontal="center"/>
    </xf>
    <xf numFmtId="165" fontId="69" fillId="0" borderId="3" xfId="0" applyNumberFormat="1" applyFont="1" applyBorder="1" applyAlignment="1">
      <alignment horizontal="center"/>
    </xf>
    <xf numFmtId="165" fontId="70" fillId="0" borderId="3" xfId="0" applyNumberFormat="1" applyFont="1" applyBorder="1" applyAlignment="1">
      <alignment horizontal="center"/>
    </xf>
    <xf numFmtId="0" fontId="69" fillId="0" borderId="3" xfId="0" applyFont="1" applyBorder="1" applyAlignment="1">
      <alignment horizontal="center" vertical="center"/>
    </xf>
    <xf numFmtId="164" fontId="65" fillId="0" borderId="2" xfId="0" applyNumberFormat="1" applyFont="1" applyBorder="1" applyAlignment="1">
      <alignment horizontal="center"/>
    </xf>
    <xf numFmtId="0" fontId="65" fillId="0" borderId="1" xfId="0" applyFont="1" applyBorder="1" applyAlignment="1">
      <alignment horizontal="center"/>
    </xf>
    <xf numFmtId="1" fontId="65" fillId="0" borderId="2" xfId="0" applyNumberFormat="1" applyFont="1" applyBorder="1" applyAlignment="1">
      <alignment horizontal="center"/>
    </xf>
    <xf numFmtId="2" fontId="65" fillId="0" borderId="2" xfId="0" applyNumberFormat="1" applyFont="1" applyBorder="1" applyAlignment="1">
      <alignment horizontal="center"/>
    </xf>
    <xf numFmtId="166" fontId="65" fillId="5" borderId="10" xfId="0" applyNumberFormat="1" applyFont="1" applyFill="1" applyBorder="1" applyAlignment="1">
      <alignment horizontal="center"/>
    </xf>
    <xf numFmtId="14" fontId="65" fillId="0" borderId="0" xfId="0" applyNumberFormat="1" applyFont="1" applyAlignment="1">
      <alignment horizontal="center"/>
    </xf>
    <xf numFmtId="19" fontId="65" fillId="0" borderId="0" xfId="0" applyNumberFormat="1" applyFont="1" applyAlignment="1">
      <alignment horizontal="center"/>
    </xf>
    <xf numFmtId="0" fontId="65" fillId="0" borderId="5" xfId="0" applyFont="1" applyBorder="1" applyAlignment="1">
      <alignment horizontal="center"/>
    </xf>
    <xf numFmtId="2" fontId="65" fillId="0" borderId="0" xfId="0" applyNumberFormat="1" applyFont="1" applyAlignment="1">
      <alignment horizontal="center"/>
    </xf>
    <xf numFmtId="166" fontId="65" fillId="5" borderId="12" xfId="0" applyNumberFormat="1" applyFont="1" applyFill="1" applyBorder="1" applyAlignment="1">
      <alignment horizontal="center"/>
    </xf>
    <xf numFmtId="0" fontId="65" fillId="0" borderId="3" xfId="0" applyFont="1" applyBorder="1" applyAlignment="1">
      <alignment horizontal="center"/>
    </xf>
    <xf numFmtId="14" fontId="65" fillId="0" borderId="3" xfId="0" applyNumberFormat="1" applyFont="1" applyBorder="1" applyAlignment="1">
      <alignment horizontal="center"/>
    </xf>
    <xf numFmtId="19" fontId="65" fillId="0" borderId="3" xfId="0" applyNumberFormat="1" applyFont="1" applyBorder="1" applyAlignment="1">
      <alignment horizontal="center"/>
    </xf>
    <xf numFmtId="164" fontId="65" fillId="0" borderId="3" xfId="0" applyNumberFormat="1" applyFont="1" applyBorder="1" applyAlignment="1">
      <alignment horizontal="center"/>
    </xf>
    <xf numFmtId="0" fontId="65" fillId="0" borderId="7" xfId="0" applyFont="1" applyBorder="1" applyAlignment="1">
      <alignment horizontal="center"/>
    </xf>
    <xf numFmtId="1" fontId="65" fillId="0" borderId="3" xfId="0" applyNumberFormat="1" applyFont="1" applyBorder="1" applyAlignment="1">
      <alignment horizontal="center"/>
    </xf>
    <xf numFmtId="166" fontId="65" fillId="5" borderId="11" xfId="0" applyNumberFormat="1" applyFont="1" applyFill="1" applyBorder="1" applyAlignment="1">
      <alignment horizontal="center"/>
    </xf>
    <xf numFmtId="0" fontId="20" fillId="10" borderId="0" xfId="0" applyFont="1" applyFill="1" applyAlignment="1">
      <alignment horizontal="left"/>
    </xf>
    <xf numFmtId="0" fontId="24" fillId="10" borderId="0" xfId="0" applyFont="1" applyFill="1" applyAlignment="1">
      <alignment horizontal="center"/>
    </xf>
    <xf numFmtId="164" fontId="24" fillId="10" borderId="0" xfId="0" applyNumberFormat="1" applyFont="1" applyFill="1" applyAlignment="1">
      <alignment horizontal="center"/>
    </xf>
    <xf numFmtId="165" fontId="24" fillId="10" borderId="0" xfId="0" applyNumberFormat="1" applyFont="1" applyFill="1" applyAlignment="1">
      <alignment horizontal="center"/>
    </xf>
    <xf numFmtId="0" fontId="55" fillId="16" borderId="0" xfId="0" applyFont="1" applyFill="1" applyAlignment="1">
      <alignment horizontal="center"/>
    </xf>
    <xf numFmtId="0" fontId="72" fillId="16" borderId="0" xfId="0" applyFont="1" applyFill="1" applyAlignment="1">
      <alignment horizontal="center"/>
    </xf>
    <xf numFmtId="0" fontId="58" fillId="16" borderId="0" xfId="0" applyFont="1" applyFill="1" applyAlignment="1">
      <alignment horizontal="left"/>
    </xf>
    <xf numFmtId="0" fontId="24" fillId="16" borderId="0" xfId="0" applyFont="1" applyFill="1" applyAlignment="1">
      <alignment horizontal="center"/>
    </xf>
    <xf numFmtId="0" fontId="24" fillId="17" borderId="0" xfId="0" applyFont="1" applyFill="1" applyAlignment="1">
      <alignment horizontal="center"/>
    </xf>
    <xf numFmtId="164" fontId="24" fillId="17" borderId="0" xfId="0" applyNumberFormat="1" applyFont="1" applyFill="1" applyAlignment="1">
      <alignment horizontal="center"/>
    </xf>
    <xf numFmtId="0" fontId="30" fillId="16" borderId="0" xfId="0" applyFont="1" applyFill="1" applyAlignment="1">
      <alignment horizontal="center"/>
    </xf>
    <xf numFmtId="0" fontId="54" fillId="16" borderId="0" xfId="0" applyFont="1" applyFill="1" applyAlignment="1">
      <alignment horizontal="left"/>
    </xf>
    <xf numFmtId="0" fontId="74" fillId="16" borderId="0" xfId="0" applyFont="1" applyFill="1" applyAlignment="1">
      <alignment horizontal="left"/>
    </xf>
    <xf numFmtId="0" fontId="19" fillId="19" borderId="0" xfId="0" applyFont="1" applyFill="1" applyAlignment="1">
      <alignment horizontal="left"/>
    </xf>
    <xf numFmtId="14" fontId="19" fillId="19" borderId="0" xfId="0" applyNumberFormat="1" applyFont="1" applyFill="1" applyAlignment="1">
      <alignment horizontal="center"/>
    </xf>
    <xf numFmtId="164" fontId="35" fillId="0" borderId="3" xfId="0" applyNumberFormat="1" applyFont="1" applyBorder="1" applyAlignment="1">
      <alignment horizontal="center"/>
    </xf>
    <xf numFmtId="164" fontId="35" fillId="0" borderId="4" xfId="0" applyNumberFormat="1" applyFont="1" applyBorder="1" applyAlignment="1">
      <alignment horizontal="center"/>
    </xf>
    <xf numFmtId="164" fontId="35" fillId="0" borderId="1" xfId="0" applyNumberFormat="1" applyFont="1" applyBorder="1" applyAlignment="1">
      <alignment horizontal="center"/>
    </xf>
    <xf numFmtId="164" fontId="77" fillId="0" borderId="0" xfId="0" applyNumberFormat="1" applyFont="1" applyAlignment="1">
      <alignment horizontal="center"/>
    </xf>
    <xf numFmtId="166" fontId="65" fillId="0" borderId="0" xfId="0" applyNumberFormat="1" applyFont="1" applyAlignment="1">
      <alignment horizontal="center"/>
    </xf>
    <xf numFmtId="164" fontId="78" fillId="0" borderId="0" xfId="0" applyNumberFormat="1" applyFont="1" applyAlignment="1">
      <alignment horizontal="center"/>
    </xf>
    <xf numFmtId="164" fontId="79" fillId="0" borderId="3" xfId="0" applyNumberFormat="1" applyFont="1" applyBorder="1" applyAlignment="1">
      <alignment horizontal="center"/>
    </xf>
    <xf numFmtId="164" fontId="78" fillId="0" borderId="2" xfId="0" applyNumberFormat="1" applyFont="1" applyBorder="1" applyAlignment="1">
      <alignment horizontal="center"/>
    </xf>
    <xf numFmtId="164" fontId="78" fillId="0" borderId="3" xfId="0" applyNumberFormat="1" applyFont="1" applyBorder="1" applyAlignment="1">
      <alignment horizontal="center"/>
    </xf>
    <xf numFmtId="0" fontId="81" fillId="0" borderId="0" xfId="0" applyFont="1"/>
    <xf numFmtId="165" fontId="80" fillId="0" borderId="3" xfId="0" applyNumberFormat="1" applyFont="1" applyBorder="1" applyAlignment="1">
      <alignment horizontal="center"/>
    </xf>
    <xf numFmtId="165" fontId="82" fillId="0" borderId="0" xfId="0" applyNumberFormat="1" applyFont="1" applyAlignment="1">
      <alignment horizontal="center"/>
    </xf>
    <xf numFmtId="1" fontId="81" fillId="0" borderId="0" xfId="0" applyNumberFormat="1" applyFont="1" applyAlignment="1">
      <alignment horizontal="center"/>
    </xf>
    <xf numFmtId="1" fontId="81" fillId="0" borderId="3" xfId="0" applyNumberFormat="1" applyFont="1" applyBorder="1" applyAlignment="1">
      <alignment horizontal="center"/>
    </xf>
    <xf numFmtId="0" fontId="83" fillId="13" borderId="0" xfId="0" applyFont="1" applyFill="1" applyAlignment="1">
      <alignment horizontal="center"/>
    </xf>
    <xf numFmtId="164" fontId="51" fillId="0" borderId="3" xfId="0" applyNumberFormat="1" applyFont="1" applyBorder="1" applyAlignment="1">
      <alignment horizontal="center"/>
    </xf>
    <xf numFmtId="0" fontId="85" fillId="0" borderId="1" xfId="0" applyFont="1" applyBorder="1" applyAlignment="1">
      <alignment horizontal="left"/>
    </xf>
    <xf numFmtId="0" fontId="85" fillId="0" borderId="2" xfId="0" applyFont="1" applyBorder="1" applyAlignment="1">
      <alignment horizontal="left"/>
    </xf>
    <xf numFmtId="164" fontId="85" fillId="0" borderId="2" xfId="0" applyNumberFormat="1" applyFont="1" applyBorder="1" applyAlignment="1">
      <alignment horizontal="center"/>
    </xf>
    <xf numFmtId="0" fontId="85" fillId="0" borderId="5" xfId="0" applyFont="1" applyBorder="1" applyAlignment="1">
      <alignment horizontal="left"/>
    </xf>
    <xf numFmtId="0" fontId="85" fillId="0" borderId="0" xfId="0" applyFont="1" applyAlignment="1">
      <alignment horizontal="left"/>
    </xf>
    <xf numFmtId="0" fontId="86" fillId="0" borderId="3" xfId="0" applyFont="1" applyBorder="1" applyAlignment="1">
      <alignment horizontal="center"/>
    </xf>
    <xf numFmtId="0" fontId="86" fillId="0" borderId="3" xfId="0" applyFont="1" applyBorder="1" applyAlignment="1" applyProtection="1">
      <alignment horizontal="center"/>
      <protection hidden="1"/>
    </xf>
    <xf numFmtId="2" fontId="86" fillId="0" borderId="3" xfId="0" applyNumberFormat="1" applyFont="1" applyBorder="1" applyAlignment="1">
      <alignment horizontal="left"/>
    </xf>
    <xf numFmtId="164" fontId="87" fillId="0" borderId="3" xfId="0" applyNumberFormat="1" applyFont="1" applyBorder="1" applyAlignment="1">
      <alignment horizontal="right"/>
    </xf>
    <xf numFmtId="49" fontId="86" fillId="0" borderId="3" xfId="0" applyNumberFormat="1" applyFont="1" applyBorder="1" applyAlignment="1">
      <alignment horizontal="center"/>
    </xf>
    <xf numFmtId="164" fontId="60" fillId="0" borderId="8" xfId="0" applyNumberFormat="1" applyFont="1" applyBorder="1" applyAlignment="1">
      <alignment horizontal="center"/>
    </xf>
    <xf numFmtId="49" fontId="55" fillId="3" borderId="0" xfId="0" applyNumberFormat="1" applyFont="1" applyFill="1" applyAlignment="1">
      <alignment horizontal="center"/>
    </xf>
    <xf numFmtId="164" fontId="85" fillId="0" borderId="4" xfId="0" applyNumberFormat="1" applyFont="1" applyBorder="1" applyAlignment="1">
      <alignment horizontal="center"/>
    </xf>
    <xf numFmtId="164" fontId="21" fillId="6" borderId="0" xfId="0" applyNumberFormat="1" applyFont="1" applyFill="1" applyAlignment="1">
      <alignment horizontal="center"/>
    </xf>
    <xf numFmtId="10" fontId="21" fillId="6" borderId="3" xfId="0" applyNumberFormat="1" applyFont="1" applyFill="1" applyBorder="1" applyAlignment="1">
      <alignment horizontal="center"/>
    </xf>
    <xf numFmtId="10" fontId="21" fillId="6" borderId="7" xfId="0" applyNumberFormat="1" applyFont="1" applyFill="1" applyBorder="1" applyAlignment="1">
      <alignment horizontal="center"/>
    </xf>
    <xf numFmtId="167" fontId="65" fillId="0" borderId="0" xfId="0" applyNumberFormat="1" applyFont="1" applyAlignment="1">
      <alignment horizontal="center"/>
    </xf>
    <xf numFmtId="167" fontId="65" fillId="0" borderId="3" xfId="0" applyNumberFormat="1" applyFont="1" applyBorder="1" applyAlignment="1">
      <alignment horizontal="center"/>
    </xf>
    <xf numFmtId="49" fontId="24" fillId="0" borderId="0" xfId="0" applyNumberFormat="1" applyFont="1" applyAlignment="1">
      <alignment horizontal="center"/>
    </xf>
    <xf numFmtId="166" fontId="24" fillId="0" borderId="0" xfId="0" applyNumberFormat="1" applyFont="1" applyAlignment="1">
      <alignment horizontal="center"/>
    </xf>
    <xf numFmtId="164" fontId="17" fillId="20" borderId="0" xfId="0" applyNumberFormat="1" applyFont="1" applyFill="1" applyAlignment="1">
      <alignment horizontal="center"/>
    </xf>
    <xf numFmtId="49" fontId="17" fillId="20" borderId="0" xfId="0" applyNumberFormat="1" applyFont="1" applyFill="1" applyAlignment="1">
      <alignment horizontal="center"/>
    </xf>
    <xf numFmtId="49" fontId="17" fillId="5" borderId="0" xfId="0" applyNumberFormat="1" applyFont="1" applyFill="1" applyAlignment="1">
      <alignment horizontal="center"/>
    </xf>
    <xf numFmtId="0" fontId="88" fillId="0" borderId="0" xfId="0" applyFont="1"/>
    <xf numFmtId="1" fontId="17" fillId="0" borderId="0" xfId="0" applyNumberFormat="1" applyFont="1" applyAlignment="1">
      <alignment horizontal="center"/>
    </xf>
    <xf numFmtId="2" fontId="17" fillId="0" borderId="0" xfId="0" applyNumberFormat="1" applyFont="1" applyAlignment="1">
      <alignment horizontal="center"/>
    </xf>
    <xf numFmtId="166" fontId="18" fillId="20" borderId="0" xfId="0" applyNumberFormat="1" applyFont="1" applyFill="1" applyAlignment="1">
      <alignment horizontal="center"/>
    </xf>
    <xf numFmtId="166" fontId="18" fillId="5" borderId="0" xfId="0" applyNumberFormat="1" applyFont="1" applyFill="1" applyAlignment="1">
      <alignment horizontal="center"/>
    </xf>
    <xf numFmtId="166" fontId="31" fillId="0" borderId="0" xfId="0" applyNumberFormat="1" applyFont="1" applyAlignment="1">
      <alignment horizontal="center"/>
    </xf>
    <xf numFmtId="49" fontId="50" fillId="6" borderId="0" xfId="0" applyNumberFormat="1" applyFont="1" applyFill="1" applyAlignment="1">
      <alignment horizontal="center"/>
    </xf>
    <xf numFmtId="0" fontId="88" fillId="6" borderId="0" xfId="0" applyFont="1" applyFill="1"/>
    <xf numFmtId="166" fontId="31" fillId="6" borderId="0" xfId="0" applyNumberFormat="1" applyFont="1" applyFill="1" applyAlignment="1">
      <alignment horizontal="center"/>
    </xf>
    <xf numFmtId="0" fontId="88" fillId="19" borderId="0" xfId="0" applyFont="1" applyFill="1"/>
    <xf numFmtId="49" fontId="17" fillId="19" borderId="0" xfId="0" applyNumberFormat="1" applyFont="1" applyFill="1" applyAlignment="1">
      <alignment horizontal="center"/>
    </xf>
    <xf numFmtId="49" fontId="50" fillId="19" borderId="0" xfId="0" applyNumberFormat="1" applyFont="1" applyFill="1" applyAlignment="1">
      <alignment horizontal="center"/>
    </xf>
    <xf numFmtId="0" fontId="50" fillId="19" borderId="0" xfId="0" applyFont="1" applyFill="1" applyAlignment="1">
      <alignment horizontal="center"/>
    </xf>
    <xf numFmtId="166" fontId="31" fillId="19" borderId="0" xfId="0" applyNumberFormat="1" applyFont="1" applyFill="1" applyAlignment="1">
      <alignment horizontal="center"/>
    </xf>
    <xf numFmtId="1" fontId="18" fillId="19" borderId="0" xfId="0" applyNumberFormat="1" applyFont="1" applyFill="1" applyAlignment="1">
      <alignment horizontal="center"/>
    </xf>
    <xf numFmtId="166" fontId="18" fillId="19" borderId="0" xfId="0" applyNumberFormat="1" applyFont="1" applyFill="1" applyAlignment="1">
      <alignment horizontal="center"/>
    </xf>
    <xf numFmtId="2" fontId="13" fillId="12" borderId="5" xfId="0" applyNumberFormat="1" applyFont="1" applyFill="1" applyBorder="1" applyAlignment="1">
      <alignment horizontal="center"/>
    </xf>
    <xf numFmtId="1" fontId="13" fillId="12" borderId="0" xfId="0" applyNumberFormat="1" applyFont="1" applyFill="1" applyAlignment="1">
      <alignment horizontal="center"/>
    </xf>
    <xf numFmtId="2" fontId="13" fillId="12" borderId="0" xfId="0" applyNumberFormat="1" applyFont="1" applyFill="1" applyAlignment="1">
      <alignment horizontal="center"/>
    </xf>
    <xf numFmtId="2" fontId="13" fillId="12" borderId="6" xfId="0" applyNumberFormat="1" applyFont="1" applyFill="1" applyBorder="1" applyAlignment="1">
      <alignment horizontal="center"/>
    </xf>
    <xf numFmtId="166" fontId="24" fillId="10" borderId="6" xfId="0" applyNumberFormat="1" applyFont="1" applyFill="1" applyBorder="1" applyAlignment="1">
      <alignment horizontal="center"/>
    </xf>
    <xf numFmtId="2" fontId="24" fillId="5" borderId="5" xfId="0" applyNumberFormat="1" applyFont="1" applyFill="1" applyBorder="1" applyAlignment="1">
      <alignment horizontal="center"/>
    </xf>
    <xf numFmtId="1" fontId="24" fillId="5" borderId="0" xfId="0" applyNumberFormat="1" applyFont="1" applyFill="1" applyAlignment="1">
      <alignment horizontal="center"/>
    </xf>
    <xf numFmtId="2" fontId="24" fillId="5" borderId="0" xfId="0" applyNumberFormat="1" applyFont="1" applyFill="1" applyAlignment="1">
      <alignment horizontal="center"/>
    </xf>
    <xf numFmtId="2" fontId="24" fillId="5" borderId="6" xfId="0" applyNumberFormat="1" applyFont="1" applyFill="1" applyBorder="1" applyAlignment="1">
      <alignment horizontal="center"/>
    </xf>
    <xf numFmtId="49" fontId="0" fillId="0" borderId="0" xfId="0" applyNumberFormat="1"/>
    <xf numFmtId="49" fontId="18" fillId="5" borderId="0" xfId="0" applyNumberFormat="1" applyFont="1" applyFill="1" applyAlignment="1">
      <alignment horizontal="center"/>
    </xf>
    <xf numFmtId="49" fontId="18" fillId="6" borderId="0" xfId="0" applyNumberFormat="1" applyFont="1" applyFill="1" applyAlignment="1">
      <alignment horizontal="center"/>
    </xf>
    <xf numFmtId="49" fontId="13" fillId="12" borderId="0" xfId="0" applyNumberFormat="1" applyFont="1" applyFill="1" applyAlignment="1">
      <alignment horizontal="center"/>
    </xf>
    <xf numFmtId="2" fontId="14" fillId="10" borderId="0" xfId="0" applyNumberFormat="1" applyFont="1" applyFill="1" applyAlignment="1">
      <alignment horizontal="center"/>
    </xf>
    <xf numFmtId="0" fontId="89" fillId="0" borderId="0" xfId="0" applyFont="1"/>
    <xf numFmtId="166" fontId="13" fillId="12" borderId="6" xfId="0" applyNumberFormat="1" applyFont="1" applyFill="1" applyBorder="1" applyAlignment="1">
      <alignment horizontal="center"/>
    </xf>
    <xf numFmtId="2" fontId="16" fillId="10" borderId="5" xfId="0" applyNumberFormat="1" applyFont="1" applyFill="1" applyBorder="1" applyAlignment="1">
      <alignment horizontal="center"/>
    </xf>
    <xf numFmtId="1" fontId="16" fillId="10" borderId="0" xfId="0" applyNumberFormat="1" applyFont="1" applyFill="1" applyAlignment="1">
      <alignment horizontal="center"/>
    </xf>
    <xf numFmtId="2" fontId="16" fillId="10" borderId="0" xfId="0" applyNumberFormat="1" applyFont="1" applyFill="1" applyAlignment="1">
      <alignment horizontal="center"/>
    </xf>
    <xf numFmtId="2" fontId="16" fillId="10" borderId="6" xfId="0" applyNumberFormat="1" applyFont="1" applyFill="1" applyBorder="1" applyAlignment="1">
      <alignment horizontal="center"/>
    </xf>
    <xf numFmtId="49" fontId="16" fillId="0" borderId="0" xfId="0" applyNumberFormat="1" applyFont="1" applyAlignment="1">
      <alignment horizontal="center"/>
    </xf>
    <xf numFmtId="1" fontId="16" fillId="5" borderId="0" xfId="0" applyNumberFormat="1" applyFont="1" applyFill="1" applyAlignment="1">
      <alignment horizontal="center"/>
    </xf>
    <xf numFmtId="2" fontId="16" fillId="5" borderId="6" xfId="0" applyNumberFormat="1" applyFont="1" applyFill="1" applyBorder="1" applyAlignment="1">
      <alignment horizontal="center"/>
    </xf>
    <xf numFmtId="0" fontId="22" fillId="0" borderId="0" xfId="0" applyFont="1"/>
    <xf numFmtId="166" fontId="18" fillId="0" borderId="0" xfId="0" applyNumberFormat="1" applyFont="1" applyAlignment="1">
      <alignment horizontal="center"/>
    </xf>
    <xf numFmtId="49" fontId="18" fillId="0" borderId="0" xfId="0" applyNumberFormat="1" applyFont="1" applyAlignment="1">
      <alignment horizontal="center"/>
    </xf>
    <xf numFmtId="1" fontId="18" fillId="0" borderId="0" xfId="0" applyNumberFormat="1" applyFont="1" applyAlignment="1">
      <alignment horizontal="center"/>
    </xf>
    <xf numFmtId="1" fontId="90" fillId="0" borderId="0" xfId="0" applyNumberFormat="1" applyFont="1"/>
    <xf numFmtId="1" fontId="53" fillId="21" borderId="0" xfId="0" applyNumberFormat="1" applyFont="1" applyFill="1" applyAlignment="1">
      <alignment horizontal="center"/>
    </xf>
    <xf numFmtId="1" fontId="91" fillId="21" borderId="0" xfId="0" applyNumberFormat="1" applyFont="1" applyFill="1" applyAlignment="1">
      <alignment horizontal="center"/>
    </xf>
    <xf numFmtId="1" fontId="92" fillId="21" borderId="0" xfId="0" applyNumberFormat="1" applyFont="1" applyFill="1"/>
    <xf numFmtId="166" fontId="16" fillId="6" borderId="0" xfId="0" applyNumberFormat="1" applyFont="1" applyFill="1" applyAlignment="1">
      <alignment horizontal="center"/>
    </xf>
    <xf numFmtId="2" fontId="15" fillId="11" borderId="5" xfId="0" applyNumberFormat="1" applyFont="1" applyFill="1" applyBorder="1" applyAlignment="1">
      <alignment horizontal="center"/>
    </xf>
    <xf numFmtId="1" fontId="15" fillId="11" borderId="0" xfId="0" applyNumberFormat="1" applyFont="1" applyFill="1" applyAlignment="1">
      <alignment horizontal="center"/>
    </xf>
    <xf numFmtId="2" fontId="15" fillId="11" borderId="0" xfId="0" applyNumberFormat="1" applyFont="1" applyFill="1" applyAlignment="1">
      <alignment horizontal="center"/>
    </xf>
    <xf numFmtId="2" fontId="15" fillId="11" borderId="6" xfId="0" applyNumberFormat="1" applyFont="1" applyFill="1" applyBorder="1" applyAlignment="1">
      <alignment horizontal="center"/>
    </xf>
    <xf numFmtId="49" fontId="15" fillId="11" borderId="0" xfId="0" applyNumberFormat="1" applyFont="1" applyFill="1" applyAlignment="1">
      <alignment horizontal="center"/>
    </xf>
    <xf numFmtId="166" fontId="24" fillId="10" borderId="0" xfId="0" applyNumberFormat="1" applyFont="1" applyFill="1" applyAlignment="1">
      <alignment horizontal="center"/>
    </xf>
    <xf numFmtId="166" fontId="0" fillId="0" borderId="0" xfId="0" applyNumberFormat="1"/>
    <xf numFmtId="166" fontId="17" fillId="6" borderId="0" xfId="0" applyNumberFormat="1" applyFont="1" applyFill="1" applyAlignment="1">
      <alignment horizontal="center"/>
    </xf>
    <xf numFmtId="166" fontId="92" fillId="21" borderId="0" xfId="0" applyNumberFormat="1" applyFont="1" applyFill="1"/>
    <xf numFmtId="166" fontId="13" fillId="12" borderId="0" xfId="0" applyNumberFormat="1" applyFont="1" applyFill="1" applyAlignment="1">
      <alignment horizontal="center"/>
    </xf>
    <xf numFmtId="166" fontId="15" fillId="11" borderId="0" xfId="0" applyNumberFormat="1" applyFont="1" applyFill="1" applyAlignment="1">
      <alignment horizontal="center"/>
    </xf>
    <xf numFmtId="166" fontId="16" fillId="10" borderId="0" xfId="0" applyNumberFormat="1" applyFont="1" applyFill="1" applyAlignment="1">
      <alignment horizontal="center"/>
    </xf>
    <xf numFmtId="164" fontId="50" fillId="12" borderId="2" xfId="0" applyNumberFormat="1" applyFont="1" applyFill="1" applyBorder="1" applyAlignment="1">
      <alignment horizontal="center"/>
    </xf>
    <xf numFmtId="164" fontId="23" fillId="12" borderId="4" xfId="0" applyNumberFormat="1" applyFont="1" applyFill="1" applyBorder="1" applyAlignment="1">
      <alignment horizontal="center"/>
    </xf>
    <xf numFmtId="49" fontId="23" fillId="12" borderId="0" xfId="0" applyNumberFormat="1" applyFont="1" applyFill="1" applyAlignment="1">
      <alignment horizontal="center"/>
    </xf>
    <xf numFmtId="49" fontId="23" fillId="12" borderId="2" xfId="0" applyNumberFormat="1" applyFont="1" applyFill="1" applyBorder="1" applyAlignment="1">
      <alignment horizontal="center"/>
    </xf>
    <xf numFmtId="166" fontId="23" fillId="12" borderId="2" xfId="0" applyNumberFormat="1" applyFont="1" applyFill="1" applyBorder="1" applyAlignment="1">
      <alignment horizontal="center"/>
    </xf>
    <xf numFmtId="2" fontId="13" fillId="12" borderId="2" xfId="0" applyNumberFormat="1" applyFont="1" applyFill="1" applyBorder="1" applyAlignment="1">
      <alignment horizontal="center"/>
    </xf>
    <xf numFmtId="1" fontId="18" fillId="6" borderId="0" xfId="0" applyNumberFormat="1" applyFont="1" applyFill="1" applyAlignment="1">
      <alignment horizontal="center"/>
    </xf>
    <xf numFmtId="0" fontId="71" fillId="5" borderId="0" xfId="0" applyFont="1" applyFill="1" applyAlignment="1">
      <alignment horizontal="left" vertical="center"/>
    </xf>
    <xf numFmtId="0" fontId="71" fillId="5" borderId="0" xfId="0" applyFont="1" applyFill="1" applyAlignment="1">
      <alignment horizontal="left"/>
    </xf>
    <xf numFmtId="0" fontId="60" fillId="5" borderId="0" xfId="0" applyFont="1" applyFill="1"/>
    <xf numFmtId="0" fontId="60" fillId="5" borderId="0" xfId="0" applyFont="1" applyFill="1" applyAlignment="1">
      <alignment horizontal="center"/>
    </xf>
    <xf numFmtId="164" fontId="60" fillId="5" borderId="0" xfId="0" applyNumberFormat="1" applyFont="1" applyFill="1" applyAlignment="1">
      <alignment horizontal="center"/>
    </xf>
    <xf numFmtId="165" fontId="60" fillId="5" borderId="0" xfId="0" applyNumberFormat="1" applyFont="1" applyFill="1" applyAlignment="1">
      <alignment horizontal="center"/>
    </xf>
    <xf numFmtId="0" fontId="60" fillId="5" borderId="0" xfId="0" applyFont="1" applyFill="1" applyAlignment="1">
      <alignment horizontal="left"/>
    </xf>
    <xf numFmtId="0" fontId="93" fillId="5" borderId="0" xfId="0" applyFont="1" applyFill="1" applyAlignment="1">
      <alignment horizontal="center"/>
    </xf>
    <xf numFmtId="164" fontId="93" fillId="5" borderId="0" xfId="0" applyNumberFormat="1" applyFont="1" applyFill="1" applyAlignment="1">
      <alignment horizontal="center"/>
    </xf>
    <xf numFmtId="165" fontId="93" fillId="5" borderId="0" xfId="0" applyNumberFormat="1" applyFont="1" applyFill="1" applyAlignment="1">
      <alignment horizontal="center"/>
    </xf>
    <xf numFmtId="0" fontId="60" fillId="5" borderId="0" xfId="0" applyFont="1" applyFill="1" applyAlignment="1">
      <alignment vertical="center"/>
    </xf>
    <xf numFmtId="0" fontId="94" fillId="5" borderId="0" xfId="0" applyFont="1" applyFill="1" applyAlignment="1">
      <alignment vertical="center"/>
    </xf>
    <xf numFmtId="0" fontId="60" fillId="5" borderId="0" xfId="0" applyFont="1" applyFill="1" applyAlignment="1">
      <alignment horizontal="left" vertical="center"/>
    </xf>
    <xf numFmtId="0" fontId="96" fillId="6" borderId="0" xfId="0" applyFont="1" applyFill="1"/>
    <xf numFmtId="165" fontId="96" fillId="6" borderId="0" xfId="0" applyNumberFormat="1" applyFont="1" applyFill="1" applyAlignment="1">
      <alignment horizontal="center"/>
    </xf>
    <xf numFmtId="1" fontId="96" fillId="6" borderId="0" xfId="0" applyNumberFormat="1" applyFont="1" applyFill="1" applyAlignment="1">
      <alignment horizontal="center"/>
    </xf>
    <xf numFmtId="164" fontId="73" fillId="8" borderId="0" xfId="0" applyNumberFormat="1" applyFont="1" applyFill="1" applyAlignment="1">
      <alignment horizontal="center"/>
    </xf>
    <xf numFmtId="164" fontId="69" fillId="22" borderId="0" xfId="0" applyNumberFormat="1" applyFont="1" applyFill="1" applyAlignment="1">
      <alignment horizontal="center"/>
    </xf>
    <xf numFmtId="165" fontId="65" fillId="22" borderId="0" xfId="0" applyNumberFormat="1" applyFont="1" applyFill="1" applyAlignment="1">
      <alignment horizontal="center"/>
    </xf>
    <xf numFmtId="165" fontId="65" fillId="22" borderId="3" xfId="0" applyNumberFormat="1" applyFont="1" applyFill="1" applyBorder="1" applyAlignment="1">
      <alignment horizontal="center"/>
    </xf>
    <xf numFmtId="165" fontId="65" fillId="22" borderId="6" xfId="0" applyNumberFormat="1" applyFont="1" applyFill="1" applyBorder="1" applyAlignment="1">
      <alignment horizontal="center"/>
    </xf>
    <xf numFmtId="164" fontId="24" fillId="6" borderId="0" xfId="0" applyNumberFormat="1" applyFont="1" applyFill="1" applyAlignment="1">
      <alignment horizontal="center"/>
    </xf>
    <xf numFmtId="0" fontId="84" fillId="5" borderId="3" xfId="0" applyFont="1" applyFill="1" applyBorder="1" applyAlignment="1">
      <alignment horizontal="center"/>
    </xf>
    <xf numFmtId="0" fontId="24" fillId="23" borderId="0" xfId="0" applyFont="1" applyFill="1" applyAlignment="1">
      <alignment horizontal="center"/>
    </xf>
    <xf numFmtId="0" fontId="100" fillId="23" borderId="0" xfId="0" applyFont="1" applyFill="1" applyAlignment="1">
      <alignment horizontal="center"/>
    </xf>
    <xf numFmtId="0" fontId="23" fillId="10" borderId="0" xfId="0" applyFont="1" applyFill="1" applyAlignment="1">
      <alignment horizontal="center"/>
    </xf>
    <xf numFmtId="0" fontId="0" fillId="10" borderId="0" xfId="0" applyFill="1"/>
    <xf numFmtId="166" fontId="24" fillId="13" borderId="0" xfId="0" applyNumberFormat="1" applyFont="1" applyFill="1" applyAlignment="1">
      <alignment horizontal="center"/>
    </xf>
    <xf numFmtId="14" fontId="24" fillId="19" borderId="0" xfId="0" applyNumberFormat="1" applyFont="1" applyFill="1" applyAlignment="1">
      <alignment horizontal="center"/>
    </xf>
    <xf numFmtId="10" fontId="12" fillId="6" borderId="3" xfId="0" applyNumberFormat="1" applyFont="1" applyFill="1" applyBorder="1" applyAlignment="1">
      <alignment horizontal="center"/>
    </xf>
    <xf numFmtId="164" fontId="35" fillId="0" borderId="2" xfId="0" applyNumberFormat="1" applyFont="1" applyBorder="1" applyAlignment="1">
      <alignment horizontal="center"/>
    </xf>
    <xf numFmtId="165" fontId="32" fillId="0" borderId="3" xfId="0" applyNumberFormat="1" applyFont="1" applyBorder="1" applyAlignment="1">
      <alignment horizontal="center"/>
    </xf>
    <xf numFmtId="165" fontId="32" fillId="0" borderId="6" xfId="0" applyNumberFormat="1" applyFont="1" applyBorder="1" applyAlignment="1">
      <alignment horizontal="center"/>
    </xf>
    <xf numFmtId="165" fontId="32" fillId="0" borderId="8" xfId="0" applyNumberFormat="1" applyFont="1" applyBorder="1" applyAlignment="1">
      <alignment horizontal="center"/>
    </xf>
    <xf numFmtId="167" fontId="24" fillId="0" borderId="0" xfId="0" applyNumberFormat="1" applyFont="1"/>
    <xf numFmtId="167" fontId="42" fillId="0" borderId="0" xfId="0" applyNumberFormat="1" applyFont="1"/>
    <xf numFmtId="167" fontId="41" fillId="0" borderId="0" xfId="0" applyNumberFormat="1" applyFont="1"/>
    <xf numFmtId="167" fontId="49" fillId="0" borderId="0" xfId="0" applyNumberFormat="1" applyFont="1" applyAlignment="1">
      <alignment horizontal="center"/>
    </xf>
    <xf numFmtId="167" fontId="44" fillId="0" borderId="0" xfId="0" applyNumberFormat="1" applyFont="1" applyAlignment="1">
      <alignment horizontal="center"/>
    </xf>
    <xf numFmtId="167" fontId="24" fillId="0" borderId="0" xfId="0" applyNumberFormat="1" applyFont="1" applyAlignment="1">
      <alignment horizontal="center"/>
    </xf>
    <xf numFmtId="167" fontId="24" fillId="0" borderId="0" xfId="0" applyNumberFormat="1" applyFont="1" applyAlignment="1">
      <alignment horizontal="left"/>
    </xf>
    <xf numFmtId="167" fontId="0" fillId="0" borderId="0" xfId="0" applyNumberFormat="1"/>
    <xf numFmtId="167" fontId="23" fillId="0" borderId="0" xfId="0" applyNumberFormat="1" applyFont="1"/>
    <xf numFmtId="1" fontId="24" fillId="0" borderId="0" xfId="0" applyNumberFormat="1" applyFont="1"/>
    <xf numFmtId="1" fontId="42" fillId="0" borderId="0" xfId="0" applyNumberFormat="1" applyFont="1"/>
    <xf numFmtId="1" fontId="41" fillId="0" borderId="0" xfId="0" applyNumberFormat="1" applyFont="1"/>
    <xf numFmtId="1" fontId="49" fillId="0" borderId="0" xfId="0" applyNumberFormat="1" applyFont="1" applyAlignment="1">
      <alignment horizontal="center"/>
    </xf>
    <xf numFmtId="1" fontId="44" fillId="0" borderId="0" xfId="0" applyNumberFormat="1" applyFont="1" applyAlignment="1">
      <alignment horizontal="center"/>
    </xf>
    <xf numFmtId="1" fontId="24" fillId="0" borderId="0" xfId="0" applyNumberFormat="1" applyFont="1" applyAlignment="1">
      <alignment horizontal="left"/>
    </xf>
    <xf numFmtId="1" fontId="0" fillId="0" borderId="0" xfId="0" applyNumberFormat="1"/>
    <xf numFmtId="1" fontId="23" fillId="0" borderId="0" xfId="0" applyNumberFormat="1" applyFont="1"/>
    <xf numFmtId="167" fontId="44" fillId="10" borderId="7" xfId="0" applyNumberFormat="1" applyFont="1" applyFill="1" applyBorder="1" applyAlignment="1">
      <alignment horizontal="center"/>
    </xf>
    <xf numFmtId="167" fontId="101" fillId="10" borderId="0" xfId="0" applyNumberFormat="1" applyFont="1" applyFill="1" applyAlignment="1">
      <alignment horizontal="center"/>
    </xf>
    <xf numFmtId="1" fontId="44" fillId="10" borderId="0" xfId="0" applyNumberFormat="1" applyFont="1" applyFill="1" applyAlignment="1">
      <alignment horizontal="center"/>
    </xf>
    <xf numFmtId="1" fontId="102" fillId="7" borderId="6" xfId="0" applyNumberFormat="1" applyFont="1" applyFill="1" applyBorder="1" applyAlignment="1">
      <alignment horizontal="center"/>
    </xf>
    <xf numFmtId="167" fontId="102" fillId="7" borderId="7" xfId="0" applyNumberFormat="1" applyFont="1" applyFill="1" applyBorder="1" applyAlignment="1">
      <alignment horizontal="center"/>
    </xf>
    <xf numFmtId="1" fontId="102" fillId="7" borderId="8" xfId="0" applyNumberFormat="1" applyFont="1" applyFill="1" applyBorder="1" applyAlignment="1">
      <alignment horizontal="center"/>
    </xf>
    <xf numFmtId="0" fontId="104" fillId="10" borderId="0" xfId="0" applyFont="1" applyFill="1"/>
    <xf numFmtId="0" fontId="88" fillId="0" borderId="0" xfId="0" applyFont="1" applyAlignment="1">
      <alignment horizontal="center"/>
    </xf>
    <xf numFmtId="2" fontId="88" fillId="0" borderId="0" xfId="0" applyNumberFormat="1" applyFont="1" applyAlignment="1">
      <alignment horizontal="center"/>
    </xf>
    <xf numFmtId="166" fontId="65" fillId="0" borderId="3" xfId="0" applyNumberFormat="1" applyFont="1" applyBorder="1" applyAlignment="1">
      <alignment horizontal="center"/>
    </xf>
    <xf numFmtId="166" fontId="78" fillId="0" borderId="2" xfId="0" applyNumberFormat="1" applyFont="1" applyBorder="1" applyAlignment="1">
      <alignment horizontal="center"/>
    </xf>
    <xf numFmtId="166" fontId="78" fillId="0" borderId="0" xfId="0" applyNumberFormat="1" applyFont="1" applyAlignment="1">
      <alignment horizontal="center"/>
    </xf>
    <xf numFmtId="166" fontId="78" fillId="0" borderId="3" xfId="0" applyNumberFormat="1" applyFont="1" applyBorder="1" applyAlignment="1">
      <alignment horizontal="center"/>
    </xf>
    <xf numFmtId="166" fontId="65" fillId="0" borderId="4" xfId="0" applyNumberFormat="1" applyFont="1" applyBorder="1" applyAlignment="1">
      <alignment horizontal="center"/>
    </xf>
    <xf numFmtId="166" fontId="32" fillId="0" borderId="4" xfId="0" applyNumberFormat="1" applyFont="1" applyBorder="1" applyAlignment="1">
      <alignment horizontal="center"/>
    </xf>
    <xf numFmtId="166" fontId="32" fillId="0" borderId="6" xfId="0" applyNumberFormat="1" applyFont="1" applyBorder="1" applyAlignment="1">
      <alignment horizontal="center"/>
    </xf>
    <xf numFmtId="166" fontId="65" fillId="0" borderId="6" xfId="0" applyNumberFormat="1" applyFont="1" applyBorder="1" applyAlignment="1">
      <alignment horizontal="center"/>
    </xf>
    <xf numFmtId="166" fontId="65" fillId="0" borderId="8" xfId="0" applyNumberFormat="1" applyFont="1" applyBorder="1" applyAlignment="1">
      <alignment horizontal="center"/>
    </xf>
    <xf numFmtId="165" fontId="65" fillId="22" borderId="8" xfId="0" applyNumberFormat="1" applyFont="1" applyFill="1" applyBorder="1" applyAlignment="1">
      <alignment horizontal="center"/>
    </xf>
    <xf numFmtId="0" fontId="0" fillId="0" borderId="0" xfId="0" applyAlignment="1">
      <alignment horizontal="center"/>
    </xf>
    <xf numFmtId="0" fontId="0" fillId="0" borderId="3" xfId="0" applyBorder="1"/>
    <xf numFmtId="0" fontId="0" fillId="5" borderId="0" xfId="0" applyFill="1"/>
    <xf numFmtId="2" fontId="0" fillId="0" borderId="0" xfId="0" applyNumberFormat="1" applyAlignment="1">
      <alignment horizontal="center"/>
    </xf>
    <xf numFmtId="0" fontId="109" fillId="9" borderId="0" xfId="0" applyFont="1" applyFill="1"/>
    <xf numFmtId="0" fontId="109" fillId="0" borderId="0" xfId="0" applyFont="1"/>
    <xf numFmtId="0" fontId="0" fillId="24" borderId="0" xfId="0" applyFill="1"/>
    <xf numFmtId="0" fontId="0" fillId="21" borderId="0" xfId="0" applyFill="1"/>
    <xf numFmtId="0" fontId="59" fillId="21" borderId="0" xfId="0" applyFont="1" applyFill="1" applyAlignment="1">
      <alignment horizontal="center"/>
    </xf>
    <xf numFmtId="0" fontId="0" fillId="20" borderId="0" xfId="0" applyFill="1"/>
    <xf numFmtId="0" fontId="59" fillId="24" borderId="0" xfId="0" applyFont="1" applyFill="1" applyAlignment="1">
      <alignment horizontal="center"/>
    </xf>
    <xf numFmtId="0" fontId="108" fillId="9" borderId="0" xfId="0" applyFont="1" applyFill="1"/>
    <xf numFmtId="0" fontId="0" fillId="9" borderId="0" xfId="0" applyFill="1"/>
    <xf numFmtId="0" fontId="112" fillId="0" borderId="0" xfId="0" applyFont="1"/>
    <xf numFmtId="0" fontId="107" fillId="24" borderId="0" xfId="0" applyFont="1" applyFill="1" applyAlignment="1">
      <alignment horizontal="center"/>
    </xf>
    <xf numFmtId="0" fontId="114" fillId="0" borderId="0" xfId="0" applyFont="1"/>
    <xf numFmtId="0" fontId="112" fillId="20" borderId="0" xfId="0" applyFont="1" applyFill="1"/>
    <xf numFmtId="0" fontId="108" fillId="20" borderId="0" xfId="0" applyFont="1" applyFill="1"/>
    <xf numFmtId="0" fontId="115" fillId="20" borderId="0" xfId="0" applyFont="1" applyFill="1"/>
    <xf numFmtId="0" fontId="61" fillId="9" borderId="0" xfId="0" applyFont="1" applyFill="1"/>
    <xf numFmtId="0" fontId="112" fillId="9" borderId="0" xfId="0" applyFont="1" applyFill="1"/>
    <xf numFmtId="10" fontId="0" fillId="0" borderId="0" xfId="0" applyNumberFormat="1" applyAlignment="1">
      <alignment horizontal="center"/>
    </xf>
    <xf numFmtId="0" fontId="116" fillId="20" borderId="0" xfId="0" applyFont="1" applyFill="1" applyAlignment="1">
      <alignment horizontal="center"/>
    </xf>
    <xf numFmtId="0" fontId="108" fillId="0" borderId="0" xfId="0" applyFont="1"/>
    <xf numFmtId="0" fontId="118" fillId="9" borderId="0" xfId="0" applyFont="1" applyFill="1"/>
    <xf numFmtId="0" fontId="0" fillId="5" borderId="12" xfId="0" applyFill="1" applyBorder="1" applyAlignment="1">
      <alignment horizontal="center"/>
    </xf>
    <xf numFmtId="0" fontId="0" fillId="5" borderId="11" xfId="0" applyFill="1" applyBorder="1" applyAlignment="1">
      <alignment horizontal="center"/>
    </xf>
    <xf numFmtId="0" fontId="88" fillId="5" borderId="11" xfId="0" applyFont="1" applyFill="1" applyBorder="1" applyAlignment="1">
      <alignment horizontal="center"/>
    </xf>
    <xf numFmtId="0" fontId="0" fillId="5" borderId="10" xfId="0" applyFill="1" applyBorder="1"/>
    <xf numFmtId="0" fontId="111" fillId="9" borderId="10" xfId="0" applyFont="1" applyFill="1" applyBorder="1" applyAlignment="1">
      <alignment horizontal="center"/>
    </xf>
    <xf numFmtId="0" fontId="116" fillId="6" borderId="12" xfId="0" applyFont="1" applyFill="1" applyBorder="1" applyAlignment="1">
      <alignment horizontal="center"/>
    </xf>
    <xf numFmtId="2" fontId="116" fillId="6" borderId="12" xfId="0" applyNumberFormat="1" applyFont="1" applyFill="1" applyBorder="1" applyAlignment="1">
      <alignment horizontal="center"/>
    </xf>
    <xf numFmtId="9" fontId="116" fillId="6" borderId="10" xfId="0" applyNumberFormat="1" applyFont="1" applyFill="1" applyBorder="1" applyAlignment="1">
      <alignment horizontal="center"/>
    </xf>
    <xf numFmtId="9" fontId="116" fillId="6" borderId="12" xfId="0" applyNumberFormat="1" applyFont="1" applyFill="1" applyBorder="1" applyAlignment="1">
      <alignment horizontal="center"/>
    </xf>
    <xf numFmtId="0" fontId="117" fillId="25" borderId="10" xfId="0" applyFont="1" applyFill="1" applyBorder="1" applyAlignment="1">
      <alignment horizontal="center"/>
    </xf>
    <xf numFmtId="2" fontId="117" fillId="25" borderId="10" xfId="0" applyNumberFormat="1" applyFont="1" applyFill="1" applyBorder="1" applyAlignment="1">
      <alignment horizontal="center"/>
    </xf>
    <xf numFmtId="10" fontId="117" fillId="25" borderId="4" xfId="0" applyNumberFormat="1" applyFont="1" applyFill="1" applyBorder="1" applyAlignment="1">
      <alignment horizontal="center"/>
    </xf>
    <xf numFmtId="0" fontId="110" fillId="25" borderId="11" xfId="0" applyFont="1" applyFill="1" applyBorder="1" applyAlignment="1">
      <alignment horizontal="center"/>
    </xf>
    <xf numFmtId="0" fontId="110" fillId="25" borderId="8" xfId="0" applyFont="1" applyFill="1" applyBorder="1" applyAlignment="1">
      <alignment horizontal="center"/>
    </xf>
    <xf numFmtId="2" fontId="0" fillId="21" borderId="0" xfId="0" applyNumberFormat="1" applyFill="1" applyAlignment="1">
      <alignment horizontal="center"/>
    </xf>
    <xf numFmtId="10" fontId="59" fillId="21" borderId="0" xfId="0" applyNumberFormat="1" applyFont="1" applyFill="1" applyAlignment="1">
      <alignment horizontal="center"/>
    </xf>
    <xf numFmtId="164" fontId="32" fillId="0" borderId="5" xfId="0" applyNumberFormat="1" applyFont="1" applyBorder="1" applyAlignment="1">
      <alignment horizontal="center"/>
    </xf>
    <xf numFmtId="166" fontId="32" fillId="0" borderId="8" xfId="0" applyNumberFormat="1" applyFont="1" applyBorder="1" applyAlignment="1">
      <alignment horizontal="center"/>
    </xf>
    <xf numFmtId="167" fontId="24" fillId="2" borderId="0" xfId="0" applyNumberFormat="1" applyFont="1" applyFill="1"/>
    <xf numFmtId="1" fontId="24" fillId="2" borderId="0" xfId="0" applyNumberFormat="1" applyFont="1" applyFill="1"/>
    <xf numFmtId="0" fontId="66" fillId="22" borderId="0" xfId="0" applyFont="1" applyFill="1" applyAlignment="1">
      <alignment horizontal="center"/>
    </xf>
    <xf numFmtId="164" fontId="65" fillId="22" borderId="0" xfId="0" applyNumberFormat="1" applyFont="1" applyFill="1" applyAlignment="1">
      <alignment horizontal="center"/>
    </xf>
    <xf numFmtId="0" fontId="65" fillId="22" borderId="0" xfId="0" applyFont="1" applyFill="1"/>
    <xf numFmtId="167" fontId="24" fillId="22" borderId="0" xfId="0" applyNumberFormat="1" applyFont="1" applyFill="1"/>
    <xf numFmtId="1" fontId="24" fillId="22" borderId="0" xfId="0" applyNumberFormat="1" applyFont="1" applyFill="1"/>
    <xf numFmtId="0" fontId="76" fillId="22" borderId="3" xfId="0" applyFont="1" applyFill="1" applyBorder="1" applyAlignment="1">
      <alignment horizontal="center"/>
    </xf>
    <xf numFmtId="165" fontId="76" fillId="22" borderId="3" xfId="0" applyNumberFormat="1" applyFont="1" applyFill="1" applyBorder="1" applyAlignment="1">
      <alignment horizontal="center"/>
    </xf>
    <xf numFmtId="165" fontId="122" fillId="22" borderId="3" xfId="0" applyNumberFormat="1" applyFont="1" applyFill="1" applyBorder="1" applyAlignment="1">
      <alignment horizontal="center"/>
    </xf>
    <xf numFmtId="165" fontId="122" fillId="22" borderId="0" xfId="0" applyNumberFormat="1" applyFont="1" applyFill="1" applyAlignment="1">
      <alignment horizontal="center"/>
    </xf>
    <xf numFmtId="164" fontId="76" fillId="22" borderId="0" xfId="0" applyNumberFormat="1" applyFont="1" applyFill="1" applyAlignment="1">
      <alignment horizontal="center"/>
    </xf>
    <xf numFmtId="164" fontId="76" fillId="22" borderId="9" xfId="0" applyNumberFormat="1" applyFont="1" applyFill="1" applyBorder="1" applyAlignment="1">
      <alignment horizontal="center"/>
    </xf>
    <xf numFmtId="0" fontId="76" fillId="22" borderId="3" xfId="0" applyFont="1" applyFill="1" applyBorder="1" applyAlignment="1">
      <alignment horizontal="center" vertical="center"/>
    </xf>
    <xf numFmtId="167" fontId="123" fillId="22" borderId="0" xfId="0" applyNumberFormat="1" applyFont="1" applyFill="1" applyAlignment="1">
      <alignment horizontal="center"/>
    </xf>
    <xf numFmtId="1" fontId="124" fillId="22" borderId="0" xfId="0" applyNumberFormat="1" applyFont="1" applyFill="1" applyAlignment="1">
      <alignment horizontal="center"/>
    </xf>
    <xf numFmtId="165" fontId="24" fillId="18" borderId="0" xfId="0" applyNumberFormat="1" applyFont="1" applyFill="1" applyAlignment="1">
      <alignment horizontal="center"/>
    </xf>
    <xf numFmtId="164" fontId="24" fillId="18" borderId="0" xfId="0" applyNumberFormat="1" applyFont="1" applyFill="1" applyAlignment="1">
      <alignment horizontal="center"/>
    </xf>
    <xf numFmtId="165" fontId="54" fillId="18" borderId="0" xfId="0" applyNumberFormat="1" applyFont="1" applyFill="1" applyAlignment="1">
      <alignment horizontal="left"/>
    </xf>
    <xf numFmtId="0" fontId="54" fillId="18" borderId="5" xfId="0" applyFont="1" applyFill="1" applyBorder="1" applyAlignment="1">
      <alignment horizontal="left"/>
    </xf>
    <xf numFmtId="0" fontId="54" fillId="18" borderId="5" xfId="0" applyFont="1" applyFill="1" applyBorder="1" applyAlignment="1">
      <alignment horizontal="center"/>
    </xf>
    <xf numFmtId="0" fontId="54" fillId="18" borderId="7" xfId="0" applyFont="1" applyFill="1" applyBorder="1" applyAlignment="1">
      <alignment horizontal="left"/>
    </xf>
    <xf numFmtId="1" fontId="24" fillId="18" borderId="0" xfId="0" applyNumberFormat="1" applyFont="1" applyFill="1" applyAlignment="1">
      <alignment horizontal="center"/>
    </xf>
    <xf numFmtId="165" fontId="30" fillId="18" borderId="0" xfId="0" applyNumberFormat="1" applyFont="1" applyFill="1" applyAlignment="1">
      <alignment horizontal="left"/>
    </xf>
    <xf numFmtId="0" fontId="126" fillId="18" borderId="0" xfId="0" applyFont="1" applyFill="1" applyAlignment="1">
      <alignment horizontal="center"/>
    </xf>
    <xf numFmtId="167" fontId="24" fillId="14" borderId="0" xfId="0" applyNumberFormat="1" applyFont="1" applyFill="1"/>
    <xf numFmtId="1" fontId="24" fillId="14" borderId="0" xfId="0" applyNumberFormat="1" applyFont="1" applyFill="1"/>
    <xf numFmtId="164" fontId="130" fillId="0" borderId="0" xfId="0" applyNumberFormat="1" applyFont="1" applyAlignment="1">
      <alignment horizontal="center"/>
    </xf>
    <xf numFmtId="164" fontId="76" fillId="22" borderId="3" xfId="0" applyNumberFormat="1" applyFont="1" applyFill="1" applyBorder="1" applyAlignment="1">
      <alignment horizontal="center"/>
    </xf>
    <xf numFmtId="0" fontId="24" fillId="22" borderId="0" xfId="0" applyFont="1" applyFill="1"/>
    <xf numFmtId="2" fontId="65" fillId="0" borderId="3" xfId="0" applyNumberFormat="1" applyFont="1" applyBorder="1" applyAlignment="1">
      <alignment horizontal="center"/>
    </xf>
    <xf numFmtId="167" fontId="102" fillId="7" borderId="5" xfId="0" applyNumberFormat="1" applyFont="1" applyFill="1" applyBorder="1" applyAlignment="1">
      <alignment horizontal="center"/>
    </xf>
    <xf numFmtId="0" fontId="10" fillId="5" borderId="10" xfId="0" applyFont="1" applyFill="1" applyBorder="1"/>
    <xf numFmtId="164" fontId="69" fillId="5" borderId="11" xfId="0" applyNumberFormat="1" applyFont="1" applyFill="1" applyBorder="1" applyAlignment="1">
      <alignment horizontal="center"/>
    </xf>
    <xf numFmtId="165" fontId="65" fillId="0" borderId="2" xfId="0" applyNumberFormat="1" applyFont="1" applyBorder="1" applyAlignment="1">
      <alignment horizontal="center"/>
    </xf>
    <xf numFmtId="165" fontId="65" fillId="0" borderId="3" xfId="0" applyNumberFormat="1" applyFont="1" applyBorder="1" applyAlignment="1">
      <alignment horizontal="center"/>
    </xf>
    <xf numFmtId="165" fontId="65" fillId="0" borderId="4" xfId="0" applyNumberFormat="1" applyFont="1" applyBorder="1" applyAlignment="1">
      <alignment horizontal="center"/>
    </xf>
    <xf numFmtId="0" fontId="132" fillId="0" borderId="0" xfId="0" applyFont="1"/>
    <xf numFmtId="0" fontId="136" fillId="0" borderId="0" xfId="0" applyFont="1"/>
    <xf numFmtId="0" fontId="132" fillId="6" borderId="0" xfId="0" applyFont="1" applyFill="1"/>
    <xf numFmtId="0" fontId="132" fillId="6" borderId="0" xfId="0" applyFont="1" applyFill="1" applyAlignment="1">
      <alignment horizontal="left"/>
    </xf>
    <xf numFmtId="0" fontId="134" fillId="6" borderId="0" xfId="0" applyFont="1" applyFill="1"/>
    <xf numFmtId="0" fontId="22" fillId="6" borderId="0" xfId="0" applyFont="1" applyFill="1"/>
    <xf numFmtId="0" fontId="137" fillId="6" borderId="0" xfId="0" applyFont="1" applyFill="1"/>
    <xf numFmtId="0" fontId="135" fillId="6" borderId="0" xfId="0" applyFont="1" applyFill="1"/>
    <xf numFmtId="0" fontId="133" fillId="9" borderId="0" xfId="0" applyFont="1" applyFill="1"/>
    <xf numFmtId="2" fontId="32" fillId="0" borderId="12" xfId="0" applyNumberFormat="1" applyFont="1" applyBorder="1" applyAlignment="1">
      <alignment horizontal="center"/>
    </xf>
    <xf numFmtId="2" fontId="32" fillId="0" borderId="11" xfId="0" applyNumberFormat="1" applyFont="1" applyBorder="1" applyAlignment="1">
      <alignment horizontal="center"/>
    </xf>
    <xf numFmtId="0" fontId="136" fillId="6" borderId="0" xfId="0" applyFont="1" applyFill="1"/>
    <xf numFmtId="0" fontId="132" fillId="9" borderId="0" xfId="0" applyFont="1" applyFill="1"/>
    <xf numFmtId="0" fontId="22" fillId="0" borderId="0" xfId="0" applyFont="1" applyProtection="1">
      <protection locked="0"/>
    </xf>
    <xf numFmtId="0" fontId="139" fillId="9" borderId="0" xfId="0" applyFont="1" applyFill="1"/>
    <xf numFmtId="0" fontId="134" fillId="6" borderId="0" xfId="0" applyFont="1" applyFill="1" applyAlignment="1">
      <alignment horizontal="center"/>
    </xf>
    <xf numFmtId="0" fontId="140" fillId="9" borderId="0" xfId="0" applyFont="1" applyFill="1"/>
    <xf numFmtId="0" fontId="140" fillId="9" borderId="0" xfId="0" applyFont="1" applyFill="1" applyAlignment="1">
      <alignment horizontal="left"/>
    </xf>
    <xf numFmtId="0" fontId="8" fillId="0" borderId="0" xfId="0" applyFont="1" applyAlignment="1">
      <alignment horizontal="left"/>
    </xf>
    <xf numFmtId="0" fontId="8" fillId="0" borderId="0" xfId="0" applyFont="1" applyAlignment="1">
      <alignment horizontal="center"/>
    </xf>
    <xf numFmtId="49" fontId="8" fillId="0" borderId="0" xfId="0" applyNumberFormat="1" applyFont="1" applyAlignment="1">
      <alignment horizontal="center"/>
    </xf>
    <xf numFmtId="2" fontId="96" fillId="6" borderId="0" xfId="0" applyNumberFormat="1" applyFont="1" applyFill="1" applyAlignment="1">
      <alignment horizontal="center"/>
    </xf>
    <xf numFmtId="1" fontId="22" fillId="6" borderId="0" xfId="0" applyNumberFormat="1" applyFont="1" applyFill="1" applyAlignment="1">
      <alignment horizontal="center"/>
    </xf>
    <xf numFmtId="166" fontId="132" fillId="6" borderId="0" xfId="0" applyNumberFormat="1" applyFont="1" applyFill="1" applyAlignment="1">
      <alignment horizontal="center"/>
    </xf>
    <xf numFmtId="0" fontId="22" fillId="6" borderId="0" xfId="0" applyFont="1" applyFill="1" applyAlignment="1">
      <alignment horizontal="center"/>
    </xf>
    <xf numFmtId="167" fontId="24" fillId="10" borderId="0" xfId="0" applyNumberFormat="1" applyFont="1" applyFill="1" applyAlignment="1">
      <alignment horizontal="center"/>
    </xf>
    <xf numFmtId="167" fontId="13" fillId="12" borderId="0" xfId="0" applyNumberFormat="1" applyFont="1" applyFill="1" applyAlignment="1">
      <alignment horizontal="center"/>
    </xf>
    <xf numFmtId="167" fontId="15" fillId="11" borderId="0" xfId="0" applyNumberFormat="1" applyFont="1" applyFill="1" applyAlignment="1">
      <alignment horizontal="center"/>
    </xf>
    <xf numFmtId="167" fontId="16" fillId="10" borderId="0" xfId="0" applyNumberFormat="1" applyFont="1" applyFill="1" applyAlignment="1">
      <alignment horizontal="center"/>
    </xf>
    <xf numFmtId="166" fontId="88" fillId="0" borderId="0" xfId="0" applyNumberFormat="1" applyFont="1"/>
    <xf numFmtId="2" fontId="7" fillId="13" borderId="5" xfId="0" applyNumberFormat="1" applyFont="1" applyFill="1" applyBorder="1" applyAlignment="1">
      <alignment horizontal="center"/>
    </xf>
    <xf numFmtId="164" fontId="7" fillId="13" borderId="0" xfId="0" applyNumberFormat="1" applyFont="1" applyFill="1" applyAlignment="1">
      <alignment horizontal="center"/>
    </xf>
    <xf numFmtId="2" fontId="7" fillId="13" borderId="0" xfId="0" applyNumberFormat="1" applyFont="1" applyFill="1" applyAlignment="1">
      <alignment horizontal="center"/>
    </xf>
    <xf numFmtId="2" fontId="24" fillId="13" borderId="5" xfId="0" applyNumberFormat="1" applyFont="1" applyFill="1" applyBorder="1" applyAlignment="1">
      <alignment horizontal="center"/>
    </xf>
    <xf numFmtId="2" fontId="24" fillId="13" borderId="0" xfId="0" applyNumberFormat="1" applyFont="1" applyFill="1" applyAlignment="1">
      <alignment horizontal="center"/>
    </xf>
    <xf numFmtId="164" fontId="24" fillId="13" borderId="0" xfId="0" applyNumberFormat="1" applyFont="1" applyFill="1" applyAlignment="1">
      <alignment horizontal="center"/>
    </xf>
    <xf numFmtId="2" fontId="33" fillId="13" borderId="5" xfId="0" applyNumberFormat="1" applyFont="1" applyFill="1" applyBorder="1" applyAlignment="1">
      <alignment horizontal="center"/>
    </xf>
    <xf numFmtId="2" fontId="33" fillId="13" borderId="0" xfId="0" applyNumberFormat="1" applyFont="1" applyFill="1" applyAlignment="1">
      <alignment horizontal="center"/>
    </xf>
    <xf numFmtId="166" fontId="33" fillId="13" borderId="0" xfId="0" applyNumberFormat="1" applyFont="1" applyFill="1" applyAlignment="1">
      <alignment horizontal="center"/>
    </xf>
    <xf numFmtId="164" fontId="33" fillId="13" borderId="0" xfId="0" applyNumberFormat="1" applyFont="1" applyFill="1" applyAlignment="1">
      <alignment horizontal="center"/>
    </xf>
    <xf numFmtId="166" fontId="7" fillId="13" borderId="0" xfId="0" applyNumberFormat="1" applyFont="1" applyFill="1" applyAlignment="1">
      <alignment horizontal="center"/>
    </xf>
    <xf numFmtId="164" fontId="12" fillId="13" borderId="0" xfId="0" applyNumberFormat="1" applyFont="1" applyFill="1" applyAlignment="1">
      <alignment horizontal="center"/>
    </xf>
    <xf numFmtId="2" fontId="12" fillId="13" borderId="0" xfId="0" applyNumberFormat="1" applyFont="1" applyFill="1" applyAlignment="1">
      <alignment horizontal="center"/>
    </xf>
    <xf numFmtId="164" fontId="16" fillId="13" borderId="0" xfId="0" applyNumberFormat="1" applyFont="1" applyFill="1" applyAlignment="1">
      <alignment horizontal="center"/>
    </xf>
    <xf numFmtId="2" fontId="16" fillId="13" borderId="0" xfId="0" applyNumberFormat="1" applyFont="1" applyFill="1" applyAlignment="1">
      <alignment horizontal="center"/>
    </xf>
    <xf numFmtId="2" fontId="11" fillId="13" borderId="0" xfId="0" applyNumberFormat="1" applyFont="1" applyFill="1" applyAlignment="1">
      <alignment horizontal="center"/>
    </xf>
    <xf numFmtId="166" fontId="12" fillId="13" borderId="0" xfId="0" applyNumberFormat="1" applyFont="1" applyFill="1" applyAlignment="1">
      <alignment horizontal="center"/>
    </xf>
    <xf numFmtId="2" fontId="6" fillId="13" borderId="0" xfId="0" applyNumberFormat="1" applyFont="1" applyFill="1" applyAlignment="1">
      <alignment horizontal="center"/>
    </xf>
    <xf numFmtId="166" fontId="6" fillId="13" borderId="0" xfId="0" applyNumberFormat="1" applyFont="1" applyFill="1" applyAlignment="1">
      <alignment horizontal="center"/>
    </xf>
    <xf numFmtId="1" fontId="90" fillId="25" borderId="0" xfId="0" applyNumberFormat="1" applyFont="1" applyFill="1"/>
    <xf numFmtId="164" fontId="23" fillId="12" borderId="10" xfId="0" applyNumberFormat="1" applyFont="1" applyFill="1" applyBorder="1" applyAlignment="1">
      <alignment horizontal="center"/>
    </xf>
    <xf numFmtId="166" fontId="23" fillId="12" borderId="4" xfId="0" applyNumberFormat="1" applyFont="1" applyFill="1" applyBorder="1" applyAlignment="1">
      <alignment horizontal="center"/>
    </xf>
    <xf numFmtId="0" fontId="141" fillId="0" borderId="0" xfId="0" applyFont="1"/>
    <xf numFmtId="2" fontId="142" fillId="13" borderId="12" xfId="0" applyNumberFormat="1" applyFont="1" applyFill="1" applyBorder="1" applyAlignment="1">
      <alignment horizontal="center"/>
    </xf>
    <xf numFmtId="166" fontId="142" fillId="13" borderId="6" xfId="0" applyNumberFormat="1" applyFont="1" applyFill="1" applyBorder="1" applyAlignment="1">
      <alignment horizontal="center"/>
    </xf>
    <xf numFmtId="166" fontId="143" fillId="13" borderId="6" xfId="0" applyNumberFormat="1" applyFont="1" applyFill="1" applyBorder="1" applyAlignment="1">
      <alignment horizontal="center"/>
    </xf>
    <xf numFmtId="2" fontId="142" fillId="13" borderId="11" xfId="0" applyNumberFormat="1" applyFont="1" applyFill="1" applyBorder="1" applyAlignment="1">
      <alignment horizontal="center"/>
    </xf>
    <xf numFmtId="166" fontId="142" fillId="13" borderId="8" xfId="0" applyNumberFormat="1" applyFont="1" applyFill="1" applyBorder="1" applyAlignment="1">
      <alignment horizontal="center"/>
    </xf>
    <xf numFmtId="2" fontId="148" fillId="13" borderId="12" xfId="0" applyNumberFormat="1" applyFont="1" applyFill="1" applyBorder="1" applyAlignment="1">
      <alignment horizontal="center"/>
    </xf>
    <xf numFmtId="166" fontId="148" fillId="13" borderId="6" xfId="0" applyNumberFormat="1" applyFont="1" applyFill="1" applyBorder="1" applyAlignment="1">
      <alignment horizontal="center"/>
    </xf>
    <xf numFmtId="2" fontId="103" fillId="13" borderId="12" xfId="0" applyNumberFormat="1" applyFont="1" applyFill="1" applyBorder="1" applyAlignment="1">
      <alignment horizontal="center"/>
    </xf>
    <xf numFmtId="166" fontId="103" fillId="13" borderId="6" xfId="0" applyNumberFormat="1" applyFont="1" applyFill="1" applyBorder="1" applyAlignment="1">
      <alignment horizontal="center"/>
    </xf>
    <xf numFmtId="1" fontId="92" fillId="25" borderId="0" xfId="0" applyNumberFormat="1" applyFont="1" applyFill="1"/>
    <xf numFmtId="166" fontId="92" fillId="25" borderId="0" xfId="0" applyNumberFormat="1" applyFont="1" applyFill="1"/>
    <xf numFmtId="1" fontId="149" fillId="25" borderId="0" xfId="0" applyNumberFormat="1" applyFont="1" applyFill="1" applyAlignment="1">
      <alignment horizontal="center"/>
    </xf>
    <xf numFmtId="2" fontId="103" fillId="16" borderId="5" xfId="0" applyNumberFormat="1" applyFont="1" applyFill="1" applyBorder="1" applyAlignment="1">
      <alignment horizontal="center"/>
    </xf>
    <xf numFmtId="164" fontId="103" fillId="16" borderId="0" xfId="0" applyNumberFormat="1" applyFont="1" applyFill="1" applyAlignment="1">
      <alignment horizontal="center"/>
    </xf>
    <xf numFmtId="2" fontId="103" fillId="16" borderId="0" xfId="0" applyNumberFormat="1" applyFont="1" applyFill="1" applyAlignment="1">
      <alignment horizontal="center"/>
    </xf>
    <xf numFmtId="166" fontId="103" fillId="16" borderId="0" xfId="0" applyNumberFormat="1" applyFont="1" applyFill="1" applyAlignment="1">
      <alignment horizontal="center"/>
    </xf>
    <xf numFmtId="1" fontId="145" fillId="16" borderId="0" xfId="0" applyNumberFormat="1" applyFont="1" applyFill="1" applyAlignment="1">
      <alignment horizontal="center"/>
    </xf>
    <xf numFmtId="2" fontId="145" fillId="16" borderId="12" xfId="0" applyNumberFormat="1" applyFont="1" applyFill="1" applyBorder="1" applyAlignment="1">
      <alignment horizontal="center"/>
    </xf>
    <xf numFmtId="166" fontId="145" fillId="16" borderId="6" xfId="0" applyNumberFormat="1" applyFont="1" applyFill="1" applyBorder="1" applyAlignment="1">
      <alignment horizontal="center"/>
    </xf>
    <xf numFmtId="1" fontId="90" fillId="8" borderId="0" xfId="0" applyNumberFormat="1" applyFont="1" applyFill="1"/>
    <xf numFmtId="0" fontId="0" fillId="8" borderId="0" xfId="0" applyFill="1"/>
    <xf numFmtId="49" fontId="13" fillId="0" borderId="0" xfId="0" applyNumberFormat="1" applyFont="1" applyAlignment="1">
      <alignment horizontal="center"/>
    </xf>
    <xf numFmtId="166" fontId="5" fillId="5" borderId="0" xfId="0" applyNumberFormat="1" applyFont="1" applyFill="1" applyAlignment="1">
      <alignment horizontal="center"/>
    </xf>
    <xf numFmtId="167" fontId="17" fillId="0" borderId="0" xfId="0" applyNumberFormat="1" applyFont="1" applyAlignment="1">
      <alignment horizontal="center"/>
    </xf>
    <xf numFmtId="167" fontId="91" fillId="21" borderId="0" xfId="0" applyNumberFormat="1" applyFont="1" applyFill="1" applyAlignment="1">
      <alignment horizontal="center"/>
    </xf>
    <xf numFmtId="167" fontId="23" fillId="12" borderId="2" xfId="0" applyNumberFormat="1" applyFont="1" applyFill="1" applyBorder="1" applyAlignment="1">
      <alignment horizontal="center"/>
    </xf>
    <xf numFmtId="167" fontId="24" fillId="5" borderId="0" xfId="0" applyNumberFormat="1" applyFont="1" applyFill="1" applyAlignment="1">
      <alignment horizontal="center"/>
    </xf>
    <xf numFmtId="167" fontId="16" fillId="5" borderId="0" xfId="0" applyNumberFormat="1" applyFont="1" applyFill="1" applyAlignment="1">
      <alignment horizontal="center"/>
    </xf>
    <xf numFmtId="0" fontId="144" fillId="0" borderId="0" xfId="0" applyFont="1"/>
    <xf numFmtId="0" fontId="146" fillId="0" borderId="0" xfId="0" applyFont="1"/>
    <xf numFmtId="166" fontId="144" fillId="0" borderId="0" xfId="0" applyNumberFormat="1" applyFont="1" applyAlignment="1">
      <alignment horizontal="center"/>
    </xf>
    <xf numFmtId="1" fontId="150" fillId="25" borderId="0" xfId="0" applyNumberFormat="1" applyFont="1" applyFill="1"/>
    <xf numFmtId="1" fontId="103" fillId="13" borderId="0" xfId="0" applyNumberFormat="1" applyFont="1" applyFill="1" applyAlignment="1">
      <alignment horizontal="center"/>
    </xf>
    <xf numFmtId="1" fontId="147" fillId="13" borderId="0" xfId="0" applyNumberFormat="1" applyFont="1" applyFill="1" applyAlignment="1">
      <alignment horizontal="center"/>
    </xf>
    <xf numFmtId="164" fontId="5" fillId="12" borderId="2" xfId="0" applyNumberFormat="1" applyFont="1" applyFill="1" applyBorder="1" applyAlignment="1">
      <alignment horizontal="center"/>
    </xf>
    <xf numFmtId="165" fontId="24" fillId="5" borderId="0" xfId="0" applyNumberFormat="1" applyFont="1" applyFill="1" applyAlignment="1">
      <alignment horizontal="center"/>
    </xf>
    <xf numFmtId="0" fontId="36" fillId="4" borderId="0" xfId="0" applyFont="1" applyFill="1" applyAlignment="1">
      <alignment horizontal="left" vertical="center"/>
    </xf>
    <xf numFmtId="0" fontId="24" fillId="4" borderId="0" xfId="0" applyFont="1" applyFill="1"/>
    <xf numFmtId="0" fontId="24" fillId="4" borderId="0" xfId="0" applyFont="1" applyFill="1" applyAlignment="1">
      <alignment horizontal="center"/>
    </xf>
    <xf numFmtId="0" fontId="42" fillId="4" borderId="0" xfId="0" applyFont="1" applyFill="1"/>
    <xf numFmtId="0" fontId="41" fillId="4" borderId="0" xfId="0" applyFont="1" applyFill="1"/>
    <xf numFmtId="165" fontId="24" fillId="4" borderId="0" xfId="0" applyNumberFormat="1" applyFont="1" applyFill="1" applyAlignment="1">
      <alignment horizontal="center"/>
    </xf>
    <xf numFmtId="165" fontId="42" fillId="4" borderId="0" xfId="0" applyNumberFormat="1" applyFont="1" applyFill="1" applyAlignment="1">
      <alignment horizontal="center"/>
    </xf>
    <xf numFmtId="0" fontId="43" fillId="4" borderId="0" xfId="0" applyFont="1" applyFill="1" applyAlignment="1">
      <alignment vertical="center"/>
    </xf>
    <xf numFmtId="0" fontId="24" fillId="4" borderId="0" xfId="0" applyFont="1" applyFill="1" applyAlignment="1">
      <alignment horizontal="left"/>
    </xf>
    <xf numFmtId="164" fontId="24" fillId="4" borderId="0" xfId="0" applyNumberFormat="1" applyFont="1" applyFill="1" applyAlignment="1">
      <alignment horizontal="center"/>
    </xf>
    <xf numFmtId="0" fontId="49" fillId="10" borderId="0" xfId="0" applyFont="1" applyFill="1" applyAlignment="1">
      <alignment horizontal="center"/>
    </xf>
    <xf numFmtId="164" fontId="57" fillId="10" borderId="0" xfId="0" applyNumberFormat="1" applyFont="1" applyFill="1" applyAlignment="1">
      <alignment horizontal="center"/>
    </xf>
    <xf numFmtId="164" fontId="49" fillId="10" borderId="0" xfId="0" applyNumberFormat="1" applyFont="1" applyFill="1" applyAlignment="1">
      <alignment horizontal="center"/>
    </xf>
    <xf numFmtId="0" fontId="57" fillId="10" borderId="0" xfId="0" applyFont="1" applyFill="1" applyAlignment="1">
      <alignment horizontal="center"/>
    </xf>
    <xf numFmtId="165" fontId="24" fillId="17" borderId="0" xfId="0" applyNumberFormat="1" applyFont="1" applyFill="1" applyAlignment="1">
      <alignment horizontal="center"/>
    </xf>
    <xf numFmtId="0" fontId="84" fillId="5" borderId="3" xfId="0" applyFont="1" applyFill="1" applyBorder="1" applyAlignment="1">
      <alignment horizontal="left"/>
    </xf>
    <xf numFmtId="0" fontId="138" fillId="15" borderId="0" xfId="0" applyFont="1" applyFill="1" applyAlignment="1">
      <alignment horizontal="center"/>
    </xf>
    <xf numFmtId="0" fontId="148" fillId="15" borderId="0" xfId="0" applyFont="1" applyFill="1" applyAlignment="1">
      <alignment horizontal="center"/>
    </xf>
    <xf numFmtId="167" fontId="88" fillId="17" borderId="0" xfId="0" applyNumberFormat="1" applyFont="1" applyFill="1" applyAlignment="1">
      <alignment horizontal="center"/>
    </xf>
    <xf numFmtId="164" fontId="4" fillId="5" borderId="0" xfId="0" applyNumberFormat="1" applyFont="1" applyFill="1" applyAlignment="1">
      <alignment horizontal="center"/>
    </xf>
    <xf numFmtId="0" fontId="4" fillId="5" borderId="0" xfId="0" applyFont="1" applyFill="1" applyAlignment="1">
      <alignment horizontal="center"/>
    </xf>
    <xf numFmtId="165" fontId="4" fillId="5" borderId="0" xfId="0" applyNumberFormat="1" applyFont="1" applyFill="1" applyAlignment="1">
      <alignment horizontal="center"/>
    </xf>
    <xf numFmtId="0" fontId="152" fillId="5" borderId="0" xfId="0" applyFont="1" applyFill="1" applyAlignment="1">
      <alignment horizontal="left"/>
    </xf>
    <xf numFmtId="0" fontId="99" fillId="4" borderId="5" xfId="0" applyFont="1" applyFill="1" applyBorder="1" applyAlignment="1">
      <alignment horizontal="left" vertical="center"/>
    </xf>
    <xf numFmtId="164" fontId="44" fillId="5" borderId="0" xfId="0" applyNumberFormat="1" applyFont="1" applyFill="1" applyAlignment="1">
      <alignment horizontal="center"/>
    </xf>
    <xf numFmtId="0" fontId="88" fillId="7" borderId="0" xfId="0" applyFont="1" applyFill="1"/>
    <xf numFmtId="2" fontId="22" fillId="7" borderId="0" xfId="0" applyNumberFormat="1" applyFont="1" applyFill="1" applyAlignment="1">
      <alignment horizontal="center"/>
    </xf>
    <xf numFmtId="0" fontId="0" fillId="7" borderId="0" xfId="0" applyFill="1" applyAlignment="1">
      <alignment horizontal="center"/>
    </xf>
    <xf numFmtId="0" fontId="0" fillId="7" borderId="0" xfId="0" applyFill="1"/>
    <xf numFmtId="0" fontId="12" fillId="6" borderId="0" xfId="0" applyFont="1" applyFill="1" applyAlignment="1">
      <alignment horizontal="center"/>
    </xf>
    <xf numFmtId="0" fontId="24" fillId="6" borderId="5" xfId="0" applyFont="1" applyFill="1" applyBorder="1" applyAlignment="1">
      <alignment horizontal="center"/>
    </xf>
    <xf numFmtId="0" fontId="24" fillId="6" borderId="0" xfId="0" applyFont="1" applyFill="1" applyAlignment="1">
      <alignment horizontal="center"/>
    </xf>
    <xf numFmtId="165" fontId="35" fillId="19" borderId="5" xfId="0" applyNumberFormat="1" applyFont="1" applyFill="1" applyBorder="1" applyAlignment="1">
      <alignment horizontal="center"/>
    </xf>
    <xf numFmtId="165" fontId="35" fillId="19" borderId="0" xfId="0" applyNumberFormat="1" applyFont="1" applyFill="1" applyAlignment="1">
      <alignment horizontal="center"/>
    </xf>
    <xf numFmtId="1" fontId="35" fillId="19" borderId="0" xfId="0" applyNumberFormat="1" applyFont="1" applyFill="1" applyAlignment="1">
      <alignment horizontal="center"/>
    </xf>
    <xf numFmtId="165" fontId="34" fillId="19" borderId="0" xfId="0" applyNumberFormat="1" applyFont="1" applyFill="1" applyAlignment="1">
      <alignment horizontal="center"/>
    </xf>
    <xf numFmtId="0" fontId="34" fillId="19" borderId="0" xfId="0" applyFont="1" applyFill="1" applyAlignment="1">
      <alignment horizontal="center"/>
    </xf>
    <xf numFmtId="0" fontId="35" fillId="19" borderId="0" xfId="0" applyFont="1" applyFill="1" applyAlignment="1">
      <alignment horizontal="left"/>
    </xf>
    <xf numFmtId="1" fontId="34" fillId="19" borderId="0" xfId="0" applyNumberFormat="1" applyFont="1" applyFill="1" applyAlignment="1">
      <alignment horizontal="center"/>
    </xf>
    <xf numFmtId="167" fontId="22" fillId="0" borderId="0" xfId="0" applyNumberFormat="1" applyFont="1"/>
    <xf numFmtId="1" fontId="22" fillId="0" borderId="0" xfId="0" applyNumberFormat="1" applyFont="1"/>
    <xf numFmtId="167" fontId="141" fillId="0" borderId="0" xfId="0" applyNumberFormat="1" applyFont="1"/>
    <xf numFmtId="1" fontId="141" fillId="0" borderId="0" xfId="0" applyNumberFormat="1" applyFont="1"/>
    <xf numFmtId="0" fontId="141" fillId="6" borderId="0" xfId="0" applyFont="1" applyFill="1"/>
    <xf numFmtId="0" fontId="155" fillId="0" borderId="0" xfId="0" applyFont="1"/>
    <xf numFmtId="167" fontId="155" fillId="0" borderId="0" xfId="0" applyNumberFormat="1" applyFont="1"/>
    <xf numFmtId="1" fontId="155" fillId="0" borderId="0" xfId="0" applyNumberFormat="1" applyFont="1"/>
    <xf numFmtId="0" fontId="155" fillId="6" borderId="0" xfId="0" applyFont="1" applyFill="1"/>
    <xf numFmtId="1" fontId="155" fillId="0" borderId="0" xfId="0" applyNumberFormat="1" applyFont="1" applyAlignment="1">
      <alignment horizontal="center"/>
    </xf>
    <xf numFmtId="0" fontId="155" fillId="0" borderId="0" xfId="0" applyFont="1" applyAlignment="1">
      <alignment horizontal="center"/>
    </xf>
    <xf numFmtId="0" fontId="88" fillId="10" borderId="0" xfId="0" applyFont="1" applyFill="1" applyAlignment="1">
      <alignment horizontal="center"/>
    </xf>
    <xf numFmtId="0" fontId="96" fillId="10" borderId="0" xfId="0" applyFont="1" applyFill="1"/>
    <xf numFmtId="1" fontId="96" fillId="0" borderId="0" xfId="0" applyNumberFormat="1" applyFont="1"/>
    <xf numFmtId="0" fontId="96" fillId="0" borderId="0" xfId="0" applyFont="1"/>
    <xf numFmtId="171" fontId="96" fillId="0" borderId="0" xfId="0" applyNumberFormat="1" applyFont="1" applyAlignment="1">
      <alignment horizontal="center"/>
    </xf>
    <xf numFmtId="21" fontId="96" fillId="0" borderId="0" xfId="0" applyNumberFormat="1" applyFont="1" applyAlignment="1">
      <alignment horizontal="center"/>
    </xf>
    <xf numFmtId="171" fontId="96" fillId="7" borderId="0" xfId="0" applyNumberFormat="1" applyFont="1" applyFill="1" applyAlignment="1">
      <alignment horizontal="center"/>
    </xf>
    <xf numFmtId="21" fontId="96" fillId="7" borderId="0" xfId="0" applyNumberFormat="1" applyFont="1" applyFill="1" applyAlignment="1">
      <alignment horizontal="center"/>
    </xf>
    <xf numFmtId="0" fontId="80" fillId="0" borderId="0" xfId="0" applyFont="1" applyAlignment="1">
      <alignment horizontal="left"/>
    </xf>
    <xf numFmtId="0" fontId="0" fillId="15" borderId="0" xfId="0" applyFill="1"/>
    <xf numFmtId="0" fontId="104" fillId="15" borderId="0" xfId="0" applyFont="1" applyFill="1"/>
    <xf numFmtId="166" fontId="61" fillId="0" borderId="0" xfId="0" applyNumberFormat="1" applyFont="1" applyAlignment="1">
      <alignment horizontal="center"/>
    </xf>
    <xf numFmtId="166" fontId="96" fillId="7" borderId="0" xfId="0" applyNumberFormat="1" applyFont="1" applyFill="1" applyAlignment="1">
      <alignment horizontal="center"/>
    </xf>
    <xf numFmtId="166" fontId="154" fillId="7" borderId="0" xfId="0" applyNumberFormat="1" applyFont="1" applyFill="1" applyAlignment="1">
      <alignment horizontal="center"/>
    </xf>
    <xf numFmtId="166" fontId="154" fillId="0" borderId="0" xfId="0" applyNumberFormat="1" applyFont="1" applyAlignment="1">
      <alignment horizontal="center"/>
    </xf>
    <xf numFmtId="166" fontId="61" fillId="7" borderId="0" xfId="0" applyNumberFormat="1" applyFont="1" applyFill="1" applyAlignment="1">
      <alignment horizontal="center"/>
    </xf>
    <xf numFmtId="0" fontId="154" fillId="7" borderId="0" xfId="0" applyFont="1" applyFill="1" applyAlignment="1">
      <alignment horizontal="center"/>
    </xf>
    <xf numFmtId="0" fontId="154" fillId="0" borderId="0" xfId="0" applyFont="1" applyAlignment="1">
      <alignment horizontal="center"/>
    </xf>
    <xf numFmtId="0" fontId="22" fillId="7" borderId="0" xfId="0" applyFont="1" applyFill="1"/>
    <xf numFmtId="0" fontId="22" fillId="7" borderId="0" xfId="0" applyFont="1" applyFill="1" applyProtection="1">
      <protection locked="0"/>
    </xf>
    <xf numFmtId="0" fontId="59" fillId="20" borderId="0" xfId="0" applyFont="1" applyFill="1"/>
    <xf numFmtId="0" fontId="156" fillId="20" borderId="0" xfId="0" applyFont="1" applyFill="1" applyAlignment="1">
      <alignment horizontal="center"/>
    </xf>
    <xf numFmtId="0" fontId="61" fillId="0" borderId="0" xfId="0" applyFont="1"/>
    <xf numFmtId="0" fontId="157" fillId="9" borderId="0" xfId="0" applyFont="1" applyFill="1"/>
    <xf numFmtId="0" fontId="154" fillId="20" borderId="0" xfId="0" applyFont="1" applyFill="1"/>
    <xf numFmtId="0" fontId="88" fillId="5" borderId="0" xfId="0" applyFont="1" applyFill="1"/>
    <xf numFmtId="0" fontId="158" fillId="5" borderId="0" xfId="0" applyFont="1" applyFill="1"/>
    <xf numFmtId="0" fontId="159" fillId="5" borderId="0" xfId="0" applyFont="1" applyFill="1"/>
    <xf numFmtId="0" fontId="160" fillId="13" borderId="0" xfId="0" applyFont="1" applyFill="1"/>
    <xf numFmtId="0" fontId="141" fillId="13" borderId="0" xfId="0" applyFont="1" applyFill="1" applyAlignment="1">
      <alignment horizontal="right"/>
    </xf>
    <xf numFmtId="0" fontId="141" fillId="13" borderId="0" xfId="0" applyFont="1" applyFill="1" applyAlignment="1">
      <alignment horizontal="left"/>
    </xf>
    <xf numFmtId="0" fontId="105" fillId="20" borderId="0" xfId="0" applyFont="1" applyFill="1"/>
    <xf numFmtId="0" fontId="141" fillId="20" borderId="0" xfId="0" applyFont="1" applyFill="1"/>
    <xf numFmtId="0" fontId="160" fillId="20" borderId="0" xfId="0" applyFont="1" applyFill="1"/>
    <xf numFmtId="0" fontId="141" fillId="20" borderId="0" xfId="0" applyFont="1" applyFill="1" applyAlignment="1">
      <alignment horizontal="center"/>
    </xf>
    <xf numFmtId="0" fontId="141" fillId="20" borderId="0" xfId="0" applyFont="1" applyFill="1" applyAlignment="1">
      <alignment horizontal="right"/>
    </xf>
    <xf numFmtId="0" fontId="141" fillId="20" borderId="0" xfId="0" applyFont="1" applyFill="1" applyAlignment="1">
      <alignment horizontal="left"/>
    </xf>
    <xf numFmtId="0" fontId="0" fillId="13" borderId="0" xfId="0" applyFill="1"/>
    <xf numFmtId="0" fontId="154" fillId="13" borderId="0" xfId="0" applyFont="1" applyFill="1"/>
    <xf numFmtId="0" fontId="107" fillId="13" borderId="0" xfId="0" applyFont="1" applyFill="1" applyAlignment="1">
      <alignment horizontal="center"/>
    </xf>
    <xf numFmtId="0" fontId="88" fillId="5" borderId="0" xfId="0" applyFont="1" applyFill="1" applyAlignment="1">
      <alignment horizontal="center"/>
    </xf>
    <xf numFmtId="0" fontId="88" fillId="6" borderId="10" xfId="0" applyFont="1" applyFill="1" applyBorder="1" applyAlignment="1">
      <alignment horizontal="center"/>
    </xf>
    <xf numFmtId="0" fontId="163" fillId="12" borderId="12" xfId="0" applyFont="1" applyFill="1" applyBorder="1" applyAlignment="1">
      <alignment horizontal="center"/>
    </xf>
    <xf numFmtId="0" fontId="165" fillId="12" borderId="12" xfId="0" applyFont="1" applyFill="1" applyBorder="1" applyAlignment="1">
      <alignment horizontal="center"/>
    </xf>
    <xf numFmtId="0" fontId="165" fillId="17" borderId="11" xfId="0" applyFont="1" applyFill="1" applyBorder="1" applyAlignment="1">
      <alignment horizontal="center"/>
    </xf>
    <xf numFmtId="0" fontId="163" fillId="17" borderId="12" xfId="0" applyFont="1" applyFill="1" applyBorder="1" applyAlignment="1">
      <alignment horizontal="center"/>
    </xf>
    <xf numFmtId="0" fontId="0" fillId="26" borderId="0" xfId="0" applyFill="1"/>
    <xf numFmtId="0" fontId="161" fillId="26" borderId="0" xfId="0" applyFont="1" applyFill="1"/>
    <xf numFmtId="0" fontId="57" fillId="10" borderId="3" xfId="0" applyFont="1" applyFill="1" applyBorder="1" applyAlignment="1">
      <alignment horizontal="center"/>
    </xf>
    <xf numFmtId="1" fontId="57" fillId="10" borderId="3" xfId="0" applyNumberFormat="1" applyFont="1" applyFill="1" applyBorder="1" applyAlignment="1">
      <alignment horizontal="center" vertical="center"/>
    </xf>
    <xf numFmtId="0" fontId="57" fillId="10" borderId="3" xfId="0" applyFont="1" applyFill="1" applyBorder="1" applyAlignment="1">
      <alignment horizontal="center" vertical="center"/>
    </xf>
    <xf numFmtId="14" fontId="35" fillId="0" borderId="5" xfId="0" applyNumberFormat="1" applyFont="1" applyBorder="1" applyAlignment="1">
      <alignment horizontal="center"/>
    </xf>
    <xf numFmtId="14" fontId="119" fillId="0" borderId="5" xfId="0" applyNumberFormat="1" applyFont="1" applyBorder="1" applyAlignment="1">
      <alignment horizontal="center"/>
    </xf>
    <xf numFmtId="14" fontId="119" fillId="0" borderId="7" xfId="0" applyNumberFormat="1" applyFont="1" applyBorder="1" applyAlignment="1">
      <alignment horizontal="center"/>
    </xf>
    <xf numFmtId="14" fontId="35" fillId="0" borderId="1" xfId="0" applyNumberFormat="1" applyFont="1" applyBorder="1" applyAlignment="1">
      <alignment horizontal="center"/>
    </xf>
    <xf numFmtId="49" fontId="35" fillId="0" borderId="5" xfId="0" applyNumberFormat="1" applyFont="1" applyBorder="1" applyAlignment="1">
      <alignment horizontal="center"/>
    </xf>
    <xf numFmtId="20" fontId="35" fillId="0" borderId="5" xfId="0" applyNumberFormat="1" applyFont="1" applyBorder="1" applyAlignment="1">
      <alignment horizontal="center"/>
    </xf>
    <xf numFmtId="20" fontId="119" fillId="0" borderId="5" xfId="0" applyNumberFormat="1" applyFont="1" applyBorder="1" applyAlignment="1">
      <alignment horizontal="center"/>
    </xf>
    <xf numFmtId="20" fontId="119" fillId="0" borderId="7" xfId="0" applyNumberFormat="1" applyFont="1" applyBorder="1" applyAlignment="1">
      <alignment horizontal="center"/>
    </xf>
    <xf numFmtId="20" fontId="35" fillId="0" borderId="10" xfId="0" applyNumberFormat="1" applyFont="1" applyBorder="1" applyAlignment="1">
      <alignment horizontal="center"/>
    </xf>
    <xf numFmtId="20" fontId="35" fillId="0" borderId="12" xfId="0" applyNumberFormat="1" applyFont="1" applyBorder="1" applyAlignment="1">
      <alignment horizontal="center"/>
    </xf>
    <xf numFmtId="0" fontId="115" fillId="0" borderId="0" xfId="0" applyFont="1"/>
    <xf numFmtId="0" fontId="107" fillId="21" borderId="0" xfId="0" applyFont="1" applyFill="1"/>
    <xf numFmtId="0" fontId="59" fillId="21" borderId="0" xfId="0" applyFont="1" applyFill="1"/>
    <xf numFmtId="0" fontId="110" fillId="21" borderId="0" xfId="0" applyFont="1" applyFill="1"/>
    <xf numFmtId="0" fontId="59" fillId="21" borderId="0" xfId="0" applyFont="1" applyFill="1" applyAlignment="1">
      <alignment horizontal="left"/>
    </xf>
    <xf numFmtId="0" fontId="160" fillId="21" borderId="0" xfId="0" applyFont="1" applyFill="1" applyAlignment="1">
      <alignment horizontal="left"/>
    </xf>
    <xf numFmtId="165" fontId="0" fillId="5" borderId="0" xfId="0" applyNumberFormat="1" applyFill="1" applyAlignment="1">
      <alignment horizontal="center"/>
    </xf>
    <xf numFmtId="166" fontId="110" fillId="20" borderId="0" xfId="0" applyNumberFormat="1" applyFont="1" applyFill="1" applyAlignment="1">
      <alignment horizontal="center"/>
    </xf>
    <xf numFmtId="0" fontId="110" fillId="20" borderId="0" xfId="0" applyFont="1" applyFill="1" applyAlignment="1">
      <alignment horizontal="center"/>
    </xf>
    <xf numFmtId="167" fontId="0" fillId="0" borderId="0" xfId="0" applyNumberFormat="1" applyAlignment="1">
      <alignment horizontal="center"/>
    </xf>
    <xf numFmtId="166" fontId="0" fillId="0" borderId="0" xfId="0" applyNumberFormat="1" applyAlignment="1">
      <alignment horizontal="center"/>
    </xf>
    <xf numFmtId="0" fontId="141" fillId="21" borderId="0" xfId="0" applyFont="1" applyFill="1"/>
    <xf numFmtId="0" fontId="59" fillId="8" borderId="0" xfId="0" applyFont="1" applyFill="1"/>
    <xf numFmtId="0" fontId="168" fillId="0" borderId="0" xfId="0" applyFont="1"/>
    <xf numFmtId="0" fontId="59" fillId="0" borderId="0" xfId="0" applyFont="1"/>
    <xf numFmtId="0" fontId="22" fillId="0" borderId="0" xfId="0" applyFont="1" applyAlignment="1">
      <alignment horizontal="center"/>
    </xf>
    <xf numFmtId="166" fontId="22" fillId="0" borderId="0" xfId="0" applyNumberFormat="1" applyFont="1" applyAlignment="1">
      <alignment horizontal="center"/>
    </xf>
    <xf numFmtId="0" fontId="169" fillId="0" borderId="0" xfId="0" applyFont="1"/>
    <xf numFmtId="0" fontId="141" fillId="27" borderId="0" xfId="0" applyFont="1" applyFill="1"/>
    <xf numFmtId="166" fontId="141" fillId="27" borderId="0" xfId="0" applyNumberFormat="1" applyFont="1" applyFill="1"/>
    <xf numFmtId="0" fontId="170" fillId="13" borderId="0" xfId="0" applyFont="1" applyFill="1" applyAlignment="1">
      <alignment horizontal="center"/>
    </xf>
    <xf numFmtId="0" fontId="171" fillId="27" borderId="0" xfId="0" applyFont="1" applyFill="1" applyAlignment="1">
      <alignment horizontal="center"/>
    </xf>
    <xf numFmtId="167" fontId="171" fillId="27" borderId="0" xfId="0" applyNumberFormat="1" applyFont="1" applyFill="1" applyAlignment="1">
      <alignment horizontal="center"/>
    </xf>
    <xf numFmtId="166" fontId="171" fillId="27" borderId="0" xfId="0" applyNumberFormat="1" applyFont="1" applyFill="1" applyAlignment="1">
      <alignment horizontal="center"/>
    </xf>
    <xf numFmtId="0" fontId="141" fillId="27" borderId="0" xfId="0" applyFont="1" applyFill="1" applyAlignment="1">
      <alignment horizontal="center"/>
    </xf>
    <xf numFmtId="0" fontId="0" fillId="12" borderId="0" xfId="0" applyFill="1"/>
    <xf numFmtId="0" fontId="0" fillId="17" borderId="0" xfId="0" applyFill="1"/>
    <xf numFmtId="0" fontId="108" fillId="21" borderId="0" xfId="0" applyFont="1" applyFill="1"/>
    <xf numFmtId="0" fontId="173" fillId="21" borderId="0" xfId="0" applyFont="1" applyFill="1"/>
    <xf numFmtId="0" fontId="174" fillId="17" borderId="0" xfId="0" applyFont="1" applyFill="1"/>
    <xf numFmtId="0" fontId="88" fillId="17" borderId="0" xfId="0" applyFont="1" applyFill="1"/>
    <xf numFmtId="0" fontId="110" fillId="13" borderId="0" xfId="0" applyFont="1" applyFill="1" applyAlignment="1">
      <alignment horizontal="center"/>
    </xf>
    <xf numFmtId="0" fontId="141" fillId="9" borderId="0" xfId="0" applyFont="1" applyFill="1" applyAlignment="1">
      <alignment horizontal="center"/>
    </xf>
    <xf numFmtId="0" fontId="118" fillId="9" borderId="0" xfId="0" applyFont="1" applyFill="1" applyAlignment="1">
      <alignment horizontal="center"/>
    </xf>
    <xf numFmtId="0" fontId="175" fillId="6" borderId="0" xfId="0" applyFont="1" applyFill="1" applyAlignment="1">
      <alignment horizontal="center"/>
    </xf>
    <xf numFmtId="0" fontId="22" fillId="7" borderId="2" xfId="0" applyFont="1" applyFill="1" applyBorder="1" applyAlignment="1" applyProtection="1">
      <alignment horizontal="center"/>
      <protection locked="0"/>
    </xf>
    <xf numFmtId="164" fontId="22" fillId="7" borderId="2" xfId="0" applyNumberFormat="1" applyFont="1" applyFill="1" applyBorder="1" applyAlignment="1" applyProtection="1">
      <alignment horizontal="center"/>
      <protection locked="0"/>
    </xf>
    <xf numFmtId="0" fontId="24" fillId="7" borderId="0" xfId="0" applyFont="1" applyFill="1" applyAlignment="1">
      <alignment horizontal="center"/>
    </xf>
    <xf numFmtId="0" fontId="31" fillId="7" borderId="0" xfId="0" applyFont="1" applyFill="1" applyAlignment="1" applyProtection="1">
      <alignment horizontal="center"/>
      <protection locked="0"/>
    </xf>
    <xf numFmtId="164" fontId="31" fillId="7" borderId="0" xfId="0" applyNumberFormat="1" applyFont="1" applyFill="1" applyAlignment="1" applyProtection="1">
      <alignment horizontal="center"/>
      <protection locked="0"/>
    </xf>
    <xf numFmtId="0" fontId="33" fillId="7" borderId="0" xfId="0" applyFont="1" applyFill="1" applyAlignment="1">
      <alignment horizontal="center"/>
    </xf>
    <xf numFmtId="0" fontId="96" fillId="0" borderId="0" xfId="0" applyFont="1" applyAlignment="1" applyProtection="1">
      <alignment horizontal="center"/>
      <protection locked="0"/>
    </xf>
    <xf numFmtId="164" fontId="96" fillId="0" borderId="0" xfId="0" applyNumberFormat="1" applyFont="1" applyAlignment="1" applyProtection="1">
      <alignment horizontal="center"/>
      <protection locked="0"/>
    </xf>
    <xf numFmtId="0" fontId="3" fillId="0" borderId="0" xfId="0" applyFont="1" applyAlignment="1">
      <alignment horizontal="center"/>
    </xf>
    <xf numFmtId="0" fontId="22" fillId="0" borderId="0" xfId="0" applyFont="1" applyAlignment="1" applyProtection="1">
      <alignment horizontal="center"/>
      <protection locked="0"/>
    </xf>
    <xf numFmtId="164" fontId="22" fillId="0" borderId="0" xfId="0" applyNumberFormat="1" applyFont="1" applyAlignment="1" applyProtection="1">
      <alignment horizontal="center"/>
      <protection locked="0"/>
    </xf>
    <xf numFmtId="0" fontId="31" fillId="0" borderId="0" xfId="0" applyFont="1" applyProtection="1">
      <protection locked="0"/>
    </xf>
    <xf numFmtId="0" fontId="31" fillId="0" borderId="0" xfId="0" applyFont="1" applyAlignment="1" applyProtection="1">
      <alignment horizontal="center"/>
      <protection locked="0"/>
    </xf>
    <xf numFmtId="164" fontId="31" fillId="0" borderId="0" xfId="0" applyNumberFormat="1" applyFont="1" applyAlignment="1" applyProtection="1">
      <alignment horizontal="center"/>
      <protection locked="0"/>
    </xf>
    <xf numFmtId="0" fontId="96" fillId="0" borderId="0" xfId="0" applyFont="1" applyProtection="1">
      <protection locked="0"/>
    </xf>
    <xf numFmtId="0" fontId="22" fillId="7" borderId="0" xfId="0" applyFont="1" applyFill="1" applyAlignment="1" applyProtection="1">
      <alignment horizontal="center"/>
      <protection locked="0"/>
    </xf>
    <xf numFmtId="164" fontId="22" fillId="7" borderId="0" xfId="0" applyNumberFormat="1" applyFont="1" applyFill="1" applyAlignment="1" applyProtection="1">
      <alignment horizontal="center"/>
      <protection locked="0"/>
    </xf>
    <xf numFmtId="14" fontId="3" fillId="0" borderId="0" xfId="0" applyNumberFormat="1" applyFont="1" applyAlignment="1">
      <alignment horizontal="center"/>
    </xf>
    <xf numFmtId="19" fontId="3" fillId="0" borderId="0" xfId="0" applyNumberFormat="1" applyFont="1" applyAlignment="1">
      <alignment horizontal="center"/>
    </xf>
    <xf numFmtId="19" fontId="33" fillId="0" borderId="0" xfId="0" applyNumberFormat="1" applyFont="1" applyAlignment="1">
      <alignment horizontal="center"/>
    </xf>
    <xf numFmtId="19" fontId="24" fillId="0" borderId="0" xfId="0" applyNumberFormat="1" applyFont="1" applyAlignment="1">
      <alignment horizontal="center"/>
    </xf>
    <xf numFmtId="14" fontId="33" fillId="7" borderId="0" xfId="0" applyNumberFormat="1" applyFont="1" applyFill="1" applyAlignment="1">
      <alignment horizontal="center"/>
    </xf>
    <xf numFmtId="19" fontId="33" fillId="7" borderId="0" xfId="0" applyNumberFormat="1" applyFont="1" applyFill="1" applyAlignment="1">
      <alignment horizontal="center"/>
    </xf>
    <xf numFmtId="0" fontId="96" fillId="7" borderId="0" xfId="0" applyFont="1" applyFill="1" applyAlignment="1" applyProtection="1">
      <alignment horizontal="center"/>
      <protection locked="0"/>
    </xf>
    <xf numFmtId="164" fontId="96" fillId="7" borderId="0" xfId="0" applyNumberFormat="1" applyFont="1" applyFill="1" applyAlignment="1" applyProtection="1">
      <alignment horizontal="center"/>
      <protection locked="0"/>
    </xf>
    <xf numFmtId="0" fontId="3" fillId="7" borderId="0" xfId="0" applyFont="1" applyFill="1" applyAlignment="1">
      <alignment horizontal="center"/>
    </xf>
    <xf numFmtId="14" fontId="24" fillId="7" borderId="0" xfId="0" applyNumberFormat="1" applyFont="1" applyFill="1" applyAlignment="1">
      <alignment horizontal="center"/>
    </xf>
    <xf numFmtId="19" fontId="24" fillId="7" borderId="0" xfId="0" applyNumberFormat="1" applyFont="1" applyFill="1" applyAlignment="1">
      <alignment horizontal="center"/>
    </xf>
    <xf numFmtId="164" fontId="3" fillId="0" borderId="0" xfId="0" applyNumberFormat="1" applyFont="1" applyAlignment="1">
      <alignment horizontal="center"/>
    </xf>
    <xf numFmtId="164" fontId="3" fillId="7" borderId="0" xfId="0" applyNumberFormat="1" applyFont="1" applyFill="1" applyAlignment="1">
      <alignment horizontal="center"/>
    </xf>
    <xf numFmtId="164" fontId="33" fillId="7" borderId="0" xfId="0" applyNumberFormat="1" applyFont="1" applyFill="1" applyAlignment="1">
      <alignment horizontal="center"/>
    </xf>
    <xf numFmtId="0" fontId="96" fillId="7" borderId="0" xfId="0" applyFont="1" applyFill="1" applyProtection="1">
      <protection locked="0"/>
    </xf>
    <xf numFmtId="171" fontId="22" fillId="7" borderId="0" xfId="0" applyNumberFormat="1" applyFont="1" applyFill="1" applyAlignment="1">
      <alignment horizontal="center"/>
    </xf>
    <xf numFmtId="21" fontId="22" fillId="7" borderId="0" xfId="0" applyNumberFormat="1" applyFont="1" applyFill="1" applyAlignment="1">
      <alignment horizontal="center"/>
    </xf>
    <xf numFmtId="171" fontId="31" fillId="0" borderId="0" xfId="0" applyNumberFormat="1" applyFont="1" applyAlignment="1">
      <alignment horizontal="center"/>
    </xf>
    <xf numFmtId="21" fontId="31" fillId="0" borderId="0" xfId="0" applyNumberFormat="1" applyFont="1" applyAlignment="1">
      <alignment horizontal="center"/>
    </xf>
    <xf numFmtId="0" fontId="31" fillId="7" borderId="0" xfId="0" applyFont="1" applyFill="1" applyProtection="1">
      <protection locked="0"/>
    </xf>
    <xf numFmtId="171" fontId="31" fillId="7" borderId="0" xfId="0" applyNumberFormat="1" applyFont="1" applyFill="1" applyAlignment="1">
      <alignment horizontal="center"/>
    </xf>
    <xf numFmtId="21" fontId="31" fillId="7" borderId="0" xfId="0" applyNumberFormat="1" applyFont="1" applyFill="1" applyAlignment="1">
      <alignment horizontal="center"/>
    </xf>
    <xf numFmtId="171" fontId="22" fillId="0" borderId="0" xfId="0" applyNumberFormat="1" applyFont="1" applyAlignment="1">
      <alignment horizontal="center"/>
    </xf>
    <xf numFmtId="21" fontId="22" fillId="0" borderId="0" xfId="0" applyNumberFormat="1" applyFont="1" applyAlignment="1">
      <alignment horizontal="center"/>
    </xf>
    <xf numFmtId="1" fontId="35" fillId="0" borderId="5" xfId="0" applyNumberFormat="1" applyFont="1" applyBorder="1" applyAlignment="1">
      <alignment horizontal="center"/>
    </xf>
    <xf numFmtId="1" fontId="119" fillId="0" borderId="5" xfId="0" applyNumberFormat="1" applyFont="1" applyBorder="1" applyAlignment="1">
      <alignment horizontal="center"/>
    </xf>
    <xf numFmtId="1" fontId="119" fillId="0" borderId="7" xfId="0" applyNumberFormat="1" applyFont="1" applyBorder="1" applyAlignment="1">
      <alignment horizontal="center"/>
    </xf>
    <xf numFmtId="164" fontId="57" fillId="10" borderId="3" xfId="0" applyNumberFormat="1" applyFont="1" applyFill="1" applyBorder="1" applyAlignment="1">
      <alignment horizontal="center"/>
    </xf>
    <xf numFmtId="0" fontId="0" fillId="28" borderId="0" xfId="0" applyFill="1"/>
    <xf numFmtId="0" fontId="88" fillId="28" borderId="0" xfId="0" applyFont="1" applyFill="1" applyAlignment="1">
      <alignment horizontal="center"/>
    </xf>
    <xf numFmtId="167" fontId="88" fillId="28" borderId="0" xfId="0" applyNumberFormat="1" applyFont="1" applyFill="1" applyAlignment="1">
      <alignment horizontal="center"/>
    </xf>
    <xf numFmtId="0" fontId="0" fillId="28" borderId="0" xfId="0" applyFill="1" applyAlignment="1">
      <alignment horizontal="center"/>
    </xf>
    <xf numFmtId="170" fontId="0" fillId="28" borderId="0" xfId="0" applyNumberFormat="1" applyFill="1"/>
    <xf numFmtId="0" fontId="0" fillId="29" borderId="0" xfId="0" applyFill="1"/>
    <xf numFmtId="0" fontId="176" fillId="29" borderId="0" xfId="0" applyFont="1" applyFill="1"/>
    <xf numFmtId="0" fontId="177" fillId="29" borderId="0" xfId="0" applyFont="1" applyFill="1"/>
    <xf numFmtId="0" fontId="22" fillId="10" borderId="0" xfId="0" applyFont="1" applyFill="1" applyAlignment="1">
      <alignment horizontal="center"/>
    </xf>
    <xf numFmtId="167" fontId="22" fillId="10" borderId="0" xfId="0" applyNumberFormat="1" applyFont="1" applyFill="1" applyAlignment="1">
      <alignment horizontal="center"/>
    </xf>
    <xf numFmtId="0" fontId="22" fillId="30" borderId="0" xfId="0" applyFont="1" applyFill="1" applyProtection="1">
      <protection locked="0"/>
    </xf>
    <xf numFmtId="0" fontId="155" fillId="30" borderId="0" xfId="0" applyFont="1" applyFill="1"/>
    <xf numFmtId="0" fontId="96" fillId="30" borderId="0" xfId="0" applyFont="1" applyFill="1"/>
    <xf numFmtId="0" fontId="24" fillId="30" borderId="0" xfId="0" applyFont="1" applyFill="1"/>
    <xf numFmtId="165" fontId="24" fillId="30" borderId="0" xfId="0" applyNumberFormat="1" applyFont="1" applyFill="1" applyAlignment="1">
      <alignment horizontal="center"/>
    </xf>
    <xf numFmtId="0" fontId="131" fillId="30" borderId="0" xfId="0" applyFont="1" applyFill="1" applyAlignment="1">
      <alignment horizontal="left"/>
    </xf>
    <xf numFmtId="0" fontId="55" fillId="30" borderId="0" xfId="0" applyFont="1" applyFill="1"/>
    <xf numFmtId="0" fontId="55" fillId="30" borderId="0" xfId="0" applyFont="1" applyFill="1" applyAlignment="1">
      <alignment horizontal="center"/>
    </xf>
    <xf numFmtId="0" fontId="76" fillId="30" borderId="0" xfId="0" applyFont="1" applyFill="1" applyAlignment="1">
      <alignment horizontal="left"/>
    </xf>
    <xf numFmtId="165" fontId="131" fillId="30" borderId="0" xfId="0" applyNumberFormat="1" applyFont="1" applyFill="1" applyAlignment="1">
      <alignment horizontal="center"/>
    </xf>
    <xf numFmtId="0" fontId="0" fillId="0" borderId="0" xfId="0" applyAlignment="1" applyProtection="1">
      <alignment horizontal="center"/>
      <protection locked="0"/>
    </xf>
    <xf numFmtId="0" fontId="107" fillId="8" borderId="0" xfId="0" applyFont="1" applyFill="1"/>
    <xf numFmtId="0" fontId="164" fillId="8" borderId="0" xfId="0" applyFont="1" applyFill="1" applyAlignment="1">
      <alignment horizontal="center"/>
    </xf>
    <xf numFmtId="0" fontId="182" fillId="9" borderId="0" xfId="0" applyFont="1" applyFill="1" applyAlignment="1">
      <alignment horizontal="center"/>
    </xf>
    <xf numFmtId="165" fontId="172" fillId="5" borderId="0" xfId="0" applyNumberFormat="1" applyFont="1" applyFill="1" applyAlignment="1">
      <alignment horizontal="center"/>
    </xf>
    <xf numFmtId="0" fontId="183" fillId="21" borderId="0" xfId="0" applyFont="1" applyFill="1" applyAlignment="1">
      <alignment horizontal="center"/>
    </xf>
    <xf numFmtId="0" fontId="0" fillId="31" borderId="0" xfId="0" applyFill="1"/>
    <xf numFmtId="0" fontId="185" fillId="8" borderId="0" xfId="0" applyFont="1" applyFill="1"/>
    <xf numFmtId="0" fontId="186" fillId="8" borderId="0" xfId="0" applyFont="1" applyFill="1"/>
    <xf numFmtId="0" fontId="185" fillId="0" borderId="0" xfId="0" applyFont="1"/>
    <xf numFmtId="0" fontId="186" fillId="8" borderId="0" xfId="0" applyFont="1" applyFill="1" applyAlignment="1">
      <alignment horizontal="center"/>
    </xf>
    <xf numFmtId="0" fontId="187" fillId="8" borderId="0" xfId="0" applyFont="1" applyFill="1"/>
    <xf numFmtId="0" fontId="188" fillId="8" borderId="0" xfId="0" applyFont="1" applyFill="1" applyAlignment="1">
      <alignment horizontal="center"/>
    </xf>
    <xf numFmtId="0" fontId="189" fillId="0" borderId="0" xfId="0" applyFont="1" applyAlignment="1">
      <alignment horizontal="center"/>
    </xf>
    <xf numFmtId="0" fontId="190" fillId="32" borderId="0" xfId="0" applyFont="1" applyFill="1"/>
    <xf numFmtId="0" fontId="190" fillId="32" borderId="0" xfId="0" applyFont="1" applyFill="1" applyAlignment="1">
      <alignment horizontal="center"/>
    </xf>
    <xf numFmtId="0" fontId="0" fillId="32" borderId="0" xfId="0" applyFill="1"/>
    <xf numFmtId="0" fontId="0" fillId="32" borderId="0" xfId="0" applyFill="1" applyAlignment="1">
      <alignment horizontal="center"/>
    </xf>
    <xf numFmtId="165" fontId="0" fillId="0" borderId="0" xfId="0" applyNumberFormat="1" applyAlignment="1">
      <alignment horizontal="center"/>
    </xf>
    <xf numFmtId="0" fontId="190" fillId="10" borderId="0" xfId="0" applyFont="1" applyFill="1" applyAlignment="1">
      <alignment horizontal="left"/>
    </xf>
    <xf numFmtId="0" fontId="190" fillId="0" borderId="0" xfId="0" applyFont="1"/>
    <xf numFmtId="0" fontId="190" fillId="0" borderId="0" xfId="0" applyFont="1" applyAlignment="1">
      <alignment horizontal="center"/>
    </xf>
    <xf numFmtId="1" fontId="0" fillId="0" borderId="0" xfId="0" applyNumberFormat="1" applyAlignment="1">
      <alignment horizontal="center"/>
    </xf>
    <xf numFmtId="2" fontId="0" fillId="32" borderId="0" xfId="0" applyNumberFormat="1" applyFill="1" applyAlignment="1">
      <alignment horizontal="center"/>
    </xf>
    <xf numFmtId="165" fontId="190" fillId="0" borderId="0" xfId="0" applyNumberFormat="1" applyFont="1" applyAlignment="1">
      <alignment horizontal="center"/>
    </xf>
    <xf numFmtId="0" fontId="189" fillId="0" borderId="0" xfId="0" applyFont="1"/>
    <xf numFmtId="2" fontId="0" fillId="0" borderId="0" xfId="0" applyNumberFormat="1" applyAlignment="1">
      <alignment horizontal="left"/>
    </xf>
    <xf numFmtId="0" fontId="2" fillId="19" borderId="0" xfId="0" applyFont="1" applyFill="1"/>
    <xf numFmtId="0" fontId="2" fillId="19" borderId="0" xfId="0" applyFont="1" applyFill="1" applyAlignment="1">
      <alignment horizontal="center"/>
    </xf>
    <xf numFmtId="165" fontId="2" fillId="19" borderId="0" xfId="0" applyNumberFormat="1" applyFont="1" applyFill="1" applyAlignment="1">
      <alignment horizontal="center"/>
    </xf>
    <xf numFmtId="164" fontId="195" fillId="33" borderId="1" xfId="0" applyNumberFormat="1" applyFont="1" applyFill="1" applyBorder="1" applyAlignment="1">
      <alignment horizontal="center"/>
    </xf>
    <xf numFmtId="0" fontId="195" fillId="33" borderId="11" xfId="0" applyFont="1" applyFill="1" applyBorder="1" applyAlignment="1">
      <alignment horizontal="center"/>
    </xf>
    <xf numFmtId="1" fontId="196" fillId="33" borderId="5" xfId="0" applyNumberFormat="1" applyFont="1" applyFill="1" applyBorder="1" applyAlignment="1">
      <alignment horizontal="center"/>
    </xf>
    <xf numFmtId="165" fontId="125" fillId="34" borderId="0" xfId="0" applyNumberFormat="1" applyFont="1" applyFill="1" applyAlignment="1">
      <alignment horizontal="center"/>
    </xf>
    <xf numFmtId="165" fontId="125" fillId="34" borderId="6" xfId="0" applyNumberFormat="1" applyFont="1" applyFill="1" applyBorder="1" applyAlignment="1">
      <alignment horizontal="center"/>
    </xf>
    <xf numFmtId="165" fontId="11" fillId="34" borderId="0" xfId="0" applyNumberFormat="1" applyFont="1" applyFill="1" applyAlignment="1">
      <alignment horizontal="center"/>
    </xf>
    <xf numFmtId="0" fontId="11" fillId="34" borderId="0" xfId="0" applyFont="1" applyFill="1" applyAlignment="1">
      <alignment horizontal="center"/>
    </xf>
    <xf numFmtId="0" fontId="199" fillId="34" borderId="7" xfId="0" applyFont="1" applyFill="1" applyBorder="1" applyAlignment="1">
      <alignment horizontal="center"/>
    </xf>
    <xf numFmtId="0" fontId="199" fillId="34" borderId="11" xfId="0" applyFont="1" applyFill="1" applyBorder="1" applyAlignment="1">
      <alignment horizontal="center"/>
    </xf>
    <xf numFmtId="0" fontId="199" fillId="34" borderId="3" xfId="0" applyFont="1" applyFill="1" applyBorder="1" applyAlignment="1">
      <alignment horizontal="center"/>
    </xf>
    <xf numFmtId="0" fontId="1" fillId="17" borderId="0" xfId="0" applyFont="1" applyFill="1" applyAlignment="1">
      <alignment horizontal="left"/>
    </xf>
    <xf numFmtId="0" fontId="0" fillId="7" borderId="2" xfId="0" applyFill="1" applyBorder="1" applyAlignment="1" applyProtection="1">
      <alignment horizontal="center"/>
      <protection locked="0"/>
    </xf>
    <xf numFmtId="0" fontId="0" fillId="7" borderId="0" xfId="0" applyFill="1" applyAlignment="1" applyProtection="1">
      <alignment horizontal="center"/>
      <protection locked="0"/>
    </xf>
    <xf numFmtId="164" fontId="0" fillId="0" borderId="0" xfId="0" applyNumberFormat="1" applyProtection="1">
      <protection locked="0"/>
    </xf>
    <xf numFmtId="164" fontId="0" fillId="7" borderId="0" xfId="0" applyNumberFormat="1" applyFill="1" applyProtection="1">
      <protection locked="0"/>
    </xf>
    <xf numFmtId="165" fontId="71" fillId="35" borderId="0" xfId="0" applyNumberFormat="1" applyFont="1" applyFill="1" applyAlignment="1">
      <alignment horizontal="left"/>
    </xf>
    <xf numFmtId="0" fontId="24" fillId="35" borderId="0" xfId="0" applyFont="1" applyFill="1" applyAlignment="1">
      <alignment horizontal="left"/>
    </xf>
    <xf numFmtId="1" fontId="24" fillId="35" borderId="0" xfId="0" applyNumberFormat="1" applyFont="1" applyFill="1" applyAlignment="1">
      <alignment horizontal="center"/>
    </xf>
    <xf numFmtId="0" fontId="24" fillId="35" borderId="0" xfId="0" applyFont="1" applyFill="1" applyAlignment="1">
      <alignment horizontal="center"/>
    </xf>
    <xf numFmtId="0" fontId="0" fillId="30" borderId="0" xfId="0" applyFill="1"/>
    <xf numFmtId="0" fontId="202" fillId="30" borderId="0" xfId="0" applyFont="1" applyFill="1"/>
    <xf numFmtId="0" fontId="203" fillId="30" borderId="0" xfId="0" applyFont="1" applyFill="1"/>
    <xf numFmtId="0" fontId="185" fillId="36" borderId="0" xfId="0" applyFont="1" applyFill="1"/>
    <xf numFmtId="0" fontId="205" fillId="37" borderId="0" xfId="0" applyFont="1" applyFill="1"/>
    <xf numFmtId="9" fontId="204" fillId="37" borderId="0" xfId="0" applyNumberFormat="1" applyFont="1" applyFill="1"/>
    <xf numFmtId="10" fontId="204" fillId="37" borderId="0" xfId="0" applyNumberFormat="1" applyFont="1" applyFill="1"/>
    <xf numFmtId="0" fontId="204" fillId="37" borderId="0" xfId="0" applyFont="1" applyFill="1"/>
    <xf numFmtId="0" fontId="206" fillId="37" borderId="0" xfId="0" applyFont="1" applyFill="1"/>
    <xf numFmtId="0" fontId="202" fillId="0" borderId="0" xfId="0" applyFont="1"/>
    <xf numFmtId="0" fontId="206" fillId="38" borderId="0" xfId="0" applyFont="1" applyFill="1"/>
    <xf numFmtId="0" fontId="204" fillId="38" borderId="0" xfId="0" applyFont="1" applyFill="1"/>
    <xf numFmtId="9" fontId="204" fillId="38" borderId="0" xfId="0" applyNumberFormat="1" applyFont="1" applyFill="1"/>
    <xf numFmtId="0" fontId="0" fillId="39" borderId="0" xfId="0" applyFill="1"/>
    <xf numFmtId="0" fontId="105" fillId="39" borderId="0" xfId="0" applyFont="1" applyFill="1"/>
    <xf numFmtId="165" fontId="71" fillId="0" borderId="0" xfId="0" applyNumberFormat="1" applyFont="1" applyAlignment="1">
      <alignment horizontal="left"/>
    </xf>
    <xf numFmtId="0" fontId="71" fillId="0" borderId="0" xfId="0" applyFont="1"/>
    <xf numFmtId="0" fontId="71" fillId="40" borderId="0" xfId="0" applyFont="1" applyFill="1" applyAlignment="1">
      <alignment horizontal="left"/>
    </xf>
    <xf numFmtId="0" fontId="95" fillId="40" borderId="0" xfId="0" applyFont="1" applyFill="1" applyAlignment="1">
      <alignment horizontal="center"/>
    </xf>
    <xf numFmtId="1" fontId="71" fillId="40" borderId="0" xfId="0" applyNumberFormat="1" applyFont="1" applyFill="1" applyAlignment="1">
      <alignment horizontal="left"/>
    </xf>
    <xf numFmtId="0" fontId="71" fillId="40" borderId="0" xfId="0" applyFont="1" applyFill="1" applyAlignment="1">
      <alignment horizontal="center"/>
    </xf>
    <xf numFmtId="0" fontId="71" fillId="40" borderId="0" xfId="0" applyFont="1" applyFill="1"/>
    <xf numFmtId="165" fontId="95" fillId="40" borderId="0" xfId="0" applyNumberFormat="1" applyFont="1" applyFill="1" applyAlignment="1">
      <alignment horizontal="left"/>
    </xf>
    <xf numFmtId="1" fontId="71" fillId="40" borderId="0" xfId="0" applyNumberFormat="1" applyFont="1" applyFill="1"/>
    <xf numFmtId="165" fontId="71" fillId="40" borderId="0" xfId="0" applyNumberFormat="1" applyFont="1" applyFill="1" applyAlignment="1">
      <alignment horizontal="center"/>
    </xf>
    <xf numFmtId="1" fontId="71" fillId="40" borderId="0" xfId="0" applyNumberFormat="1" applyFont="1" applyFill="1" applyAlignment="1">
      <alignment horizontal="center"/>
    </xf>
    <xf numFmtId="165" fontId="71" fillId="40" borderId="0" xfId="0" applyNumberFormat="1" applyFont="1" applyFill="1" applyAlignment="1">
      <alignment horizontal="left"/>
    </xf>
    <xf numFmtId="165" fontId="60" fillId="40" borderId="0" xfId="0" applyNumberFormat="1" applyFont="1" applyFill="1" applyAlignment="1">
      <alignment horizontal="center"/>
    </xf>
    <xf numFmtId="165" fontId="207" fillId="40" borderId="0" xfId="0" applyNumberFormat="1" applyFont="1" applyFill="1" applyAlignment="1">
      <alignment horizontal="left"/>
    </xf>
    <xf numFmtId="0" fontId="144" fillId="29" borderId="0" xfId="0" applyFont="1" applyFill="1"/>
    <xf numFmtId="164" fontId="208" fillId="18" borderId="0" xfId="0" applyNumberFormat="1" applyFont="1" applyFill="1" applyAlignment="1">
      <alignment horizontal="center"/>
    </xf>
    <xf numFmtId="0" fontId="37" fillId="33" borderId="13" xfId="0" applyFont="1" applyFill="1" applyBorder="1"/>
    <xf numFmtId="0" fontId="37" fillId="33" borderId="14" xfId="0" applyFont="1" applyFill="1" applyBorder="1"/>
    <xf numFmtId="0" fontId="0" fillId="33" borderId="15" xfId="0" applyFill="1" applyBorder="1"/>
    <xf numFmtId="0" fontId="37" fillId="33" borderId="16" xfId="0" applyFont="1" applyFill="1" applyBorder="1"/>
    <xf numFmtId="0" fontId="37" fillId="33" borderId="17" xfId="0" applyFont="1" applyFill="1" applyBorder="1"/>
    <xf numFmtId="0" fontId="0" fillId="33" borderId="18" xfId="0" applyFill="1" applyBorder="1"/>
    <xf numFmtId="0" fontId="0" fillId="33" borderId="17" xfId="0" applyFill="1" applyBorder="1"/>
    <xf numFmtId="0" fontId="190" fillId="41" borderId="0" xfId="0" applyFont="1" applyFill="1"/>
    <xf numFmtId="0" fontId="0" fillId="41" borderId="0" xfId="0" applyFill="1"/>
    <xf numFmtId="165" fontId="0" fillId="41" borderId="0" xfId="0" applyNumberFormat="1" applyFill="1" applyAlignment="1">
      <alignment horizontal="center"/>
    </xf>
    <xf numFmtId="0" fontId="189" fillId="28" borderId="0" xfId="0" applyFont="1" applyFill="1" applyAlignment="1">
      <alignment horizontal="left"/>
    </xf>
    <xf numFmtId="165" fontId="0" fillId="28" borderId="0" xfId="0" applyNumberFormat="1" applyFill="1" applyAlignment="1">
      <alignment horizontal="center"/>
    </xf>
    <xf numFmtId="0" fontId="189" fillId="28" borderId="0" xfId="0" applyFont="1" applyFill="1"/>
    <xf numFmtId="0" fontId="200" fillId="0" borderId="0" xfId="21"/>
    <xf numFmtId="0" fontId="0" fillId="37" borderId="0" xfId="0" applyFill="1"/>
    <xf numFmtId="0" fontId="132" fillId="37" borderId="0" xfId="0" applyFont="1" applyFill="1"/>
    <xf numFmtId="0" fontId="210" fillId="37" borderId="0" xfId="0" applyFont="1" applyFill="1"/>
    <xf numFmtId="0" fontId="0" fillId="42" borderId="0" xfId="0" applyFill="1"/>
    <xf numFmtId="2" fontId="212" fillId="42" borderId="0" xfId="0" applyNumberFormat="1" applyFont="1" applyFill="1" applyAlignment="1">
      <alignment horizontal="left"/>
    </xf>
    <xf numFmtId="164" fontId="103" fillId="42" borderId="0" xfId="0" applyNumberFormat="1" applyFont="1" applyFill="1" applyAlignment="1">
      <alignment horizontal="center"/>
    </xf>
    <xf numFmtId="0" fontId="144" fillId="42" borderId="0" xfId="0" applyFont="1" applyFill="1"/>
    <xf numFmtId="0" fontId="81" fillId="0" borderId="0" xfId="0" applyFont="1" applyAlignment="1">
      <alignment horizontal="center"/>
    </xf>
    <xf numFmtId="0" fontId="65" fillId="0" borderId="2" xfId="0" applyFont="1" applyBorder="1" applyAlignment="1">
      <alignment horizontal="center"/>
    </xf>
    <xf numFmtId="165" fontId="24" fillId="43" borderId="0" xfId="0" applyNumberFormat="1" applyFont="1" applyFill="1" applyAlignment="1">
      <alignment horizontal="center"/>
    </xf>
    <xf numFmtId="167" fontId="58" fillId="43" borderId="11" xfId="0" applyNumberFormat="1" applyFont="1" applyFill="1" applyBorder="1" applyAlignment="1">
      <alignment horizontal="center"/>
    </xf>
    <xf numFmtId="165" fontId="58" fillId="43" borderId="11" xfId="0" applyNumberFormat="1" applyFont="1" applyFill="1" applyBorder="1" applyAlignment="1">
      <alignment horizontal="center"/>
    </xf>
    <xf numFmtId="0" fontId="24" fillId="43" borderId="0" xfId="0" applyFont="1" applyFill="1" applyAlignment="1">
      <alignment horizontal="center"/>
    </xf>
    <xf numFmtId="165" fontId="64" fillId="43" borderId="0" xfId="0" applyNumberFormat="1" applyFont="1" applyFill="1" applyAlignment="1">
      <alignment horizontal="left"/>
    </xf>
    <xf numFmtId="0" fontId="2" fillId="19" borderId="0" xfId="0" applyFont="1" applyFill="1" applyAlignment="1">
      <alignment horizontal="left"/>
    </xf>
    <xf numFmtId="165" fontId="127" fillId="18" borderId="5" xfId="0" applyNumberFormat="1" applyFont="1" applyFill="1" applyBorder="1" applyAlignment="1">
      <alignment horizontal="center"/>
    </xf>
    <xf numFmtId="165" fontId="128" fillId="18" borderId="5" xfId="0" applyNumberFormat="1" applyFont="1" applyFill="1" applyBorder="1" applyAlignment="1">
      <alignment horizontal="center"/>
    </xf>
    <xf numFmtId="0" fontId="0" fillId="44" borderId="0" xfId="0" applyFill="1"/>
    <xf numFmtId="0" fontId="22" fillId="44" borderId="0" xfId="0" applyFont="1" applyFill="1"/>
    <xf numFmtId="164" fontId="85" fillId="0" borderId="0" xfId="0" applyNumberFormat="1" applyFont="1" applyAlignment="1">
      <alignment horizontal="center"/>
    </xf>
    <xf numFmtId="164" fontId="85" fillId="0" borderId="6" xfId="0" applyNumberFormat="1" applyFont="1" applyBorder="1" applyAlignment="1">
      <alignment horizontal="center"/>
    </xf>
    <xf numFmtId="0" fontId="22" fillId="40" borderId="0" xfId="0" applyFont="1" applyFill="1"/>
    <xf numFmtId="0" fontId="190" fillId="45" borderId="0" xfId="0" applyFont="1" applyFill="1" applyAlignment="1">
      <alignment horizontal="center"/>
    </xf>
    <xf numFmtId="165" fontId="190" fillId="45" borderId="0" xfId="0" applyNumberFormat="1" applyFont="1" applyFill="1" applyAlignment="1">
      <alignment horizontal="center"/>
    </xf>
    <xf numFmtId="0" fontId="0" fillId="45" borderId="0" xfId="0" applyFill="1" applyAlignment="1">
      <alignment horizontal="center"/>
    </xf>
    <xf numFmtId="165" fontId="0" fillId="45" borderId="0" xfId="0" applyNumberFormat="1" applyFill="1" applyAlignment="1">
      <alignment horizontal="center"/>
    </xf>
    <xf numFmtId="0" fontId="0" fillId="40" borderId="0" xfId="0" applyFill="1" applyAlignment="1">
      <alignment horizontal="center"/>
    </xf>
    <xf numFmtId="0" fontId="0" fillId="40" borderId="0" xfId="0" applyFill="1"/>
    <xf numFmtId="2" fontId="0" fillId="40" borderId="0" xfId="0" applyNumberFormat="1" applyFill="1" applyAlignment="1">
      <alignment horizontal="center"/>
    </xf>
    <xf numFmtId="165" fontId="190" fillId="40" borderId="0" xfId="0" applyNumberFormat="1" applyFont="1" applyFill="1" applyAlignment="1">
      <alignment horizontal="center"/>
    </xf>
    <xf numFmtId="0" fontId="190" fillId="40" borderId="0" xfId="0" applyFont="1" applyFill="1"/>
    <xf numFmtId="165" fontId="0" fillId="40" borderId="0" xfId="0" applyNumberFormat="1" applyFill="1" applyAlignment="1">
      <alignment horizontal="center"/>
    </xf>
    <xf numFmtId="0" fontId="218" fillId="0" borderId="0" xfId="0" applyFont="1"/>
    <xf numFmtId="0" fontId="219" fillId="36" borderId="0" xfId="0" applyFont="1" applyFill="1"/>
    <xf numFmtId="0" fontId="220" fillId="6" borderId="12" xfId="0" applyFont="1" applyFill="1" applyBorder="1" applyAlignment="1">
      <alignment horizontal="center"/>
    </xf>
    <xf numFmtId="2" fontId="220" fillId="6" borderId="12" xfId="0" applyNumberFormat="1" applyFont="1" applyFill="1" applyBorder="1" applyAlignment="1">
      <alignment horizontal="center"/>
    </xf>
    <xf numFmtId="9" fontId="220" fillId="6" borderId="12" xfId="0" applyNumberFormat="1" applyFont="1" applyFill="1" applyBorder="1" applyAlignment="1">
      <alignment horizontal="center"/>
    </xf>
    <xf numFmtId="0" fontId="220" fillId="6" borderId="3" xfId="0" applyFont="1" applyFill="1" applyBorder="1" applyAlignment="1">
      <alignment horizontal="center"/>
    </xf>
    <xf numFmtId="2" fontId="220" fillId="6" borderId="7" xfId="0" applyNumberFormat="1" applyFont="1" applyFill="1" applyBorder="1" applyAlignment="1">
      <alignment horizontal="center"/>
    </xf>
    <xf numFmtId="172" fontId="220" fillId="6" borderId="11" xfId="0" applyNumberFormat="1" applyFont="1" applyFill="1" applyBorder="1" applyAlignment="1">
      <alignment horizontal="center"/>
    </xf>
    <xf numFmtId="0" fontId="221" fillId="0" borderId="0" xfId="0" applyFont="1"/>
    <xf numFmtId="10" fontId="120" fillId="46" borderId="0" xfId="0" applyNumberFormat="1" applyFont="1" applyFill="1" applyAlignment="1">
      <alignment horizontal="center"/>
    </xf>
    <xf numFmtId="165" fontId="120" fillId="46" borderId="0" xfId="0" applyNumberFormat="1" applyFont="1" applyFill="1" applyAlignment="1">
      <alignment horizontal="center"/>
    </xf>
    <xf numFmtId="10" fontId="85" fillId="46" borderId="6" xfId="0" applyNumberFormat="1" applyFont="1" applyFill="1" applyBorder="1" applyAlignment="1">
      <alignment horizontal="center"/>
    </xf>
    <xf numFmtId="0" fontId="24" fillId="46" borderId="0" xfId="0" applyFont="1" applyFill="1" applyAlignment="1">
      <alignment horizontal="left"/>
    </xf>
    <xf numFmtId="0" fontId="211" fillId="46" borderId="0" xfId="0" applyFont="1" applyFill="1" applyAlignment="1">
      <alignment horizontal="left"/>
    </xf>
    <xf numFmtId="0" fontId="211" fillId="46" borderId="0" xfId="0" applyFont="1" applyFill="1" applyAlignment="1">
      <alignment horizontal="center"/>
    </xf>
    <xf numFmtId="165" fontId="24" fillId="46" borderId="0" xfId="0" applyNumberFormat="1" applyFont="1" applyFill="1" applyAlignment="1">
      <alignment horizontal="center"/>
    </xf>
    <xf numFmtId="165" fontId="30" fillId="46" borderId="0" xfId="0" applyNumberFormat="1" applyFont="1" applyFill="1"/>
    <xf numFmtId="0" fontId="85" fillId="46" borderId="0" xfId="0" applyFont="1" applyFill="1" applyAlignment="1">
      <alignment horizontal="center"/>
    </xf>
    <xf numFmtId="164" fontId="75" fillId="46" borderId="0" xfId="0" applyNumberFormat="1" applyFont="1" applyFill="1" applyAlignment="1">
      <alignment horizontal="center"/>
    </xf>
    <xf numFmtId="0" fontId="224" fillId="0" borderId="0" xfId="0" applyFont="1" applyAlignment="1">
      <alignment horizontal="center"/>
    </xf>
    <xf numFmtId="164" fontId="44" fillId="0" borderId="3" xfId="0" applyNumberFormat="1" applyFont="1" applyBorder="1" applyAlignment="1">
      <alignment horizontal="center"/>
    </xf>
    <xf numFmtId="0" fontId="2" fillId="0" borderId="0" xfId="0" applyFont="1"/>
    <xf numFmtId="0" fontId="223" fillId="46" borderId="5" xfId="0" applyFont="1" applyFill="1" applyBorder="1" applyAlignment="1">
      <alignment horizontal="left"/>
    </xf>
    <xf numFmtId="164" fontId="35" fillId="0" borderId="5" xfId="0" applyNumberFormat="1" applyFont="1" applyBorder="1" applyAlignment="1">
      <alignment horizontal="center"/>
    </xf>
    <xf numFmtId="164" fontId="35" fillId="0" borderId="7" xfId="0" applyNumberFormat="1" applyFont="1" applyBorder="1" applyAlignment="1">
      <alignment horizontal="center"/>
    </xf>
    <xf numFmtId="165" fontId="197" fillId="34" borderId="1" xfId="0" applyNumberFormat="1" applyFont="1" applyFill="1" applyBorder="1" applyAlignment="1">
      <alignment horizontal="center"/>
    </xf>
    <xf numFmtId="165" fontId="198" fillId="34" borderId="2" xfId="0" applyNumberFormat="1" applyFont="1" applyFill="1" applyBorder="1" applyAlignment="1">
      <alignment horizontal="right"/>
    </xf>
    <xf numFmtId="165" fontId="198" fillId="34" borderId="2" xfId="0" applyNumberFormat="1" applyFont="1" applyFill="1" applyBorder="1" applyAlignment="1">
      <alignment horizontal="left"/>
    </xf>
    <xf numFmtId="165" fontId="197" fillId="34" borderId="2" xfId="0" applyNumberFormat="1" applyFont="1" applyFill="1" applyBorder="1" applyAlignment="1">
      <alignment horizontal="center"/>
    </xf>
    <xf numFmtId="1" fontId="196" fillId="33" borderId="1" xfId="0" applyNumberFormat="1" applyFont="1" applyFill="1" applyBorder="1" applyAlignment="1">
      <alignment horizontal="center"/>
    </xf>
    <xf numFmtId="165" fontId="195" fillId="33" borderId="7" xfId="0" applyNumberFormat="1" applyFont="1" applyFill="1" applyBorder="1" applyAlignment="1">
      <alignment horizontal="center"/>
    </xf>
    <xf numFmtId="165" fontId="195" fillId="33" borderId="10" xfId="0" applyNumberFormat="1" applyFont="1" applyFill="1" applyBorder="1" applyAlignment="1">
      <alignment horizontal="center"/>
    </xf>
    <xf numFmtId="14" fontId="24" fillId="19" borderId="3" xfId="0" applyNumberFormat="1" applyFont="1" applyFill="1" applyBorder="1" applyAlignment="1">
      <alignment horizontal="center"/>
    </xf>
    <xf numFmtId="164" fontId="30" fillId="18" borderId="8" xfId="0" applyNumberFormat="1" applyFont="1" applyFill="1" applyBorder="1" applyAlignment="1">
      <alignment horizontal="center"/>
    </xf>
    <xf numFmtId="164" fontId="30" fillId="18" borderId="3" xfId="0" applyNumberFormat="1" applyFont="1" applyFill="1" applyBorder="1" applyAlignment="1">
      <alignment horizontal="center"/>
    </xf>
    <xf numFmtId="1" fontId="196" fillId="33" borderId="3" xfId="0" applyNumberFormat="1" applyFont="1" applyFill="1" applyBorder="1" applyAlignment="1">
      <alignment horizontal="center"/>
    </xf>
    <xf numFmtId="0" fontId="2" fillId="19" borderId="3" xfId="0" applyFont="1" applyFill="1" applyBorder="1" applyAlignment="1">
      <alignment horizontal="left"/>
    </xf>
    <xf numFmtId="165" fontId="196" fillId="33" borderId="4" xfId="0" applyNumberFormat="1" applyFont="1" applyFill="1" applyBorder="1" applyAlignment="1">
      <alignment horizontal="center"/>
    </xf>
    <xf numFmtId="165" fontId="196" fillId="33" borderId="6" xfId="0" applyNumberFormat="1" applyFont="1" applyFill="1" applyBorder="1" applyAlignment="1">
      <alignment horizontal="center"/>
    </xf>
    <xf numFmtId="165" fontId="196" fillId="33" borderId="8" xfId="0" applyNumberFormat="1" applyFont="1" applyFill="1" applyBorder="1" applyAlignment="1">
      <alignment horizontal="center"/>
    </xf>
    <xf numFmtId="0" fontId="225" fillId="13" borderId="0" xfId="0" applyFont="1" applyFill="1" applyAlignment="1">
      <alignment horizontal="center"/>
    </xf>
    <xf numFmtId="0" fontId="227" fillId="13" borderId="0" xfId="0" applyFont="1" applyFill="1" applyAlignment="1">
      <alignment horizontal="left"/>
    </xf>
    <xf numFmtId="0" fontId="228" fillId="13" borderId="0" xfId="0" applyFont="1" applyFill="1" applyAlignment="1">
      <alignment horizontal="left"/>
    </xf>
    <xf numFmtId="0" fontId="229" fillId="13" borderId="0" xfId="0" applyFont="1" applyFill="1" applyAlignment="1">
      <alignment horizontal="left"/>
    </xf>
    <xf numFmtId="0" fontId="229" fillId="13" borderId="0" xfId="0" applyFont="1" applyFill="1" applyAlignment="1">
      <alignment horizontal="center"/>
    </xf>
    <xf numFmtId="0" fontId="230" fillId="15" borderId="0" xfId="0" applyFont="1" applyFill="1" applyAlignment="1">
      <alignment horizontal="left"/>
    </xf>
    <xf numFmtId="0" fontId="231" fillId="15" borderId="0" xfId="0" applyFont="1" applyFill="1" applyAlignment="1">
      <alignment horizontal="left"/>
    </xf>
    <xf numFmtId="0" fontId="232" fillId="15" borderId="0" xfId="0" applyFont="1" applyFill="1" applyAlignment="1">
      <alignment horizontal="left"/>
    </xf>
    <xf numFmtId="0" fontId="233" fillId="15" borderId="0" xfId="0" applyFont="1" applyFill="1" applyAlignment="1">
      <alignment horizontal="left"/>
    </xf>
    <xf numFmtId="0" fontId="230" fillId="23" borderId="0" xfId="0" applyFont="1" applyFill="1" applyAlignment="1">
      <alignment horizontal="center"/>
    </xf>
    <xf numFmtId="164" fontId="238" fillId="4" borderId="0" xfId="0" applyNumberFormat="1" applyFont="1" applyFill="1" applyAlignment="1">
      <alignment horizontal="center"/>
    </xf>
    <xf numFmtId="0" fontId="240" fillId="14" borderId="1" xfId="0" applyFont="1" applyFill="1" applyBorder="1"/>
    <xf numFmtId="0" fontId="241" fillId="14" borderId="2" xfId="0" applyFont="1" applyFill="1" applyBorder="1"/>
    <xf numFmtId="0" fontId="241" fillId="14" borderId="4" xfId="0" applyFont="1" applyFill="1" applyBorder="1"/>
    <xf numFmtId="0" fontId="241" fillId="14" borderId="0" xfId="0" applyFont="1" applyFill="1"/>
    <xf numFmtId="0" fontId="240" fillId="14" borderId="0" xfId="0" applyFont="1" applyFill="1"/>
    <xf numFmtId="0" fontId="241" fillId="14" borderId="6" xfId="0" applyFont="1" applyFill="1" applyBorder="1"/>
    <xf numFmtId="0" fontId="241" fillId="14" borderId="0" xfId="0" applyFont="1" applyFill="1" applyAlignment="1">
      <alignment horizontal="left"/>
    </xf>
    <xf numFmtId="0" fontId="241" fillId="14" borderId="3" xfId="0" applyFont="1" applyFill="1" applyBorder="1"/>
    <xf numFmtId="0" fontId="241" fillId="14" borderId="8" xfId="0" applyFont="1" applyFill="1" applyBorder="1"/>
    <xf numFmtId="0" fontId="243" fillId="45" borderId="0" xfId="0" applyFont="1" applyFill="1"/>
    <xf numFmtId="0" fontId="0" fillId="45" borderId="0" xfId="0" applyFill="1"/>
    <xf numFmtId="165" fontId="24" fillId="40" borderId="0" xfId="0" applyNumberFormat="1" applyFont="1" applyFill="1" applyAlignment="1">
      <alignment horizontal="center"/>
    </xf>
    <xf numFmtId="1" fontId="24" fillId="40" borderId="0" xfId="0" applyNumberFormat="1" applyFont="1" applyFill="1" applyAlignment="1">
      <alignment horizontal="center"/>
    </xf>
    <xf numFmtId="0" fontId="24" fillId="40" borderId="0" xfId="0" applyFont="1" applyFill="1" applyAlignment="1">
      <alignment horizontal="center"/>
    </xf>
    <xf numFmtId="0" fontId="244" fillId="19" borderId="0" xfId="0" applyFont="1" applyFill="1"/>
    <xf numFmtId="1" fontId="244" fillId="19" borderId="0" xfId="0" applyNumberFormat="1" applyFont="1" applyFill="1" applyAlignment="1">
      <alignment horizontal="left"/>
    </xf>
    <xf numFmtId="0" fontId="244" fillId="19" borderId="0" xfId="0" applyFont="1" applyFill="1" applyAlignment="1">
      <alignment horizontal="left"/>
    </xf>
    <xf numFmtId="165" fontId="244" fillId="19" borderId="0" xfId="0" applyNumberFormat="1" applyFont="1" applyFill="1" applyAlignment="1">
      <alignment horizontal="left"/>
    </xf>
    <xf numFmtId="0" fontId="109" fillId="40" borderId="0" xfId="0" applyFont="1" applyFill="1"/>
    <xf numFmtId="0" fontId="132" fillId="40" borderId="0" xfId="0" applyFont="1" applyFill="1"/>
    <xf numFmtId="0" fontId="132" fillId="0" borderId="0" xfId="0" applyFont="1" applyAlignment="1">
      <alignment horizontal="center"/>
    </xf>
    <xf numFmtId="0" fontId="132" fillId="0" borderId="0" xfId="0" applyFont="1" applyAlignment="1">
      <alignment horizontal="right"/>
    </xf>
    <xf numFmtId="0" fontId="132" fillId="0" borderId="0" xfId="0" applyFont="1" applyAlignment="1">
      <alignment horizontal="left"/>
    </xf>
    <xf numFmtId="0" fontId="249" fillId="40" borderId="0" xfId="0" applyFont="1" applyFill="1"/>
    <xf numFmtId="0" fontId="36" fillId="40" borderId="0" xfId="0" applyFont="1" applyFill="1"/>
    <xf numFmtId="0" fontId="247" fillId="33" borderId="2" xfId="0" applyFont="1" applyFill="1" applyBorder="1" applyAlignment="1">
      <alignment horizontal="center"/>
    </xf>
    <xf numFmtId="0" fontId="248" fillId="33" borderId="2" xfId="0" applyFont="1" applyFill="1" applyBorder="1" applyAlignment="1">
      <alignment horizontal="center"/>
    </xf>
    <xf numFmtId="0" fontId="250" fillId="40" borderId="0" xfId="0" applyFont="1" applyFill="1" applyAlignment="1">
      <alignment horizontal="center"/>
    </xf>
    <xf numFmtId="0" fontId="251" fillId="40" borderId="0" xfId="0" applyFont="1" applyFill="1"/>
    <xf numFmtId="0" fontId="252" fillId="40" borderId="0" xfId="0" applyFont="1" applyFill="1"/>
    <xf numFmtId="0" fontId="253" fillId="33" borderId="0" xfId="0" applyFont="1" applyFill="1"/>
    <xf numFmtId="9" fontId="35" fillId="19" borderId="5" xfId="34" applyFont="1" applyFill="1" applyBorder="1" applyAlignment="1">
      <alignment horizontal="center"/>
    </xf>
    <xf numFmtId="0" fontId="35" fillId="19" borderId="5" xfId="0" applyFont="1" applyFill="1" applyBorder="1" applyAlignment="1">
      <alignment horizontal="center"/>
    </xf>
    <xf numFmtId="0" fontId="34" fillId="19" borderId="7" xfId="0" applyFont="1" applyFill="1" applyBorder="1" applyAlignment="1">
      <alignment horizontal="center"/>
    </xf>
    <xf numFmtId="0" fontId="34" fillId="19" borderId="11" xfId="0" applyFont="1" applyFill="1" applyBorder="1" applyAlignment="1">
      <alignment horizontal="center"/>
    </xf>
    <xf numFmtId="0" fontId="2" fillId="17" borderId="0" xfId="0" applyFont="1" applyFill="1" applyAlignment="1">
      <alignment horizontal="center"/>
    </xf>
    <xf numFmtId="0" fontId="22" fillId="7" borderId="1" xfId="0" applyFont="1" applyFill="1" applyBorder="1" applyAlignment="1" applyProtection="1">
      <alignment wrapText="1"/>
      <protection locked="0"/>
    </xf>
    <xf numFmtId="0" fontId="31" fillId="7" borderId="5" xfId="0" applyFont="1" applyFill="1" applyBorder="1" applyAlignment="1" applyProtection="1">
      <alignment wrapText="1"/>
      <protection locked="0"/>
    </xf>
    <xf numFmtId="0" fontId="96" fillId="0" borderId="5" xfId="0" applyFont="1" applyBorder="1" applyAlignment="1" applyProtection="1">
      <alignment wrapText="1"/>
      <protection locked="0"/>
    </xf>
    <xf numFmtId="0" fontId="22" fillId="0" borderId="5" xfId="0" applyFont="1" applyBorder="1" applyAlignment="1" applyProtection="1">
      <alignment wrapText="1"/>
      <protection locked="0"/>
    </xf>
    <xf numFmtId="0" fontId="31" fillId="0" borderId="5" xfId="0" applyFont="1" applyBorder="1" applyAlignment="1" applyProtection="1">
      <alignment wrapText="1"/>
      <protection locked="0"/>
    </xf>
    <xf numFmtId="0" fontId="22" fillId="7" borderId="5" xfId="0" applyFont="1" applyFill="1" applyBorder="1" applyAlignment="1" applyProtection="1">
      <alignment wrapText="1"/>
      <protection locked="0"/>
    </xf>
    <xf numFmtId="0" fontId="255" fillId="0" borderId="5" xfId="0" applyFont="1" applyBorder="1" applyAlignment="1" applyProtection="1">
      <alignment wrapText="1"/>
      <protection locked="0"/>
    </xf>
    <xf numFmtId="14" fontId="256" fillId="0" borderId="0" xfId="0" applyNumberFormat="1" applyFont="1" applyAlignment="1">
      <alignment horizontal="center"/>
    </xf>
    <xf numFmtId="19" fontId="256" fillId="0" borderId="0" xfId="0" applyNumberFormat="1" applyFont="1" applyAlignment="1">
      <alignment horizontal="center"/>
    </xf>
    <xf numFmtId="0" fontId="255" fillId="0" borderId="0" xfId="0" applyFont="1" applyAlignment="1" applyProtection="1">
      <alignment horizontal="center"/>
      <protection locked="0"/>
    </xf>
    <xf numFmtId="0" fontId="256" fillId="0" borderId="0" xfId="0" applyFont="1" applyAlignment="1">
      <alignment horizontal="center"/>
    </xf>
    <xf numFmtId="164" fontId="256" fillId="0" borderId="0" xfId="0" applyNumberFormat="1" applyFont="1" applyAlignment="1">
      <alignment horizontal="center"/>
    </xf>
    <xf numFmtId="0" fontId="255" fillId="0" borderId="0" xfId="0" applyFont="1" applyProtection="1">
      <protection locked="0"/>
    </xf>
    <xf numFmtId="0" fontId="255" fillId="0" borderId="0" xfId="0" applyFont="1"/>
    <xf numFmtId="167" fontId="255" fillId="0" borderId="0" xfId="0" applyNumberFormat="1" applyFont="1"/>
    <xf numFmtId="1" fontId="255" fillId="0" borderId="0" xfId="0" applyNumberFormat="1" applyFont="1"/>
    <xf numFmtId="0" fontId="255" fillId="6" borderId="0" xfId="0" applyFont="1" applyFill="1"/>
    <xf numFmtId="0" fontId="257" fillId="7" borderId="0" xfId="0" applyFont="1" applyFill="1" applyProtection="1">
      <protection locked="0"/>
    </xf>
    <xf numFmtId="0" fontId="257" fillId="0" borderId="0" xfId="0" applyFont="1" applyAlignment="1" applyProtection="1">
      <alignment horizontal="center"/>
      <protection locked="0"/>
    </xf>
    <xf numFmtId="0" fontId="257" fillId="0" borderId="0" xfId="0" applyFont="1" applyProtection="1">
      <protection locked="0"/>
    </xf>
    <xf numFmtId="0" fontId="257" fillId="7" borderId="0" xfId="0" applyFont="1" applyFill="1" applyAlignment="1" applyProtection="1">
      <alignment horizontal="center"/>
      <protection locked="0"/>
    </xf>
    <xf numFmtId="0" fontId="2" fillId="0" borderId="0" xfId="0" applyFont="1" applyAlignment="1">
      <alignment horizontal="left"/>
    </xf>
    <xf numFmtId="172" fontId="24" fillId="0" borderId="0" xfId="34" applyNumberFormat="1" applyFont="1" applyFill="1" applyAlignment="1">
      <alignment horizontal="center"/>
    </xf>
    <xf numFmtId="164" fontId="22" fillId="0" borderId="0" xfId="0" applyNumberFormat="1" applyFont="1" applyProtection="1">
      <protection locked="0"/>
    </xf>
    <xf numFmtId="172" fontId="35" fillId="19" borderId="5" xfId="34" applyNumberFormat="1" applyFont="1" applyFill="1" applyBorder="1" applyAlignment="1">
      <alignment horizontal="center"/>
    </xf>
    <xf numFmtId="10" fontId="211" fillId="46" borderId="0" xfId="0" applyNumberFormat="1" applyFont="1" applyFill="1" applyAlignment="1">
      <alignment horizontal="center"/>
    </xf>
    <xf numFmtId="0" fontId="260" fillId="46" borderId="0" xfId="0" applyFont="1" applyFill="1" applyAlignment="1">
      <alignment horizontal="left"/>
    </xf>
    <xf numFmtId="0" fontId="24" fillId="33" borderId="0" xfId="0" applyFont="1" applyFill="1" applyAlignment="1">
      <alignment horizontal="center"/>
    </xf>
    <xf numFmtId="164" fontId="24" fillId="7" borderId="0" xfId="0" applyNumberFormat="1" applyFont="1" applyFill="1" applyAlignment="1">
      <alignment horizontal="center"/>
    </xf>
    <xf numFmtId="0" fontId="65" fillId="38" borderId="5" xfId="0" applyFont="1" applyFill="1" applyBorder="1" applyAlignment="1">
      <alignment horizontal="center"/>
    </xf>
    <xf numFmtId="14" fontId="65" fillId="38" borderId="0" xfId="0" applyNumberFormat="1" applyFont="1" applyFill="1" applyAlignment="1">
      <alignment horizontal="center"/>
    </xf>
    <xf numFmtId="19" fontId="65" fillId="38" borderId="0" xfId="0" applyNumberFormat="1" applyFont="1" applyFill="1" applyAlignment="1">
      <alignment horizontal="center"/>
    </xf>
    <xf numFmtId="164" fontId="65" fillId="38" borderId="0" xfId="0" applyNumberFormat="1" applyFont="1" applyFill="1" applyAlignment="1">
      <alignment horizontal="center"/>
    </xf>
    <xf numFmtId="166" fontId="65" fillId="38" borderId="0" xfId="0" applyNumberFormat="1" applyFont="1" applyFill="1" applyAlignment="1">
      <alignment horizontal="center"/>
    </xf>
    <xf numFmtId="167" fontId="65" fillId="38" borderId="0" xfId="0" applyNumberFormat="1" applyFont="1" applyFill="1" applyAlignment="1">
      <alignment horizontal="center"/>
    </xf>
    <xf numFmtId="164" fontId="78" fillId="38" borderId="0" xfId="0" applyNumberFormat="1" applyFont="1" applyFill="1" applyAlignment="1">
      <alignment horizontal="center"/>
    </xf>
    <xf numFmtId="166" fontId="78" fillId="38" borderId="0" xfId="0" applyNumberFormat="1" applyFont="1" applyFill="1" applyAlignment="1">
      <alignment horizontal="center"/>
    </xf>
    <xf numFmtId="166" fontId="65" fillId="38" borderId="6" xfId="0" applyNumberFormat="1" applyFont="1" applyFill="1" applyBorder="1" applyAlignment="1">
      <alignment horizontal="center"/>
    </xf>
    <xf numFmtId="165" fontId="65" fillId="47" borderId="0" xfId="0" applyNumberFormat="1" applyFont="1" applyFill="1" applyAlignment="1">
      <alignment horizontal="center"/>
    </xf>
    <xf numFmtId="1" fontId="65" fillId="38" borderId="0" xfId="0" applyNumberFormat="1" applyFont="1" applyFill="1" applyAlignment="1">
      <alignment horizontal="center"/>
    </xf>
    <xf numFmtId="0" fontId="65" fillId="38" borderId="2" xfId="0" applyFont="1" applyFill="1" applyBorder="1" applyAlignment="1">
      <alignment horizontal="center"/>
    </xf>
    <xf numFmtId="1" fontId="81" fillId="38" borderId="0" xfId="0" applyNumberFormat="1" applyFont="1" applyFill="1" applyAlignment="1">
      <alignment horizontal="center"/>
    </xf>
    <xf numFmtId="0" fontId="81" fillId="38" borderId="0" xfId="0" applyFont="1" applyFill="1" applyAlignment="1">
      <alignment horizontal="center"/>
    </xf>
    <xf numFmtId="0" fontId="65" fillId="38" borderId="0" xfId="0" applyFont="1" applyFill="1" applyAlignment="1">
      <alignment horizontal="center"/>
    </xf>
    <xf numFmtId="2" fontId="65" fillId="38" borderId="0" xfId="0" applyNumberFormat="1" applyFont="1" applyFill="1" applyAlignment="1">
      <alignment horizontal="center"/>
    </xf>
    <xf numFmtId="166" fontId="65" fillId="38" borderId="12" xfId="0" applyNumberFormat="1" applyFont="1" applyFill="1" applyBorder="1" applyAlignment="1">
      <alignment horizontal="center"/>
    </xf>
    <xf numFmtId="165" fontId="65" fillId="38" borderId="0" xfId="0" applyNumberFormat="1" applyFont="1" applyFill="1" applyAlignment="1">
      <alignment horizontal="center"/>
    </xf>
    <xf numFmtId="167" fontId="102" fillId="38" borderId="5" xfId="0" applyNumberFormat="1" applyFont="1" applyFill="1" applyBorder="1" applyAlignment="1">
      <alignment horizontal="center"/>
    </xf>
    <xf numFmtId="1" fontId="102" fillId="38" borderId="6" xfId="0" applyNumberFormat="1" applyFont="1" applyFill="1" applyBorder="1" applyAlignment="1">
      <alignment horizontal="center"/>
    </xf>
    <xf numFmtId="0" fontId="24" fillId="38" borderId="0" xfId="0" applyFont="1" applyFill="1"/>
    <xf numFmtId="165" fontId="24" fillId="38" borderId="0" xfId="0" applyNumberFormat="1" applyFont="1" applyFill="1" applyAlignment="1">
      <alignment horizontal="center"/>
    </xf>
    <xf numFmtId="164" fontId="65" fillId="38" borderId="2" xfId="0" applyNumberFormat="1" applyFont="1" applyFill="1" applyBorder="1" applyAlignment="1">
      <alignment horizontal="center"/>
    </xf>
    <xf numFmtId="166" fontId="78" fillId="38" borderId="2" xfId="0" applyNumberFormat="1" applyFont="1" applyFill="1" applyBorder="1" applyAlignment="1">
      <alignment horizontal="center"/>
    </xf>
    <xf numFmtId="166" fontId="65" fillId="38" borderId="4" xfId="0" applyNumberFormat="1" applyFont="1" applyFill="1" applyBorder="1" applyAlignment="1">
      <alignment horizontal="center"/>
    </xf>
    <xf numFmtId="1" fontId="65" fillId="38" borderId="2" xfId="0" applyNumberFormat="1" applyFont="1" applyFill="1" applyBorder="1" applyAlignment="1">
      <alignment horizontal="center"/>
    </xf>
    <xf numFmtId="2" fontId="65" fillId="38" borderId="2" xfId="0" applyNumberFormat="1" applyFont="1" applyFill="1" applyBorder="1" applyAlignment="1">
      <alignment horizontal="center"/>
    </xf>
    <xf numFmtId="0" fontId="65" fillId="38" borderId="7" xfId="0" applyFont="1" applyFill="1" applyBorder="1" applyAlignment="1">
      <alignment horizontal="center"/>
    </xf>
    <xf numFmtId="14" fontId="65" fillId="38" borderId="3" xfId="0" applyNumberFormat="1" applyFont="1" applyFill="1" applyBorder="1" applyAlignment="1">
      <alignment horizontal="center"/>
    </xf>
    <xf numFmtId="19" fontId="65" fillId="38" borderId="3" xfId="0" applyNumberFormat="1" applyFont="1" applyFill="1" applyBorder="1" applyAlignment="1">
      <alignment horizontal="center"/>
    </xf>
    <xf numFmtId="164" fontId="65" fillId="38" borderId="3" xfId="0" applyNumberFormat="1" applyFont="1" applyFill="1" applyBorder="1" applyAlignment="1">
      <alignment horizontal="center"/>
    </xf>
    <xf numFmtId="166" fontId="65" fillId="38" borderId="3" xfId="0" applyNumberFormat="1" applyFont="1" applyFill="1" applyBorder="1" applyAlignment="1">
      <alignment horizontal="center"/>
    </xf>
    <xf numFmtId="167" fontId="65" fillId="38" borderId="3" xfId="0" applyNumberFormat="1" applyFont="1" applyFill="1" applyBorder="1" applyAlignment="1">
      <alignment horizontal="center"/>
    </xf>
    <xf numFmtId="165" fontId="65" fillId="47" borderId="8" xfId="0" applyNumberFormat="1" applyFont="1" applyFill="1" applyBorder="1" applyAlignment="1">
      <alignment horizontal="center"/>
    </xf>
    <xf numFmtId="1" fontId="81" fillId="38" borderId="3" xfId="0" applyNumberFormat="1" applyFont="1" applyFill="1" applyBorder="1" applyAlignment="1">
      <alignment horizontal="center"/>
    </xf>
    <xf numFmtId="165" fontId="65" fillId="38" borderId="3" xfId="0" applyNumberFormat="1" applyFont="1" applyFill="1" applyBorder="1" applyAlignment="1">
      <alignment horizontal="center"/>
    </xf>
    <xf numFmtId="167" fontId="102" fillId="38" borderId="7" xfId="0" applyNumberFormat="1" applyFont="1" applyFill="1" applyBorder="1" applyAlignment="1">
      <alignment horizontal="center"/>
    </xf>
    <xf numFmtId="1" fontId="102" fillId="38" borderId="8" xfId="0" applyNumberFormat="1" applyFont="1" applyFill="1" applyBorder="1" applyAlignment="1">
      <alignment horizontal="center"/>
    </xf>
    <xf numFmtId="166" fontId="65" fillId="0" borderId="12" xfId="0" applyNumberFormat="1" applyFont="1" applyBorder="1" applyAlignment="1">
      <alignment horizontal="center"/>
    </xf>
    <xf numFmtId="167" fontId="102" fillId="0" borderId="5" xfId="0" applyNumberFormat="1" applyFont="1" applyBorder="1" applyAlignment="1">
      <alignment horizontal="center"/>
    </xf>
    <xf numFmtId="1" fontId="102" fillId="0" borderId="6" xfId="0" applyNumberFormat="1" applyFont="1" applyBorder="1" applyAlignment="1">
      <alignment horizontal="center"/>
    </xf>
    <xf numFmtId="0" fontId="45" fillId="0" borderId="7" xfId="0" applyFont="1" applyBorder="1" applyAlignment="1">
      <alignment horizontal="left"/>
    </xf>
    <xf numFmtId="0" fontId="85" fillId="0" borderId="3" xfId="0" applyFont="1" applyBorder="1" applyAlignment="1">
      <alignment horizontal="left"/>
    </xf>
    <xf numFmtId="165" fontId="58" fillId="22" borderId="0" xfId="0" applyNumberFormat="1" applyFont="1" applyFill="1" applyAlignment="1">
      <alignment horizontal="left" vertical="center"/>
    </xf>
    <xf numFmtId="0" fontId="59" fillId="22" borderId="0" xfId="0" applyFont="1" applyFill="1" applyAlignment="1">
      <alignment horizontal="left"/>
    </xf>
    <xf numFmtId="0" fontId="151" fillId="10" borderId="0" xfId="0" applyFont="1" applyFill="1"/>
    <xf numFmtId="0" fontId="0" fillId="0" borderId="0" xfId="0"/>
    <xf numFmtId="0" fontId="0" fillId="10" borderId="0" xfId="0" applyFill="1"/>
    <xf numFmtId="0" fontId="176" fillId="29" borderId="0" xfId="0" applyFont="1" applyFill="1"/>
    <xf numFmtId="0" fontId="105" fillId="10" borderId="0" xfId="0" applyFont="1" applyFill="1"/>
    <xf numFmtId="0" fontId="144" fillId="29" borderId="0" xfId="0" applyFont="1" applyFill="1"/>
    <xf numFmtId="0" fontId="0" fillId="39" borderId="0" xfId="0" applyFill="1"/>
    <xf numFmtId="0" fontId="23" fillId="0" borderId="0" xfId="0" applyFont="1" applyAlignment="1">
      <alignment horizontal="center"/>
    </xf>
    <xf numFmtId="0" fontId="65" fillId="0" borderId="0" xfId="0" applyFont="1" applyFill="1" applyAlignment="1">
      <alignment horizontal="center"/>
    </xf>
    <xf numFmtId="14" fontId="65" fillId="0" borderId="0" xfId="0" applyNumberFormat="1" applyFont="1" applyFill="1" applyAlignment="1">
      <alignment horizontal="center"/>
    </xf>
    <xf numFmtId="19" fontId="65" fillId="0" borderId="0" xfId="0" applyNumberFormat="1" applyFont="1" applyFill="1" applyAlignment="1">
      <alignment horizontal="center"/>
    </xf>
    <xf numFmtId="164" fontId="65" fillId="0" borderId="0" xfId="0" applyNumberFormat="1" applyFont="1" applyFill="1" applyAlignment="1">
      <alignment horizontal="center"/>
    </xf>
    <xf numFmtId="166" fontId="65" fillId="0" borderId="0" xfId="0" applyNumberFormat="1" applyFont="1" applyFill="1" applyAlignment="1">
      <alignment horizontal="center"/>
    </xf>
    <xf numFmtId="167" fontId="65" fillId="0" borderId="0" xfId="0" applyNumberFormat="1" applyFont="1" applyFill="1" applyAlignment="1">
      <alignment horizontal="center"/>
    </xf>
    <xf numFmtId="164" fontId="78" fillId="0" borderId="0" xfId="0" applyNumberFormat="1" applyFont="1" applyFill="1" applyAlignment="1">
      <alignment horizontal="center"/>
    </xf>
    <xf numFmtId="166" fontId="78" fillId="0" borderId="0" xfId="0" applyNumberFormat="1" applyFont="1" applyFill="1" applyAlignment="1">
      <alignment horizontal="center"/>
    </xf>
    <xf numFmtId="166" fontId="65" fillId="0" borderId="6" xfId="0" applyNumberFormat="1" applyFont="1" applyFill="1" applyBorder="1" applyAlignment="1">
      <alignment horizontal="center"/>
    </xf>
    <xf numFmtId="165" fontId="65" fillId="0" borderId="0" xfId="0" applyNumberFormat="1" applyFont="1" applyFill="1" applyAlignment="1">
      <alignment horizontal="center"/>
    </xf>
    <xf numFmtId="0" fontId="65" fillId="0" borderId="5" xfId="0" applyFont="1" applyFill="1" applyBorder="1" applyAlignment="1">
      <alignment horizontal="center"/>
    </xf>
    <xf numFmtId="1" fontId="65" fillId="0" borderId="0" xfId="0" applyNumberFormat="1" applyFont="1" applyFill="1" applyAlignment="1">
      <alignment horizontal="center"/>
    </xf>
    <xf numFmtId="0" fontId="65" fillId="0" borderId="2" xfId="0" applyFont="1" applyFill="1" applyBorder="1" applyAlignment="1">
      <alignment horizontal="center"/>
    </xf>
    <xf numFmtId="1" fontId="81" fillId="0" borderId="0" xfId="0" applyNumberFormat="1" applyFont="1" applyFill="1" applyAlignment="1">
      <alignment horizontal="center"/>
    </xf>
    <xf numFmtId="0" fontId="81" fillId="0" borderId="0" xfId="0" applyFont="1" applyFill="1" applyAlignment="1">
      <alignment horizontal="center"/>
    </xf>
    <xf numFmtId="2" fontId="65" fillId="0" borderId="0" xfId="0" applyNumberFormat="1" applyFont="1" applyFill="1" applyAlignment="1">
      <alignment horizontal="center"/>
    </xf>
    <xf numFmtId="166" fontId="65" fillId="0" borderId="12" xfId="0" applyNumberFormat="1" applyFont="1" applyFill="1" applyBorder="1" applyAlignment="1">
      <alignment horizontal="center"/>
    </xf>
    <xf numFmtId="167" fontId="102" fillId="0" borderId="5" xfId="0" applyNumberFormat="1" applyFont="1" applyFill="1" applyBorder="1" applyAlignment="1">
      <alignment horizontal="center"/>
    </xf>
    <xf numFmtId="1" fontId="102" fillId="0" borderId="6" xfId="0" applyNumberFormat="1" applyFont="1" applyFill="1" applyBorder="1" applyAlignment="1">
      <alignment horizontal="center"/>
    </xf>
    <xf numFmtId="165" fontId="24" fillId="0" borderId="0" xfId="0" applyNumberFormat="1" applyFont="1" applyFill="1" applyAlignment="1">
      <alignment horizontal="center"/>
    </xf>
    <xf numFmtId="0" fontId="24" fillId="0" borderId="0" xfId="0" applyFont="1" applyFill="1"/>
    <xf numFmtId="14" fontId="65" fillId="0" borderId="2" xfId="0" applyNumberFormat="1" applyFont="1" applyFill="1" applyBorder="1" applyAlignment="1">
      <alignment horizontal="center"/>
    </xf>
    <xf numFmtId="19" fontId="65" fillId="0" borderId="2" xfId="0" applyNumberFormat="1" applyFont="1" applyFill="1" applyBorder="1" applyAlignment="1">
      <alignment horizontal="center"/>
    </xf>
    <xf numFmtId="164" fontId="65" fillId="0" borderId="2" xfId="0" applyNumberFormat="1" applyFont="1" applyFill="1" applyBorder="1" applyAlignment="1">
      <alignment horizontal="center"/>
    </xf>
    <xf numFmtId="164" fontId="78" fillId="0" borderId="2" xfId="0" applyNumberFormat="1" applyFont="1" applyFill="1" applyBorder="1" applyAlignment="1">
      <alignment horizontal="center"/>
    </xf>
    <xf numFmtId="166" fontId="78" fillId="0" borderId="2" xfId="0" applyNumberFormat="1" applyFont="1" applyFill="1" applyBorder="1" applyAlignment="1">
      <alignment horizontal="center"/>
    </xf>
    <xf numFmtId="166" fontId="65" fillId="0" borderId="4" xfId="0" applyNumberFormat="1" applyFont="1" applyFill="1" applyBorder="1" applyAlignment="1">
      <alignment horizontal="center"/>
    </xf>
    <xf numFmtId="165" fontId="65" fillId="0" borderId="4" xfId="0" applyNumberFormat="1" applyFont="1" applyFill="1" applyBorder="1" applyAlignment="1">
      <alignment horizontal="center"/>
    </xf>
    <xf numFmtId="0" fontId="65" fillId="0" borderId="1" xfId="0" applyFont="1" applyFill="1" applyBorder="1" applyAlignment="1">
      <alignment horizontal="center"/>
    </xf>
    <xf numFmtId="1" fontId="65" fillId="0" borderId="2" xfId="0" applyNumberFormat="1" applyFont="1" applyFill="1" applyBorder="1" applyAlignment="1">
      <alignment horizontal="center"/>
    </xf>
    <xf numFmtId="2" fontId="65" fillId="0" borderId="2" xfId="0" applyNumberFormat="1" applyFont="1" applyFill="1" applyBorder="1" applyAlignment="1">
      <alignment horizontal="center"/>
    </xf>
    <xf numFmtId="166" fontId="65" fillId="0" borderId="10" xfId="0" applyNumberFormat="1" applyFont="1" applyFill="1" applyBorder="1" applyAlignment="1">
      <alignment horizontal="center"/>
    </xf>
    <xf numFmtId="165" fontId="65" fillId="0" borderId="2" xfId="0" applyNumberFormat="1" applyFont="1" applyFill="1" applyBorder="1" applyAlignment="1">
      <alignment horizontal="center"/>
    </xf>
    <xf numFmtId="167" fontId="102" fillId="0" borderId="1" xfId="0" applyNumberFormat="1" applyFont="1" applyFill="1" applyBorder="1" applyAlignment="1">
      <alignment horizontal="center"/>
    </xf>
    <xf numFmtId="1" fontId="102" fillId="0" borderId="4" xfId="0" applyNumberFormat="1" applyFont="1" applyFill="1" applyBorder="1" applyAlignment="1">
      <alignment horizontal="center"/>
    </xf>
    <xf numFmtId="0" fontId="24" fillId="0" borderId="0" xfId="0" applyFont="1" applyFill="1" applyAlignment="1">
      <alignment horizontal="center"/>
    </xf>
    <xf numFmtId="0" fontId="65" fillId="0" borderId="7" xfId="0" applyFont="1" applyFill="1" applyBorder="1" applyAlignment="1">
      <alignment horizontal="center"/>
    </xf>
    <xf numFmtId="14" fontId="65" fillId="0" borderId="3" xfId="0" applyNumberFormat="1" applyFont="1" applyFill="1" applyBorder="1" applyAlignment="1">
      <alignment horizontal="center"/>
    </xf>
    <xf numFmtId="19" fontId="65" fillId="0" borderId="3" xfId="0" applyNumberFormat="1" applyFont="1" applyFill="1" applyBorder="1" applyAlignment="1">
      <alignment horizontal="center"/>
    </xf>
    <xf numFmtId="164" fontId="65" fillId="0" borderId="3" xfId="0" applyNumberFormat="1" applyFont="1" applyFill="1" applyBorder="1" applyAlignment="1">
      <alignment horizontal="center"/>
    </xf>
    <xf numFmtId="166" fontId="65" fillId="0" borderId="3" xfId="0" applyNumberFormat="1" applyFont="1" applyFill="1" applyBorder="1" applyAlignment="1">
      <alignment horizontal="center"/>
    </xf>
    <xf numFmtId="167" fontId="65" fillId="0" borderId="3" xfId="0" applyNumberFormat="1" applyFont="1" applyFill="1" applyBorder="1" applyAlignment="1">
      <alignment horizontal="center"/>
    </xf>
    <xf numFmtId="164" fontId="78" fillId="0" borderId="3" xfId="0" applyNumberFormat="1" applyFont="1" applyFill="1" applyBorder="1" applyAlignment="1">
      <alignment horizontal="center"/>
    </xf>
    <xf numFmtId="165" fontId="65" fillId="0" borderId="8" xfId="0" applyNumberFormat="1" applyFont="1" applyFill="1" applyBorder="1" applyAlignment="1">
      <alignment horizontal="center"/>
    </xf>
    <xf numFmtId="1" fontId="81" fillId="0" borderId="3" xfId="0" applyNumberFormat="1" applyFont="1" applyFill="1" applyBorder="1" applyAlignment="1">
      <alignment horizontal="center"/>
    </xf>
    <xf numFmtId="1" fontId="65" fillId="0" borderId="3" xfId="0" applyNumberFormat="1" applyFont="1" applyFill="1" applyBorder="1" applyAlignment="1">
      <alignment horizontal="center"/>
    </xf>
    <xf numFmtId="166" fontId="65" fillId="0" borderId="11" xfId="0" applyNumberFormat="1" applyFont="1" applyFill="1" applyBorder="1" applyAlignment="1">
      <alignment horizontal="center"/>
    </xf>
    <xf numFmtId="165" fontId="65" fillId="0" borderId="3" xfId="0" applyNumberFormat="1" applyFont="1" applyFill="1" applyBorder="1" applyAlignment="1">
      <alignment horizontal="center"/>
    </xf>
    <xf numFmtId="167" fontId="102" fillId="0" borderId="7" xfId="0" applyNumberFormat="1" applyFont="1" applyFill="1" applyBorder="1" applyAlignment="1">
      <alignment horizontal="center"/>
    </xf>
    <xf numFmtId="1" fontId="102" fillId="0" borderId="8" xfId="0" applyNumberFormat="1" applyFont="1" applyFill="1" applyBorder="1" applyAlignment="1">
      <alignment horizontal="center"/>
    </xf>
    <xf numFmtId="0" fontId="24" fillId="0" borderId="3" xfId="0" applyFont="1" applyFill="1" applyBorder="1"/>
    <xf numFmtId="0" fontId="65" fillId="48" borderId="0" xfId="0" applyFont="1" applyFill="1" applyAlignment="1">
      <alignment horizontal="center"/>
    </xf>
    <xf numFmtId="14" fontId="65" fillId="48" borderId="0" xfId="0" applyNumberFormat="1" applyFont="1" applyFill="1" applyAlignment="1">
      <alignment horizontal="center"/>
    </xf>
    <xf numFmtId="19" fontId="65" fillId="48" borderId="0" xfId="0" applyNumberFormat="1" applyFont="1" applyFill="1" applyAlignment="1">
      <alignment horizontal="center"/>
    </xf>
    <xf numFmtId="164" fontId="65" fillId="48" borderId="0" xfId="0" applyNumberFormat="1" applyFont="1" applyFill="1" applyAlignment="1">
      <alignment horizontal="center"/>
    </xf>
    <xf numFmtId="166" fontId="65" fillId="48" borderId="0" xfId="0" applyNumberFormat="1" applyFont="1" applyFill="1" applyAlignment="1">
      <alignment horizontal="center"/>
    </xf>
    <xf numFmtId="167" fontId="65" fillId="48" borderId="0" xfId="0" applyNumberFormat="1" applyFont="1" applyFill="1" applyAlignment="1">
      <alignment horizontal="center"/>
    </xf>
    <xf numFmtId="164" fontId="78" fillId="48" borderId="0" xfId="0" applyNumberFormat="1" applyFont="1" applyFill="1" applyAlignment="1">
      <alignment horizontal="center"/>
    </xf>
    <xf numFmtId="166" fontId="78" fillId="48" borderId="0" xfId="0" applyNumberFormat="1" applyFont="1" applyFill="1" applyAlignment="1">
      <alignment horizontal="center"/>
    </xf>
    <xf numFmtId="166" fontId="65" fillId="48" borderId="6" xfId="0" applyNumberFormat="1" applyFont="1" applyFill="1" applyBorder="1" applyAlignment="1">
      <alignment horizontal="center"/>
    </xf>
    <xf numFmtId="165" fontId="65" fillId="48" borderId="0" xfId="0" applyNumberFormat="1" applyFont="1" applyFill="1" applyAlignment="1">
      <alignment horizontal="center"/>
    </xf>
    <xf numFmtId="0" fontId="65" fillId="48" borderId="5" xfId="0" applyFont="1" applyFill="1" applyBorder="1" applyAlignment="1">
      <alignment horizontal="center"/>
    </xf>
    <xf numFmtId="1" fontId="65" fillId="48" borderId="0" xfId="0" applyNumberFormat="1" applyFont="1" applyFill="1" applyAlignment="1">
      <alignment horizontal="center"/>
    </xf>
    <xf numFmtId="0" fontId="65" fillId="48" borderId="2" xfId="0" applyFont="1" applyFill="1" applyBorder="1" applyAlignment="1">
      <alignment horizontal="center"/>
    </xf>
    <xf numFmtId="1" fontId="81" fillId="48" borderId="0" xfId="0" applyNumberFormat="1" applyFont="1" applyFill="1" applyAlignment="1">
      <alignment horizontal="center"/>
    </xf>
    <xf numFmtId="0" fontId="81" fillId="48" borderId="0" xfId="0" applyFont="1" applyFill="1" applyAlignment="1">
      <alignment horizontal="center"/>
    </xf>
    <xf numFmtId="2" fontId="65" fillId="48" borderId="0" xfId="0" applyNumberFormat="1" applyFont="1" applyFill="1" applyAlignment="1">
      <alignment horizontal="center"/>
    </xf>
    <xf numFmtId="166" fontId="65" fillId="48" borderId="12" xfId="0" applyNumberFormat="1" applyFont="1" applyFill="1" applyBorder="1" applyAlignment="1">
      <alignment horizontal="center"/>
    </xf>
    <xf numFmtId="167" fontId="102" fillId="48" borderId="5" xfId="0" applyNumberFormat="1" applyFont="1" applyFill="1" applyBorder="1" applyAlignment="1">
      <alignment horizontal="center"/>
    </xf>
    <xf numFmtId="1" fontId="102" fillId="48" borderId="6" xfId="0" applyNumberFormat="1" applyFont="1" applyFill="1" applyBorder="1" applyAlignment="1">
      <alignment horizontal="center"/>
    </xf>
    <xf numFmtId="0" fontId="24" fillId="48" borderId="0" xfId="0" applyFont="1" applyFill="1"/>
    <xf numFmtId="165" fontId="24" fillId="48" borderId="0" xfId="0" applyNumberFormat="1" applyFont="1" applyFill="1" applyAlignment="1">
      <alignment horizontal="center"/>
    </xf>
    <xf numFmtId="0" fontId="65" fillId="48" borderId="3" xfId="0" applyFont="1" applyFill="1" applyBorder="1" applyAlignment="1">
      <alignment horizontal="center"/>
    </xf>
    <xf numFmtId="14" fontId="65" fillId="48" borderId="3" xfId="0" applyNumberFormat="1" applyFont="1" applyFill="1" applyBorder="1" applyAlignment="1">
      <alignment horizontal="center"/>
    </xf>
    <xf numFmtId="19" fontId="65" fillId="48" borderId="3" xfId="0" applyNumberFormat="1" applyFont="1" applyFill="1" applyBorder="1" applyAlignment="1">
      <alignment horizontal="center"/>
    </xf>
    <xf numFmtId="164" fontId="65" fillId="48" borderId="3" xfId="0" applyNumberFormat="1" applyFont="1" applyFill="1" applyBorder="1" applyAlignment="1">
      <alignment horizontal="center"/>
    </xf>
    <xf numFmtId="166" fontId="65" fillId="48" borderId="3" xfId="0" applyNumberFormat="1" applyFont="1" applyFill="1" applyBorder="1" applyAlignment="1">
      <alignment horizontal="center"/>
    </xf>
    <xf numFmtId="167" fontId="65" fillId="48" borderId="3" xfId="0" applyNumberFormat="1" applyFont="1" applyFill="1" applyBorder="1" applyAlignment="1">
      <alignment horizontal="center"/>
    </xf>
    <xf numFmtId="164" fontId="78" fillId="48" borderId="3" xfId="0" applyNumberFormat="1" applyFont="1" applyFill="1" applyBorder="1" applyAlignment="1">
      <alignment horizontal="center"/>
    </xf>
    <xf numFmtId="165" fontId="65" fillId="48" borderId="8" xfId="0" applyNumberFormat="1" applyFont="1" applyFill="1" applyBorder="1" applyAlignment="1">
      <alignment horizontal="center"/>
    </xf>
    <xf numFmtId="0" fontId="65" fillId="48" borderId="7" xfId="0" applyFont="1" applyFill="1" applyBorder="1" applyAlignment="1">
      <alignment horizontal="center"/>
    </xf>
    <xf numFmtId="1" fontId="81" fillId="48" borderId="3" xfId="0" applyNumberFormat="1" applyFont="1" applyFill="1" applyBorder="1" applyAlignment="1">
      <alignment horizontal="center"/>
    </xf>
    <xf numFmtId="1" fontId="65" fillId="48" borderId="3" xfId="0" applyNumberFormat="1" applyFont="1" applyFill="1" applyBorder="1" applyAlignment="1">
      <alignment horizontal="center"/>
    </xf>
    <xf numFmtId="166" fontId="65" fillId="48" borderId="11" xfId="0" applyNumberFormat="1" applyFont="1" applyFill="1" applyBorder="1" applyAlignment="1">
      <alignment horizontal="center"/>
    </xf>
    <xf numFmtId="165" fontId="65" fillId="48" borderId="3" xfId="0" applyNumberFormat="1" applyFont="1" applyFill="1" applyBorder="1" applyAlignment="1">
      <alignment horizontal="center"/>
    </xf>
    <xf numFmtId="167" fontId="102" fillId="48" borderId="7" xfId="0" applyNumberFormat="1" applyFont="1" applyFill="1" applyBorder="1" applyAlignment="1">
      <alignment horizontal="center"/>
    </xf>
    <xf numFmtId="1" fontId="102" fillId="48" borderId="8" xfId="0" applyNumberFormat="1" applyFont="1" applyFill="1" applyBorder="1" applyAlignment="1">
      <alignment horizontal="center"/>
    </xf>
    <xf numFmtId="0" fontId="32" fillId="0" borderId="5" xfId="0" applyFont="1" applyFill="1" applyBorder="1" applyAlignment="1">
      <alignment horizontal="center"/>
    </xf>
    <xf numFmtId="14" fontId="32" fillId="0" borderId="2" xfId="0" applyNumberFormat="1" applyFont="1" applyFill="1" applyBorder="1" applyAlignment="1">
      <alignment horizontal="center"/>
    </xf>
    <xf numFmtId="164" fontId="32" fillId="0" borderId="5" xfId="0" applyNumberFormat="1" applyFont="1" applyFill="1" applyBorder="1" applyAlignment="1">
      <alignment horizontal="center"/>
    </xf>
    <xf numFmtId="165" fontId="32" fillId="0" borderId="6" xfId="0" applyNumberFormat="1" applyFont="1" applyFill="1" applyBorder="1" applyAlignment="1">
      <alignment horizontal="center"/>
    </xf>
    <xf numFmtId="164" fontId="32" fillId="0" borderId="0" xfId="0" applyNumberFormat="1" applyFont="1" applyFill="1" applyAlignment="1">
      <alignment horizontal="center"/>
    </xf>
    <xf numFmtId="165" fontId="32" fillId="0" borderId="0" xfId="0" applyNumberFormat="1" applyFont="1" applyFill="1" applyAlignment="1">
      <alignment horizontal="center"/>
    </xf>
    <xf numFmtId="2" fontId="32" fillId="0" borderId="12" xfId="0" applyNumberFormat="1" applyFont="1" applyFill="1" applyBorder="1" applyAlignment="1">
      <alignment horizontal="center"/>
    </xf>
    <xf numFmtId="166" fontId="32" fillId="0" borderId="6" xfId="0" applyNumberFormat="1" applyFont="1" applyFill="1" applyBorder="1" applyAlignment="1">
      <alignment horizontal="center"/>
    </xf>
    <xf numFmtId="164" fontId="62" fillId="0" borderId="0" xfId="0" applyNumberFormat="1" applyFont="1" applyFill="1" applyAlignment="1">
      <alignment horizontal="left"/>
    </xf>
    <xf numFmtId="0" fontId="0" fillId="0" borderId="0" xfId="0" applyFill="1"/>
    <xf numFmtId="1" fontId="24" fillId="0" borderId="0" xfId="0" applyNumberFormat="1" applyFont="1" applyFill="1"/>
    <xf numFmtId="14" fontId="32" fillId="0" borderId="0" xfId="0" applyNumberFormat="1" applyFont="1" applyFill="1" applyAlignment="1">
      <alignment horizontal="center"/>
    </xf>
    <xf numFmtId="165" fontId="55" fillId="0" borderId="0" xfId="0" applyNumberFormat="1" applyFont="1" applyFill="1" applyAlignment="1">
      <alignment horizontal="center"/>
    </xf>
    <xf numFmtId="165" fontId="54" fillId="0" borderId="0" xfId="0" applyNumberFormat="1" applyFont="1" applyFill="1" applyAlignment="1">
      <alignment horizontal="center"/>
    </xf>
    <xf numFmtId="165" fontId="9" fillId="0" borderId="0" xfId="0" applyNumberFormat="1" applyFont="1" applyFill="1" applyAlignment="1">
      <alignment horizontal="center"/>
    </xf>
    <xf numFmtId="164" fontId="54" fillId="0" borderId="0" xfId="0" applyNumberFormat="1" applyFont="1" applyFill="1" applyAlignment="1">
      <alignment horizontal="center"/>
    </xf>
    <xf numFmtId="0" fontId="32" fillId="0" borderId="7" xfId="0" applyFont="1" applyFill="1" applyBorder="1" applyAlignment="1">
      <alignment horizontal="center"/>
    </xf>
    <xf numFmtId="14" fontId="32" fillId="0" borderId="3" xfId="0" applyNumberFormat="1" applyFont="1" applyFill="1" applyBorder="1" applyAlignment="1">
      <alignment horizontal="center"/>
    </xf>
    <xf numFmtId="164" fontId="32" fillId="0" borderId="7" xfId="0" applyNumberFormat="1" applyFont="1" applyFill="1" applyBorder="1" applyAlignment="1">
      <alignment horizontal="center"/>
    </xf>
    <xf numFmtId="165" fontId="32" fillId="0" borderId="8" xfId="0" applyNumberFormat="1" applyFont="1" applyFill="1" applyBorder="1" applyAlignment="1">
      <alignment horizontal="center"/>
    </xf>
    <xf numFmtId="164" fontId="32" fillId="0" borderId="3" xfId="0" applyNumberFormat="1" applyFont="1" applyFill="1" applyBorder="1" applyAlignment="1">
      <alignment horizontal="center"/>
    </xf>
    <xf numFmtId="165" fontId="32" fillId="0" borderId="3" xfId="0" applyNumberFormat="1" applyFont="1" applyFill="1" applyBorder="1" applyAlignment="1">
      <alignment horizontal="center"/>
    </xf>
    <xf numFmtId="2" fontId="32" fillId="0" borderId="11" xfId="0" applyNumberFormat="1" applyFont="1" applyFill="1" applyBorder="1" applyAlignment="1">
      <alignment horizontal="center"/>
    </xf>
    <xf numFmtId="166" fontId="32" fillId="0" borderId="8" xfId="0" applyNumberFormat="1" applyFont="1" applyFill="1" applyBorder="1" applyAlignment="1">
      <alignment horizontal="center"/>
    </xf>
    <xf numFmtId="166" fontId="32" fillId="0" borderId="4" xfId="0" applyNumberFormat="1" applyFont="1" applyFill="1" applyBorder="1" applyAlignment="1">
      <alignment horizontal="center"/>
    </xf>
    <xf numFmtId="0" fontId="32" fillId="0" borderId="0" xfId="0" applyFont="1" applyFill="1" applyAlignment="1">
      <alignment horizontal="center"/>
    </xf>
  </cellXfs>
  <cellStyles count="3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cellStyle name="Normal" xfId="0" builtinId="0"/>
    <cellStyle name="Percent" xfId="34" builtinId="5"/>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54"/>
      <color rgb="FFFAFFAF"/>
      <color rgb="FFE8C439"/>
      <color rgb="FFFCFF8D"/>
      <color rgb="FFFAFFE8"/>
      <color rgb="FF1AC6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'1. U-Pb isotopic data reduction'!$T$127:$T$148</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'1. U-Pb isotopic data reduction'!$U$127:$U$148</c:f>
              <c:numCache>
                <c:formatCode>0.0000</c:formatCode>
                <c:ptCount val="22"/>
                <c:pt idx="0">
                  <c:v>1.0117648161553701E-4</c:v>
                </c:pt>
                <c:pt idx="1">
                  <c:v>5.7599887171256606E-5</c:v>
                </c:pt>
                <c:pt idx="2">
                  <c:v>6.5493611879195496E-5</c:v>
                </c:pt>
                <c:pt idx="3">
                  <c:v>5.413245584865568E-5</c:v>
                </c:pt>
                <c:pt idx="4">
                  <c:v>2.0016308805276533E-4</c:v>
                </c:pt>
                <c:pt idx="5">
                  <c:v>1.4293739932654825E-4</c:v>
                </c:pt>
                <c:pt idx="6">
                  <c:v>1.1425131006691941E-4</c:v>
                </c:pt>
                <c:pt idx="7">
                  <c:v>1.2786629481513788E-4</c:v>
                </c:pt>
                <c:pt idx="8">
                  <c:v>2.0016308805276533E-4</c:v>
                </c:pt>
                <c:pt idx="9">
                  <c:v>1.6384559487371458E-4</c:v>
                </c:pt>
                <c:pt idx="10">
                  <c:v>6.6155362495423658E-5</c:v>
                </c:pt>
                <c:pt idx="11">
                  <c:v>5.7980804627977281E-5</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569C-7745-A7B7-C2E8EA33C97F}"/>
            </c:ext>
          </c:extLst>
        </c:ser>
        <c:dLbls>
          <c:showLegendKey val="0"/>
          <c:showVal val="0"/>
          <c:showCatName val="0"/>
          <c:showSerName val="0"/>
          <c:showPercent val="0"/>
          <c:showBubbleSize val="0"/>
        </c:dLbls>
        <c:axId val="-2142234280"/>
        <c:axId val="-2142237304"/>
      </c:scatterChart>
      <c:valAx>
        <c:axId val="-2142234280"/>
        <c:scaling>
          <c:orientation val="minMax"/>
          <c:max val="25"/>
          <c:min val="0"/>
        </c:scaling>
        <c:delete val="0"/>
        <c:axPos val="b"/>
        <c:numFmt formatCode="General" sourceLinked="1"/>
        <c:majorTickMark val="out"/>
        <c:minorTickMark val="none"/>
        <c:tickLblPos val="nextTo"/>
        <c:crossAx val="-2142237304"/>
        <c:crosses val="autoZero"/>
        <c:crossBetween val="midCat"/>
      </c:valAx>
      <c:valAx>
        <c:axId val="-2142237304"/>
        <c:scaling>
          <c:orientation val="minMax"/>
          <c:max val="2.0000000000000005E-3"/>
          <c:min val="0"/>
        </c:scaling>
        <c:delete val="0"/>
        <c:axPos val="l"/>
        <c:majorGridlines/>
        <c:numFmt formatCode="0.0000" sourceLinked="1"/>
        <c:majorTickMark val="out"/>
        <c:minorTickMark val="in"/>
        <c:tickLblPos val="nextTo"/>
        <c:spPr>
          <a:ln/>
        </c:spPr>
        <c:crossAx val="-2142234280"/>
        <c:crosses val="autoZero"/>
        <c:crossBetween val="midCat"/>
        <c:majorUnit val="1E-3"/>
        <c:minorUnit val="2.0000000000000006E-4"/>
      </c:valAx>
      <c:spPr>
        <a:solidFill>
          <a:schemeClr val="accent3">
            <a:lumMod val="20000"/>
            <a:lumOff val="80000"/>
          </a:schemeClr>
        </a:solidFill>
      </c:spPr>
    </c:plotArea>
    <c:plotVisOnly val="1"/>
    <c:dispBlanksAs val="gap"/>
    <c:showDLblsOverMax val="0"/>
  </c:chart>
  <c:spPr>
    <a:solidFill>
      <a:schemeClr val="accent3">
        <a:lumMod val="40000"/>
        <a:lumOff val="60000"/>
      </a:schemeClr>
    </a:solidFill>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7/6 Age v %D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'1. U-Pb isotopic data reduction'!$X$193:$X$242</c:f>
              <c:numCache>
                <c:formatCode>0.000</c:formatCode>
                <c:ptCount val="50"/>
                <c:pt idx="0">
                  <c:v>1.748</c:v>
                </c:pt>
                <c:pt idx="1">
                  <c:v>1.714</c:v>
                </c:pt>
                <c:pt idx="2">
                  <c:v>1.7144999999999999</c:v>
                </c:pt>
                <c:pt idx="3">
                  <c:v>1.7104999999999999</c:v>
                </c:pt>
                <c:pt idx="4">
                  <c:v>1.7130000000000001</c:v>
                </c:pt>
                <c:pt idx="5">
                  <c:v>1.7164999999999999</c:v>
                </c:pt>
                <c:pt idx="6">
                  <c:v>1.6984999999999999</c:v>
                </c:pt>
                <c:pt idx="7">
                  <c:v>1.7685</c:v>
                </c:pt>
                <c:pt idx="8">
                  <c:v>1.7144999999999999</c:v>
                </c:pt>
                <c:pt idx="9">
                  <c:v>1.7170000000000001</c:v>
                </c:pt>
                <c:pt idx="10">
                  <c:v>1.7255</c:v>
                </c:pt>
                <c:pt idx="11">
                  <c:v>1.7370000000000001</c:v>
                </c:pt>
                <c:pt idx="12">
                  <c:v>1.7044999999999999</c:v>
                </c:pt>
                <c:pt idx="13">
                  <c:v>1.7070000000000001</c:v>
                </c:pt>
                <c:pt idx="14">
                  <c:v>1.7095</c:v>
                </c:pt>
                <c:pt idx="15">
                  <c:v>1.7284999999999999</c:v>
                </c:pt>
                <c:pt idx="16">
                  <c:v>1.7244999999999999</c:v>
                </c:pt>
                <c:pt idx="17">
                  <c:v>1.7110000000000001</c:v>
                </c:pt>
                <c:pt idx="18">
                  <c:v>1.7204999999999999</c:v>
                </c:pt>
                <c:pt idx="19">
                  <c:v>1.7030000000000001</c:v>
                </c:pt>
                <c:pt idx="20">
                  <c:v>1.6975</c:v>
                </c:pt>
                <c:pt idx="21">
                  <c:v>1.726</c:v>
                </c:pt>
                <c:pt idx="22">
                  <c:v>1.679</c:v>
                </c:pt>
                <c:pt idx="23">
                  <c:v>1.6875</c:v>
                </c:pt>
                <c:pt idx="24">
                  <c:v>1.7190000000000001</c:v>
                </c:pt>
                <c:pt idx="25">
                  <c:v>1.714</c:v>
                </c:pt>
                <c:pt idx="26">
                  <c:v>1.6745000000000001</c:v>
                </c:pt>
                <c:pt idx="27">
                  <c:v>1.677</c:v>
                </c:pt>
                <c:pt idx="28">
                  <c:v>1.7110000000000001</c:v>
                </c:pt>
                <c:pt idx="29">
                  <c:v>1.7110000000000001</c:v>
                </c:pt>
                <c:pt idx="30">
                  <c:v>1.698</c:v>
                </c:pt>
                <c:pt idx="31">
                  <c:v>1.7170000000000001</c:v>
                </c:pt>
                <c:pt idx="32">
                  <c:v>1.7210000000000001</c:v>
                </c:pt>
                <c:pt idx="33">
                  <c:v>1.718</c:v>
                </c:pt>
                <c:pt idx="34">
                  <c:v>1.7244999999999999</c:v>
                </c:pt>
                <c:pt idx="35">
                  <c:v>1.7504999999999999</c:v>
                </c:pt>
                <c:pt idx="36">
                  <c:v>1.6815</c:v>
                </c:pt>
                <c:pt idx="37">
                  <c:v>1.7244999999999999</c:v>
                </c:pt>
                <c:pt idx="38">
                  <c:v>1.7170000000000001</c:v>
                </c:pt>
                <c:pt idx="39">
                  <c:v>1.6955</c:v>
                </c:pt>
                <c:pt idx="40">
                  <c:v>1.7204999999999999</c:v>
                </c:pt>
                <c:pt idx="41">
                  <c:v>1.7224999999999999</c:v>
                </c:pt>
                <c:pt idx="42">
                  <c:v>1.7215</c:v>
                </c:pt>
                <c:pt idx="43">
                  <c:v>1.7355</c:v>
                </c:pt>
                <c:pt idx="44">
                  <c:v>1.736</c:v>
                </c:pt>
                <c:pt idx="45">
                  <c:v>1.7170000000000001</c:v>
                </c:pt>
                <c:pt idx="46">
                  <c:v>1.762</c:v>
                </c:pt>
                <c:pt idx="47">
                  <c:v>1.7905</c:v>
                </c:pt>
                <c:pt idx="48">
                  <c:v>1.7064999999999999</c:v>
                </c:pt>
                <c:pt idx="49">
                  <c:v>1.7144999999999999</c:v>
                </c:pt>
              </c:numCache>
            </c:numRef>
          </c:xVal>
          <c:yVal>
            <c:numRef>
              <c:f>'1. U-Pb isotopic data reduction'!$Y$193:$Y$242</c:f>
              <c:numCache>
                <c:formatCode>0.0</c:formatCode>
                <c:ptCount val="50"/>
                <c:pt idx="0">
                  <c:v>5.2295136592292808</c:v>
                </c:pt>
                <c:pt idx="1">
                  <c:v>0.82038845764673374</c:v>
                </c:pt>
                <c:pt idx="2">
                  <c:v>-4.7626735534604849</c:v>
                </c:pt>
                <c:pt idx="3">
                  <c:v>-1.816059915445501</c:v>
                </c:pt>
                <c:pt idx="4">
                  <c:v>-2.0631911244136481E-2</c:v>
                </c:pt>
                <c:pt idx="5">
                  <c:v>-5.9444403781059556</c:v>
                </c:pt>
                <c:pt idx="6">
                  <c:v>-9.3482728330571767</c:v>
                </c:pt>
                <c:pt idx="7">
                  <c:v>-0.88037568078301021</c:v>
                </c:pt>
                <c:pt idx="8">
                  <c:v>2.1122970832064971</c:v>
                </c:pt>
                <c:pt idx="9">
                  <c:v>1.2821846599395499</c:v>
                </c:pt>
                <c:pt idx="10">
                  <c:v>-8.4512232925457642</c:v>
                </c:pt>
                <c:pt idx="11">
                  <c:v>1.2273572850051662</c:v>
                </c:pt>
                <c:pt idx="12">
                  <c:v>3.3487273415810308</c:v>
                </c:pt>
                <c:pt idx="13">
                  <c:v>2.7381066990702605</c:v>
                </c:pt>
                <c:pt idx="14">
                  <c:v>-3.5645392258541277</c:v>
                </c:pt>
                <c:pt idx="15">
                  <c:v>1.309610635816717</c:v>
                </c:pt>
                <c:pt idx="16">
                  <c:v>-13.54161710060437</c:v>
                </c:pt>
                <c:pt idx="17">
                  <c:v>6.8254510897161902</c:v>
                </c:pt>
                <c:pt idx="18">
                  <c:v>-9.6339665464915996</c:v>
                </c:pt>
                <c:pt idx="19">
                  <c:v>-8.323599283900414</c:v>
                </c:pt>
                <c:pt idx="20">
                  <c:v>-12.49955841794482</c:v>
                </c:pt>
                <c:pt idx="21">
                  <c:v>-5.0861552743913148</c:v>
                </c:pt>
                <c:pt idx="22">
                  <c:v>-8.396247905599644</c:v>
                </c:pt>
                <c:pt idx="23">
                  <c:v>-5.7778772118259507</c:v>
                </c:pt>
                <c:pt idx="24">
                  <c:v>-3.5037496979361991</c:v>
                </c:pt>
                <c:pt idx="25">
                  <c:v>-17.092159554540224</c:v>
                </c:pt>
                <c:pt idx="26">
                  <c:v>-18.630882634903799</c:v>
                </c:pt>
                <c:pt idx="27">
                  <c:v>-16.688583764289419</c:v>
                </c:pt>
                <c:pt idx="28">
                  <c:v>-7.1229368955074968</c:v>
                </c:pt>
                <c:pt idx="29">
                  <c:v>-12.182695948011514</c:v>
                </c:pt>
                <c:pt idx="30">
                  <c:v>0.57386754290880915</c:v>
                </c:pt>
                <c:pt idx="31">
                  <c:v>-0.38737540661161385</c:v>
                </c:pt>
                <c:pt idx="32">
                  <c:v>3.3489979234758973</c:v>
                </c:pt>
                <c:pt idx="33">
                  <c:v>-3.2734728271982538</c:v>
                </c:pt>
                <c:pt idx="34">
                  <c:v>-14.677798059599697</c:v>
                </c:pt>
                <c:pt idx="35">
                  <c:v>-5.9191890578867961</c:v>
                </c:pt>
                <c:pt idx="36">
                  <c:v>-1.5908913319250146</c:v>
                </c:pt>
                <c:pt idx="37">
                  <c:v>-12.223029154658814</c:v>
                </c:pt>
                <c:pt idx="38">
                  <c:v>-15.483021328157577</c:v>
                </c:pt>
                <c:pt idx="39">
                  <c:v>-4.041299825076174</c:v>
                </c:pt>
                <c:pt idx="40">
                  <c:v>-8.8535317494546835</c:v>
                </c:pt>
                <c:pt idx="41">
                  <c:v>-11.825374969011083</c:v>
                </c:pt>
                <c:pt idx="42">
                  <c:v>1.2339574919221199</c:v>
                </c:pt>
                <c:pt idx="43">
                  <c:v>1.445920438344066</c:v>
                </c:pt>
                <c:pt idx="44">
                  <c:v>-17.79931545823905</c:v>
                </c:pt>
                <c:pt idx="45">
                  <c:v>-5.6686484530754804</c:v>
                </c:pt>
                <c:pt idx="46">
                  <c:v>-1.6345469065772968</c:v>
                </c:pt>
                <c:pt idx="47">
                  <c:v>1.1197285795886085</c:v>
                </c:pt>
                <c:pt idx="48">
                  <c:v>2.2208422573823938</c:v>
                </c:pt>
                <c:pt idx="49">
                  <c:v>-10.724498572762258</c:v>
                </c:pt>
              </c:numCache>
            </c:numRef>
          </c:yVal>
          <c:smooth val="0"/>
          <c:extLst>
            <c:ext xmlns:c16="http://schemas.microsoft.com/office/drawing/2014/chart" uri="{C3380CC4-5D6E-409C-BE32-E72D297353CC}">
              <c16:uniqueId val="{00000000-CE0E-3D44-B074-7299005E0546}"/>
            </c:ext>
          </c:extLst>
        </c:ser>
        <c:dLbls>
          <c:showLegendKey val="0"/>
          <c:showVal val="0"/>
          <c:showCatName val="0"/>
          <c:showSerName val="0"/>
          <c:showPercent val="0"/>
          <c:showBubbleSize val="0"/>
        </c:dLbls>
        <c:axId val="1162329535"/>
        <c:axId val="1201259231"/>
      </c:scatterChart>
      <c:valAx>
        <c:axId val="1162329535"/>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259231"/>
        <c:crosses val="autoZero"/>
        <c:crossBetween val="midCat"/>
      </c:valAx>
      <c:valAx>
        <c:axId val="120125923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329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207/206 age sequence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yVal>
            <c:numRef>
              <c:f>'1. U-Pb isotopic data reduction'!$U$193:$U$242</c:f>
              <c:numCache>
                <c:formatCode>0</c:formatCode>
                <c:ptCount val="50"/>
                <c:pt idx="0">
                  <c:v>1748</c:v>
                </c:pt>
                <c:pt idx="1">
                  <c:v>1714</c:v>
                </c:pt>
                <c:pt idx="2">
                  <c:v>1714.5</c:v>
                </c:pt>
                <c:pt idx="3">
                  <c:v>1710.5</c:v>
                </c:pt>
                <c:pt idx="4">
                  <c:v>1713</c:v>
                </c:pt>
                <c:pt idx="5">
                  <c:v>1716.5</c:v>
                </c:pt>
                <c:pt idx="6">
                  <c:v>1698.5</c:v>
                </c:pt>
                <c:pt idx="7">
                  <c:v>1768.5</c:v>
                </c:pt>
                <c:pt idx="8">
                  <c:v>1714.5</c:v>
                </c:pt>
                <c:pt idx="9">
                  <c:v>1717</c:v>
                </c:pt>
                <c:pt idx="10">
                  <c:v>1725.5</c:v>
                </c:pt>
                <c:pt idx="11">
                  <c:v>1737</c:v>
                </c:pt>
                <c:pt idx="12">
                  <c:v>1704.5</c:v>
                </c:pt>
                <c:pt idx="13">
                  <c:v>1707</c:v>
                </c:pt>
                <c:pt idx="14">
                  <c:v>1709.5</c:v>
                </c:pt>
                <c:pt idx="15">
                  <c:v>1728.5</c:v>
                </c:pt>
                <c:pt idx="16">
                  <c:v>1724.5</c:v>
                </c:pt>
                <c:pt idx="17">
                  <c:v>1711</c:v>
                </c:pt>
                <c:pt idx="18">
                  <c:v>1720.5</c:v>
                </c:pt>
                <c:pt idx="19">
                  <c:v>1703</c:v>
                </c:pt>
                <c:pt idx="20">
                  <c:v>1697.5</c:v>
                </c:pt>
                <c:pt idx="21">
                  <c:v>1726</c:v>
                </c:pt>
                <c:pt idx="22">
                  <c:v>1679</c:v>
                </c:pt>
                <c:pt idx="23">
                  <c:v>1687.5</c:v>
                </c:pt>
                <c:pt idx="24">
                  <c:v>1719</c:v>
                </c:pt>
                <c:pt idx="25">
                  <c:v>1714</c:v>
                </c:pt>
                <c:pt idx="26">
                  <c:v>1674.5</c:v>
                </c:pt>
                <c:pt idx="27">
                  <c:v>1677</c:v>
                </c:pt>
                <c:pt idx="28">
                  <c:v>1711</c:v>
                </c:pt>
                <c:pt idx="29">
                  <c:v>1711</c:v>
                </c:pt>
                <c:pt idx="30">
                  <c:v>1698</c:v>
                </c:pt>
                <c:pt idx="31">
                  <c:v>1717</c:v>
                </c:pt>
                <c:pt idx="32">
                  <c:v>1721</c:v>
                </c:pt>
                <c:pt idx="33">
                  <c:v>1718</c:v>
                </c:pt>
                <c:pt idx="34">
                  <c:v>1724.5</c:v>
                </c:pt>
                <c:pt idx="35">
                  <c:v>1750.5</c:v>
                </c:pt>
                <c:pt idx="36">
                  <c:v>1681.5</c:v>
                </c:pt>
                <c:pt idx="37">
                  <c:v>1724.5</c:v>
                </c:pt>
                <c:pt idx="38">
                  <c:v>1717</c:v>
                </c:pt>
                <c:pt idx="39">
                  <c:v>1695.5</c:v>
                </c:pt>
                <c:pt idx="40">
                  <c:v>1720.5</c:v>
                </c:pt>
                <c:pt idx="41">
                  <c:v>1722.5</c:v>
                </c:pt>
                <c:pt idx="42">
                  <c:v>1721.5</c:v>
                </c:pt>
                <c:pt idx="43">
                  <c:v>1735.5</c:v>
                </c:pt>
                <c:pt idx="44">
                  <c:v>1736</c:v>
                </c:pt>
                <c:pt idx="45">
                  <c:v>1717</c:v>
                </c:pt>
                <c:pt idx="46">
                  <c:v>1762</c:v>
                </c:pt>
                <c:pt idx="47">
                  <c:v>1790.5</c:v>
                </c:pt>
                <c:pt idx="48">
                  <c:v>1706.5</c:v>
                </c:pt>
                <c:pt idx="49">
                  <c:v>1714.5</c:v>
                </c:pt>
              </c:numCache>
            </c:numRef>
          </c:yVal>
          <c:smooth val="0"/>
          <c:extLst>
            <c:ext xmlns:c16="http://schemas.microsoft.com/office/drawing/2014/chart" uri="{C3380CC4-5D6E-409C-BE32-E72D297353CC}">
              <c16:uniqueId val="{00000000-8618-D448-BD91-C8D1BA3E67ED}"/>
            </c:ext>
          </c:extLst>
        </c:ser>
        <c:dLbls>
          <c:showLegendKey val="0"/>
          <c:showVal val="0"/>
          <c:showCatName val="0"/>
          <c:showSerName val="0"/>
          <c:showPercent val="0"/>
          <c:showBubbleSize val="0"/>
        </c:dLbls>
        <c:axId val="1221536495"/>
        <c:axId val="1220562527"/>
      </c:scatterChart>
      <c:valAx>
        <c:axId val="1221536495"/>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562527"/>
        <c:crosses val="autoZero"/>
        <c:crossBetween val="midCat"/>
      </c:valAx>
      <c:valAx>
        <c:axId val="1220562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536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207/206 v 232/238 unknowns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'1. U-Pb isotopic data reduction'!$T$28:$T$89</c:f>
              <c:numCache>
                <c:formatCode>0.00000</c:formatCode>
                <c:ptCount val="62"/>
                <c:pt idx="0">
                  <c:v>9.2462729999999993E-3</c:v>
                </c:pt>
                <c:pt idx="1">
                  <c:v>8.0701699999999998E-3</c:v>
                </c:pt>
                <c:pt idx="2">
                  <c:v>4.0903559999999999E-2</c:v>
                </c:pt>
                <c:pt idx="3">
                  <c:v>4.9328660000000003E-2</c:v>
                </c:pt>
                <c:pt idx="4">
                  <c:v>4.7007300000000002E-2</c:v>
                </c:pt>
                <c:pt idx="5">
                  <c:v>6.2942970000000001E-2</c:v>
                </c:pt>
                <c:pt idx="6">
                  <c:v>4.6980439999999998E-2</c:v>
                </c:pt>
                <c:pt idx="7">
                  <c:v>2.7733230000000001E-2</c:v>
                </c:pt>
                <c:pt idx="8">
                  <c:v>4.2008940000000002E-2</c:v>
                </c:pt>
                <c:pt idx="9">
                  <c:v>4.0318800000000002E-2</c:v>
                </c:pt>
                <c:pt idx="10">
                  <c:v>3.9941789999999998E-2</c:v>
                </c:pt>
                <c:pt idx="11">
                  <c:v>5.6530820000000002E-2</c:v>
                </c:pt>
                <c:pt idx="12">
                  <c:v>1.023514E-2</c:v>
                </c:pt>
                <c:pt idx="13">
                  <c:v>7.106823E-3</c:v>
                </c:pt>
                <c:pt idx="14">
                  <c:v>6.6632860000000002E-2</c:v>
                </c:pt>
                <c:pt idx="15">
                  <c:v>3.0804109999999999E-2</c:v>
                </c:pt>
                <c:pt idx="16">
                  <c:v>3.9289280000000003E-2</c:v>
                </c:pt>
                <c:pt idx="17">
                  <c:v>4.8315299999999999E-2</c:v>
                </c:pt>
                <c:pt idx="18">
                  <c:v>9.9298960000000006E-2</c:v>
                </c:pt>
                <c:pt idx="19">
                  <c:v>6.1182739999999999E-2</c:v>
                </c:pt>
                <c:pt idx="20">
                  <c:v>5.8623349999999998E-2</c:v>
                </c:pt>
                <c:pt idx="21">
                  <c:v>7.2228340000000002E-2</c:v>
                </c:pt>
                <c:pt idx="22">
                  <c:v>4.7915909999999999E-2</c:v>
                </c:pt>
                <c:pt idx="23">
                  <c:v>5.2342939999999998E-2</c:v>
                </c:pt>
                <c:pt idx="24">
                  <c:v>7.548346E-3</c:v>
                </c:pt>
                <c:pt idx="25">
                  <c:v>6.2049510000000002E-3</c:v>
                </c:pt>
                <c:pt idx="26">
                  <c:v>0.22534090000000001</c:v>
                </c:pt>
                <c:pt idx="27">
                  <c:v>7.9675360000000001E-2</c:v>
                </c:pt>
                <c:pt idx="28">
                  <c:v>7.4409639999999999E-2</c:v>
                </c:pt>
                <c:pt idx="29">
                  <c:v>6.0308760000000003E-2</c:v>
                </c:pt>
                <c:pt idx="30">
                  <c:v>3.2194140000000003E-2</c:v>
                </c:pt>
                <c:pt idx="31">
                  <c:v>1.3973859999999999E-2</c:v>
                </c:pt>
                <c:pt idx="32">
                  <c:v>6.2103739999999998E-2</c:v>
                </c:pt>
                <c:pt idx="33">
                  <c:v>5.9390110000000003E-2</c:v>
                </c:pt>
                <c:pt idx="34">
                  <c:v>2.3397100000000001E-2</c:v>
                </c:pt>
                <c:pt idx="35">
                  <c:v>2.1846870000000001E-2</c:v>
                </c:pt>
                <c:pt idx="36">
                  <c:v>8.7885800000000007E-3</c:v>
                </c:pt>
                <c:pt idx="37">
                  <c:v>6.6039760000000001E-3</c:v>
                </c:pt>
                <c:pt idx="38">
                  <c:v>8.5753739999999995E-2</c:v>
                </c:pt>
                <c:pt idx="39">
                  <c:v>4.4061360000000001E-2</c:v>
                </c:pt>
                <c:pt idx="40">
                  <c:v>4.8414209999999999E-2</c:v>
                </c:pt>
                <c:pt idx="41">
                  <c:v>7.4293059999999994E-2</c:v>
                </c:pt>
                <c:pt idx="42">
                  <c:v>0.16578889999999999</c:v>
                </c:pt>
                <c:pt idx="43">
                  <c:v>6.3944379999999995E-2</c:v>
                </c:pt>
                <c:pt idx="44">
                  <c:v>0.1070357</c:v>
                </c:pt>
                <c:pt idx="45">
                  <c:v>5.582318E-2</c:v>
                </c:pt>
                <c:pt idx="46">
                  <c:v>6.5710299999999999E-2</c:v>
                </c:pt>
                <c:pt idx="47">
                  <c:v>7.9778279999999993E-2</c:v>
                </c:pt>
                <c:pt idx="48">
                  <c:v>7.548346E-3</c:v>
                </c:pt>
                <c:pt idx="49">
                  <c:v>6.1137020000000004E-3</c:v>
                </c:pt>
                <c:pt idx="50">
                  <c:v>0.13972589999999999</c:v>
                </c:pt>
                <c:pt idx="51">
                  <c:v>0.11702079999999999</c:v>
                </c:pt>
                <c:pt idx="52">
                  <c:v>7.2207939999999998E-2</c:v>
                </c:pt>
                <c:pt idx="53">
                  <c:v>5.9949219999999998E-2</c:v>
                </c:pt>
                <c:pt idx="54">
                  <c:v>5.9572140000000003E-2</c:v>
                </c:pt>
                <c:pt idx="55">
                  <c:v>7.1972670000000002E-2</c:v>
                </c:pt>
                <c:pt idx="56">
                  <c:v>3.332885E-2</c:v>
                </c:pt>
                <c:pt idx="57">
                  <c:v>4.0268850000000002E-2</c:v>
                </c:pt>
                <c:pt idx="58">
                  <c:v>6.9602529999999996E-2</c:v>
                </c:pt>
                <c:pt idx="59">
                  <c:v>6.0774229999999999E-2</c:v>
                </c:pt>
                <c:pt idx="60">
                  <c:v>8.1466300000000002E-3</c:v>
                </c:pt>
                <c:pt idx="61">
                  <c:v>5.0603810000000001E-3</c:v>
                </c:pt>
              </c:numCache>
            </c:numRef>
          </c:xVal>
          <c:yVal>
            <c:numRef>
              <c:f>'1. U-Pb isotopic data reduction'!$U$28:$U$89</c:f>
              <c:numCache>
                <c:formatCode>General</c:formatCode>
                <c:ptCount val="62"/>
                <c:pt idx="0">
                  <c:v>6.5242044847046737E-2</c:v>
                </c:pt>
                <c:pt idx="1">
                  <c:v>6.5127628486286573E-2</c:v>
                </c:pt>
                <c:pt idx="2">
                  <c:v>9.1578280401119677E-2</c:v>
                </c:pt>
                <c:pt idx="3">
                  <c:v>8.9894475396457993E-2</c:v>
                </c:pt>
                <c:pt idx="4">
                  <c:v>8.9928989153772898E-2</c:v>
                </c:pt>
                <c:pt idx="5">
                  <c:v>8.973739326898264E-2</c:v>
                </c:pt>
                <c:pt idx="6">
                  <c:v>8.984446347137845E-2</c:v>
                </c:pt>
                <c:pt idx="7">
                  <c:v>9.0013292403763753E-2</c:v>
                </c:pt>
                <c:pt idx="8">
                  <c:v>8.9139105968959825E-2</c:v>
                </c:pt>
                <c:pt idx="9">
                  <c:v>9.2605742072085107E-2</c:v>
                </c:pt>
                <c:pt idx="10">
                  <c:v>8.9926527412849233E-2</c:v>
                </c:pt>
                <c:pt idx="11">
                  <c:v>9.0057090494412073E-2</c:v>
                </c:pt>
                <c:pt idx="12">
                  <c:v>6.5245179421046171E-2</c:v>
                </c:pt>
                <c:pt idx="13">
                  <c:v>6.5186527538402483E-2</c:v>
                </c:pt>
                <c:pt idx="14">
                  <c:v>9.0460770578196001E-2</c:v>
                </c:pt>
                <c:pt idx="15">
                  <c:v>9.1029331149394696E-2</c:v>
                </c:pt>
                <c:pt idx="16">
                  <c:v>8.9439443433207755E-2</c:v>
                </c:pt>
                <c:pt idx="17">
                  <c:v>8.9561403098604622E-2</c:v>
                </c:pt>
                <c:pt idx="18">
                  <c:v>8.9682557021096967E-2</c:v>
                </c:pt>
                <c:pt idx="19">
                  <c:v>9.0610500489343479E-2</c:v>
                </c:pt>
                <c:pt idx="20">
                  <c:v>9.0409164538784864E-2</c:v>
                </c:pt>
                <c:pt idx="21">
                  <c:v>8.976731655741188E-2</c:v>
                </c:pt>
                <c:pt idx="22">
                  <c:v>9.0221832161352558E-2</c:v>
                </c:pt>
                <c:pt idx="23">
                  <c:v>8.9364483432783692E-2</c:v>
                </c:pt>
                <c:pt idx="24">
                  <c:v>6.5258345792270259E-2</c:v>
                </c:pt>
                <c:pt idx="25">
                  <c:v>6.5065468042246569E-2</c:v>
                </c:pt>
                <c:pt idx="26">
                  <c:v>8.9103257253384943E-2</c:v>
                </c:pt>
                <c:pt idx="27">
                  <c:v>9.049518030649778E-2</c:v>
                </c:pt>
                <c:pt idx="28">
                  <c:v>8.8204214221878394E-2</c:v>
                </c:pt>
                <c:pt idx="29">
                  <c:v>8.8625112053919458E-2</c:v>
                </c:pt>
                <c:pt idx="30">
                  <c:v>9.0151400354202618E-2</c:v>
                </c:pt>
                <c:pt idx="31">
                  <c:v>8.990180570414745E-2</c:v>
                </c:pt>
                <c:pt idx="32">
                  <c:v>8.7986212964350413E-2</c:v>
                </c:pt>
                <c:pt idx="33">
                  <c:v>8.8123419105130357E-2</c:v>
                </c:pt>
                <c:pt idx="34">
                  <c:v>8.9758418112036803E-2</c:v>
                </c:pt>
                <c:pt idx="35">
                  <c:v>8.9751086319099962E-2</c:v>
                </c:pt>
                <c:pt idx="36">
                  <c:v>6.5028914170394247E-2</c:v>
                </c:pt>
                <c:pt idx="37">
                  <c:v>6.5255748095881291E-2</c:v>
                </c:pt>
                <c:pt idx="38">
                  <c:v>8.9125429016905081E-2</c:v>
                </c:pt>
                <c:pt idx="39">
                  <c:v>9.0057681461582328E-2</c:v>
                </c:pt>
                <c:pt idx="40">
                  <c:v>9.0238118781449522E-2</c:v>
                </c:pt>
                <c:pt idx="41">
                  <c:v>9.0088850526543418E-2</c:v>
                </c:pt>
                <c:pt idx="42">
                  <c:v>9.0425157912882317E-2</c:v>
                </c:pt>
                <c:pt idx="43">
                  <c:v>9.170683992993757E-2</c:v>
                </c:pt>
                <c:pt idx="44">
                  <c:v>8.8328764981242244E-2</c:v>
                </c:pt>
                <c:pt idx="45">
                  <c:v>9.0406855601080832E-2</c:v>
                </c:pt>
                <c:pt idx="46">
                  <c:v>9.0055553319012743E-2</c:v>
                </c:pt>
                <c:pt idx="47">
                  <c:v>8.9005084633251491E-2</c:v>
                </c:pt>
                <c:pt idx="48">
                  <c:v>6.5182868645301706E-2</c:v>
                </c:pt>
                <c:pt idx="49">
                  <c:v>6.5254071113801215E-2</c:v>
                </c:pt>
                <c:pt idx="50">
                  <c:v>9.022070422923166E-2</c:v>
                </c:pt>
                <c:pt idx="51">
                  <c:v>9.0330954414622869E-2</c:v>
                </c:pt>
                <c:pt idx="52">
                  <c:v>9.0270898147469011E-2</c:v>
                </c:pt>
                <c:pt idx="53">
                  <c:v>9.0962934528894729E-2</c:v>
                </c:pt>
                <c:pt idx="54">
                  <c:v>9.0976112468117307E-2</c:v>
                </c:pt>
                <c:pt idx="55">
                  <c:v>9.0061282394348449E-2</c:v>
                </c:pt>
                <c:pt idx="56">
                  <c:v>9.2292958261766811E-2</c:v>
                </c:pt>
                <c:pt idx="57">
                  <c:v>9.3750928212423867E-2</c:v>
                </c:pt>
                <c:pt idx="58">
                  <c:v>8.9534154320762907E-2</c:v>
                </c:pt>
                <c:pt idx="59">
                  <c:v>8.9934317266481781E-2</c:v>
                </c:pt>
                <c:pt idx="60">
                  <c:v>6.5219161120407182E-2</c:v>
                </c:pt>
                <c:pt idx="61">
                  <c:v>6.5151389342320148E-2</c:v>
                </c:pt>
              </c:numCache>
            </c:numRef>
          </c:yVal>
          <c:smooth val="0"/>
          <c:extLst>
            <c:ext xmlns:c16="http://schemas.microsoft.com/office/drawing/2014/chart" uri="{C3380CC4-5D6E-409C-BE32-E72D297353CC}">
              <c16:uniqueId val="{00000000-2F48-4D44-93D7-B80DCFB9F211}"/>
            </c:ext>
          </c:extLst>
        </c:ser>
        <c:dLbls>
          <c:showLegendKey val="0"/>
          <c:showVal val="0"/>
          <c:showCatName val="0"/>
          <c:showSerName val="0"/>
          <c:showPercent val="0"/>
          <c:showBubbleSize val="0"/>
        </c:dLbls>
        <c:axId val="1262864671"/>
        <c:axId val="1261950815"/>
      </c:scatterChart>
      <c:valAx>
        <c:axId val="1262864671"/>
        <c:scaling>
          <c:orientation val="minMax"/>
          <c:min val="1.2000000000000002E-2"/>
        </c:scaling>
        <c:delete val="0"/>
        <c:axPos val="b"/>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950815"/>
        <c:crosses val="autoZero"/>
        <c:crossBetween val="midCat"/>
      </c:valAx>
      <c:valAx>
        <c:axId val="1261950815"/>
        <c:scaling>
          <c:orientation val="minMax"/>
          <c:min val="8.0000000000000016E-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8646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
            </a:r>
            <a:r>
              <a:rPr lang="en-US" baseline="0"/>
              <a:t> sequence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yVal>
            <c:numRef>
              <c:f>'1. U-Pb isotopic data reduction'!$Y$193:$Y$242</c:f>
              <c:numCache>
                <c:formatCode>0.0</c:formatCode>
                <c:ptCount val="50"/>
                <c:pt idx="0">
                  <c:v>5.2295136592292808</c:v>
                </c:pt>
                <c:pt idx="1">
                  <c:v>0.82038845764673374</c:v>
                </c:pt>
                <c:pt idx="2">
                  <c:v>-4.7626735534604849</c:v>
                </c:pt>
                <c:pt idx="3">
                  <c:v>-1.816059915445501</c:v>
                </c:pt>
                <c:pt idx="4">
                  <c:v>-2.0631911244136481E-2</c:v>
                </c:pt>
                <c:pt idx="5">
                  <c:v>-5.9444403781059556</c:v>
                </c:pt>
                <c:pt idx="6">
                  <c:v>-9.3482728330571767</c:v>
                </c:pt>
                <c:pt idx="7">
                  <c:v>-0.88037568078301021</c:v>
                </c:pt>
                <c:pt idx="8">
                  <c:v>2.1122970832064971</c:v>
                </c:pt>
                <c:pt idx="9">
                  <c:v>1.2821846599395499</c:v>
                </c:pt>
                <c:pt idx="10">
                  <c:v>-8.4512232925457642</c:v>
                </c:pt>
                <c:pt idx="11">
                  <c:v>1.2273572850051662</c:v>
                </c:pt>
                <c:pt idx="12">
                  <c:v>3.3487273415810308</c:v>
                </c:pt>
                <c:pt idx="13">
                  <c:v>2.7381066990702605</c:v>
                </c:pt>
                <c:pt idx="14">
                  <c:v>-3.5645392258541277</c:v>
                </c:pt>
                <c:pt idx="15">
                  <c:v>1.309610635816717</c:v>
                </c:pt>
                <c:pt idx="16">
                  <c:v>-13.54161710060437</c:v>
                </c:pt>
                <c:pt idx="17">
                  <c:v>6.8254510897161902</c:v>
                </c:pt>
                <c:pt idx="18">
                  <c:v>-9.6339665464915996</c:v>
                </c:pt>
                <c:pt idx="19">
                  <c:v>-8.323599283900414</c:v>
                </c:pt>
                <c:pt idx="20">
                  <c:v>-12.49955841794482</c:v>
                </c:pt>
                <c:pt idx="21">
                  <c:v>-5.0861552743913148</c:v>
                </c:pt>
                <c:pt idx="22">
                  <c:v>-8.396247905599644</c:v>
                </c:pt>
                <c:pt idx="23">
                  <c:v>-5.7778772118259507</c:v>
                </c:pt>
                <c:pt idx="24">
                  <c:v>-3.5037496979361991</c:v>
                </c:pt>
                <c:pt idx="25">
                  <c:v>-17.092159554540224</c:v>
                </c:pt>
                <c:pt idx="26">
                  <c:v>-18.630882634903799</c:v>
                </c:pt>
                <c:pt idx="27">
                  <c:v>-16.688583764289419</c:v>
                </c:pt>
                <c:pt idx="28">
                  <c:v>-7.1229368955074968</c:v>
                </c:pt>
                <c:pt idx="29">
                  <c:v>-12.182695948011514</c:v>
                </c:pt>
                <c:pt idx="30">
                  <c:v>0.57386754290880915</c:v>
                </c:pt>
                <c:pt idx="31">
                  <c:v>-0.38737540661161385</c:v>
                </c:pt>
                <c:pt idx="32">
                  <c:v>3.3489979234758973</c:v>
                </c:pt>
                <c:pt idx="33">
                  <c:v>-3.2734728271982538</c:v>
                </c:pt>
                <c:pt idx="34">
                  <c:v>-14.677798059599697</c:v>
                </c:pt>
                <c:pt idx="35">
                  <c:v>-5.9191890578867961</c:v>
                </c:pt>
                <c:pt idx="36">
                  <c:v>-1.5908913319250146</c:v>
                </c:pt>
                <c:pt idx="37">
                  <c:v>-12.223029154658814</c:v>
                </c:pt>
                <c:pt idx="38">
                  <c:v>-15.483021328157577</c:v>
                </c:pt>
                <c:pt idx="39">
                  <c:v>-4.041299825076174</c:v>
                </c:pt>
                <c:pt idx="40">
                  <c:v>-8.8535317494546835</c:v>
                </c:pt>
                <c:pt idx="41">
                  <c:v>-11.825374969011083</c:v>
                </c:pt>
                <c:pt idx="42">
                  <c:v>1.2339574919221199</c:v>
                </c:pt>
                <c:pt idx="43">
                  <c:v>1.445920438344066</c:v>
                </c:pt>
                <c:pt idx="44">
                  <c:v>-17.79931545823905</c:v>
                </c:pt>
                <c:pt idx="45">
                  <c:v>-5.6686484530754804</c:v>
                </c:pt>
                <c:pt idx="46">
                  <c:v>-1.6345469065772968</c:v>
                </c:pt>
                <c:pt idx="47">
                  <c:v>1.1197285795886085</c:v>
                </c:pt>
                <c:pt idx="48">
                  <c:v>2.2208422573823938</c:v>
                </c:pt>
                <c:pt idx="49">
                  <c:v>-10.724498572762258</c:v>
                </c:pt>
              </c:numCache>
            </c:numRef>
          </c:yVal>
          <c:smooth val="0"/>
          <c:extLst>
            <c:ext xmlns:c16="http://schemas.microsoft.com/office/drawing/2014/chart" uri="{C3380CC4-5D6E-409C-BE32-E72D297353CC}">
              <c16:uniqueId val="{00000000-D5E0-2145-99BB-6B1F17E29767}"/>
            </c:ext>
          </c:extLst>
        </c:ser>
        <c:dLbls>
          <c:showLegendKey val="0"/>
          <c:showVal val="0"/>
          <c:showCatName val="0"/>
          <c:showSerName val="0"/>
          <c:showPercent val="0"/>
          <c:showBubbleSize val="0"/>
        </c:dLbls>
        <c:axId val="1262600143"/>
        <c:axId val="1224512239"/>
      </c:scatterChart>
      <c:valAx>
        <c:axId val="126260014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512239"/>
        <c:crosses val="autoZero"/>
        <c:crossBetween val="midCat"/>
      </c:valAx>
      <c:valAx>
        <c:axId val="122451223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600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time'!$A$20:$A$41</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time'!$B$20:$B$41</c:f>
              <c:numCache>
                <c:formatCode>0.000</c:formatCode>
                <c:ptCount val="22"/>
                <c:pt idx="0">
                  <c:v>0.96779064578507845</c:v>
                </c:pt>
                <c:pt idx="1">
                  <c:v>0.99750823434412128</c:v>
                </c:pt>
                <c:pt idx="2">
                  <c:v>0.98512590577785342</c:v>
                </c:pt>
                <c:pt idx="3">
                  <c:v>0.93675853715548574</c:v>
                </c:pt>
                <c:pt idx="4">
                  <c:v>0.98906904099109649</c:v>
                </c:pt>
                <c:pt idx="5">
                  <c:v>1.0537771733356001</c:v>
                </c:pt>
                <c:pt idx="6">
                  <c:v>1.1638028857391787</c:v>
                </c:pt>
                <c:pt idx="7">
                  <c:v>1.1838483605686481</c:v>
                </c:pt>
                <c:pt idx="8">
                  <c:v>0.98906904099109649</c:v>
                </c:pt>
                <c:pt idx="9">
                  <c:v>1.0179204827981896</c:v>
                </c:pt>
                <c:pt idx="10">
                  <c:v>1.0226209651713807</c:v>
                </c:pt>
                <c:pt idx="11">
                  <c:v>1.0403599736500988</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5877-1A4B-A611-4DB4FA9CDE5F}"/>
            </c:ext>
          </c:extLst>
        </c:ser>
        <c:dLbls>
          <c:showLegendKey val="0"/>
          <c:showVal val="0"/>
          <c:showCatName val="0"/>
          <c:showSerName val="0"/>
          <c:showPercent val="0"/>
          <c:showBubbleSize val="0"/>
        </c:dLbls>
        <c:axId val="-2140866472"/>
        <c:axId val="-2140863448"/>
      </c:scatterChart>
      <c:valAx>
        <c:axId val="-2140866472"/>
        <c:scaling>
          <c:orientation val="minMax"/>
        </c:scaling>
        <c:delete val="0"/>
        <c:axPos val="b"/>
        <c:numFmt formatCode="General" sourceLinked="1"/>
        <c:majorTickMark val="out"/>
        <c:minorTickMark val="none"/>
        <c:tickLblPos val="nextTo"/>
        <c:crossAx val="-2140863448"/>
        <c:crosses val="autoZero"/>
        <c:crossBetween val="midCat"/>
      </c:valAx>
      <c:valAx>
        <c:axId val="-2140863448"/>
        <c:scaling>
          <c:orientation val="minMax"/>
          <c:max val="1.06"/>
          <c:min val="0.94"/>
        </c:scaling>
        <c:delete val="0"/>
        <c:axPos val="l"/>
        <c:majorGridlines/>
        <c:numFmt formatCode="0.000" sourceLinked="1"/>
        <c:majorTickMark val="out"/>
        <c:minorTickMark val="none"/>
        <c:tickLblPos val="nextTo"/>
        <c:crossAx val="-2140866472"/>
        <c:crosses val="autoZero"/>
        <c:crossBetween val="midCat"/>
        <c:majorUnit val="0.02"/>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time'!$I$20:$I$41</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time'!$J$20:$J$41</c:f>
              <c:numCache>
                <c:formatCode>0</c:formatCode>
                <c:ptCount val="22"/>
                <c:pt idx="0">
                  <c:v>277386.40000000002</c:v>
                </c:pt>
                <c:pt idx="1">
                  <c:v>294960.3</c:v>
                </c:pt>
                <c:pt idx="2">
                  <c:v>232541</c:v>
                </c:pt>
                <c:pt idx="3">
                  <c:v>192763.1</c:v>
                </c:pt>
                <c:pt idx="4">
                  <c:v>169111.1</c:v>
                </c:pt>
                <c:pt idx="5">
                  <c:v>250500.5</c:v>
                </c:pt>
                <c:pt idx="6">
                  <c:v>612258.80000000005</c:v>
                </c:pt>
                <c:pt idx="7">
                  <c:v>562697.69999999995</c:v>
                </c:pt>
                <c:pt idx="8">
                  <c:v>169111.1</c:v>
                </c:pt>
                <c:pt idx="9">
                  <c:v>204358.5</c:v>
                </c:pt>
                <c:pt idx="10">
                  <c:v>310565.3</c:v>
                </c:pt>
                <c:pt idx="11">
                  <c:v>506069.9</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1D43-C247-AD54-090BC67B5228}"/>
            </c:ext>
          </c:extLst>
        </c:ser>
        <c:dLbls>
          <c:showLegendKey val="0"/>
          <c:showVal val="0"/>
          <c:showCatName val="0"/>
          <c:showSerName val="0"/>
          <c:showPercent val="0"/>
          <c:showBubbleSize val="0"/>
        </c:dLbls>
        <c:axId val="-2140839112"/>
        <c:axId val="-2140836088"/>
      </c:scatterChart>
      <c:valAx>
        <c:axId val="-2140839112"/>
        <c:scaling>
          <c:orientation val="minMax"/>
        </c:scaling>
        <c:delete val="0"/>
        <c:axPos val="b"/>
        <c:numFmt formatCode="General" sourceLinked="1"/>
        <c:majorTickMark val="out"/>
        <c:minorTickMark val="none"/>
        <c:tickLblPos val="nextTo"/>
        <c:crossAx val="-2140836088"/>
        <c:crosses val="autoZero"/>
        <c:crossBetween val="midCat"/>
      </c:valAx>
      <c:valAx>
        <c:axId val="-2140836088"/>
        <c:scaling>
          <c:orientation val="minMax"/>
        </c:scaling>
        <c:delete val="0"/>
        <c:axPos val="l"/>
        <c:majorGridlines/>
        <c:numFmt formatCode="0" sourceLinked="1"/>
        <c:majorTickMark val="out"/>
        <c:minorTickMark val="none"/>
        <c:tickLblPos val="nextTo"/>
        <c:crossAx val="-2140839112"/>
        <c:crosses val="autoZero"/>
        <c:crossBetween val="midCat"/>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time'!$A$44:$A$65</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time'!$B$44:$B$65</c:f>
              <c:numCache>
                <c:formatCode>0.000</c:formatCode>
                <c:ptCount val="22"/>
                <c:pt idx="0">
                  <c:v>1.0008785173994539</c:v>
                </c:pt>
                <c:pt idx="1">
                  <c:v>0.99912325546993674</c:v>
                </c:pt>
                <c:pt idx="2">
                  <c:v>1.0009266049139485</c:v>
                </c:pt>
                <c:pt idx="3">
                  <c:v>1.0000268261059615</c:v>
                </c:pt>
                <c:pt idx="4">
                  <c:v>1.0011285902769331</c:v>
                </c:pt>
                <c:pt idx="5">
                  <c:v>0.99816965180503769</c:v>
                </c:pt>
                <c:pt idx="6">
                  <c:v>0.99760887868472037</c:v>
                </c:pt>
                <c:pt idx="7">
                  <c:v>1.0010887390043903</c:v>
                </c:pt>
                <c:pt idx="8">
                  <c:v>0.99997069500966296</c:v>
                </c:pt>
                <c:pt idx="9">
                  <c:v>1.0010630124143984</c:v>
                </c:pt>
                <c:pt idx="10">
                  <c:v>1.0005274580412553</c:v>
                </c:pt>
                <c:pt idx="11">
                  <c:v>0.99948777087430185</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6AC1-284F-86FB-9B3ACF7C7528}"/>
            </c:ext>
          </c:extLst>
        </c:ser>
        <c:dLbls>
          <c:showLegendKey val="0"/>
          <c:showVal val="0"/>
          <c:showCatName val="0"/>
          <c:showSerName val="0"/>
          <c:showPercent val="0"/>
          <c:showBubbleSize val="0"/>
        </c:dLbls>
        <c:axId val="-2140812296"/>
        <c:axId val="-2140809272"/>
      </c:scatterChart>
      <c:valAx>
        <c:axId val="-2140812296"/>
        <c:scaling>
          <c:orientation val="minMax"/>
        </c:scaling>
        <c:delete val="0"/>
        <c:axPos val="b"/>
        <c:numFmt formatCode="General" sourceLinked="1"/>
        <c:majorTickMark val="out"/>
        <c:minorTickMark val="none"/>
        <c:tickLblPos val="nextTo"/>
        <c:crossAx val="-2140809272"/>
        <c:crosses val="autoZero"/>
        <c:crossBetween val="midCat"/>
      </c:valAx>
      <c:valAx>
        <c:axId val="-2140809272"/>
        <c:scaling>
          <c:orientation val="minMax"/>
          <c:max val="1.04"/>
          <c:min val="0.96"/>
        </c:scaling>
        <c:delete val="0"/>
        <c:axPos val="l"/>
        <c:majorGridlines/>
        <c:numFmt formatCode="0.000" sourceLinked="1"/>
        <c:majorTickMark val="out"/>
        <c:minorTickMark val="none"/>
        <c:tickLblPos val="nextTo"/>
        <c:crossAx val="-2140812296"/>
        <c:crosses val="autoZero"/>
        <c:crossBetween val="midCat"/>
        <c:majorUnit val="0.02"/>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time'!$I$44:$I$65</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time'!$J$44:$J$65</c:f>
              <c:numCache>
                <c:formatCode>0</c:formatCode>
                <c:ptCount val="22"/>
                <c:pt idx="0">
                  <c:v>18040.46</c:v>
                </c:pt>
                <c:pt idx="1">
                  <c:v>19115.509999999998</c:v>
                </c:pt>
                <c:pt idx="2">
                  <c:v>14931.56</c:v>
                </c:pt>
                <c:pt idx="3">
                  <c:v>12454.29</c:v>
                </c:pt>
                <c:pt idx="4">
                  <c:v>11059.79</c:v>
                </c:pt>
                <c:pt idx="5">
                  <c:v>16194.05</c:v>
                </c:pt>
                <c:pt idx="6">
                  <c:v>40315.440000000002</c:v>
                </c:pt>
                <c:pt idx="7">
                  <c:v>36854.42</c:v>
                </c:pt>
                <c:pt idx="8">
                  <c:v>11059.79</c:v>
                </c:pt>
                <c:pt idx="9">
                  <c:v>13356.94</c:v>
                </c:pt>
                <c:pt idx="10">
                  <c:v>20184.64</c:v>
                </c:pt>
                <c:pt idx="11">
                  <c:v>32983.550000000003</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BC77-5B49-85D9-7C3FBC7747E7}"/>
            </c:ext>
          </c:extLst>
        </c:ser>
        <c:dLbls>
          <c:showLegendKey val="0"/>
          <c:showVal val="0"/>
          <c:showCatName val="0"/>
          <c:showSerName val="0"/>
          <c:showPercent val="0"/>
          <c:showBubbleSize val="0"/>
        </c:dLbls>
        <c:axId val="-2140784984"/>
        <c:axId val="-2140781960"/>
      </c:scatterChart>
      <c:valAx>
        <c:axId val="-2140784984"/>
        <c:scaling>
          <c:orientation val="minMax"/>
        </c:scaling>
        <c:delete val="0"/>
        <c:axPos val="b"/>
        <c:numFmt formatCode="General" sourceLinked="1"/>
        <c:majorTickMark val="out"/>
        <c:minorTickMark val="none"/>
        <c:tickLblPos val="nextTo"/>
        <c:crossAx val="-2140781960"/>
        <c:crosses val="autoZero"/>
        <c:crossBetween val="midCat"/>
      </c:valAx>
      <c:valAx>
        <c:axId val="-2140781960"/>
        <c:scaling>
          <c:orientation val="minMax"/>
        </c:scaling>
        <c:delete val="0"/>
        <c:axPos val="l"/>
        <c:majorGridlines/>
        <c:numFmt formatCode="0" sourceLinked="1"/>
        <c:majorTickMark val="out"/>
        <c:minorTickMark val="none"/>
        <c:tickLblPos val="nextTo"/>
        <c:crossAx val="-2140784984"/>
        <c:crosses val="autoZero"/>
        <c:crossBetween val="midCat"/>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time'!$A$20:$A$41</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time'!$B$20:$B$41</c:f>
              <c:numCache>
                <c:formatCode>0.000</c:formatCode>
                <c:ptCount val="22"/>
                <c:pt idx="0">
                  <c:v>0.96779064578507845</c:v>
                </c:pt>
                <c:pt idx="1">
                  <c:v>0.99750823434412128</c:v>
                </c:pt>
                <c:pt idx="2">
                  <c:v>0.98512590577785342</c:v>
                </c:pt>
                <c:pt idx="3">
                  <c:v>0.93675853715548574</c:v>
                </c:pt>
                <c:pt idx="4">
                  <c:v>0.98906904099109649</c:v>
                </c:pt>
                <c:pt idx="5">
                  <c:v>1.0537771733356001</c:v>
                </c:pt>
                <c:pt idx="6">
                  <c:v>1.1638028857391787</c:v>
                </c:pt>
                <c:pt idx="7">
                  <c:v>1.1838483605686481</c:v>
                </c:pt>
                <c:pt idx="8">
                  <c:v>0.98906904099109649</c:v>
                </c:pt>
                <c:pt idx="9">
                  <c:v>1.0179204827981896</c:v>
                </c:pt>
                <c:pt idx="10">
                  <c:v>1.0226209651713807</c:v>
                </c:pt>
                <c:pt idx="11">
                  <c:v>1.0403599736500988</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47FB-BD47-96B9-0E0D738C8CC2}"/>
            </c:ext>
          </c:extLst>
        </c:ser>
        <c:dLbls>
          <c:showLegendKey val="0"/>
          <c:showVal val="0"/>
          <c:showCatName val="0"/>
          <c:showSerName val="0"/>
          <c:showPercent val="0"/>
          <c:showBubbleSize val="0"/>
        </c:dLbls>
        <c:axId val="-2140757800"/>
        <c:axId val="-2140754776"/>
      </c:scatterChart>
      <c:valAx>
        <c:axId val="-2140757800"/>
        <c:scaling>
          <c:orientation val="minMax"/>
        </c:scaling>
        <c:delete val="0"/>
        <c:axPos val="b"/>
        <c:numFmt formatCode="General" sourceLinked="1"/>
        <c:majorTickMark val="out"/>
        <c:minorTickMark val="none"/>
        <c:tickLblPos val="nextTo"/>
        <c:crossAx val="-2140754776"/>
        <c:crosses val="autoZero"/>
        <c:crossBetween val="midCat"/>
      </c:valAx>
      <c:valAx>
        <c:axId val="-2140754776"/>
        <c:scaling>
          <c:orientation val="minMax"/>
          <c:max val="1.04"/>
          <c:min val="0.96"/>
        </c:scaling>
        <c:delete val="0"/>
        <c:axPos val="l"/>
        <c:majorGridlines/>
        <c:numFmt formatCode="0.000" sourceLinked="1"/>
        <c:majorTickMark val="out"/>
        <c:minorTickMark val="none"/>
        <c:tickLblPos val="nextTo"/>
        <c:crossAx val="-2140757800"/>
        <c:crosses val="autoZero"/>
        <c:crossBetween val="midCat"/>
        <c:majorUnit val="0.02"/>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time'!$I$44:$I$65</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time'!$J$44:$J$65</c:f>
              <c:numCache>
                <c:formatCode>0</c:formatCode>
                <c:ptCount val="22"/>
                <c:pt idx="0">
                  <c:v>18040.46</c:v>
                </c:pt>
                <c:pt idx="1">
                  <c:v>19115.509999999998</c:v>
                </c:pt>
                <c:pt idx="2">
                  <c:v>14931.56</c:v>
                </c:pt>
                <c:pt idx="3">
                  <c:v>12454.29</c:v>
                </c:pt>
                <c:pt idx="4">
                  <c:v>11059.79</c:v>
                </c:pt>
                <c:pt idx="5">
                  <c:v>16194.05</c:v>
                </c:pt>
                <c:pt idx="6">
                  <c:v>40315.440000000002</c:v>
                </c:pt>
                <c:pt idx="7">
                  <c:v>36854.42</c:v>
                </c:pt>
                <c:pt idx="8">
                  <c:v>11059.79</c:v>
                </c:pt>
                <c:pt idx="9">
                  <c:v>13356.94</c:v>
                </c:pt>
                <c:pt idx="10">
                  <c:v>20184.64</c:v>
                </c:pt>
                <c:pt idx="11">
                  <c:v>32983.550000000003</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F773-CE41-BDA8-77387C2468EE}"/>
            </c:ext>
          </c:extLst>
        </c:ser>
        <c:dLbls>
          <c:showLegendKey val="0"/>
          <c:showVal val="0"/>
          <c:showCatName val="0"/>
          <c:showSerName val="0"/>
          <c:showPercent val="0"/>
          <c:showBubbleSize val="0"/>
        </c:dLbls>
        <c:axId val="-2140731384"/>
        <c:axId val="-2140728360"/>
      </c:scatterChart>
      <c:valAx>
        <c:axId val="-2140731384"/>
        <c:scaling>
          <c:orientation val="minMax"/>
        </c:scaling>
        <c:delete val="0"/>
        <c:axPos val="b"/>
        <c:numFmt formatCode="General" sourceLinked="1"/>
        <c:majorTickMark val="out"/>
        <c:minorTickMark val="none"/>
        <c:tickLblPos val="nextTo"/>
        <c:crossAx val="-2140728360"/>
        <c:crosses val="autoZero"/>
        <c:crossBetween val="midCat"/>
      </c:valAx>
      <c:valAx>
        <c:axId val="-2140728360"/>
        <c:scaling>
          <c:orientation val="minMax"/>
        </c:scaling>
        <c:delete val="0"/>
        <c:axPos val="l"/>
        <c:majorGridlines/>
        <c:numFmt formatCode="0" sourceLinked="1"/>
        <c:majorTickMark val="out"/>
        <c:minorTickMark val="none"/>
        <c:tickLblPos val="nextTo"/>
        <c:crossAx val="-2140731384"/>
        <c:crosses val="autoZero"/>
        <c:crossBetween val="midCat"/>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xVal>
            <c:numRef>
              <c:f>'4.1 Data Eval.'!$R$10:$R$23</c:f>
              <c:numCache>
                <c:formatCode>0.0</c:formatCode>
                <c:ptCount val="14"/>
                <c:pt idx="0">
                  <c:v>0</c:v>
                </c:pt>
                <c:pt idx="1">
                  <c:v>0.10349785180247029</c:v>
                </c:pt>
                <c:pt idx="2">
                  <c:v>0.21770750893266655</c:v>
                </c:pt>
                <c:pt idx="3">
                  <c:v>0.34373762023093479</c:v>
                </c:pt>
                <c:pt idx="4">
                  <c:v>0.48281157731100022</c:v>
                </c:pt>
                <c:pt idx="5">
                  <c:v>0.63627939019052127</c:v>
                </c:pt>
                <c:pt idx="6">
                  <c:v>1.6774102427622641</c:v>
                </c:pt>
                <c:pt idx="7">
                  <c:v>3.3809911993168926</c:v>
                </c:pt>
                <c:pt idx="8">
                  <c:v>6.1685256080482853</c:v>
                </c:pt>
                <c:pt idx="9">
                  <c:v>10.729710710502383</c:v>
                </c:pt>
                <c:pt idx="10">
                  <c:v>18.193083888492062</c:v>
                </c:pt>
                <c:pt idx="11">
                  <c:v>30.405247600937308</c:v>
                </c:pt>
                <c:pt idx="12">
                  <c:v>50.387759393244046</c:v>
                </c:pt>
                <c:pt idx="13">
                  <c:v>83.084731603234587</c:v>
                </c:pt>
              </c:numCache>
            </c:numRef>
          </c:xVal>
          <c:yVal>
            <c:numRef>
              <c:f>'4.1 Data Eval.'!$S$10:$S$23</c:f>
              <c:numCache>
                <c:formatCode>0.00</c:formatCode>
                <c:ptCount val="14"/>
                <c:pt idx="0">
                  <c:v>0</c:v>
                </c:pt>
                <c:pt idx="1">
                  <c:v>1.5633443397007118E-2</c:v>
                </c:pt>
                <c:pt idx="2">
                  <c:v>3.1511291346461689E-2</c:v>
                </c:pt>
                <c:pt idx="3">
                  <c:v>4.763736473310054E-2</c:v>
                </c:pt>
                <c:pt idx="4">
                  <c:v>6.4015544175245243E-2</c:v>
                </c:pt>
                <c:pt idx="5">
                  <c:v>8.0649770958644673E-2</c:v>
                </c:pt>
                <c:pt idx="6">
                  <c:v>0.16780392747297124</c:v>
                </c:pt>
                <c:pt idx="7">
                  <c:v>0.26198704674827189</c:v>
                </c:pt>
                <c:pt idx="8">
                  <c:v>0.36376601302129652</c:v>
                </c:pt>
                <c:pt idx="9">
                  <c:v>0.47375342961264799</c:v>
                </c:pt>
                <c:pt idx="10">
                  <c:v>0.59261130616042501</c:v>
                </c:pt>
                <c:pt idx="11">
                  <c:v>0.7210550432284113</c:v>
                </c:pt>
                <c:pt idx="12">
                  <c:v>0.85985773827200274</c:v>
                </c:pt>
                <c:pt idx="13">
                  <c:v>1.0098548388793027</c:v>
                </c:pt>
              </c:numCache>
            </c:numRef>
          </c:yVal>
          <c:smooth val="1"/>
          <c:extLst>
            <c:ext xmlns:c16="http://schemas.microsoft.com/office/drawing/2014/chart" uri="{C3380CC4-5D6E-409C-BE32-E72D297353CC}">
              <c16:uniqueId val="{00000000-69B3-4547-926C-AB4A708A9A4C}"/>
            </c:ext>
          </c:extLst>
        </c:ser>
        <c:dLbls>
          <c:showLegendKey val="0"/>
          <c:showVal val="0"/>
          <c:showCatName val="0"/>
          <c:showSerName val="0"/>
          <c:showPercent val="0"/>
          <c:showBubbleSize val="0"/>
        </c:dLbls>
        <c:axId val="-2140664616"/>
        <c:axId val="-2140661496"/>
      </c:scatterChart>
      <c:valAx>
        <c:axId val="-2140664616"/>
        <c:scaling>
          <c:orientation val="minMax"/>
        </c:scaling>
        <c:delete val="0"/>
        <c:axPos val="b"/>
        <c:numFmt formatCode="0.0" sourceLinked="1"/>
        <c:majorTickMark val="out"/>
        <c:minorTickMark val="none"/>
        <c:tickLblPos val="nextTo"/>
        <c:crossAx val="-2140661496"/>
        <c:crosses val="autoZero"/>
        <c:crossBetween val="midCat"/>
      </c:valAx>
      <c:valAx>
        <c:axId val="-2140661496"/>
        <c:scaling>
          <c:orientation val="minMax"/>
        </c:scaling>
        <c:delete val="0"/>
        <c:axPos val="l"/>
        <c:majorGridlines/>
        <c:numFmt formatCode="0.00" sourceLinked="1"/>
        <c:majorTickMark val="out"/>
        <c:minorTickMark val="none"/>
        <c:tickLblPos val="nextTo"/>
        <c:crossAx val="-2140664616"/>
        <c:crosses val="autoZero"/>
        <c:crossBetween val="midCat"/>
      </c:valAx>
    </c:plotArea>
    <c:plotVisOnly val="1"/>
    <c:dispBlanksAs val="gap"/>
    <c:showDLblsOverMax val="0"/>
  </c:chart>
  <c:printSettings>
    <c:headerFooter/>
    <c:pageMargins b="1" l="0.75" r="0.75" t="1" header="0.5" footer="0.5"/>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xVal>
            <c:numRef>
              <c:f>'4.1 Data Eval.'!$R$10:$R$15</c:f>
              <c:numCache>
                <c:formatCode>0.0</c:formatCode>
                <c:ptCount val="6"/>
                <c:pt idx="0">
                  <c:v>0</c:v>
                </c:pt>
                <c:pt idx="1">
                  <c:v>0.10349785180247029</c:v>
                </c:pt>
                <c:pt idx="2">
                  <c:v>0.21770750893266655</c:v>
                </c:pt>
                <c:pt idx="3">
                  <c:v>0.34373762023093479</c:v>
                </c:pt>
                <c:pt idx="4">
                  <c:v>0.48281157731100022</c:v>
                </c:pt>
                <c:pt idx="5">
                  <c:v>0.63627939019052127</c:v>
                </c:pt>
              </c:numCache>
            </c:numRef>
          </c:xVal>
          <c:yVal>
            <c:numRef>
              <c:f>'4.1 Data Eval.'!$S$10:$S$15</c:f>
              <c:numCache>
                <c:formatCode>0.00</c:formatCode>
                <c:ptCount val="6"/>
                <c:pt idx="0">
                  <c:v>0</c:v>
                </c:pt>
                <c:pt idx="1">
                  <c:v>1.5633443397007118E-2</c:v>
                </c:pt>
                <c:pt idx="2">
                  <c:v>3.1511291346461689E-2</c:v>
                </c:pt>
                <c:pt idx="3">
                  <c:v>4.763736473310054E-2</c:v>
                </c:pt>
                <c:pt idx="4">
                  <c:v>6.4015544175245243E-2</c:v>
                </c:pt>
                <c:pt idx="5">
                  <c:v>8.0649770958644673E-2</c:v>
                </c:pt>
              </c:numCache>
            </c:numRef>
          </c:yVal>
          <c:smooth val="1"/>
          <c:extLst>
            <c:ext xmlns:c16="http://schemas.microsoft.com/office/drawing/2014/chart" uri="{C3380CC4-5D6E-409C-BE32-E72D297353CC}">
              <c16:uniqueId val="{00000000-42A5-2A45-B749-FE16508A7B51}"/>
            </c:ext>
          </c:extLst>
        </c:ser>
        <c:dLbls>
          <c:showLegendKey val="0"/>
          <c:showVal val="0"/>
          <c:showCatName val="0"/>
          <c:showSerName val="0"/>
          <c:showPercent val="0"/>
          <c:showBubbleSize val="0"/>
        </c:dLbls>
        <c:axId val="-2140636408"/>
        <c:axId val="-2140633288"/>
      </c:scatterChart>
      <c:valAx>
        <c:axId val="-2140636408"/>
        <c:scaling>
          <c:orientation val="minMax"/>
        </c:scaling>
        <c:delete val="0"/>
        <c:axPos val="b"/>
        <c:numFmt formatCode="0.0" sourceLinked="1"/>
        <c:majorTickMark val="out"/>
        <c:minorTickMark val="none"/>
        <c:tickLblPos val="nextTo"/>
        <c:crossAx val="-2140633288"/>
        <c:crosses val="autoZero"/>
        <c:crossBetween val="midCat"/>
      </c:valAx>
      <c:valAx>
        <c:axId val="-2140633288"/>
        <c:scaling>
          <c:orientation val="minMax"/>
        </c:scaling>
        <c:delete val="0"/>
        <c:axPos val="l"/>
        <c:majorGridlines/>
        <c:numFmt formatCode="0.00" sourceLinked="1"/>
        <c:majorTickMark val="out"/>
        <c:minorTickMark val="none"/>
        <c:tickLblPos val="nextTo"/>
        <c:crossAx val="-2140636408"/>
        <c:crosses val="autoZero"/>
        <c:crossBetween val="midCat"/>
      </c:valAx>
    </c:plotArea>
    <c:plotVisOnly val="1"/>
    <c:dispBlanksAs val="gap"/>
    <c:showDLblsOverMax val="0"/>
  </c:chart>
  <c:printSettings>
    <c:headerFooter/>
    <c:pageMargins b="1" l="0.75" r="0.75" t="1" header="0.5" footer="0.5"/>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870879875480701"/>
          <c:y val="9.6085409252668993E-2"/>
          <c:w val="0.77530282915216997"/>
          <c:h val="0.81371311682125103"/>
        </c:manualLayout>
      </c:layout>
      <c:scatterChart>
        <c:scatterStyle val="smoothMarker"/>
        <c:varyColors val="0"/>
        <c:ser>
          <c:idx val="0"/>
          <c:order val="0"/>
          <c:xVal>
            <c:numRef>
              <c:f>'4.1 Data Eval.'!$S$31:$S$35</c:f>
              <c:numCache>
                <c:formatCode>0.000</c:formatCode>
                <c:ptCount val="5"/>
                <c:pt idx="0">
                  <c:v>4.8014832193737936E-2</c:v>
                </c:pt>
                <c:pt idx="1">
                  <c:v>5.0107868920832604E-2</c:v>
                </c:pt>
                <c:pt idx="2">
                  <c:v>5.2333292954023274E-2</c:v>
                </c:pt>
                <c:pt idx="3">
                  <c:v>5.4700457553790757E-2</c:v>
                </c:pt>
                <c:pt idx="4">
                  <c:v>5.721941891773933E-2</c:v>
                </c:pt>
              </c:numCache>
            </c:numRef>
          </c:xVal>
          <c:yVal>
            <c:numRef>
              <c:f>'4.1 Data Eval.'!$R$31:$R$35</c:f>
              <c:numCache>
                <c:formatCode>0.000</c:formatCode>
                <c:ptCount val="5"/>
                <c:pt idx="0">
                  <c:v>9.662036289492649</c:v>
                </c:pt>
                <c:pt idx="1">
                  <c:v>4.5933188290224933</c:v>
                </c:pt>
                <c:pt idx="2">
                  <c:v>2.9091956804965529</c:v>
                </c:pt>
                <c:pt idx="3">
                  <c:v>2.0712013692162481</c:v>
                </c:pt>
                <c:pt idx="4">
                  <c:v>1.5716366354418141</c:v>
                </c:pt>
              </c:numCache>
            </c:numRef>
          </c:yVal>
          <c:smooth val="1"/>
          <c:extLst>
            <c:ext xmlns:c16="http://schemas.microsoft.com/office/drawing/2014/chart" uri="{C3380CC4-5D6E-409C-BE32-E72D297353CC}">
              <c16:uniqueId val="{00000000-A85E-B840-ABAE-B85A022F9D4F}"/>
            </c:ext>
          </c:extLst>
        </c:ser>
        <c:dLbls>
          <c:showLegendKey val="0"/>
          <c:showVal val="0"/>
          <c:showCatName val="0"/>
          <c:showSerName val="0"/>
          <c:showPercent val="0"/>
          <c:showBubbleSize val="0"/>
        </c:dLbls>
        <c:axId val="-2140607976"/>
        <c:axId val="-2140605016"/>
      </c:scatterChart>
      <c:valAx>
        <c:axId val="-2140607976"/>
        <c:scaling>
          <c:orientation val="minMax"/>
        </c:scaling>
        <c:delete val="0"/>
        <c:axPos val="b"/>
        <c:numFmt formatCode="0.000" sourceLinked="1"/>
        <c:majorTickMark val="out"/>
        <c:minorTickMark val="none"/>
        <c:tickLblPos val="nextTo"/>
        <c:crossAx val="-2140605016"/>
        <c:crosses val="autoZero"/>
        <c:crossBetween val="midCat"/>
      </c:valAx>
      <c:valAx>
        <c:axId val="-2140605016"/>
        <c:scaling>
          <c:orientation val="minMax"/>
        </c:scaling>
        <c:delete val="0"/>
        <c:axPos val="l"/>
        <c:majorGridlines/>
        <c:numFmt formatCode="0.000" sourceLinked="1"/>
        <c:majorTickMark val="out"/>
        <c:minorTickMark val="none"/>
        <c:tickLblPos val="nextTo"/>
        <c:crossAx val="-2140607976"/>
        <c:crosses val="autoZero"/>
        <c:crossBetween val="midCat"/>
      </c:valAx>
    </c:plotArea>
    <c:plotVisOnly val="1"/>
    <c:dispBlanksAs val="gap"/>
    <c:showDLblsOverMax val="0"/>
  </c:chart>
  <c:spPr>
    <a:ln>
      <a:solidFill>
        <a:srgbClr val="0000FF"/>
      </a:solidFill>
    </a:ln>
  </c:spPr>
  <c:printSettings>
    <c:headerFooter/>
    <c:pageMargins b="1" l="0.75" r="0.75" t="1" header="0.5" footer="0.5"/>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18300683047149"/>
          <c:y val="9.6085409252668993E-2"/>
          <c:w val="0.77827317142586105"/>
          <c:h val="0.81371311682125103"/>
        </c:manualLayout>
      </c:layout>
      <c:scatterChart>
        <c:scatterStyle val="smoothMarker"/>
        <c:varyColors val="0"/>
        <c:ser>
          <c:idx val="0"/>
          <c:order val="0"/>
          <c:xVal>
            <c:numRef>
              <c:f>'4.1 Data Eval.'!$R$31:$R$40</c:f>
              <c:numCache>
                <c:formatCode>0.000</c:formatCode>
                <c:ptCount val="10"/>
                <c:pt idx="0">
                  <c:v>9.662036289492649</c:v>
                </c:pt>
                <c:pt idx="1">
                  <c:v>4.5933188290224933</c:v>
                </c:pt>
                <c:pt idx="2">
                  <c:v>2.9091956804965529</c:v>
                </c:pt>
                <c:pt idx="3">
                  <c:v>2.0712013692162481</c:v>
                </c:pt>
                <c:pt idx="4">
                  <c:v>1.5716366354418141</c:v>
                </c:pt>
                <c:pt idx="5">
                  <c:v>1.2412633800749</c:v>
                </c:pt>
                <c:pt idx="6">
                  <c:v>1.0075468278568263</c:v>
                </c:pt>
                <c:pt idx="7">
                  <c:v>0.83421609120231954</c:v>
                </c:pt>
                <c:pt idx="8">
                  <c:v>0.70111771032537706</c:v>
                </c:pt>
                <c:pt idx="9">
                  <c:v>0.59615708459801497</c:v>
                </c:pt>
              </c:numCache>
            </c:numRef>
          </c:xVal>
          <c:yVal>
            <c:numRef>
              <c:f>'4.1 Data Eval.'!$S$31:$S$40</c:f>
              <c:numCache>
                <c:formatCode>0.000</c:formatCode>
                <c:ptCount val="10"/>
                <c:pt idx="0">
                  <c:v>4.8014832193737936E-2</c:v>
                </c:pt>
                <c:pt idx="1">
                  <c:v>5.0107868920832604E-2</c:v>
                </c:pt>
                <c:pt idx="2">
                  <c:v>5.2333292954023274E-2</c:v>
                </c:pt>
                <c:pt idx="3">
                  <c:v>5.4700457553790757E-2</c:v>
                </c:pt>
                <c:pt idx="4">
                  <c:v>5.721941891773933E-2</c:v>
                </c:pt>
                <c:pt idx="5">
                  <c:v>5.9900991063863748E-2</c:v>
                </c:pt>
                <c:pt idx="6">
                  <c:v>6.2756805109600758E-2</c:v>
                </c:pt>
                <c:pt idx="7">
                  <c:v>6.5799373305121617E-2</c:v>
                </c:pt>
                <c:pt idx="8">
                  <c:v>6.904215820894255E-2</c:v>
                </c:pt>
                <c:pt idx="9">
                  <c:v>7.2499647426011726E-2</c:v>
                </c:pt>
              </c:numCache>
            </c:numRef>
          </c:yVal>
          <c:smooth val="1"/>
          <c:extLst>
            <c:ext xmlns:c16="http://schemas.microsoft.com/office/drawing/2014/chart" uri="{C3380CC4-5D6E-409C-BE32-E72D297353CC}">
              <c16:uniqueId val="{00000000-AE4F-164C-8060-5F7C8AFD6042}"/>
            </c:ext>
          </c:extLst>
        </c:ser>
        <c:dLbls>
          <c:showLegendKey val="0"/>
          <c:showVal val="0"/>
          <c:showCatName val="0"/>
          <c:showSerName val="0"/>
          <c:showPercent val="0"/>
          <c:showBubbleSize val="0"/>
        </c:dLbls>
        <c:axId val="-2140576728"/>
        <c:axId val="-2140573768"/>
      </c:scatterChart>
      <c:valAx>
        <c:axId val="-2140576728"/>
        <c:scaling>
          <c:orientation val="minMax"/>
        </c:scaling>
        <c:delete val="0"/>
        <c:axPos val="b"/>
        <c:numFmt formatCode="0.000" sourceLinked="1"/>
        <c:majorTickMark val="out"/>
        <c:minorTickMark val="none"/>
        <c:tickLblPos val="nextTo"/>
        <c:crossAx val="-2140573768"/>
        <c:crosses val="autoZero"/>
        <c:crossBetween val="midCat"/>
      </c:valAx>
      <c:valAx>
        <c:axId val="-2140573768"/>
        <c:scaling>
          <c:orientation val="minMax"/>
          <c:min val="0.04"/>
        </c:scaling>
        <c:delete val="0"/>
        <c:axPos val="l"/>
        <c:majorGridlines/>
        <c:numFmt formatCode="0.000" sourceLinked="1"/>
        <c:majorTickMark val="out"/>
        <c:minorTickMark val="none"/>
        <c:tickLblPos val="nextTo"/>
        <c:crossAx val="-2140576728"/>
        <c:crosses val="autoZero"/>
        <c:crossBetween val="midCat"/>
      </c:valAx>
    </c:plotArea>
    <c:plotVisOnly val="1"/>
    <c:dispBlanksAs val="gap"/>
    <c:showDLblsOverMax val="0"/>
  </c:chart>
  <c:spPr>
    <a:ln>
      <a:solidFill>
        <a:srgbClr val="0000FF"/>
      </a:solidFill>
    </a:ln>
  </c:spPr>
  <c:printSettings>
    <c:headerFooter/>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Example 3</a:t>
            </a:r>
          </a:p>
        </c:rich>
      </c:tx>
      <c:overlay val="0"/>
    </c:title>
    <c:autoTitleDeleted val="0"/>
    <c:plotArea>
      <c:layout/>
      <c:scatterChart>
        <c:scatterStyle val="lineMarker"/>
        <c:varyColors val="0"/>
        <c:ser>
          <c:idx val="0"/>
          <c:order val="0"/>
          <c:spPr>
            <a:ln w="47625">
              <a:noFill/>
            </a:ln>
          </c:spPr>
          <c:trendline>
            <c:trendlineType val="linear"/>
            <c:dispRSqr val="1"/>
            <c:dispEq val="1"/>
            <c:trendlineLbl>
              <c:layout>
                <c:manualLayout>
                  <c:x val="0.22544464154298399"/>
                  <c:y val="0.134328358208955"/>
                </c:manualLayout>
              </c:layout>
              <c:numFmt formatCode="General" sourceLinked="0"/>
            </c:trendlineLbl>
          </c:trendline>
          <c:xVal>
            <c:numRef>
              <c:f>[1]Sheet1!$B$53:$B$57</c:f>
              <c:numCache>
                <c:formatCode>General</c:formatCode>
                <c:ptCount val="5"/>
                <c:pt idx="0">
                  <c:v>10</c:v>
                </c:pt>
                <c:pt idx="1">
                  <c:v>12</c:v>
                </c:pt>
                <c:pt idx="2">
                  <c:v>12</c:v>
                </c:pt>
                <c:pt idx="3">
                  <c:v>15</c:v>
                </c:pt>
                <c:pt idx="4">
                  <c:v>20</c:v>
                </c:pt>
              </c:numCache>
            </c:numRef>
          </c:xVal>
          <c:yVal>
            <c:numRef>
              <c:f>[1]Sheet1!$C$53:$C$57</c:f>
              <c:numCache>
                <c:formatCode>General</c:formatCode>
                <c:ptCount val="5"/>
                <c:pt idx="0">
                  <c:v>0.01</c:v>
                </c:pt>
                <c:pt idx="1">
                  <c:v>0.02</c:v>
                </c:pt>
                <c:pt idx="2">
                  <c:v>0.02</c:v>
                </c:pt>
                <c:pt idx="3">
                  <c:v>0.03</c:v>
                </c:pt>
                <c:pt idx="4">
                  <c:v>0.05</c:v>
                </c:pt>
              </c:numCache>
            </c:numRef>
          </c:yVal>
          <c:smooth val="0"/>
          <c:extLst>
            <c:ext xmlns:c16="http://schemas.microsoft.com/office/drawing/2014/chart" uri="{C3380CC4-5D6E-409C-BE32-E72D297353CC}">
              <c16:uniqueId val="{00000001-D02B-7740-874F-24443E28D9A3}"/>
            </c:ext>
          </c:extLst>
        </c:ser>
        <c:dLbls>
          <c:showLegendKey val="0"/>
          <c:showVal val="0"/>
          <c:showCatName val="0"/>
          <c:showSerName val="0"/>
          <c:showPercent val="0"/>
          <c:showBubbleSize val="0"/>
        </c:dLbls>
        <c:axId val="-2140513112"/>
        <c:axId val="-2140507800"/>
      </c:scatterChart>
      <c:valAx>
        <c:axId val="-2140513112"/>
        <c:scaling>
          <c:orientation val="minMax"/>
        </c:scaling>
        <c:delete val="0"/>
        <c:axPos val="b"/>
        <c:title>
          <c:tx>
            <c:rich>
              <a:bodyPr/>
              <a:lstStyle/>
              <a:p>
                <a:pPr>
                  <a:defRPr/>
                </a:pPr>
                <a:r>
                  <a:rPr lang="en-US"/>
                  <a:t>Age</a:t>
                </a:r>
              </a:p>
            </c:rich>
          </c:tx>
          <c:overlay val="0"/>
        </c:title>
        <c:numFmt formatCode="General" sourceLinked="1"/>
        <c:majorTickMark val="out"/>
        <c:minorTickMark val="none"/>
        <c:tickLblPos val="nextTo"/>
        <c:crossAx val="-2140507800"/>
        <c:crosses val="autoZero"/>
        <c:crossBetween val="midCat"/>
      </c:valAx>
      <c:valAx>
        <c:axId val="-2140507800"/>
        <c:scaling>
          <c:orientation val="minMax"/>
          <c:min val="-0.05"/>
        </c:scaling>
        <c:delete val="0"/>
        <c:axPos val="l"/>
        <c:majorGridlines/>
        <c:minorGridlines>
          <c:spPr>
            <a:ln w="3175">
              <a:solidFill>
                <a:schemeClr val="tx1">
                  <a:tint val="50000"/>
                  <a:shade val="95000"/>
                  <a:satMod val="105000"/>
                  <a:alpha val="23000"/>
                </a:schemeClr>
              </a:solidFill>
            </a:ln>
          </c:spPr>
        </c:minorGridlines>
        <c:title>
          <c:tx>
            <c:rich>
              <a:bodyPr/>
              <a:lstStyle/>
              <a:p>
                <a:pPr>
                  <a:defRPr/>
                </a:pPr>
                <a:r>
                  <a:rPr lang="en-US"/>
                  <a:t>discordance</a:t>
                </a:r>
              </a:p>
            </c:rich>
          </c:tx>
          <c:overlay val="0"/>
        </c:title>
        <c:numFmt formatCode="General" sourceLinked="1"/>
        <c:majorTickMark val="out"/>
        <c:minorTickMark val="in"/>
        <c:tickLblPos val="nextTo"/>
        <c:crossAx val="-2140513112"/>
        <c:crosses val="autoZero"/>
        <c:crossBetween val="midCat"/>
      </c:valAx>
    </c:plotArea>
    <c:plotVisOnly val="1"/>
    <c:dispBlanksAs val="gap"/>
    <c:showDLblsOverMax val="0"/>
  </c:chart>
  <c:printSettings>
    <c:headerFooter/>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'[2]6. Titanite'!$D$17:$D$24</c:f>
              <c:numCache>
                <c:formatCode>General</c:formatCode>
                <c:ptCount val="8"/>
                <c:pt idx="0">
                  <c:v>3314.2857142857147</c:v>
                </c:pt>
                <c:pt idx="1">
                  <c:v>3484.8749638468771</c:v>
                </c:pt>
                <c:pt idx="2">
                  <c:v>4020.3055372665763</c:v>
                </c:pt>
                <c:pt idx="3">
                  <c:v>3712.7518822756738</c:v>
                </c:pt>
                <c:pt idx="4">
                  <c:v>3121.8360275983264</c:v>
                </c:pt>
                <c:pt idx="5">
                  <c:v>4119.2876859377393</c:v>
                </c:pt>
                <c:pt idx="6">
                  <c:v>14218.779342723001</c:v>
                </c:pt>
                <c:pt idx="7">
                  <c:v>3301.4707292285862</c:v>
                </c:pt>
              </c:numCache>
            </c:numRef>
          </c:xVal>
          <c:yVal>
            <c:numRef>
              <c:f>'[2]6. Titanite'!$E$17:$E$24</c:f>
              <c:numCache>
                <c:formatCode>General</c:formatCode>
                <c:ptCount val="8"/>
                <c:pt idx="0">
                  <c:v>310.64800000000002</c:v>
                </c:pt>
                <c:pt idx="1">
                  <c:v>340.98700000000002</c:v>
                </c:pt>
                <c:pt idx="2">
                  <c:v>421.32400000000001</c:v>
                </c:pt>
                <c:pt idx="3">
                  <c:v>390.05799999999999</c:v>
                </c:pt>
                <c:pt idx="4">
                  <c:v>312.65499999999997</c:v>
                </c:pt>
                <c:pt idx="5">
                  <c:v>429.78999999999996</c:v>
                </c:pt>
                <c:pt idx="6">
                  <c:v>1362.87</c:v>
                </c:pt>
                <c:pt idx="7">
                  <c:v>344.35</c:v>
                </c:pt>
              </c:numCache>
            </c:numRef>
          </c:yVal>
          <c:smooth val="0"/>
          <c:extLst>
            <c:ext xmlns:c16="http://schemas.microsoft.com/office/drawing/2014/chart" uri="{C3380CC4-5D6E-409C-BE32-E72D297353CC}">
              <c16:uniqueId val="{00000000-F1A2-4A4D-8423-9AB86AA9F695}"/>
            </c:ext>
          </c:extLst>
        </c:ser>
        <c:dLbls>
          <c:showLegendKey val="0"/>
          <c:showVal val="0"/>
          <c:showCatName val="0"/>
          <c:showSerName val="0"/>
          <c:showPercent val="0"/>
          <c:showBubbleSize val="0"/>
        </c:dLbls>
        <c:axId val="-2147308072"/>
        <c:axId val="2137243816"/>
      </c:scatterChart>
      <c:valAx>
        <c:axId val="-2147308072"/>
        <c:scaling>
          <c:orientation val="minMax"/>
        </c:scaling>
        <c:delete val="0"/>
        <c:axPos val="b"/>
        <c:numFmt formatCode="General" sourceLinked="1"/>
        <c:majorTickMark val="out"/>
        <c:minorTickMark val="none"/>
        <c:tickLblPos val="nextTo"/>
        <c:crossAx val="2137243816"/>
        <c:crosses val="autoZero"/>
        <c:crossBetween val="midCat"/>
        <c:minorUnit val="1000"/>
      </c:valAx>
      <c:valAx>
        <c:axId val="2137243816"/>
        <c:scaling>
          <c:orientation val="minMax"/>
        </c:scaling>
        <c:delete val="0"/>
        <c:axPos val="l"/>
        <c:majorGridlines/>
        <c:numFmt formatCode="General" sourceLinked="1"/>
        <c:majorTickMark val="out"/>
        <c:minorTickMark val="none"/>
        <c:tickLblPos val="nextTo"/>
        <c:crossAx val="-2147308072"/>
        <c:crosses val="autoZero"/>
        <c:crossBetween val="midCat"/>
      </c:valAx>
    </c:plotArea>
    <c:plotVisOnly val="1"/>
    <c:dispBlanksAs val="gap"/>
    <c:showDLblsOverMax val="0"/>
  </c:chart>
  <c:printSettings>
    <c:headerFooter/>
    <c:pageMargins b="1" l="0.75" r="0.75"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'[2]6. Titanite'!$F$17:$F$45</c:f>
              <c:numCache>
                <c:formatCode>General</c:formatCode>
                <c:ptCount val="29"/>
                <c:pt idx="0">
                  <c:v>491.85623355913265</c:v>
                </c:pt>
                <c:pt idx="1">
                  <c:v>1579.6544279556165</c:v>
                </c:pt>
                <c:pt idx="2">
                  <c:v>2034.8006168154329</c:v>
                </c:pt>
                <c:pt idx="3">
                  <c:v>2082.6029680610818</c:v>
                </c:pt>
                <c:pt idx="4">
                  <c:v>3147.3033655468289</c:v>
                </c:pt>
                <c:pt idx="5">
                  <c:v>752.61592826628248</c:v>
                </c:pt>
                <c:pt idx="6">
                  <c:v>4130.8338839126145</c:v>
                </c:pt>
                <c:pt idx="7">
                  <c:v>1192.3113738374575</c:v>
                </c:pt>
                <c:pt idx="8">
                  <c:v>2622.2165416950693</c:v>
                </c:pt>
                <c:pt idx="9">
                  <c:v>1687.4966738473001</c:v>
                </c:pt>
                <c:pt idx="10">
                  <c:v>845.97963764630424</c:v>
                </c:pt>
                <c:pt idx="11">
                  <c:v>1968.656683219245</c:v>
                </c:pt>
                <c:pt idx="12">
                  <c:v>654.80211847418479</c:v>
                </c:pt>
                <c:pt idx="13">
                  <c:v>3776.3737537676793</c:v>
                </c:pt>
                <c:pt idx="14">
                  <c:v>1343.6765532164163</c:v>
                </c:pt>
                <c:pt idx="15">
                  <c:v>1037.3979215727893</c:v>
                </c:pt>
                <c:pt idx="16">
                  <c:v>3600.1480973906118</c:v>
                </c:pt>
                <c:pt idx="17">
                  <c:v>1032.7813251146533</c:v>
                </c:pt>
                <c:pt idx="18">
                  <c:v>3403.1748897646903</c:v>
                </c:pt>
                <c:pt idx="19">
                  <c:v>1305.1498047927685</c:v>
                </c:pt>
                <c:pt idx="20">
                  <c:v>3121.8360275983264</c:v>
                </c:pt>
                <c:pt idx="21">
                  <c:v>3673.136254476151</c:v>
                </c:pt>
                <c:pt idx="22">
                  <c:v>1199.0715977687782</c:v>
                </c:pt>
                <c:pt idx="23">
                  <c:v>1611.6569139470789</c:v>
                </c:pt>
                <c:pt idx="24">
                  <c:v>2812.363557338022</c:v>
                </c:pt>
                <c:pt idx="25">
                  <c:v>868.58654435047742</c:v>
                </c:pt>
                <c:pt idx="26">
                  <c:v>674.31828314595907</c:v>
                </c:pt>
                <c:pt idx="27">
                  <c:v>1206.5979488645967</c:v>
                </c:pt>
                <c:pt idx="28">
                  <c:v>1474.5120032829491</c:v>
                </c:pt>
              </c:numCache>
            </c:numRef>
          </c:xVal>
          <c:yVal>
            <c:numRef>
              <c:f>'[2]6. Titanite'!$G$17:$G$45</c:f>
              <c:numCache>
                <c:formatCode>General</c:formatCode>
                <c:ptCount val="29"/>
                <c:pt idx="0">
                  <c:v>288.69600000000003</c:v>
                </c:pt>
                <c:pt idx="1">
                  <c:v>660.71100000000001</c:v>
                </c:pt>
                <c:pt idx="2">
                  <c:v>592.47900000000004</c:v>
                </c:pt>
                <c:pt idx="3">
                  <c:v>774.64499999999998</c:v>
                </c:pt>
                <c:pt idx="4">
                  <c:v>1147.3399999999999</c:v>
                </c:pt>
                <c:pt idx="5">
                  <c:v>295.61700000000002</c:v>
                </c:pt>
                <c:pt idx="6">
                  <c:v>1525.55</c:v>
                </c:pt>
                <c:pt idx="7">
                  <c:v>460.88200000000001</c:v>
                </c:pt>
                <c:pt idx="8">
                  <c:v>923.23</c:v>
                </c:pt>
                <c:pt idx="9">
                  <c:v>729.30399999999997</c:v>
                </c:pt>
                <c:pt idx="10">
                  <c:v>379.899</c:v>
                </c:pt>
                <c:pt idx="11">
                  <c:v>708.05100000000004</c:v>
                </c:pt>
                <c:pt idx="12">
                  <c:v>295.61500000000001</c:v>
                </c:pt>
                <c:pt idx="13">
                  <c:v>1368.15</c:v>
                </c:pt>
                <c:pt idx="14">
                  <c:v>561.98599999999999</c:v>
                </c:pt>
                <c:pt idx="15">
                  <c:v>361.66699999999997</c:v>
                </c:pt>
                <c:pt idx="16">
                  <c:v>1302.98</c:v>
                </c:pt>
                <c:pt idx="17">
                  <c:v>420.21599999999995</c:v>
                </c:pt>
                <c:pt idx="18">
                  <c:v>1206.32</c:v>
                </c:pt>
                <c:pt idx="19">
                  <c:v>477.04399999999998</c:v>
                </c:pt>
                <c:pt idx="20">
                  <c:v>312.65499999999997</c:v>
                </c:pt>
                <c:pt idx="21">
                  <c:v>429.78999999999996</c:v>
                </c:pt>
                <c:pt idx="22">
                  <c:v>439.38299999999998</c:v>
                </c:pt>
                <c:pt idx="23">
                  <c:v>584.16600000000005</c:v>
                </c:pt>
                <c:pt idx="24">
                  <c:v>1423.52</c:v>
                </c:pt>
                <c:pt idx="25">
                  <c:v>333.28100000000001</c:v>
                </c:pt>
                <c:pt idx="26">
                  <c:v>279.80500000000001</c:v>
                </c:pt>
                <c:pt idx="27">
                  <c:v>464.13600000000002</c:v>
                </c:pt>
                <c:pt idx="28">
                  <c:v>538.971</c:v>
                </c:pt>
              </c:numCache>
            </c:numRef>
          </c:yVal>
          <c:smooth val="0"/>
          <c:extLst>
            <c:ext xmlns:c16="http://schemas.microsoft.com/office/drawing/2014/chart" uri="{C3380CC4-5D6E-409C-BE32-E72D297353CC}">
              <c16:uniqueId val="{00000000-FC77-C341-A7A6-34152F1659C6}"/>
            </c:ext>
          </c:extLst>
        </c:ser>
        <c:dLbls>
          <c:showLegendKey val="0"/>
          <c:showVal val="0"/>
          <c:showCatName val="0"/>
          <c:showSerName val="0"/>
          <c:showPercent val="0"/>
          <c:showBubbleSize val="0"/>
        </c:dLbls>
        <c:axId val="2137230392"/>
        <c:axId val="-2147309912"/>
      </c:scatterChart>
      <c:valAx>
        <c:axId val="2137230392"/>
        <c:scaling>
          <c:orientation val="minMax"/>
        </c:scaling>
        <c:delete val="0"/>
        <c:axPos val="b"/>
        <c:numFmt formatCode="General" sourceLinked="1"/>
        <c:majorTickMark val="out"/>
        <c:minorTickMark val="none"/>
        <c:tickLblPos val="nextTo"/>
        <c:crossAx val="-2147309912"/>
        <c:crosses val="autoZero"/>
        <c:crossBetween val="midCat"/>
      </c:valAx>
      <c:valAx>
        <c:axId val="-2147309912"/>
        <c:scaling>
          <c:orientation val="minMax"/>
        </c:scaling>
        <c:delete val="0"/>
        <c:axPos val="l"/>
        <c:majorGridlines/>
        <c:numFmt formatCode="General" sourceLinked="1"/>
        <c:majorTickMark val="out"/>
        <c:minorTickMark val="none"/>
        <c:tickLblPos val="nextTo"/>
        <c:crossAx val="2137230392"/>
        <c:crosses val="autoZero"/>
        <c:crossBetween val="midCat"/>
      </c:valAx>
    </c:plotArea>
    <c:plotVisOnly val="1"/>
    <c:dispBlanksAs val="gap"/>
    <c:showDLblsOverMax val="0"/>
  </c:chart>
  <c:printSettings>
    <c:headerFooter/>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089088027138"/>
          <c:y val="6.9444503313279296E-2"/>
          <c:w val="0.85520440720263402"/>
          <c:h val="0.72569505962376901"/>
        </c:manualLayout>
      </c:layout>
      <c:scatterChart>
        <c:scatterStyle val="smoothMarker"/>
        <c:varyColors val="0"/>
        <c:ser>
          <c:idx val="0"/>
          <c:order val="0"/>
          <c:spPr>
            <a:ln w="38100">
              <a:solidFill>
                <a:srgbClr val="DD0806"/>
              </a:solidFill>
              <a:prstDash val="solid"/>
            </a:ln>
          </c:spPr>
          <c:marker>
            <c:symbol val="diamond"/>
            <c:size val="8"/>
            <c:spPr>
              <a:noFill/>
              <a:ln w="9525">
                <a:noFill/>
              </a:ln>
            </c:spPr>
          </c:marker>
          <c:xVal>
            <c:numRef>
              <c:f>'6. 207Pb-206Pb table'!$D$7:$D$9207</c:f>
              <c:numCache>
                <c:formatCode>0.000000</c:formatCode>
                <c:ptCount val="9201"/>
                <c:pt idx="0">
                  <c:v>4.6045481630781954E-2</c:v>
                </c:pt>
                <c:pt idx="1">
                  <c:v>4.6055034347027367E-2</c:v>
                </c:pt>
                <c:pt idx="2">
                  <c:v>4.6064589952861779E-2</c:v>
                </c:pt>
                <c:pt idx="3">
                  <c:v>4.6074148449247773E-2</c:v>
                </c:pt>
                <c:pt idx="4">
                  <c:v>4.6083709837088725E-2</c:v>
                </c:pt>
                <c:pt idx="5">
                  <c:v>4.6093274117465631E-2</c:v>
                </c:pt>
                <c:pt idx="6">
                  <c:v>4.6102841291296812E-2</c:v>
                </c:pt>
                <c:pt idx="7">
                  <c:v>4.611241135955213E-2</c:v>
                </c:pt>
                <c:pt idx="8">
                  <c:v>4.6121984323239835E-2</c:v>
                </c:pt>
                <c:pt idx="9">
                  <c:v>4.613156018332875E-2</c:v>
                </c:pt>
                <c:pt idx="10">
                  <c:v>4.614113894080956E-2</c:v>
                </c:pt>
                <c:pt idx="11">
                  <c:v>4.6150720596631126E-2</c:v>
                </c:pt>
                <c:pt idx="12">
                  <c:v>4.6160305151790759E-2</c:v>
                </c:pt>
                <c:pt idx="13">
                  <c:v>4.6169892607259962E-2</c:v>
                </c:pt>
                <c:pt idx="14">
                  <c:v>4.6179482964034214E-2</c:v>
                </c:pt>
                <c:pt idx="15">
                  <c:v>4.6189076223079592E-2</c:v>
                </c:pt>
                <c:pt idx="16">
                  <c:v>4.6198672385385706E-2</c:v>
                </c:pt>
                <c:pt idx="17">
                  <c:v>4.620827145193053E-2</c:v>
                </c:pt>
                <c:pt idx="18">
                  <c:v>4.6217873423689389E-2</c:v>
                </c:pt>
                <c:pt idx="19">
                  <c:v>4.6227478301655328E-2</c:v>
                </c:pt>
                <c:pt idx="20">
                  <c:v>4.6237086086797476E-2</c:v>
                </c:pt>
                <c:pt idx="21">
                  <c:v>4.6246696780110376E-2</c:v>
                </c:pt>
                <c:pt idx="22">
                  <c:v>4.6256310382569277E-2</c:v>
                </c:pt>
                <c:pt idx="23">
                  <c:v>4.6265926895162138E-2</c:v>
                </c:pt>
                <c:pt idx="24">
                  <c:v>4.6275546318867489E-2</c:v>
                </c:pt>
                <c:pt idx="25">
                  <c:v>4.6285168654675787E-2</c:v>
                </c:pt>
                <c:pt idx="26">
                  <c:v>4.6294793903564023E-2</c:v>
                </c:pt>
                <c:pt idx="27">
                  <c:v>4.6304422066524527E-2</c:v>
                </c:pt>
                <c:pt idx="28">
                  <c:v>4.6314053144530576E-2</c:v>
                </c:pt>
                <c:pt idx="29">
                  <c:v>4.6323687138581461E-2</c:v>
                </c:pt>
                <c:pt idx="30">
                  <c:v>4.6333324049650237E-2</c:v>
                </c:pt>
                <c:pt idx="31">
                  <c:v>4.6342963878732935E-2</c:v>
                </c:pt>
                <c:pt idx="32">
                  <c:v>4.6352606626811815E-2</c:v>
                </c:pt>
                <c:pt idx="33">
                  <c:v>4.636225229487323E-2</c:v>
                </c:pt>
                <c:pt idx="34">
                  <c:v>4.6371900883902729E-2</c:v>
                </c:pt>
                <c:pt idx="35">
                  <c:v>4.6381552394891321E-2</c:v>
                </c:pt>
                <c:pt idx="36">
                  <c:v>4.6391206828827303E-2</c:v>
                </c:pt>
                <c:pt idx="37">
                  <c:v>4.6400864186691336E-2</c:v>
                </c:pt>
                <c:pt idx="38">
                  <c:v>4.6410524469481657E-2</c:v>
                </c:pt>
                <c:pt idx="39">
                  <c:v>4.6420187678181381E-2</c:v>
                </c:pt>
                <c:pt idx="40">
                  <c:v>4.6429853813778503E-2</c:v>
                </c:pt>
                <c:pt idx="41">
                  <c:v>4.6439522877266333E-2</c:v>
                </c:pt>
                <c:pt idx="42">
                  <c:v>4.6449194869634482E-2</c:v>
                </c:pt>
                <c:pt idx="43">
                  <c:v>4.6458869791873365E-2</c:v>
                </c:pt>
                <c:pt idx="44">
                  <c:v>4.6468547644969473E-2</c:v>
                </c:pt>
                <c:pt idx="45">
                  <c:v>4.6478228429917709E-2</c:v>
                </c:pt>
                <c:pt idx="46">
                  <c:v>4.6487912147709282E-2</c:v>
                </c:pt>
                <c:pt idx="47">
                  <c:v>4.6497598799334537E-2</c:v>
                </c:pt>
                <c:pt idx="48">
                  <c:v>4.6507288385786542E-2</c:v>
                </c:pt>
                <c:pt idx="49">
                  <c:v>4.6516980908057406E-2</c:v>
                </c:pt>
                <c:pt idx="50">
                  <c:v>4.6526676367138968E-2</c:v>
                </c:pt>
                <c:pt idx="51">
                  <c:v>4.6536374764027423E-2</c:v>
                </c:pt>
                <c:pt idx="52">
                  <c:v>4.6546076099710711E-2</c:v>
                </c:pt>
                <c:pt idx="53">
                  <c:v>4.6555780375187372E-2</c:v>
                </c:pt>
                <c:pt idx="54">
                  <c:v>4.6565487591449121E-2</c:v>
                </c:pt>
                <c:pt idx="55">
                  <c:v>4.6575197749493508E-2</c:v>
                </c:pt>
                <c:pt idx="56">
                  <c:v>4.6584910850313521E-2</c:v>
                </c:pt>
                <c:pt idx="57">
                  <c:v>4.659462689490336E-2</c:v>
                </c:pt>
                <c:pt idx="58">
                  <c:v>4.660434588425795E-2</c:v>
                </c:pt>
                <c:pt idx="59">
                  <c:v>4.6614067819377394E-2</c:v>
                </c:pt>
                <c:pt idx="60">
                  <c:v>4.6623792701255773E-2</c:v>
                </c:pt>
                <c:pt idx="61">
                  <c:v>4.6633520530888144E-2</c:v>
                </c:pt>
                <c:pt idx="62">
                  <c:v>4.6643251309273784E-2</c:v>
                </c:pt>
                <c:pt idx="63">
                  <c:v>4.6652985037409639E-2</c:v>
                </c:pt>
                <c:pt idx="64">
                  <c:v>4.6662721716292432E-2</c:v>
                </c:pt>
                <c:pt idx="65">
                  <c:v>4.6672461346921962E-2</c:v>
                </c:pt>
                <c:pt idx="66">
                  <c:v>4.6682203930294479E-2</c:v>
                </c:pt>
                <c:pt idx="67">
                  <c:v>4.6691949467411835E-2</c:v>
                </c:pt>
                <c:pt idx="68">
                  <c:v>4.67016979592711E-2</c:v>
                </c:pt>
                <c:pt idx="69">
                  <c:v>4.671144940687303E-2</c:v>
                </c:pt>
                <c:pt idx="70">
                  <c:v>4.6721203811214689E-2</c:v>
                </c:pt>
                <c:pt idx="71">
                  <c:v>4.673096117330016E-2</c:v>
                </c:pt>
                <c:pt idx="72">
                  <c:v>4.6740721494129979E-2</c:v>
                </c:pt>
                <c:pt idx="73">
                  <c:v>4.6750484774701347E-2</c:v>
                </c:pt>
                <c:pt idx="74">
                  <c:v>4.6760251016019994E-2</c:v>
                </c:pt>
                <c:pt idx="75">
                  <c:v>4.6770020219084815E-2</c:v>
                </c:pt>
                <c:pt idx="76">
                  <c:v>4.6779792384898849E-2</c:v>
                </c:pt>
                <c:pt idx="77">
                  <c:v>4.6789567514462602E-2</c:v>
                </c:pt>
                <c:pt idx="78">
                  <c:v>4.6799345608782454E-2</c:v>
                </c:pt>
                <c:pt idx="79">
                  <c:v>4.6809126668861369E-2</c:v>
                </c:pt>
                <c:pt idx="80">
                  <c:v>4.6818910695699795E-2</c:v>
                </c:pt>
                <c:pt idx="81">
                  <c:v>4.6828697690302984E-2</c:v>
                </c:pt>
                <c:pt idx="82">
                  <c:v>4.6838487653675598E-2</c:v>
                </c:pt>
                <c:pt idx="83">
                  <c:v>4.684828058682218E-2</c:v>
                </c:pt>
                <c:pt idx="84">
                  <c:v>4.6858076490747448E-2</c:v>
                </c:pt>
                <c:pt idx="85">
                  <c:v>4.6867875366456813E-2</c:v>
                </c:pt>
                <c:pt idx="86">
                  <c:v>4.687767721495676E-2</c:v>
                </c:pt>
                <c:pt idx="87">
                  <c:v>4.6887482037251862E-2</c:v>
                </c:pt>
                <c:pt idx="88">
                  <c:v>4.6897289834349987E-2</c:v>
                </c:pt>
                <c:pt idx="89">
                  <c:v>4.6907100607257037E-2</c:v>
                </c:pt>
                <c:pt idx="90">
                  <c:v>4.6916914356980345E-2</c:v>
                </c:pt>
                <c:pt idx="91">
                  <c:v>4.6926731084529161E-2</c:v>
                </c:pt>
                <c:pt idx="92">
                  <c:v>4.6936550790908284E-2</c:v>
                </c:pt>
                <c:pt idx="93">
                  <c:v>4.6946373477126775E-2</c:v>
                </c:pt>
                <c:pt idx="94">
                  <c:v>4.6956199144194272E-2</c:v>
                </c:pt>
                <c:pt idx="95">
                  <c:v>4.6966027793120452E-2</c:v>
                </c:pt>
                <c:pt idx="96">
                  <c:v>4.697585942491176E-2</c:v>
                </c:pt>
                <c:pt idx="97">
                  <c:v>4.6985694040580957E-2</c:v>
                </c:pt>
                <c:pt idx="98">
                  <c:v>4.6995531641136609E-2</c:v>
                </c:pt>
                <c:pt idx="99">
                  <c:v>4.7005372227588847E-2</c:v>
                </c:pt>
                <c:pt idx="100">
                  <c:v>4.7015215800950035E-2</c:v>
                </c:pt>
                <c:pt idx="101">
                  <c:v>4.7025062362228566E-2</c:v>
                </c:pt>
                <c:pt idx="102">
                  <c:v>4.7034911912438152E-2</c:v>
                </c:pt>
                <c:pt idx="103">
                  <c:v>4.7044764452591106E-2</c:v>
                </c:pt>
                <c:pt idx="104">
                  <c:v>4.7054619983698365E-2</c:v>
                </c:pt>
                <c:pt idx="105">
                  <c:v>4.7064478506771742E-2</c:v>
                </c:pt>
                <c:pt idx="106">
                  <c:v>4.707434002282624E-2</c:v>
                </c:pt>
                <c:pt idx="107">
                  <c:v>4.70842045328747E-2</c:v>
                </c:pt>
                <c:pt idx="108">
                  <c:v>4.7094072037929688E-2</c:v>
                </c:pt>
                <c:pt idx="109">
                  <c:v>4.7103942539006224E-2</c:v>
                </c:pt>
                <c:pt idx="110">
                  <c:v>4.7113816037117791E-2</c:v>
                </c:pt>
                <c:pt idx="111">
                  <c:v>4.7123692533280942E-2</c:v>
                </c:pt>
                <c:pt idx="112">
                  <c:v>4.7133572028508902E-2</c:v>
                </c:pt>
                <c:pt idx="113">
                  <c:v>4.7143454523819489E-2</c:v>
                </c:pt>
                <c:pt idx="114">
                  <c:v>4.715334002022558E-2</c:v>
                </c:pt>
                <c:pt idx="115">
                  <c:v>4.716322851874518E-2</c:v>
                </c:pt>
                <c:pt idx="116">
                  <c:v>4.7173120020395816E-2</c:v>
                </c:pt>
                <c:pt idx="117">
                  <c:v>4.7183014526192807E-2</c:v>
                </c:pt>
                <c:pt idx="118">
                  <c:v>4.7192912037153929E-2</c:v>
                </c:pt>
                <c:pt idx="119">
                  <c:v>4.7202812554296619E-2</c:v>
                </c:pt>
                <c:pt idx="120">
                  <c:v>4.7212716078640068E-2</c:v>
                </c:pt>
                <c:pt idx="121">
                  <c:v>4.7222622611202393E-2</c:v>
                </c:pt>
                <c:pt idx="122">
                  <c:v>4.7232532153001675E-2</c:v>
                </c:pt>
                <c:pt idx="123">
                  <c:v>4.7242444705057493E-2</c:v>
                </c:pt>
                <c:pt idx="124">
                  <c:v>4.7252360268389929E-2</c:v>
                </c:pt>
                <c:pt idx="125">
                  <c:v>4.7262278844017368E-2</c:v>
                </c:pt>
                <c:pt idx="126">
                  <c:v>4.7272200432962104E-2</c:v>
                </c:pt>
                <c:pt idx="127">
                  <c:v>4.7282125036243614E-2</c:v>
                </c:pt>
                <c:pt idx="128">
                  <c:v>4.729205265488319E-2</c:v>
                </c:pt>
                <c:pt idx="129">
                  <c:v>4.7301983289901504E-2</c:v>
                </c:pt>
                <c:pt idx="130">
                  <c:v>4.7311916942321827E-2</c:v>
                </c:pt>
                <c:pt idx="131">
                  <c:v>4.7321853613164974E-2</c:v>
                </c:pt>
                <c:pt idx="132">
                  <c:v>4.7331793303454016E-2</c:v>
                </c:pt>
                <c:pt idx="133">
                  <c:v>4.7341736014212099E-2</c:v>
                </c:pt>
                <c:pt idx="134">
                  <c:v>4.7351681746461469E-2</c:v>
                </c:pt>
                <c:pt idx="135">
                  <c:v>4.7361630501226819E-2</c:v>
                </c:pt>
                <c:pt idx="136">
                  <c:v>4.7371582279530859E-2</c:v>
                </c:pt>
                <c:pt idx="137">
                  <c:v>4.7381537082399505E-2</c:v>
                </c:pt>
                <c:pt idx="138">
                  <c:v>4.7391494910856202E-2</c:v>
                </c:pt>
                <c:pt idx="139">
                  <c:v>4.7401455765927032E-2</c:v>
                </c:pt>
                <c:pt idx="140">
                  <c:v>4.741141964863544E-2</c:v>
                </c:pt>
                <c:pt idx="141">
                  <c:v>4.7421386560009812E-2</c:v>
                </c:pt>
                <c:pt idx="142">
                  <c:v>4.7431356501075446E-2</c:v>
                </c:pt>
                <c:pt idx="143">
                  <c:v>4.7441329472857688E-2</c:v>
                </c:pt>
                <c:pt idx="144">
                  <c:v>4.7451305476385285E-2</c:v>
                </c:pt>
                <c:pt idx="145">
                  <c:v>4.7461284512683402E-2</c:v>
                </c:pt>
                <c:pt idx="146">
                  <c:v>4.7471266582781758E-2</c:v>
                </c:pt>
                <c:pt idx="147">
                  <c:v>4.7481251687707837E-2</c:v>
                </c:pt>
                <c:pt idx="148">
                  <c:v>4.749123982848933E-2</c:v>
                </c:pt>
                <c:pt idx="149">
                  <c:v>4.7501231006154769E-2</c:v>
                </c:pt>
                <c:pt idx="150">
                  <c:v>4.7511225221734898E-2</c:v>
                </c:pt>
                <c:pt idx="151">
                  <c:v>4.7521222476258285E-2</c:v>
                </c:pt>
                <c:pt idx="152">
                  <c:v>4.7531222770754895E-2</c:v>
                </c:pt>
                <c:pt idx="153">
                  <c:v>4.7541226106254282E-2</c:v>
                </c:pt>
                <c:pt idx="154">
                  <c:v>4.7551232483788258E-2</c:v>
                </c:pt>
                <c:pt idx="155">
                  <c:v>4.756124190438682E-2</c:v>
                </c:pt>
                <c:pt idx="156">
                  <c:v>4.7571254369081904E-2</c:v>
                </c:pt>
                <c:pt idx="157">
                  <c:v>4.7581269878905208E-2</c:v>
                </c:pt>
                <c:pt idx="158">
                  <c:v>4.7591288434888863E-2</c:v>
                </c:pt>
                <c:pt idx="159">
                  <c:v>4.760131003806474E-2</c:v>
                </c:pt>
                <c:pt idx="160">
                  <c:v>4.7611334689466926E-2</c:v>
                </c:pt>
                <c:pt idx="161">
                  <c:v>4.7621362390127535E-2</c:v>
                </c:pt>
                <c:pt idx="162">
                  <c:v>4.7631393141080565E-2</c:v>
                </c:pt>
                <c:pt idx="163">
                  <c:v>4.7641426943360127E-2</c:v>
                </c:pt>
                <c:pt idx="164">
                  <c:v>4.7651463798000594E-2</c:v>
                </c:pt>
                <c:pt idx="165">
                  <c:v>4.7661503706035918E-2</c:v>
                </c:pt>
                <c:pt idx="166">
                  <c:v>4.7671546668501742E-2</c:v>
                </c:pt>
                <c:pt idx="167">
                  <c:v>4.768159268643396E-2</c:v>
                </c:pt>
                <c:pt idx="168">
                  <c:v>4.7691641760868077E-2</c:v>
                </c:pt>
                <c:pt idx="169">
                  <c:v>4.7701693892839639E-2</c:v>
                </c:pt>
                <c:pt idx="170">
                  <c:v>4.7711749083386643E-2</c:v>
                </c:pt>
                <c:pt idx="171">
                  <c:v>4.7721807333544676E-2</c:v>
                </c:pt>
                <c:pt idx="172">
                  <c:v>4.7731868644351548E-2</c:v>
                </c:pt>
                <c:pt idx="173">
                  <c:v>4.7741933016845331E-2</c:v>
                </c:pt>
                <c:pt idx="174">
                  <c:v>4.7752000452063889E-2</c:v>
                </c:pt>
                <c:pt idx="175">
                  <c:v>4.7762070951044781E-2</c:v>
                </c:pt>
                <c:pt idx="176">
                  <c:v>4.7772144514828474E-2</c:v>
                </c:pt>
                <c:pt idx="177">
                  <c:v>4.7782221144452859E-2</c:v>
                </c:pt>
                <c:pt idx="178">
                  <c:v>4.7792300840958445E-2</c:v>
                </c:pt>
                <c:pt idx="179">
                  <c:v>4.7802383605384184E-2</c:v>
                </c:pt>
                <c:pt idx="180">
                  <c:v>4.7812469438770933E-2</c:v>
                </c:pt>
                <c:pt idx="181">
                  <c:v>4.7822558342160135E-2</c:v>
                </c:pt>
                <c:pt idx="182">
                  <c:v>4.7832650316591209E-2</c:v>
                </c:pt>
                <c:pt idx="183">
                  <c:v>4.7842745363106606E-2</c:v>
                </c:pt>
                <c:pt idx="184">
                  <c:v>4.7852843482748576E-2</c:v>
                </c:pt>
                <c:pt idx="185">
                  <c:v>4.7862944676558064E-2</c:v>
                </c:pt>
                <c:pt idx="186">
                  <c:v>4.7873048945578964E-2</c:v>
                </c:pt>
                <c:pt idx="187">
                  <c:v>4.7883156290853449E-2</c:v>
                </c:pt>
                <c:pt idx="188">
                  <c:v>4.7893266713424802E-2</c:v>
                </c:pt>
                <c:pt idx="189">
                  <c:v>4.7903380214336974E-2</c:v>
                </c:pt>
                <c:pt idx="190">
                  <c:v>4.7913496794634261E-2</c:v>
                </c:pt>
                <c:pt idx="191">
                  <c:v>4.7923616455360044E-2</c:v>
                </c:pt>
                <c:pt idx="192">
                  <c:v>4.7933739197561193E-2</c:v>
                </c:pt>
                <c:pt idx="193">
                  <c:v>4.7943865022280596E-2</c:v>
                </c:pt>
                <c:pt idx="194">
                  <c:v>4.7953993930565292E-2</c:v>
                </c:pt>
                <c:pt idx="195">
                  <c:v>4.7964125923461456E-2</c:v>
                </c:pt>
                <c:pt idx="196">
                  <c:v>4.7974261002014247E-2</c:v>
                </c:pt>
                <c:pt idx="197">
                  <c:v>4.7984399167270743E-2</c:v>
                </c:pt>
                <c:pt idx="198">
                  <c:v>4.7994540420278467E-2</c:v>
                </c:pt>
                <c:pt idx="199">
                  <c:v>4.800468476208495E-2</c:v>
                </c:pt>
                <c:pt idx="200">
                  <c:v>4.8014832193737936E-2</c:v>
                </c:pt>
                <c:pt idx="201">
                  <c:v>4.8024982716285046E-2</c:v>
                </c:pt>
                <c:pt idx="202">
                  <c:v>4.8035136330775378E-2</c:v>
                </c:pt>
                <c:pt idx="203">
                  <c:v>4.8045293038257976E-2</c:v>
                </c:pt>
                <c:pt idx="204">
                  <c:v>4.8055452839782249E-2</c:v>
                </c:pt>
                <c:pt idx="205">
                  <c:v>4.8065615736396956E-2</c:v>
                </c:pt>
                <c:pt idx="206">
                  <c:v>4.8075781729153687E-2</c:v>
                </c:pt>
                <c:pt idx="207">
                  <c:v>4.8085950819102406E-2</c:v>
                </c:pt>
                <c:pt idx="208">
                  <c:v>4.8096123007293566E-2</c:v>
                </c:pt>
                <c:pt idx="209">
                  <c:v>4.8106298294778582E-2</c:v>
                </c:pt>
                <c:pt idx="210">
                  <c:v>4.8116476682609204E-2</c:v>
                </c:pt>
                <c:pt idx="211">
                  <c:v>4.8126658171837713E-2</c:v>
                </c:pt>
                <c:pt idx="212">
                  <c:v>4.8136842763515895E-2</c:v>
                </c:pt>
                <c:pt idx="213">
                  <c:v>4.814703045869681E-2</c:v>
                </c:pt>
                <c:pt idx="214">
                  <c:v>4.8157221258433788E-2</c:v>
                </c:pt>
                <c:pt idx="215">
                  <c:v>4.8167415163779904E-2</c:v>
                </c:pt>
                <c:pt idx="216">
                  <c:v>4.8177612175789641E-2</c:v>
                </c:pt>
                <c:pt idx="217">
                  <c:v>4.8187812295517073E-2</c:v>
                </c:pt>
                <c:pt idx="218">
                  <c:v>4.8198015524016917E-2</c:v>
                </c:pt>
                <c:pt idx="219">
                  <c:v>4.8208221862343796E-2</c:v>
                </c:pt>
                <c:pt idx="220">
                  <c:v>4.8218431311553248E-2</c:v>
                </c:pt>
                <c:pt idx="221">
                  <c:v>4.8228643872701489E-2</c:v>
                </c:pt>
                <c:pt idx="222">
                  <c:v>4.8238859546844419E-2</c:v>
                </c:pt>
                <c:pt idx="223">
                  <c:v>4.824907833503856E-2</c:v>
                </c:pt>
                <c:pt idx="224">
                  <c:v>4.8259300238341428E-2</c:v>
                </c:pt>
                <c:pt idx="225">
                  <c:v>4.8269525257809288E-2</c:v>
                </c:pt>
                <c:pt idx="226">
                  <c:v>4.8279753394500698E-2</c:v>
                </c:pt>
                <c:pt idx="227">
                  <c:v>4.8289984649473365E-2</c:v>
                </c:pt>
                <c:pt idx="228">
                  <c:v>4.8300219023786298E-2</c:v>
                </c:pt>
                <c:pt idx="229">
                  <c:v>4.8310456518497476E-2</c:v>
                </c:pt>
                <c:pt idx="230">
                  <c:v>4.8320697134666905E-2</c:v>
                </c:pt>
                <c:pt idx="231">
                  <c:v>4.8330940873353587E-2</c:v>
                </c:pt>
                <c:pt idx="232">
                  <c:v>4.834118773561849E-2</c:v>
                </c:pt>
                <c:pt idx="233">
                  <c:v>4.8351437722520943E-2</c:v>
                </c:pt>
                <c:pt idx="234">
                  <c:v>4.836169083512213E-2</c:v>
                </c:pt>
                <c:pt idx="235">
                  <c:v>4.8371947074483161E-2</c:v>
                </c:pt>
                <c:pt idx="236">
                  <c:v>4.8382206441665479E-2</c:v>
                </c:pt>
                <c:pt idx="237">
                  <c:v>4.8392468937731282E-2</c:v>
                </c:pt>
                <c:pt idx="238">
                  <c:v>4.840273456374225E-2</c:v>
                </c:pt>
                <c:pt idx="239">
                  <c:v>4.8413003320762101E-2</c:v>
                </c:pt>
                <c:pt idx="240">
                  <c:v>4.8423275209853067E-2</c:v>
                </c:pt>
                <c:pt idx="241">
                  <c:v>4.8433550232079091E-2</c:v>
                </c:pt>
                <c:pt idx="242">
                  <c:v>4.844382838850337E-2</c:v>
                </c:pt>
                <c:pt idx="243">
                  <c:v>4.8454109680190795E-2</c:v>
                </c:pt>
                <c:pt idx="244">
                  <c:v>4.8464394108205737E-2</c:v>
                </c:pt>
                <c:pt idx="245">
                  <c:v>4.8474681673612671E-2</c:v>
                </c:pt>
                <c:pt idx="246">
                  <c:v>4.848497237747796E-2</c:v>
                </c:pt>
                <c:pt idx="247">
                  <c:v>4.8495266220866223E-2</c:v>
                </c:pt>
                <c:pt idx="248">
                  <c:v>4.8505563204844712E-2</c:v>
                </c:pt>
                <c:pt idx="249">
                  <c:v>4.8515863330478755E-2</c:v>
                </c:pt>
                <c:pt idx="250">
                  <c:v>4.8526166598836247E-2</c:v>
                </c:pt>
                <c:pt idx="251">
                  <c:v>4.8536473010984515E-2</c:v>
                </c:pt>
                <c:pt idx="252">
                  <c:v>4.8546782567989957E-2</c:v>
                </c:pt>
                <c:pt idx="253">
                  <c:v>4.8557095270922383E-2</c:v>
                </c:pt>
                <c:pt idx="254">
                  <c:v>4.8567411120848926E-2</c:v>
                </c:pt>
                <c:pt idx="255">
                  <c:v>4.8577730118838647E-2</c:v>
                </c:pt>
                <c:pt idx="256">
                  <c:v>4.858805226596144E-2</c:v>
                </c:pt>
                <c:pt idx="257">
                  <c:v>4.8598377563285958E-2</c:v>
                </c:pt>
                <c:pt idx="258">
                  <c:v>4.8608706011883301E-2</c:v>
                </c:pt>
                <c:pt idx="259">
                  <c:v>4.8619037612822491E-2</c:v>
                </c:pt>
                <c:pt idx="260">
                  <c:v>4.8629372367175398E-2</c:v>
                </c:pt>
                <c:pt idx="261">
                  <c:v>4.8639710276012792E-2</c:v>
                </c:pt>
                <c:pt idx="262">
                  <c:v>4.8650051340406286E-2</c:v>
                </c:pt>
                <c:pt idx="263">
                  <c:v>4.8660395561427074E-2</c:v>
                </c:pt>
                <c:pt idx="264">
                  <c:v>4.867074294014874E-2</c:v>
                </c:pt>
                <c:pt idx="265">
                  <c:v>4.868109347764301E-2</c:v>
                </c:pt>
                <c:pt idx="266">
                  <c:v>4.8691447174983277E-2</c:v>
                </c:pt>
                <c:pt idx="267">
                  <c:v>4.8701804033242646E-2</c:v>
                </c:pt>
                <c:pt idx="268">
                  <c:v>4.8712164053495731E-2</c:v>
                </c:pt>
                <c:pt idx="269">
                  <c:v>4.8722527236816422E-2</c:v>
                </c:pt>
                <c:pt idx="270">
                  <c:v>4.873289358427866E-2</c:v>
                </c:pt>
                <c:pt idx="271">
                  <c:v>4.8743263096958346E-2</c:v>
                </c:pt>
                <c:pt idx="272">
                  <c:v>4.8753635775931031E-2</c:v>
                </c:pt>
                <c:pt idx="273">
                  <c:v>4.876401162227189E-2</c:v>
                </c:pt>
                <c:pt idx="274">
                  <c:v>4.877439063705688E-2</c:v>
                </c:pt>
                <c:pt idx="275">
                  <c:v>4.8784772821363252E-2</c:v>
                </c:pt>
                <c:pt idx="276">
                  <c:v>4.8795158176267818E-2</c:v>
                </c:pt>
                <c:pt idx="277">
                  <c:v>4.8805546702847397E-2</c:v>
                </c:pt>
                <c:pt idx="278">
                  <c:v>4.8815938402180487E-2</c:v>
                </c:pt>
                <c:pt idx="279">
                  <c:v>4.8826333275344587E-2</c:v>
                </c:pt>
                <c:pt idx="280">
                  <c:v>4.883673132341862E-2</c:v>
                </c:pt>
                <c:pt idx="281">
                  <c:v>4.8847132547480847E-2</c:v>
                </c:pt>
                <c:pt idx="282">
                  <c:v>4.8857536948611328E-2</c:v>
                </c:pt>
                <c:pt idx="283">
                  <c:v>4.8867944527889652E-2</c:v>
                </c:pt>
                <c:pt idx="284">
                  <c:v>4.8878355286395475E-2</c:v>
                </c:pt>
                <c:pt idx="285">
                  <c:v>4.8888769225209697E-2</c:v>
                </c:pt>
                <c:pt idx="286">
                  <c:v>4.8899186345412439E-2</c:v>
                </c:pt>
                <c:pt idx="287">
                  <c:v>4.8909606648085607E-2</c:v>
                </c:pt>
                <c:pt idx="288">
                  <c:v>4.8920030134310621E-2</c:v>
                </c:pt>
                <c:pt idx="289">
                  <c:v>4.8930456805169525E-2</c:v>
                </c:pt>
                <c:pt idx="290">
                  <c:v>4.8940886661745071E-2</c:v>
                </c:pt>
                <c:pt idx="291">
                  <c:v>4.8951319705119324E-2</c:v>
                </c:pt>
                <c:pt idx="292">
                  <c:v>4.8961755936375931E-2</c:v>
                </c:pt>
                <c:pt idx="293">
                  <c:v>4.8972195356598296E-2</c:v>
                </c:pt>
                <c:pt idx="294">
                  <c:v>4.8982637966870246E-2</c:v>
                </c:pt>
                <c:pt idx="295">
                  <c:v>4.899308376827656E-2</c:v>
                </c:pt>
                <c:pt idx="296">
                  <c:v>4.9003532761901933E-2</c:v>
                </c:pt>
                <c:pt idx="297">
                  <c:v>4.901398494883151E-2</c:v>
                </c:pt>
                <c:pt idx="298">
                  <c:v>4.9024440330150243E-2</c:v>
                </c:pt>
                <c:pt idx="299">
                  <c:v>4.9034898906945019E-2</c:v>
                </c:pt>
                <c:pt idx="300">
                  <c:v>4.9045360680301582E-2</c:v>
                </c:pt>
                <c:pt idx="301">
                  <c:v>4.9055825651306222E-2</c:v>
                </c:pt>
                <c:pt idx="302">
                  <c:v>4.9066293821047255E-2</c:v>
                </c:pt>
                <c:pt idx="303">
                  <c:v>4.9076765190610931E-2</c:v>
                </c:pt>
                <c:pt idx="304">
                  <c:v>4.9087239761085776E-2</c:v>
                </c:pt>
                <c:pt idx="305">
                  <c:v>4.9097717533560223E-2</c:v>
                </c:pt>
                <c:pt idx="306">
                  <c:v>4.9108198509122375E-2</c:v>
                </c:pt>
                <c:pt idx="307">
                  <c:v>4.9118682688861721E-2</c:v>
                </c:pt>
                <c:pt idx="308">
                  <c:v>4.9129170073867641E-2</c:v>
                </c:pt>
                <c:pt idx="309">
                  <c:v>4.9139660665229672E-2</c:v>
                </c:pt>
                <c:pt idx="310">
                  <c:v>4.9150154464038566E-2</c:v>
                </c:pt>
                <c:pt idx="311">
                  <c:v>4.9160651471384827E-2</c:v>
                </c:pt>
                <c:pt idx="312">
                  <c:v>4.9171151688359713E-2</c:v>
                </c:pt>
                <c:pt idx="313">
                  <c:v>4.9181655116053699E-2</c:v>
                </c:pt>
                <c:pt idx="314">
                  <c:v>4.9192161755559537E-2</c:v>
                </c:pt>
                <c:pt idx="315">
                  <c:v>4.920267160796947E-2</c:v>
                </c:pt>
                <c:pt idx="316">
                  <c:v>4.9213184674375354E-2</c:v>
                </c:pt>
                <c:pt idx="317">
                  <c:v>4.9223700955870857E-2</c:v>
                </c:pt>
                <c:pt idx="318">
                  <c:v>4.9234220453549235E-2</c:v>
                </c:pt>
                <c:pt idx="319">
                  <c:v>4.9244743168504274E-2</c:v>
                </c:pt>
                <c:pt idx="320">
                  <c:v>4.9255269101829584E-2</c:v>
                </c:pt>
                <c:pt idx="321">
                  <c:v>4.9265798254620817E-2</c:v>
                </c:pt>
                <c:pt idx="322">
                  <c:v>4.927633062797214E-2</c:v>
                </c:pt>
                <c:pt idx="323">
                  <c:v>4.9286866222979182E-2</c:v>
                </c:pt>
                <c:pt idx="324">
                  <c:v>4.9297405040738033E-2</c:v>
                </c:pt>
                <c:pt idx="325">
                  <c:v>4.9307947082344282E-2</c:v>
                </c:pt>
                <c:pt idx="326">
                  <c:v>4.931849234889487E-2</c:v>
                </c:pt>
                <c:pt idx="327">
                  <c:v>4.9329040841486566E-2</c:v>
                </c:pt>
                <c:pt idx="328">
                  <c:v>4.9339592561216714E-2</c:v>
                </c:pt>
                <c:pt idx="329">
                  <c:v>4.9350147509183311E-2</c:v>
                </c:pt>
                <c:pt idx="330">
                  <c:v>4.9360705686484027E-2</c:v>
                </c:pt>
                <c:pt idx="331">
                  <c:v>4.937126709421804E-2</c:v>
                </c:pt>
                <c:pt idx="332">
                  <c:v>4.9381831733483914E-2</c:v>
                </c:pt>
                <c:pt idx="333">
                  <c:v>4.9392399605381096E-2</c:v>
                </c:pt>
                <c:pt idx="334">
                  <c:v>4.9402970711009034E-2</c:v>
                </c:pt>
                <c:pt idx="335">
                  <c:v>4.9413545051468007E-2</c:v>
                </c:pt>
                <c:pt idx="336">
                  <c:v>4.942412262785887E-2</c:v>
                </c:pt>
                <c:pt idx="337">
                  <c:v>4.9434703441282458E-2</c:v>
                </c:pt>
                <c:pt idx="338">
                  <c:v>4.9445287492839676E-2</c:v>
                </c:pt>
                <c:pt idx="339">
                  <c:v>4.9455874783632295E-2</c:v>
                </c:pt>
                <c:pt idx="340">
                  <c:v>4.9466465314763071E-2</c:v>
                </c:pt>
                <c:pt idx="341">
                  <c:v>4.947705908733379E-2</c:v>
                </c:pt>
                <c:pt idx="342">
                  <c:v>4.948765610244775E-2</c:v>
                </c:pt>
                <c:pt idx="343">
                  <c:v>4.9498256361208089E-2</c:v>
                </c:pt>
                <c:pt idx="344">
                  <c:v>4.9508859864718958E-2</c:v>
                </c:pt>
                <c:pt idx="345">
                  <c:v>4.9519466614083754E-2</c:v>
                </c:pt>
                <c:pt idx="346">
                  <c:v>4.9530076610407529E-2</c:v>
                </c:pt>
                <c:pt idx="347">
                  <c:v>4.9540689854795004E-2</c:v>
                </c:pt>
                <c:pt idx="348">
                  <c:v>4.9551306348351233E-2</c:v>
                </c:pt>
                <c:pt idx="349">
                  <c:v>4.9561926092182386E-2</c:v>
                </c:pt>
                <c:pt idx="350">
                  <c:v>4.9572549087394155E-2</c:v>
                </c:pt>
                <c:pt idx="351">
                  <c:v>4.9583175335093529E-2</c:v>
                </c:pt>
                <c:pt idx="352">
                  <c:v>4.9593804836386673E-2</c:v>
                </c:pt>
                <c:pt idx="353">
                  <c:v>4.9604437592381936E-2</c:v>
                </c:pt>
                <c:pt idx="354">
                  <c:v>4.9615073604186037E-2</c:v>
                </c:pt>
                <c:pt idx="355">
                  <c:v>4.962571287290754E-2</c:v>
                </c:pt>
                <c:pt idx="356">
                  <c:v>4.9636355399654865E-2</c:v>
                </c:pt>
                <c:pt idx="357">
                  <c:v>4.9647001185537006E-2</c:v>
                </c:pt>
                <c:pt idx="358">
                  <c:v>4.9657650231662999E-2</c:v>
                </c:pt>
                <c:pt idx="359">
                  <c:v>4.9668302539142756E-2</c:v>
                </c:pt>
                <c:pt idx="360">
                  <c:v>4.9678958109086652E-2</c:v>
                </c:pt>
                <c:pt idx="361">
                  <c:v>4.9689616942604764E-2</c:v>
                </c:pt>
                <c:pt idx="362">
                  <c:v>4.9700279040808017E-2</c:v>
                </c:pt>
                <c:pt idx="363">
                  <c:v>4.9710944404807771E-2</c:v>
                </c:pt>
                <c:pt idx="364">
                  <c:v>4.9721613035716213E-2</c:v>
                </c:pt>
                <c:pt idx="365">
                  <c:v>4.9732284934644537E-2</c:v>
                </c:pt>
                <c:pt idx="366">
                  <c:v>4.9742960102705951E-2</c:v>
                </c:pt>
                <c:pt idx="367">
                  <c:v>4.9753638541013265E-2</c:v>
                </c:pt>
                <c:pt idx="368">
                  <c:v>4.9764320250679846E-2</c:v>
                </c:pt>
                <c:pt idx="369">
                  <c:v>4.9775005232819074E-2</c:v>
                </c:pt>
                <c:pt idx="370">
                  <c:v>4.9785693488545543E-2</c:v>
                </c:pt>
                <c:pt idx="371">
                  <c:v>4.9796385018973315E-2</c:v>
                </c:pt>
                <c:pt idx="372">
                  <c:v>4.9807079825217558E-2</c:v>
                </c:pt>
                <c:pt idx="373">
                  <c:v>4.98177779083935E-2</c:v>
                </c:pt>
                <c:pt idx="374">
                  <c:v>4.9828479269616893E-2</c:v>
                </c:pt>
                <c:pt idx="375">
                  <c:v>4.9839183910003977E-2</c:v>
                </c:pt>
                <c:pt idx="376">
                  <c:v>4.9849891830671456E-2</c:v>
                </c:pt>
                <c:pt idx="377">
                  <c:v>4.9860603032735658E-2</c:v>
                </c:pt>
                <c:pt idx="378">
                  <c:v>4.9871317517314578E-2</c:v>
                </c:pt>
                <c:pt idx="379">
                  <c:v>4.9882035285525629E-2</c:v>
                </c:pt>
                <c:pt idx="380">
                  <c:v>4.9892756338487262E-2</c:v>
                </c:pt>
                <c:pt idx="381">
                  <c:v>4.9903480677317751E-2</c:v>
                </c:pt>
                <c:pt idx="382">
                  <c:v>4.9914208303135831E-2</c:v>
                </c:pt>
                <c:pt idx="383">
                  <c:v>4.9924939217061412E-2</c:v>
                </c:pt>
                <c:pt idx="384">
                  <c:v>4.9935673420213898E-2</c:v>
                </c:pt>
                <c:pt idx="385">
                  <c:v>4.9946410913713636E-2</c:v>
                </c:pt>
                <c:pt idx="386">
                  <c:v>4.9957151698681347E-2</c:v>
                </c:pt>
                <c:pt idx="387">
                  <c:v>4.996789577623767E-2</c:v>
                </c:pt>
                <c:pt idx="388">
                  <c:v>4.9978643147503783E-2</c:v>
                </c:pt>
                <c:pt idx="389">
                  <c:v>4.9989393813602387E-2</c:v>
                </c:pt>
                <c:pt idx="390">
                  <c:v>5.0000147775654896E-2</c:v>
                </c:pt>
                <c:pt idx="391">
                  <c:v>5.0010905034784205E-2</c:v>
                </c:pt>
                <c:pt idx="392">
                  <c:v>5.0021665592113317E-2</c:v>
                </c:pt>
                <c:pt idx="393">
                  <c:v>5.0032429448765445E-2</c:v>
                </c:pt>
                <c:pt idx="394">
                  <c:v>5.0043196605864461E-2</c:v>
                </c:pt>
                <c:pt idx="395">
                  <c:v>5.0053967064535243E-2</c:v>
                </c:pt>
                <c:pt idx="396">
                  <c:v>5.0064740825901538E-2</c:v>
                </c:pt>
                <c:pt idx="397">
                  <c:v>5.0075517891088793E-2</c:v>
                </c:pt>
                <c:pt idx="398">
                  <c:v>5.0086298261222371E-2</c:v>
                </c:pt>
                <c:pt idx="399">
                  <c:v>5.009708193742831E-2</c:v>
                </c:pt>
                <c:pt idx="400">
                  <c:v>5.0107868920832604E-2</c:v>
                </c:pt>
                <c:pt idx="401">
                  <c:v>5.0118659212561784E-2</c:v>
                </c:pt>
                <c:pt idx="402">
                  <c:v>5.0129452813743501E-2</c:v>
                </c:pt>
                <c:pt idx="403">
                  <c:v>5.0140249725504925E-2</c:v>
                </c:pt>
                <c:pt idx="404">
                  <c:v>5.0151049948973896E-2</c:v>
                </c:pt>
                <c:pt idx="405">
                  <c:v>5.0161853485278851E-2</c:v>
                </c:pt>
                <c:pt idx="406">
                  <c:v>5.0172660335548264E-2</c:v>
                </c:pt>
                <c:pt idx="407">
                  <c:v>5.0183470500911473E-2</c:v>
                </c:pt>
                <c:pt idx="408">
                  <c:v>5.0194283982498214E-2</c:v>
                </c:pt>
                <c:pt idx="409">
                  <c:v>5.0205100781437757E-2</c:v>
                </c:pt>
                <c:pt idx="410">
                  <c:v>5.0215920898860761E-2</c:v>
                </c:pt>
                <c:pt idx="411">
                  <c:v>5.0226744335898452E-2</c:v>
                </c:pt>
                <c:pt idx="412">
                  <c:v>5.023757109368103E-2</c:v>
                </c:pt>
                <c:pt idx="413">
                  <c:v>5.0248401173341027E-2</c:v>
                </c:pt>
                <c:pt idx="414">
                  <c:v>5.0259234576009906E-2</c:v>
                </c:pt>
                <c:pt idx="415">
                  <c:v>5.0270071302819776E-2</c:v>
                </c:pt>
                <c:pt idx="416">
                  <c:v>5.028091135490409E-2</c:v>
                </c:pt>
                <c:pt idx="417">
                  <c:v>5.0291754733395748E-2</c:v>
                </c:pt>
                <c:pt idx="418">
                  <c:v>5.0302601439428239E-2</c:v>
                </c:pt>
                <c:pt idx="419">
                  <c:v>5.0313451474135795E-2</c:v>
                </c:pt>
                <c:pt idx="420">
                  <c:v>5.0324304838652738E-2</c:v>
                </c:pt>
                <c:pt idx="421">
                  <c:v>5.0335161534113909E-2</c:v>
                </c:pt>
                <c:pt idx="422">
                  <c:v>5.0346021561654908E-2</c:v>
                </c:pt>
                <c:pt idx="423">
                  <c:v>5.0356884922410472E-2</c:v>
                </c:pt>
                <c:pt idx="424">
                  <c:v>5.0367751617517817E-2</c:v>
                </c:pt>
                <c:pt idx="425">
                  <c:v>5.0378621648112659E-2</c:v>
                </c:pt>
                <c:pt idx="426">
                  <c:v>5.0389495015331791E-2</c:v>
                </c:pt>
                <c:pt idx="427">
                  <c:v>5.0400371720313218E-2</c:v>
                </c:pt>
                <c:pt idx="428">
                  <c:v>5.0411251764194323E-2</c:v>
                </c:pt>
                <c:pt idx="429">
                  <c:v>5.042213514811298E-2</c:v>
                </c:pt>
                <c:pt idx="430">
                  <c:v>5.0433021873208188E-2</c:v>
                </c:pt>
                <c:pt idx="431">
                  <c:v>5.0443911940618529E-2</c:v>
                </c:pt>
                <c:pt idx="432">
                  <c:v>5.0454805351483542E-2</c:v>
                </c:pt>
                <c:pt idx="433">
                  <c:v>5.0465702106942699E-2</c:v>
                </c:pt>
                <c:pt idx="434">
                  <c:v>5.0476602208136892E-2</c:v>
                </c:pt>
                <c:pt idx="435">
                  <c:v>5.0487505656205786E-2</c:v>
                </c:pt>
                <c:pt idx="436">
                  <c:v>5.0498412452291225E-2</c:v>
                </c:pt>
                <c:pt idx="437">
                  <c:v>5.0509322597534156E-2</c:v>
                </c:pt>
                <c:pt idx="438">
                  <c:v>5.0520236093076445E-2</c:v>
                </c:pt>
                <c:pt idx="439">
                  <c:v>5.0531152940060546E-2</c:v>
                </c:pt>
                <c:pt idx="440">
                  <c:v>5.0542073139629204E-2</c:v>
                </c:pt>
                <c:pt idx="441">
                  <c:v>5.055299669292497E-2</c:v>
                </c:pt>
                <c:pt idx="442">
                  <c:v>5.0563923601091763E-2</c:v>
                </c:pt>
                <c:pt idx="443">
                  <c:v>5.0574853865273432E-2</c:v>
                </c:pt>
                <c:pt idx="444">
                  <c:v>5.0585787486614478E-2</c:v>
                </c:pt>
                <c:pt idx="445">
                  <c:v>5.0596724466259055E-2</c:v>
                </c:pt>
                <c:pt idx="446">
                  <c:v>5.0607664805352934E-2</c:v>
                </c:pt>
                <c:pt idx="447">
                  <c:v>5.0618608505041157E-2</c:v>
                </c:pt>
                <c:pt idx="448">
                  <c:v>5.0629555566470183E-2</c:v>
                </c:pt>
                <c:pt idx="449">
                  <c:v>5.0640505990786247E-2</c:v>
                </c:pt>
                <c:pt idx="450">
                  <c:v>5.0651459779135849E-2</c:v>
                </c:pt>
                <c:pt idx="451">
                  <c:v>5.0662416932666467E-2</c:v>
                </c:pt>
                <c:pt idx="452">
                  <c:v>5.0673377452525481E-2</c:v>
                </c:pt>
                <c:pt idx="453">
                  <c:v>5.0684341339861341E-2</c:v>
                </c:pt>
                <c:pt idx="454">
                  <c:v>5.0695308595822351E-2</c:v>
                </c:pt>
                <c:pt idx="455">
                  <c:v>5.0706279221557279E-2</c:v>
                </c:pt>
                <c:pt idx="456">
                  <c:v>5.071725321821572E-2</c:v>
                </c:pt>
                <c:pt idx="457">
                  <c:v>5.0728230586947046E-2</c:v>
                </c:pt>
                <c:pt idx="458">
                  <c:v>5.0739211328901385E-2</c:v>
                </c:pt>
                <c:pt idx="459">
                  <c:v>5.0750195445229143E-2</c:v>
                </c:pt>
                <c:pt idx="460">
                  <c:v>5.0761182937081734E-2</c:v>
                </c:pt>
                <c:pt idx="461">
                  <c:v>5.0772173805610409E-2</c:v>
                </c:pt>
                <c:pt idx="462">
                  <c:v>5.0783168051966879E-2</c:v>
                </c:pt>
                <c:pt idx="463">
                  <c:v>5.0794165677303112E-2</c:v>
                </c:pt>
                <c:pt idx="464">
                  <c:v>5.0805166682772053E-2</c:v>
                </c:pt>
                <c:pt idx="465">
                  <c:v>5.0816171069526579E-2</c:v>
                </c:pt>
                <c:pt idx="466">
                  <c:v>5.0827178838720254E-2</c:v>
                </c:pt>
                <c:pt idx="467">
                  <c:v>5.0838189991507167E-2</c:v>
                </c:pt>
                <c:pt idx="468">
                  <c:v>5.0849204529041028E-2</c:v>
                </c:pt>
                <c:pt idx="469">
                  <c:v>5.0860222452476775E-2</c:v>
                </c:pt>
                <c:pt idx="470">
                  <c:v>5.0871243762969927E-2</c:v>
                </c:pt>
                <c:pt idx="471">
                  <c:v>5.0882268461675241E-2</c:v>
                </c:pt>
                <c:pt idx="472">
                  <c:v>5.0893296549749452E-2</c:v>
                </c:pt>
                <c:pt idx="473">
                  <c:v>5.0904328028348787E-2</c:v>
                </c:pt>
                <c:pt idx="474">
                  <c:v>5.0915362898629808E-2</c:v>
                </c:pt>
                <c:pt idx="475">
                  <c:v>5.0926401161749714E-2</c:v>
                </c:pt>
                <c:pt idx="476">
                  <c:v>5.0937442818866425E-2</c:v>
                </c:pt>
                <c:pt idx="477">
                  <c:v>5.0948487871137572E-2</c:v>
                </c:pt>
                <c:pt idx="478">
                  <c:v>5.0959536319722103E-2</c:v>
                </c:pt>
                <c:pt idx="479">
                  <c:v>5.0970588165778555E-2</c:v>
                </c:pt>
                <c:pt idx="480">
                  <c:v>5.0981643410466411E-2</c:v>
                </c:pt>
                <c:pt idx="481">
                  <c:v>5.09927020549455E-2</c:v>
                </c:pt>
                <c:pt idx="482">
                  <c:v>5.1003764100375708E-2</c:v>
                </c:pt>
                <c:pt idx="483">
                  <c:v>5.1014829547917723E-2</c:v>
                </c:pt>
                <c:pt idx="484">
                  <c:v>5.1025898398732401E-2</c:v>
                </c:pt>
                <c:pt idx="485">
                  <c:v>5.1036970653981426E-2</c:v>
                </c:pt>
                <c:pt idx="486">
                  <c:v>5.1048046314826526E-2</c:v>
                </c:pt>
                <c:pt idx="487">
                  <c:v>5.1059125382430036E-2</c:v>
                </c:pt>
                <c:pt idx="488">
                  <c:v>5.1070207857954339E-2</c:v>
                </c:pt>
                <c:pt idx="489">
                  <c:v>5.1081293742562664E-2</c:v>
                </c:pt>
                <c:pt idx="490">
                  <c:v>5.1092383037418768E-2</c:v>
                </c:pt>
                <c:pt idx="491">
                  <c:v>5.1103475743686393E-2</c:v>
                </c:pt>
                <c:pt idx="492">
                  <c:v>5.1114571862529698E-2</c:v>
                </c:pt>
                <c:pt idx="493">
                  <c:v>5.1125671395113703E-2</c:v>
                </c:pt>
                <c:pt idx="494">
                  <c:v>5.1136774342603719E-2</c:v>
                </c:pt>
                <c:pt idx="495">
                  <c:v>5.1147880706165126E-2</c:v>
                </c:pt>
                <c:pt idx="496">
                  <c:v>5.1158990486963957E-2</c:v>
                </c:pt>
                <c:pt idx="497">
                  <c:v>5.1170103686166819E-2</c:v>
                </c:pt>
                <c:pt idx="498">
                  <c:v>5.1181220304940295E-2</c:v>
                </c:pt>
                <c:pt idx="499">
                  <c:v>5.1192340344452053E-2</c:v>
                </c:pt>
                <c:pt idx="500">
                  <c:v>5.1203463805869889E-2</c:v>
                </c:pt>
                <c:pt idx="501">
                  <c:v>5.1214590690361779E-2</c:v>
                </c:pt>
                <c:pt idx="502">
                  <c:v>5.1225720999096176E-2</c:v>
                </c:pt>
                <c:pt idx="503">
                  <c:v>5.1236854733242056E-2</c:v>
                </c:pt>
                <c:pt idx="504">
                  <c:v>5.1247991893969107E-2</c:v>
                </c:pt>
                <c:pt idx="505">
                  <c:v>5.1259132482447185E-2</c:v>
                </c:pt>
                <c:pt idx="506">
                  <c:v>5.1270276499846043E-2</c:v>
                </c:pt>
                <c:pt idx="507">
                  <c:v>5.1281423947337139E-2</c:v>
                </c:pt>
                <c:pt idx="508">
                  <c:v>5.129257482609087E-2</c:v>
                </c:pt>
                <c:pt idx="509">
                  <c:v>5.1303729137279319E-2</c:v>
                </c:pt>
                <c:pt idx="510">
                  <c:v>5.1314886882074133E-2</c:v>
                </c:pt>
                <c:pt idx="511">
                  <c:v>5.1326048061647749E-2</c:v>
                </c:pt>
                <c:pt idx="512">
                  <c:v>5.1337212677173366E-2</c:v>
                </c:pt>
                <c:pt idx="513">
                  <c:v>5.1348380729823423E-2</c:v>
                </c:pt>
                <c:pt idx="514">
                  <c:v>5.135955222077216E-2</c:v>
                </c:pt>
                <c:pt idx="515">
                  <c:v>5.1370727151193826E-2</c:v>
                </c:pt>
                <c:pt idx="516">
                  <c:v>5.1381905522262399E-2</c:v>
                </c:pt>
                <c:pt idx="517">
                  <c:v>5.1393087335153104E-2</c:v>
                </c:pt>
                <c:pt idx="518">
                  <c:v>5.1404272591041147E-2</c:v>
                </c:pt>
                <c:pt idx="519">
                  <c:v>5.14154612911027E-2</c:v>
                </c:pt>
                <c:pt idx="520">
                  <c:v>5.1426653436513654E-2</c:v>
                </c:pt>
                <c:pt idx="521">
                  <c:v>5.1437849028450548E-2</c:v>
                </c:pt>
                <c:pt idx="522">
                  <c:v>5.1449048068090433E-2</c:v>
                </c:pt>
                <c:pt idx="523">
                  <c:v>5.146025055661118E-2</c:v>
                </c:pt>
                <c:pt idx="524">
                  <c:v>5.1471456495190512E-2</c:v>
                </c:pt>
                <c:pt idx="525">
                  <c:v>5.1482665885006905E-2</c:v>
                </c:pt>
                <c:pt idx="526">
                  <c:v>5.1493878727238769E-2</c:v>
                </c:pt>
                <c:pt idx="527">
                  <c:v>5.1505095023065495E-2</c:v>
                </c:pt>
                <c:pt idx="528">
                  <c:v>5.1516314773666763E-2</c:v>
                </c:pt>
                <c:pt idx="529">
                  <c:v>5.1527537980222395E-2</c:v>
                </c:pt>
                <c:pt idx="530">
                  <c:v>5.1538764643913215E-2</c:v>
                </c:pt>
                <c:pt idx="531">
                  <c:v>5.1549994765920031E-2</c:v>
                </c:pt>
                <c:pt idx="532">
                  <c:v>5.1561228347424055E-2</c:v>
                </c:pt>
                <c:pt idx="533">
                  <c:v>5.1572465389607053E-2</c:v>
                </c:pt>
                <c:pt idx="534">
                  <c:v>5.158370589365123E-2</c:v>
                </c:pt>
                <c:pt idx="535">
                  <c:v>5.1594949860739203E-2</c:v>
                </c:pt>
                <c:pt idx="536">
                  <c:v>5.1606197292054165E-2</c:v>
                </c:pt>
                <c:pt idx="537">
                  <c:v>5.1617448188779148E-2</c:v>
                </c:pt>
                <c:pt idx="538">
                  <c:v>5.162870255209856E-2</c:v>
                </c:pt>
                <c:pt idx="539">
                  <c:v>5.1639960383196723E-2</c:v>
                </c:pt>
                <c:pt idx="540">
                  <c:v>5.16512216832581E-2</c:v>
                </c:pt>
                <c:pt idx="541">
                  <c:v>5.1662486453467951E-2</c:v>
                </c:pt>
                <c:pt idx="542">
                  <c:v>5.1673754695011717E-2</c:v>
                </c:pt>
                <c:pt idx="543">
                  <c:v>5.16850264090759E-2</c:v>
                </c:pt>
                <c:pt idx="544">
                  <c:v>5.1696301596846621E-2</c:v>
                </c:pt>
                <c:pt idx="545">
                  <c:v>5.170758025951102E-2</c:v>
                </c:pt>
                <c:pt idx="546">
                  <c:v>5.1718862398256196E-2</c:v>
                </c:pt>
                <c:pt idx="547">
                  <c:v>5.1730148014269922E-2</c:v>
                </c:pt>
                <c:pt idx="548">
                  <c:v>5.1741437108740636E-2</c:v>
                </c:pt>
                <c:pt idx="549">
                  <c:v>5.1752729682856741E-2</c:v>
                </c:pt>
                <c:pt idx="550">
                  <c:v>5.1764025737807501E-2</c:v>
                </c:pt>
                <c:pt idx="551">
                  <c:v>5.1775325274782166E-2</c:v>
                </c:pt>
                <c:pt idx="552">
                  <c:v>5.1786628294970681E-2</c:v>
                </c:pt>
                <c:pt idx="553">
                  <c:v>5.1797934799563676E-2</c:v>
                </c:pt>
                <c:pt idx="554">
                  <c:v>5.180924478975156E-2</c:v>
                </c:pt>
                <c:pt idx="555">
                  <c:v>5.1820558266725721E-2</c:v>
                </c:pt>
                <c:pt idx="556">
                  <c:v>5.1831875231677697E-2</c:v>
                </c:pt>
                <c:pt idx="557">
                  <c:v>5.1843195685799794E-2</c:v>
                </c:pt>
                <c:pt idx="558">
                  <c:v>5.1854519630284368E-2</c:v>
                </c:pt>
                <c:pt idx="559">
                  <c:v>5.1865847066324369E-2</c:v>
                </c:pt>
                <c:pt idx="560">
                  <c:v>5.1877177995113044E-2</c:v>
                </c:pt>
                <c:pt idx="561">
                  <c:v>5.188851241784434E-2</c:v>
                </c:pt>
                <c:pt idx="562">
                  <c:v>5.1899850335712469E-2</c:v>
                </c:pt>
                <c:pt idx="563">
                  <c:v>5.1911191749912065E-2</c:v>
                </c:pt>
                <c:pt idx="564">
                  <c:v>5.1922536661638277E-2</c:v>
                </c:pt>
                <c:pt idx="565">
                  <c:v>5.1933885072086461E-2</c:v>
                </c:pt>
                <c:pt idx="566">
                  <c:v>5.194523698245266E-2</c:v>
                </c:pt>
                <c:pt idx="567">
                  <c:v>5.1956592393933541E-2</c:v>
                </c:pt>
                <c:pt idx="568">
                  <c:v>5.196795130772576E-2</c:v>
                </c:pt>
                <c:pt idx="569">
                  <c:v>5.1979313725026413E-2</c:v>
                </c:pt>
                <c:pt idx="570">
                  <c:v>5.1990679647033258E-2</c:v>
                </c:pt>
                <c:pt idx="571">
                  <c:v>5.2002049074944684E-2</c:v>
                </c:pt>
                <c:pt idx="572">
                  <c:v>5.2013422009958919E-2</c:v>
                </c:pt>
                <c:pt idx="573">
                  <c:v>5.2024798453275171E-2</c:v>
                </c:pt>
                <c:pt idx="574">
                  <c:v>5.2036178406092759E-2</c:v>
                </c:pt>
                <c:pt idx="575">
                  <c:v>5.2047561869611583E-2</c:v>
                </c:pt>
                <c:pt idx="576">
                  <c:v>5.2058948845032038E-2</c:v>
                </c:pt>
                <c:pt idx="577">
                  <c:v>5.2070339333554927E-2</c:v>
                </c:pt>
                <c:pt idx="578">
                  <c:v>5.2081733336381018E-2</c:v>
                </c:pt>
                <c:pt idx="579">
                  <c:v>5.2093130854712365E-2</c:v>
                </c:pt>
                <c:pt idx="580">
                  <c:v>5.2104531889750748E-2</c:v>
                </c:pt>
                <c:pt idx="581">
                  <c:v>5.2115936442698893E-2</c:v>
                </c:pt>
                <c:pt idx="582">
                  <c:v>5.2127344514759297E-2</c:v>
                </c:pt>
                <c:pt idx="583">
                  <c:v>5.2138756107135815E-2</c:v>
                </c:pt>
                <c:pt idx="584">
                  <c:v>5.2150171221031723E-2</c:v>
                </c:pt>
                <c:pt idx="585">
                  <c:v>5.2161589857651881E-2</c:v>
                </c:pt>
                <c:pt idx="586">
                  <c:v>5.2173012018200147E-2</c:v>
                </c:pt>
                <c:pt idx="587">
                  <c:v>5.2184437703882397E-2</c:v>
                </c:pt>
                <c:pt idx="588">
                  <c:v>5.2195866915903534E-2</c:v>
                </c:pt>
                <c:pt idx="589">
                  <c:v>5.2207299655470059E-2</c:v>
                </c:pt>
                <c:pt idx="590">
                  <c:v>5.2218735923787771E-2</c:v>
                </c:pt>
                <c:pt idx="591">
                  <c:v>5.2230175722064211E-2</c:v>
                </c:pt>
                <c:pt idx="592">
                  <c:v>5.2241619051506122E-2</c:v>
                </c:pt>
                <c:pt idx="593">
                  <c:v>5.2253065913321559E-2</c:v>
                </c:pt>
                <c:pt idx="594">
                  <c:v>5.226451630871843E-2</c:v>
                </c:pt>
                <c:pt idx="595">
                  <c:v>5.2275970238905428E-2</c:v>
                </c:pt>
                <c:pt idx="596">
                  <c:v>5.228742770509149E-2</c:v>
                </c:pt>
                <c:pt idx="597">
                  <c:v>5.229888870848607E-2</c:v>
                </c:pt>
                <c:pt idx="598">
                  <c:v>5.2310353250299514E-2</c:v>
                </c:pt>
                <c:pt idx="599">
                  <c:v>5.2321821331741472E-2</c:v>
                </c:pt>
                <c:pt idx="600">
                  <c:v>5.2333292954023274E-2</c:v>
                </c:pt>
                <c:pt idx="601">
                  <c:v>5.2344768118356019E-2</c:v>
                </c:pt>
                <c:pt idx="602">
                  <c:v>5.2356246825951303E-2</c:v>
                </c:pt>
                <c:pt idx="603">
                  <c:v>5.2367729078021105E-2</c:v>
                </c:pt>
                <c:pt idx="604">
                  <c:v>5.2379214875777999E-2</c:v>
                </c:pt>
                <c:pt idx="605">
                  <c:v>5.2390704220435264E-2</c:v>
                </c:pt>
                <c:pt idx="606">
                  <c:v>5.2402197113206123E-2</c:v>
                </c:pt>
                <c:pt idx="607">
                  <c:v>5.2413693555304321E-2</c:v>
                </c:pt>
                <c:pt idx="608">
                  <c:v>5.2425193547944025E-2</c:v>
                </c:pt>
                <c:pt idx="609">
                  <c:v>5.2436697092340466E-2</c:v>
                </c:pt>
                <c:pt idx="610">
                  <c:v>5.2448204189708567E-2</c:v>
                </c:pt>
                <c:pt idx="611">
                  <c:v>5.2459714841263994E-2</c:v>
                </c:pt>
                <c:pt idx="612">
                  <c:v>5.2471229048222587E-2</c:v>
                </c:pt>
                <c:pt idx="613">
                  <c:v>5.2482746811801054E-2</c:v>
                </c:pt>
                <c:pt idx="614">
                  <c:v>5.2494268133216178E-2</c:v>
                </c:pt>
                <c:pt idx="615">
                  <c:v>5.250579301368561E-2</c:v>
                </c:pt>
                <c:pt idx="616">
                  <c:v>5.2517321454426891E-2</c:v>
                </c:pt>
                <c:pt idx="617">
                  <c:v>5.2528853456658614E-2</c:v>
                </c:pt>
                <c:pt idx="618">
                  <c:v>5.2540389021599021E-2</c:v>
                </c:pt>
                <c:pt idx="619">
                  <c:v>5.2551928150467712E-2</c:v>
                </c:pt>
                <c:pt idx="620">
                  <c:v>5.2563470844484136E-2</c:v>
                </c:pt>
                <c:pt idx="621">
                  <c:v>5.2575017104868088E-2</c:v>
                </c:pt>
                <c:pt idx="622">
                  <c:v>5.2586566932840327E-2</c:v>
                </c:pt>
                <c:pt idx="623">
                  <c:v>5.2598120329621717E-2</c:v>
                </c:pt>
                <c:pt idx="624">
                  <c:v>5.2609677296433573E-2</c:v>
                </c:pt>
                <c:pt idx="625">
                  <c:v>5.2621237834497771E-2</c:v>
                </c:pt>
                <c:pt idx="626">
                  <c:v>5.2632801945036264E-2</c:v>
                </c:pt>
                <c:pt idx="627">
                  <c:v>5.264436962927195E-2</c:v>
                </c:pt>
                <c:pt idx="628">
                  <c:v>5.265594088842826E-2</c:v>
                </c:pt>
                <c:pt idx="629">
                  <c:v>5.2667515723728291E-2</c:v>
                </c:pt>
                <c:pt idx="630">
                  <c:v>5.2679094136396168E-2</c:v>
                </c:pt>
                <c:pt idx="631">
                  <c:v>5.2690676127656523E-2</c:v>
                </c:pt>
                <c:pt idx="632">
                  <c:v>5.2702261698734175E-2</c:v>
                </c:pt>
                <c:pt idx="633">
                  <c:v>5.2713850850854463E-2</c:v>
                </c:pt>
                <c:pt idx="634">
                  <c:v>5.2725443585243198E-2</c:v>
                </c:pt>
                <c:pt idx="635">
                  <c:v>5.2737039903126691E-2</c:v>
                </c:pt>
                <c:pt idx="636">
                  <c:v>5.2748639805731246E-2</c:v>
                </c:pt>
                <c:pt idx="637">
                  <c:v>5.2760243294284616E-2</c:v>
                </c:pt>
                <c:pt idx="638">
                  <c:v>5.2771850370013869E-2</c:v>
                </c:pt>
                <c:pt idx="639">
                  <c:v>5.2783461034147182E-2</c:v>
                </c:pt>
                <c:pt idx="640">
                  <c:v>5.27950752879131E-2</c:v>
                </c:pt>
                <c:pt idx="641">
                  <c:v>5.2806693132540598E-2</c:v>
                </c:pt>
                <c:pt idx="642">
                  <c:v>5.2818314569258652E-2</c:v>
                </c:pt>
                <c:pt idx="643">
                  <c:v>5.2829939599297451E-2</c:v>
                </c:pt>
                <c:pt idx="644">
                  <c:v>5.2841568223886977E-2</c:v>
                </c:pt>
                <c:pt idx="645">
                  <c:v>5.2853200444258105E-2</c:v>
                </c:pt>
                <c:pt idx="646">
                  <c:v>5.2864836261642061E-2</c:v>
                </c:pt>
                <c:pt idx="647">
                  <c:v>5.2876475677270232E-2</c:v>
                </c:pt>
                <c:pt idx="648">
                  <c:v>5.2888118692374551E-2</c:v>
                </c:pt>
                <c:pt idx="649">
                  <c:v>5.2899765308187623E-2</c:v>
                </c:pt>
                <c:pt idx="650">
                  <c:v>5.2911415525942397E-2</c:v>
                </c:pt>
                <c:pt idx="651">
                  <c:v>5.2923069346872395E-2</c:v>
                </c:pt>
                <c:pt idx="652">
                  <c:v>5.2934726772211081E-2</c:v>
                </c:pt>
                <c:pt idx="653">
                  <c:v>5.2946387803192989E-2</c:v>
                </c:pt>
                <c:pt idx="654">
                  <c:v>5.2958052441052721E-2</c:v>
                </c:pt>
                <c:pt idx="655">
                  <c:v>5.2969720687025434E-2</c:v>
                </c:pt>
                <c:pt idx="656">
                  <c:v>5.2981392542346857E-2</c:v>
                </c:pt>
                <c:pt idx="657">
                  <c:v>5.2993068008253083E-2</c:v>
                </c:pt>
                <c:pt idx="658">
                  <c:v>5.3004747085980436E-2</c:v>
                </c:pt>
                <c:pt idx="659">
                  <c:v>5.301642977676576E-2</c:v>
                </c:pt>
                <c:pt idx="660">
                  <c:v>5.3028116081846759E-2</c:v>
                </c:pt>
                <c:pt idx="661">
                  <c:v>5.3039806002461221E-2</c:v>
                </c:pt>
                <c:pt idx="662">
                  <c:v>5.3051499539847238E-2</c:v>
                </c:pt>
                <c:pt idx="663">
                  <c:v>5.3063196695243807E-2</c:v>
                </c:pt>
                <c:pt idx="664">
                  <c:v>5.3074897469890088E-2</c:v>
                </c:pt>
                <c:pt idx="665">
                  <c:v>5.3086601865025493E-2</c:v>
                </c:pt>
                <c:pt idx="666">
                  <c:v>5.3098309881890383E-2</c:v>
                </c:pt>
                <c:pt idx="667">
                  <c:v>5.3110021521725261E-2</c:v>
                </c:pt>
                <c:pt idx="668">
                  <c:v>5.3121736785770944E-2</c:v>
                </c:pt>
                <c:pt idx="669">
                  <c:v>5.3133455675269059E-2</c:v>
                </c:pt>
                <c:pt idx="670">
                  <c:v>5.3145178191461598E-2</c:v>
                </c:pt>
                <c:pt idx="671">
                  <c:v>5.3156904335590546E-2</c:v>
                </c:pt>
                <c:pt idx="672">
                  <c:v>5.3168634108899077E-2</c:v>
                </c:pt>
                <c:pt idx="673">
                  <c:v>5.3180367512630125E-2</c:v>
                </c:pt>
                <c:pt idx="674">
                  <c:v>5.3192104548027898E-2</c:v>
                </c:pt>
                <c:pt idx="675">
                  <c:v>5.3203845216335817E-2</c:v>
                </c:pt>
                <c:pt idx="676">
                  <c:v>5.3215589518799067E-2</c:v>
                </c:pt>
                <c:pt idx="677">
                  <c:v>5.3227337456662333E-2</c:v>
                </c:pt>
                <c:pt idx="678">
                  <c:v>5.3239089031171485E-2</c:v>
                </c:pt>
                <c:pt idx="679">
                  <c:v>5.3250844243572217E-2</c:v>
                </c:pt>
                <c:pt idx="680">
                  <c:v>5.3262603095110973E-2</c:v>
                </c:pt>
                <c:pt idx="681">
                  <c:v>5.3274365587034793E-2</c:v>
                </c:pt>
                <c:pt idx="682">
                  <c:v>5.3286131720590692E-2</c:v>
                </c:pt>
                <c:pt idx="683">
                  <c:v>5.3297901497026727E-2</c:v>
                </c:pt>
                <c:pt idx="684">
                  <c:v>5.3309674917590838E-2</c:v>
                </c:pt>
                <c:pt idx="685">
                  <c:v>5.3321451983531901E-2</c:v>
                </c:pt>
                <c:pt idx="686">
                  <c:v>5.3333232696099006E-2</c:v>
                </c:pt>
                <c:pt idx="687">
                  <c:v>5.3345017056541565E-2</c:v>
                </c:pt>
                <c:pt idx="688">
                  <c:v>5.3356805066109916E-2</c:v>
                </c:pt>
                <c:pt idx="689">
                  <c:v>5.3368596726054415E-2</c:v>
                </c:pt>
                <c:pt idx="690">
                  <c:v>5.3380392037625797E-2</c:v>
                </c:pt>
                <c:pt idx="691">
                  <c:v>5.3392191002075769E-2</c:v>
                </c:pt>
                <c:pt idx="692">
                  <c:v>5.3403993620656003E-2</c:v>
                </c:pt>
                <c:pt idx="693">
                  <c:v>5.3415799894618872E-2</c:v>
                </c:pt>
                <c:pt idx="694">
                  <c:v>5.3427609825216951E-2</c:v>
                </c:pt>
                <c:pt idx="695">
                  <c:v>5.3439423413703592E-2</c:v>
                </c:pt>
                <c:pt idx="696">
                  <c:v>5.3451240661332444E-2</c:v>
                </c:pt>
                <c:pt idx="697">
                  <c:v>5.3463061569357734E-2</c:v>
                </c:pt>
                <c:pt idx="698">
                  <c:v>5.3474886139033916E-2</c:v>
                </c:pt>
                <c:pt idx="699">
                  <c:v>5.3486714371616034E-2</c:v>
                </c:pt>
                <c:pt idx="700">
                  <c:v>5.3498546268359454E-2</c:v>
                </c:pt>
                <c:pt idx="701">
                  <c:v>5.3510381830520475E-2</c:v>
                </c:pt>
                <c:pt idx="702">
                  <c:v>5.3522221059355009E-2</c:v>
                </c:pt>
                <c:pt idx="703">
                  <c:v>5.3534063956120301E-2</c:v>
                </c:pt>
                <c:pt idx="704">
                  <c:v>5.3545910522073477E-2</c:v>
                </c:pt>
                <c:pt idx="705">
                  <c:v>5.3557760758472392E-2</c:v>
                </c:pt>
                <c:pt idx="706">
                  <c:v>5.3569614666575088E-2</c:v>
                </c:pt>
                <c:pt idx="707">
                  <c:v>5.3581472247640427E-2</c:v>
                </c:pt>
                <c:pt idx="708">
                  <c:v>5.3593333502927519E-2</c:v>
                </c:pt>
                <c:pt idx="709">
                  <c:v>5.3605198433695864E-2</c:v>
                </c:pt>
                <c:pt idx="710">
                  <c:v>5.3617067041205613E-2</c:v>
                </c:pt>
                <c:pt idx="711">
                  <c:v>5.3628939326717334E-2</c:v>
                </c:pt>
                <c:pt idx="712">
                  <c:v>5.3640815291491617E-2</c:v>
                </c:pt>
                <c:pt idx="713">
                  <c:v>5.365269493679025E-2</c:v>
                </c:pt>
                <c:pt idx="714">
                  <c:v>5.3664578263875148E-2</c:v>
                </c:pt>
                <c:pt idx="715">
                  <c:v>5.367646527400833E-2</c:v>
                </c:pt>
                <c:pt idx="716">
                  <c:v>5.3688355968452714E-2</c:v>
                </c:pt>
                <c:pt idx="717">
                  <c:v>5.3700250348471805E-2</c:v>
                </c:pt>
                <c:pt idx="718">
                  <c:v>5.3712148415328953E-2</c:v>
                </c:pt>
                <c:pt idx="719">
                  <c:v>5.3724050170288536E-2</c:v>
                </c:pt>
                <c:pt idx="720">
                  <c:v>5.373595561461518E-2</c:v>
                </c:pt>
                <c:pt idx="721">
                  <c:v>5.3747864749573687E-2</c:v>
                </c:pt>
                <c:pt idx="722">
                  <c:v>5.37597775764301E-2</c:v>
                </c:pt>
                <c:pt idx="723">
                  <c:v>5.3771694096450093E-2</c:v>
                </c:pt>
                <c:pt idx="724">
                  <c:v>5.3783614310900056E-2</c:v>
                </c:pt>
                <c:pt idx="725">
                  <c:v>5.3795538221047219E-2</c:v>
                </c:pt>
                <c:pt idx="726">
                  <c:v>5.3807465828158818E-2</c:v>
                </c:pt>
                <c:pt idx="727">
                  <c:v>5.3819397133502631E-2</c:v>
                </c:pt>
                <c:pt idx="728">
                  <c:v>5.3831332138347072E-2</c:v>
                </c:pt>
                <c:pt idx="729">
                  <c:v>5.3843270843960761E-2</c:v>
                </c:pt>
                <c:pt idx="730">
                  <c:v>5.3855213251613049E-2</c:v>
                </c:pt>
                <c:pt idx="731">
                  <c:v>5.3867159362573566E-2</c:v>
                </c:pt>
                <c:pt idx="732">
                  <c:v>5.387910917811245E-2</c:v>
                </c:pt>
                <c:pt idx="733">
                  <c:v>5.389106269950035E-2</c:v>
                </c:pt>
                <c:pt idx="734">
                  <c:v>5.3903019928008361E-2</c:v>
                </c:pt>
                <c:pt idx="735">
                  <c:v>5.3914980864907924E-2</c:v>
                </c:pt>
                <c:pt idx="736">
                  <c:v>5.3926945511471182E-2</c:v>
                </c:pt>
                <c:pt idx="737">
                  <c:v>5.3938913868970463E-2</c:v>
                </c:pt>
                <c:pt idx="738">
                  <c:v>5.3950885938678791E-2</c:v>
                </c:pt>
                <c:pt idx="739">
                  <c:v>5.396286172186928E-2</c:v>
                </c:pt>
                <c:pt idx="740">
                  <c:v>5.3974841219816071E-2</c:v>
                </c:pt>
                <c:pt idx="741">
                  <c:v>5.3986824433793379E-2</c:v>
                </c:pt>
                <c:pt idx="742">
                  <c:v>5.3998811365075866E-2</c:v>
                </c:pt>
                <c:pt idx="743">
                  <c:v>5.4010802014938943E-2</c:v>
                </c:pt>
                <c:pt idx="744">
                  <c:v>5.4022796384658144E-2</c:v>
                </c:pt>
                <c:pt idx="745">
                  <c:v>5.4034794475509573E-2</c:v>
                </c:pt>
                <c:pt idx="746">
                  <c:v>5.4046796288769995E-2</c:v>
                </c:pt>
                <c:pt idx="747">
                  <c:v>5.4058801825716547E-2</c:v>
                </c:pt>
                <c:pt idx="748">
                  <c:v>5.4070811087626562E-2</c:v>
                </c:pt>
                <c:pt idx="749">
                  <c:v>5.4082824075778177E-2</c:v>
                </c:pt>
                <c:pt idx="750">
                  <c:v>5.409484079144989E-2</c:v>
                </c:pt>
                <c:pt idx="751">
                  <c:v>5.4106861235920685E-2</c:v>
                </c:pt>
                <c:pt idx="752">
                  <c:v>5.4118885410469844E-2</c:v>
                </c:pt>
                <c:pt idx="753">
                  <c:v>5.4130913316377122E-2</c:v>
                </c:pt>
                <c:pt idx="754">
                  <c:v>5.4142944954923042E-2</c:v>
                </c:pt>
                <c:pt idx="755">
                  <c:v>5.4154980327388538E-2</c:v>
                </c:pt>
                <c:pt idx="756">
                  <c:v>5.4167019435054475E-2</c:v>
                </c:pt>
                <c:pt idx="757">
                  <c:v>5.4179062279202904E-2</c:v>
                </c:pt>
                <c:pt idx="758">
                  <c:v>5.4191108861115819E-2</c:v>
                </c:pt>
                <c:pt idx="759">
                  <c:v>5.4203159182075834E-2</c:v>
                </c:pt>
                <c:pt idx="760">
                  <c:v>5.4215213243366429E-2</c:v>
                </c:pt>
                <c:pt idx="761">
                  <c:v>5.4227271046270967E-2</c:v>
                </c:pt>
                <c:pt idx="762">
                  <c:v>5.4239332592073322E-2</c:v>
                </c:pt>
                <c:pt idx="763">
                  <c:v>5.4251397882058301E-2</c:v>
                </c:pt>
                <c:pt idx="764">
                  <c:v>5.4263466917510765E-2</c:v>
                </c:pt>
                <c:pt idx="765">
                  <c:v>5.4275539699716081E-2</c:v>
                </c:pt>
                <c:pt idx="766">
                  <c:v>5.428761622996036E-2</c:v>
                </c:pt>
                <c:pt idx="767">
                  <c:v>5.4299696509529961E-2</c:v>
                </c:pt>
                <c:pt idx="768">
                  <c:v>5.4311780539711599E-2</c:v>
                </c:pt>
                <c:pt idx="769">
                  <c:v>5.4323868321792632E-2</c:v>
                </c:pt>
                <c:pt idx="770">
                  <c:v>5.433595985706096E-2</c:v>
                </c:pt>
                <c:pt idx="771">
                  <c:v>5.4348055146804762E-2</c:v>
                </c:pt>
                <c:pt idx="772">
                  <c:v>5.4360154192312771E-2</c:v>
                </c:pt>
                <c:pt idx="773">
                  <c:v>5.4372256994874343E-2</c:v>
                </c:pt>
                <c:pt idx="774">
                  <c:v>5.438436355577881E-2</c:v>
                </c:pt>
                <c:pt idx="775">
                  <c:v>5.4396473876316562E-2</c:v>
                </c:pt>
                <c:pt idx="776">
                  <c:v>5.44085879577779E-2</c:v>
                </c:pt>
                <c:pt idx="777">
                  <c:v>5.442070580145443E-2</c:v>
                </c:pt>
                <c:pt idx="778">
                  <c:v>5.4432827408637072E-2</c:v>
                </c:pt>
                <c:pt idx="779">
                  <c:v>5.4444952780618262E-2</c:v>
                </c:pt>
                <c:pt idx="780">
                  <c:v>5.4457081918690295E-2</c:v>
                </c:pt>
                <c:pt idx="781">
                  <c:v>5.4469214824146191E-2</c:v>
                </c:pt>
                <c:pt idx="782">
                  <c:v>5.4481351498279311E-2</c:v>
                </c:pt>
                <c:pt idx="783">
                  <c:v>5.4493491942383634E-2</c:v>
                </c:pt>
                <c:pt idx="784">
                  <c:v>5.4505636157753168E-2</c:v>
                </c:pt>
                <c:pt idx="785">
                  <c:v>5.4517784145683333E-2</c:v>
                </c:pt>
                <c:pt idx="786">
                  <c:v>5.4529935907468831E-2</c:v>
                </c:pt>
                <c:pt idx="787">
                  <c:v>5.4542091444405957E-2</c:v>
                </c:pt>
                <c:pt idx="788">
                  <c:v>5.4554250757790475E-2</c:v>
                </c:pt>
                <c:pt idx="789">
                  <c:v>5.4566413848919436E-2</c:v>
                </c:pt>
                <c:pt idx="790">
                  <c:v>5.4578580719089602E-2</c:v>
                </c:pt>
                <c:pt idx="791">
                  <c:v>5.4590751369599261E-2</c:v>
                </c:pt>
                <c:pt idx="792">
                  <c:v>5.4602925801745986E-2</c:v>
                </c:pt>
                <c:pt idx="793">
                  <c:v>5.4615104016828495E-2</c:v>
                </c:pt>
                <c:pt idx="794">
                  <c:v>5.4627286016145929E-2</c:v>
                </c:pt>
                <c:pt idx="795">
                  <c:v>5.4639471800997846E-2</c:v>
                </c:pt>
                <c:pt idx="796">
                  <c:v>5.4651661372684193E-2</c:v>
                </c:pt>
                <c:pt idx="797">
                  <c:v>5.4663854732505533E-2</c:v>
                </c:pt>
                <c:pt idx="798">
                  <c:v>5.4676051881762659E-2</c:v>
                </c:pt>
                <c:pt idx="799">
                  <c:v>5.468825282175712E-2</c:v>
                </c:pt>
                <c:pt idx="800">
                  <c:v>5.4700457553790757E-2</c:v>
                </c:pt>
                <c:pt idx="801">
                  <c:v>5.4712666079166104E-2</c:v>
                </c:pt>
                <c:pt idx="802">
                  <c:v>5.4724878399185786E-2</c:v>
                </c:pt>
                <c:pt idx="803">
                  <c:v>5.4737094515153031E-2</c:v>
                </c:pt>
                <c:pt idx="804">
                  <c:v>5.4749314428372005E-2</c:v>
                </c:pt>
                <c:pt idx="805">
                  <c:v>5.4761538140146789E-2</c:v>
                </c:pt>
                <c:pt idx="806">
                  <c:v>5.4773765651782026E-2</c:v>
                </c:pt>
                <c:pt idx="807">
                  <c:v>5.4785996964582903E-2</c:v>
                </c:pt>
                <c:pt idx="808">
                  <c:v>5.4798232079855326E-2</c:v>
                </c:pt>
                <c:pt idx="809">
                  <c:v>5.4810470998905327E-2</c:v>
                </c:pt>
                <c:pt idx="810">
                  <c:v>5.4822713723039408E-2</c:v>
                </c:pt>
                <c:pt idx="811">
                  <c:v>5.4834960253564984E-2</c:v>
                </c:pt>
                <c:pt idx="812">
                  <c:v>5.4847210591789437E-2</c:v>
                </c:pt>
                <c:pt idx="813">
                  <c:v>5.4859464739020786E-2</c:v>
                </c:pt>
                <c:pt idx="814">
                  <c:v>5.4871722696567801E-2</c:v>
                </c:pt>
                <c:pt idx="815">
                  <c:v>5.4883984465739166E-2</c:v>
                </c:pt>
                <c:pt idx="816">
                  <c:v>5.4896250047844639E-2</c:v>
                </c:pt>
                <c:pt idx="817">
                  <c:v>5.4908519444194143E-2</c:v>
                </c:pt>
                <c:pt idx="818">
                  <c:v>5.4920792656098047E-2</c:v>
                </c:pt>
                <c:pt idx="819">
                  <c:v>5.4933069684867268E-2</c:v>
                </c:pt>
                <c:pt idx="820">
                  <c:v>5.4945350531813091E-2</c:v>
                </c:pt>
                <c:pt idx="821">
                  <c:v>5.4957635198247728E-2</c:v>
                </c:pt>
                <c:pt idx="822">
                  <c:v>5.496992368548316E-2</c:v>
                </c:pt>
                <c:pt idx="823">
                  <c:v>5.4982215994832273E-2</c:v>
                </c:pt>
                <c:pt idx="824">
                  <c:v>5.4994512127608558E-2</c:v>
                </c:pt>
                <c:pt idx="825">
                  <c:v>5.5006812085125589E-2</c:v>
                </c:pt>
                <c:pt idx="826">
                  <c:v>5.5019115868697878E-2</c:v>
                </c:pt>
                <c:pt idx="827">
                  <c:v>5.5031423479639803E-2</c:v>
                </c:pt>
                <c:pt idx="828">
                  <c:v>5.5043734919266701E-2</c:v>
                </c:pt>
                <c:pt idx="829">
                  <c:v>5.5056050188894444E-2</c:v>
                </c:pt>
                <c:pt idx="830">
                  <c:v>5.5068369289839075E-2</c:v>
                </c:pt>
                <c:pt idx="831">
                  <c:v>5.5080692223417181E-2</c:v>
                </c:pt>
                <c:pt idx="832">
                  <c:v>5.5093018990946041E-2</c:v>
                </c:pt>
                <c:pt idx="833">
                  <c:v>5.510534959374299E-2</c:v>
                </c:pt>
                <c:pt idx="834">
                  <c:v>5.5117684033126398E-2</c:v>
                </c:pt>
                <c:pt idx="835">
                  <c:v>5.5130022310414591E-2</c:v>
                </c:pt>
                <c:pt idx="836">
                  <c:v>5.5142364426926778E-2</c:v>
                </c:pt>
                <c:pt idx="837">
                  <c:v>5.5154710383982369E-2</c:v>
                </c:pt>
                <c:pt idx="838">
                  <c:v>5.5167060182901337E-2</c:v>
                </c:pt>
                <c:pt idx="839">
                  <c:v>5.5179413825004291E-2</c:v>
                </c:pt>
                <c:pt idx="840">
                  <c:v>5.5191771311612119E-2</c:v>
                </c:pt>
                <c:pt idx="841">
                  <c:v>5.5204132644046215E-2</c:v>
                </c:pt>
                <c:pt idx="842">
                  <c:v>5.5216497823628675E-2</c:v>
                </c:pt>
                <c:pt idx="843">
                  <c:v>5.5228866851681574E-2</c:v>
                </c:pt>
                <c:pt idx="844">
                  <c:v>5.5241239729528033E-2</c:v>
                </c:pt>
                <c:pt idx="845">
                  <c:v>5.5253616458491507E-2</c:v>
                </c:pt>
                <c:pt idx="846">
                  <c:v>5.5265997039895418E-2</c:v>
                </c:pt>
                <c:pt idx="847">
                  <c:v>5.5278381475064593E-2</c:v>
                </c:pt>
                <c:pt idx="848">
                  <c:v>5.5290769765323482E-2</c:v>
                </c:pt>
                <c:pt idx="849">
                  <c:v>5.5303161911997599E-2</c:v>
                </c:pt>
                <c:pt idx="850">
                  <c:v>5.5315557916412413E-2</c:v>
                </c:pt>
                <c:pt idx="851">
                  <c:v>5.5327957779894452E-2</c:v>
                </c:pt>
                <c:pt idx="852">
                  <c:v>5.5340361503770419E-2</c:v>
                </c:pt>
                <c:pt idx="853">
                  <c:v>5.5352769089367461E-2</c:v>
                </c:pt>
                <c:pt idx="854">
                  <c:v>5.5365180538013148E-2</c:v>
                </c:pt>
                <c:pt idx="855">
                  <c:v>5.537759585103591E-2</c:v>
                </c:pt>
                <c:pt idx="856">
                  <c:v>5.5390015029764261E-2</c:v>
                </c:pt>
                <c:pt idx="857">
                  <c:v>5.5402438075527437E-2</c:v>
                </c:pt>
                <c:pt idx="858">
                  <c:v>5.5414864989654908E-2</c:v>
                </c:pt>
                <c:pt idx="859">
                  <c:v>5.5427295773476916E-2</c:v>
                </c:pt>
                <c:pt idx="860">
                  <c:v>5.543973042832407E-2</c:v>
                </c:pt>
                <c:pt idx="861">
                  <c:v>5.5452168955527174E-2</c:v>
                </c:pt>
                <c:pt idx="862">
                  <c:v>5.5464611356418225E-2</c:v>
                </c:pt>
                <c:pt idx="863">
                  <c:v>5.5477057632329012E-2</c:v>
                </c:pt>
                <c:pt idx="864">
                  <c:v>5.5489507784592239E-2</c:v>
                </c:pt>
                <c:pt idx="865">
                  <c:v>5.5501961814540535E-2</c:v>
                </c:pt>
                <c:pt idx="866">
                  <c:v>5.5514419723507971E-2</c:v>
                </c:pt>
                <c:pt idx="867">
                  <c:v>5.5526881512827898E-2</c:v>
                </c:pt>
                <c:pt idx="868">
                  <c:v>5.5539347183835422E-2</c:v>
                </c:pt>
                <c:pt idx="869">
                  <c:v>5.5551816737865051E-2</c:v>
                </c:pt>
                <c:pt idx="870">
                  <c:v>5.556429017625223E-2</c:v>
                </c:pt>
                <c:pt idx="871">
                  <c:v>5.5576767500333246E-2</c:v>
                </c:pt>
                <c:pt idx="872">
                  <c:v>5.5589248711444189E-2</c:v>
                </c:pt>
                <c:pt idx="873">
                  <c:v>5.5601733810922031E-2</c:v>
                </c:pt>
                <c:pt idx="874">
                  <c:v>5.5614222800104259E-2</c:v>
                </c:pt>
                <c:pt idx="875">
                  <c:v>5.5626715680328676E-2</c:v>
                </c:pt>
                <c:pt idx="876">
                  <c:v>5.5639212452933462E-2</c:v>
                </c:pt>
                <c:pt idx="877">
                  <c:v>5.5651713119257866E-2</c:v>
                </c:pt>
                <c:pt idx="878">
                  <c:v>5.5664217680640858E-2</c:v>
                </c:pt>
                <c:pt idx="879">
                  <c:v>5.5676726138422374E-2</c:v>
                </c:pt>
                <c:pt idx="880">
                  <c:v>5.5689238493942798E-2</c:v>
                </c:pt>
                <c:pt idx="881">
                  <c:v>5.5701754748542713E-2</c:v>
                </c:pt>
                <c:pt idx="882">
                  <c:v>5.5714274903563774E-2</c:v>
                </c:pt>
                <c:pt idx="883">
                  <c:v>5.5726798960347407E-2</c:v>
                </c:pt>
                <c:pt idx="884">
                  <c:v>5.5739326920235886E-2</c:v>
                </c:pt>
                <c:pt idx="885">
                  <c:v>5.5751858784572103E-2</c:v>
                </c:pt>
                <c:pt idx="886">
                  <c:v>5.5764394554699365E-2</c:v>
                </c:pt>
                <c:pt idx="887">
                  <c:v>5.5776934231961187E-2</c:v>
                </c:pt>
                <c:pt idx="888">
                  <c:v>5.578947781770182E-2</c:v>
                </c:pt>
                <c:pt idx="889">
                  <c:v>5.5802025313265967E-2</c:v>
                </c:pt>
                <c:pt idx="890">
                  <c:v>5.5814576719999065E-2</c:v>
                </c:pt>
                <c:pt idx="891">
                  <c:v>5.5827132039246337E-2</c:v>
                </c:pt>
                <c:pt idx="892">
                  <c:v>5.5839691272354275E-2</c:v>
                </c:pt>
                <c:pt idx="893">
                  <c:v>5.5852254420669503E-2</c:v>
                </c:pt>
                <c:pt idx="894">
                  <c:v>5.5864821485539166E-2</c:v>
                </c:pt>
                <c:pt idx="895">
                  <c:v>5.5877392468310791E-2</c:v>
                </c:pt>
                <c:pt idx="896">
                  <c:v>5.5889967370332583E-2</c:v>
                </c:pt>
                <c:pt idx="897">
                  <c:v>5.5902546192953047E-2</c:v>
                </c:pt>
                <c:pt idx="898">
                  <c:v>5.5915128937521638E-2</c:v>
                </c:pt>
                <c:pt idx="899">
                  <c:v>5.5927715605387555E-2</c:v>
                </c:pt>
                <c:pt idx="900">
                  <c:v>5.5940306197900941E-2</c:v>
                </c:pt>
                <c:pt idx="901">
                  <c:v>5.5952900716412589E-2</c:v>
                </c:pt>
                <c:pt idx="902">
                  <c:v>5.5965499162273454E-2</c:v>
                </c:pt>
                <c:pt idx="903">
                  <c:v>5.5978101536835252E-2</c:v>
                </c:pt>
                <c:pt idx="904">
                  <c:v>5.5990707841449612E-2</c:v>
                </c:pt>
                <c:pt idx="905">
                  <c:v>5.6003318077469638E-2</c:v>
                </c:pt>
                <c:pt idx="906">
                  <c:v>5.6015932246247853E-2</c:v>
                </c:pt>
                <c:pt idx="907">
                  <c:v>5.6028550349138194E-2</c:v>
                </c:pt>
                <c:pt idx="908">
                  <c:v>5.6041172387494433E-2</c:v>
                </c:pt>
                <c:pt idx="909">
                  <c:v>5.605379836267118E-2</c:v>
                </c:pt>
                <c:pt idx="910">
                  <c:v>5.6066428276023622E-2</c:v>
                </c:pt>
                <c:pt idx="911">
                  <c:v>5.6079062128906926E-2</c:v>
                </c:pt>
                <c:pt idx="912">
                  <c:v>5.6091699922677263E-2</c:v>
                </c:pt>
                <c:pt idx="913">
                  <c:v>5.6104341658691048E-2</c:v>
                </c:pt>
                <c:pt idx="914">
                  <c:v>5.6116987338305356E-2</c:v>
                </c:pt>
                <c:pt idx="915">
                  <c:v>5.6129636962877733E-2</c:v>
                </c:pt>
                <c:pt idx="916">
                  <c:v>5.6142290533765855E-2</c:v>
                </c:pt>
                <c:pt idx="917">
                  <c:v>5.6154948052328534E-2</c:v>
                </c:pt>
                <c:pt idx="918">
                  <c:v>5.6167609519924562E-2</c:v>
                </c:pt>
                <c:pt idx="919">
                  <c:v>5.6180274937913333E-2</c:v>
                </c:pt>
                <c:pt idx="920">
                  <c:v>5.6192944307654882E-2</c:v>
                </c:pt>
                <c:pt idx="921">
                  <c:v>5.620561763050963E-2</c:v>
                </c:pt>
                <c:pt idx="922">
                  <c:v>5.6218294907838633E-2</c:v>
                </c:pt>
                <c:pt idx="923">
                  <c:v>5.6230976141003072E-2</c:v>
                </c:pt>
                <c:pt idx="924">
                  <c:v>5.6243661331365033E-2</c:v>
                </c:pt>
                <c:pt idx="925">
                  <c:v>5.6256350480286883E-2</c:v>
                </c:pt>
                <c:pt idx="926">
                  <c:v>5.6269043589131672E-2</c:v>
                </c:pt>
                <c:pt idx="927">
                  <c:v>5.6281740659262731E-2</c:v>
                </c:pt>
                <c:pt idx="928">
                  <c:v>5.6294441692043853E-2</c:v>
                </c:pt>
                <c:pt idx="929">
                  <c:v>5.6307146688839634E-2</c:v>
                </c:pt>
                <c:pt idx="930">
                  <c:v>5.6319855651015022E-2</c:v>
                </c:pt>
                <c:pt idx="931">
                  <c:v>5.6332568579935197E-2</c:v>
                </c:pt>
                <c:pt idx="932">
                  <c:v>5.6345285476966156E-2</c:v>
                </c:pt>
                <c:pt idx="933">
                  <c:v>5.6358006343474265E-2</c:v>
                </c:pt>
                <c:pt idx="934">
                  <c:v>5.6370731180826451E-2</c:v>
                </c:pt>
                <c:pt idx="935">
                  <c:v>5.6383459990390163E-2</c:v>
                </c:pt>
                <c:pt idx="936">
                  <c:v>5.6396192773533284E-2</c:v>
                </c:pt>
                <c:pt idx="937">
                  <c:v>5.6408929531624026E-2</c:v>
                </c:pt>
                <c:pt idx="938">
                  <c:v>5.6421670266031544E-2</c:v>
                </c:pt>
                <c:pt idx="939">
                  <c:v>5.6434414978124854E-2</c:v>
                </c:pt>
                <c:pt idx="940">
                  <c:v>5.6447163669274242E-2</c:v>
                </c:pt>
                <c:pt idx="941">
                  <c:v>5.645991634084993E-2</c:v>
                </c:pt>
                <c:pt idx="942">
                  <c:v>5.6472672994222692E-2</c:v>
                </c:pt>
                <c:pt idx="943">
                  <c:v>5.6485433630763873E-2</c:v>
                </c:pt>
                <c:pt idx="944">
                  <c:v>5.6498198251845655E-2</c:v>
                </c:pt>
                <c:pt idx="945">
                  <c:v>5.6510966858840203E-2</c:v>
                </c:pt>
                <c:pt idx="946">
                  <c:v>5.6523739453120281E-2</c:v>
                </c:pt>
                <c:pt idx="947">
                  <c:v>5.6536516036059518E-2</c:v>
                </c:pt>
                <c:pt idx="948">
                  <c:v>5.654929660903147E-2</c:v>
                </c:pt>
                <c:pt idx="949">
                  <c:v>5.6562081173410855E-2</c:v>
                </c:pt>
                <c:pt idx="950">
                  <c:v>5.6574869730572318E-2</c:v>
                </c:pt>
                <c:pt idx="951">
                  <c:v>5.6587662281891396E-2</c:v>
                </c:pt>
                <c:pt idx="952">
                  <c:v>5.6600458828743892E-2</c:v>
                </c:pt>
                <c:pt idx="953">
                  <c:v>5.6613259372506025E-2</c:v>
                </c:pt>
                <c:pt idx="954">
                  <c:v>5.6626063914554971E-2</c:v>
                </c:pt>
                <c:pt idx="955">
                  <c:v>5.663887245626803E-2</c:v>
                </c:pt>
                <c:pt idx="956">
                  <c:v>5.6651684999022928E-2</c:v>
                </c:pt>
                <c:pt idx="957">
                  <c:v>5.6664501544198054E-2</c:v>
                </c:pt>
                <c:pt idx="958">
                  <c:v>5.667732209317234E-2</c:v>
                </c:pt>
                <c:pt idx="959">
                  <c:v>5.6690146647325419E-2</c:v>
                </c:pt>
                <c:pt idx="960">
                  <c:v>5.6702975208036764E-2</c:v>
                </c:pt>
                <c:pt idx="961">
                  <c:v>5.6715807776687083E-2</c:v>
                </c:pt>
                <c:pt idx="962">
                  <c:v>5.6728644354657055E-2</c:v>
                </c:pt>
                <c:pt idx="963">
                  <c:v>5.6741484943328327E-2</c:v>
                </c:pt>
                <c:pt idx="964">
                  <c:v>5.675432954408248E-2</c:v>
                </c:pt>
                <c:pt idx="965">
                  <c:v>5.6767178158302171E-2</c:v>
                </c:pt>
                <c:pt idx="966">
                  <c:v>5.6780030787370254E-2</c:v>
                </c:pt>
                <c:pt idx="967">
                  <c:v>5.6792887432669942E-2</c:v>
                </c:pt>
                <c:pt idx="968">
                  <c:v>5.6805748095585487E-2</c:v>
                </c:pt>
                <c:pt idx="969">
                  <c:v>5.6818612777501012E-2</c:v>
                </c:pt>
                <c:pt idx="970">
                  <c:v>5.6831481479801646E-2</c:v>
                </c:pt>
                <c:pt idx="971">
                  <c:v>5.6844354203872731E-2</c:v>
                </c:pt>
                <c:pt idx="972">
                  <c:v>5.6857230951100041E-2</c:v>
                </c:pt>
                <c:pt idx="973">
                  <c:v>5.6870111722870278E-2</c:v>
                </c:pt>
                <c:pt idx="974">
                  <c:v>5.6882996520570224E-2</c:v>
                </c:pt>
                <c:pt idx="975">
                  <c:v>5.6895885345587385E-2</c:v>
                </c:pt>
                <c:pt idx="976">
                  <c:v>5.690877819930977E-2</c:v>
                </c:pt>
                <c:pt idx="977">
                  <c:v>5.6921675083125602E-2</c:v>
                </c:pt>
                <c:pt idx="978">
                  <c:v>5.6934575998423984E-2</c:v>
                </c:pt>
                <c:pt idx="979">
                  <c:v>5.6947480946594353E-2</c:v>
                </c:pt>
                <c:pt idx="980">
                  <c:v>5.6960389929026883E-2</c:v>
                </c:pt>
                <c:pt idx="981">
                  <c:v>5.6973302947111754E-2</c:v>
                </c:pt>
                <c:pt idx="982">
                  <c:v>5.6986220002240059E-2</c:v>
                </c:pt>
                <c:pt idx="983">
                  <c:v>5.6999141095803355E-2</c:v>
                </c:pt>
                <c:pt idx="984">
                  <c:v>5.701206622919365E-2</c:v>
                </c:pt>
                <c:pt idx="985">
                  <c:v>5.7024995403803271E-2</c:v>
                </c:pt>
                <c:pt idx="986">
                  <c:v>5.7037928621025615E-2</c:v>
                </c:pt>
                <c:pt idx="987">
                  <c:v>5.7050865882253714E-2</c:v>
                </c:pt>
                <c:pt idx="988">
                  <c:v>5.706380718888171E-2</c:v>
                </c:pt>
                <c:pt idx="989">
                  <c:v>5.7076752542304425E-2</c:v>
                </c:pt>
                <c:pt idx="990">
                  <c:v>5.7089701943916729E-2</c:v>
                </c:pt>
                <c:pt idx="991">
                  <c:v>5.7102655395114131E-2</c:v>
                </c:pt>
                <c:pt idx="992">
                  <c:v>5.7115612897292813E-2</c:v>
                </c:pt>
                <c:pt idx="993">
                  <c:v>5.7128574451849171E-2</c:v>
                </c:pt>
                <c:pt idx="994">
                  <c:v>5.7141540060180247E-2</c:v>
                </c:pt>
                <c:pt idx="995">
                  <c:v>5.7154509723683897E-2</c:v>
                </c:pt>
                <c:pt idx="996">
                  <c:v>5.7167483443758049E-2</c:v>
                </c:pt>
                <c:pt idx="997">
                  <c:v>5.7180461221801183E-2</c:v>
                </c:pt>
                <c:pt idx="998">
                  <c:v>5.7193443059212784E-2</c:v>
                </c:pt>
                <c:pt idx="999">
                  <c:v>5.7206428957392016E-2</c:v>
                </c:pt>
                <c:pt idx="1000">
                  <c:v>5.721941891773933E-2</c:v>
                </c:pt>
                <c:pt idx="1001">
                  <c:v>5.7232412941655306E-2</c:v>
                </c:pt>
                <c:pt idx="1002">
                  <c:v>5.7245411030540941E-2</c:v>
                </c:pt>
                <c:pt idx="1003">
                  <c:v>5.7258413185798121E-2</c:v>
                </c:pt>
                <c:pt idx="1004">
                  <c:v>5.7271419408828877E-2</c:v>
                </c:pt>
                <c:pt idx="1005">
                  <c:v>5.7284429701035977E-2</c:v>
                </c:pt>
                <c:pt idx="1006">
                  <c:v>5.7297444063822443E-2</c:v>
                </c:pt>
                <c:pt idx="1007">
                  <c:v>5.7310462498592236E-2</c:v>
                </c:pt>
                <c:pt idx="1008">
                  <c:v>5.7323485006749456E-2</c:v>
                </c:pt>
                <c:pt idx="1009">
                  <c:v>5.7336511589698685E-2</c:v>
                </c:pt>
                <c:pt idx="1010">
                  <c:v>5.734954224884542E-2</c:v>
                </c:pt>
                <c:pt idx="1011">
                  <c:v>5.7362576985595305E-2</c:v>
                </c:pt>
                <c:pt idx="1012">
                  <c:v>5.737561580135446E-2</c:v>
                </c:pt>
                <c:pt idx="1013">
                  <c:v>5.7388658697529897E-2</c:v>
                </c:pt>
                <c:pt idx="1014">
                  <c:v>5.7401705675528686E-2</c:v>
                </c:pt>
                <c:pt idx="1015">
                  <c:v>5.7414756736758936E-2</c:v>
                </c:pt>
                <c:pt idx="1016">
                  <c:v>5.7427811882628604E-2</c:v>
                </c:pt>
                <c:pt idx="1017">
                  <c:v>5.7440871114546731E-2</c:v>
                </c:pt>
                <c:pt idx="1018">
                  <c:v>5.7453934433922667E-2</c:v>
                </c:pt>
                <c:pt idx="1019">
                  <c:v>5.7467001842166257E-2</c:v>
                </c:pt>
                <c:pt idx="1020">
                  <c:v>5.7480073340687714E-2</c:v>
                </c:pt>
                <c:pt idx="1021">
                  <c:v>5.7493148930898005E-2</c:v>
                </c:pt>
                <c:pt idx="1022">
                  <c:v>5.7506228614208593E-2</c:v>
                </c:pt>
                <c:pt idx="1023">
                  <c:v>5.7519312392031369E-2</c:v>
                </c:pt>
                <c:pt idx="1024">
                  <c:v>5.7532400265778709E-2</c:v>
                </c:pt>
                <c:pt idx="1025">
                  <c:v>5.7545492236863699E-2</c:v>
                </c:pt>
                <c:pt idx="1026">
                  <c:v>5.7558588306699569E-2</c:v>
                </c:pt>
                <c:pt idx="1027">
                  <c:v>5.7571688476700349E-2</c:v>
                </c:pt>
                <c:pt idx="1028">
                  <c:v>5.7584792748280711E-2</c:v>
                </c:pt>
                <c:pt idx="1029">
                  <c:v>5.7597901122855379E-2</c:v>
                </c:pt>
                <c:pt idx="1030">
                  <c:v>5.7611013601840115E-2</c:v>
                </c:pt>
                <c:pt idx="1031">
                  <c:v>5.7624130186650663E-2</c:v>
                </c:pt>
                <c:pt idx="1032">
                  <c:v>5.7637250878703819E-2</c:v>
                </c:pt>
                <c:pt idx="1033">
                  <c:v>5.7650375679416679E-2</c:v>
                </c:pt>
                <c:pt idx="1034">
                  <c:v>5.7663504590206624E-2</c:v>
                </c:pt>
                <c:pt idx="1035">
                  <c:v>5.7676637612491859E-2</c:v>
                </c:pt>
                <c:pt idx="1036">
                  <c:v>5.7689774747691012E-2</c:v>
                </c:pt>
                <c:pt idx="1037">
                  <c:v>5.7702915997223242E-2</c:v>
                </c:pt>
                <c:pt idx="1038">
                  <c:v>5.7716061362508099E-2</c:v>
                </c:pt>
                <c:pt idx="1039">
                  <c:v>5.7729210844965684E-2</c:v>
                </c:pt>
                <c:pt idx="1040">
                  <c:v>5.7742364446016901E-2</c:v>
                </c:pt>
                <c:pt idx="1041">
                  <c:v>5.7755522167082823E-2</c:v>
                </c:pt>
                <c:pt idx="1042">
                  <c:v>5.776868400958516E-2</c:v>
                </c:pt>
                <c:pt idx="1043">
                  <c:v>5.7781849974946155E-2</c:v>
                </c:pt>
                <c:pt idx="1044">
                  <c:v>5.7795020064588525E-2</c:v>
                </c:pt>
                <c:pt idx="1045">
                  <c:v>5.7808194279935762E-2</c:v>
                </c:pt>
                <c:pt idx="1046">
                  <c:v>5.7821372622411306E-2</c:v>
                </c:pt>
                <c:pt idx="1047">
                  <c:v>5.7834555093439773E-2</c:v>
                </c:pt>
                <c:pt idx="1048">
                  <c:v>5.7847741694445863E-2</c:v>
                </c:pt>
                <c:pt idx="1049">
                  <c:v>5.7860932426854805E-2</c:v>
                </c:pt>
                <c:pt idx="1050">
                  <c:v>5.7874127292092716E-2</c:v>
                </c:pt>
                <c:pt idx="1051">
                  <c:v>5.7887326291585911E-2</c:v>
                </c:pt>
                <c:pt idx="1052">
                  <c:v>5.7900529426761119E-2</c:v>
                </c:pt>
                <c:pt idx="1053">
                  <c:v>5.7913736699046071E-2</c:v>
                </c:pt>
                <c:pt idx="1054">
                  <c:v>5.7926948109868447E-2</c:v>
                </c:pt>
                <c:pt idx="1055">
                  <c:v>5.7940163660656754E-2</c:v>
                </c:pt>
                <c:pt idx="1056">
                  <c:v>5.7953383352840095E-2</c:v>
                </c:pt>
                <c:pt idx="1057">
                  <c:v>5.7966607187847935E-2</c:v>
                </c:pt>
                <c:pt idx="1058">
                  <c:v>5.7979835167110388E-2</c:v>
                </c:pt>
                <c:pt idx="1059">
                  <c:v>5.7993067292057769E-2</c:v>
                </c:pt>
                <c:pt idx="1060">
                  <c:v>5.8006303564121474E-2</c:v>
                </c:pt>
                <c:pt idx="1061">
                  <c:v>5.801954398473267E-2</c:v>
                </c:pt>
                <c:pt idx="1062">
                  <c:v>5.8032788555323941E-2</c:v>
                </c:pt>
                <c:pt idx="1063">
                  <c:v>5.8046037277327711E-2</c:v>
                </c:pt>
                <c:pt idx="1064">
                  <c:v>5.8059290152177104E-2</c:v>
                </c:pt>
                <c:pt idx="1065">
                  <c:v>5.8072547181305834E-2</c:v>
                </c:pt>
                <c:pt idx="1066">
                  <c:v>5.8085808366148198E-2</c:v>
                </c:pt>
                <c:pt idx="1067">
                  <c:v>5.8099073708138792E-2</c:v>
                </c:pt>
                <c:pt idx="1068">
                  <c:v>5.8112343208713002E-2</c:v>
                </c:pt>
                <c:pt idx="1069">
                  <c:v>5.812561686930659E-2</c:v>
                </c:pt>
                <c:pt idx="1070">
                  <c:v>5.8138894691355643E-2</c:v>
                </c:pt>
                <c:pt idx="1071">
                  <c:v>5.815217667629724E-2</c:v>
                </c:pt>
                <c:pt idx="1072">
                  <c:v>5.8165462825568587E-2</c:v>
                </c:pt>
                <c:pt idx="1073">
                  <c:v>5.817875314060765E-2</c:v>
                </c:pt>
                <c:pt idx="1074">
                  <c:v>5.819204762285278E-2</c:v>
                </c:pt>
                <c:pt idx="1075">
                  <c:v>5.8205346273742908E-2</c:v>
                </c:pt>
                <c:pt idx="1076">
                  <c:v>5.8218649094717426E-2</c:v>
                </c:pt>
                <c:pt idx="1077">
                  <c:v>5.8231956087216402E-2</c:v>
                </c:pt>
                <c:pt idx="1078">
                  <c:v>5.8245267252680241E-2</c:v>
                </c:pt>
                <c:pt idx="1079">
                  <c:v>5.8258582592550005E-2</c:v>
                </c:pt>
                <c:pt idx="1080">
                  <c:v>5.8271902108267264E-2</c:v>
                </c:pt>
                <c:pt idx="1081">
                  <c:v>5.8285225801273911E-2</c:v>
                </c:pt>
                <c:pt idx="1082">
                  <c:v>5.8298553673012815E-2</c:v>
                </c:pt>
                <c:pt idx="1083">
                  <c:v>5.8311885724926918E-2</c:v>
                </c:pt>
                <c:pt idx="1084">
                  <c:v>5.8325221958459912E-2</c:v>
                </c:pt>
                <c:pt idx="1085">
                  <c:v>5.8338562375056073E-2</c:v>
                </c:pt>
                <c:pt idx="1086">
                  <c:v>5.8351906976159953E-2</c:v>
                </c:pt>
                <c:pt idx="1087">
                  <c:v>5.8365255763216883E-2</c:v>
                </c:pt>
                <c:pt idx="1088">
                  <c:v>5.8378608737672526E-2</c:v>
                </c:pt>
                <c:pt idx="1089">
                  <c:v>5.8391965900973251E-2</c:v>
                </c:pt>
                <c:pt idx="1090">
                  <c:v>5.8405327254565764E-2</c:v>
                </c:pt>
                <c:pt idx="1091">
                  <c:v>5.8418692799897504E-2</c:v>
                </c:pt>
                <c:pt idx="1092">
                  <c:v>5.8432062538416381E-2</c:v>
                </c:pt>
                <c:pt idx="1093">
                  <c:v>5.8445436471570592E-2</c:v>
                </c:pt>
                <c:pt idx="1094">
                  <c:v>5.8458814600809247E-2</c:v>
                </c:pt>
                <c:pt idx="1095">
                  <c:v>5.8472196927581759E-2</c:v>
                </c:pt>
                <c:pt idx="1096">
                  <c:v>5.8485583453338041E-2</c:v>
                </c:pt>
                <c:pt idx="1097">
                  <c:v>5.8498974179528672E-2</c:v>
                </c:pt>
                <c:pt idx="1098">
                  <c:v>5.8512369107604732E-2</c:v>
                </c:pt>
                <c:pt idx="1099">
                  <c:v>5.8525768239017666E-2</c:v>
                </c:pt>
                <c:pt idx="1100">
                  <c:v>5.853917157521956E-2</c:v>
                </c:pt>
                <c:pt idx="1101">
                  <c:v>5.8552579117663033E-2</c:v>
                </c:pt>
                <c:pt idx="1102">
                  <c:v>5.8565990867801454E-2</c:v>
                </c:pt>
                <c:pt idx="1103">
                  <c:v>5.8579406827088204E-2</c:v>
                </c:pt>
                <c:pt idx="1104">
                  <c:v>5.85928269969778E-2</c:v>
                </c:pt>
                <c:pt idx="1105">
                  <c:v>5.8606251378924709E-2</c:v>
                </c:pt>
                <c:pt idx="1106">
                  <c:v>5.8619679974384414E-2</c:v>
                </c:pt>
                <c:pt idx="1107">
                  <c:v>5.8633112784812667E-2</c:v>
                </c:pt>
                <c:pt idx="1108">
                  <c:v>5.8646549811665789E-2</c:v>
                </c:pt>
                <c:pt idx="1109">
                  <c:v>5.865999105640058E-2</c:v>
                </c:pt>
                <c:pt idx="1110">
                  <c:v>5.8673436520474534E-2</c:v>
                </c:pt>
                <c:pt idx="1111">
                  <c:v>5.8686886205345554E-2</c:v>
                </c:pt>
                <c:pt idx="1112">
                  <c:v>5.870034011247207E-2</c:v>
                </c:pt>
                <c:pt idx="1113">
                  <c:v>5.8713798243313159E-2</c:v>
                </c:pt>
                <c:pt idx="1114">
                  <c:v>5.8727260599328292E-2</c:v>
                </c:pt>
                <c:pt idx="1115">
                  <c:v>5.8740727181977419E-2</c:v>
                </c:pt>
                <c:pt idx="1116">
                  <c:v>5.8754197992721476E-2</c:v>
                </c:pt>
                <c:pt idx="1117">
                  <c:v>5.8767673033021252E-2</c:v>
                </c:pt>
                <c:pt idx="1118">
                  <c:v>5.8781152304338433E-2</c:v>
                </c:pt>
                <c:pt idx="1119">
                  <c:v>5.8794635808135411E-2</c:v>
                </c:pt>
                <c:pt idx="1120">
                  <c:v>5.8808123545874752E-2</c:v>
                </c:pt>
                <c:pt idx="1121">
                  <c:v>5.8821615519019883E-2</c:v>
                </c:pt>
                <c:pt idx="1122">
                  <c:v>5.8835111729034356E-2</c:v>
                </c:pt>
                <c:pt idx="1123">
                  <c:v>5.8848612177382631E-2</c:v>
                </c:pt>
                <c:pt idx="1124">
                  <c:v>5.8862116865529591E-2</c:v>
                </c:pt>
                <c:pt idx="1125">
                  <c:v>5.8875625794940566E-2</c:v>
                </c:pt>
                <c:pt idx="1126">
                  <c:v>5.888913896708161E-2</c:v>
                </c:pt>
                <c:pt idx="1127">
                  <c:v>5.8902656383418961E-2</c:v>
                </c:pt>
                <c:pt idx="1128">
                  <c:v>5.8916178045419765E-2</c:v>
                </c:pt>
                <c:pt idx="1129">
                  <c:v>5.8929703954551625E-2</c:v>
                </c:pt>
                <c:pt idx="1130">
                  <c:v>5.894323411228259E-2</c:v>
                </c:pt>
                <c:pt idx="1131">
                  <c:v>5.8956768520081082E-2</c:v>
                </c:pt>
                <c:pt idx="1132">
                  <c:v>5.897030717941637E-2</c:v>
                </c:pt>
                <c:pt idx="1133">
                  <c:v>5.8983850091758223E-2</c:v>
                </c:pt>
                <c:pt idx="1134">
                  <c:v>5.8997397258576702E-2</c:v>
                </c:pt>
                <c:pt idx="1135">
                  <c:v>5.901094868134265E-2</c:v>
                </c:pt>
                <c:pt idx="1136">
                  <c:v>5.9024504361527334E-2</c:v>
                </c:pt>
                <c:pt idx="1137">
                  <c:v>5.9038064300602558E-2</c:v>
                </c:pt>
                <c:pt idx="1138">
                  <c:v>5.905162850004067E-2</c:v>
                </c:pt>
                <c:pt idx="1139">
                  <c:v>5.9065196961314681E-2</c:v>
                </c:pt>
                <c:pt idx="1140">
                  <c:v>5.9078769685897849E-2</c:v>
                </c:pt>
                <c:pt idx="1141">
                  <c:v>5.9092346675264279E-2</c:v>
                </c:pt>
                <c:pt idx="1142">
                  <c:v>5.9105927930888473E-2</c:v>
                </c:pt>
                <c:pt idx="1143">
                  <c:v>5.9119513454245445E-2</c:v>
                </c:pt>
                <c:pt idx="1144">
                  <c:v>5.9133103246810689E-2</c:v>
                </c:pt>
                <c:pt idx="1145">
                  <c:v>5.9146697310060642E-2</c:v>
                </c:pt>
                <c:pt idx="1146">
                  <c:v>5.9160295645471622E-2</c:v>
                </c:pt>
                <c:pt idx="1147">
                  <c:v>5.9173898254520921E-2</c:v>
                </c:pt>
                <c:pt idx="1148">
                  <c:v>5.9187505138686411E-2</c:v>
                </c:pt>
                <c:pt idx="1149">
                  <c:v>5.9201116299446258E-2</c:v>
                </c:pt>
                <c:pt idx="1150">
                  <c:v>5.9214731738279271E-2</c:v>
                </c:pt>
                <c:pt idx="1151">
                  <c:v>5.9228351456664927E-2</c:v>
                </c:pt>
                <c:pt idx="1152">
                  <c:v>5.9241975456083167E-2</c:v>
                </c:pt>
                <c:pt idx="1153">
                  <c:v>5.9255603738014105E-2</c:v>
                </c:pt>
                <c:pt idx="1154">
                  <c:v>5.9269236303939161E-2</c:v>
                </c:pt>
                <c:pt idx="1155">
                  <c:v>5.9282873155339436E-2</c:v>
                </c:pt>
                <c:pt idx="1156">
                  <c:v>5.9296514293697332E-2</c:v>
                </c:pt>
                <c:pt idx="1157">
                  <c:v>5.9310159720495387E-2</c:v>
                </c:pt>
                <c:pt idx="1158">
                  <c:v>5.9323809437216511E-2</c:v>
                </c:pt>
                <c:pt idx="1159">
                  <c:v>5.9337463445344678E-2</c:v>
                </c:pt>
                <c:pt idx="1160">
                  <c:v>5.9351121746363839E-2</c:v>
                </c:pt>
                <c:pt idx="1161">
                  <c:v>5.9364784341759062E-2</c:v>
                </c:pt>
                <c:pt idx="1162">
                  <c:v>5.9378451233015543E-2</c:v>
                </c:pt>
                <c:pt idx="1163">
                  <c:v>5.9392122421618974E-2</c:v>
                </c:pt>
                <c:pt idx="1164">
                  <c:v>5.940579790905598E-2</c:v>
                </c:pt>
                <c:pt idx="1165">
                  <c:v>5.9419477696813307E-2</c:v>
                </c:pt>
                <c:pt idx="1166">
                  <c:v>5.9433161786378634E-2</c:v>
                </c:pt>
                <c:pt idx="1167">
                  <c:v>5.9446850179239855E-2</c:v>
                </c:pt>
                <c:pt idx="1168">
                  <c:v>5.946054287688559E-2</c:v>
                </c:pt>
                <c:pt idx="1169">
                  <c:v>5.9474239880804934E-2</c:v>
                </c:pt>
                <c:pt idx="1170">
                  <c:v>5.948794119248748E-2</c:v>
                </c:pt>
                <c:pt idx="1171">
                  <c:v>5.9501646813423528E-2</c:v>
                </c:pt>
                <c:pt idx="1172">
                  <c:v>5.9515356745103776E-2</c:v>
                </c:pt>
                <c:pt idx="1173">
                  <c:v>5.9529070989019377E-2</c:v>
                </c:pt>
                <c:pt idx="1174">
                  <c:v>5.9542789546662464E-2</c:v>
                </c:pt>
                <c:pt idx="1175">
                  <c:v>5.9556512419525212E-2</c:v>
                </c:pt>
                <c:pt idx="1176">
                  <c:v>5.9570239609100392E-2</c:v>
                </c:pt>
                <c:pt idx="1177">
                  <c:v>5.9583971116881802E-2</c:v>
                </c:pt>
                <c:pt idx="1178">
                  <c:v>5.9597706944363352E-2</c:v>
                </c:pt>
                <c:pt idx="1179">
                  <c:v>5.9611447093039387E-2</c:v>
                </c:pt>
                <c:pt idx="1180">
                  <c:v>5.9625191564405315E-2</c:v>
                </c:pt>
                <c:pt idx="1181">
                  <c:v>5.9638940359956524E-2</c:v>
                </c:pt>
                <c:pt idx="1182">
                  <c:v>5.9652693481189303E-2</c:v>
                </c:pt>
                <c:pt idx="1183">
                  <c:v>5.9666450929600393E-2</c:v>
                </c:pt>
                <c:pt idx="1184">
                  <c:v>5.9680212706687177E-2</c:v>
                </c:pt>
                <c:pt idx="1185">
                  <c:v>5.9693978813947349E-2</c:v>
                </c:pt>
                <c:pt idx="1186">
                  <c:v>5.9707749252879409E-2</c:v>
                </c:pt>
                <c:pt idx="1187">
                  <c:v>5.9721524024982139E-2</c:v>
                </c:pt>
                <c:pt idx="1188">
                  <c:v>5.9735303131755117E-2</c:v>
                </c:pt>
                <c:pt idx="1189">
                  <c:v>5.9749086574698254E-2</c:v>
                </c:pt>
                <c:pt idx="1190">
                  <c:v>5.9762874355312315E-2</c:v>
                </c:pt>
                <c:pt idx="1191">
                  <c:v>5.9776666475098217E-2</c:v>
                </c:pt>
                <c:pt idx="1192">
                  <c:v>5.9790462935557724E-2</c:v>
                </c:pt>
                <c:pt idx="1193">
                  <c:v>5.9804263738193045E-2</c:v>
                </c:pt>
                <c:pt idx="1194">
                  <c:v>5.9818068884506907E-2</c:v>
                </c:pt>
                <c:pt idx="1195">
                  <c:v>5.9831878376002699E-2</c:v>
                </c:pt>
                <c:pt idx="1196">
                  <c:v>5.9845692214184169E-2</c:v>
                </c:pt>
                <c:pt idx="1197">
                  <c:v>5.9859510400555718E-2</c:v>
                </c:pt>
                <c:pt idx="1198">
                  <c:v>5.987333293662251E-2</c:v>
                </c:pt>
                <c:pt idx="1199">
                  <c:v>5.9887159823889799E-2</c:v>
                </c:pt>
                <c:pt idx="1200">
                  <c:v>5.9900991063863748E-2</c:v>
                </c:pt>
                <c:pt idx="1201">
                  <c:v>5.9914826658051069E-2</c:v>
                </c:pt>
                <c:pt idx="1202">
                  <c:v>5.9928666607958696E-2</c:v>
                </c:pt>
                <c:pt idx="1203">
                  <c:v>5.9942510915094525E-2</c:v>
                </c:pt>
                <c:pt idx="1204">
                  <c:v>5.9956359580966755E-2</c:v>
                </c:pt>
                <c:pt idx="1205">
                  <c:v>5.9970212607084246E-2</c:v>
                </c:pt>
                <c:pt idx="1206">
                  <c:v>5.9984069994956132E-2</c:v>
                </c:pt>
                <c:pt idx="1207">
                  <c:v>5.9997931746092671E-2</c:v>
                </c:pt>
                <c:pt idx="1208">
                  <c:v>6.0011797862004002E-2</c:v>
                </c:pt>
                <c:pt idx="1209">
                  <c:v>6.0025668344201331E-2</c:v>
                </c:pt>
                <c:pt idx="1210">
                  <c:v>6.0039543194196139E-2</c:v>
                </c:pt>
                <c:pt idx="1211">
                  <c:v>6.0053422413500687E-2</c:v>
                </c:pt>
                <c:pt idx="1212">
                  <c:v>6.0067306003627481E-2</c:v>
                </c:pt>
                <c:pt idx="1213">
                  <c:v>6.0081193966089762E-2</c:v>
                </c:pt>
                <c:pt idx="1214">
                  <c:v>6.0095086302401457E-2</c:v>
                </c:pt>
                <c:pt idx="1215">
                  <c:v>6.0108983014076654E-2</c:v>
                </c:pt>
                <c:pt idx="1216">
                  <c:v>6.0122884102630489E-2</c:v>
                </c:pt>
                <c:pt idx="1217">
                  <c:v>6.0136789569578152E-2</c:v>
                </c:pt>
                <c:pt idx="1218">
                  <c:v>6.0150699416435784E-2</c:v>
                </c:pt>
                <c:pt idx="1219">
                  <c:v>6.0164613644719922E-2</c:v>
                </c:pt>
                <c:pt idx="1220">
                  <c:v>6.0178532255947575E-2</c:v>
                </c:pt>
                <c:pt idx="1221">
                  <c:v>6.0192455251636537E-2</c:v>
                </c:pt>
                <c:pt idx="1222">
                  <c:v>6.0206382633304918E-2</c:v>
                </c:pt>
                <c:pt idx="1223">
                  <c:v>6.0220314402471456E-2</c:v>
                </c:pt>
                <c:pt idx="1224">
                  <c:v>6.0234250560655414E-2</c:v>
                </c:pt>
                <c:pt idx="1225">
                  <c:v>6.0248191109376889E-2</c:v>
                </c:pt>
                <c:pt idx="1226">
                  <c:v>6.0262136050155998E-2</c:v>
                </c:pt>
                <c:pt idx="1227">
                  <c:v>6.0276085384513969E-2</c:v>
                </c:pt>
                <c:pt idx="1228">
                  <c:v>6.0290039113972294E-2</c:v>
                </c:pt>
                <c:pt idx="1229">
                  <c:v>6.0303997240052878E-2</c:v>
                </c:pt>
                <c:pt idx="1230">
                  <c:v>6.0317959764278617E-2</c:v>
                </c:pt>
                <c:pt idx="1231">
                  <c:v>6.0331926688172562E-2</c:v>
                </c:pt>
                <c:pt idx="1232">
                  <c:v>6.0345898013258563E-2</c:v>
                </c:pt>
                <c:pt idx="1233">
                  <c:v>6.0359873741060818E-2</c:v>
                </c:pt>
                <c:pt idx="1234">
                  <c:v>6.0373853873104365E-2</c:v>
                </c:pt>
                <c:pt idx="1235">
                  <c:v>6.0387838410914399E-2</c:v>
                </c:pt>
                <c:pt idx="1236">
                  <c:v>6.0401827356017131E-2</c:v>
                </c:pt>
                <c:pt idx="1237">
                  <c:v>6.0415820709938978E-2</c:v>
                </c:pt>
                <c:pt idx="1238">
                  <c:v>6.0429818474207121E-2</c:v>
                </c:pt>
                <c:pt idx="1239">
                  <c:v>6.0443820650349152E-2</c:v>
                </c:pt>
                <c:pt idx="1240">
                  <c:v>6.0457827239893402E-2</c:v>
                </c:pt>
                <c:pt idx="1241">
                  <c:v>6.0471838244368505E-2</c:v>
                </c:pt>
                <c:pt idx="1242">
                  <c:v>6.0485853665303832E-2</c:v>
                </c:pt>
                <c:pt idx="1243">
                  <c:v>6.0499873504229328E-2</c:v>
                </c:pt>
                <c:pt idx="1244">
                  <c:v>6.0513897762675371E-2</c:v>
                </c:pt>
                <c:pt idx="1245">
                  <c:v>6.0527926442173058E-2</c:v>
                </c:pt>
                <c:pt idx="1246">
                  <c:v>6.0541959544254002E-2</c:v>
                </c:pt>
                <c:pt idx="1247">
                  <c:v>6.0555997070450264E-2</c:v>
                </c:pt>
                <c:pt idx="1248">
                  <c:v>6.0570039022294339E-2</c:v>
                </c:pt>
                <c:pt idx="1249">
                  <c:v>6.0584085401319793E-2</c:v>
                </c:pt>
                <c:pt idx="1250">
                  <c:v>6.0598136209060426E-2</c:v>
                </c:pt>
                <c:pt idx="1251">
                  <c:v>6.0612191447050379E-2</c:v>
                </c:pt>
                <c:pt idx="1252">
                  <c:v>6.0626251116824653E-2</c:v>
                </c:pt>
                <c:pt idx="1253">
                  <c:v>6.0640315219918819E-2</c:v>
                </c:pt>
                <c:pt idx="1254">
                  <c:v>6.0654383757868899E-2</c:v>
                </c:pt>
                <c:pt idx="1255">
                  <c:v>6.066845673221153E-2</c:v>
                </c:pt>
                <c:pt idx="1256">
                  <c:v>6.0682534144483893E-2</c:v>
                </c:pt>
                <c:pt idx="1257">
                  <c:v>6.0696615996223682E-2</c:v>
                </c:pt>
                <c:pt idx="1258">
                  <c:v>6.0710702288969222E-2</c:v>
                </c:pt>
                <c:pt idx="1259">
                  <c:v>6.0724793024259371E-2</c:v>
                </c:pt>
                <c:pt idx="1260">
                  <c:v>6.0738888203633636E-2</c:v>
                </c:pt>
                <c:pt idx="1261">
                  <c:v>6.0752987828631796E-2</c:v>
                </c:pt>
                <c:pt idx="1262">
                  <c:v>6.0767091900794552E-2</c:v>
                </c:pt>
                <c:pt idx="1263">
                  <c:v>6.078120042166308E-2</c:v>
                </c:pt>
                <c:pt idx="1264">
                  <c:v>6.0795313392778855E-2</c:v>
                </c:pt>
                <c:pt idx="1265">
                  <c:v>6.0809430815684379E-2</c:v>
                </c:pt>
                <c:pt idx="1266">
                  <c:v>6.0823552691922286E-2</c:v>
                </c:pt>
                <c:pt idx="1267">
                  <c:v>6.0837679023035857E-2</c:v>
                </c:pt>
                <c:pt idx="1268">
                  <c:v>6.085180981056923E-2</c:v>
                </c:pt>
                <c:pt idx="1269">
                  <c:v>6.0865945056066802E-2</c:v>
                </c:pt>
                <c:pt idx="1270">
                  <c:v>6.0880084761073594E-2</c:v>
                </c:pt>
                <c:pt idx="1271">
                  <c:v>6.0894228927135356E-2</c:v>
                </c:pt>
                <c:pt idx="1272">
                  <c:v>6.0908377555798129E-2</c:v>
                </c:pt>
                <c:pt idx="1273">
                  <c:v>6.0922530648608753E-2</c:v>
                </c:pt>
                <c:pt idx="1274">
                  <c:v>6.0936688207114578E-2</c:v>
                </c:pt>
                <c:pt idx="1275">
                  <c:v>6.0950850232863417E-2</c:v>
                </c:pt>
                <c:pt idx="1276">
                  <c:v>6.0965016727403711E-2</c:v>
                </c:pt>
                <c:pt idx="1277">
                  <c:v>6.0979187692284602E-2</c:v>
                </c:pt>
                <c:pt idx="1278">
                  <c:v>6.0993363129055546E-2</c:v>
                </c:pt>
                <c:pt idx="1279">
                  <c:v>6.1007543039266775E-2</c:v>
                </c:pt>
                <c:pt idx="1280">
                  <c:v>6.1021727424468923E-2</c:v>
                </c:pt>
                <c:pt idx="1281">
                  <c:v>6.103591628621334E-2</c:v>
                </c:pt>
                <c:pt idx="1282">
                  <c:v>6.1050109626051889E-2</c:v>
                </c:pt>
                <c:pt idx="1283">
                  <c:v>6.1064307445536828E-2</c:v>
                </c:pt>
                <c:pt idx="1284">
                  <c:v>6.1078509746221442E-2</c:v>
                </c:pt>
                <c:pt idx="1285">
                  <c:v>6.1092716529658989E-2</c:v>
                </c:pt>
                <c:pt idx="1286">
                  <c:v>6.1106927797403746E-2</c:v>
                </c:pt>
                <c:pt idx="1287">
                  <c:v>6.1121143551010386E-2</c:v>
                </c:pt>
                <c:pt idx="1288">
                  <c:v>6.1135363792034179E-2</c:v>
                </c:pt>
                <c:pt idx="1289">
                  <c:v>6.1149588522030923E-2</c:v>
                </c:pt>
                <c:pt idx="1290">
                  <c:v>6.1163817742556977E-2</c:v>
                </c:pt>
                <c:pt idx="1291">
                  <c:v>6.1178051455169448E-2</c:v>
                </c:pt>
                <c:pt idx="1292">
                  <c:v>6.1192289661425599E-2</c:v>
                </c:pt>
                <c:pt idx="1293">
                  <c:v>6.1206532362883898E-2</c:v>
                </c:pt>
                <c:pt idx="1294">
                  <c:v>6.1220779561102605E-2</c:v>
                </c:pt>
                <c:pt idx="1295">
                  <c:v>6.1235031257641265E-2</c:v>
                </c:pt>
                <c:pt idx="1296">
                  <c:v>6.1249287454059609E-2</c:v>
                </c:pt>
                <c:pt idx="1297">
                  <c:v>6.126354815191809E-2</c:v>
                </c:pt>
                <c:pt idx="1298">
                  <c:v>6.1277813352777523E-2</c:v>
                </c:pt>
                <c:pt idx="1299">
                  <c:v>6.1292083058199498E-2</c:v>
                </c:pt>
                <c:pt idx="1300">
                  <c:v>6.1306357269746044E-2</c:v>
                </c:pt>
                <c:pt idx="1301">
                  <c:v>6.1320635988979945E-2</c:v>
                </c:pt>
                <c:pt idx="1302">
                  <c:v>6.1334919217464298E-2</c:v>
                </c:pt>
                <c:pt idx="1303">
                  <c:v>6.1349206956763068E-2</c:v>
                </c:pt>
                <c:pt idx="1304">
                  <c:v>6.1363499208440524E-2</c:v>
                </c:pt>
                <c:pt idx="1305">
                  <c:v>6.1377795974061733E-2</c:v>
                </c:pt>
                <c:pt idx="1306">
                  <c:v>6.1392097255191985E-2</c:v>
                </c:pt>
                <c:pt idx="1307">
                  <c:v>6.1406403053397667E-2</c:v>
                </c:pt>
                <c:pt idx="1308">
                  <c:v>6.1420713370245281E-2</c:v>
                </c:pt>
                <c:pt idx="1309">
                  <c:v>6.1435028207302157E-2</c:v>
                </c:pt>
                <c:pt idx="1310">
                  <c:v>6.144934756613598E-2</c:v>
                </c:pt>
                <c:pt idx="1311">
                  <c:v>6.1463671448315271E-2</c:v>
                </c:pt>
                <c:pt idx="1312">
                  <c:v>6.1477999855408888E-2</c:v>
                </c:pt>
                <c:pt idx="1313">
                  <c:v>6.1492332788986415E-2</c:v>
                </c:pt>
                <c:pt idx="1314">
                  <c:v>6.1506670250617963E-2</c:v>
                </c:pt>
                <c:pt idx="1315">
                  <c:v>6.1521012241874277E-2</c:v>
                </c:pt>
                <c:pt idx="1316">
                  <c:v>6.1535358764326489E-2</c:v>
                </c:pt>
                <c:pt idx="1317">
                  <c:v>6.1549709819546473E-2</c:v>
                </c:pt>
                <c:pt idx="1318">
                  <c:v>6.1564065409106784E-2</c:v>
                </c:pt>
                <c:pt idx="1319">
                  <c:v>6.1578425534580254E-2</c:v>
                </c:pt>
                <c:pt idx="1320">
                  <c:v>6.159279019754036E-2</c:v>
                </c:pt>
                <c:pt idx="1321">
                  <c:v>6.1607159399561524E-2</c:v>
                </c:pt>
                <c:pt idx="1322">
                  <c:v>6.1621533142218174E-2</c:v>
                </c:pt>
                <c:pt idx="1323">
                  <c:v>6.1635911427085653E-2</c:v>
                </c:pt>
                <c:pt idx="1324">
                  <c:v>6.1650294255739972E-2</c:v>
                </c:pt>
                <c:pt idx="1325">
                  <c:v>6.1664681629757398E-2</c:v>
                </c:pt>
                <c:pt idx="1326">
                  <c:v>6.1679073550715072E-2</c:v>
                </c:pt>
                <c:pt idx="1327">
                  <c:v>6.1693470020190454E-2</c:v>
                </c:pt>
                <c:pt idx="1328">
                  <c:v>6.1707871039761844E-2</c:v>
                </c:pt>
                <c:pt idx="1329">
                  <c:v>6.1722276611007924E-2</c:v>
                </c:pt>
                <c:pt idx="1330">
                  <c:v>6.1736686735508042E-2</c:v>
                </c:pt>
                <c:pt idx="1331">
                  <c:v>6.1751101414842087E-2</c:v>
                </c:pt>
                <c:pt idx="1332">
                  <c:v>6.1765520650590516E-2</c:v>
                </c:pt>
                <c:pt idx="1333">
                  <c:v>6.177994444433442E-2</c:v>
                </c:pt>
                <c:pt idx="1334">
                  <c:v>6.17943727976554E-2</c:v>
                </c:pt>
                <c:pt idx="1335">
                  <c:v>6.1808805712135664E-2</c:v>
                </c:pt>
                <c:pt idx="1336">
                  <c:v>6.1823243189358043E-2</c:v>
                </c:pt>
                <c:pt idx="1337">
                  <c:v>6.1837685230905888E-2</c:v>
                </c:pt>
                <c:pt idx="1338">
                  <c:v>6.1852131838363134E-2</c:v>
                </c:pt>
                <c:pt idx="1339">
                  <c:v>6.1866583013314373E-2</c:v>
                </c:pt>
                <c:pt idx="1340">
                  <c:v>6.1881038757344561E-2</c:v>
                </c:pt>
                <c:pt idx="1341">
                  <c:v>6.1895499072039624E-2</c:v>
                </c:pt>
                <c:pt idx="1342">
                  <c:v>6.190996395898566E-2</c:v>
                </c:pt>
                <c:pt idx="1343">
                  <c:v>6.1924433419769609E-2</c:v>
                </c:pt>
                <c:pt idx="1344">
                  <c:v>6.1938907455978673E-2</c:v>
                </c:pt>
                <c:pt idx="1345">
                  <c:v>6.1953386069201255E-2</c:v>
                </c:pt>
                <c:pt idx="1346">
                  <c:v>6.1967869261025633E-2</c:v>
                </c:pt>
                <c:pt idx="1347">
                  <c:v>6.1982357033041037E-2</c:v>
                </c:pt>
                <c:pt idx="1348">
                  <c:v>6.1996849386837347E-2</c:v>
                </c:pt>
                <c:pt idx="1349">
                  <c:v>6.2011346324004721E-2</c:v>
                </c:pt>
                <c:pt idx="1350">
                  <c:v>6.2025847846134269E-2</c:v>
                </c:pt>
                <c:pt idx="1351">
                  <c:v>6.2040353954817398E-2</c:v>
                </c:pt>
                <c:pt idx="1352">
                  <c:v>6.2054864651646079E-2</c:v>
                </c:pt>
                <c:pt idx="1353">
                  <c:v>6.2069379938213112E-2</c:v>
                </c:pt>
                <c:pt idx="1354">
                  <c:v>6.2083899816111836E-2</c:v>
                </c:pt>
                <c:pt idx="1355">
                  <c:v>6.2098424286935801E-2</c:v>
                </c:pt>
                <c:pt idx="1356">
                  <c:v>6.2112953352279635E-2</c:v>
                </c:pt>
                <c:pt idx="1357">
                  <c:v>6.2127487013738346E-2</c:v>
                </c:pt>
                <c:pt idx="1358">
                  <c:v>6.2142025272907311E-2</c:v>
                </c:pt>
                <c:pt idx="1359">
                  <c:v>6.2156568131382976E-2</c:v>
                </c:pt>
                <c:pt idx="1360">
                  <c:v>6.2171115590761918E-2</c:v>
                </c:pt>
                <c:pt idx="1361">
                  <c:v>6.2185667652641358E-2</c:v>
                </c:pt>
                <c:pt idx="1362">
                  <c:v>6.2200224318619525E-2</c:v>
                </c:pt>
                <c:pt idx="1363">
                  <c:v>6.2214785590294606E-2</c:v>
                </c:pt>
                <c:pt idx="1364">
                  <c:v>6.2229351469265837E-2</c:v>
                </c:pt>
                <c:pt idx="1365">
                  <c:v>6.2243921957132936E-2</c:v>
                </c:pt>
                <c:pt idx="1366">
                  <c:v>6.2258497055496007E-2</c:v>
                </c:pt>
                <c:pt idx="1367">
                  <c:v>6.2273076765956038E-2</c:v>
                </c:pt>
                <c:pt idx="1368">
                  <c:v>6.2287661090114417E-2</c:v>
                </c:pt>
                <c:pt idx="1369">
                  <c:v>6.2302250029573202E-2</c:v>
                </c:pt>
                <c:pt idx="1370">
                  <c:v>6.2316843585934839E-2</c:v>
                </c:pt>
                <c:pt idx="1371">
                  <c:v>6.2331441760802631E-2</c:v>
                </c:pt>
                <c:pt idx="1372">
                  <c:v>6.2346044555780251E-2</c:v>
                </c:pt>
                <c:pt idx="1373">
                  <c:v>6.2360651972472196E-2</c:v>
                </c:pt>
                <c:pt idx="1374">
                  <c:v>6.2375264012483389E-2</c:v>
                </c:pt>
                <c:pt idx="1375">
                  <c:v>6.2389880677419282E-2</c:v>
                </c:pt>
                <c:pt idx="1376">
                  <c:v>6.2404501968886118E-2</c:v>
                </c:pt>
                <c:pt idx="1377">
                  <c:v>6.2419127888490487E-2</c:v>
                </c:pt>
                <c:pt idx="1378">
                  <c:v>6.2433758437839715E-2</c:v>
                </c:pt>
                <c:pt idx="1379">
                  <c:v>6.244839361854175E-2</c:v>
                </c:pt>
                <c:pt idx="1380">
                  <c:v>6.2463033432204988E-2</c:v>
                </c:pt>
                <c:pt idx="1381">
                  <c:v>6.2477677880438572E-2</c:v>
                </c:pt>
                <c:pt idx="1382">
                  <c:v>6.2492326964852067E-2</c:v>
                </c:pt>
                <c:pt idx="1383">
                  <c:v>6.2506980687055694E-2</c:v>
                </c:pt>
                <c:pt idx="1384">
                  <c:v>6.2521639048660427E-2</c:v>
                </c:pt>
                <c:pt idx="1385">
                  <c:v>6.2536302051277567E-2</c:v>
                </c:pt>
                <c:pt idx="1386">
                  <c:v>6.2550969696519271E-2</c:v>
                </c:pt>
                <c:pt idx="1387">
                  <c:v>6.2565641985997872E-2</c:v>
                </c:pt>
                <c:pt idx="1388">
                  <c:v>6.258031892132683E-2</c:v>
                </c:pt>
                <c:pt idx="1389">
                  <c:v>6.2595000504119688E-2</c:v>
                </c:pt>
                <c:pt idx="1390">
                  <c:v>6.2609686735991127E-2</c:v>
                </c:pt>
                <c:pt idx="1391">
                  <c:v>6.2624377618555799E-2</c:v>
                </c:pt>
                <c:pt idx="1392">
                  <c:v>6.263907315342937E-2</c:v>
                </c:pt>
                <c:pt idx="1393">
                  <c:v>6.2653773342228047E-2</c:v>
                </c:pt>
                <c:pt idx="1394">
                  <c:v>6.266847818656851E-2</c:v>
                </c:pt>
                <c:pt idx="1395">
                  <c:v>6.2683187688068104E-2</c:v>
                </c:pt>
                <c:pt idx="1396">
                  <c:v>6.2697901848344673E-2</c:v>
                </c:pt>
                <c:pt idx="1397">
                  <c:v>6.2712620669016825E-2</c:v>
                </c:pt>
                <c:pt idx="1398">
                  <c:v>6.2727344151703765E-2</c:v>
                </c:pt>
                <c:pt idx="1399">
                  <c:v>6.274207229802492E-2</c:v>
                </c:pt>
                <c:pt idx="1400">
                  <c:v>6.2756805109600758E-2</c:v>
                </c:pt>
                <c:pt idx="1401">
                  <c:v>6.2771542588052093E-2</c:v>
                </c:pt>
                <c:pt idx="1402">
                  <c:v>6.2786284735000433E-2</c:v>
                </c:pt>
                <c:pt idx="1403">
                  <c:v>6.2801031552067843E-2</c:v>
                </c:pt>
                <c:pt idx="1404">
                  <c:v>6.281578304087701E-2</c:v>
                </c:pt>
                <c:pt idx="1405">
                  <c:v>6.2830539203051247E-2</c:v>
                </c:pt>
                <c:pt idx="1406">
                  <c:v>6.2845300040214269E-2</c:v>
                </c:pt>
                <c:pt idx="1407">
                  <c:v>6.2860065553990555E-2</c:v>
                </c:pt>
                <c:pt idx="1408">
                  <c:v>6.2874835746005206E-2</c:v>
                </c:pt>
                <c:pt idx="1409">
                  <c:v>6.2889610617883868E-2</c:v>
                </c:pt>
                <c:pt idx="1410">
                  <c:v>6.290439017125278E-2</c:v>
                </c:pt>
                <c:pt idx="1411">
                  <c:v>6.2919174407738643E-2</c:v>
                </c:pt>
                <c:pt idx="1412">
                  <c:v>6.2933963328968917E-2</c:v>
                </c:pt>
                <c:pt idx="1413">
                  <c:v>6.2948756936571718E-2</c:v>
                </c:pt>
                <c:pt idx="1414">
                  <c:v>6.2963555232175644E-2</c:v>
                </c:pt>
                <c:pt idx="1415">
                  <c:v>6.2978358217409838E-2</c:v>
                </c:pt>
                <c:pt idx="1416">
                  <c:v>6.2993165893904204E-2</c:v>
                </c:pt>
                <c:pt idx="1417">
                  <c:v>6.3007978263288994E-2</c:v>
                </c:pt>
                <c:pt idx="1418">
                  <c:v>6.3022795327195388E-2</c:v>
                </c:pt>
                <c:pt idx="1419">
                  <c:v>6.3037617087254874E-2</c:v>
                </c:pt>
                <c:pt idx="1420">
                  <c:v>6.3052443545099687E-2</c:v>
                </c:pt>
                <c:pt idx="1421">
                  <c:v>6.3067274702362536E-2</c:v>
                </c:pt>
                <c:pt idx="1422">
                  <c:v>6.3082110560676835E-2</c:v>
                </c:pt>
                <c:pt idx="1423">
                  <c:v>6.3096951121676736E-2</c:v>
                </c:pt>
                <c:pt idx="1424">
                  <c:v>6.3111796386996655E-2</c:v>
                </c:pt>
                <c:pt idx="1425">
                  <c:v>6.3126646358271851E-2</c:v>
                </c:pt>
                <c:pt idx="1426">
                  <c:v>6.3141501037138087E-2</c:v>
                </c:pt>
                <c:pt idx="1427">
                  <c:v>6.315636042523172E-2</c:v>
                </c:pt>
                <c:pt idx="1428">
                  <c:v>6.3171224524189828E-2</c:v>
                </c:pt>
                <c:pt idx="1429">
                  <c:v>6.3186093335649895E-2</c:v>
                </c:pt>
                <c:pt idx="1430">
                  <c:v>6.3200966861250152E-2</c:v>
                </c:pt>
                <c:pt idx="1431">
                  <c:v>6.3215845102629273E-2</c:v>
                </c:pt>
                <c:pt idx="1432">
                  <c:v>6.3230728061426822E-2</c:v>
                </c:pt>
                <c:pt idx="1433">
                  <c:v>6.3245615739282668E-2</c:v>
                </c:pt>
                <c:pt idx="1434">
                  <c:v>6.3260508137837457E-2</c:v>
                </c:pt>
                <c:pt idx="1435">
                  <c:v>6.3275405258732279E-2</c:v>
                </c:pt>
                <c:pt idx="1436">
                  <c:v>6.3290307103609028E-2</c:v>
                </c:pt>
                <c:pt idx="1437">
                  <c:v>6.3305213674110003E-2</c:v>
                </c:pt>
                <c:pt idx="1438">
                  <c:v>6.332012497187825E-2</c:v>
                </c:pt>
                <c:pt idx="1439">
                  <c:v>6.3335040998557357E-2</c:v>
                </c:pt>
                <c:pt idx="1440">
                  <c:v>6.3349961755791509E-2</c:v>
                </c:pt>
                <c:pt idx="1441">
                  <c:v>6.3364887245225474E-2</c:v>
                </c:pt>
                <c:pt idx="1442">
                  <c:v>6.3379817468504518E-2</c:v>
                </c:pt>
                <c:pt idx="1443">
                  <c:v>6.3394752427275006E-2</c:v>
                </c:pt>
                <c:pt idx="1444">
                  <c:v>6.3409692123183176E-2</c:v>
                </c:pt>
                <c:pt idx="1445">
                  <c:v>6.342463655787646E-2</c:v>
                </c:pt>
                <c:pt idx="1446">
                  <c:v>6.3439585733002554E-2</c:v>
                </c:pt>
                <c:pt idx="1447">
                  <c:v>6.3454539650209849E-2</c:v>
                </c:pt>
                <c:pt idx="1448">
                  <c:v>6.3469498311147413E-2</c:v>
                </c:pt>
                <c:pt idx="1449">
                  <c:v>6.3484461717464927E-2</c:v>
                </c:pt>
                <c:pt idx="1450">
                  <c:v>6.3499429870812404E-2</c:v>
                </c:pt>
                <c:pt idx="1451">
                  <c:v>6.3514402772841067E-2</c:v>
                </c:pt>
                <c:pt idx="1452">
                  <c:v>6.3529380425201842E-2</c:v>
                </c:pt>
                <c:pt idx="1453">
                  <c:v>6.3544362829547146E-2</c:v>
                </c:pt>
                <c:pt idx="1454">
                  <c:v>6.3559349987529518E-2</c:v>
                </c:pt>
                <c:pt idx="1455">
                  <c:v>6.3574341900802134E-2</c:v>
                </c:pt>
                <c:pt idx="1456">
                  <c:v>6.3589338571018936E-2</c:v>
                </c:pt>
                <c:pt idx="1457">
                  <c:v>6.3604339999834433E-2</c:v>
                </c:pt>
                <c:pt idx="1458">
                  <c:v>6.3619346188903456E-2</c:v>
                </c:pt>
                <c:pt idx="1459">
                  <c:v>6.3634357139881942E-2</c:v>
                </c:pt>
                <c:pt idx="1460">
                  <c:v>6.3649372854425984E-2</c:v>
                </c:pt>
                <c:pt idx="1461">
                  <c:v>6.3664393334192562E-2</c:v>
                </c:pt>
                <c:pt idx="1462">
                  <c:v>6.3679418580839128E-2</c:v>
                </c:pt>
                <c:pt idx="1463">
                  <c:v>6.3694448596023898E-2</c:v>
                </c:pt>
                <c:pt idx="1464">
                  <c:v>6.3709483381405391E-2</c:v>
                </c:pt>
                <c:pt idx="1465">
                  <c:v>6.3724522938643072E-2</c:v>
                </c:pt>
                <c:pt idx="1466">
                  <c:v>6.3739567269396752E-2</c:v>
                </c:pt>
                <c:pt idx="1467">
                  <c:v>6.3754616375327033E-2</c:v>
                </c:pt>
                <c:pt idx="1468">
                  <c:v>6.3769670258095004E-2</c:v>
                </c:pt>
                <c:pt idx="1469">
                  <c:v>6.3784728919362488E-2</c:v>
                </c:pt>
                <c:pt idx="1470">
                  <c:v>6.3799792360791835E-2</c:v>
                </c:pt>
                <c:pt idx="1471">
                  <c:v>6.381486058404591E-2</c:v>
                </c:pt>
                <c:pt idx="1472">
                  <c:v>6.3829933590788354E-2</c:v>
                </c:pt>
                <c:pt idx="1473">
                  <c:v>6.384501138268335E-2</c:v>
                </c:pt>
                <c:pt idx="1474">
                  <c:v>6.3860093961395747E-2</c:v>
                </c:pt>
                <c:pt idx="1475">
                  <c:v>6.3875181328590824E-2</c:v>
                </c:pt>
                <c:pt idx="1476">
                  <c:v>6.3890273485934679E-2</c:v>
                </c:pt>
                <c:pt idx="1477">
                  <c:v>6.390537043509395E-2</c:v>
                </c:pt>
                <c:pt idx="1478">
                  <c:v>6.3920472177735888E-2</c:v>
                </c:pt>
                <c:pt idx="1479">
                  <c:v>6.3935578715528185E-2</c:v>
                </c:pt>
                <c:pt idx="1480">
                  <c:v>6.395069005013955E-2</c:v>
                </c:pt>
                <c:pt idx="1481">
                  <c:v>6.3965806183238882E-2</c:v>
                </c:pt>
                <c:pt idx="1482">
                  <c:v>6.3980927116495792E-2</c:v>
                </c:pt>
                <c:pt idx="1483">
                  <c:v>6.3996052851580817E-2</c:v>
                </c:pt>
                <c:pt idx="1484">
                  <c:v>6.4011183390164594E-2</c:v>
                </c:pt>
                <c:pt idx="1485">
                  <c:v>6.4026318733918799E-2</c:v>
                </c:pt>
                <c:pt idx="1486">
                  <c:v>6.4041458884515609E-2</c:v>
                </c:pt>
                <c:pt idx="1487">
                  <c:v>6.4056603843627602E-2</c:v>
                </c:pt>
                <c:pt idx="1488">
                  <c:v>6.4071753612928189E-2</c:v>
                </c:pt>
                <c:pt idx="1489">
                  <c:v>6.4086908194091366E-2</c:v>
                </c:pt>
                <c:pt idx="1490">
                  <c:v>6.410206758879182E-2</c:v>
                </c:pt>
                <c:pt idx="1491">
                  <c:v>6.411723179870453E-2</c:v>
                </c:pt>
                <c:pt idx="1492">
                  <c:v>6.4132400825505531E-2</c:v>
                </c:pt>
                <c:pt idx="1493">
                  <c:v>6.414757467087108E-2</c:v>
                </c:pt>
                <c:pt idx="1494">
                  <c:v>6.4162753336478265E-2</c:v>
                </c:pt>
                <c:pt idx="1495">
                  <c:v>6.4177936824004633E-2</c:v>
                </c:pt>
                <c:pt idx="1496">
                  <c:v>6.4193125135128634E-2</c:v>
                </c:pt>
                <c:pt idx="1497">
                  <c:v>6.4208318271529063E-2</c:v>
                </c:pt>
                <c:pt idx="1498">
                  <c:v>6.4223516234885453E-2</c:v>
                </c:pt>
                <c:pt idx="1499">
                  <c:v>6.423871902687793E-2</c:v>
                </c:pt>
                <c:pt idx="1500">
                  <c:v>6.4253926649187179E-2</c:v>
                </c:pt>
                <c:pt idx="1501">
                  <c:v>6.4269139103494494E-2</c:v>
                </c:pt>
                <c:pt idx="1502">
                  <c:v>6.4284356391481903E-2</c:v>
                </c:pt>
                <c:pt idx="1503">
                  <c:v>6.4299578514831993E-2</c:v>
                </c:pt>
                <c:pt idx="1504">
                  <c:v>6.4314805475228026E-2</c:v>
                </c:pt>
                <c:pt idx="1505">
                  <c:v>6.4330037274353588E-2</c:v>
                </c:pt>
                <c:pt idx="1506">
                  <c:v>6.4345273913893233E-2</c:v>
                </c:pt>
                <c:pt idx="1507">
                  <c:v>6.4360515395532156E-2</c:v>
                </c:pt>
                <c:pt idx="1508">
                  <c:v>6.4375761720955785E-2</c:v>
                </c:pt>
                <c:pt idx="1509">
                  <c:v>6.4391012891850577E-2</c:v>
                </c:pt>
                <c:pt idx="1510">
                  <c:v>6.4406268909903336E-2</c:v>
                </c:pt>
                <c:pt idx="1511">
                  <c:v>6.4421529776801545E-2</c:v>
                </c:pt>
                <c:pt idx="1512">
                  <c:v>6.4436795494233395E-2</c:v>
                </c:pt>
                <c:pt idx="1513">
                  <c:v>6.4452066063887717E-2</c:v>
                </c:pt>
                <c:pt idx="1514">
                  <c:v>6.4467341487453811E-2</c:v>
                </c:pt>
                <c:pt idx="1515">
                  <c:v>6.4482621766621576E-2</c:v>
                </c:pt>
                <c:pt idx="1516">
                  <c:v>6.4497906903081839E-2</c:v>
                </c:pt>
                <c:pt idx="1517">
                  <c:v>6.451319689852561E-2</c:v>
                </c:pt>
                <c:pt idx="1518">
                  <c:v>6.4528491754644951E-2</c:v>
                </c:pt>
                <c:pt idx="1519">
                  <c:v>6.4543791473132134E-2</c:v>
                </c:pt>
                <c:pt idx="1520">
                  <c:v>6.4559096055680443E-2</c:v>
                </c:pt>
                <c:pt idx="1521">
                  <c:v>6.4574405503983412E-2</c:v>
                </c:pt>
                <c:pt idx="1522">
                  <c:v>6.4589719819735603E-2</c:v>
                </c:pt>
                <c:pt idx="1523">
                  <c:v>6.4605039004631604E-2</c:v>
                </c:pt>
                <c:pt idx="1524">
                  <c:v>6.4620363060367378E-2</c:v>
                </c:pt>
                <c:pt idx="1525">
                  <c:v>6.4635691988638971E-2</c:v>
                </c:pt>
                <c:pt idx="1526">
                  <c:v>6.4651025791143207E-2</c:v>
                </c:pt>
                <c:pt idx="1527">
                  <c:v>6.4666364469577436E-2</c:v>
                </c:pt>
                <c:pt idx="1528">
                  <c:v>6.4681708025639897E-2</c:v>
                </c:pt>
                <c:pt idx="1529">
                  <c:v>6.469705646102912E-2</c:v>
                </c:pt>
                <c:pt idx="1530">
                  <c:v>6.4712409777444552E-2</c:v>
                </c:pt>
                <c:pt idx="1531">
                  <c:v>6.4727767976586026E-2</c:v>
                </c:pt>
                <c:pt idx="1532">
                  <c:v>6.4743131060154196E-2</c:v>
                </c:pt>
                <c:pt idx="1533">
                  <c:v>6.4758499029850133E-2</c:v>
                </c:pt>
                <c:pt idx="1534">
                  <c:v>6.4773871887375711E-2</c:v>
                </c:pt>
                <c:pt idx="1535">
                  <c:v>6.4789249634433402E-2</c:v>
                </c:pt>
                <c:pt idx="1536">
                  <c:v>6.4804632272726134E-2</c:v>
                </c:pt>
                <c:pt idx="1537">
                  <c:v>6.4820019803957615E-2</c:v>
                </c:pt>
                <c:pt idx="1538">
                  <c:v>6.4835412229832204E-2</c:v>
                </c:pt>
                <c:pt idx="1539">
                  <c:v>6.48508095520548E-2</c:v>
                </c:pt>
                <c:pt idx="1540">
                  <c:v>6.4866211772331012E-2</c:v>
                </c:pt>
                <c:pt idx="1541">
                  <c:v>6.4881618892366891E-2</c:v>
                </c:pt>
                <c:pt idx="1542">
                  <c:v>6.4897030913869419E-2</c:v>
                </c:pt>
                <c:pt idx="1543">
                  <c:v>6.4912447838545898E-2</c:v>
                </c:pt>
                <c:pt idx="1544">
                  <c:v>6.4927869668104363E-2</c:v>
                </c:pt>
                <c:pt idx="1545">
                  <c:v>6.4943296404253531E-2</c:v>
                </c:pt>
                <c:pt idx="1546">
                  <c:v>6.4958728048702744E-2</c:v>
                </c:pt>
                <c:pt idx="1547">
                  <c:v>6.4974164603161896E-2</c:v>
                </c:pt>
                <c:pt idx="1548">
                  <c:v>6.4989606069341607E-2</c:v>
                </c:pt>
                <c:pt idx="1549">
                  <c:v>6.5005052448953021E-2</c:v>
                </c:pt>
                <c:pt idx="1550">
                  <c:v>6.5020503743707991E-2</c:v>
                </c:pt>
                <c:pt idx="1551">
                  <c:v>6.5035959955318828E-2</c:v>
                </c:pt>
                <c:pt idx="1552">
                  <c:v>6.5051421085498815E-2</c:v>
                </c:pt>
                <c:pt idx="1553">
                  <c:v>6.5066887135961468E-2</c:v>
                </c:pt>
                <c:pt idx="1554">
                  <c:v>6.5082358108421265E-2</c:v>
                </c:pt>
                <c:pt idx="1555">
                  <c:v>6.5097834004593014E-2</c:v>
                </c:pt>
                <c:pt idx="1556">
                  <c:v>6.5113314826192453E-2</c:v>
                </c:pt>
                <c:pt idx="1557">
                  <c:v>6.5128800574935725E-2</c:v>
                </c:pt>
                <c:pt idx="1558">
                  <c:v>6.5144291252539635E-2</c:v>
                </c:pt>
                <c:pt idx="1559">
                  <c:v>6.51597868607217E-2</c:v>
                </c:pt>
                <c:pt idx="1560">
                  <c:v>6.517528740120003E-2</c:v>
                </c:pt>
                <c:pt idx="1561">
                  <c:v>6.5190792875693321E-2</c:v>
                </c:pt>
                <c:pt idx="1562">
                  <c:v>6.5206303285921099E-2</c:v>
                </c:pt>
                <c:pt idx="1563">
                  <c:v>6.5221818633603143E-2</c:v>
                </c:pt>
                <c:pt idx="1564">
                  <c:v>6.5237338920460186E-2</c:v>
                </c:pt>
                <c:pt idx="1565">
                  <c:v>6.5252864148213519E-2</c:v>
                </c:pt>
                <c:pt idx="1566">
                  <c:v>6.5268394318585027E-2</c:v>
                </c:pt>
                <c:pt idx="1567">
                  <c:v>6.5283929433297153E-2</c:v>
                </c:pt>
                <c:pt idx="1568">
                  <c:v>6.5299469494073031E-2</c:v>
                </c:pt>
                <c:pt idx="1569">
                  <c:v>6.5315014502636534E-2</c:v>
                </c:pt>
                <c:pt idx="1570">
                  <c:v>6.5330564460712059E-2</c:v>
                </c:pt>
                <c:pt idx="1571">
                  <c:v>6.53461193700247E-2</c:v>
                </c:pt>
                <c:pt idx="1572">
                  <c:v>6.5361679232300129E-2</c:v>
                </c:pt>
                <c:pt idx="1573">
                  <c:v>6.5377244049264524E-2</c:v>
                </c:pt>
                <c:pt idx="1574">
                  <c:v>6.5392813822644918E-2</c:v>
                </c:pt>
                <c:pt idx="1575">
                  <c:v>6.5408388554169083E-2</c:v>
                </c:pt>
                <c:pt idx="1576">
                  <c:v>6.5423968245564915E-2</c:v>
                </c:pt>
                <c:pt idx="1577">
                  <c:v>6.5439552898561446E-2</c:v>
                </c:pt>
                <c:pt idx="1578">
                  <c:v>6.545514251488814E-2</c:v>
                </c:pt>
                <c:pt idx="1579">
                  <c:v>6.54707370962751E-2</c:v>
                </c:pt>
                <c:pt idx="1580">
                  <c:v>6.5486336644453191E-2</c:v>
                </c:pt>
                <c:pt idx="1581">
                  <c:v>6.5501941161153529E-2</c:v>
                </c:pt>
                <c:pt idx="1582">
                  <c:v>6.5517550648108422E-2</c:v>
                </c:pt>
                <c:pt idx="1583">
                  <c:v>6.5533165107050359E-2</c:v>
                </c:pt>
                <c:pt idx="1584">
                  <c:v>6.5548784539712759E-2</c:v>
                </c:pt>
                <c:pt idx="1585">
                  <c:v>6.5564408947829417E-2</c:v>
                </c:pt>
                <c:pt idx="1586">
                  <c:v>6.5580038333135027E-2</c:v>
                </c:pt>
                <c:pt idx="1587">
                  <c:v>6.5595672697364688E-2</c:v>
                </c:pt>
                <c:pt idx="1588">
                  <c:v>6.5611312042254344E-2</c:v>
                </c:pt>
                <c:pt idx="1589">
                  <c:v>6.5626956369540385E-2</c:v>
                </c:pt>
                <c:pt idx="1590">
                  <c:v>6.5642605680959989E-2</c:v>
                </c:pt>
                <c:pt idx="1591">
                  <c:v>6.565825997825088E-2</c:v>
                </c:pt>
                <c:pt idx="1592">
                  <c:v>6.5673919263151415E-2</c:v>
                </c:pt>
                <c:pt idx="1593">
                  <c:v>6.5689583537400717E-2</c:v>
                </c:pt>
                <c:pt idx="1594">
                  <c:v>6.5705252802738312E-2</c:v>
                </c:pt>
                <c:pt idx="1595">
                  <c:v>6.5720927060904683E-2</c:v>
                </c:pt>
                <c:pt idx="1596">
                  <c:v>6.5736606313640616E-2</c:v>
                </c:pt>
                <c:pt idx="1597">
                  <c:v>6.5752290562687651E-2</c:v>
                </c:pt>
                <c:pt idx="1598">
                  <c:v>6.5767979809788227E-2</c:v>
                </c:pt>
                <c:pt idx="1599">
                  <c:v>6.5783674056685032E-2</c:v>
                </c:pt>
                <c:pt idx="1600">
                  <c:v>6.5799373305121617E-2</c:v>
                </c:pt>
                <c:pt idx="1601">
                  <c:v>6.5815077556842183E-2</c:v>
                </c:pt>
                <c:pt idx="1602">
                  <c:v>6.5830786813591377E-2</c:v>
                </c:pt>
                <c:pt idx="1603">
                  <c:v>6.5846501077114705E-2</c:v>
                </c:pt>
                <c:pt idx="1604">
                  <c:v>6.5862220349158229E-2</c:v>
                </c:pt>
                <c:pt idx="1605">
                  <c:v>6.5877944631468663E-2</c:v>
                </c:pt>
                <c:pt idx="1606">
                  <c:v>6.5893673925793206E-2</c:v>
                </c:pt>
                <c:pt idx="1607">
                  <c:v>6.590940823387996E-2</c:v>
                </c:pt>
                <c:pt idx="1608">
                  <c:v>6.5925147557477623E-2</c:v>
                </c:pt>
                <c:pt idx="1609">
                  <c:v>6.5940891898335352E-2</c:v>
                </c:pt>
                <c:pt idx="1610">
                  <c:v>6.5956641258203066E-2</c:v>
                </c:pt>
                <c:pt idx="1611">
                  <c:v>6.5972395638831366E-2</c:v>
                </c:pt>
                <c:pt idx="1612">
                  <c:v>6.5988155041971364E-2</c:v>
                </c:pt>
                <c:pt idx="1613">
                  <c:v>6.6003919469374867E-2</c:v>
                </c:pt>
                <c:pt idx="1614">
                  <c:v>6.6019688922794584E-2</c:v>
                </c:pt>
                <c:pt idx="1615">
                  <c:v>6.6035463403983446E-2</c:v>
                </c:pt>
                <c:pt idx="1616">
                  <c:v>6.6051242914695205E-2</c:v>
                </c:pt>
                <c:pt idx="1617">
                  <c:v>6.6067027456684246E-2</c:v>
                </c:pt>
                <c:pt idx="1618">
                  <c:v>6.6082817031705848E-2</c:v>
                </c:pt>
                <c:pt idx="1619">
                  <c:v>6.6098611641515426E-2</c:v>
                </c:pt>
                <c:pt idx="1620">
                  <c:v>6.6114411287869504E-2</c:v>
                </c:pt>
                <c:pt idx="1621">
                  <c:v>6.6130215972525025E-2</c:v>
                </c:pt>
                <c:pt idx="1622">
                  <c:v>6.6146025697239597E-2</c:v>
                </c:pt>
                <c:pt idx="1623">
                  <c:v>6.6161840463771382E-2</c:v>
                </c:pt>
                <c:pt idx="1624">
                  <c:v>6.6177660273879585E-2</c:v>
                </c:pt>
                <c:pt idx="1625">
                  <c:v>6.6193485129323576E-2</c:v>
                </c:pt>
                <c:pt idx="1626">
                  <c:v>6.6209315031863503E-2</c:v>
                </c:pt>
                <c:pt idx="1627">
                  <c:v>6.622514998326047E-2</c:v>
                </c:pt>
                <c:pt idx="1628">
                  <c:v>6.624098998527575E-2</c:v>
                </c:pt>
                <c:pt idx="1629">
                  <c:v>6.6256835039671613E-2</c:v>
                </c:pt>
                <c:pt idx="1630">
                  <c:v>6.6272685148210872E-2</c:v>
                </c:pt>
                <c:pt idx="1631">
                  <c:v>6.6288540312656824E-2</c:v>
                </c:pt>
                <c:pt idx="1632">
                  <c:v>6.6304400534773697E-2</c:v>
                </c:pt>
                <c:pt idx="1633">
                  <c:v>6.6320265816326288E-2</c:v>
                </c:pt>
                <c:pt idx="1634">
                  <c:v>6.6336136159079864E-2</c:v>
                </c:pt>
                <c:pt idx="1635">
                  <c:v>6.6352011564800431E-2</c:v>
                </c:pt>
                <c:pt idx="1636">
                  <c:v>6.6367892035254797E-2</c:v>
                </c:pt>
                <c:pt idx="1637">
                  <c:v>6.6383777572210145E-2</c:v>
                </c:pt>
                <c:pt idx="1638">
                  <c:v>6.6399668177434701E-2</c:v>
                </c:pt>
                <c:pt idx="1639">
                  <c:v>6.6415563852696854E-2</c:v>
                </c:pt>
                <c:pt idx="1640">
                  <c:v>6.6431464599765885E-2</c:v>
                </c:pt>
                <c:pt idx="1641">
                  <c:v>6.6447370420411919E-2</c:v>
                </c:pt>
                <c:pt idx="1642">
                  <c:v>6.6463281316405456E-2</c:v>
                </c:pt>
                <c:pt idx="1643">
                  <c:v>6.6479197289517733E-2</c:v>
                </c:pt>
                <c:pt idx="1644">
                  <c:v>6.6495118341520512E-2</c:v>
                </c:pt>
                <c:pt idx="1645">
                  <c:v>6.6511044474186515E-2</c:v>
                </c:pt>
                <c:pt idx="1646">
                  <c:v>6.6526975689288753E-2</c:v>
                </c:pt>
                <c:pt idx="1647">
                  <c:v>6.6542911988601156E-2</c:v>
                </c:pt>
                <c:pt idx="1648">
                  <c:v>6.6558853373898108E-2</c:v>
                </c:pt>
                <c:pt idx="1649">
                  <c:v>6.6574799846954816E-2</c:v>
                </c:pt>
                <c:pt idx="1650">
                  <c:v>6.6590751409547094E-2</c:v>
                </c:pt>
                <c:pt idx="1651">
                  <c:v>6.6606708063451356E-2</c:v>
                </c:pt>
                <c:pt idx="1652">
                  <c:v>6.6622669810444735E-2</c:v>
                </c:pt>
                <c:pt idx="1653">
                  <c:v>6.6638636652304906E-2</c:v>
                </c:pt>
                <c:pt idx="1654">
                  <c:v>6.6654608590810252E-2</c:v>
                </c:pt>
                <c:pt idx="1655">
                  <c:v>6.6670585627739962E-2</c:v>
                </c:pt>
                <c:pt idx="1656">
                  <c:v>6.6686567764873625E-2</c:v>
                </c:pt>
                <c:pt idx="1657">
                  <c:v>6.6702555003991512E-2</c:v>
                </c:pt>
                <c:pt idx="1658">
                  <c:v>6.6718547346874824E-2</c:v>
                </c:pt>
                <c:pt idx="1659">
                  <c:v>6.6734544795305092E-2</c:v>
                </c:pt>
                <c:pt idx="1660">
                  <c:v>6.6750547351064698E-2</c:v>
                </c:pt>
                <c:pt idx="1661">
                  <c:v>6.676655501593666E-2</c:v>
                </c:pt>
                <c:pt idx="1662">
                  <c:v>6.6782567791704397E-2</c:v>
                </c:pt>
                <c:pt idx="1663">
                  <c:v>6.6798585680152511E-2</c:v>
                </c:pt>
                <c:pt idx="1664">
                  <c:v>6.6814608683065616E-2</c:v>
                </c:pt>
                <c:pt idx="1665">
                  <c:v>6.6830636802229518E-2</c:v>
                </c:pt>
                <c:pt idx="1666">
                  <c:v>6.6846670039430386E-2</c:v>
                </c:pt>
                <c:pt idx="1667">
                  <c:v>6.6862708396455153E-2</c:v>
                </c:pt>
                <c:pt idx="1668">
                  <c:v>6.6878751875091416E-2</c:v>
                </c:pt>
                <c:pt idx="1669">
                  <c:v>6.6894800477127328E-2</c:v>
                </c:pt>
                <c:pt idx="1670">
                  <c:v>6.6910854204351763E-2</c:v>
                </c:pt>
                <c:pt idx="1671">
                  <c:v>6.692691305855436E-2</c:v>
                </c:pt>
                <c:pt idx="1672">
                  <c:v>6.6942977041525173E-2</c:v>
                </c:pt>
                <c:pt idx="1673">
                  <c:v>6.6959046155055102E-2</c:v>
                </c:pt>
                <c:pt idx="1674">
                  <c:v>6.6975120400935645E-2</c:v>
                </c:pt>
                <c:pt idx="1675">
                  <c:v>6.6991199780958868E-2</c:v>
                </c:pt>
                <c:pt idx="1676">
                  <c:v>6.700728429691781E-2</c:v>
                </c:pt>
                <c:pt idx="1677">
                  <c:v>6.7023373950605772E-2</c:v>
                </c:pt>
                <c:pt idx="1678">
                  <c:v>6.7039468743816985E-2</c:v>
                </c:pt>
                <c:pt idx="1679">
                  <c:v>6.7055568678346222E-2</c:v>
                </c:pt>
                <c:pt idx="1680">
                  <c:v>6.7071673755988867E-2</c:v>
                </c:pt>
                <c:pt idx="1681">
                  <c:v>6.7087783978541135E-2</c:v>
                </c:pt>
                <c:pt idx="1682">
                  <c:v>6.7103899347799825E-2</c:v>
                </c:pt>
                <c:pt idx="1683">
                  <c:v>6.7120019865562236E-2</c:v>
                </c:pt>
                <c:pt idx="1684">
                  <c:v>6.7136145533626637E-2</c:v>
                </c:pt>
                <c:pt idx="1685">
                  <c:v>6.7152276353791535E-2</c:v>
                </c:pt>
                <c:pt idx="1686">
                  <c:v>6.7168412327856614E-2</c:v>
                </c:pt>
                <c:pt idx="1687">
                  <c:v>6.7184553457621837E-2</c:v>
                </c:pt>
                <c:pt idx="1688">
                  <c:v>6.7200699744887862E-2</c:v>
                </c:pt>
                <c:pt idx="1689">
                  <c:v>6.721685119145622E-2</c:v>
                </c:pt>
                <c:pt idx="1690">
                  <c:v>6.7233007799128899E-2</c:v>
                </c:pt>
                <c:pt idx="1691">
                  <c:v>6.7249169569708639E-2</c:v>
                </c:pt>
                <c:pt idx="1692">
                  <c:v>6.7265336504998871E-2</c:v>
                </c:pt>
                <c:pt idx="1693">
                  <c:v>6.7281508606803556E-2</c:v>
                </c:pt>
                <c:pt idx="1694">
                  <c:v>6.7297685876927527E-2</c:v>
                </c:pt>
                <c:pt idx="1695">
                  <c:v>6.731386831717602E-2</c:v>
                </c:pt>
                <c:pt idx="1696">
                  <c:v>6.7330055929355176E-2</c:v>
                </c:pt>
                <c:pt idx="1697">
                  <c:v>6.7346248715271645E-2</c:v>
                </c:pt>
                <c:pt idx="1698">
                  <c:v>6.7362446676732746E-2</c:v>
                </c:pt>
                <c:pt idx="1699">
                  <c:v>6.7378649815546615E-2</c:v>
                </c:pt>
                <c:pt idx="1700">
                  <c:v>6.7394858133521918E-2</c:v>
                </c:pt>
                <c:pt idx="1701">
                  <c:v>6.7411071632468039E-2</c:v>
                </c:pt>
                <c:pt idx="1702">
                  <c:v>6.7427290314194865E-2</c:v>
                </c:pt>
                <c:pt idx="1703">
                  <c:v>6.7443514180513184E-2</c:v>
                </c:pt>
                <c:pt idx="1704">
                  <c:v>6.7459743233234365E-2</c:v>
                </c:pt>
                <c:pt idx="1705">
                  <c:v>6.7475977474170418E-2</c:v>
                </c:pt>
                <c:pt idx="1706">
                  <c:v>6.749221690513392E-2</c:v>
                </c:pt>
                <c:pt idx="1707">
                  <c:v>6.750846152793849E-2</c:v>
                </c:pt>
                <c:pt idx="1708">
                  <c:v>6.7524711344397734E-2</c:v>
                </c:pt>
                <c:pt idx="1709">
                  <c:v>6.7540966356326768E-2</c:v>
                </c:pt>
                <c:pt idx="1710">
                  <c:v>6.7557226565540668E-2</c:v>
                </c:pt>
                <c:pt idx="1711">
                  <c:v>6.7573491973855399E-2</c:v>
                </c:pt>
                <c:pt idx="1712">
                  <c:v>6.7589762583087923E-2</c:v>
                </c:pt>
                <c:pt idx="1713">
                  <c:v>6.7606038395055384E-2</c:v>
                </c:pt>
                <c:pt idx="1714">
                  <c:v>6.7622319411575732E-2</c:v>
                </c:pt>
                <c:pt idx="1715">
                  <c:v>6.7638605634467955E-2</c:v>
                </c:pt>
                <c:pt idx="1716">
                  <c:v>6.7654897065551167E-2</c:v>
                </c:pt>
                <c:pt idx="1717">
                  <c:v>6.7671193706645372E-2</c:v>
                </c:pt>
                <c:pt idx="1718">
                  <c:v>6.7687495559571445E-2</c:v>
                </c:pt>
                <c:pt idx="1719">
                  <c:v>6.7703802626150597E-2</c:v>
                </c:pt>
                <c:pt idx="1720">
                  <c:v>6.7720114908204898E-2</c:v>
                </c:pt>
                <c:pt idx="1721">
                  <c:v>6.773643240755714E-2</c:v>
                </c:pt>
                <c:pt idx="1722">
                  <c:v>6.7752755126030489E-2</c:v>
                </c:pt>
                <c:pt idx="1723">
                  <c:v>6.7769083065449182E-2</c:v>
                </c:pt>
                <c:pt idx="1724">
                  <c:v>6.7785416227637868E-2</c:v>
                </c:pt>
                <c:pt idx="1725">
                  <c:v>6.7801754614421908E-2</c:v>
                </c:pt>
                <c:pt idx="1726">
                  <c:v>6.7818098227627341E-2</c:v>
                </c:pt>
                <c:pt idx="1727">
                  <c:v>6.7834447069080886E-2</c:v>
                </c:pt>
                <c:pt idx="1728">
                  <c:v>6.785080114061004E-2</c:v>
                </c:pt>
                <c:pt idx="1729">
                  <c:v>6.786716044404266E-2</c:v>
                </c:pt>
                <c:pt idx="1730">
                  <c:v>6.7883524981207796E-2</c:v>
                </c:pt>
                <c:pt idx="1731">
                  <c:v>6.7899894753934542E-2</c:v>
                </c:pt>
                <c:pt idx="1732">
                  <c:v>6.7916269764053211E-2</c:v>
                </c:pt>
                <c:pt idx="1733">
                  <c:v>6.7932650013394422E-2</c:v>
                </c:pt>
                <c:pt idx="1734">
                  <c:v>6.794903550378957E-2</c:v>
                </c:pt>
                <c:pt idx="1735">
                  <c:v>6.7965426237070914E-2</c:v>
                </c:pt>
                <c:pt idx="1736">
                  <c:v>6.7981822215071194E-2</c:v>
                </c:pt>
                <c:pt idx="1737">
                  <c:v>6.7998223439623695E-2</c:v>
                </c:pt>
                <c:pt idx="1738">
                  <c:v>6.8014629912562741E-2</c:v>
                </c:pt>
                <c:pt idx="1739">
                  <c:v>6.8031041635722989E-2</c:v>
                </c:pt>
                <c:pt idx="1740">
                  <c:v>6.8047458610940068E-2</c:v>
                </c:pt>
                <c:pt idx="1741">
                  <c:v>6.8063880840049926E-2</c:v>
                </c:pt>
                <c:pt idx="1742">
                  <c:v>6.8080308324889496E-2</c:v>
                </c:pt>
                <c:pt idx="1743">
                  <c:v>6.8096741067296171E-2</c:v>
                </c:pt>
                <c:pt idx="1744">
                  <c:v>6.8113179069108354E-2</c:v>
                </c:pt>
                <c:pt idx="1745">
                  <c:v>6.8129622332164644E-2</c:v>
                </c:pt>
                <c:pt idx="1746">
                  <c:v>6.8146070858304694E-2</c:v>
                </c:pt>
                <c:pt idx="1747">
                  <c:v>6.8162524649368644E-2</c:v>
                </c:pt>
                <c:pt idx="1748">
                  <c:v>6.8178983707197438E-2</c:v>
                </c:pt>
                <c:pt idx="1749">
                  <c:v>6.8195448033632505E-2</c:v>
                </c:pt>
                <c:pt idx="1750">
                  <c:v>6.8211917630516303E-2</c:v>
                </c:pt>
                <c:pt idx="1751">
                  <c:v>6.8228392499691495E-2</c:v>
                </c:pt>
                <c:pt idx="1752">
                  <c:v>6.8244872643001761E-2</c:v>
                </c:pt>
                <c:pt idx="1753">
                  <c:v>6.8261358062291277E-2</c:v>
                </c:pt>
                <c:pt idx="1754">
                  <c:v>6.8277848759405152E-2</c:v>
                </c:pt>
                <c:pt idx="1755">
                  <c:v>6.8294344736188908E-2</c:v>
                </c:pt>
                <c:pt idx="1756">
                  <c:v>6.8310845994488861E-2</c:v>
                </c:pt>
                <c:pt idx="1757">
                  <c:v>6.8327352536151992E-2</c:v>
                </c:pt>
                <c:pt idx="1758">
                  <c:v>6.8343864363025836E-2</c:v>
                </c:pt>
                <c:pt idx="1759">
                  <c:v>6.8360381476958901E-2</c:v>
                </c:pt>
                <c:pt idx="1760">
                  <c:v>6.8376903879800083E-2</c:v>
                </c:pt>
                <c:pt idx="1761">
                  <c:v>6.8393431573399194E-2</c:v>
                </c:pt>
                <c:pt idx="1762">
                  <c:v>6.840996455960642E-2</c:v>
                </c:pt>
                <c:pt idx="1763">
                  <c:v>6.8426502840272976E-2</c:v>
                </c:pt>
                <c:pt idx="1764">
                  <c:v>6.8443046417250603E-2</c:v>
                </c:pt>
                <c:pt idx="1765">
                  <c:v>6.845959529239154E-2</c:v>
                </c:pt>
                <c:pt idx="1766">
                  <c:v>6.8476149467549055E-2</c:v>
                </c:pt>
                <c:pt idx="1767">
                  <c:v>6.8492708944576861E-2</c:v>
                </c:pt>
                <c:pt idx="1768">
                  <c:v>6.8509273725329417E-2</c:v>
                </c:pt>
                <c:pt idx="1769">
                  <c:v>6.8525843811661893E-2</c:v>
                </c:pt>
                <c:pt idx="1770">
                  <c:v>6.854241920543E-2</c:v>
                </c:pt>
                <c:pt idx="1771">
                  <c:v>6.8558999908490334E-2</c:v>
                </c:pt>
                <c:pt idx="1772">
                  <c:v>6.8575585922700175E-2</c:v>
                </c:pt>
                <c:pt idx="1773">
                  <c:v>6.8592177249917133E-2</c:v>
                </c:pt>
                <c:pt idx="1774">
                  <c:v>6.8608773892000013E-2</c:v>
                </c:pt>
                <c:pt idx="1775">
                  <c:v>6.862537585080801E-2</c:v>
                </c:pt>
                <c:pt idx="1776">
                  <c:v>6.8641983128200842E-2</c:v>
                </c:pt>
                <c:pt idx="1777">
                  <c:v>6.8658595726039412E-2</c:v>
                </c:pt>
                <c:pt idx="1778">
                  <c:v>6.8675213646184799E-2</c:v>
                </c:pt>
                <c:pt idx="1779">
                  <c:v>6.8691836890499056E-2</c:v>
                </c:pt>
                <c:pt idx="1780">
                  <c:v>6.8708465460844789E-2</c:v>
                </c:pt>
                <c:pt idx="1781">
                  <c:v>6.8725099359085398E-2</c:v>
                </c:pt>
                <c:pt idx="1782">
                  <c:v>6.8741738587084822E-2</c:v>
                </c:pt>
                <c:pt idx="1783">
                  <c:v>6.8758383146707916E-2</c:v>
                </c:pt>
                <c:pt idx="1784">
                  <c:v>6.8775033039819952E-2</c:v>
                </c:pt>
                <c:pt idx="1785">
                  <c:v>6.8791688268287035E-2</c:v>
                </c:pt>
                <c:pt idx="1786">
                  <c:v>6.8808348833976074E-2</c:v>
                </c:pt>
                <c:pt idx="1787">
                  <c:v>6.8825014738754298E-2</c:v>
                </c:pt>
                <c:pt idx="1788">
                  <c:v>6.8841685984489989E-2</c:v>
                </c:pt>
                <c:pt idx="1789">
                  <c:v>6.8858362573052001E-2</c:v>
                </c:pt>
                <c:pt idx="1790">
                  <c:v>6.8875044506309768E-2</c:v>
                </c:pt>
                <c:pt idx="1791">
                  <c:v>6.8891731786133517E-2</c:v>
                </c:pt>
                <c:pt idx="1792">
                  <c:v>6.8908424414394209E-2</c:v>
                </c:pt>
                <c:pt idx="1793">
                  <c:v>6.8925122392963417E-2</c:v>
                </c:pt>
                <c:pt idx="1794">
                  <c:v>6.8941825723713296E-2</c:v>
                </c:pt>
                <c:pt idx="1795">
                  <c:v>6.8958534408517042E-2</c:v>
                </c:pt>
                <c:pt idx="1796">
                  <c:v>6.8975248449247961E-2</c:v>
                </c:pt>
                <c:pt idx="1797">
                  <c:v>6.8991967847780625E-2</c:v>
                </c:pt>
                <c:pt idx="1798">
                  <c:v>6.9008692605990074E-2</c:v>
                </c:pt>
                <c:pt idx="1799">
                  <c:v>6.9025422725751934E-2</c:v>
                </c:pt>
                <c:pt idx="1800">
                  <c:v>6.904215820894255E-2</c:v>
                </c:pt>
                <c:pt idx="1801">
                  <c:v>6.9058899057439255E-2</c:v>
                </c:pt>
                <c:pt idx="1802">
                  <c:v>6.9075645273119587E-2</c:v>
                </c:pt>
                <c:pt idx="1803">
                  <c:v>6.9092396857862101E-2</c:v>
                </c:pt>
                <c:pt idx="1804">
                  <c:v>6.9109153813546154E-2</c:v>
                </c:pt>
                <c:pt idx="1805">
                  <c:v>6.9125916142051283E-2</c:v>
                </c:pt>
                <c:pt idx="1806">
                  <c:v>6.9142683845258221E-2</c:v>
                </c:pt>
                <c:pt idx="1807">
                  <c:v>6.9159456925048254E-2</c:v>
                </c:pt>
                <c:pt idx="1808">
                  <c:v>6.9176235383303211E-2</c:v>
                </c:pt>
                <c:pt idx="1809">
                  <c:v>6.9193019221905711E-2</c:v>
                </c:pt>
                <c:pt idx="1810">
                  <c:v>6.9209808442739204E-2</c:v>
                </c:pt>
                <c:pt idx="1811">
                  <c:v>6.9226603047687574E-2</c:v>
                </c:pt>
                <c:pt idx="1812">
                  <c:v>6.924340303863552E-2</c:v>
                </c:pt>
                <c:pt idx="1813">
                  <c:v>6.9260208417468522E-2</c:v>
                </c:pt>
                <c:pt idx="1814">
                  <c:v>6.9277019186072764E-2</c:v>
                </c:pt>
                <c:pt idx="1815">
                  <c:v>6.9293835346334751E-2</c:v>
                </c:pt>
                <c:pt idx="1816">
                  <c:v>6.9310656900142237E-2</c:v>
                </c:pt>
                <c:pt idx="1817">
                  <c:v>6.9327483849383253E-2</c:v>
                </c:pt>
                <c:pt idx="1818">
                  <c:v>6.934431619594672E-2</c:v>
                </c:pt>
                <c:pt idx="1819">
                  <c:v>6.9361153941722181E-2</c:v>
                </c:pt>
                <c:pt idx="1820">
                  <c:v>6.9377997088599846E-2</c:v>
                </c:pt>
                <c:pt idx="1821">
                  <c:v>6.9394845638470787E-2</c:v>
                </c:pt>
                <c:pt idx="1822">
                  <c:v>6.9411699593226669E-2</c:v>
                </c:pt>
                <c:pt idx="1823">
                  <c:v>6.9428558954759634E-2</c:v>
                </c:pt>
                <c:pt idx="1824">
                  <c:v>6.9445423724962929E-2</c:v>
                </c:pt>
                <c:pt idx="1825">
                  <c:v>6.946229390573011E-2</c:v>
                </c:pt>
                <c:pt idx="1826">
                  <c:v>6.9479169498955828E-2</c:v>
                </c:pt>
                <c:pt idx="1827">
                  <c:v>6.949605050653504E-2</c:v>
                </c:pt>
                <c:pt idx="1828">
                  <c:v>6.9512936930363714E-2</c:v>
                </c:pt>
                <c:pt idx="1829">
                  <c:v>6.9529828772338348E-2</c:v>
                </c:pt>
                <c:pt idx="1830">
                  <c:v>6.9546726034356091E-2</c:v>
                </c:pt>
                <c:pt idx="1831">
                  <c:v>6.9563628718314841E-2</c:v>
                </c:pt>
                <c:pt idx="1832">
                  <c:v>6.9580536826113301E-2</c:v>
                </c:pt>
                <c:pt idx="1833">
                  <c:v>6.9597450359650856E-2</c:v>
                </c:pt>
                <c:pt idx="1834">
                  <c:v>6.9614369320827429E-2</c:v>
                </c:pt>
                <c:pt idx="1835">
                  <c:v>6.9631293711543779E-2</c:v>
                </c:pt>
                <c:pt idx="1836">
                  <c:v>6.9648223533701259E-2</c:v>
                </c:pt>
                <c:pt idx="1837">
                  <c:v>6.9665158789202028E-2</c:v>
                </c:pt>
                <c:pt idx="1838">
                  <c:v>6.9682099479948939E-2</c:v>
                </c:pt>
                <c:pt idx="1839">
                  <c:v>6.9699045607845442E-2</c:v>
                </c:pt>
                <c:pt idx="1840">
                  <c:v>6.971599717479593E-2</c:v>
                </c:pt>
                <c:pt idx="1841">
                  <c:v>6.9732954182705031E-2</c:v>
                </c:pt>
                <c:pt idx="1842">
                  <c:v>6.974991663347864E-2</c:v>
                </c:pt>
                <c:pt idx="1843">
                  <c:v>6.9766884529022924E-2</c:v>
                </c:pt>
                <c:pt idx="1844">
                  <c:v>6.9783857871244914E-2</c:v>
                </c:pt>
                <c:pt idx="1845">
                  <c:v>6.9800836662052446E-2</c:v>
                </c:pt>
                <c:pt idx="1846">
                  <c:v>6.9817820903353797E-2</c:v>
                </c:pt>
                <c:pt idx="1847">
                  <c:v>6.983481059705815E-2</c:v>
                </c:pt>
                <c:pt idx="1848">
                  <c:v>6.9851805745075435E-2</c:v>
                </c:pt>
                <c:pt idx="1849">
                  <c:v>6.9868806349316054E-2</c:v>
                </c:pt>
                <c:pt idx="1850">
                  <c:v>6.9885812411691325E-2</c:v>
                </c:pt>
                <c:pt idx="1851">
                  <c:v>6.990282393411322E-2</c:v>
                </c:pt>
                <c:pt idx="1852">
                  <c:v>6.9919840918494208E-2</c:v>
                </c:pt>
                <c:pt idx="1853">
                  <c:v>6.9936863366747926E-2</c:v>
                </c:pt>
                <c:pt idx="1854">
                  <c:v>6.9953891280788078E-2</c:v>
                </c:pt>
                <c:pt idx="1855">
                  <c:v>6.9970924662529757E-2</c:v>
                </c:pt>
                <c:pt idx="1856">
                  <c:v>6.9987963513888224E-2</c:v>
                </c:pt>
                <c:pt idx="1857">
                  <c:v>7.0005007836779681E-2</c:v>
                </c:pt>
                <c:pt idx="1858">
                  <c:v>7.0022057633121068E-2</c:v>
                </c:pt>
                <c:pt idx="1859">
                  <c:v>7.0039112904829851E-2</c:v>
                </c:pt>
                <c:pt idx="1860">
                  <c:v>7.0056173653824383E-2</c:v>
                </c:pt>
                <c:pt idx="1861">
                  <c:v>7.0073239882023672E-2</c:v>
                </c:pt>
                <c:pt idx="1862">
                  <c:v>7.0090311591347362E-2</c:v>
                </c:pt>
                <c:pt idx="1863">
                  <c:v>7.0107388783716015E-2</c:v>
                </c:pt>
                <c:pt idx="1864">
                  <c:v>7.0124471461050455E-2</c:v>
                </c:pt>
                <c:pt idx="1865">
                  <c:v>7.0141559625272756E-2</c:v>
                </c:pt>
                <c:pt idx="1866">
                  <c:v>7.0158653278305311E-2</c:v>
                </c:pt>
                <c:pt idx="1867">
                  <c:v>7.0175752422071386E-2</c:v>
                </c:pt>
                <c:pt idx="1868">
                  <c:v>7.0192857058494998E-2</c:v>
                </c:pt>
                <c:pt idx="1869">
                  <c:v>7.0209967189500622E-2</c:v>
                </c:pt>
                <c:pt idx="1870">
                  <c:v>7.02270828170138E-2</c:v>
                </c:pt>
                <c:pt idx="1871">
                  <c:v>7.0244203942960493E-2</c:v>
                </c:pt>
                <c:pt idx="1872">
                  <c:v>7.0261330569267436E-2</c:v>
                </c:pt>
                <c:pt idx="1873">
                  <c:v>7.0278462697862282E-2</c:v>
                </c:pt>
                <c:pt idx="1874">
                  <c:v>7.0295600330672975E-2</c:v>
                </c:pt>
                <c:pt idx="1875">
                  <c:v>7.031274346962875E-2</c:v>
                </c:pt>
                <c:pt idx="1876">
                  <c:v>7.0329892116658882E-2</c:v>
                </c:pt>
                <c:pt idx="1877">
                  <c:v>7.034704627369387E-2</c:v>
                </c:pt>
                <c:pt idx="1878">
                  <c:v>7.0364205942664834E-2</c:v>
                </c:pt>
                <c:pt idx="1879">
                  <c:v>7.0381371125503314E-2</c:v>
                </c:pt>
                <c:pt idx="1880">
                  <c:v>7.0398541824141903E-2</c:v>
                </c:pt>
                <c:pt idx="1881">
                  <c:v>7.0415718040513692E-2</c:v>
                </c:pt>
                <c:pt idx="1882">
                  <c:v>7.0432899776552635E-2</c:v>
                </c:pt>
                <c:pt idx="1883">
                  <c:v>7.0450087034193296E-2</c:v>
                </c:pt>
                <c:pt idx="1884">
                  <c:v>7.046727981537107E-2</c:v>
                </c:pt>
                <c:pt idx="1885">
                  <c:v>7.0484478122021771E-2</c:v>
                </c:pt>
                <c:pt idx="1886">
                  <c:v>7.0501681956082238E-2</c:v>
                </c:pt>
                <c:pt idx="1887">
                  <c:v>7.0518891319489976E-2</c:v>
                </c:pt>
                <c:pt idx="1888">
                  <c:v>7.0536106214182978E-2</c:v>
                </c:pt>
                <c:pt idx="1889">
                  <c:v>7.0553326642100345E-2</c:v>
                </c:pt>
                <c:pt idx="1890">
                  <c:v>7.0570552605181427E-2</c:v>
                </c:pt>
                <c:pt idx="1891">
                  <c:v>7.058778410536673E-2</c:v>
                </c:pt>
                <c:pt idx="1892">
                  <c:v>7.060502114459713E-2</c:v>
                </c:pt>
                <c:pt idx="1893">
                  <c:v>7.062226372481438E-2</c:v>
                </c:pt>
                <c:pt idx="1894">
                  <c:v>7.0639511847960954E-2</c:v>
                </c:pt>
                <c:pt idx="1895">
                  <c:v>7.0656765515979977E-2</c:v>
                </c:pt>
                <c:pt idx="1896">
                  <c:v>7.0674024730815271E-2</c:v>
                </c:pt>
                <c:pt idx="1897">
                  <c:v>7.0691289494411516E-2</c:v>
                </c:pt>
                <c:pt idx="1898">
                  <c:v>7.07085598087141E-2</c:v>
                </c:pt>
                <c:pt idx="1899">
                  <c:v>7.0725835675668855E-2</c:v>
                </c:pt>
                <c:pt idx="1900">
                  <c:v>7.0743117097222641E-2</c:v>
                </c:pt>
                <c:pt idx="1901">
                  <c:v>7.0760404075322789E-2</c:v>
                </c:pt>
                <c:pt idx="1902">
                  <c:v>7.0777696611917629E-2</c:v>
                </c:pt>
                <c:pt idx="1903">
                  <c:v>7.0794994708955949E-2</c:v>
                </c:pt>
                <c:pt idx="1904">
                  <c:v>7.0812298368387427E-2</c:v>
                </c:pt>
                <c:pt idx="1905">
                  <c:v>7.0829607592162266E-2</c:v>
                </c:pt>
                <c:pt idx="1906">
                  <c:v>7.08469223822316E-2</c:v>
                </c:pt>
                <c:pt idx="1907">
                  <c:v>7.0864242740547201E-2</c:v>
                </c:pt>
                <c:pt idx="1908">
                  <c:v>7.0881568669061493E-2</c:v>
                </c:pt>
                <c:pt idx="1909">
                  <c:v>7.0898900169727844E-2</c:v>
                </c:pt>
                <c:pt idx="1910">
                  <c:v>7.0916237244499913E-2</c:v>
                </c:pt>
                <c:pt idx="1911">
                  <c:v>7.0933579895332555E-2</c:v>
                </c:pt>
                <c:pt idx="1912">
                  <c:v>7.0950928124180995E-2</c:v>
                </c:pt>
                <c:pt idx="1913">
                  <c:v>7.0968281933001254E-2</c:v>
                </c:pt>
                <c:pt idx="1914">
                  <c:v>7.0985641323750431E-2</c:v>
                </c:pt>
                <c:pt idx="1915">
                  <c:v>7.100300629838574E-2</c:v>
                </c:pt>
                <c:pt idx="1916">
                  <c:v>7.1020376858865572E-2</c:v>
                </c:pt>
                <c:pt idx="1917">
                  <c:v>7.1037753007148832E-2</c:v>
                </c:pt>
                <c:pt idx="1918">
                  <c:v>7.1055134745195134E-2</c:v>
                </c:pt>
                <c:pt idx="1919">
                  <c:v>7.1072522074965047E-2</c:v>
                </c:pt>
                <c:pt idx="1920">
                  <c:v>7.1089914998419684E-2</c:v>
                </c:pt>
                <c:pt idx="1921">
                  <c:v>7.1107313517520809E-2</c:v>
                </c:pt>
                <c:pt idx="1922">
                  <c:v>7.1124717634230963E-2</c:v>
                </c:pt>
                <c:pt idx="1923">
                  <c:v>7.1142127350513562E-2</c:v>
                </c:pt>
                <c:pt idx="1924">
                  <c:v>7.1159542668332562E-2</c:v>
                </c:pt>
                <c:pt idx="1925">
                  <c:v>7.11769635896526E-2</c:v>
                </c:pt>
                <c:pt idx="1926">
                  <c:v>7.1194390116439341E-2</c:v>
                </c:pt>
                <c:pt idx="1927">
                  <c:v>7.1211822250658946E-2</c:v>
                </c:pt>
                <c:pt idx="1928">
                  <c:v>7.1229259994278163E-2</c:v>
                </c:pt>
                <c:pt idx="1929">
                  <c:v>7.1246703349264751E-2</c:v>
                </c:pt>
                <c:pt idx="1930">
                  <c:v>7.1264152317587093E-2</c:v>
                </c:pt>
                <c:pt idx="1931">
                  <c:v>7.1281606901214184E-2</c:v>
                </c:pt>
                <c:pt idx="1932">
                  <c:v>7.1299067102115948E-2</c:v>
                </c:pt>
                <c:pt idx="1933">
                  <c:v>7.1316532922262865E-2</c:v>
                </c:pt>
                <c:pt idx="1934">
                  <c:v>7.1334004363626177E-2</c:v>
                </c:pt>
                <c:pt idx="1935">
                  <c:v>7.1351481428178001E-2</c:v>
                </c:pt>
                <c:pt idx="1936">
                  <c:v>7.1368964117890898E-2</c:v>
                </c:pt>
                <c:pt idx="1937">
                  <c:v>7.1386452434738332E-2</c:v>
                </c:pt>
                <c:pt idx="1938">
                  <c:v>7.1403946380694541E-2</c:v>
                </c:pt>
                <c:pt idx="1939">
                  <c:v>7.1421445957734475E-2</c:v>
                </c:pt>
                <c:pt idx="1940">
                  <c:v>7.1438951167833678E-2</c:v>
                </c:pt>
                <c:pt idx="1941">
                  <c:v>7.1456462012968458E-2</c:v>
                </c:pt>
                <c:pt idx="1942">
                  <c:v>7.1473978495115983E-2</c:v>
                </c:pt>
                <c:pt idx="1943">
                  <c:v>7.1491500616254089E-2</c:v>
                </c:pt>
                <c:pt idx="1944">
                  <c:v>7.1509028378361192E-2</c:v>
                </c:pt>
                <c:pt idx="1945">
                  <c:v>7.1526561783416681E-2</c:v>
                </c:pt>
                <c:pt idx="1946">
                  <c:v>7.1544100833400487E-2</c:v>
                </c:pt>
                <c:pt idx="1947">
                  <c:v>7.1561645530293413E-2</c:v>
                </c:pt>
                <c:pt idx="1948">
                  <c:v>7.1579195876076862E-2</c:v>
                </c:pt>
                <c:pt idx="1949">
                  <c:v>7.1596751872732914E-2</c:v>
                </c:pt>
                <c:pt idx="1950">
                  <c:v>7.1614313522244705E-2</c:v>
                </c:pt>
                <c:pt idx="1951">
                  <c:v>7.1631880826595745E-2</c:v>
                </c:pt>
                <c:pt idx="1952">
                  <c:v>7.164945378777049E-2</c:v>
                </c:pt>
                <c:pt idx="1953">
                  <c:v>7.1667032407754017E-2</c:v>
                </c:pt>
                <c:pt idx="1954">
                  <c:v>7.1684616688532057E-2</c:v>
                </c:pt>
                <c:pt idx="1955">
                  <c:v>7.1702206632091356E-2</c:v>
                </c:pt>
                <c:pt idx="1956">
                  <c:v>7.1719802240419225E-2</c:v>
                </c:pt>
                <c:pt idx="1957">
                  <c:v>7.1737403515503548E-2</c:v>
                </c:pt>
                <c:pt idx="1958">
                  <c:v>7.1755010459333121E-2</c:v>
                </c:pt>
                <c:pt idx="1959">
                  <c:v>7.1772623073897618E-2</c:v>
                </c:pt>
                <c:pt idx="1960">
                  <c:v>7.1790241361187127E-2</c:v>
                </c:pt>
                <c:pt idx="1961">
                  <c:v>7.180786532319261E-2</c:v>
                </c:pt>
                <c:pt idx="1962">
                  <c:v>7.1825494961905947E-2</c:v>
                </c:pt>
                <c:pt idx="1963">
                  <c:v>7.1843130279319323E-2</c:v>
                </c:pt>
                <c:pt idx="1964">
                  <c:v>7.1860771277426058E-2</c:v>
                </c:pt>
                <c:pt idx="1965">
                  <c:v>7.1878417958220031E-2</c:v>
                </c:pt>
                <c:pt idx="1966">
                  <c:v>7.189607032369591E-2</c:v>
                </c:pt>
                <c:pt idx="1967">
                  <c:v>7.191372837584907E-2</c:v>
                </c:pt>
                <c:pt idx="1968">
                  <c:v>7.1931392116675555E-2</c:v>
                </c:pt>
                <c:pt idx="1969">
                  <c:v>7.1949061548172308E-2</c:v>
                </c:pt>
                <c:pt idx="1970">
                  <c:v>7.1966736672336815E-2</c:v>
                </c:pt>
                <c:pt idx="1971">
                  <c:v>7.1984417491167518E-2</c:v>
                </c:pt>
                <c:pt idx="1972">
                  <c:v>7.2002104006663376E-2</c:v>
                </c:pt>
                <c:pt idx="1973">
                  <c:v>7.2019796220824148E-2</c:v>
                </c:pt>
                <c:pt idx="1974">
                  <c:v>7.2037494135650512E-2</c:v>
                </c:pt>
                <c:pt idx="1975">
                  <c:v>7.2055197753143604E-2</c:v>
                </c:pt>
                <c:pt idx="1976">
                  <c:v>7.2072907075305503E-2</c:v>
                </c:pt>
                <c:pt idx="1977">
                  <c:v>7.2090622104138843E-2</c:v>
                </c:pt>
                <c:pt idx="1978">
                  <c:v>7.2108342841647272E-2</c:v>
                </c:pt>
                <c:pt idx="1979">
                  <c:v>7.2126069289834921E-2</c:v>
                </c:pt>
                <c:pt idx="1980">
                  <c:v>7.2143801450706729E-2</c:v>
                </c:pt>
                <c:pt idx="1981">
                  <c:v>7.2161539326268467E-2</c:v>
                </c:pt>
                <c:pt idx="1982">
                  <c:v>7.2179282918526474E-2</c:v>
                </c:pt>
                <c:pt idx="1983">
                  <c:v>7.2197032229488048E-2</c:v>
                </c:pt>
                <c:pt idx="1984">
                  <c:v>7.2214787261160984E-2</c:v>
                </c:pt>
                <c:pt idx="1985">
                  <c:v>7.2232548015553927E-2</c:v>
                </c:pt>
                <c:pt idx="1986">
                  <c:v>7.2250314494676379E-2</c:v>
                </c:pt>
                <c:pt idx="1987">
                  <c:v>7.2268086700538484E-2</c:v>
                </c:pt>
                <c:pt idx="1988">
                  <c:v>7.2285864635151048E-2</c:v>
                </c:pt>
                <c:pt idx="1989">
                  <c:v>7.2303648300525686E-2</c:v>
                </c:pt>
                <c:pt idx="1990">
                  <c:v>7.2321437698674773E-2</c:v>
                </c:pt>
                <c:pt idx="1991">
                  <c:v>7.2339232831611519E-2</c:v>
                </c:pt>
                <c:pt idx="1992">
                  <c:v>7.2357033701349591E-2</c:v>
                </c:pt>
                <c:pt idx="1993">
                  <c:v>7.237484030990364E-2</c:v>
                </c:pt>
                <c:pt idx="1994">
                  <c:v>7.2392652659289125E-2</c:v>
                </c:pt>
                <c:pt idx="1995">
                  <c:v>7.2410470751521933E-2</c:v>
                </c:pt>
                <c:pt idx="1996">
                  <c:v>7.2428294588618977E-2</c:v>
                </c:pt>
                <c:pt idx="1997">
                  <c:v>7.2446124172597812E-2</c:v>
                </c:pt>
                <c:pt idx="1998">
                  <c:v>7.2463959505476697E-2</c:v>
                </c:pt>
                <c:pt idx="1999">
                  <c:v>7.2481800589274739E-2</c:v>
                </c:pt>
                <c:pt idx="2000">
                  <c:v>7.2499647426011726E-2</c:v>
                </c:pt>
                <c:pt idx="2001">
                  <c:v>7.2517500017708139E-2</c:v>
                </c:pt>
                <c:pt idx="2002">
                  <c:v>7.2535358366385347E-2</c:v>
                </c:pt>
                <c:pt idx="2003">
                  <c:v>7.2553222474065357E-2</c:v>
                </c:pt>
                <c:pt idx="2004">
                  <c:v>7.2571092342770815E-2</c:v>
                </c:pt>
                <c:pt idx="2005">
                  <c:v>7.2588967974525312E-2</c:v>
                </c:pt>
                <c:pt idx="2006">
                  <c:v>7.2606849371353227E-2</c:v>
                </c:pt>
                <c:pt idx="2007">
                  <c:v>7.2624736535279552E-2</c:v>
                </c:pt>
                <c:pt idx="2008">
                  <c:v>7.2642629468329861E-2</c:v>
                </c:pt>
                <c:pt idx="2009">
                  <c:v>7.2660528172530742E-2</c:v>
                </c:pt>
                <c:pt idx="2010">
                  <c:v>7.2678432649909488E-2</c:v>
                </c:pt>
                <c:pt idx="2011">
                  <c:v>7.2696342902494188E-2</c:v>
                </c:pt>
                <c:pt idx="2012">
                  <c:v>7.2714258932313411E-2</c:v>
                </c:pt>
                <c:pt idx="2013">
                  <c:v>7.2732180741396674E-2</c:v>
                </c:pt>
                <c:pt idx="2014">
                  <c:v>7.2750108331774366E-2</c:v>
                </c:pt>
                <c:pt idx="2015">
                  <c:v>7.2768041705477321E-2</c:v>
                </c:pt>
                <c:pt idx="2016">
                  <c:v>7.27859808645374E-2</c:v>
                </c:pt>
                <c:pt idx="2017">
                  <c:v>7.2803925810987033E-2</c:v>
                </c:pt>
                <c:pt idx="2018">
                  <c:v>7.2821876546859454E-2</c:v>
                </c:pt>
                <c:pt idx="2019">
                  <c:v>7.2839833074188648E-2</c:v>
                </c:pt>
                <c:pt idx="2020">
                  <c:v>7.2857795395009417E-2</c:v>
                </c:pt>
                <c:pt idx="2021">
                  <c:v>7.2875763511357231E-2</c:v>
                </c:pt>
                <c:pt idx="2022">
                  <c:v>7.2893737425268224E-2</c:v>
                </c:pt>
                <c:pt idx="2023">
                  <c:v>7.2911717138779419E-2</c:v>
                </c:pt>
                <c:pt idx="2024">
                  <c:v>7.2929702653928757E-2</c:v>
                </c:pt>
                <c:pt idx="2025">
                  <c:v>7.294769397275451E-2</c:v>
                </c:pt>
                <c:pt idx="2026">
                  <c:v>7.2965691097295921E-2</c:v>
                </c:pt>
                <c:pt idx="2027">
                  <c:v>7.2983694029593135E-2</c:v>
                </c:pt>
                <c:pt idx="2028">
                  <c:v>7.3001702771686813E-2</c:v>
                </c:pt>
                <c:pt idx="2029">
                  <c:v>7.3019717325618544E-2</c:v>
                </c:pt>
                <c:pt idx="2030">
                  <c:v>7.3037737693430388E-2</c:v>
                </c:pt>
                <c:pt idx="2031">
                  <c:v>7.3055763877165641E-2</c:v>
                </c:pt>
                <c:pt idx="2032">
                  <c:v>7.3073795878867698E-2</c:v>
                </c:pt>
                <c:pt idx="2033">
                  <c:v>7.3091833700581449E-2</c:v>
                </c:pt>
                <c:pt idx="2034">
                  <c:v>7.3109877344351953E-2</c:v>
                </c:pt>
                <c:pt idx="2035">
                  <c:v>7.3127926812225227E-2</c:v>
                </c:pt>
                <c:pt idx="2036">
                  <c:v>7.3145982106248134E-2</c:v>
                </c:pt>
                <c:pt idx="2037">
                  <c:v>7.3164043228468145E-2</c:v>
                </c:pt>
                <c:pt idx="2038">
                  <c:v>7.3182110180933652E-2</c:v>
                </c:pt>
                <c:pt idx="2039">
                  <c:v>7.3200182965693542E-2</c:v>
                </c:pt>
                <c:pt idx="2040">
                  <c:v>7.3218261584797703E-2</c:v>
                </c:pt>
                <c:pt idx="2041">
                  <c:v>7.3236346040296746E-2</c:v>
                </c:pt>
                <c:pt idx="2042">
                  <c:v>7.3254436334241974E-2</c:v>
                </c:pt>
                <c:pt idx="2043">
                  <c:v>7.3272532468685286E-2</c:v>
                </c:pt>
                <c:pt idx="2044">
                  <c:v>7.3290634445679653E-2</c:v>
                </c:pt>
                <c:pt idx="2045">
                  <c:v>7.3308742267278681E-2</c:v>
                </c:pt>
                <c:pt idx="2046">
                  <c:v>7.3326855935536631E-2</c:v>
                </c:pt>
                <c:pt idx="2047">
                  <c:v>7.3344975452508648E-2</c:v>
                </c:pt>
                <c:pt idx="2048">
                  <c:v>7.3363100820250618E-2</c:v>
                </c:pt>
                <c:pt idx="2049">
                  <c:v>7.3381232040819075E-2</c:v>
                </c:pt>
                <c:pt idx="2050">
                  <c:v>7.3399369116271443E-2</c:v>
                </c:pt>
                <c:pt idx="2051">
                  <c:v>7.3417512048665812E-2</c:v>
                </c:pt>
                <c:pt idx="2052">
                  <c:v>7.3435660840061118E-2</c:v>
                </c:pt>
                <c:pt idx="2053">
                  <c:v>7.3453815492517047E-2</c:v>
                </c:pt>
                <c:pt idx="2054">
                  <c:v>7.3471976008093992E-2</c:v>
                </c:pt>
                <c:pt idx="2055">
                  <c:v>7.3490142388852972E-2</c:v>
                </c:pt>
                <c:pt idx="2056">
                  <c:v>7.3508314636856184E-2</c:v>
                </c:pt>
                <c:pt idx="2057">
                  <c:v>7.3526492754166034E-2</c:v>
                </c:pt>
                <c:pt idx="2058">
                  <c:v>7.3544676742846204E-2</c:v>
                </c:pt>
                <c:pt idx="2059">
                  <c:v>7.3562866604960878E-2</c:v>
                </c:pt>
                <c:pt idx="2060">
                  <c:v>7.3581062342574999E-2</c:v>
                </c:pt>
                <c:pt idx="2061">
                  <c:v>7.3599263957754152E-2</c:v>
                </c:pt>
                <c:pt idx="2062">
                  <c:v>7.3617471452565073E-2</c:v>
                </c:pt>
                <c:pt idx="2063">
                  <c:v>7.3635684829074885E-2</c:v>
                </c:pt>
                <c:pt idx="2064">
                  <c:v>7.3653904089351657E-2</c:v>
                </c:pt>
                <c:pt idx="2065">
                  <c:v>7.3672129235464193E-2</c:v>
                </c:pt>
                <c:pt idx="2066">
                  <c:v>7.3690360269482114E-2</c:v>
                </c:pt>
                <c:pt idx="2067">
                  <c:v>7.3708597193475556E-2</c:v>
                </c:pt>
                <c:pt idx="2068">
                  <c:v>7.372684000951564E-2</c:v>
                </c:pt>
                <c:pt idx="2069">
                  <c:v>7.3745088719674307E-2</c:v>
                </c:pt>
                <c:pt idx="2070">
                  <c:v>7.3763343326024092E-2</c:v>
                </c:pt>
                <c:pt idx="2071">
                  <c:v>7.3781603830638448E-2</c:v>
                </c:pt>
                <c:pt idx="2072">
                  <c:v>7.3799870235591425E-2</c:v>
                </c:pt>
                <c:pt idx="2073">
                  <c:v>7.3818142542958029E-2</c:v>
                </c:pt>
                <c:pt idx="2074">
                  <c:v>7.3836420754813753E-2</c:v>
                </c:pt>
                <c:pt idx="2075">
                  <c:v>7.385470487323513E-2</c:v>
                </c:pt>
                <c:pt idx="2076">
                  <c:v>7.3872994900299457E-2</c:v>
                </c:pt>
                <c:pt idx="2077">
                  <c:v>7.3891290838084545E-2</c:v>
                </c:pt>
                <c:pt idx="2078">
                  <c:v>7.3909592688669312E-2</c:v>
                </c:pt>
                <c:pt idx="2079">
                  <c:v>7.3927900454132986E-2</c:v>
                </c:pt>
                <c:pt idx="2080">
                  <c:v>7.3946214136556054E-2</c:v>
                </c:pt>
                <c:pt idx="2081">
                  <c:v>7.396453373801945E-2</c:v>
                </c:pt>
                <c:pt idx="2082">
                  <c:v>7.3982859260605036E-2</c:v>
                </c:pt>
                <c:pt idx="2083">
                  <c:v>7.4001190706395395E-2</c:v>
                </c:pt>
                <c:pt idx="2084">
                  <c:v>7.4019528077473834E-2</c:v>
                </c:pt>
                <c:pt idx="2085">
                  <c:v>7.4037871375924449E-2</c:v>
                </c:pt>
                <c:pt idx="2086">
                  <c:v>7.4056220603832046E-2</c:v>
                </c:pt>
                <c:pt idx="2087">
                  <c:v>7.4074575763282427E-2</c:v>
                </c:pt>
                <c:pt idx="2088">
                  <c:v>7.4092936856361966E-2</c:v>
                </c:pt>
                <c:pt idx="2089">
                  <c:v>7.4111303885157812E-2</c:v>
                </c:pt>
                <c:pt idx="2090">
                  <c:v>7.4129676851757961E-2</c:v>
                </c:pt>
                <c:pt idx="2091">
                  <c:v>7.4148055758251188E-2</c:v>
                </c:pt>
                <c:pt idx="2092">
                  <c:v>7.4166440606726738E-2</c:v>
                </c:pt>
                <c:pt idx="2093">
                  <c:v>7.4184831399275189E-2</c:v>
                </c:pt>
                <c:pt idx="2094">
                  <c:v>7.4203228137987423E-2</c:v>
                </c:pt>
                <c:pt idx="2095">
                  <c:v>7.4221630824955323E-2</c:v>
                </c:pt>
                <c:pt idx="2096">
                  <c:v>7.4240039462271437E-2</c:v>
                </c:pt>
                <c:pt idx="2097">
                  <c:v>7.4258454052029119E-2</c:v>
                </c:pt>
                <c:pt idx="2098">
                  <c:v>7.4276874596322442E-2</c:v>
                </c:pt>
                <c:pt idx="2099">
                  <c:v>7.4295301097246413E-2</c:v>
                </c:pt>
                <c:pt idx="2100">
                  <c:v>7.4313733556896688E-2</c:v>
                </c:pt>
                <c:pt idx="2101">
                  <c:v>7.4332171977369729E-2</c:v>
                </c:pt>
                <c:pt idx="2102">
                  <c:v>7.4350616360762747E-2</c:v>
                </c:pt>
                <c:pt idx="2103">
                  <c:v>7.4369066709173717E-2</c:v>
                </c:pt>
                <c:pt idx="2104">
                  <c:v>7.4387523024701335E-2</c:v>
                </c:pt>
                <c:pt idx="2105">
                  <c:v>7.4405985309445283E-2</c:v>
                </c:pt>
                <c:pt idx="2106">
                  <c:v>7.4424453565505894E-2</c:v>
                </c:pt>
                <c:pt idx="2107">
                  <c:v>7.4442927794984154E-2</c:v>
                </c:pt>
                <c:pt idx="2108">
                  <c:v>7.4461407999981979E-2</c:v>
                </c:pt>
                <c:pt idx="2109">
                  <c:v>7.4479894182601994E-2</c:v>
                </c:pt>
                <c:pt idx="2110">
                  <c:v>7.4498386344947667E-2</c:v>
                </c:pt>
                <c:pt idx="2111">
                  <c:v>7.4516884489123261E-2</c:v>
                </c:pt>
                <c:pt idx="2112">
                  <c:v>7.4535388617233633E-2</c:v>
                </c:pt>
                <c:pt idx="2113">
                  <c:v>7.4553898731384627E-2</c:v>
                </c:pt>
                <c:pt idx="2114">
                  <c:v>7.4572414833682654E-2</c:v>
                </c:pt>
                <c:pt idx="2115">
                  <c:v>7.4590936926235238E-2</c:v>
                </c:pt>
                <c:pt idx="2116">
                  <c:v>7.4609465011150206E-2</c:v>
                </c:pt>
                <c:pt idx="2117">
                  <c:v>7.4627999090536551E-2</c:v>
                </c:pt>
                <c:pt idx="2118">
                  <c:v>7.4646539166503989E-2</c:v>
                </c:pt>
                <c:pt idx="2119">
                  <c:v>7.4665085241162887E-2</c:v>
                </c:pt>
                <c:pt idx="2120">
                  <c:v>7.4683637316624432E-2</c:v>
                </c:pt>
                <c:pt idx="2121">
                  <c:v>7.4702195395000517E-2</c:v>
                </c:pt>
                <c:pt idx="2122">
                  <c:v>7.4720759478404078E-2</c:v>
                </c:pt>
                <c:pt idx="2123">
                  <c:v>7.4739329568948604E-2</c:v>
                </c:pt>
                <c:pt idx="2124">
                  <c:v>7.4757905668748362E-2</c:v>
                </c:pt>
                <c:pt idx="2125">
                  <c:v>7.477648777991848E-2</c:v>
                </c:pt>
                <c:pt idx="2126">
                  <c:v>7.4795075904574834E-2</c:v>
                </c:pt>
                <c:pt idx="2127">
                  <c:v>7.4813670044834107E-2</c:v>
                </c:pt>
                <c:pt idx="2128">
                  <c:v>7.4832270202813758E-2</c:v>
                </c:pt>
                <c:pt idx="2129">
                  <c:v>7.4850876380631995E-2</c:v>
                </c:pt>
                <c:pt idx="2130">
                  <c:v>7.4869488580407803E-2</c:v>
                </c:pt>
                <c:pt idx="2131">
                  <c:v>7.4888106804261043E-2</c:v>
                </c:pt>
                <c:pt idx="2132">
                  <c:v>7.4906731054312226E-2</c:v>
                </c:pt>
                <c:pt idx="2133">
                  <c:v>7.492536133268278E-2</c:v>
                </c:pt>
                <c:pt idx="2134">
                  <c:v>7.4943997641494772E-2</c:v>
                </c:pt>
                <c:pt idx="2135">
                  <c:v>7.4962639982871115E-2</c:v>
                </c:pt>
                <c:pt idx="2136">
                  <c:v>7.4981288358935611E-2</c:v>
                </c:pt>
                <c:pt idx="2137">
                  <c:v>7.4999942771812711E-2</c:v>
                </c:pt>
                <c:pt idx="2138">
                  <c:v>7.501860322362762E-2</c:v>
                </c:pt>
                <c:pt idx="2139">
                  <c:v>7.503726971650658E-2</c:v>
                </c:pt>
                <c:pt idx="2140">
                  <c:v>7.5055942252576197E-2</c:v>
                </c:pt>
                <c:pt idx="2141">
                  <c:v>7.5074620833964295E-2</c:v>
                </c:pt>
                <c:pt idx="2142">
                  <c:v>7.5093305462799256E-2</c:v>
                </c:pt>
                <c:pt idx="2143">
                  <c:v>7.5111996141210238E-2</c:v>
                </c:pt>
                <c:pt idx="2144">
                  <c:v>7.5130692871327232E-2</c:v>
                </c:pt>
                <c:pt idx="2145">
                  <c:v>7.5149395655281045E-2</c:v>
                </c:pt>
                <c:pt idx="2146">
                  <c:v>7.5168104495203267E-2</c:v>
                </c:pt>
                <c:pt idx="2147">
                  <c:v>7.518681939322612E-2</c:v>
                </c:pt>
                <c:pt idx="2148">
                  <c:v>7.5205540351482969E-2</c:v>
                </c:pt>
                <c:pt idx="2149">
                  <c:v>7.5224267372107592E-2</c:v>
                </c:pt>
                <c:pt idx="2150">
                  <c:v>7.5243000457234685E-2</c:v>
                </c:pt>
                <c:pt idx="2151">
                  <c:v>7.5261739608999803E-2</c:v>
                </c:pt>
                <c:pt idx="2152">
                  <c:v>7.5280484829539127E-2</c:v>
                </c:pt>
                <c:pt idx="2153">
                  <c:v>7.529923612098996E-2</c:v>
                </c:pt>
                <c:pt idx="2154">
                  <c:v>7.5317993485490051E-2</c:v>
                </c:pt>
                <c:pt idx="2155">
                  <c:v>7.5336756925177981E-2</c:v>
                </c:pt>
                <c:pt idx="2156">
                  <c:v>7.535552644219326E-2</c:v>
                </c:pt>
                <c:pt idx="2157">
                  <c:v>7.5374302038676205E-2</c:v>
                </c:pt>
                <c:pt idx="2158">
                  <c:v>7.5393083716767784E-2</c:v>
                </c:pt>
                <c:pt idx="2159">
                  <c:v>7.541187147860981E-2</c:v>
                </c:pt>
                <c:pt idx="2160">
                  <c:v>7.5430665326344973E-2</c:v>
                </c:pt>
                <c:pt idx="2161">
                  <c:v>7.5449465262116489E-2</c:v>
                </c:pt>
                <c:pt idx="2162">
                  <c:v>7.5468271288068753E-2</c:v>
                </c:pt>
                <c:pt idx="2163">
                  <c:v>7.548708340634655E-2</c:v>
                </c:pt>
                <c:pt idx="2164">
                  <c:v>7.5505901619095969E-2</c:v>
                </c:pt>
                <c:pt idx="2165">
                  <c:v>7.5524725928463252E-2</c:v>
                </c:pt>
                <c:pt idx="2166">
                  <c:v>7.5543556336595902E-2</c:v>
                </c:pt>
                <c:pt idx="2167">
                  <c:v>7.5562392845642146E-2</c:v>
                </c:pt>
                <c:pt idx="2168">
                  <c:v>7.5581235457750834E-2</c:v>
                </c:pt>
                <c:pt idx="2169">
                  <c:v>7.5600084175071816E-2</c:v>
                </c:pt>
                <c:pt idx="2170">
                  <c:v>7.5618938999755483E-2</c:v>
                </c:pt>
                <c:pt idx="2171">
                  <c:v>7.5637799933953254E-2</c:v>
                </c:pt>
                <c:pt idx="2172">
                  <c:v>7.5656666979817294E-2</c:v>
                </c:pt>
                <c:pt idx="2173">
                  <c:v>7.5675540139500508E-2</c:v>
                </c:pt>
                <c:pt idx="2174">
                  <c:v>7.5694419415156533E-2</c:v>
                </c:pt>
                <c:pt idx="2175">
                  <c:v>7.5713304808939896E-2</c:v>
                </c:pt>
                <c:pt idx="2176">
                  <c:v>7.5732196323006096E-2</c:v>
                </c:pt>
                <c:pt idx="2177">
                  <c:v>7.575109395951099E-2</c:v>
                </c:pt>
                <c:pt idx="2178">
                  <c:v>7.576999772061159E-2</c:v>
                </c:pt>
                <c:pt idx="2179">
                  <c:v>7.57889076084656E-2</c:v>
                </c:pt>
                <c:pt idx="2180">
                  <c:v>7.5807823625231613E-2</c:v>
                </c:pt>
                <c:pt idx="2181">
                  <c:v>7.5826745773068666E-2</c:v>
                </c:pt>
                <c:pt idx="2182">
                  <c:v>7.5845674054137072E-2</c:v>
                </c:pt>
                <c:pt idx="2183">
                  <c:v>7.5864608470597658E-2</c:v>
                </c:pt>
                <c:pt idx="2184">
                  <c:v>7.5883549024612154E-2</c:v>
                </c:pt>
                <c:pt idx="2185">
                  <c:v>7.5902495718342941E-2</c:v>
                </c:pt>
                <c:pt idx="2186">
                  <c:v>7.5921448553953441E-2</c:v>
                </c:pt>
                <c:pt idx="2187">
                  <c:v>7.594040753360759E-2</c:v>
                </c:pt>
                <c:pt idx="2188">
                  <c:v>7.5959372659470323E-2</c:v>
                </c:pt>
                <c:pt idx="2189">
                  <c:v>7.5978343933707393E-2</c:v>
                </c:pt>
                <c:pt idx="2190">
                  <c:v>7.5997321358485276E-2</c:v>
                </c:pt>
                <c:pt idx="2191">
                  <c:v>7.6016304935971224E-2</c:v>
                </c:pt>
                <c:pt idx="2192">
                  <c:v>7.6035294668333253E-2</c:v>
                </c:pt>
                <c:pt idx="2193">
                  <c:v>7.6054290557740364E-2</c:v>
                </c:pt>
                <c:pt idx="2194">
                  <c:v>7.6073292606362142E-2</c:v>
                </c:pt>
                <c:pt idx="2195">
                  <c:v>7.6092300816369252E-2</c:v>
                </c:pt>
                <c:pt idx="2196">
                  <c:v>7.6111315189932804E-2</c:v>
                </c:pt>
                <c:pt idx="2197">
                  <c:v>7.6130335729224966E-2</c:v>
                </c:pt>
                <c:pt idx="2198">
                  <c:v>7.6149362436418636E-2</c:v>
                </c:pt>
                <c:pt idx="2199">
                  <c:v>7.6168395313687381E-2</c:v>
                </c:pt>
                <c:pt idx="2200">
                  <c:v>7.6187434363205978E-2</c:v>
                </c:pt>
                <c:pt idx="2201">
                  <c:v>7.6206479587149559E-2</c:v>
                </c:pt>
                <c:pt idx="2202">
                  <c:v>7.6225530987694232E-2</c:v>
                </c:pt>
                <c:pt idx="2203">
                  <c:v>7.6244588567016935E-2</c:v>
                </c:pt>
                <c:pt idx="2204">
                  <c:v>7.6263652327295428E-2</c:v>
                </c:pt>
                <c:pt idx="2205">
                  <c:v>7.6282722270708175E-2</c:v>
                </c:pt>
                <c:pt idx="2206">
                  <c:v>7.6301798399434448E-2</c:v>
                </c:pt>
                <c:pt idx="2207">
                  <c:v>7.632088071565464E-2</c:v>
                </c:pt>
                <c:pt idx="2208">
                  <c:v>7.6339969221549342E-2</c:v>
                </c:pt>
                <c:pt idx="2209">
                  <c:v>7.6359063919300557E-2</c:v>
                </c:pt>
                <c:pt idx="2210">
                  <c:v>7.6378164811090735E-2</c:v>
                </c:pt>
                <c:pt idx="2211">
                  <c:v>7.6397271899103211E-2</c:v>
                </c:pt>
                <c:pt idx="2212">
                  <c:v>7.6416385185522198E-2</c:v>
                </c:pt>
                <c:pt idx="2213">
                  <c:v>7.6435504672532711E-2</c:v>
                </c:pt>
                <c:pt idx="2214">
                  <c:v>7.6454630362320405E-2</c:v>
                </c:pt>
                <c:pt idx="2215">
                  <c:v>7.6473762257071976E-2</c:v>
                </c:pt>
                <c:pt idx="2216">
                  <c:v>7.6492900358974866E-2</c:v>
                </c:pt>
                <c:pt idx="2217">
                  <c:v>7.6512044670217091E-2</c:v>
                </c:pt>
                <c:pt idx="2218">
                  <c:v>7.6531195192987761E-2</c:v>
                </c:pt>
                <c:pt idx="2219">
                  <c:v>7.6550351929476776E-2</c:v>
                </c:pt>
                <c:pt idx="2220">
                  <c:v>7.6569514881874717E-2</c:v>
                </c:pt>
                <c:pt idx="2221">
                  <c:v>7.6588684052372902E-2</c:v>
                </c:pt>
                <c:pt idx="2222">
                  <c:v>7.6607859443163756E-2</c:v>
                </c:pt>
                <c:pt idx="2223">
                  <c:v>7.6627041056440276E-2</c:v>
                </c:pt>
                <c:pt idx="2224">
                  <c:v>7.6646228894396276E-2</c:v>
                </c:pt>
                <c:pt idx="2225">
                  <c:v>7.6665422959226556E-2</c:v>
                </c:pt>
                <c:pt idx="2226">
                  <c:v>7.6684623253126583E-2</c:v>
                </c:pt>
                <c:pt idx="2227">
                  <c:v>7.6703829778292529E-2</c:v>
                </c:pt>
                <c:pt idx="2228">
                  <c:v>7.6723042536921637E-2</c:v>
                </c:pt>
                <c:pt idx="2229">
                  <c:v>7.6742261531211872E-2</c:v>
                </c:pt>
                <c:pt idx="2230">
                  <c:v>7.6761486763361822E-2</c:v>
                </c:pt>
                <c:pt idx="2231">
                  <c:v>7.6780718235571296E-2</c:v>
                </c:pt>
                <c:pt idx="2232">
                  <c:v>7.6799955950040341E-2</c:v>
                </c:pt>
                <c:pt idx="2233">
                  <c:v>7.6819199908970334E-2</c:v>
                </c:pt>
                <c:pt idx="2234">
                  <c:v>7.6838450114563264E-2</c:v>
                </c:pt>
                <c:pt idx="2235">
                  <c:v>7.6857706569021841E-2</c:v>
                </c:pt>
                <c:pt idx="2236">
                  <c:v>7.6876969274549845E-2</c:v>
                </c:pt>
                <c:pt idx="2237">
                  <c:v>7.6896238233351635E-2</c:v>
                </c:pt>
                <c:pt idx="2238">
                  <c:v>7.6915513447632339E-2</c:v>
                </c:pt>
                <c:pt idx="2239">
                  <c:v>7.6934794919598259E-2</c:v>
                </c:pt>
                <c:pt idx="2240">
                  <c:v>7.6954082651456063E-2</c:v>
                </c:pt>
                <c:pt idx="2241">
                  <c:v>7.6973376645413608E-2</c:v>
                </c:pt>
                <c:pt idx="2242">
                  <c:v>7.6992676903679322E-2</c:v>
                </c:pt>
                <c:pt idx="2243">
                  <c:v>7.7011983428462577E-2</c:v>
                </c:pt>
                <c:pt idx="2244">
                  <c:v>7.7031296221973453E-2</c:v>
                </c:pt>
                <c:pt idx="2245">
                  <c:v>7.7050615286423027E-2</c:v>
                </c:pt>
                <c:pt idx="2246">
                  <c:v>7.7069940624022976E-2</c:v>
                </c:pt>
                <c:pt idx="2247">
                  <c:v>7.7089272236985959E-2</c:v>
                </c:pt>
                <c:pt idx="2248">
                  <c:v>7.7108610127525415E-2</c:v>
                </c:pt>
                <c:pt idx="2249">
                  <c:v>7.7127954297855517E-2</c:v>
                </c:pt>
                <c:pt idx="2250">
                  <c:v>7.7147304750191423E-2</c:v>
                </c:pt>
                <c:pt idx="2251">
                  <c:v>7.716666148674893E-2</c:v>
                </c:pt>
                <c:pt idx="2252">
                  <c:v>7.7186024509744613E-2</c:v>
                </c:pt>
                <c:pt idx="2253">
                  <c:v>7.7205393821396268E-2</c:v>
                </c:pt>
                <c:pt idx="2254">
                  <c:v>7.7224769423922007E-2</c:v>
                </c:pt>
                <c:pt idx="2255">
                  <c:v>7.7244151319541071E-2</c:v>
                </c:pt>
                <c:pt idx="2256">
                  <c:v>7.7263539510473406E-2</c:v>
                </c:pt>
                <c:pt idx="2257">
                  <c:v>7.7282933998939804E-2</c:v>
                </c:pt>
                <c:pt idx="2258">
                  <c:v>7.7302334787161905E-2</c:v>
                </c:pt>
                <c:pt idx="2259">
                  <c:v>7.7321741877362113E-2</c:v>
                </c:pt>
                <c:pt idx="2260">
                  <c:v>7.734115527176369E-2</c:v>
                </c:pt>
                <c:pt idx="2261">
                  <c:v>7.7360574972590773E-2</c:v>
                </c:pt>
                <c:pt idx="2262">
                  <c:v>7.7380000982068209E-2</c:v>
                </c:pt>
                <c:pt idx="2263">
                  <c:v>7.7399433302421855E-2</c:v>
                </c:pt>
                <c:pt idx="2264">
                  <c:v>7.7418871935877973E-2</c:v>
                </c:pt>
                <c:pt idx="2265">
                  <c:v>7.7438316884664182E-2</c:v>
                </c:pt>
                <c:pt idx="2266">
                  <c:v>7.7457768151008632E-2</c:v>
                </c:pt>
                <c:pt idx="2267">
                  <c:v>7.7477225737140332E-2</c:v>
                </c:pt>
                <c:pt idx="2268">
                  <c:v>7.7496689645289094E-2</c:v>
                </c:pt>
                <c:pt idx="2269">
                  <c:v>7.751615987768562E-2</c:v>
                </c:pt>
                <c:pt idx="2270">
                  <c:v>7.7535636436561375E-2</c:v>
                </c:pt>
                <c:pt idx="2271">
                  <c:v>7.7555119324148755E-2</c:v>
                </c:pt>
                <c:pt idx="2272">
                  <c:v>7.7574608542680765E-2</c:v>
                </c:pt>
                <c:pt idx="2273">
                  <c:v>7.7594104094391492E-2</c:v>
                </c:pt>
                <c:pt idx="2274">
                  <c:v>7.7613605981515704E-2</c:v>
                </c:pt>
                <c:pt idx="2275">
                  <c:v>7.7633114206289003E-2</c:v>
                </c:pt>
                <c:pt idx="2276">
                  <c:v>7.7652628770947821E-2</c:v>
                </c:pt>
                <c:pt idx="2277">
                  <c:v>7.7672149677729618E-2</c:v>
                </c:pt>
                <c:pt idx="2278">
                  <c:v>7.7691676928872244E-2</c:v>
                </c:pt>
                <c:pt idx="2279">
                  <c:v>7.7711210526614782E-2</c:v>
                </c:pt>
                <c:pt idx="2280">
                  <c:v>7.773075047319683E-2</c:v>
                </c:pt>
                <c:pt idx="2281">
                  <c:v>7.7750296770859234E-2</c:v>
                </c:pt>
                <c:pt idx="2282">
                  <c:v>7.7769849421843201E-2</c:v>
                </c:pt>
                <c:pt idx="2283">
                  <c:v>7.7789408428391132E-2</c:v>
                </c:pt>
                <c:pt idx="2284">
                  <c:v>7.7808973792745928E-2</c:v>
                </c:pt>
                <c:pt idx="2285">
                  <c:v>7.7828545517151584E-2</c:v>
                </c:pt>
                <c:pt idx="2286">
                  <c:v>7.784812360385289E-2</c:v>
                </c:pt>
                <c:pt idx="2287">
                  <c:v>7.7867708055095408E-2</c:v>
                </c:pt>
                <c:pt idx="2288">
                  <c:v>7.7887298873125344E-2</c:v>
                </c:pt>
                <c:pt idx="2289">
                  <c:v>7.7906896060190203E-2</c:v>
                </c:pt>
                <c:pt idx="2290">
                  <c:v>7.7926499618537926E-2</c:v>
                </c:pt>
                <c:pt idx="2291">
                  <c:v>7.7946109550417322E-2</c:v>
                </c:pt>
                <c:pt idx="2292">
                  <c:v>7.7965725858078108E-2</c:v>
                </c:pt>
                <c:pt idx="2293">
                  <c:v>7.7985348543770983E-2</c:v>
                </c:pt>
                <c:pt idx="2294">
                  <c:v>7.8004977609747256E-2</c:v>
                </c:pt>
                <c:pt idx="2295">
                  <c:v>7.8024613058259126E-2</c:v>
                </c:pt>
                <c:pt idx="2296">
                  <c:v>7.8044254891559695E-2</c:v>
                </c:pt>
                <c:pt idx="2297">
                  <c:v>7.806390311190288E-2</c:v>
                </c:pt>
                <c:pt idx="2298">
                  <c:v>7.8083557721543281E-2</c:v>
                </c:pt>
                <c:pt idx="2299">
                  <c:v>7.8103218722736498E-2</c:v>
                </c:pt>
                <c:pt idx="2300">
                  <c:v>7.8122886117738946E-2</c:v>
                </c:pt>
                <c:pt idx="2301">
                  <c:v>7.8142559908807793E-2</c:v>
                </c:pt>
                <c:pt idx="2302">
                  <c:v>7.8162240098201261E-2</c:v>
                </c:pt>
                <c:pt idx="2303">
                  <c:v>7.8181926688178013E-2</c:v>
                </c:pt>
                <c:pt idx="2304">
                  <c:v>7.8201619680997925E-2</c:v>
                </c:pt>
                <c:pt idx="2305">
                  <c:v>7.822131907892152E-2</c:v>
                </c:pt>
                <c:pt idx="2306">
                  <c:v>7.824102488421017E-2</c:v>
                </c:pt>
                <c:pt idx="2307">
                  <c:v>7.8260737099126232E-2</c:v>
                </c:pt>
                <c:pt idx="2308">
                  <c:v>7.828045572593266E-2</c:v>
                </c:pt>
                <c:pt idx="2309">
                  <c:v>7.8300180766893407E-2</c:v>
                </c:pt>
                <c:pt idx="2310">
                  <c:v>7.8319912224273161E-2</c:v>
                </c:pt>
                <c:pt idx="2311">
                  <c:v>7.8339650100337568E-2</c:v>
                </c:pt>
                <c:pt idx="2312">
                  <c:v>7.8359394397353052E-2</c:v>
                </c:pt>
                <c:pt idx="2313">
                  <c:v>7.8379145117586924E-2</c:v>
                </c:pt>
                <c:pt idx="2314">
                  <c:v>7.8398902263307244E-2</c:v>
                </c:pt>
                <c:pt idx="2315">
                  <c:v>7.8418665836782864E-2</c:v>
                </c:pt>
                <c:pt idx="2316">
                  <c:v>7.8438435840283691E-2</c:v>
                </c:pt>
                <c:pt idx="2317">
                  <c:v>7.8458212276080311E-2</c:v>
                </c:pt>
                <c:pt idx="2318">
                  <c:v>7.8477995146444227E-2</c:v>
                </c:pt>
                <c:pt idx="2319">
                  <c:v>7.8497784453647593E-2</c:v>
                </c:pt>
                <c:pt idx="2320">
                  <c:v>7.8517580199963743E-2</c:v>
                </c:pt>
                <c:pt idx="2321">
                  <c:v>7.8537382387666457E-2</c:v>
                </c:pt>
                <c:pt idx="2322">
                  <c:v>7.8557191019030803E-2</c:v>
                </c:pt>
                <c:pt idx="2323">
                  <c:v>7.8577006096332183E-2</c:v>
                </c:pt>
                <c:pt idx="2324">
                  <c:v>7.8596827621847332E-2</c:v>
                </c:pt>
                <c:pt idx="2325">
                  <c:v>7.8616655597853538E-2</c:v>
                </c:pt>
                <c:pt idx="2326">
                  <c:v>7.8636490026628855E-2</c:v>
                </c:pt>
                <c:pt idx="2327">
                  <c:v>7.8656330910452488E-2</c:v>
                </c:pt>
                <c:pt idx="2328">
                  <c:v>7.8676178251604306E-2</c:v>
                </c:pt>
                <c:pt idx="2329">
                  <c:v>7.8696032052364875E-2</c:v>
                </c:pt>
                <c:pt idx="2330">
                  <c:v>7.8715892315016009E-2</c:v>
                </c:pt>
                <c:pt idx="2331">
                  <c:v>7.8735759041839867E-2</c:v>
                </c:pt>
                <c:pt idx="2332">
                  <c:v>7.8755632235119888E-2</c:v>
                </c:pt>
                <c:pt idx="2333">
                  <c:v>7.8775511897140063E-2</c:v>
                </c:pt>
                <c:pt idx="2334">
                  <c:v>7.8795398030185468E-2</c:v>
                </c:pt>
                <c:pt idx="2335">
                  <c:v>7.8815290636541704E-2</c:v>
                </c:pt>
                <c:pt idx="2336">
                  <c:v>7.8835189718495624E-2</c:v>
                </c:pt>
                <c:pt idx="2337">
                  <c:v>7.8855095278334564E-2</c:v>
                </c:pt>
                <c:pt idx="2338">
                  <c:v>7.8875007318346915E-2</c:v>
                </c:pt>
                <c:pt idx="2339">
                  <c:v>7.8894925840821875E-2</c:v>
                </c:pt>
                <c:pt idx="2340">
                  <c:v>7.8914850848049362E-2</c:v>
                </c:pt>
                <c:pt idx="2341">
                  <c:v>7.893478234232032E-2</c:v>
                </c:pt>
                <c:pt idx="2342">
                  <c:v>7.89547203259265E-2</c:v>
                </c:pt>
                <c:pt idx="2343">
                  <c:v>7.8974664801160457E-2</c:v>
                </c:pt>
                <c:pt idx="2344">
                  <c:v>7.8994615770315621E-2</c:v>
                </c:pt>
                <c:pt idx="2345">
                  <c:v>7.9014573235686184E-2</c:v>
                </c:pt>
                <c:pt idx="2346">
                  <c:v>7.9034537199567323E-2</c:v>
                </c:pt>
                <c:pt idx="2347">
                  <c:v>7.9054507664254925E-2</c:v>
                </c:pt>
                <c:pt idx="2348">
                  <c:v>7.9074484632045874E-2</c:v>
                </c:pt>
                <c:pt idx="2349">
                  <c:v>7.9094468105237931E-2</c:v>
                </c:pt>
                <c:pt idx="2350">
                  <c:v>7.9114458086129477E-2</c:v>
                </c:pt>
                <c:pt idx="2351">
                  <c:v>7.9134454577019883E-2</c:v>
                </c:pt>
                <c:pt idx="2352">
                  <c:v>7.9154457580209406E-2</c:v>
                </c:pt>
                <c:pt idx="2353">
                  <c:v>7.9174467097999093E-2</c:v>
                </c:pt>
                <c:pt idx="2354">
                  <c:v>7.919448313269084E-2</c:v>
                </c:pt>
                <c:pt idx="2355">
                  <c:v>7.9214505686587472E-2</c:v>
                </c:pt>
                <c:pt idx="2356">
                  <c:v>7.9234534761992603E-2</c:v>
                </c:pt>
                <c:pt idx="2357">
                  <c:v>7.925457036121078E-2</c:v>
                </c:pt>
                <c:pt idx="2358">
                  <c:v>7.9274612486547186E-2</c:v>
                </c:pt>
                <c:pt idx="2359">
                  <c:v>7.9294661140308004E-2</c:v>
                </c:pt>
                <c:pt idx="2360">
                  <c:v>7.9314716324800486E-2</c:v>
                </c:pt>
                <c:pt idx="2361">
                  <c:v>7.9334778042332271E-2</c:v>
                </c:pt>
                <c:pt idx="2362">
                  <c:v>7.9354846295212195E-2</c:v>
                </c:pt>
                <c:pt idx="2363">
                  <c:v>7.937492108574995E-2</c:v>
                </c:pt>
                <c:pt idx="2364">
                  <c:v>7.9395002416255897E-2</c:v>
                </c:pt>
                <c:pt idx="2365">
                  <c:v>7.9415090289041257E-2</c:v>
                </c:pt>
                <c:pt idx="2366">
                  <c:v>7.9435184706418471E-2</c:v>
                </c:pt>
                <c:pt idx="2367">
                  <c:v>7.9455285670700301E-2</c:v>
                </c:pt>
                <c:pt idx="2368">
                  <c:v>7.9475393184200716E-2</c:v>
                </c:pt>
                <c:pt idx="2369">
                  <c:v>7.9495507249234446E-2</c:v>
                </c:pt>
                <c:pt idx="2370">
                  <c:v>7.9515627868117195E-2</c:v>
                </c:pt>
                <c:pt idx="2371">
                  <c:v>7.9535755043165152E-2</c:v>
                </c:pt>
                <c:pt idx="2372">
                  <c:v>7.9555888776695935E-2</c:v>
                </c:pt>
                <c:pt idx="2373">
                  <c:v>7.957602907102744E-2</c:v>
                </c:pt>
                <c:pt idx="2374">
                  <c:v>7.9596175928478882E-2</c:v>
                </c:pt>
                <c:pt idx="2375">
                  <c:v>7.9616329351370002E-2</c:v>
                </c:pt>
                <c:pt idx="2376">
                  <c:v>7.9636489342021652E-2</c:v>
                </c:pt>
                <c:pt idx="2377">
                  <c:v>7.9656655902755349E-2</c:v>
                </c:pt>
                <c:pt idx="2378">
                  <c:v>7.9676829035893598E-2</c:v>
                </c:pt>
                <c:pt idx="2379">
                  <c:v>7.9697008743759734E-2</c:v>
                </c:pt>
                <c:pt idx="2380">
                  <c:v>7.9717195028677884E-2</c:v>
                </c:pt>
                <c:pt idx="2381">
                  <c:v>7.9737387892973161E-2</c:v>
                </c:pt>
                <c:pt idx="2382">
                  <c:v>7.9757587338971328E-2</c:v>
                </c:pt>
                <c:pt idx="2383">
                  <c:v>7.9777793368999275E-2</c:v>
                </c:pt>
                <c:pt idx="2384">
                  <c:v>7.9798005985384612E-2</c:v>
                </c:pt>
                <c:pt idx="2385">
                  <c:v>7.9818225190455866E-2</c:v>
                </c:pt>
                <c:pt idx="2386">
                  <c:v>7.9838450986542228E-2</c:v>
                </c:pt>
                <c:pt idx="2387">
                  <c:v>7.9858683375973988E-2</c:v>
                </c:pt>
                <c:pt idx="2388">
                  <c:v>7.9878922361082266E-2</c:v>
                </c:pt>
                <c:pt idx="2389">
                  <c:v>7.989916794419899E-2</c:v>
                </c:pt>
                <c:pt idx="2390">
                  <c:v>7.9919420127656904E-2</c:v>
                </c:pt>
                <c:pt idx="2391">
                  <c:v>7.9939678913789697E-2</c:v>
                </c:pt>
                <c:pt idx="2392">
                  <c:v>7.9959944304931835E-2</c:v>
                </c:pt>
                <c:pt idx="2393">
                  <c:v>7.998021630341888E-2</c:v>
                </c:pt>
                <c:pt idx="2394">
                  <c:v>8.0000494911586922E-2</c:v>
                </c:pt>
                <c:pt idx="2395">
                  <c:v>8.0020780131773189E-2</c:v>
                </c:pt>
                <c:pt idx="2396">
                  <c:v>8.0041071966315658E-2</c:v>
                </c:pt>
                <c:pt idx="2397">
                  <c:v>8.0061370417553013E-2</c:v>
                </c:pt>
                <c:pt idx="2398">
                  <c:v>8.0081675487825271E-2</c:v>
                </c:pt>
                <c:pt idx="2399">
                  <c:v>8.0101987179472728E-2</c:v>
                </c:pt>
                <c:pt idx="2400">
                  <c:v>8.0122305494836996E-2</c:v>
                </c:pt>
                <c:pt idx="2401">
                  <c:v>8.0142630436260395E-2</c:v>
                </c:pt>
                <c:pt idx="2402">
                  <c:v>8.0162962006086108E-2</c:v>
                </c:pt>
                <c:pt idx="2403">
                  <c:v>8.0183300206658092E-2</c:v>
                </c:pt>
                <c:pt idx="2404">
                  <c:v>8.0203645040321361E-2</c:v>
                </c:pt>
                <c:pt idx="2405">
                  <c:v>8.0223996509421761E-2</c:v>
                </c:pt>
                <c:pt idx="2406">
                  <c:v>8.024435461630583E-2</c:v>
                </c:pt>
                <c:pt idx="2407">
                  <c:v>8.0264719363321149E-2</c:v>
                </c:pt>
                <c:pt idx="2408">
                  <c:v>8.0285090752816077E-2</c:v>
                </c:pt>
                <c:pt idx="2409">
                  <c:v>8.0305468787139928E-2</c:v>
                </c:pt>
                <c:pt idx="2410">
                  <c:v>8.0325853468642877E-2</c:v>
                </c:pt>
                <c:pt idx="2411">
                  <c:v>8.0346244799675878E-2</c:v>
                </c:pt>
                <c:pt idx="2412">
                  <c:v>8.03666427825908E-2</c:v>
                </c:pt>
                <c:pt idx="2413">
                  <c:v>8.038704741974044E-2</c:v>
                </c:pt>
                <c:pt idx="2414">
                  <c:v>8.0407458713478347E-2</c:v>
                </c:pt>
                <c:pt idx="2415">
                  <c:v>8.0427876666159137E-2</c:v>
                </c:pt>
                <c:pt idx="2416">
                  <c:v>8.0448301280138093E-2</c:v>
                </c:pt>
                <c:pt idx="2417">
                  <c:v>8.0468732557771511E-2</c:v>
                </c:pt>
                <c:pt idx="2418">
                  <c:v>8.0489170501416324E-2</c:v>
                </c:pt>
                <c:pt idx="2419">
                  <c:v>8.0509615113430799E-2</c:v>
                </c:pt>
                <c:pt idx="2420">
                  <c:v>8.0530066396173577E-2</c:v>
                </c:pt>
                <c:pt idx="2421">
                  <c:v>8.0550524352004493E-2</c:v>
                </c:pt>
                <c:pt idx="2422">
                  <c:v>8.0570988983284061E-2</c:v>
                </c:pt>
                <c:pt idx="2423">
                  <c:v>8.0591460292373837E-2</c:v>
                </c:pt>
                <c:pt idx="2424">
                  <c:v>8.0611938281636125E-2</c:v>
                </c:pt>
                <c:pt idx="2425">
                  <c:v>8.0632422953434299E-2</c:v>
                </c:pt>
                <c:pt idx="2426">
                  <c:v>8.0652914310132287E-2</c:v>
                </c:pt>
                <c:pt idx="2427">
                  <c:v>8.067341235409517E-2</c:v>
                </c:pt>
                <c:pt idx="2428">
                  <c:v>8.0693917087688694E-2</c:v>
                </c:pt>
                <c:pt idx="2429">
                  <c:v>8.0714428513279785E-2</c:v>
                </c:pt>
                <c:pt idx="2430">
                  <c:v>8.0734946633235896E-2</c:v>
                </c:pt>
                <c:pt idx="2431">
                  <c:v>8.075547144992562E-2</c:v>
                </c:pt>
                <c:pt idx="2432">
                  <c:v>8.0776002965718199E-2</c:v>
                </c:pt>
                <c:pt idx="2433">
                  <c:v>8.0796541182983947E-2</c:v>
                </c:pt>
                <c:pt idx="2434">
                  <c:v>8.0817086104094063E-2</c:v>
                </c:pt>
                <c:pt idx="2435">
                  <c:v>8.0837637731420359E-2</c:v>
                </c:pt>
                <c:pt idx="2436">
                  <c:v>8.0858196067335866E-2</c:v>
                </c:pt>
                <c:pt idx="2437">
                  <c:v>8.0878761114214284E-2</c:v>
                </c:pt>
                <c:pt idx="2438">
                  <c:v>8.0899332874430283E-2</c:v>
                </c:pt>
                <c:pt idx="2439">
                  <c:v>8.0919911350359378E-2</c:v>
                </c:pt>
                <c:pt idx="2440">
                  <c:v>8.0940496544377932E-2</c:v>
                </c:pt>
                <c:pt idx="2441">
                  <c:v>8.0961088458863212E-2</c:v>
                </c:pt>
                <c:pt idx="2442">
                  <c:v>8.0981687096193411E-2</c:v>
                </c:pt>
                <c:pt idx="2443">
                  <c:v>8.1002292458747557E-2</c:v>
                </c:pt>
                <c:pt idx="2444">
                  <c:v>8.1022904548905636E-2</c:v>
                </c:pt>
                <c:pt idx="2445">
                  <c:v>8.1043523369048298E-2</c:v>
                </c:pt>
                <c:pt idx="2446">
                  <c:v>8.1064148921557375E-2</c:v>
                </c:pt>
                <c:pt idx="2447">
                  <c:v>8.1084781208815376E-2</c:v>
                </c:pt>
                <c:pt idx="2448">
                  <c:v>8.1105420233205675E-2</c:v>
                </c:pt>
                <c:pt idx="2449">
                  <c:v>8.1126065997112806E-2</c:v>
                </c:pt>
                <c:pt idx="2450">
                  <c:v>8.114671850292178E-2</c:v>
                </c:pt>
                <c:pt idx="2451">
                  <c:v>8.1167377753018813E-2</c:v>
                </c:pt>
                <c:pt idx="2452">
                  <c:v>8.1188043749790828E-2</c:v>
                </c:pt>
                <c:pt idx="2453">
                  <c:v>8.1208716495625791E-2</c:v>
                </c:pt>
                <c:pt idx="2454">
                  <c:v>8.122939599291229E-2</c:v>
                </c:pt>
                <c:pt idx="2455">
                  <c:v>8.125008224404015E-2</c:v>
                </c:pt>
                <c:pt idx="2456">
                  <c:v>8.1270775251399752E-2</c:v>
                </c:pt>
                <c:pt idx="2457">
                  <c:v>8.1291475017382611E-2</c:v>
                </c:pt>
                <c:pt idx="2458">
                  <c:v>8.1312181544380996E-2</c:v>
                </c:pt>
                <c:pt idx="2459">
                  <c:v>8.1332894834787964E-2</c:v>
                </c:pt>
                <c:pt idx="2460">
                  <c:v>8.1353614890997766E-2</c:v>
                </c:pt>
                <c:pt idx="2461">
                  <c:v>8.1374341715405307E-2</c:v>
                </c:pt>
                <c:pt idx="2462">
                  <c:v>8.1395075310406323E-2</c:v>
                </c:pt>
                <c:pt idx="2463">
                  <c:v>8.1415815678397729E-2</c:v>
                </c:pt>
                <c:pt idx="2464">
                  <c:v>8.1436562821777025E-2</c:v>
                </c:pt>
                <c:pt idx="2465">
                  <c:v>8.1457316742942723E-2</c:v>
                </c:pt>
                <c:pt idx="2466">
                  <c:v>8.147807744429425E-2</c:v>
                </c:pt>
                <c:pt idx="2467">
                  <c:v>8.1498844928231867E-2</c:v>
                </c:pt>
                <c:pt idx="2468">
                  <c:v>8.1519619197156834E-2</c:v>
                </c:pt>
                <c:pt idx="2469">
                  <c:v>8.154040025347109E-2</c:v>
                </c:pt>
                <c:pt idx="2470">
                  <c:v>8.1561188099577769E-2</c:v>
                </c:pt>
                <c:pt idx="2471">
                  <c:v>8.1581982737880518E-2</c:v>
                </c:pt>
                <c:pt idx="2472">
                  <c:v>8.160278417078419E-2</c:v>
                </c:pt>
                <c:pt idx="2473">
                  <c:v>8.162359240069432E-2</c:v>
                </c:pt>
                <c:pt idx="2474">
                  <c:v>8.1644407430017565E-2</c:v>
                </c:pt>
                <c:pt idx="2475">
                  <c:v>8.1665229261161307E-2</c:v>
                </c:pt>
                <c:pt idx="2476">
                  <c:v>8.1686057896533784E-2</c:v>
                </c:pt>
                <c:pt idx="2477">
                  <c:v>8.1706893338544292E-2</c:v>
                </c:pt>
                <c:pt idx="2478">
                  <c:v>8.1727735589602807E-2</c:v>
                </c:pt>
                <c:pt idx="2479">
                  <c:v>8.1748584652120343E-2</c:v>
                </c:pt>
                <c:pt idx="2480">
                  <c:v>8.1769440528508874E-2</c:v>
                </c:pt>
                <c:pt idx="2481">
                  <c:v>8.1790303221181096E-2</c:v>
                </c:pt>
                <c:pt idx="2482">
                  <c:v>8.1811172732550577E-2</c:v>
                </c:pt>
                <c:pt idx="2483">
                  <c:v>8.1832049065032095E-2</c:v>
                </c:pt>
                <c:pt idx="2484">
                  <c:v>8.1852932221040967E-2</c:v>
                </c:pt>
                <c:pt idx="2485">
                  <c:v>8.1873822202993538E-2</c:v>
                </c:pt>
                <c:pt idx="2486">
                  <c:v>8.1894719013307193E-2</c:v>
                </c:pt>
                <c:pt idx="2487">
                  <c:v>8.1915622654399903E-2</c:v>
                </c:pt>
                <c:pt idx="2488">
                  <c:v>8.1936533128690744E-2</c:v>
                </c:pt>
                <c:pt idx="2489">
                  <c:v>8.1957450438599713E-2</c:v>
                </c:pt>
                <c:pt idx="2490">
                  <c:v>8.1978374586547637E-2</c:v>
                </c:pt>
                <c:pt idx="2491">
                  <c:v>8.1999305574956244E-2</c:v>
                </c:pt>
                <c:pt idx="2492">
                  <c:v>8.2020243406248153E-2</c:v>
                </c:pt>
                <c:pt idx="2493">
                  <c:v>8.2041188082846897E-2</c:v>
                </c:pt>
                <c:pt idx="2494">
                  <c:v>8.2062139607176815E-2</c:v>
                </c:pt>
                <c:pt idx="2495">
                  <c:v>8.2083097981663397E-2</c:v>
                </c:pt>
                <c:pt idx="2496">
                  <c:v>8.210406320873273E-2</c:v>
                </c:pt>
                <c:pt idx="2497">
                  <c:v>8.2125035290812012E-2</c:v>
                </c:pt>
                <c:pt idx="2498">
                  <c:v>8.2146014230329162E-2</c:v>
                </c:pt>
                <c:pt idx="2499">
                  <c:v>8.2167000029713264E-2</c:v>
                </c:pt>
                <c:pt idx="2500">
                  <c:v>8.2187992691394027E-2</c:v>
                </c:pt>
                <c:pt idx="2501">
                  <c:v>8.2208992217802201E-2</c:v>
                </c:pt>
                <c:pt idx="2502">
                  <c:v>8.2229998611369468E-2</c:v>
                </c:pt>
                <c:pt idx="2503">
                  <c:v>8.2251011874528185E-2</c:v>
                </c:pt>
                <c:pt idx="2504">
                  <c:v>8.2272032009712059E-2</c:v>
                </c:pt>
                <c:pt idx="2505">
                  <c:v>8.2293059019355158E-2</c:v>
                </c:pt>
                <c:pt idx="2506">
                  <c:v>8.2314092905892838E-2</c:v>
                </c:pt>
                <c:pt idx="2507">
                  <c:v>8.2335133671761151E-2</c:v>
                </c:pt>
                <c:pt idx="2508">
                  <c:v>8.2356181319397287E-2</c:v>
                </c:pt>
                <c:pt idx="2509">
                  <c:v>8.2377235851239058E-2</c:v>
                </c:pt>
                <c:pt idx="2510">
                  <c:v>8.2398297269725362E-2</c:v>
                </c:pt>
                <c:pt idx="2511">
                  <c:v>8.2419365577295955E-2</c:v>
                </c:pt>
                <c:pt idx="2512">
                  <c:v>8.244044077639151E-2</c:v>
                </c:pt>
                <c:pt idx="2513">
                  <c:v>8.2461522869453546E-2</c:v>
                </c:pt>
                <c:pt idx="2514">
                  <c:v>8.2482611858924554E-2</c:v>
                </c:pt>
                <c:pt idx="2515">
                  <c:v>8.2503707747247912E-2</c:v>
                </c:pt>
                <c:pt idx="2516">
                  <c:v>8.252481053686779E-2</c:v>
                </c:pt>
                <c:pt idx="2517">
                  <c:v>8.254592023022958E-2</c:v>
                </c:pt>
                <c:pt idx="2518">
                  <c:v>8.2567036829779214E-2</c:v>
                </c:pt>
                <c:pt idx="2519">
                  <c:v>8.2588160337963623E-2</c:v>
                </c:pt>
                <c:pt idx="2520">
                  <c:v>8.2609290757231016E-2</c:v>
                </c:pt>
                <c:pt idx="2521">
                  <c:v>8.2630428090029934E-2</c:v>
                </c:pt>
                <c:pt idx="2522">
                  <c:v>8.2651572338810167E-2</c:v>
                </c:pt>
                <c:pt idx="2523">
                  <c:v>8.2672723506022394E-2</c:v>
                </c:pt>
                <c:pt idx="2524">
                  <c:v>8.2693881594118029E-2</c:v>
                </c:pt>
                <c:pt idx="2525">
                  <c:v>8.2715046605549736E-2</c:v>
                </c:pt>
                <c:pt idx="2526">
                  <c:v>8.2736218542770634E-2</c:v>
                </c:pt>
                <c:pt idx="2527">
                  <c:v>8.2757397408235178E-2</c:v>
                </c:pt>
                <c:pt idx="2528">
                  <c:v>8.2778583204398459E-2</c:v>
                </c:pt>
                <c:pt idx="2529">
                  <c:v>8.2799775933716568E-2</c:v>
                </c:pt>
                <c:pt idx="2530">
                  <c:v>8.2820975598646457E-2</c:v>
                </c:pt>
                <c:pt idx="2531">
                  <c:v>8.2842182201646172E-2</c:v>
                </c:pt>
                <c:pt idx="2532">
                  <c:v>8.2863395745174345E-2</c:v>
                </c:pt>
                <c:pt idx="2533">
                  <c:v>8.2884616231690897E-2</c:v>
                </c:pt>
                <c:pt idx="2534">
                  <c:v>8.2905843663656428E-2</c:v>
                </c:pt>
                <c:pt idx="2535">
                  <c:v>8.2927078043532373E-2</c:v>
                </c:pt>
                <c:pt idx="2536">
                  <c:v>8.2948319373781318E-2</c:v>
                </c:pt>
                <c:pt idx="2537">
                  <c:v>8.2969567656866625E-2</c:v>
                </c:pt>
                <c:pt idx="2538">
                  <c:v>8.2990822895252628E-2</c:v>
                </c:pt>
                <c:pt idx="2539">
                  <c:v>8.3012085091404508E-2</c:v>
                </c:pt>
                <c:pt idx="2540">
                  <c:v>8.3033354247788294E-2</c:v>
                </c:pt>
                <c:pt idx="2541">
                  <c:v>8.3054630366871163E-2</c:v>
                </c:pt>
                <c:pt idx="2542">
                  <c:v>8.3075913451121086E-2</c:v>
                </c:pt>
                <c:pt idx="2543">
                  <c:v>8.3097203503006797E-2</c:v>
                </c:pt>
                <c:pt idx="2544">
                  <c:v>8.311850052499814E-2</c:v>
                </c:pt>
                <c:pt idx="2545">
                  <c:v>8.3139804519565888E-2</c:v>
                </c:pt>
                <c:pt idx="2546">
                  <c:v>8.316111548918155E-2</c:v>
                </c:pt>
                <c:pt idx="2547">
                  <c:v>8.3182433436317843E-2</c:v>
                </c:pt>
                <c:pt idx="2548">
                  <c:v>8.3203758363447997E-2</c:v>
                </c:pt>
                <c:pt idx="2549">
                  <c:v>8.3225090273046504E-2</c:v>
                </c:pt>
                <c:pt idx="2550">
                  <c:v>8.3246429167588648E-2</c:v>
                </c:pt>
                <c:pt idx="2551">
                  <c:v>8.3267775049550616E-2</c:v>
                </c:pt>
                <c:pt idx="2552">
                  <c:v>8.328912792140955E-2</c:v>
                </c:pt>
                <c:pt idx="2553">
                  <c:v>8.3310487785643511E-2</c:v>
                </c:pt>
                <c:pt idx="2554">
                  <c:v>8.333185464473146E-2</c:v>
                </c:pt>
                <c:pt idx="2555">
                  <c:v>8.3353228501153162E-2</c:v>
                </c:pt>
                <c:pt idx="2556">
                  <c:v>8.3374609357389579E-2</c:v>
                </c:pt>
                <c:pt idx="2557">
                  <c:v>8.3395997215922363E-2</c:v>
                </c:pt>
                <c:pt idx="2558">
                  <c:v>8.3417392079234237E-2</c:v>
                </c:pt>
                <c:pt idx="2559">
                  <c:v>8.3438793949808646E-2</c:v>
                </c:pt>
                <c:pt idx="2560">
                  <c:v>8.3460202830130142E-2</c:v>
                </c:pt>
                <c:pt idx="2561">
                  <c:v>8.3481618722684114E-2</c:v>
                </c:pt>
                <c:pt idx="2562">
                  <c:v>8.350304162995692E-2</c:v>
                </c:pt>
                <c:pt idx="2563">
                  <c:v>8.3524471554435736E-2</c:v>
                </c:pt>
                <c:pt idx="2564">
                  <c:v>8.3545908498608878E-2</c:v>
                </c:pt>
                <c:pt idx="2565">
                  <c:v>8.3567352464965314E-2</c:v>
                </c:pt>
                <c:pt idx="2566">
                  <c:v>8.3588803455995092E-2</c:v>
                </c:pt>
                <c:pt idx="2567">
                  <c:v>8.3610261474189207E-2</c:v>
                </c:pt>
                <c:pt idx="2568">
                  <c:v>8.3631726522039498E-2</c:v>
                </c:pt>
                <c:pt idx="2569">
                  <c:v>8.3653198602038806E-2</c:v>
                </c:pt>
                <c:pt idx="2570">
                  <c:v>8.3674677716680815E-2</c:v>
                </c:pt>
                <c:pt idx="2571">
                  <c:v>8.3696163868460086E-2</c:v>
                </c:pt>
                <c:pt idx="2572">
                  <c:v>8.3717657059872344E-2</c:v>
                </c:pt>
                <c:pt idx="2573">
                  <c:v>8.3739157293414052E-2</c:v>
                </c:pt>
                <c:pt idx="2574">
                  <c:v>8.3760664571582474E-2</c:v>
                </c:pt>
                <c:pt idx="2575">
                  <c:v>8.3782178896876211E-2</c:v>
                </c:pt>
                <c:pt idx="2576">
                  <c:v>8.3803700271794276E-2</c:v>
                </c:pt>
                <c:pt idx="2577">
                  <c:v>8.3825228698837115E-2</c:v>
                </c:pt>
                <c:pt idx="2578">
                  <c:v>8.3846764180505656E-2</c:v>
                </c:pt>
                <c:pt idx="2579">
                  <c:v>8.3868306719302135E-2</c:v>
                </c:pt>
                <c:pt idx="2580">
                  <c:v>8.3889856317729369E-2</c:v>
                </c:pt>
                <c:pt idx="2581">
                  <c:v>8.3911412978291453E-2</c:v>
                </c:pt>
                <c:pt idx="2582">
                  <c:v>8.3932976703493117E-2</c:v>
                </c:pt>
                <c:pt idx="2583">
                  <c:v>8.3954547495840082E-2</c:v>
                </c:pt>
                <c:pt idx="2584">
                  <c:v>8.3976125357839188E-2</c:v>
                </c:pt>
                <c:pt idx="2585">
                  <c:v>8.3997710291998054E-2</c:v>
                </c:pt>
                <c:pt idx="2586">
                  <c:v>8.4019302300825188E-2</c:v>
                </c:pt>
                <c:pt idx="2587">
                  <c:v>8.4040901386830166E-2</c:v>
                </c:pt>
                <c:pt idx="2588">
                  <c:v>8.4062507552523202E-2</c:v>
                </c:pt>
                <c:pt idx="2589">
                  <c:v>8.4084120800415926E-2</c:v>
                </c:pt>
                <c:pt idx="2590">
                  <c:v>8.4105741133020523E-2</c:v>
                </c:pt>
                <c:pt idx="2591">
                  <c:v>8.4127368552850107E-2</c:v>
                </c:pt>
                <c:pt idx="2592">
                  <c:v>8.4149003062419084E-2</c:v>
                </c:pt>
                <c:pt idx="2593">
                  <c:v>8.4170644664242303E-2</c:v>
                </c:pt>
                <c:pt idx="2594">
                  <c:v>8.419229336083589E-2</c:v>
                </c:pt>
                <c:pt idx="2595">
                  <c:v>8.4213949154716805E-2</c:v>
                </c:pt>
                <c:pt idx="2596">
                  <c:v>8.4235612048402936E-2</c:v>
                </c:pt>
                <c:pt idx="2597">
                  <c:v>8.4257282044413059E-2</c:v>
                </c:pt>
                <c:pt idx="2598">
                  <c:v>8.4278959145267007E-2</c:v>
                </c:pt>
                <c:pt idx="2599">
                  <c:v>8.430064335348543E-2</c:v>
                </c:pt>
                <c:pt idx="2600">
                  <c:v>8.4322334671589977E-2</c:v>
                </c:pt>
                <c:pt idx="2601">
                  <c:v>8.4344033102103255E-2</c:v>
                </c:pt>
                <c:pt idx="2602">
                  <c:v>8.4365738647548608E-2</c:v>
                </c:pt>
                <c:pt idx="2603">
                  <c:v>8.4387451310450681E-2</c:v>
                </c:pt>
                <c:pt idx="2604">
                  <c:v>8.4409171093334762E-2</c:v>
                </c:pt>
                <c:pt idx="2605">
                  <c:v>8.4430897998727134E-2</c:v>
                </c:pt>
                <c:pt idx="2606">
                  <c:v>8.4452632029155109E-2</c:v>
                </c:pt>
                <c:pt idx="2607">
                  <c:v>8.4474373187146803E-2</c:v>
                </c:pt>
                <c:pt idx="2608">
                  <c:v>8.4496121475231389E-2</c:v>
                </c:pt>
                <c:pt idx="2609">
                  <c:v>8.4517876895938954E-2</c:v>
                </c:pt>
                <c:pt idx="2610">
                  <c:v>8.4539639451800486E-2</c:v>
                </c:pt>
                <c:pt idx="2611">
                  <c:v>8.4561409145347904E-2</c:v>
                </c:pt>
                <c:pt idx="2612">
                  <c:v>8.4583185979114198E-2</c:v>
                </c:pt>
                <c:pt idx="2613">
                  <c:v>8.4604969955633033E-2</c:v>
                </c:pt>
                <c:pt idx="2614">
                  <c:v>8.4626761077439286E-2</c:v>
                </c:pt>
                <c:pt idx="2615">
                  <c:v>8.4648559347068594E-2</c:v>
                </c:pt>
                <c:pt idx="2616">
                  <c:v>8.4670364767057638E-2</c:v>
                </c:pt>
                <c:pt idx="2617">
                  <c:v>8.4692177339944053E-2</c:v>
                </c:pt>
                <c:pt idx="2618">
                  <c:v>8.471399706826635E-2</c:v>
                </c:pt>
                <c:pt idx="2619">
                  <c:v>8.4735823954563902E-2</c:v>
                </c:pt>
                <c:pt idx="2620">
                  <c:v>8.4757658001377328E-2</c:v>
                </c:pt>
                <c:pt idx="2621">
                  <c:v>8.4779499211247722E-2</c:v>
                </c:pt>
                <c:pt idx="2622">
                  <c:v>8.4801347586717674E-2</c:v>
                </c:pt>
                <c:pt idx="2623">
                  <c:v>8.4823203130330177E-2</c:v>
                </c:pt>
                <c:pt idx="2624">
                  <c:v>8.4845065844629641E-2</c:v>
                </c:pt>
                <c:pt idx="2625">
                  <c:v>8.4866935732160989E-2</c:v>
                </c:pt>
                <c:pt idx="2626">
                  <c:v>8.4888812795470447E-2</c:v>
                </c:pt>
                <c:pt idx="2627">
                  <c:v>8.491069703710509E-2</c:v>
                </c:pt>
                <c:pt idx="2628">
                  <c:v>8.4932588459612726E-2</c:v>
                </c:pt>
                <c:pt idx="2629">
                  <c:v>8.4954487065542358E-2</c:v>
                </c:pt>
                <c:pt idx="2630">
                  <c:v>8.4976392857443794E-2</c:v>
                </c:pt>
                <c:pt idx="2631">
                  <c:v>8.4998305837867993E-2</c:v>
                </c:pt>
                <c:pt idx="2632">
                  <c:v>8.5020226009366567E-2</c:v>
                </c:pt>
                <c:pt idx="2633">
                  <c:v>8.504215337449221E-2</c:v>
                </c:pt>
                <c:pt idx="2634">
                  <c:v>8.5064087935798713E-2</c:v>
                </c:pt>
                <c:pt idx="2635">
                  <c:v>8.5086029695840615E-2</c:v>
                </c:pt>
                <c:pt idx="2636">
                  <c:v>8.5107978657173372E-2</c:v>
                </c:pt>
                <c:pt idx="2637">
                  <c:v>8.5129934822353592E-2</c:v>
                </c:pt>
                <c:pt idx="2638">
                  <c:v>8.5151898193938605E-2</c:v>
                </c:pt>
                <c:pt idx="2639">
                  <c:v>8.5173868774487002E-2</c:v>
                </c:pt>
                <c:pt idx="2640">
                  <c:v>8.5195846566557987E-2</c:v>
                </c:pt>
                <c:pt idx="2641">
                  <c:v>8.5217831572711844E-2</c:v>
                </c:pt>
                <c:pt idx="2642">
                  <c:v>8.5239823795509914E-2</c:v>
                </c:pt>
                <c:pt idx="2643">
                  <c:v>8.5261823237514342E-2</c:v>
                </c:pt>
                <c:pt idx="2644">
                  <c:v>8.5283829901288258E-2</c:v>
                </c:pt>
                <c:pt idx="2645">
                  <c:v>8.5305843789395791E-2</c:v>
                </c:pt>
                <c:pt idx="2646">
                  <c:v>8.5327864904401987E-2</c:v>
                </c:pt>
                <c:pt idx="2647">
                  <c:v>8.5349893248872918E-2</c:v>
                </c:pt>
                <c:pt idx="2648">
                  <c:v>8.5371928825375407E-2</c:v>
                </c:pt>
                <c:pt idx="2649">
                  <c:v>8.5393971636477481E-2</c:v>
                </c:pt>
                <c:pt idx="2650">
                  <c:v>8.5416021684747878E-2</c:v>
                </c:pt>
                <c:pt idx="2651">
                  <c:v>8.5438078972756598E-2</c:v>
                </c:pt>
                <c:pt idx="2652">
                  <c:v>8.5460143503074376E-2</c:v>
                </c:pt>
                <c:pt idx="2653">
                  <c:v>8.5482215278272794E-2</c:v>
                </c:pt>
                <c:pt idx="2654">
                  <c:v>8.5504294300924641E-2</c:v>
                </c:pt>
                <c:pt idx="2655">
                  <c:v>8.5526380573603566E-2</c:v>
                </c:pt>
                <c:pt idx="2656">
                  <c:v>8.5548474098884192E-2</c:v>
                </c:pt>
                <c:pt idx="2657">
                  <c:v>8.557057487934204E-2</c:v>
                </c:pt>
                <c:pt idx="2658">
                  <c:v>8.5592682917553481E-2</c:v>
                </c:pt>
                <c:pt idx="2659">
                  <c:v>8.5614798216096202E-2</c:v>
                </c:pt>
                <c:pt idx="2660">
                  <c:v>8.5636920777548489E-2</c:v>
                </c:pt>
                <c:pt idx="2661">
                  <c:v>8.5659050604489792E-2</c:v>
                </c:pt>
                <c:pt idx="2662">
                  <c:v>8.5681187699500311E-2</c:v>
                </c:pt>
                <c:pt idx="2663">
                  <c:v>8.5703332065161536E-2</c:v>
                </c:pt>
                <c:pt idx="2664">
                  <c:v>8.5725483704055652E-2</c:v>
                </c:pt>
                <c:pt idx="2665">
                  <c:v>8.5747642618765843E-2</c:v>
                </c:pt>
                <c:pt idx="2666">
                  <c:v>8.5769808811876236E-2</c:v>
                </c:pt>
                <c:pt idx="2667">
                  <c:v>8.579198228597204E-2</c:v>
                </c:pt>
                <c:pt idx="2668">
                  <c:v>8.5814163043639355E-2</c:v>
                </c:pt>
                <c:pt idx="2669">
                  <c:v>8.5836351087465179E-2</c:v>
                </c:pt>
                <c:pt idx="2670">
                  <c:v>8.5858546420037513E-2</c:v>
                </c:pt>
                <c:pt idx="2671">
                  <c:v>8.5880749043945451E-2</c:v>
                </c:pt>
                <c:pt idx="2672">
                  <c:v>8.5902958961778783E-2</c:v>
                </c:pt>
                <c:pt idx="2673">
                  <c:v>8.5925176176128507E-2</c:v>
                </c:pt>
                <c:pt idx="2674">
                  <c:v>8.5947400689586465E-2</c:v>
                </c:pt>
                <c:pt idx="2675">
                  <c:v>8.5969632504745444E-2</c:v>
                </c:pt>
                <c:pt idx="2676">
                  <c:v>8.5991871624199287E-2</c:v>
                </c:pt>
                <c:pt idx="2677">
                  <c:v>8.6014118050542682E-2</c:v>
                </c:pt>
                <c:pt idx="2678">
                  <c:v>8.6036371786371482E-2</c:v>
                </c:pt>
                <c:pt idx="2679">
                  <c:v>8.6058632834282139E-2</c:v>
                </c:pt>
                <c:pt idx="2680">
                  <c:v>8.6080901196872436E-2</c:v>
                </c:pt>
                <c:pt idx="2681">
                  <c:v>8.610317687674103E-2</c:v>
                </c:pt>
                <c:pt idx="2682">
                  <c:v>8.6125459876487342E-2</c:v>
                </c:pt>
                <c:pt idx="2683">
                  <c:v>8.6147750198712097E-2</c:v>
                </c:pt>
                <c:pt idx="2684">
                  <c:v>8.6170047846016576E-2</c:v>
                </c:pt>
                <c:pt idx="2685">
                  <c:v>8.619235282100346E-2</c:v>
                </c:pt>
                <c:pt idx="2686">
                  <c:v>8.6214665126276055E-2</c:v>
                </c:pt>
                <c:pt idx="2687">
                  <c:v>8.6236984764438918E-2</c:v>
                </c:pt>
                <c:pt idx="2688">
                  <c:v>8.62593117380972E-2</c:v>
                </c:pt>
                <c:pt idx="2689">
                  <c:v>8.6281646049857413E-2</c:v>
                </c:pt>
                <c:pt idx="2690">
                  <c:v>8.6303987702326834E-2</c:v>
                </c:pt>
                <c:pt idx="2691">
                  <c:v>8.6326336698113709E-2</c:v>
                </c:pt>
                <c:pt idx="2692">
                  <c:v>8.6348693039827298E-2</c:v>
                </c:pt>
                <c:pt idx="2693">
                  <c:v>8.6371056730077791E-2</c:v>
                </c:pt>
                <c:pt idx="2694">
                  <c:v>8.6393427771476433E-2</c:v>
                </c:pt>
                <c:pt idx="2695">
                  <c:v>8.6415806166635342E-2</c:v>
                </c:pt>
                <c:pt idx="2696">
                  <c:v>8.6438191918167651E-2</c:v>
                </c:pt>
                <c:pt idx="2697">
                  <c:v>8.6460585028687406E-2</c:v>
                </c:pt>
                <c:pt idx="2698">
                  <c:v>8.6482985500809725E-2</c:v>
                </c:pt>
                <c:pt idx="2699">
                  <c:v>8.6505393337150682E-2</c:v>
                </c:pt>
                <c:pt idx="2700">
                  <c:v>8.6527808540327295E-2</c:v>
                </c:pt>
                <c:pt idx="2701">
                  <c:v>8.6550231112957454E-2</c:v>
                </c:pt>
                <c:pt idx="2702">
                  <c:v>8.6572661057660219E-2</c:v>
                </c:pt>
                <c:pt idx="2703">
                  <c:v>8.6595098377055424E-2</c:v>
                </c:pt>
                <c:pt idx="2704">
                  <c:v>8.6617543073764111E-2</c:v>
                </c:pt>
                <c:pt idx="2705">
                  <c:v>8.6639995150407975E-2</c:v>
                </c:pt>
                <c:pt idx="2706">
                  <c:v>8.666245460960996E-2</c:v>
                </c:pt>
                <c:pt idx="2707">
                  <c:v>8.6684921453993938E-2</c:v>
                </c:pt>
                <c:pt idx="2708">
                  <c:v>8.6707395686184685E-2</c:v>
                </c:pt>
                <c:pt idx="2709">
                  <c:v>8.6729877308807907E-2</c:v>
                </c:pt>
                <c:pt idx="2710">
                  <c:v>8.6752366324490446E-2</c:v>
                </c:pt>
                <c:pt idx="2711">
                  <c:v>8.6774862735859937E-2</c:v>
                </c:pt>
                <c:pt idx="2712">
                  <c:v>8.6797366545545235E-2</c:v>
                </c:pt>
                <c:pt idx="2713">
                  <c:v>8.6819877756175889E-2</c:v>
                </c:pt>
                <c:pt idx="2714">
                  <c:v>8.684239637038256E-2</c:v>
                </c:pt>
                <c:pt idx="2715">
                  <c:v>8.686492239079692E-2</c:v>
                </c:pt>
                <c:pt idx="2716">
                  <c:v>8.6887455820051654E-2</c:v>
                </c:pt>
                <c:pt idx="2717">
                  <c:v>8.6909996660780198E-2</c:v>
                </c:pt>
                <c:pt idx="2718">
                  <c:v>8.6932544915617291E-2</c:v>
                </c:pt>
                <c:pt idx="2719">
                  <c:v>8.6955100587198367E-2</c:v>
                </c:pt>
                <c:pt idx="2720">
                  <c:v>8.6977663678159914E-2</c:v>
                </c:pt>
                <c:pt idx="2721">
                  <c:v>8.7000234191139614E-2</c:v>
                </c:pt>
                <c:pt idx="2722">
                  <c:v>8.7022812128775801E-2</c:v>
                </c:pt>
                <c:pt idx="2723">
                  <c:v>8.7045397493708057E-2</c:v>
                </c:pt>
                <c:pt idx="2724">
                  <c:v>8.706799028857673E-2</c:v>
                </c:pt>
                <c:pt idx="2725">
                  <c:v>8.7090590516023372E-2</c:v>
                </c:pt>
                <c:pt idx="2726">
                  <c:v>8.7113198178690288E-2</c:v>
                </c:pt>
                <c:pt idx="2727">
                  <c:v>8.7135813279220944E-2</c:v>
                </c:pt>
                <c:pt idx="2728">
                  <c:v>8.7158435820259658E-2</c:v>
                </c:pt>
                <c:pt idx="2729">
                  <c:v>8.7181065804451799E-2</c:v>
                </c:pt>
                <c:pt idx="2730">
                  <c:v>8.720370323444375E-2</c:v>
                </c:pt>
                <c:pt idx="2731">
                  <c:v>8.7226348112882851E-2</c:v>
                </c:pt>
                <c:pt idx="2732">
                  <c:v>8.7249000442417429E-2</c:v>
                </c:pt>
                <c:pt idx="2733">
                  <c:v>8.7271660225696601E-2</c:v>
                </c:pt>
                <c:pt idx="2734">
                  <c:v>8.7294327465370899E-2</c:v>
                </c:pt>
                <c:pt idx="2735">
                  <c:v>8.7317002164091412E-2</c:v>
                </c:pt>
                <c:pt idx="2736">
                  <c:v>8.733968432451053E-2</c:v>
                </c:pt>
                <c:pt idx="2737">
                  <c:v>8.7362373949281355E-2</c:v>
                </c:pt>
                <c:pt idx="2738">
                  <c:v>8.7385071041058138E-2</c:v>
                </c:pt>
                <c:pt idx="2739">
                  <c:v>8.740777560249624E-2</c:v>
                </c:pt>
                <c:pt idx="2740">
                  <c:v>8.7430487636251594E-2</c:v>
                </c:pt>
                <c:pt idx="2741">
                  <c:v>8.7453207144981698E-2</c:v>
                </c:pt>
                <c:pt idx="2742">
                  <c:v>8.7475934131344399E-2</c:v>
                </c:pt>
                <c:pt idx="2743">
                  <c:v>8.7498668597999069E-2</c:v>
                </c:pt>
                <c:pt idx="2744">
                  <c:v>8.7521410547605802E-2</c:v>
                </c:pt>
                <c:pt idx="2745">
                  <c:v>8.7544159982825748E-2</c:v>
                </c:pt>
                <c:pt idx="2746">
                  <c:v>8.7566916906320999E-2</c:v>
                </c:pt>
                <c:pt idx="2747">
                  <c:v>8.7589681320754703E-2</c:v>
                </c:pt>
                <c:pt idx="2748">
                  <c:v>8.7612453228790937E-2</c:v>
                </c:pt>
                <c:pt idx="2749">
                  <c:v>8.7635232633094862E-2</c:v>
                </c:pt>
                <c:pt idx="2750">
                  <c:v>8.7658019536332468E-2</c:v>
                </c:pt>
                <c:pt idx="2751">
                  <c:v>8.7680813941170901E-2</c:v>
                </c:pt>
                <c:pt idx="2752">
                  <c:v>8.7703615850278235E-2</c:v>
                </c:pt>
                <c:pt idx="2753">
                  <c:v>8.772642526632346E-2</c:v>
                </c:pt>
                <c:pt idx="2754">
                  <c:v>8.7749242191976676E-2</c:v>
                </c:pt>
                <c:pt idx="2755">
                  <c:v>8.7772066629908996E-2</c:v>
                </c:pt>
                <c:pt idx="2756">
                  <c:v>8.7794898582792269E-2</c:v>
                </c:pt>
                <c:pt idx="2757">
                  <c:v>8.7817738053299774E-2</c:v>
                </c:pt>
                <c:pt idx="2758">
                  <c:v>8.7840585044105413E-2</c:v>
                </c:pt>
                <c:pt idx="2759">
                  <c:v>8.7863439557884129E-2</c:v>
                </c:pt>
                <c:pt idx="2760">
                  <c:v>8.7886301597312061E-2</c:v>
                </c:pt>
                <c:pt idx="2761">
                  <c:v>8.7909171165066247E-2</c:v>
                </c:pt>
                <c:pt idx="2762">
                  <c:v>8.7932048263824558E-2</c:v>
                </c:pt>
                <c:pt idx="2763">
                  <c:v>8.7954932896265992E-2</c:v>
                </c:pt>
                <c:pt idx="2764">
                  <c:v>8.7977825065070778E-2</c:v>
                </c:pt>
                <c:pt idx="2765">
                  <c:v>8.8000724772919606E-2</c:v>
                </c:pt>
                <c:pt idx="2766">
                  <c:v>8.8023632022494636E-2</c:v>
                </c:pt>
                <c:pt idx="2767">
                  <c:v>8.8046546816478888E-2</c:v>
                </c:pt>
                <c:pt idx="2768">
                  <c:v>8.8069469157556146E-2</c:v>
                </c:pt>
                <c:pt idx="2769">
                  <c:v>8.8092399048411624E-2</c:v>
                </c:pt>
                <c:pt idx="2770">
                  <c:v>8.8115336491731158E-2</c:v>
                </c:pt>
                <c:pt idx="2771">
                  <c:v>8.8138281490201809E-2</c:v>
                </c:pt>
                <c:pt idx="2772">
                  <c:v>8.8161234046511563E-2</c:v>
                </c:pt>
                <c:pt idx="2773">
                  <c:v>8.8184194163349355E-2</c:v>
                </c:pt>
                <c:pt idx="2774">
                  <c:v>8.8207161843405102E-2</c:v>
                </c:pt>
                <c:pt idx="2775">
                  <c:v>8.8230137089369914E-2</c:v>
                </c:pt>
                <c:pt idx="2776">
                  <c:v>8.8253119903935626E-2</c:v>
                </c:pt>
                <c:pt idx="2777">
                  <c:v>8.8276110289795345E-2</c:v>
                </c:pt>
                <c:pt idx="2778">
                  <c:v>8.8299108249643002E-2</c:v>
                </c:pt>
                <c:pt idx="2779">
                  <c:v>8.8322113786173551E-2</c:v>
                </c:pt>
                <c:pt idx="2780">
                  <c:v>8.8345126902082988E-2</c:v>
                </c:pt>
                <c:pt idx="2781">
                  <c:v>8.8368147600068406E-2</c:v>
                </c:pt>
                <c:pt idx="2782">
                  <c:v>8.8391175882827661E-2</c:v>
                </c:pt>
                <c:pt idx="2783">
                  <c:v>8.8414211753059857E-2</c:v>
                </c:pt>
                <c:pt idx="2784">
                  <c:v>8.8437255213464863E-2</c:v>
                </c:pt>
                <c:pt idx="2785">
                  <c:v>8.8460306266743755E-2</c:v>
                </c:pt>
                <c:pt idx="2786">
                  <c:v>8.8483364915598536E-2</c:v>
                </c:pt>
                <c:pt idx="2787">
                  <c:v>8.8506431162732227E-2</c:v>
                </c:pt>
                <c:pt idx="2788">
                  <c:v>8.8529505010848816E-2</c:v>
                </c:pt>
                <c:pt idx="2789">
                  <c:v>8.8552586462653418E-2</c:v>
                </c:pt>
                <c:pt idx="2790">
                  <c:v>8.8575675520851951E-2</c:v>
                </c:pt>
                <c:pt idx="2791">
                  <c:v>8.8598772188151403E-2</c:v>
                </c:pt>
                <c:pt idx="2792">
                  <c:v>8.86218764672599E-2</c:v>
                </c:pt>
                <c:pt idx="2793">
                  <c:v>8.8644988360886495E-2</c:v>
                </c:pt>
                <c:pt idx="2794">
                  <c:v>8.8668107871741328E-2</c:v>
                </c:pt>
                <c:pt idx="2795">
                  <c:v>8.8691235002535243E-2</c:v>
                </c:pt>
                <c:pt idx="2796">
                  <c:v>8.8714369755980529E-2</c:v>
                </c:pt>
                <c:pt idx="2797">
                  <c:v>8.8737512134790142E-2</c:v>
                </c:pt>
                <c:pt idx="2798">
                  <c:v>8.8760662141678145E-2</c:v>
                </c:pt>
                <c:pt idx="2799">
                  <c:v>8.8783819779359813E-2</c:v>
                </c:pt>
                <c:pt idx="2800">
                  <c:v>8.8806985050551054E-2</c:v>
                </c:pt>
                <c:pt idx="2801">
                  <c:v>8.8830157957969058E-2</c:v>
                </c:pt>
                <c:pt idx="2802">
                  <c:v>8.8853338504331997E-2</c:v>
                </c:pt>
                <c:pt idx="2803">
                  <c:v>8.8876526692358959E-2</c:v>
                </c:pt>
                <c:pt idx="2804">
                  <c:v>8.8899722524770117E-2</c:v>
                </c:pt>
                <c:pt idx="2805">
                  <c:v>8.8922926004286681E-2</c:v>
                </c:pt>
                <c:pt idx="2806">
                  <c:v>8.894613713363074E-2</c:v>
                </c:pt>
                <c:pt idx="2807">
                  <c:v>8.8969355915525558E-2</c:v>
                </c:pt>
                <c:pt idx="2808">
                  <c:v>8.8992582352695263E-2</c:v>
                </c:pt>
                <c:pt idx="2809">
                  <c:v>8.9015816447865145E-2</c:v>
                </c:pt>
                <c:pt idx="2810">
                  <c:v>8.9039058203761345E-2</c:v>
                </c:pt>
                <c:pt idx="2811">
                  <c:v>8.9062307623111236E-2</c:v>
                </c:pt>
                <c:pt idx="2812">
                  <c:v>8.9085564708642928E-2</c:v>
                </c:pt>
                <c:pt idx="2813">
                  <c:v>8.9108829463085792E-2</c:v>
                </c:pt>
                <c:pt idx="2814">
                  <c:v>8.9132101889170104E-2</c:v>
                </c:pt>
                <c:pt idx="2815">
                  <c:v>8.9155381989627067E-2</c:v>
                </c:pt>
                <c:pt idx="2816">
                  <c:v>8.9178669767189148E-2</c:v>
                </c:pt>
                <c:pt idx="2817">
                  <c:v>8.9201965224589591E-2</c:v>
                </c:pt>
                <c:pt idx="2818">
                  <c:v>8.9225268364562807E-2</c:v>
                </c:pt>
                <c:pt idx="2819">
                  <c:v>8.9248579189844093E-2</c:v>
                </c:pt>
                <c:pt idx="2820">
                  <c:v>8.9271897703169914E-2</c:v>
                </c:pt>
                <c:pt idx="2821">
                  <c:v>8.9295223907277579E-2</c:v>
                </c:pt>
                <c:pt idx="2822">
                  <c:v>8.931855780490558E-2</c:v>
                </c:pt>
                <c:pt idx="2823">
                  <c:v>8.934189939879339E-2</c:v>
                </c:pt>
                <c:pt idx="2824">
                  <c:v>8.9365248691681373E-2</c:v>
                </c:pt>
                <c:pt idx="2825">
                  <c:v>8.9388605686311073E-2</c:v>
                </c:pt>
                <c:pt idx="2826">
                  <c:v>8.9411970385425019E-2</c:v>
                </c:pt>
                <c:pt idx="2827">
                  <c:v>8.9435342791766625E-2</c:v>
                </c:pt>
                <c:pt idx="2828">
                  <c:v>8.9458722908080504E-2</c:v>
                </c:pt>
                <c:pt idx="2829">
                  <c:v>8.9482110737112319E-2</c:v>
                </c:pt>
                <c:pt idx="2830">
                  <c:v>8.9505506281608457E-2</c:v>
                </c:pt>
                <c:pt idx="2831">
                  <c:v>8.952890954431672E-2</c:v>
                </c:pt>
                <c:pt idx="2832">
                  <c:v>8.9552320527985549E-2</c:v>
                </c:pt>
                <c:pt idx="2833">
                  <c:v>8.9575739235364632E-2</c:v>
                </c:pt>
                <c:pt idx="2834">
                  <c:v>8.9599165669204783E-2</c:v>
                </c:pt>
                <c:pt idx="2835">
                  <c:v>8.9622599832257552E-2</c:v>
                </c:pt>
                <c:pt idx="2836">
                  <c:v>8.9646041727275694E-2</c:v>
                </c:pt>
                <c:pt idx="2837">
                  <c:v>8.9669491357013062E-2</c:v>
                </c:pt>
                <c:pt idx="2838">
                  <c:v>8.9692948724224231E-2</c:v>
                </c:pt>
                <c:pt idx="2839">
                  <c:v>8.9716413831665232E-2</c:v>
                </c:pt>
                <c:pt idx="2840">
                  <c:v>8.9739886682092651E-2</c:v>
                </c:pt>
                <c:pt idx="2841">
                  <c:v>8.9763367278264533E-2</c:v>
                </c:pt>
                <c:pt idx="2842">
                  <c:v>8.978685562293956E-2</c:v>
                </c:pt>
                <c:pt idx="2843">
                  <c:v>8.9810351718877898E-2</c:v>
                </c:pt>
                <c:pt idx="2844">
                  <c:v>8.9833855568840187E-2</c:v>
                </c:pt>
                <c:pt idx="2845">
                  <c:v>8.985736717558851E-2</c:v>
                </c:pt>
                <c:pt idx="2846">
                  <c:v>8.9880886541885821E-2</c:v>
                </c:pt>
                <c:pt idx="2847">
                  <c:v>8.9904413670496147E-2</c:v>
                </c:pt>
                <c:pt idx="2848">
                  <c:v>8.9927948564184609E-2</c:v>
                </c:pt>
                <c:pt idx="2849">
                  <c:v>8.9951491225717148E-2</c:v>
                </c:pt>
                <c:pt idx="2850">
                  <c:v>8.9975041657860896E-2</c:v>
                </c:pt>
                <c:pt idx="2851">
                  <c:v>8.9998599863383932E-2</c:v>
                </c:pt>
                <c:pt idx="2852">
                  <c:v>9.0022165845055555E-2</c:v>
                </c:pt>
                <c:pt idx="2853">
                  <c:v>9.0045739605645811E-2</c:v>
                </c:pt>
                <c:pt idx="2854">
                  <c:v>9.0069321147925999E-2</c:v>
                </c:pt>
                <c:pt idx="2855">
                  <c:v>9.0092910474668372E-2</c:v>
                </c:pt>
                <c:pt idx="2856">
                  <c:v>9.0116507588646103E-2</c:v>
                </c:pt>
                <c:pt idx="2857">
                  <c:v>9.0140112492633623E-2</c:v>
                </c:pt>
                <c:pt idx="2858">
                  <c:v>9.0163725189406255E-2</c:v>
                </c:pt>
                <c:pt idx="2859">
                  <c:v>9.018734568174025E-2</c:v>
                </c:pt>
                <c:pt idx="2860">
                  <c:v>9.0210973972413289E-2</c:v>
                </c:pt>
                <c:pt idx="2861">
                  <c:v>9.0234610064203594E-2</c:v>
                </c:pt>
                <c:pt idx="2862">
                  <c:v>9.0258253959890622E-2</c:v>
                </c:pt>
                <c:pt idx="2863">
                  <c:v>9.0281905662254996E-2</c:v>
                </c:pt>
                <c:pt idx="2864">
                  <c:v>9.0305565174078326E-2</c:v>
                </c:pt>
                <c:pt idx="2865">
                  <c:v>9.032923249814305E-2</c:v>
                </c:pt>
                <c:pt idx="2866">
                  <c:v>9.0352907637232832E-2</c:v>
                </c:pt>
                <c:pt idx="2867">
                  <c:v>9.0376590594132403E-2</c:v>
                </c:pt>
                <c:pt idx="2868">
                  <c:v>9.0400281371627353E-2</c:v>
                </c:pt>
                <c:pt idx="2869">
                  <c:v>9.0423979972504412E-2</c:v>
                </c:pt>
                <c:pt idx="2870">
                  <c:v>9.0447686399551391E-2</c:v>
                </c:pt>
                <c:pt idx="2871">
                  <c:v>9.0471400655557185E-2</c:v>
                </c:pt>
                <c:pt idx="2872">
                  <c:v>9.0495122743311424E-2</c:v>
                </c:pt>
                <c:pt idx="2873">
                  <c:v>9.0518852665605123E-2</c:v>
                </c:pt>
                <c:pt idx="2874">
                  <c:v>9.0542590425230204E-2</c:v>
                </c:pt>
                <c:pt idx="2875">
                  <c:v>9.0566336024979585E-2</c:v>
                </c:pt>
                <c:pt idx="2876">
                  <c:v>9.059008946764735E-2</c:v>
                </c:pt>
                <c:pt idx="2877">
                  <c:v>9.0613850756028375E-2</c:v>
                </c:pt>
                <c:pt idx="2878">
                  <c:v>9.063761989291888E-2</c:v>
                </c:pt>
                <c:pt idx="2879">
                  <c:v>9.0661396881115922E-2</c:v>
                </c:pt>
                <c:pt idx="2880">
                  <c:v>9.0685181723417649E-2</c:v>
                </c:pt>
                <c:pt idx="2881">
                  <c:v>9.0708974422623295E-2</c:v>
                </c:pt>
                <c:pt idx="2882">
                  <c:v>9.0732774981533135E-2</c:v>
                </c:pt>
                <c:pt idx="2883">
                  <c:v>9.0756583402948385E-2</c:v>
                </c:pt>
                <c:pt idx="2884">
                  <c:v>9.0780399689671401E-2</c:v>
                </c:pt>
                <c:pt idx="2885">
                  <c:v>9.080422384450558E-2</c:v>
                </c:pt>
                <c:pt idx="2886">
                  <c:v>9.0828055870255331E-2</c:v>
                </c:pt>
                <c:pt idx="2887">
                  <c:v>9.0851895769725979E-2</c:v>
                </c:pt>
                <c:pt idx="2888">
                  <c:v>9.0875743545724239E-2</c:v>
                </c:pt>
                <c:pt idx="2889">
                  <c:v>9.0899599201057557E-2</c:v>
                </c:pt>
                <c:pt idx="2890">
                  <c:v>9.0923462738534591E-2</c:v>
                </c:pt>
                <c:pt idx="2891">
                  <c:v>9.0947334160964913E-2</c:v>
                </c:pt>
                <c:pt idx="2892">
                  <c:v>9.0971213471159232E-2</c:v>
                </c:pt>
                <c:pt idx="2893">
                  <c:v>9.099510067192923E-2</c:v>
                </c:pt>
                <c:pt idx="2894">
                  <c:v>9.101899576608781E-2</c:v>
                </c:pt>
                <c:pt idx="2895">
                  <c:v>9.1042898756448595E-2</c:v>
                </c:pt>
                <c:pt idx="2896">
                  <c:v>9.1066809645826682E-2</c:v>
                </c:pt>
                <c:pt idx="2897">
                  <c:v>9.1090728437037888E-2</c:v>
                </c:pt>
                <c:pt idx="2898">
                  <c:v>9.1114655132899153E-2</c:v>
                </c:pt>
                <c:pt idx="2899">
                  <c:v>9.1138589736228529E-2</c:v>
                </c:pt>
                <c:pt idx="2900">
                  <c:v>9.1162532249845177E-2</c:v>
                </c:pt>
                <c:pt idx="2901">
                  <c:v>9.118648267656905E-2</c:v>
                </c:pt>
                <c:pt idx="2902">
                  <c:v>9.1210441019221392E-2</c:v>
                </c:pt>
                <c:pt idx="2903">
                  <c:v>9.1234407280624499E-2</c:v>
                </c:pt>
                <c:pt idx="2904">
                  <c:v>9.1258381463601532E-2</c:v>
                </c:pt>
                <c:pt idx="2905">
                  <c:v>9.1282363570976799E-2</c:v>
                </c:pt>
                <c:pt idx="2906">
                  <c:v>9.1306353605575721E-2</c:v>
                </c:pt>
                <c:pt idx="2907">
                  <c:v>9.1330351570224719E-2</c:v>
                </c:pt>
                <c:pt idx="2908">
                  <c:v>9.1354357467751307E-2</c:v>
                </c:pt>
                <c:pt idx="2909">
                  <c:v>9.1378371300984002E-2</c:v>
                </c:pt>
                <c:pt idx="2910">
                  <c:v>9.1402393072752344E-2</c:v>
                </c:pt>
                <c:pt idx="2911">
                  <c:v>9.1426422785886863E-2</c:v>
                </c:pt>
                <c:pt idx="2912">
                  <c:v>9.1450460443219583E-2</c:v>
                </c:pt>
                <c:pt idx="2913">
                  <c:v>9.1474506047582921E-2</c:v>
                </c:pt>
                <c:pt idx="2914">
                  <c:v>9.1498559601810886E-2</c:v>
                </c:pt>
                <c:pt idx="2915">
                  <c:v>9.1522621108738086E-2</c:v>
                </c:pt>
                <c:pt idx="2916">
                  <c:v>9.1546690571200726E-2</c:v>
                </c:pt>
                <c:pt idx="2917">
                  <c:v>9.1570767992035562E-2</c:v>
                </c:pt>
                <c:pt idx="2918">
                  <c:v>9.1594853374080729E-2</c:v>
                </c:pt>
                <c:pt idx="2919">
                  <c:v>9.1618946720175301E-2</c:v>
                </c:pt>
                <c:pt idx="2920">
                  <c:v>9.1643048033159313E-2</c:v>
                </c:pt>
                <c:pt idx="2921">
                  <c:v>9.1667157315874076E-2</c:v>
                </c:pt>
                <c:pt idx="2922">
                  <c:v>9.1691274571161746E-2</c:v>
                </c:pt>
                <c:pt idx="2923">
                  <c:v>9.1715399801865757E-2</c:v>
                </c:pt>
                <c:pt idx="2924">
                  <c:v>9.1739533010830321E-2</c:v>
                </c:pt>
                <c:pt idx="2925">
                  <c:v>9.1763674200901105E-2</c:v>
                </c:pt>
                <c:pt idx="2926">
                  <c:v>9.1787823374924346E-2</c:v>
                </c:pt>
                <c:pt idx="2927">
                  <c:v>9.1811980535747739E-2</c:v>
                </c:pt>
                <c:pt idx="2928">
                  <c:v>9.1836145686219825E-2</c:v>
                </c:pt>
                <c:pt idx="2929">
                  <c:v>9.1860318829190338E-2</c:v>
                </c:pt>
                <c:pt idx="2930">
                  <c:v>9.1884499967509969E-2</c:v>
                </c:pt>
                <c:pt idx="2931">
                  <c:v>9.190868910403048E-2</c:v>
                </c:pt>
                <c:pt idx="2932">
                  <c:v>9.1932886241604783E-2</c:v>
                </c:pt>
                <c:pt idx="2933">
                  <c:v>9.1957091383086845E-2</c:v>
                </c:pt>
                <c:pt idx="2934">
                  <c:v>9.1981304531331465E-2</c:v>
                </c:pt>
                <c:pt idx="2935">
                  <c:v>9.2005525689194859E-2</c:v>
                </c:pt>
                <c:pt idx="2936">
                  <c:v>9.2029754859534157E-2</c:v>
                </c:pt>
                <c:pt idx="2937">
                  <c:v>9.2053992045207408E-2</c:v>
                </c:pt>
                <c:pt idx="2938">
                  <c:v>9.2078237249073894E-2</c:v>
                </c:pt>
                <c:pt idx="2939">
                  <c:v>9.2102490473993923E-2</c:v>
                </c:pt>
                <c:pt idx="2940">
                  <c:v>9.2126751722828873E-2</c:v>
                </c:pt>
                <c:pt idx="2941">
                  <c:v>9.2151020998441135E-2</c:v>
                </c:pt>
                <c:pt idx="2942">
                  <c:v>9.2175298303694295E-2</c:v>
                </c:pt>
                <c:pt idx="2943">
                  <c:v>9.2199583641452892E-2</c:v>
                </c:pt>
                <c:pt idx="2944">
                  <c:v>9.2223877014582512E-2</c:v>
                </c:pt>
                <c:pt idx="2945">
                  <c:v>9.22481784259499E-2</c:v>
                </c:pt>
                <c:pt idx="2946">
                  <c:v>9.2272487878422738E-2</c:v>
                </c:pt>
                <c:pt idx="2947">
                  <c:v>9.2296805374869964E-2</c:v>
                </c:pt>
                <c:pt idx="2948">
                  <c:v>9.2321130918161548E-2</c:v>
                </c:pt>
                <c:pt idx="2949">
                  <c:v>9.2345464511168318E-2</c:v>
                </c:pt>
                <c:pt idx="2950">
                  <c:v>9.2369806156762366E-2</c:v>
                </c:pt>
                <c:pt idx="2951">
                  <c:v>9.2394155857816782E-2</c:v>
                </c:pt>
                <c:pt idx="2952">
                  <c:v>9.2418513617205794E-2</c:v>
                </c:pt>
                <c:pt idx="2953">
                  <c:v>9.2442879437804687E-2</c:v>
                </c:pt>
                <c:pt idx="2954">
                  <c:v>9.2467253322489687E-2</c:v>
                </c:pt>
                <c:pt idx="2955">
                  <c:v>9.2491635274138298E-2</c:v>
                </c:pt>
                <c:pt idx="2956">
                  <c:v>9.2516025295628954E-2</c:v>
                </c:pt>
                <c:pt idx="2957">
                  <c:v>9.2540423389841156E-2</c:v>
                </c:pt>
                <c:pt idx="2958">
                  <c:v>9.2564829559655559E-2</c:v>
                </c:pt>
                <c:pt idx="2959">
                  <c:v>9.2589243807953858E-2</c:v>
                </c:pt>
                <c:pt idx="2960">
                  <c:v>9.2613666137618789E-2</c:v>
                </c:pt>
                <c:pt idx="2961">
                  <c:v>9.2638096551534252E-2</c:v>
                </c:pt>
                <c:pt idx="2962">
                  <c:v>9.266253505258501E-2</c:v>
                </c:pt>
                <c:pt idx="2963">
                  <c:v>9.2686981643657268E-2</c:v>
                </c:pt>
                <c:pt idx="2964">
                  <c:v>9.2711436327637814E-2</c:v>
                </c:pt>
                <c:pt idx="2965">
                  <c:v>9.273589910741506E-2</c:v>
                </c:pt>
                <c:pt idx="2966">
                  <c:v>9.2760369985878041E-2</c:v>
                </c:pt>
                <c:pt idx="2967">
                  <c:v>9.2784848965917086E-2</c:v>
                </c:pt>
                <c:pt idx="2968">
                  <c:v>9.280933605042363E-2</c:v>
                </c:pt>
                <c:pt idx="2969">
                  <c:v>9.2833831242290069E-2</c:v>
                </c:pt>
                <c:pt idx="2970">
                  <c:v>9.2858334544409837E-2</c:v>
                </c:pt>
                <c:pt idx="2971">
                  <c:v>9.2882845959677662E-2</c:v>
                </c:pt>
                <c:pt idx="2972">
                  <c:v>9.2907365490989144E-2</c:v>
                </c:pt>
                <c:pt idx="2973">
                  <c:v>9.2931893141241104E-2</c:v>
                </c:pt>
                <c:pt idx="2974">
                  <c:v>9.2956428913331335E-2</c:v>
                </c:pt>
                <c:pt idx="2975">
                  <c:v>9.2980972810158699E-2</c:v>
                </c:pt>
                <c:pt idx="2976">
                  <c:v>9.3005524834623279E-2</c:v>
                </c:pt>
                <c:pt idx="2977">
                  <c:v>9.303008498962613E-2</c:v>
                </c:pt>
                <c:pt idx="2978">
                  <c:v>9.3054653278069402E-2</c:v>
                </c:pt>
                <c:pt idx="2979">
                  <c:v>9.307922970285637E-2</c:v>
                </c:pt>
                <c:pt idx="2980">
                  <c:v>9.3103814266891294E-2</c:v>
                </c:pt>
                <c:pt idx="2981">
                  <c:v>9.3128406973079586E-2</c:v>
                </c:pt>
                <c:pt idx="2982">
                  <c:v>9.3153007824327699E-2</c:v>
                </c:pt>
                <c:pt idx="2983">
                  <c:v>9.3177616823543322E-2</c:v>
                </c:pt>
                <c:pt idx="2984">
                  <c:v>9.3202233973635085E-2</c:v>
                </c:pt>
                <c:pt idx="2985">
                  <c:v>9.3226859277512647E-2</c:v>
                </c:pt>
                <c:pt idx="2986">
                  <c:v>9.3251492738086778E-2</c:v>
                </c:pt>
                <c:pt idx="2987">
                  <c:v>9.327613435826955E-2</c:v>
                </c:pt>
                <c:pt idx="2988">
                  <c:v>9.3300784140973814E-2</c:v>
                </c:pt>
                <c:pt idx="2989">
                  <c:v>9.3325442089113642E-2</c:v>
                </c:pt>
                <c:pt idx="2990">
                  <c:v>9.335010820560434E-2</c:v>
                </c:pt>
                <c:pt idx="2991">
                  <c:v>9.3374782493362091E-2</c:v>
                </c:pt>
                <c:pt idx="2992">
                  <c:v>9.3399464955304115E-2</c:v>
                </c:pt>
                <c:pt idx="2993">
                  <c:v>9.3424155594348982E-2</c:v>
                </c:pt>
                <c:pt idx="2994">
                  <c:v>9.3448854413416133E-2</c:v>
                </c:pt>
                <c:pt idx="2995">
                  <c:v>9.3473561415426218E-2</c:v>
                </c:pt>
                <c:pt idx="2996">
                  <c:v>9.3498276603300845E-2</c:v>
                </c:pt>
                <c:pt idx="2997">
                  <c:v>9.3522999979962912E-2</c:v>
                </c:pt>
                <c:pt idx="2998">
                  <c:v>9.354773154833608E-2</c:v>
                </c:pt>
                <c:pt idx="2999">
                  <c:v>9.3572471311345523E-2</c:v>
                </c:pt>
                <c:pt idx="3000">
                  <c:v>9.3597219271917109E-2</c:v>
                </c:pt>
                <c:pt idx="3001">
                  <c:v>9.3621975432978108E-2</c:v>
                </c:pt>
                <c:pt idx="3002">
                  <c:v>9.3646739797456691E-2</c:v>
                </c:pt>
                <c:pt idx="3003">
                  <c:v>9.3671512368282153E-2</c:v>
                </c:pt>
                <c:pt idx="3004">
                  <c:v>9.3696293148384915E-2</c:v>
                </c:pt>
                <c:pt idx="3005">
                  <c:v>9.3721082140696535E-2</c:v>
                </c:pt>
                <c:pt idx="3006">
                  <c:v>9.3745879348149527E-2</c:v>
                </c:pt>
                <c:pt idx="3007">
                  <c:v>9.3770684773677601E-2</c:v>
                </c:pt>
                <c:pt idx="3008">
                  <c:v>9.3795498420215673E-2</c:v>
                </c:pt>
                <c:pt idx="3009">
                  <c:v>9.3820320290699449E-2</c:v>
                </c:pt>
                <c:pt idx="3010">
                  <c:v>9.3845150388065873E-2</c:v>
                </c:pt>
                <c:pt idx="3011">
                  <c:v>9.3869988715253164E-2</c:v>
                </c:pt>
                <c:pt idx="3012">
                  <c:v>9.3894835275200358E-2</c:v>
                </c:pt>
                <c:pt idx="3013">
                  <c:v>9.3919690070847758E-2</c:v>
                </c:pt>
                <c:pt idx="3014">
                  <c:v>9.3944553105136802E-2</c:v>
                </c:pt>
                <c:pt idx="3015">
                  <c:v>9.3969424381009761E-2</c:v>
                </c:pt>
                <c:pt idx="3016">
                  <c:v>9.3994303901410281E-2</c:v>
                </c:pt>
                <c:pt idx="3017">
                  <c:v>9.4019191669282964E-2</c:v>
                </c:pt>
                <c:pt idx="3018">
                  <c:v>9.4044087687573621E-2</c:v>
                </c:pt>
                <c:pt idx="3019">
                  <c:v>9.4068991959229062E-2</c:v>
                </c:pt>
                <c:pt idx="3020">
                  <c:v>9.4093904487197136E-2</c:v>
                </c:pt>
                <c:pt idx="3021">
                  <c:v>9.4118825274426998E-2</c:v>
                </c:pt>
                <c:pt idx="3022">
                  <c:v>9.4143754323868734E-2</c:v>
                </c:pt>
                <c:pt idx="3023">
                  <c:v>9.4168691638473592E-2</c:v>
                </c:pt>
                <c:pt idx="3024">
                  <c:v>9.4193637221193838E-2</c:v>
                </c:pt>
                <c:pt idx="3025">
                  <c:v>9.4218591074982955E-2</c:v>
                </c:pt>
                <c:pt idx="3026">
                  <c:v>9.4243553202795566E-2</c:v>
                </c:pt>
                <c:pt idx="3027">
                  <c:v>9.4268523607587126E-2</c:v>
                </c:pt>
                <c:pt idx="3028">
                  <c:v>9.4293502292314563E-2</c:v>
                </c:pt>
                <c:pt idx="3029">
                  <c:v>9.4318489259935592E-2</c:v>
                </c:pt>
                <c:pt idx="3030">
                  <c:v>9.4343484513409168E-2</c:v>
                </c:pt>
                <c:pt idx="3031">
                  <c:v>9.436848805569549E-2</c:v>
                </c:pt>
                <c:pt idx="3032">
                  <c:v>9.4393499889755483E-2</c:v>
                </c:pt>
                <c:pt idx="3033">
                  <c:v>9.4418520018551541E-2</c:v>
                </c:pt>
                <c:pt idx="3034">
                  <c:v>9.4443548445047015E-2</c:v>
                </c:pt>
                <c:pt idx="3035">
                  <c:v>9.4468585172206257E-2</c:v>
                </c:pt>
                <c:pt idx="3036">
                  <c:v>9.4493630202994991E-2</c:v>
                </c:pt>
                <c:pt idx="3037">
                  <c:v>9.4518683540379816E-2</c:v>
                </c:pt>
                <c:pt idx="3038">
                  <c:v>9.4543745187328554E-2</c:v>
                </c:pt>
                <c:pt idx="3039">
                  <c:v>9.4568815146810092E-2</c:v>
                </c:pt>
                <c:pt idx="3040">
                  <c:v>9.4593893421794376E-2</c:v>
                </c:pt>
                <c:pt idx="3041">
                  <c:v>9.4618980015252485E-2</c:v>
                </c:pt>
                <c:pt idx="3042">
                  <c:v>9.4644074930156752E-2</c:v>
                </c:pt>
                <c:pt idx="3043">
                  <c:v>9.4669178169480409E-2</c:v>
                </c:pt>
                <c:pt idx="3044">
                  <c:v>9.4694289736197895E-2</c:v>
                </c:pt>
                <c:pt idx="3045">
                  <c:v>9.4719409633284679E-2</c:v>
                </c:pt>
                <c:pt idx="3046">
                  <c:v>9.4744537863717532E-2</c:v>
                </c:pt>
                <c:pt idx="3047">
                  <c:v>9.476967443047421E-2</c:v>
                </c:pt>
                <c:pt idx="3048">
                  <c:v>9.4794819336533456E-2</c:v>
                </c:pt>
                <c:pt idx="3049">
                  <c:v>9.4819972584875359E-2</c:v>
                </c:pt>
                <c:pt idx="3050">
                  <c:v>9.4845134178480978E-2</c:v>
                </c:pt>
                <c:pt idx="3051">
                  <c:v>9.4870304120332469E-2</c:v>
                </c:pt>
                <c:pt idx="3052">
                  <c:v>9.4895482413413251E-2</c:v>
                </c:pt>
                <c:pt idx="3053">
                  <c:v>9.4920669060707563E-2</c:v>
                </c:pt>
                <c:pt idx="3054">
                  <c:v>9.4945864065201141E-2</c:v>
                </c:pt>
                <c:pt idx="3055">
                  <c:v>9.4971067429880568E-2</c:v>
                </c:pt>
                <c:pt idx="3056">
                  <c:v>9.4996279157733593E-2</c:v>
                </c:pt>
                <c:pt idx="3057">
                  <c:v>9.5021499251749103E-2</c:v>
                </c:pt>
                <c:pt idx="3058">
                  <c:v>9.5046727714917054E-2</c:v>
                </c:pt>
                <c:pt idx="3059">
                  <c:v>9.507196455022858E-2</c:v>
                </c:pt>
                <c:pt idx="3060">
                  <c:v>9.5097209760675996E-2</c:v>
                </c:pt>
                <c:pt idx="3061">
                  <c:v>9.5122463349252465E-2</c:v>
                </c:pt>
                <c:pt idx="3062">
                  <c:v>9.5147725318952603E-2</c:v>
                </c:pt>
                <c:pt idx="3063">
                  <c:v>9.5172995672771946E-2</c:v>
                </c:pt>
                <c:pt idx="3064">
                  <c:v>9.519827441370711E-2</c:v>
                </c:pt>
                <c:pt idx="3065">
                  <c:v>9.5223561544756002E-2</c:v>
                </c:pt>
                <c:pt idx="3066">
                  <c:v>9.5248857068917447E-2</c:v>
                </c:pt>
                <c:pt idx="3067">
                  <c:v>9.5274160989191684E-2</c:v>
                </c:pt>
                <c:pt idx="3068">
                  <c:v>9.5299473308579602E-2</c:v>
                </c:pt>
                <c:pt idx="3069">
                  <c:v>9.532479403008369E-2</c:v>
                </c:pt>
                <c:pt idx="3070">
                  <c:v>9.5350123156707309E-2</c:v>
                </c:pt>
                <c:pt idx="3071">
                  <c:v>9.5375460691454889E-2</c:v>
                </c:pt>
                <c:pt idx="3072">
                  <c:v>9.5400806637332206E-2</c:v>
                </c:pt>
                <c:pt idx="3073">
                  <c:v>9.5426160997345924E-2</c:v>
                </c:pt>
                <c:pt idx="3074">
                  <c:v>9.5451523774504013E-2</c:v>
                </c:pt>
                <c:pt idx="3075">
                  <c:v>9.5476894971815454E-2</c:v>
                </c:pt>
                <c:pt idx="3076">
                  <c:v>9.5502274592290354E-2</c:v>
                </c:pt>
                <c:pt idx="3077">
                  <c:v>9.5527662638939886E-2</c:v>
                </c:pt>
                <c:pt idx="3078">
                  <c:v>9.555305911477667E-2</c:v>
                </c:pt>
                <c:pt idx="3079">
                  <c:v>9.5578464022813989E-2</c:v>
                </c:pt>
                <c:pt idx="3080">
                  <c:v>9.5603877366066514E-2</c:v>
                </c:pt>
                <c:pt idx="3081">
                  <c:v>9.5629299147550001E-2</c:v>
                </c:pt>
                <c:pt idx="3082">
                  <c:v>9.5654729370281438E-2</c:v>
                </c:pt>
                <c:pt idx="3083">
                  <c:v>9.5680168037278676E-2</c:v>
                </c:pt>
                <c:pt idx="3084">
                  <c:v>9.570561515156091E-2</c:v>
                </c:pt>
                <c:pt idx="3085">
                  <c:v>9.5731070716148364E-2</c:v>
                </c:pt>
                <c:pt idx="3086">
                  <c:v>9.5756534734062412E-2</c:v>
                </c:pt>
                <c:pt idx="3087">
                  <c:v>9.5782007208325609E-2</c:v>
                </c:pt>
                <c:pt idx="3088">
                  <c:v>9.580748814196155E-2</c:v>
                </c:pt>
                <c:pt idx="3089">
                  <c:v>9.5832977537995009E-2</c:v>
                </c:pt>
                <c:pt idx="3090">
                  <c:v>9.5858475399451901E-2</c:v>
                </c:pt>
                <c:pt idx="3091">
                  <c:v>9.5883981729359136E-2</c:v>
                </c:pt>
                <c:pt idx="3092">
                  <c:v>9.5909496530745E-2</c:v>
                </c:pt>
                <c:pt idx="3093">
                  <c:v>9.5935019806638697E-2</c:v>
                </c:pt>
                <c:pt idx="3094">
                  <c:v>9.5960551560070731E-2</c:v>
                </c:pt>
                <c:pt idx="3095">
                  <c:v>9.5986091794072428E-2</c:v>
                </c:pt>
                <c:pt idx="3096">
                  <c:v>9.6011640511676613E-2</c:v>
                </c:pt>
                <c:pt idx="3097">
                  <c:v>9.6037197715917164E-2</c:v>
                </c:pt>
                <c:pt idx="3098">
                  <c:v>9.6062763409828833E-2</c:v>
                </c:pt>
                <c:pt idx="3099">
                  <c:v>9.6088337596447734E-2</c:v>
                </c:pt>
                <c:pt idx="3100">
                  <c:v>9.6113920278811202E-2</c:v>
                </c:pt>
                <c:pt idx="3101">
                  <c:v>9.6139511459957361E-2</c:v>
                </c:pt>
                <c:pt idx="3102">
                  <c:v>9.6165111142925835E-2</c:v>
                </c:pt>
                <c:pt idx="3103">
                  <c:v>9.6190719330757124E-2</c:v>
                </c:pt>
                <c:pt idx="3104">
                  <c:v>9.6216336026493071E-2</c:v>
                </c:pt>
                <c:pt idx="3105">
                  <c:v>9.6241961233176423E-2</c:v>
                </c:pt>
                <c:pt idx="3106">
                  <c:v>9.6267594953851218E-2</c:v>
                </c:pt>
                <c:pt idx="3107">
                  <c:v>9.6293237191562686E-2</c:v>
                </c:pt>
                <c:pt idx="3108">
                  <c:v>9.6318887949356974E-2</c:v>
                </c:pt>
                <c:pt idx="3109">
                  <c:v>9.634454723028156E-2</c:v>
                </c:pt>
                <c:pt idx="3110">
                  <c:v>9.6370215037384979E-2</c:v>
                </c:pt>
                <c:pt idx="3111">
                  <c:v>9.639589137371693E-2</c:v>
                </c:pt>
                <c:pt idx="3112">
                  <c:v>9.6421576242328139E-2</c:v>
                </c:pt>
                <c:pt idx="3113">
                  <c:v>9.6447269646270761E-2</c:v>
                </c:pt>
                <c:pt idx="3114">
                  <c:v>9.6472971588597883E-2</c:v>
                </c:pt>
                <c:pt idx="3115">
                  <c:v>9.6498682072363562E-2</c:v>
                </c:pt>
                <c:pt idx="3116">
                  <c:v>9.65244011006232E-2</c:v>
                </c:pt>
                <c:pt idx="3117">
                  <c:v>9.6550128676433547E-2</c:v>
                </c:pt>
                <c:pt idx="3118">
                  <c:v>9.6575864802851977E-2</c:v>
                </c:pt>
                <c:pt idx="3119">
                  <c:v>9.6601609482937556E-2</c:v>
                </c:pt>
                <c:pt idx="3120">
                  <c:v>9.6627362719750018E-2</c:v>
                </c:pt>
                <c:pt idx="3121">
                  <c:v>9.6653124516350525E-2</c:v>
                </c:pt>
                <c:pt idx="3122">
                  <c:v>9.6678894875801363E-2</c:v>
                </c:pt>
                <c:pt idx="3123">
                  <c:v>9.6704673801165861E-2</c:v>
                </c:pt>
                <c:pt idx="3124">
                  <c:v>9.6730461295508469E-2</c:v>
                </c:pt>
                <c:pt idx="3125">
                  <c:v>9.6756257361894943E-2</c:v>
                </c:pt>
                <c:pt idx="3126">
                  <c:v>9.6782062003391997E-2</c:v>
                </c:pt>
                <c:pt idx="3127">
                  <c:v>9.6807875223067663E-2</c:v>
                </c:pt>
                <c:pt idx="3128">
                  <c:v>9.6833697023990986E-2</c:v>
                </c:pt>
                <c:pt idx="3129">
                  <c:v>9.6859527409232204E-2</c:v>
                </c:pt>
                <c:pt idx="3130">
                  <c:v>9.6885366381862736E-2</c:v>
                </c:pt>
                <c:pt idx="3131">
                  <c:v>9.6911213944955055E-2</c:v>
                </c:pt>
                <c:pt idx="3132">
                  <c:v>9.6937070101582881E-2</c:v>
                </c:pt>
                <c:pt idx="3133">
                  <c:v>9.6962934854820965E-2</c:v>
                </c:pt>
                <c:pt idx="3134">
                  <c:v>9.6988808207745428E-2</c:v>
                </c:pt>
                <c:pt idx="3135">
                  <c:v>9.7014690163433226E-2</c:v>
                </c:pt>
                <c:pt idx="3136">
                  <c:v>9.7040580724962619E-2</c:v>
                </c:pt>
                <c:pt idx="3137">
                  <c:v>9.7066479895413241E-2</c:v>
                </c:pt>
                <c:pt idx="3138">
                  <c:v>9.7092387677865447E-2</c:v>
                </c:pt>
                <c:pt idx="3139">
                  <c:v>9.7118304075401077E-2</c:v>
                </c:pt>
                <c:pt idx="3140">
                  <c:v>9.7144229091102915E-2</c:v>
                </c:pt>
                <c:pt idx="3141">
                  <c:v>9.7170162728054996E-2</c:v>
                </c:pt>
                <c:pt idx="3142">
                  <c:v>9.7196104989342419E-2</c:v>
                </c:pt>
                <c:pt idx="3143">
                  <c:v>9.7222055878051647E-2</c:v>
                </c:pt>
                <c:pt idx="3144">
                  <c:v>9.7248015397270113E-2</c:v>
                </c:pt>
                <c:pt idx="3145">
                  <c:v>9.727398355008636E-2</c:v>
                </c:pt>
                <c:pt idx="3146">
                  <c:v>9.7299960339590152E-2</c:v>
                </c:pt>
                <c:pt idx="3147">
                  <c:v>9.7325945768872546E-2</c:v>
                </c:pt>
                <c:pt idx="3148">
                  <c:v>9.7351939841025553E-2</c:v>
                </c:pt>
                <c:pt idx="3149">
                  <c:v>9.7377942559142464E-2</c:v>
                </c:pt>
                <c:pt idx="3150">
                  <c:v>9.7403953926317635E-2</c:v>
                </c:pt>
                <c:pt idx="3151">
                  <c:v>9.7429973945646509E-2</c:v>
                </c:pt>
                <c:pt idx="3152">
                  <c:v>9.7456002620225954E-2</c:v>
                </c:pt>
                <c:pt idx="3153">
                  <c:v>9.7482039953153729E-2</c:v>
                </c:pt>
                <c:pt idx="3154">
                  <c:v>9.7508085947528841E-2</c:v>
                </c:pt>
                <c:pt idx="3155">
                  <c:v>9.7534140606451519E-2</c:v>
                </c:pt>
                <c:pt idx="3156">
                  <c:v>9.7560203933023032E-2</c:v>
                </c:pt>
                <c:pt idx="3157">
                  <c:v>9.7586275930345981E-2</c:v>
                </c:pt>
                <c:pt idx="3158">
                  <c:v>9.7612356601523967E-2</c:v>
                </c:pt>
                <c:pt idx="3159">
                  <c:v>9.7638445949661715E-2</c:v>
                </c:pt>
                <c:pt idx="3160">
                  <c:v>9.7664543977865212E-2</c:v>
                </c:pt>
                <c:pt idx="3161">
                  <c:v>9.7690650689241584E-2</c:v>
                </c:pt>
                <c:pt idx="3162">
                  <c:v>9.7716766086899207E-2</c:v>
                </c:pt>
                <c:pt idx="3163">
                  <c:v>9.7742890173947439E-2</c:v>
                </c:pt>
                <c:pt idx="3164">
                  <c:v>9.7769022953496904E-2</c:v>
                </c:pt>
                <c:pt idx="3165">
                  <c:v>9.7795164428659306E-2</c:v>
                </c:pt>
                <c:pt idx="3166">
                  <c:v>9.7821314602547671E-2</c:v>
                </c:pt>
                <c:pt idx="3167">
                  <c:v>9.7847473478276076E-2</c:v>
                </c:pt>
                <c:pt idx="3168">
                  <c:v>9.7873641058959737E-2</c:v>
                </c:pt>
                <c:pt idx="3169">
                  <c:v>9.789981734771501E-2</c:v>
                </c:pt>
                <c:pt idx="3170">
                  <c:v>9.7926002347659621E-2</c:v>
                </c:pt>
                <c:pt idx="3171">
                  <c:v>9.7952196061912203E-2</c:v>
                </c:pt>
                <c:pt idx="3172">
                  <c:v>9.7978398493592619E-2</c:v>
                </c:pt>
                <c:pt idx="3173">
                  <c:v>9.8004609645822166E-2</c:v>
                </c:pt>
                <c:pt idx="3174">
                  <c:v>9.8030829521722818E-2</c:v>
                </c:pt>
                <c:pt idx="3175">
                  <c:v>9.8057058124418089E-2</c:v>
                </c:pt>
                <c:pt idx="3176">
                  <c:v>9.8083295457032607E-2</c:v>
                </c:pt>
                <c:pt idx="3177">
                  <c:v>9.8109541522691995E-2</c:v>
                </c:pt>
                <c:pt idx="3178">
                  <c:v>9.8135796324523225E-2</c:v>
                </c:pt>
                <c:pt idx="3179">
                  <c:v>9.8162059865654391E-2</c:v>
                </c:pt>
                <c:pt idx="3180">
                  <c:v>9.8188332149214658E-2</c:v>
                </c:pt>
                <c:pt idx="3181">
                  <c:v>9.8214613178334423E-2</c:v>
                </c:pt>
                <c:pt idx="3182">
                  <c:v>9.8240902956145446E-2</c:v>
                </c:pt>
                <c:pt idx="3183">
                  <c:v>9.8267201485780248E-2</c:v>
                </c:pt>
                <c:pt idx="3184">
                  <c:v>9.8293508770372809E-2</c:v>
                </c:pt>
                <c:pt idx="3185">
                  <c:v>9.8319824813058329E-2</c:v>
                </c:pt>
                <c:pt idx="3186">
                  <c:v>9.8346149616972869E-2</c:v>
                </c:pt>
                <c:pt idx="3187">
                  <c:v>9.8372483185254045E-2</c:v>
                </c:pt>
                <c:pt idx="3188">
                  <c:v>9.8398825521040331E-2</c:v>
                </c:pt>
                <c:pt idx="3189">
                  <c:v>9.8425176627471536E-2</c:v>
                </c:pt>
                <c:pt idx="3190">
                  <c:v>9.8451536507688592E-2</c:v>
                </c:pt>
                <c:pt idx="3191">
                  <c:v>9.8477905164833707E-2</c:v>
                </c:pt>
                <c:pt idx="3192">
                  <c:v>9.8504282602050047E-2</c:v>
                </c:pt>
                <c:pt idx="3193">
                  <c:v>9.8530668822482112E-2</c:v>
                </c:pt>
                <c:pt idx="3194">
                  <c:v>9.8557063829275524E-2</c:v>
                </c:pt>
                <c:pt idx="3195">
                  <c:v>9.8583467625577209E-2</c:v>
                </c:pt>
                <c:pt idx="3196">
                  <c:v>9.8609880214535053E-2</c:v>
                </c:pt>
                <c:pt idx="3197">
                  <c:v>9.8636301599298232E-2</c:v>
                </c:pt>
                <c:pt idx="3198">
                  <c:v>9.8662731783017071E-2</c:v>
                </c:pt>
                <c:pt idx="3199">
                  <c:v>9.8689170768843093E-2</c:v>
                </c:pt>
                <c:pt idx="3200">
                  <c:v>9.8715618559929066E-2</c:v>
                </c:pt>
                <c:pt idx="3201">
                  <c:v>9.8742075159428705E-2</c:v>
                </c:pt>
                <c:pt idx="3202">
                  <c:v>9.8768540570497235E-2</c:v>
                </c:pt>
                <c:pt idx="3203">
                  <c:v>9.8795014796290756E-2</c:v>
                </c:pt>
                <c:pt idx="3204">
                  <c:v>9.8821497839966757E-2</c:v>
                </c:pt>
                <c:pt idx="3205">
                  <c:v>9.8847989704683836E-2</c:v>
                </c:pt>
                <c:pt idx="3206">
                  <c:v>9.8874490393601619E-2</c:v>
                </c:pt>
                <c:pt idx="3207">
                  <c:v>9.8900999909881174E-2</c:v>
                </c:pt>
                <c:pt idx="3208">
                  <c:v>9.8927518256684666E-2</c:v>
                </c:pt>
                <c:pt idx="3209">
                  <c:v>9.8954045437175259E-2</c:v>
                </c:pt>
                <c:pt idx="3210">
                  <c:v>9.8980581454517547E-2</c:v>
                </c:pt>
                <c:pt idx="3211">
                  <c:v>9.9007126311877108E-2</c:v>
                </c:pt>
                <c:pt idx="3212">
                  <c:v>9.903368001242098E-2</c:v>
                </c:pt>
                <c:pt idx="3213">
                  <c:v>9.9060242559316905E-2</c:v>
                </c:pt>
                <c:pt idx="3214">
                  <c:v>9.9086813955734432E-2</c:v>
                </c:pt>
                <c:pt idx="3215">
                  <c:v>9.9113394204843719E-2</c:v>
                </c:pt>
                <c:pt idx="3216">
                  <c:v>9.9139983309816437E-2</c:v>
                </c:pt>
                <c:pt idx="3217">
                  <c:v>9.9166581273825438E-2</c:v>
                </c:pt>
                <c:pt idx="3218">
                  <c:v>9.9193188100044502E-2</c:v>
                </c:pt>
                <c:pt idx="3219">
                  <c:v>9.9219803791648908E-2</c:v>
                </c:pt>
                <c:pt idx="3220">
                  <c:v>9.924642835181495E-2</c:v>
                </c:pt>
                <c:pt idx="3221">
                  <c:v>9.9273061783720182E-2</c:v>
                </c:pt>
                <c:pt idx="3222">
                  <c:v>9.9299704090543311E-2</c:v>
                </c:pt>
                <c:pt idx="3223">
                  <c:v>9.9326355275464115E-2</c:v>
                </c:pt>
                <c:pt idx="3224">
                  <c:v>9.9353015341663686E-2</c:v>
                </c:pt>
                <c:pt idx="3225">
                  <c:v>9.9379684292324424E-2</c:v>
                </c:pt>
                <c:pt idx="3226">
                  <c:v>9.9406362130629644E-2</c:v>
                </c:pt>
                <c:pt idx="3227">
                  <c:v>9.9433048859764075E-2</c:v>
                </c:pt>
                <c:pt idx="3228">
                  <c:v>9.9459744482913573E-2</c:v>
                </c:pt>
                <c:pt idx="3229">
                  <c:v>9.9486449003265046E-2</c:v>
                </c:pt>
                <c:pt idx="3230">
                  <c:v>9.9513162424006832E-2</c:v>
                </c:pt>
                <c:pt idx="3231">
                  <c:v>9.9539884748328256E-2</c:v>
                </c:pt>
                <c:pt idx="3232">
                  <c:v>9.9566615979420015E-2</c:v>
                </c:pt>
                <c:pt idx="3233">
                  <c:v>9.9593356120473764E-2</c:v>
                </c:pt>
                <c:pt idx="3234">
                  <c:v>9.9620105174682533E-2</c:v>
                </c:pt>
                <c:pt idx="3235">
                  <c:v>9.9646863145240558E-2</c:v>
                </c:pt>
                <c:pt idx="3236">
                  <c:v>9.9673630035343061E-2</c:v>
                </c:pt>
                <c:pt idx="3237">
                  <c:v>9.9700405848186777E-2</c:v>
                </c:pt>
                <c:pt idx="3238">
                  <c:v>9.9727190586969383E-2</c:v>
                </c:pt>
                <c:pt idx="3239">
                  <c:v>9.9753984254889835E-2</c:v>
                </c:pt>
                <c:pt idx="3240">
                  <c:v>9.9780786855148351E-2</c:v>
                </c:pt>
                <c:pt idx="3241">
                  <c:v>9.9807598390946148E-2</c:v>
                </c:pt>
                <c:pt idx="3242">
                  <c:v>9.9834418865485802E-2</c:v>
                </c:pt>
                <c:pt idx="3243">
                  <c:v>9.9861248281971057E-2</c:v>
                </c:pt>
                <c:pt idx="3244">
                  <c:v>9.9888086643606905E-2</c:v>
                </c:pt>
                <c:pt idx="3245">
                  <c:v>9.9914933953599391E-2</c:v>
                </c:pt>
                <c:pt idx="3246">
                  <c:v>9.9941790215155868E-2</c:v>
                </c:pt>
                <c:pt idx="3247">
                  <c:v>9.9968655431484907E-2</c:v>
                </c:pt>
                <c:pt idx="3248">
                  <c:v>9.9995529605796191E-2</c:v>
                </c:pt>
                <c:pt idx="3249">
                  <c:v>0.10002241274130062</c:v>
                </c:pt>
                <c:pt idx="3250">
                  <c:v>0.10004930484121033</c:v>
                </c:pt>
                <c:pt idx="3251">
                  <c:v>0.10007620590873866</c:v>
                </c:pt>
                <c:pt idx="3252">
                  <c:v>0.10010311594710018</c:v>
                </c:pt>
                <c:pt idx="3253">
                  <c:v>0.10013003495951062</c:v>
                </c:pt>
                <c:pt idx="3254">
                  <c:v>0.10015696294918679</c:v>
                </c:pt>
                <c:pt idx="3255">
                  <c:v>0.10018389991934688</c:v>
                </c:pt>
                <c:pt idx="3256">
                  <c:v>0.10021084587321029</c:v>
                </c:pt>
                <c:pt idx="3257">
                  <c:v>0.10023780081399739</c:v>
                </c:pt>
                <c:pt idx="3258">
                  <c:v>0.10026476474493019</c:v>
                </c:pt>
                <c:pt idx="3259">
                  <c:v>0.10029173766923127</c:v>
                </c:pt>
                <c:pt idx="3260">
                  <c:v>0.10031871959012514</c:v>
                </c:pt>
                <c:pt idx="3261">
                  <c:v>0.10034571051083692</c:v>
                </c:pt>
                <c:pt idx="3262">
                  <c:v>0.10037271043459323</c:v>
                </c:pt>
                <c:pt idx="3263">
                  <c:v>0.10039971936462184</c:v>
                </c:pt>
                <c:pt idx="3264">
                  <c:v>0.10042673730415178</c:v>
                </c:pt>
                <c:pt idx="3265">
                  <c:v>0.10045376425641306</c:v>
                </c:pt>
                <c:pt idx="3266">
                  <c:v>0.10048080022463733</c:v>
                </c:pt>
                <c:pt idx="3267">
                  <c:v>0.10050784521205691</c:v>
                </c:pt>
                <c:pt idx="3268">
                  <c:v>0.10053489922190573</c:v>
                </c:pt>
                <c:pt idx="3269">
                  <c:v>0.10056196225741877</c:v>
                </c:pt>
                <c:pt idx="3270">
                  <c:v>0.10058903432183221</c:v>
                </c:pt>
                <c:pt idx="3271">
                  <c:v>0.1006161154183836</c:v>
                </c:pt>
                <c:pt idx="3272">
                  <c:v>0.10064320555031143</c:v>
                </c:pt>
                <c:pt idx="3273">
                  <c:v>0.10067030472085566</c:v>
                </c:pt>
                <c:pt idx="3274">
                  <c:v>0.10069741293325728</c:v>
                </c:pt>
                <c:pt idx="3275">
                  <c:v>0.10072453019075854</c:v>
                </c:pt>
                <c:pt idx="3276">
                  <c:v>0.10075165649660306</c:v>
                </c:pt>
                <c:pt idx="3277">
                  <c:v>0.10077879185403542</c:v>
                </c:pt>
                <c:pt idx="3278">
                  <c:v>0.10080593626630149</c:v>
                </c:pt>
                <c:pt idx="3279">
                  <c:v>0.10083308973664855</c:v>
                </c:pt>
                <c:pt idx="3280">
                  <c:v>0.10086025226832473</c:v>
                </c:pt>
                <c:pt idx="3281">
                  <c:v>0.1008874238645797</c:v>
                </c:pt>
                <c:pt idx="3282">
                  <c:v>0.10091460452866413</c:v>
                </c:pt>
                <c:pt idx="3283">
                  <c:v>0.10094179426383011</c:v>
                </c:pt>
                <c:pt idx="3284">
                  <c:v>0.10096899307333078</c:v>
                </c:pt>
                <c:pt idx="3285">
                  <c:v>0.10099620096042052</c:v>
                </c:pt>
                <c:pt idx="3286">
                  <c:v>0.10102341792835506</c:v>
                </c:pt>
                <c:pt idx="3287">
                  <c:v>0.10105064398039118</c:v>
                </c:pt>
                <c:pt idx="3288">
                  <c:v>0.10107787911978681</c:v>
                </c:pt>
                <c:pt idx="3289">
                  <c:v>0.10110512334980147</c:v>
                </c:pt>
                <c:pt idx="3290">
                  <c:v>0.10113237667369548</c:v>
                </c:pt>
                <c:pt idx="3291">
                  <c:v>0.10115963909473058</c:v>
                </c:pt>
                <c:pt idx="3292">
                  <c:v>0.10118691061616975</c:v>
                </c:pt>
                <c:pt idx="3293">
                  <c:v>0.10121419124127716</c:v>
                </c:pt>
                <c:pt idx="3294">
                  <c:v>0.10124148097331812</c:v>
                </c:pt>
                <c:pt idx="3295">
                  <c:v>0.10126877981555922</c:v>
                </c:pt>
                <c:pt idx="3296">
                  <c:v>0.10129608777126835</c:v>
                </c:pt>
                <c:pt idx="3297">
                  <c:v>0.10132340484371455</c:v>
                </c:pt>
                <c:pt idx="3298">
                  <c:v>0.10135073103616783</c:v>
                </c:pt>
                <c:pt idx="3299">
                  <c:v>0.10137806635190007</c:v>
                </c:pt>
                <c:pt idx="3300">
                  <c:v>0.10140541079418378</c:v>
                </c:pt>
                <c:pt idx="3301">
                  <c:v>0.10143276436629281</c:v>
                </c:pt>
                <c:pt idx="3302">
                  <c:v>0.10146012707150248</c:v>
                </c:pt>
                <c:pt idx="3303">
                  <c:v>0.101487498913089</c:v>
                </c:pt>
                <c:pt idx="3304">
                  <c:v>0.10151487989433011</c:v>
                </c:pt>
                <c:pt idx="3305">
                  <c:v>0.10154227001850454</c:v>
                </c:pt>
                <c:pt idx="3306">
                  <c:v>0.1015696692888924</c:v>
                </c:pt>
                <c:pt idx="3307">
                  <c:v>0.10159707770877498</c:v>
                </c:pt>
                <c:pt idx="3308">
                  <c:v>0.10162449528143463</c:v>
                </c:pt>
                <c:pt idx="3309">
                  <c:v>0.1016519220101554</c:v>
                </c:pt>
                <c:pt idx="3310">
                  <c:v>0.10167935789822198</c:v>
                </c:pt>
                <c:pt idx="3311">
                  <c:v>0.10170680294892059</c:v>
                </c:pt>
                <c:pt idx="3312">
                  <c:v>0.1017342571655388</c:v>
                </c:pt>
                <c:pt idx="3313">
                  <c:v>0.10176172055136512</c:v>
                </c:pt>
                <c:pt idx="3314">
                  <c:v>0.10178919310968941</c:v>
                </c:pt>
                <c:pt idx="3315">
                  <c:v>0.10181667484380297</c:v>
                </c:pt>
                <c:pt idx="3316">
                  <c:v>0.10184416575699795</c:v>
                </c:pt>
                <c:pt idx="3317">
                  <c:v>0.10187166585256792</c:v>
                </c:pt>
                <c:pt idx="3318">
                  <c:v>0.10189917513380772</c:v>
                </c:pt>
                <c:pt idx="3319">
                  <c:v>0.10192669360401345</c:v>
                </c:pt>
                <c:pt idx="3320">
                  <c:v>0.10195422126648232</c:v>
                </c:pt>
                <c:pt idx="3321">
                  <c:v>0.10198175812451279</c:v>
                </c:pt>
                <c:pt idx="3322">
                  <c:v>0.10200930418140468</c:v>
                </c:pt>
                <c:pt idx="3323">
                  <c:v>0.10203685944045883</c:v>
                </c:pt>
                <c:pt idx="3324">
                  <c:v>0.10206442390497757</c:v>
                </c:pt>
                <c:pt idx="3325">
                  <c:v>0.10209199757826432</c:v>
                </c:pt>
                <c:pt idx="3326">
                  <c:v>0.10211958046362368</c:v>
                </c:pt>
                <c:pt idx="3327">
                  <c:v>0.10214717256436157</c:v>
                </c:pt>
                <c:pt idx="3328">
                  <c:v>0.10217477388378517</c:v>
                </c:pt>
                <c:pt idx="3329">
                  <c:v>0.10220238442520276</c:v>
                </c:pt>
                <c:pt idx="3330">
                  <c:v>0.10223000419192411</c:v>
                </c:pt>
                <c:pt idx="3331">
                  <c:v>0.10225763318725994</c:v>
                </c:pt>
                <c:pt idx="3332">
                  <c:v>0.10228527141452248</c:v>
                </c:pt>
                <c:pt idx="3333">
                  <c:v>0.10231291887702494</c:v>
                </c:pt>
                <c:pt idx="3334">
                  <c:v>0.10234057557808189</c:v>
                </c:pt>
                <c:pt idx="3335">
                  <c:v>0.10236824152100925</c:v>
                </c:pt>
                <c:pt idx="3336">
                  <c:v>0.1023959167091239</c:v>
                </c:pt>
                <c:pt idx="3337">
                  <c:v>0.10242360114574428</c:v>
                </c:pt>
                <c:pt idx="3338">
                  <c:v>0.10245129483418988</c:v>
                </c:pt>
                <c:pt idx="3339">
                  <c:v>0.10247899777778141</c:v>
                </c:pt>
                <c:pt idx="3340">
                  <c:v>0.10250670997984097</c:v>
                </c:pt>
                <c:pt idx="3341">
                  <c:v>0.10253443144369181</c:v>
                </c:pt>
                <c:pt idx="3342">
                  <c:v>0.10256216217265832</c:v>
                </c:pt>
                <c:pt idx="3343">
                  <c:v>0.10258990217006636</c:v>
                </c:pt>
                <c:pt idx="3344">
                  <c:v>0.10261765143924284</c:v>
                </c:pt>
                <c:pt idx="3345">
                  <c:v>0.10264540998351608</c:v>
                </c:pt>
                <c:pt idx="3346">
                  <c:v>0.10267317780621549</c:v>
                </c:pt>
                <c:pt idx="3347">
                  <c:v>0.10270095491067187</c:v>
                </c:pt>
                <c:pt idx="3348">
                  <c:v>0.10272874130021704</c:v>
                </c:pt>
                <c:pt idx="3349">
                  <c:v>0.10275653697818438</c:v>
                </c:pt>
                <c:pt idx="3350">
                  <c:v>0.10278434194790818</c:v>
                </c:pt>
                <c:pt idx="3351">
                  <c:v>0.10281215621272431</c:v>
                </c:pt>
                <c:pt idx="3352">
                  <c:v>0.10283997977596958</c:v>
                </c:pt>
                <c:pt idx="3353">
                  <c:v>0.1028678126409823</c:v>
                </c:pt>
                <c:pt idx="3354">
                  <c:v>0.10289565481110183</c:v>
                </c:pt>
                <c:pt idx="3355">
                  <c:v>0.10292350628966906</c:v>
                </c:pt>
                <c:pt idx="3356">
                  <c:v>0.10295136708002572</c:v>
                </c:pt>
                <c:pt idx="3357">
                  <c:v>0.10297923718551506</c:v>
                </c:pt>
                <c:pt idx="3358">
                  <c:v>0.10300711660948161</c:v>
                </c:pt>
                <c:pt idx="3359">
                  <c:v>0.1030350053552711</c:v>
                </c:pt>
                <c:pt idx="3360">
                  <c:v>0.10306290342623037</c:v>
                </c:pt>
                <c:pt idx="3361">
                  <c:v>0.10309081082570765</c:v>
                </c:pt>
                <c:pt idx="3362">
                  <c:v>0.10311872755705243</c:v>
                </c:pt>
                <c:pt idx="3363">
                  <c:v>0.10314665362361544</c:v>
                </c:pt>
                <c:pt idx="3364">
                  <c:v>0.10317458902874867</c:v>
                </c:pt>
                <c:pt idx="3365">
                  <c:v>0.10320253377580522</c:v>
                </c:pt>
                <c:pt idx="3366">
                  <c:v>0.10323048786813963</c:v>
                </c:pt>
                <c:pt idx="3367">
                  <c:v>0.10325845130910764</c:v>
                </c:pt>
                <c:pt idx="3368">
                  <c:v>0.10328642410206623</c:v>
                </c:pt>
                <c:pt idx="3369">
                  <c:v>0.10331440625037365</c:v>
                </c:pt>
                <c:pt idx="3370">
                  <c:v>0.10334239775738933</c:v>
                </c:pt>
                <c:pt idx="3371">
                  <c:v>0.10337039862647408</c:v>
                </c:pt>
                <c:pt idx="3372">
                  <c:v>0.10339840886098998</c:v>
                </c:pt>
                <c:pt idx="3373">
                  <c:v>0.10342642846430017</c:v>
                </c:pt>
                <c:pt idx="3374">
                  <c:v>0.10345445743976926</c:v>
                </c:pt>
                <c:pt idx="3375">
                  <c:v>0.10348249579076298</c:v>
                </c:pt>
                <c:pt idx="3376">
                  <c:v>0.10351054352064837</c:v>
                </c:pt>
                <c:pt idx="3377">
                  <c:v>0.10353860063279383</c:v>
                </c:pt>
                <c:pt idx="3378">
                  <c:v>0.10356666713056879</c:v>
                </c:pt>
                <c:pt idx="3379">
                  <c:v>0.10359474301734414</c:v>
                </c:pt>
                <c:pt idx="3380">
                  <c:v>0.10362282829649207</c:v>
                </c:pt>
                <c:pt idx="3381">
                  <c:v>0.10365092297138576</c:v>
                </c:pt>
                <c:pt idx="3382">
                  <c:v>0.10367902704539986</c:v>
                </c:pt>
                <c:pt idx="3383">
                  <c:v>0.10370714052191028</c:v>
                </c:pt>
                <c:pt idx="3384">
                  <c:v>0.10373526340429427</c:v>
                </c:pt>
                <c:pt idx="3385">
                  <c:v>0.10376339569592997</c:v>
                </c:pt>
                <c:pt idx="3386">
                  <c:v>0.10379153740019718</c:v>
                </c:pt>
                <c:pt idx="3387">
                  <c:v>0.10381968852047689</c:v>
                </c:pt>
                <c:pt idx="3388">
                  <c:v>0.1038478490601512</c:v>
                </c:pt>
                <c:pt idx="3389">
                  <c:v>0.10387601902260363</c:v>
                </c:pt>
                <c:pt idx="3390">
                  <c:v>0.10390419841121881</c:v>
                </c:pt>
                <c:pt idx="3391">
                  <c:v>0.10393238722938287</c:v>
                </c:pt>
                <c:pt idx="3392">
                  <c:v>0.10396058548048299</c:v>
                </c:pt>
                <c:pt idx="3393">
                  <c:v>0.1039887931679076</c:v>
                </c:pt>
                <c:pt idx="3394">
                  <c:v>0.10401701029504669</c:v>
                </c:pt>
                <c:pt idx="3395">
                  <c:v>0.10404523686529127</c:v>
                </c:pt>
                <c:pt idx="3396">
                  <c:v>0.10407347288203354</c:v>
                </c:pt>
                <c:pt idx="3397">
                  <c:v>0.10410171834866723</c:v>
                </c:pt>
                <c:pt idx="3398">
                  <c:v>0.10412997326858721</c:v>
                </c:pt>
                <c:pt idx="3399">
                  <c:v>0.1041582376451895</c:v>
                </c:pt>
                <c:pt idx="3400">
                  <c:v>0.1041865114818717</c:v>
                </c:pt>
                <c:pt idx="3401">
                  <c:v>0.10421479478203229</c:v>
                </c:pt>
                <c:pt idx="3402">
                  <c:v>0.10424308754907136</c:v>
                </c:pt>
                <c:pt idx="3403">
                  <c:v>0.1042713897863901</c:v>
                </c:pt>
                <c:pt idx="3404">
                  <c:v>0.10429970149739105</c:v>
                </c:pt>
                <c:pt idx="3405">
                  <c:v>0.10432802268547794</c:v>
                </c:pt>
                <c:pt idx="3406">
                  <c:v>0.10435635335405583</c:v>
                </c:pt>
                <c:pt idx="3407">
                  <c:v>0.10438469350653101</c:v>
                </c:pt>
                <c:pt idx="3408">
                  <c:v>0.10441304314631113</c:v>
                </c:pt>
                <c:pt idx="3409">
                  <c:v>0.10444140227680505</c:v>
                </c:pt>
                <c:pt idx="3410">
                  <c:v>0.10446977090142295</c:v>
                </c:pt>
                <c:pt idx="3411">
                  <c:v>0.10449814902357613</c:v>
                </c:pt>
                <c:pt idx="3412">
                  <c:v>0.10452653664667742</c:v>
                </c:pt>
                <c:pt idx="3413">
                  <c:v>0.10455493377414071</c:v>
                </c:pt>
                <c:pt idx="3414">
                  <c:v>0.10458334040938136</c:v>
                </c:pt>
                <c:pt idx="3415">
                  <c:v>0.10461175655581575</c:v>
                </c:pt>
                <c:pt idx="3416">
                  <c:v>0.10464018221686189</c:v>
                </c:pt>
                <c:pt idx="3417">
                  <c:v>0.10466861739593875</c:v>
                </c:pt>
                <c:pt idx="3418">
                  <c:v>0.10469706209646676</c:v>
                </c:pt>
                <c:pt idx="3419">
                  <c:v>0.10472551632186745</c:v>
                </c:pt>
                <c:pt idx="3420">
                  <c:v>0.10475398007556391</c:v>
                </c:pt>
                <c:pt idx="3421">
                  <c:v>0.10478245336098024</c:v>
                </c:pt>
                <c:pt idx="3422">
                  <c:v>0.10481093618154202</c:v>
                </c:pt>
                <c:pt idx="3423">
                  <c:v>0.104839428540676</c:v>
                </c:pt>
                <c:pt idx="3424">
                  <c:v>0.10486793044181018</c:v>
                </c:pt>
                <c:pt idx="3425">
                  <c:v>0.10489644188837395</c:v>
                </c:pt>
                <c:pt idx="3426">
                  <c:v>0.104924962883798</c:v>
                </c:pt>
                <c:pt idx="3427">
                  <c:v>0.10495349343151415</c:v>
                </c:pt>
                <c:pt idx="3428">
                  <c:v>0.10498203353495567</c:v>
                </c:pt>
                <c:pt idx="3429">
                  <c:v>0.105010583197557</c:v>
                </c:pt>
                <c:pt idx="3430">
                  <c:v>0.10503914242275399</c:v>
                </c:pt>
                <c:pt idx="3431">
                  <c:v>0.10506771121398355</c:v>
                </c:pt>
                <c:pt idx="3432">
                  <c:v>0.10509628957468412</c:v>
                </c:pt>
                <c:pt idx="3433">
                  <c:v>0.10512487750829526</c:v>
                </c:pt>
                <c:pt idx="3434">
                  <c:v>0.10515347501825791</c:v>
                </c:pt>
                <c:pt idx="3435">
                  <c:v>0.10518208210801426</c:v>
                </c:pt>
                <c:pt idx="3436">
                  <c:v>0.10521069878100793</c:v>
                </c:pt>
                <c:pt idx="3437">
                  <c:v>0.10523932504068352</c:v>
                </c:pt>
                <c:pt idx="3438">
                  <c:v>0.10526796089048721</c:v>
                </c:pt>
                <c:pt idx="3439">
                  <c:v>0.10529660633386638</c:v>
                </c:pt>
                <c:pt idx="3440">
                  <c:v>0.1053252613742696</c:v>
                </c:pt>
                <c:pt idx="3441">
                  <c:v>0.10535392601514683</c:v>
                </c:pt>
                <c:pt idx="3442">
                  <c:v>0.10538260025994937</c:v>
                </c:pt>
                <c:pt idx="3443">
                  <c:v>0.10541128411212973</c:v>
                </c:pt>
                <c:pt idx="3444">
                  <c:v>0.10543997757514156</c:v>
                </c:pt>
                <c:pt idx="3445">
                  <c:v>0.10546868065244025</c:v>
                </c:pt>
                <c:pt idx="3446">
                  <c:v>0.105497393347482</c:v>
                </c:pt>
                <c:pt idx="3447">
                  <c:v>0.10552611566372462</c:v>
                </c:pt>
                <c:pt idx="3448">
                  <c:v>0.10555484760462705</c:v>
                </c:pt>
                <c:pt idx="3449">
                  <c:v>0.10558358917364956</c:v>
                </c:pt>
                <c:pt idx="3450">
                  <c:v>0.10561234037425374</c:v>
                </c:pt>
                <c:pt idx="3451">
                  <c:v>0.1056411012099025</c:v>
                </c:pt>
                <c:pt idx="3452">
                  <c:v>0.10566987168406004</c:v>
                </c:pt>
                <c:pt idx="3453">
                  <c:v>0.10569865180019185</c:v>
                </c:pt>
                <c:pt idx="3454">
                  <c:v>0.10572744156176468</c:v>
                </c:pt>
                <c:pt idx="3455">
                  <c:v>0.10575624097224658</c:v>
                </c:pt>
                <c:pt idx="3456">
                  <c:v>0.10578505003510691</c:v>
                </c:pt>
                <c:pt idx="3457">
                  <c:v>0.10581386875381624</c:v>
                </c:pt>
                <c:pt idx="3458">
                  <c:v>0.10584269713184671</c:v>
                </c:pt>
                <c:pt idx="3459">
                  <c:v>0.10587153517267163</c:v>
                </c:pt>
                <c:pt idx="3460">
                  <c:v>0.10590038287976536</c:v>
                </c:pt>
                <c:pt idx="3461">
                  <c:v>0.10592924025660393</c:v>
                </c:pt>
                <c:pt idx="3462">
                  <c:v>0.10595810730666438</c:v>
                </c:pt>
                <c:pt idx="3463">
                  <c:v>0.10598698403342531</c:v>
                </c:pt>
                <c:pt idx="3464">
                  <c:v>0.10601587044036641</c:v>
                </c:pt>
                <c:pt idx="3465">
                  <c:v>0.10604476653096878</c:v>
                </c:pt>
                <c:pt idx="3466">
                  <c:v>0.10607367230871485</c:v>
                </c:pt>
                <c:pt idx="3467">
                  <c:v>0.10610258777708827</c:v>
                </c:pt>
                <c:pt idx="3468">
                  <c:v>0.106131512939574</c:v>
                </c:pt>
                <c:pt idx="3469">
                  <c:v>0.1061604477996584</c:v>
                </c:pt>
                <c:pt idx="3470">
                  <c:v>0.10618939236082901</c:v>
                </c:pt>
                <c:pt idx="3471">
                  <c:v>0.10621834662657481</c:v>
                </c:pt>
                <c:pt idx="3472">
                  <c:v>0.10624731060038591</c:v>
                </c:pt>
                <c:pt idx="3473">
                  <c:v>0.10627628428575391</c:v>
                </c:pt>
                <c:pt idx="3474">
                  <c:v>0.10630526768617163</c:v>
                </c:pt>
                <c:pt idx="3475">
                  <c:v>0.1063342608051332</c:v>
                </c:pt>
                <c:pt idx="3476">
                  <c:v>0.10636326364613408</c:v>
                </c:pt>
                <c:pt idx="3477">
                  <c:v>0.10639227621267096</c:v>
                </c:pt>
                <c:pt idx="3478">
                  <c:v>0.10642129850824193</c:v>
                </c:pt>
                <c:pt idx="3479">
                  <c:v>0.10645033053634644</c:v>
                </c:pt>
                <c:pt idx="3480">
                  <c:v>0.10647937230048507</c:v>
                </c:pt>
                <c:pt idx="3481">
                  <c:v>0.10650842380415987</c:v>
                </c:pt>
                <c:pt idx="3482">
                  <c:v>0.10653748505087415</c:v>
                </c:pt>
                <c:pt idx="3483">
                  <c:v>0.10656655604413252</c:v>
                </c:pt>
                <c:pt idx="3484">
                  <c:v>0.10659563678744094</c:v>
                </c:pt>
                <c:pt idx="3485">
                  <c:v>0.10662472728430659</c:v>
                </c:pt>
                <c:pt idx="3486">
                  <c:v>0.10665382753823806</c:v>
                </c:pt>
                <c:pt idx="3487">
                  <c:v>0.10668293755274529</c:v>
                </c:pt>
                <c:pt idx="3488">
                  <c:v>0.1067120573313393</c:v>
                </c:pt>
                <c:pt idx="3489">
                  <c:v>0.1067411868775328</c:v>
                </c:pt>
                <c:pt idx="3490">
                  <c:v>0.1067703261948395</c:v>
                </c:pt>
                <c:pt idx="3491">
                  <c:v>0.10679947528677447</c:v>
                </c:pt>
                <c:pt idx="3492">
                  <c:v>0.10682863415685427</c:v>
                </c:pt>
                <c:pt idx="3493">
                  <c:v>0.10685780280859658</c:v>
                </c:pt>
                <c:pt idx="3494">
                  <c:v>0.10688698124552062</c:v>
                </c:pt>
                <c:pt idx="3495">
                  <c:v>0.10691616947114672</c:v>
                </c:pt>
                <c:pt idx="3496">
                  <c:v>0.10694536748899647</c:v>
                </c:pt>
                <c:pt idx="3497">
                  <c:v>0.10697457530259319</c:v>
                </c:pt>
                <c:pt idx="3498">
                  <c:v>0.10700379291546094</c:v>
                </c:pt>
                <c:pt idx="3499">
                  <c:v>0.10703302033112565</c:v>
                </c:pt>
                <c:pt idx="3500">
                  <c:v>0.1070622575531142</c:v>
                </c:pt>
                <c:pt idx="3501">
                  <c:v>0.10709150458495491</c:v>
                </c:pt>
                <c:pt idx="3502">
                  <c:v>0.1071207614301775</c:v>
                </c:pt>
                <c:pt idx="3503">
                  <c:v>0.10715002809231282</c:v>
                </c:pt>
                <c:pt idx="3504">
                  <c:v>0.1071793045748933</c:v>
                </c:pt>
                <c:pt idx="3505">
                  <c:v>0.10720859088145245</c:v>
                </c:pt>
                <c:pt idx="3506">
                  <c:v>0.10723788701552524</c:v>
                </c:pt>
                <c:pt idx="3507">
                  <c:v>0.10726719298064789</c:v>
                </c:pt>
                <c:pt idx="3508">
                  <c:v>0.10729650878035812</c:v>
                </c:pt>
                <c:pt idx="3509">
                  <c:v>0.10732583441819467</c:v>
                </c:pt>
                <c:pt idx="3510">
                  <c:v>0.10735516989769789</c:v>
                </c:pt>
                <c:pt idx="3511">
                  <c:v>0.10738451522240929</c:v>
                </c:pt>
                <c:pt idx="3512">
                  <c:v>0.1074138703958718</c:v>
                </c:pt>
                <c:pt idx="3513">
                  <c:v>0.10744323542162965</c:v>
                </c:pt>
                <c:pt idx="3514">
                  <c:v>0.10747261030322833</c:v>
                </c:pt>
                <c:pt idx="3515">
                  <c:v>0.10750199504421476</c:v>
                </c:pt>
                <c:pt idx="3516">
                  <c:v>0.10753138964813708</c:v>
                </c:pt>
                <c:pt idx="3517">
                  <c:v>0.10756079411854487</c:v>
                </c:pt>
                <c:pt idx="3518">
                  <c:v>0.10759020845898902</c:v>
                </c:pt>
                <c:pt idx="3519">
                  <c:v>0.10761963267302167</c:v>
                </c:pt>
                <c:pt idx="3520">
                  <c:v>0.10764906676419635</c:v>
                </c:pt>
                <c:pt idx="3521">
                  <c:v>0.10767851073606798</c:v>
                </c:pt>
                <c:pt idx="3522">
                  <c:v>0.10770796459219256</c:v>
                </c:pt>
                <c:pt idx="3523">
                  <c:v>0.1077374283361279</c:v>
                </c:pt>
                <c:pt idx="3524">
                  <c:v>0.10776690197143263</c:v>
                </c:pt>
                <c:pt idx="3525">
                  <c:v>0.10779638550166706</c:v>
                </c:pt>
                <c:pt idx="3526">
                  <c:v>0.1078258789303926</c:v>
                </c:pt>
                <c:pt idx="3527">
                  <c:v>0.10785538226117215</c:v>
                </c:pt>
                <c:pt idx="3528">
                  <c:v>0.10788489549756995</c:v>
                </c:pt>
                <c:pt idx="3529">
                  <c:v>0.10791441864315146</c:v>
                </c:pt>
                <c:pt idx="3530">
                  <c:v>0.10794395170148355</c:v>
                </c:pt>
                <c:pt idx="3531">
                  <c:v>0.10797349467613444</c:v>
                </c:pt>
                <c:pt idx="3532">
                  <c:v>0.10800304757067361</c:v>
                </c:pt>
                <c:pt idx="3533">
                  <c:v>0.1080326103886721</c:v>
                </c:pt>
                <c:pt idx="3534">
                  <c:v>0.10806218313370182</c:v>
                </c:pt>
                <c:pt idx="3535">
                  <c:v>0.10809176580933656</c:v>
                </c:pt>
                <c:pt idx="3536">
                  <c:v>0.10812135841915121</c:v>
                </c:pt>
                <c:pt idx="3537">
                  <c:v>0.10815096096672187</c:v>
                </c:pt>
                <c:pt idx="3538">
                  <c:v>0.10818057345562621</c:v>
                </c:pt>
                <c:pt idx="3539">
                  <c:v>0.10821019588944304</c:v>
                </c:pt>
                <c:pt idx="3540">
                  <c:v>0.10823982827175267</c:v>
                </c:pt>
                <c:pt idx="3541">
                  <c:v>0.10826947060613674</c:v>
                </c:pt>
                <c:pt idx="3542">
                  <c:v>0.10829912289617805</c:v>
                </c:pt>
                <c:pt idx="3543">
                  <c:v>0.10832878514546097</c:v>
                </c:pt>
                <c:pt idx="3544">
                  <c:v>0.1083584573575712</c:v>
                </c:pt>
                <c:pt idx="3545">
                  <c:v>0.10838813953609547</c:v>
                </c:pt>
                <c:pt idx="3546">
                  <c:v>0.10841783168462227</c:v>
                </c:pt>
                <c:pt idx="3547">
                  <c:v>0.10844753380674117</c:v>
                </c:pt>
                <c:pt idx="3548">
                  <c:v>0.10847724590604321</c:v>
                </c:pt>
                <c:pt idx="3549">
                  <c:v>0.10850696798612081</c:v>
                </c:pt>
                <c:pt idx="3550">
                  <c:v>0.10853670005056755</c:v>
                </c:pt>
                <c:pt idx="3551">
                  <c:v>0.10856644210297844</c:v>
                </c:pt>
                <c:pt idx="3552">
                  <c:v>0.10859619414694986</c:v>
                </c:pt>
                <c:pt idx="3553">
                  <c:v>0.10862595618607969</c:v>
                </c:pt>
                <c:pt idx="3554">
                  <c:v>0.10865572822396688</c:v>
                </c:pt>
                <c:pt idx="3555">
                  <c:v>0.1086855102642119</c:v>
                </c:pt>
                <c:pt idx="3556">
                  <c:v>0.10871530231041654</c:v>
                </c:pt>
                <c:pt idx="3557">
                  <c:v>0.10874510436618387</c:v>
                </c:pt>
                <c:pt idx="3558">
                  <c:v>0.1087749164351184</c:v>
                </c:pt>
                <c:pt idx="3559">
                  <c:v>0.10880473852082602</c:v>
                </c:pt>
                <c:pt idx="3560">
                  <c:v>0.10883457062691378</c:v>
                </c:pt>
                <c:pt idx="3561">
                  <c:v>0.10886441275699041</c:v>
                </c:pt>
                <c:pt idx="3562">
                  <c:v>0.10889426491466567</c:v>
                </c:pt>
                <c:pt idx="3563">
                  <c:v>0.10892412710355068</c:v>
                </c:pt>
                <c:pt idx="3564">
                  <c:v>0.10895399932725823</c:v>
                </c:pt>
                <c:pt idx="3565">
                  <c:v>0.10898388158940217</c:v>
                </c:pt>
                <c:pt idx="3566">
                  <c:v>0.10901377389359786</c:v>
                </c:pt>
                <c:pt idx="3567">
                  <c:v>0.10904367624346194</c:v>
                </c:pt>
                <c:pt idx="3568">
                  <c:v>0.1090735886426123</c:v>
                </c:pt>
                <c:pt idx="3569">
                  <c:v>0.10910351109466852</c:v>
                </c:pt>
                <c:pt idx="3570">
                  <c:v>0.1091334436032512</c:v>
                </c:pt>
                <c:pt idx="3571">
                  <c:v>0.1091633861719824</c:v>
                </c:pt>
                <c:pt idx="3572">
                  <c:v>0.10919333880448563</c:v>
                </c:pt>
                <c:pt idx="3573">
                  <c:v>0.10922330150438572</c:v>
                </c:pt>
                <c:pt idx="3574">
                  <c:v>0.10925327427530869</c:v>
                </c:pt>
                <c:pt idx="3575">
                  <c:v>0.1092832571208821</c:v>
                </c:pt>
                <c:pt idx="3576">
                  <c:v>0.10931325004473491</c:v>
                </c:pt>
                <c:pt idx="3577">
                  <c:v>0.10934325305049736</c:v>
                </c:pt>
                <c:pt idx="3578">
                  <c:v>0.10937326614180087</c:v>
                </c:pt>
                <c:pt idx="3579">
                  <c:v>0.10940328932227861</c:v>
                </c:pt>
                <c:pt idx="3580">
                  <c:v>0.10943332259556482</c:v>
                </c:pt>
                <c:pt idx="3581">
                  <c:v>0.1094633659652951</c:v>
                </c:pt>
                <c:pt idx="3582">
                  <c:v>0.10949341943510664</c:v>
                </c:pt>
                <c:pt idx="3583">
                  <c:v>0.10952348300863776</c:v>
                </c:pt>
                <c:pt idx="3584">
                  <c:v>0.10955355668952822</c:v>
                </c:pt>
                <c:pt idx="3585">
                  <c:v>0.1095836404814193</c:v>
                </c:pt>
                <c:pt idx="3586">
                  <c:v>0.10961373438795337</c:v>
                </c:pt>
                <c:pt idx="3587">
                  <c:v>0.10964383841277425</c:v>
                </c:pt>
                <c:pt idx="3588">
                  <c:v>0.10967395255952732</c:v>
                </c:pt>
                <c:pt idx="3589">
                  <c:v>0.10970407683185909</c:v>
                </c:pt>
                <c:pt idx="3590">
                  <c:v>0.10973421123341762</c:v>
                </c:pt>
                <c:pt idx="3591">
                  <c:v>0.10976435576785212</c:v>
                </c:pt>
                <c:pt idx="3592">
                  <c:v>0.1097945104388134</c:v>
                </c:pt>
                <c:pt idx="3593">
                  <c:v>0.10982467524995339</c:v>
                </c:pt>
                <c:pt idx="3594">
                  <c:v>0.10985485020492577</c:v>
                </c:pt>
                <c:pt idx="3595">
                  <c:v>0.10988503530738519</c:v>
                </c:pt>
                <c:pt idx="3596">
                  <c:v>0.10991523056098786</c:v>
                </c:pt>
                <c:pt idx="3597">
                  <c:v>0.10994543596939131</c:v>
                </c:pt>
                <c:pt idx="3598">
                  <c:v>0.10997565153625455</c:v>
                </c:pt>
                <c:pt idx="3599">
                  <c:v>0.11000587726523772</c:v>
                </c:pt>
                <c:pt idx="3600">
                  <c:v>0.11003611316000265</c:v>
                </c:pt>
                <c:pt idx="3601">
                  <c:v>0.11006635922421232</c:v>
                </c:pt>
                <c:pt idx="3602">
                  <c:v>0.1100966154615312</c:v>
                </c:pt>
                <c:pt idx="3603">
                  <c:v>0.11012688187562499</c:v>
                </c:pt>
                <c:pt idx="3604">
                  <c:v>0.11015715847016087</c:v>
                </c:pt>
                <c:pt idx="3605">
                  <c:v>0.1101874452488075</c:v>
                </c:pt>
                <c:pt idx="3606">
                  <c:v>0.11021774221523464</c:v>
                </c:pt>
                <c:pt idx="3607">
                  <c:v>0.11024804937311367</c:v>
                </c:pt>
                <c:pt idx="3608">
                  <c:v>0.11027836672611725</c:v>
                </c:pt>
                <c:pt idx="3609">
                  <c:v>0.11030869427791948</c:v>
                </c:pt>
                <c:pt idx="3610">
                  <c:v>0.11033903203219565</c:v>
                </c:pt>
                <c:pt idx="3611">
                  <c:v>0.11036937999262253</c:v>
                </c:pt>
                <c:pt idx="3612">
                  <c:v>0.1103997381628786</c:v>
                </c:pt>
                <c:pt idx="3613">
                  <c:v>0.11043010654664313</c:v>
                </c:pt>
                <c:pt idx="3614">
                  <c:v>0.11046048514759715</c:v>
                </c:pt>
                <c:pt idx="3615">
                  <c:v>0.11049087396942296</c:v>
                </c:pt>
                <c:pt idx="3616">
                  <c:v>0.11052127301580436</c:v>
                </c:pt>
                <c:pt idx="3617">
                  <c:v>0.11055168229042631</c:v>
                </c:pt>
                <c:pt idx="3618">
                  <c:v>0.11058210179697536</c:v>
                </c:pt>
                <c:pt idx="3619">
                  <c:v>0.11061253153913926</c:v>
                </c:pt>
                <c:pt idx="3620">
                  <c:v>0.11064297152060745</c:v>
                </c:pt>
                <c:pt idx="3621">
                  <c:v>0.11067342174507035</c:v>
                </c:pt>
                <c:pt idx="3622">
                  <c:v>0.11070388221621991</c:v>
                </c:pt>
                <c:pt idx="3623">
                  <c:v>0.11073435293774969</c:v>
                </c:pt>
                <c:pt idx="3624">
                  <c:v>0.11076483391335433</c:v>
                </c:pt>
                <c:pt idx="3625">
                  <c:v>0.1107953251467301</c:v>
                </c:pt>
                <c:pt idx="3626">
                  <c:v>0.11082582664157448</c:v>
                </c:pt>
                <c:pt idx="3627">
                  <c:v>0.11085633840158633</c:v>
                </c:pt>
                <c:pt idx="3628">
                  <c:v>0.11088686043046608</c:v>
                </c:pt>
                <c:pt idx="3629">
                  <c:v>0.11091739273191535</c:v>
                </c:pt>
                <c:pt idx="3630">
                  <c:v>0.11094793530963731</c:v>
                </c:pt>
                <c:pt idx="3631">
                  <c:v>0.11097848816733637</c:v>
                </c:pt>
                <c:pt idx="3632">
                  <c:v>0.11100905130871845</c:v>
                </c:pt>
                <c:pt idx="3633">
                  <c:v>0.11103962473749075</c:v>
                </c:pt>
                <c:pt idx="3634">
                  <c:v>0.11107020845736193</c:v>
                </c:pt>
                <c:pt idx="3635">
                  <c:v>0.11110080247204217</c:v>
                </c:pt>
                <c:pt idx="3636">
                  <c:v>0.11113140678524266</c:v>
                </c:pt>
                <c:pt idx="3637">
                  <c:v>0.11116202140067637</c:v>
                </c:pt>
                <c:pt idx="3638">
                  <c:v>0.11119264632205758</c:v>
                </c:pt>
                <c:pt idx="3639">
                  <c:v>0.11122328155310174</c:v>
                </c:pt>
                <c:pt idx="3640">
                  <c:v>0.11125392709752595</c:v>
                </c:pt>
                <c:pt idx="3641">
                  <c:v>0.1112845829590486</c:v>
                </c:pt>
                <c:pt idx="3642">
                  <c:v>0.11131524914138945</c:v>
                </c:pt>
                <c:pt idx="3643">
                  <c:v>0.11134592564826981</c:v>
                </c:pt>
                <c:pt idx="3644">
                  <c:v>0.1113766124834121</c:v>
                </c:pt>
                <c:pt idx="3645">
                  <c:v>0.11140730965054038</c:v>
                </c:pt>
                <c:pt idx="3646">
                  <c:v>0.11143801715337998</c:v>
                </c:pt>
                <c:pt idx="3647">
                  <c:v>0.11146873499565776</c:v>
                </c:pt>
                <c:pt idx="3648">
                  <c:v>0.11149946318110189</c:v>
                </c:pt>
                <c:pt idx="3649">
                  <c:v>0.11153020171344181</c:v>
                </c:pt>
                <c:pt idx="3650">
                  <c:v>0.11156095059640861</c:v>
                </c:pt>
                <c:pt idx="3651">
                  <c:v>0.11159170983373468</c:v>
                </c:pt>
                <c:pt idx="3652">
                  <c:v>0.11162247942915371</c:v>
                </c:pt>
                <c:pt idx="3653">
                  <c:v>0.1116532593864009</c:v>
                </c:pt>
                <c:pt idx="3654">
                  <c:v>0.11168404970921293</c:v>
                </c:pt>
                <c:pt idx="3655">
                  <c:v>0.11171485040132763</c:v>
                </c:pt>
                <c:pt idx="3656">
                  <c:v>0.11174566146648439</c:v>
                </c:pt>
                <c:pt idx="3657">
                  <c:v>0.11177648290842407</c:v>
                </c:pt>
                <c:pt idx="3658">
                  <c:v>0.1118073147308887</c:v>
                </c:pt>
                <c:pt idx="3659">
                  <c:v>0.11183815693762202</c:v>
                </c:pt>
                <c:pt idx="3660">
                  <c:v>0.11186900953236906</c:v>
                </c:pt>
                <c:pt idx="3661">
                  <c:v>0.11189987251887609</c:v>
                </c:pt>
                <c:pt idx="3662">
                  <c:v>0.11193074590089098</c:v>
                </c:pt>
                <c:pt idx="3663">
                  <c:v>0.11196162968216292</c:v>
                </c:pt>
                <c:pt idx="3664">
                  <c:v>0.1119925238664425</c:v>
                </c:pt>
                <c:pt idx="3665">
                  <c:v>0.1120234284574817</c:v>
                </c:pt>
                <c:pt idx="3666">
                  <c:v>0.11205434345903417</c:v>
                </c:pt>
                <c:pt idx="3667">
                  <c:v>0.11208526887485458</c:v>
                </c:pt>
                <c:pt idx="3668">
                  <c:v>0.11211620470869914</c:v>
                </c:pt>
                <c:pt idx="3669">
                  <c:v>0.11214715096432556</c:v>
                </c:pt>
                <c:pt idx="3670">
                  <c:v>0.11217810764549298</c:v>
                </c:pt>
                <c:pt idx="3671">
                  <c:v>0.11220907475596174</c:v>
                </c:pt>
                <c:pt idx="3672">
                  <c:v>0.11224005229949383</c:v>
                </c:pt>
                <c:pt idx="3673">
                  <c:v>0.11227104027985255</c:v>
                </c:pt>
                <c:pt idx="3674">
                  <c:v>0.11230203870080253</c:v>
                </c:pt>
                <c:pt idx="3675">
                  <c:v>0.11233304756610996</c:v>
                </c:pt>
                <c:pt idx="3676">
                  <c:v>0.11236406687954234</c:v>
                </c:pt>
                <c:pt idx="3677">
                  <c:v>0.11239509664486873</c:v>
                </c:pt>
                <c:pt idx="3678">
                  <c:v>0.11242613686585932</c:v>
                </c:pt>
                <c:pt idx="3679">
                  <c:v>0.11245718754628616</c:v>
                </c:pt>
                <c:pt idx="3680">
                  <c:v>0.11248824868992215</c:v>
                </c:pt>
                <c:pt idx="3681">
                  <c:v>0.11251932030054199</c:v>
                </c:pt>
                <c:pt idx="3682">
                  <c:v>0.11255040238192174</c:v>
                </c:pt>
                <c:pt idx="3683">
                  <c:v>0.11258149493783895</c:v>
                </c:pt>
                <c:pt idx="3684">
                  <c:v>0.11261259797207233</c:v>
                </c:pt>
                <c:pt idx="3685">
                  <c:v>0.11264371148840223</c:v>
                </c:pt>
                <c:pt idx="3686">
                  <c:v>0.11267483549061032</c:v>
                </c:pt>
                <c:pt idx="3687">
                  <c:v>0.11270596998247975</c:v>
                </c:pt>
                <c:pt idx="3688">
                  <c:v>0.112737114967795</c:v>
                </c:pt>
                <c:pt idx="3689">
                  <c:v>0.11276827045034216</c:v>
                </c:pt>
                <c:pt idx="3690">
                  <c:v>0.11279943643390851</c:v>
                </c:pt>
                <c:pt idx="3691">
                  <c:v>0.1128306129222828</c:v>
                </c:pt>
                <c:pt idx="3692">
                  <c:v>0.11286179991925541</c:v>
                </c:pt>
                <c:pt idx="3693">
                  <c:v>0.11289299742861784</c:v>
                </c:pt>
                <c:pt idx="3694">
                  <c:v>0.11292420545416326</c:v>
                </c:pt>
                <c:pt idx="3695">
                  <c:v>0.1129554239996861</c:v>
                </c:pt>
                <c:pt idx="3696">
                  <c:v>0.11298665306898228</c:v>
                </c:pt>
                <c:pt idx="3697">
                  <c:v>0.11301789266584916</c:v>
                </c:pt>
                <c:pt idx="3698">
                  <c:v>0.1130491427940855</c:v>
                </c:pt>
                <c:pt idx="3699">
                  <c:v>0.11308040345749154</c:v>
                </c:pt>
                <c:pt idx="3700">
                  <c:v>0.11311167465986878</c:v>
                </c:pt>
                <c:pt idx="3701">
                  <c:v>0.11314295640502035</c:v>
                </c:pt>
                <c:pt idx="3702">
                  <c:v>0.11317424869675083</c:v>
                </c:pt>
                <c:pt idx="3703">
                  <c:v>0.11320555153886599</c:v>
                </c:pt>
                <c:pt idx="3704">
                  <c:v>0.11323686493517301</c:v>
                </c:pt>
                <c:pt idx="3705">
                  <c:v>0.11326818888948104</c:v>
                </c:pt>
                <c:pt idx="3706">
                  <c:v>0.11329952340559984</c:v>
                </c:pt>
                <c:pt idx="3707">
                  <c:v>0.11333086848734132</c:v>
                </c:pt>
                <c:pt idx="3708">
                  <c:v>0.11336222413851846</c:v>
                </c:pt>
                <c:pt idx="3709">
                  <c:v>0.11339359036294566</c:v>
                </c:pt>
                <c:pt idx="3710">
                  <c:v>0.11342496716443901</c:v>
                </c:pt>
                <c:pt idx="3711">
                  <c:v>0.11345635454681557</c:v>
                </c:pt>
                <c:pt idx="3712">
                  <c:v>0.1134877525138944</c:v>
                </c:pt>
                <c:pt idx="3713">
                  <c:v>0.11351916106949553</c:v>
                </c:pt>
                <c:pt idx="3714">
                  <c:v>0.11355058021744076</c:v>
                </c:pt>
                <c:pt idx="3715">
                  <c:v>0.11358200996155299</c:v>
                </c:pt>
                <c:pt idx="3716">
                  <c:v>0.11361345030565688</c:v>
                </c:pt>
                <c:pt idx="3717">
                  <c:v>0.11364490125357822</c:v>
                </c:pt>
                <c:pt idx="3718">
                  <c:v>0.11367636280914463</c:v>
                </c:pt>
                <c:pt idx="3719">
                  <c:v>0.11370783497618475</c:v>
                </c:pt>
                <c:pt idx="3720">
                  <c:v>0.11373931775852891</c:v>
                </c:pt>
                <c:pt idx="3721">
                  <c:v>0.1137708111600088</c:v>
                </c:pt>
                <c:pt idx="3722">
                  <c:v>0.11380231518445755</c:v>
                </c:pt>
                <c:pt idx="3723">
                  <c:v>0.11383382983570968</c:v>
                </c:pt>
                <c:pt idx="3724">
                  <c:v>0.11386535511760132</c:v>
                </c:pt>
                <c:pt idx="3725">
                  <c:v>0.11389689103396983</c:v>
                </c:pt>
                <c:pt idx="3726">
                  <c:v>0.11392843758865416</c:v>
                </c:pt>
                <c:pt idx="3727">
                  <c:v>0.11395999478549464</c:v>
                </c:pt>
                <c:pt idx="3728">
                  <c:v>0.11399156262833304</c:v>
                </c:pt>
                <c:pt idx="3729">
                  <c:v>0.11402314112101251</c:v>
                </c:pt>
                <c:pt idx="3730">
                  <c:v>0.11405473026737782</c:v>
                </c:pt>
                <c:pt idx="3731">
                  <c:v>0.11408633007127511</c:v>
                </c:pt>
                <c:pt idx="3732">
                  <c:v>0.11411794053655178</c:v>
                </c:pt>
                <c:pt idx="3733">
                  <c:v>0.11414956166705693</c:v>
                </c:pt>
                <c:pt idx="3734">
                  <c:v>0.11418119346664105</c:v>
                </c:pt>
                <c:pt idx="3735">
                  <c:v>0.11421283593915581</c:v>
                </c:pt>
                <c:pt idx="3736">
                  <c:v>0.1142444890884548</c:v>
                </c:pt>
                <c:pt idx="3737">
                  <c:v>0.11427615291839271</c:v>
                </c:pt>
                <c:pt idx="3738">
                  <c:v>0.11430782743282575</c:v>
                </c:pt>
                <c:pt idx="3739">
                  <c:v>0.11433951263561154</c:v>
                </c:pt>
                <c:pt idx="3740">
                  <c:v>0.11437120853060929</c:v>
                </c:pt>
                <c:pt idx="3741">
                  <c:v>0.11440291512167948</c:v>
                </c:pt>
                <c:pt idx="3742">
                  <c:v>0.11443463241268426</c:v>
                </c:pt>
                <c:pt idx="3743">
                  <c:v>0.11446636040748699</c:v>
                </c:pt>
                <c:pt idx="3744">
                  <c:v>0.11449809910995268</c:v>
                </c:pt>
                <c:pt idx="3745">
                  <c:v>0.11452984852394767</c:v>
                </c:pt>
                <c:pt idx="3746">
                  <c:v>0.11456160865333975</c:v>
                </c:pt>
                <c:pt idx="3747">
                  <c:v>0.11459337950199815</c:v>
                </c:pt>
                <c:pt idx="3748">
                  <c:v>0.11462516107379377</c:v>
                </c:pt>
                <c:pt idx="3749">
                  <c:v>0.11465695337259871</c:v>
                </c:pt>
                <c:pt idx="3750">
                  <c:v>0.11468875640228658</c:v>
                </c:pt>
                <c:pt idx="3751">
                  <c:v>0.1147205701667325</c:v>
                </c:pt>
                <c:pt idx="3752">
                  <c:v>0.114752394669813</c:v>
                </c:pt>
                <c:pt idx="3753">
                  <c:v>0.11478422991540603</c:v>
                </c:pt>
                <c:pt idx="3754">
                  <c:v>0.11481607590739119</c:v>
                </c:pt>
                <c:pt idx="3755">
                  <c:v>0.11484793264964933</c:v>
                </c:pt>
                <c:pt idx="3756">
                  <c:v>0.11487980014606279</c:v>
                </c:pt>
                <c:pt idx="3757">
                  <c:v>0.11491167840051543</c:v>
                </c:pt>
                <c:pt idx="3758">
                  <c:v>0.11494356741689256</c:v>
                </c:pt>
                <c:pt idx="3759">
                  <c:v>0.11497546719908094</c:v>
                </c:pt>
                <c:pt idx="3760">
                  <c:v>0.11500737775096871</c:v>
                </c:pt>
                <c:pt idx="3761">
                  <c:v>0.11503929907644558</c:v>
                </c:pt>
                <c:pt idx="3762">
                  <c:v>0.11507123117940274</c:v>
                </c:pt>
                <c:pt idx="3763">
                  <c:v>0.11510317406373262</c:v>
                </c:pt>
                <c:pt idx="3764">
                  <c:v>0.11513512773332946</c:v>
                </c:pt>
                <c:pt idx="3765">
                  <c:v>0.11516709219208868</c:v>
                </c:pt>
                <c:pt idx="3766">
                  <c:v>0.1151990674439072</c:v>
                </c:pt>
                <c:pt idx="3767">
                  <c:v>0.11523105349268367</c:v>
                </c:pt>
                <c:pt idx="3768">
                  <c:v>0.1152630503423178</c:v>
                </c:pt>
                <c:pt idx="3769">
                  <c:v>0.11529505799671105</c:v>
                </c:pt>
                <c:pt idx="3770">
                  <c:v>0.11532707645976617</c:v>
                </c:pt>
                <c:pt idx="3771">
                  <c:v>0.1153591057353875</c:v>
                </c:pt>
                <c:pt idx="3772">
                  <c:v>0.115391145827481</c:v>
                </c:pt>
                <c:pt idx="3773">
                  <c:v>0.11542319673995362</c:v>
                </c:pt>
                <c:pt idx="3774">
                  <c:v>0.11545525847671419</c:v>
                </c:pt>
                <c:pt idx="3775">
                  <c:v>0.11548733104167293</c:v>
                </c:pt>
                <c:pt idx="3776">
                  <c:v>0.11551941443874134</c:v>
                </c:pt>
                <c:pt idx="3777">
                  <c:v>0.11555150867183268</c:v>
                </c:pt>
                <c:pt idx="3778">
                  <c:v>0.11558361374486152</c:v>
                </c:pt>
                <c:pt idx="3779">
                  <c:v>0.11561572966174373</c:v>
                </c:pt>
                <c:pt idx="3780">
                  <c:v>0.11564785642639709</c:v>
                </c:pt>
                <c:pt idx="3781">
                  <c:v>0.11567999404274036</c:v>
                </c:pt>
                <c:pt idx="3782">
                  <c:v>0.1157121425146941</c:v>
                </c:pt>
                <c:pt idx="3783">
                  <c:v>0.1157443018461803</c:v>
                </c:pt>
                <c:pt idx="3784">
                  <c:v>0.11577647204112228</c:v>
                </c:pt>
                <c:pt idx="3785">
                  <c:v>0.1158086531034451</c:v>
                </c:pt>
                <c:pt idx="3786">
                  <c:v>0.11584084503707483</c:v>
                </c:pt>
                <c:pt idx="3787">
                  <c:v>0.11587304784593946</c:v>
                </c:pt>
                <c:pt idx="3788">
                  <c:v>0.11590526153396838</c:v>
                </c:pt>
                <c:pt idx="3789">
                  <c:v>0.11593748610509218</c:v>
                </c:pt>
                <c:pt idx="3790">
                  <c:v>0.11596972156324335</c:v>
                </c:pt>
                <c:pt idx="3791">
                  <c:v>0.11600196791235542</c:v>
                </c:pt>
                <c:pt idx="3792">
                  <c:v>0.11603422515636377</c:v>
                </c:pt>
                <c:pt idx="3793">
                  <c:v>0.11606649329920497</c:v>
                </c:pt>
                <c:pt idx="3794">
                  <c:v>0.11609877234481729</c:v>
                </c:pt>
                <c:pt idx="3795">
                  <c:v>0.11613106229714025</c:v>
                </c:pt>
                <c:pt idx="3796">
                  <c:v>0.11616336316011516</c:v>
                </c:pt>
                <c:pt idx="3797">
                  <c:v>0.11619567493768448</c:v>
                </c:pt>
                <c:pt idx="3798">
                  <c:v>0.11622799763379245</c:v>
                </c:pt>
                <c:pt idx="3799">
                  <c:v>0.11626033125238444</c:v>
                </c:pt>
                <c:pt idx="3800">
                  <c:v>0.11629267579740772</c:v>
                </c:pt>
                <c:pt idx="3801">
                  <c:v>0.11632503127281073</c:v>
                </c:pt>
                <c:pt idx="3802">
                  <c:v>0.11635739768254345</c:v>
                </c:pt>
                <c:pt idx="3803">
                  <c:v>0.11638977503055746</c:v>
                </c:pt>
                <c:pt idx="3804">
                  <c:v>0.11642216332080581</c:v>
                </c:pt>
                <c:pt idx="3805">
                  <c:v>0.11645456255724286</c:v>
                </c:pt>
                <c:pt idx="3806">
                  <c:v>0.11648697274382458</c:v>
                </c:pt>
                <c:pt idx="3807">
                  <c:v>0.11651939388450852</c:v>
                </c:pt>
                <c:pt idx="3808">
                  <c:v>0.11655182598325357</c:v>
                </c:pt>
                <c:pt idx="3809">
                  <c:v>0.11658426904402004</c:v>
                </c:pt>
                <c:pt idx="3810">
                  <c:v>0.11661672307077003</c:v>
                </c:pt>
                <c:pt idx="3811">
                  <c:v>0.11664918806746691</c:v>
                </c:pt>
                <c:pt idx="3812">
                  <c:v>0.11668166403807537</c:v>
                </c:pt>
                <c:pt idx="3813">
                  <c:v>0.1167141509865621</c:v>
                </c:pt>
                <c:pt idx="3814">
                  <c:v>0.11674664891689468</c:v>
                </c:pt>
                <c:pt idx="3815">
                  <c:v>0.11677915783304264</c:v>
                </c:pt>
                <c:pt idx="3816">
                  <c:v>0.11681167773897688</c:v>
                </c:pt>
                <c:pt idx="3817">
                  <c:v>0.11684420863866954</c:v>
                </c:pt>
                <c:pt idx="3818">
                  <c:v>0.11687675053609464</c:v>
                </c:pt>
                <c:pt idx="3819">
                  <c:v>0.11690930343522744</c:v>
                </c:pt>
                <c:pt idx="3820">
                  <c:v>0.11694186734004473</c:v>
                </c:pt>
                <c:pt idx="3821">
                  <c:v>0.1169744422545249</c:v>
                </c:pt>
                <c:pt idx="3822">
                  <c:v>0.11700702818264777</c:v>
                </c:pt>
                <c:pt idx="3823">
                  <c:v>0.11703962512839455</c:v>
                </c:pt>
                <c:pt idx="3824">
                  <c:v>0.11707223309574813</c:v>
                </c:pt>
                <c:pt idx="3825">
                  <c:v>0.1171048520886928</c:v>
                </c:pt>
                <c:pt idx="3826">
                  <c:v>0.11713748211121432</c:v>
                </c:pt>
                <c:pt idx="3827">
                  <c:v>0.11717012316730004</c:v>
                </c:pt>
                <c:pt idx="3828">
                  <c:v>0.1172027752609387</c:v>
                </c:pt>
                <c:pt idx="3829">
                  <c:v>0.11723543839612068</c:v>
                </c:pt>
                <c:pt idx="3830">
                  <c:v>0.11726811257683768</c:v>
                </c:pt>
                <c:pt idx="3831">
                  <c:v>0.11730079780708308</c:v>
                </c:pt>
                <c:pt idx="3832">
                  <c:v>0.11733349409085161</c:v>
                </c:pt>
                <c:pt idx="3833">
                  <c:v>0.11736620143213958</c:v>
                </c:pt>
                <c:pt idx="3834">
                  <c:v>0.11739891983494473</c:v>
                </c:pt>
                <c:pt idx="3835">
                  <c:v>0.11743164930326648</c:v>
                </c:pt>
                <c:pt idx="3836">
                  <c:v>0.11746438984110552</c:v>
                </c:pt>
                <c:pt idx="3837">
                  <c:v>0.11749714145246426</c:v>
                </c:pt>
                <c:pt idx="3838">
                  <c:v>0.1175299041413464</c:v>
                </c:pt>
                <c:pt idx="3839">
                  <c:v>0.1175626779117574</c:v>
                </c:pt>
                <c:pt idx="3840">
                  <c:v>0.11759546276770393</c:v>
                </c:pt>
                <c:pt idx="3841">
                  <c:v>0.11762825871319445</c:v>
                </c:pt>
                <c:pt idx="3842">
                  <c:v>0.11766106575223863</c:v>
                </c:pt>
                <c:pt idx="3843">
                  <c:v>0.11769388388884801</c:v>
                </c:pt>
                <c:pt idx="3844">
                  <c:v>0.11772671312703531</c:v>
                </c:pt>
                <c:pt idx="3845">
                  <c:v>0.11775955347081485</c:v>
                </c:pt>
                <c:pt idx="3846">
                  <c:v>0.11779240492420257</c:v>
                </c:pt>
                <c:pt idx="3847">
                  <c:v>0.11782526749121588</c:v>
                </c:pt>
                <c:pt idx="3848">
                  <c:v>0.11785814117587354</c:v>
                </c:pt>
                <c:pt idx="3849">
                  <c:v>0.11789102598219607</c:v>
                </c:pt>
                <c:pt idx="3850">
                  <c:v>0.11792392191420531</c:v>
                </c:pt>
                <c:pt idx="3851">
                  <c:v>0.11795682897592472</c:v>
                </c:pt>
                <c:pt idx="3852">
                  <c:v>0.11798974717137914</c:v>
                </c:pt>
                <c:pt idx="3853">
                  <c:v>0.11802267650459512</c:v>
                </c:pt>
                <c:pt idx="3854">
                  <c:v>0.11805561697960046</c:v>
                </c:pt>
                <c:pt idx="3855">
                  <c:v>0.11808856860042494</c:v>
                </c:pt>
                <c:pt idx="3856">
                  <c:v>0.11812153137109921</c:v>
                </c:pt>
                <c:pt idx="3857">
                  <c:v>0.11815450529565594</c:v>
                </c:pt>
                <c:pt idx="3858">
                  <c:v>0.1181874903781291</c:v>
                </c:pt>
                <c:pt idx="3859">
                  <c:v>0.11822048662255422</c:v>
                </c:pt>
                <c:pt idx="3860">
                  <c:v>0.1182534940329683</c:v>
                </c:pt>
                <c:pt idx="3861">
                  <c:v>0.11828651261341004</c:v>
                </c:pt>
                <c:pt idx="3862">
                  <c:v>0.11831954236791942</c:v>
                </c:pt>
                <c:pt idx="3863">
                  <c:v>0.11835258330053806</c:v>
                </c:pt>
                <c:pt idx="3864">
                  <c:v>0.11838563541530915</c:v>
                </c:pt>
                <c:pt idx="3865">
                  <c:v>0.1184186987162773</c:v>
                </c:pt>
                <c:pt idx="3866">
                  <c:v>0.11845177320748855</c:v>
                </c:pt>
                <c:pt idx="3867">
                  <c:v>0.11848485889299074</c:v>
                </c:pt>
                <c:pt idx="3868">
                  <c:v>0.11851795577683311</c:v>
                </c:pt>
                <c:pt idx="3869">
                  <c:v>0.11855106386306619</c:v>
                </c:pt>
                <c:pt idx="3870">
                  <c:v>0.1185841831557423</c:v>
                </c:pt>
                <c:pt idx="3871">
                  <c:v>0.11861731365891533</c:v>
                </c:pt>
                <c:pt idx="3872">
                  <c:v>0.11865045537664046</c:v>
                </c:pt>
                <c:pt idx="3873">
                  <c:v>0.1186836083129746</c:v>
                </c:pt>
                <c:pt idx="3874">
                  <c:v>0.11871677247197605</c:v>
                </c:pt>
                <c:pt idx="3875">
                  <c:v>0.11874994785770467</c:v>
                </c:pt>
                <c:pt idx="3876">
                  <c:v>0.11878313447422187</c:v>
                </c:pt>
                <c:pt idx="3877">
                  <c:v>0.11881633232559057</c:v>
                </c:pt>
                <c:pt idx="3878">
                  <c:v>0.11884954141587521</c:v>
                </c:pt>
                <c:pt idx="3879">
                  <c:v>0.11888276174914186</c:v>
                </c:pt>
                <c:pt idx="3880">
                  <c:v>0.11891599332945792</c:v>
                </c:pt>
                <c:pt idx="3881">
                  <c:v>0.11894923616089251</c:v>
                </c:pt>
                <c:pt idx="3882">
                  <c:v>0.1189824902475162</c:v>
                </c:pt>
                <c:pt idx="3883">
                  <c:v>0.11901575559340094</c:v>
                </c:pt>
                <c:pt idx="3884">
                  <c:v>0.1190490322026206</c:v>
                </c:pt>
                <c:pt idx="3885">
                  <c:v>0.1190823200792502</c:v>
                </c:pt>
                <c:pt idx="3886">
                  <c:v>0.11911561922736645</c:v>
                </c:pt>
                <c:pt idx="3887">
                  <c:v>0.11914892965104758</c:v>
                </c:pt>
                <c:pt idx="3888">
                  <c:v>0.11918225135437333</c:v>
                </c:pt>
                <c:pt idx="3889">
                  <c:v>0.11921558434142508</c:v>
                </c:pt>
                <c:pt idx="3890">
                  <c:v>0.11924892861628558</c:v>
                </c:pt>
                <c:pt idx="3891">
                  <c:v>0.11928228418303925</c:v>
                </c:pt>
                <c:pt idx="3892">
                  <c:v>0.11931565104577191</c:v>
                </c:pt>
                <c:pt idx="3893">
                  <c:v>0.11934902920857113</c:v>
                </c:pt>
                <c:pt idx="3894">
                  <c:v>0.11938241867552568</c:v>
                </c:pt>
                <c:pt idx="3895">
                  <c:v>0.11941581945072634</c:v>
                </c:pt>
                <c:pt idx="3896">
                  <c:v>0.119449231538265</c:v>
                </c:pt>
                <c:pt idx="3897">
                  <c:v>0.11948265494223513</c:v>
                </c:pt>
                <c:pt idx="3898">
                  <c:v>0.11951608966673211</c:v>
                </c:pt>
                <c:pt idx="3899">
                  <c:v>0.11954953571585245</c:v>
                </c:pt>
                <c:pt idx="3900">
                  <c:v>0.1195829930936945</c:v>
                </c:pt>
                <c:pt idx="3901">
                  <c:v>0.11961646180435777</c:v>
                </c:pt>
                <c:pt idx="3902">
                  <c:v>0.11964994185194379</c:v>
                </c:pt>
                <c:pt idx="3903">
                  <c:v>0.11968343324055518</c:v>
                </c:pt>
                <c:pt idx="3904">
                  <c:v>0.11971693597429654</c:v>
                </c:pt>
                <c:pt idx="3905">
                  <c:v>0.11975045005727364</c:v>
                </c:pt>
                <c:pt idx="3906">
                  <c:v>0.11978397549359406</c:v>
                </c:pt>
                <c:pt idx="3907">
                  <c:v>0.11981751228736663</c:v>
                </c:pt>
                <c:pt idx="3908">
                  <c:v>0.11985106044270205</c:v>
                </c:pt>
                <c:pt idx="3909">
                  <c:v>0.11988461996371243</c:v>
                </c:pt>
                <c:pt idx="3910">
                  <c:v>0.11991819085451132</c:v>
                </c:pt>
                <c:pt idx="3911">
                  <c:v>0.11995177311921405</c:v>
                </c:pt>
                <c:pt idx="3912">
                  <c:v>0.11998536676193715</c:v>
                </c:pt>
                <c:pt idx="3913">
                  <c:v>0.12001897178679909</c:v>
                </c:pt>
                <c:pt idx="3914">
                  <c:v>0.12005258819791963</c:v>
                </c:pt>
                <c:pt idx="3915">
                  <c:v>0.12008621599942021</c:v>
                </c:pt>
                <c:pt idx="3916">
                  <c:v>0.12011985519542365</c:v>
                </c:pt>
                <c:pt idx="3917">
                  <c:v>0.12015350579005464</c:v>
                </c:pt>
                <c:pt idx="3918">
                  <c:v>0.12018716778743903</c:v>
                </c:pt>
                <c:pt idx="3919">
                  <c:v>0.12022084119170449</c:v>
                </c:pt>
                <c:pt idx="3920">
                  <c:v>0.12025452600698019</c:v>
                </c:pt>
                <c:pt idx="3921">
                  <c:v>0.12028822223739682</c:v>
                </c:pt>
                <c:pt idx="3922">
                  <c:v>0.12032192988708659</c:v>
                </c:pt>
                <c:pt idx="3923">
                  <c:v>0.12035564896018328</c:v>
                </c:pt>
                <c:pt idx="3924">
                  <c:v>0.1203893794608223</c:v>
                </c:pt>
                <c:pt idx="3925">
                  <c:v>0.12042312139314057</c:v>
                </c:pt>
                <c:pt idx="3926">
                  <c:v>0.12045687476127653</c:v>
                </c:pt>
                <c:pt idx="3927">
                  <c:v>0.1204906395693703</c:v>
                </c:pt>
                <c:pt idx="3928">
                  <c:v>0.12052441582156333</c:v>
                </c:pt>
                <c:pt idx="3929">
                  <c:v>0.12055820352199882</c:v>
                </c:pt>
                <c:pt idx="3930">
                  <c:v>0.12059200267482154</c:v>
                </c:pt>
                <c:pt idx="3931">
                  <c:v>0.12062581328417754</c:v>
                </c:pt>
                <c:pt idx="3932">
                  <c:v>0.12065963535421491</c:v>
                </c:pt>
                <c:pt idx="3933">
                  <c:v>0.12069346888908294</c:v>
                </c:pt>
                <c:pt idx="3934">
                  <c:v>0.12072731389293251</c:v>
                </c:pt>
                <c:pt idx="3935">
                  <c:v>0.12076117036991607</c:v>
                </c:pt>
                <c:pt idx="3936">
                  <c:v>0.12079503832418781</c:v>
                </c:pt>
                <c:pt idx="3937">
                  <c:v>0.12082891775990333</c:v>
                </c:pt>
                <c:pt idx="3938">
                  <c:v>0.12086280868121976</c:v>
                </c:pt>
                <c:pt idx="3939">
                  <c:v>0.12089671109229599</c:v>
                </c:pt>
                <c:pt idx="3940">
                  <c:v>0.12093062499729211</c:v>
                </c:pt>
                <c:pt idx="3941">
                  <c:v>0.1209645504003703</c:v>
                </c:pt>
                <c:pt idx="3942">
                  <c:v>0.12099848730569374</c:v>
                </c:pt>
                <c:pt idx="3943">
                  <c:v>0.12103243571742753</c:v>
                </c:pt>
                <c:pt idx="3944">
                  <c:v>0.12106639563973835</c:v>
                </c:pt>
                <c:pt idx="3945">
                  <c:v>0.12110036707679422</c:v>
                </c:pt>
                <c:pt idx="3946">
                  <c:v>0.12113435003276497</c:v>
                </c:pt>
                <c:pt idx="3947">
                  <c:v>0.1211683445118218</c:v>
                </c:pt>
                <c:pt idx="3948">
                  <c:v>0.12120235051813757</c:v>
                </c:pt>
                <c:pt idx="3949">
                  <c:v>0.12123636805588674</c:v>
                </c:pt>
                <c:pt idx="3950">
                  <c:v>0.12127039712924537</c:v>
                </c:pt>
                <c:pt idx="3951">
                  <c:v>0.12130443774239083</c:v>
                </c:pt>
                <c:pt idx="3952">
                  <c:v>0.12133848989950252</c:v>
                </c:pt>
                <c:pt idx="3953">
                  <c:v>0.12137255360476086</c:v>
                </c:pt>
                <c:pt idx="3954">
                  <c:v>0.12140662886234846</c:v>
                </c:pt>
                <c:pt idx="3955">
                  <c:v>0.12144071567644898</c:v>
                </c:pt>
                <c:pt idx="3956">
                  <c:v>0.12147481405124778</c:v>
                </c:pt>
                <c:pt idx="3957">
                  <c:v>0.12150892399093201</c:v>
                </c:pt>
                <c:pt idx="3958">
                  <c:v>0.12154304549969022</c:v>
                </c:pt>
                <c:pt idx="3959">
                  <c:v>0.12157717858171263</c:v>
                </c:pt>
                <c:pt idx="3960">
                  <c:v>0.12161132324119082</c:v>
                </c:pt>
                <c:pt idx="3961">
                  <c:v>0.12164547948231814</c:v>
                </c:pt>
                <c:pt idx="3962">
                  <c:v>0.12167964730928962</c:v>
                </c:pt>
                <c:pt idx="3963">
                  <c:v>0.12171382672630164</c:v>
                </c:pt>
                <c:pt idx="3964">
                  <c:v>0.12174801773755213</c:v>
                </c:pt>
                <c:pt idx="3965">
                  <c:v>0.12178222034724094</c:v>
                </c:pt>
                <c:pt idx="3966">
                  <c:v>0.12181643455956909</c:v>
                </c:pt>
                <c:pt idx="3967">
                  <c:v>0.12185066037873947</c:v>
                </c:pt>
                <c:pt idx="3968">
                  <c:v>0.12188489780895645</c:v>
                </c:pt>
                <c:pt idx="3969">
                  <c:v>0.12191914685442588</c:v>
                </c:pt>
                <c:pt idx="3970">
                  <c:v>0.12195340751935545</c:v>
                </c:pt>
                <c:pt idx="3971">
                  <c:v>0.12198767980795412</c:v>
                </c:pt>
                <c:pt idx="3972">
                  <c:v>0.12202196372443269</c:v>
                </c:pt>
                <c:pt idx="3973">
                  <c:v>0.12205625927300337</c:v>
                </c:pt>
                <c:pt idx="3974">
                  <c:v>0.12209056645788013</c:v>
                </c:pt>
                <c:pt idx="3975">
                  <c:v>0.12212488528327838</c:v>
                </c:pt>
                <c:pt idx="3976">
                  <c:v>0.12215921575341518</c:v>
                </c:pt>
                <c:pt idx="3977">
                  <c:v>0.12219355787250905</c:v>
                </c:pt>
                <c:pt idx="3978">
                  <c:v>0.12222791164478039</c:v>
                </c:pt>
                <c:pt idx="3979">
                  <c:v>0.12226227707445082</c:v>
                </c:pt>
                <c:pt idx="3980">
                  <c:v>0.12229665416574385</c:v>
                </c:pt>
                <c:pt idx="3981">
                  <c:v>0.12233104292288445</c:v>
                </c:pt>
                <c:pt idx="3982">
                  <c:v>0.12236544335009915</c:v>
                </c:pt>
                <c:pt idx="3983">
                  <c:v>0.1223998554516162</c:v>
                </c:pt>
                <c:pt idx="3984">
                  <c:v>0.12243427923166522</c:v>
                </c:pt>
                <c:pt idx="3985">
                  <c:v>0.12246871469447769</c:v>
                </c:pt>
                <c:pt idx="3986">
                  <c:v>0.12250316184428645</c:v>
                </c:pt>
                <c:pt idx="3987">
                  <c:v>0.1225376206853261</c:v>
                </c:pt>
                <c:pt idx="3988">
                  <c:v>0.1225720912218327</c:v>
                </c:pt>
                <c:pt idx="3989">
                  <c:v>0.12260657345804411</c:v>
                </c:pt>
                <c:pt idx="3990">
                  <c:v>0.12264106739819941</c:v>
                </c:pt>
                <c:pt idx="3991">
                  <c:v>0.12267557304653971</c:v>
                </c:pt>
                <c:pt idx="3992">
                  <c:v>0.12271009040730753</c:v>
                </c:pt>
                <c:pt idx="3993">
                  <c:v>0.1227446194847468</c:v>
                </c:pt>
                <c:pt idx="3994">
                  <c:v>0.12277916028310339</c:v>
                </c:pt>
                <c:pt idx="3995">
                  <c:v>0.12281371280662441</c:v>
                </c:pt>
                <c:pt idx="3996">
                  <c:v>0.12284827705955896</c:v>
                </c:pt>
                <c:pt idx="3997">
                  <c:v>0.12288285304615741</c:v>
                </c:pt>
                <c:pt idx="3998">
                  <c:v>0.12291744077067199</c:v>
                </c:pt>
                <c:pt idx="3999">
                  <c:v>0.1229520402373562</c:v>
                </c:pt>
                <c:pt idx="4000">
                  <c:v>0.12298665145046545</c:v>
                </c:pt>
                <c:pt idx="4001">
                  <c:v>0.12302127441425667</c:v>
                </c:pt>
                <c:pt idx="4002">
                  <c:v>0.12305590913298831</c:v>
                </c:pt>
                <c:pt idx="4003">
                  <c:v>0.12309055561092053</c:v>
                </c:pt>
                <c:pt idx="4004">
                  <c:v>0.12312521385231488</c:v>
                </c:pt>
                <c:pt idx="4005">
                  <c:v>0.12315988386143494</c:v>
                </c:pt>
                <c:pt idx="4006">
                  <c:v>0.12319456564254537</c:v>
                </c:pt>
                <c:pt idx="4007">
                  <c:v>0.12322925919991286</c:v>
                </c:pt>
                <c:pt idx="4008">
                  <c:v>0.12326396453780544</c:v>
                </c:pt>
                <c:pt idx="4009">
                  <c:v>0.12329868166049293</c:v>
                </c:pt>
                <c:pt idx="4010">
                  <c:v>0.12333341057224652</c:v>
                </c:pt>
                <c:pt idx="4011">
                  <c:v>0.12336815127733941</c:v>
                </c:pt>
                <c:pt idx="4012">
                  <c:v>0.12340290378004584</c:v>
                </c:pt>
                <c:pt idx="4013">
                  <c:v>0.12343766808464236</c:v>
                </c:pt>
                <c:pt idx="4014">
                  <c:v>0.12347244419540646</c:v>
                </c:pt>
                <c:pt idx="4015">
                  <c:v>0.12350723211661756</c:v>
                </c:pt>
                <c:pt idx="4016">
                  <c:v>0.12354203185255677</c:v>
                </c:pt>
                <c:pt idx="4017">
                  <c:v>0.12357684340750656</c:v>
                </c:pt>
                <c:pt idx="4018">
                  <c:v>0.12361166678575131</c:v>
                </c:pt>
                <c:pt idx="4019">
                  <c:v>0.12364650199157672</c:v>
                </c:pt>
                <c:pt idx="4020">
                  <c:v>0.12368134902927036</c:v>
                </c:pt>
                <c:pt idx="4021">
                  <c:v>0.12371620790312117</c:v>
                </c:pt>
                <c:pt idx="4022">
                  <c:v>0.12375107861742003</c:v>
                </c:pt>
                <c:pt idx="4023">
                  <c:v>0.12378596117645888</c:v>
                </c:pt>
                <c:pt idx="4024">
                  <c:v>0.12382085558453197</c:v>
                </c:pt>
                <c:pt idx="4025">
                  <c:v>0.12385576184593468</c:v>
                </c:pt>
                <c:pt idx="4026">
                  <c:v>0.12389067996496418</c:v>
                </c:pt>
                <c:pt idx="4027">
                  <c:v>0.12392560994591924</c:v>
                </c:pt>
                <c:pt idx="4028">
                  <c:v>0.1239605517931002</c:v>
                </c:pt>
                <c:pt idx="4029">
                  <c:v>0.12399550551080914</c:v>
                </c:pt>
                <c:pt idx="4030">
                  <c:v>0.12403047110334948</c:v>
                </c:pt>
                <c:pt idx="4031">
                  <c:v>0.12406544857502669</c:v>
                </c:pt>
                <c:pt idx="4032">
                  <c:v>0.12410043793014744</c:v>
                </c:pt>
                <c:pt idx="4033">
                  <c:v>0.12413543917302043</c:v>
                </c:pt>
                <c:pt idx="4034">
                  <c:v>0.12417045230795562</c:v>
                </c:pt>
                <c:pt idx="4035">
                  <c:v>0.12420547733926476</c:v>
                </c:pt>
                <c:pt idx="4036">
                  <c:v>0.12424051427126108</c:v>
                </c:pt>
                <c:pt idx="4037">
                  <c:v>0.12427556310825985</c:v>
                </c:pt>
                <c:pt idx="4038">
                  <c:v>0.12431062385457733</c:v>
                </c:pt>
                <c:pt idx="4039">
                  <c:v>0.12434569651453203</c:v>
                </c:pt>
                <c:pt idx="4040">
                  <c:v>0.12438078109244362</c:v>
                </c:pt>
                <c:pt idx="4041">
                  <c:v>0.12441587759263359</c:v>
                </c:pt>
                <c:pt idx="4042">
                  <c:v>0.12445098601942516</c:v>
                </c:pt>
                <c:pt idx="4043">
                  <c:v>0.12448610637714282</c:v>
                </c:pt>
                <c:pt idx="4044">
                  <c:v>0.12452123867011322</c:v>
                </c:pt>
                <c:pt idx="4045">
                  <c:v>0.12455638290266426</c:v>
                </c:pt>
                <c:pt idx="4046">
                  <c:v>0.12459153907912546</c:v>
                </c:pt>
                <c:pt idx="4047">
                  <c:v>0.12462670720382808</c:v>
                </c:pt>
                <c:pt idx="4048">
                  <c:v>0.12466188728110511</c:v>
                </c:pt>
                <c:pt idx="4049">
                  <c:v>0.12469707931529105</c:v>
                </c:pt>
                <c:pt idx="4050">
                  <c:v>0.12473228331072182</c:v>
                </c:pt>
                <c:pt idx="4051">
                  <c:v>0.12476749927173554</c:v>
                </c:pt>
                <c:pt idx="4052">
                  <c:v>0.12480272720267138</c:v>
                </c:pt>
                <c:pt idx="4053">
                  <c:v>0.12483796710787044</c:v>
                </c:pt>
                <c:pt idx="4054">
                  <c:v>0.12487321899167542</c:v>
                </c:pt>
                <c:pt idx="4055">
                  <c:v>0.12490848285843066</c:v>
                </c:pt>
                <c:pt idx="4056">
                  <c:v>0.12494375871248195</c:v>
                </c:pt>
                <c:pt idx="4057">
                  <c:v>0.12497904655817718</c:v>
                </c:pt>
                <c:pt idx="4058">
                  <c:v>0.12501434639986528</c:v>
                </c:pt>
                <c:pt idx="4059">
                  <c:v>0.12504965824189732</c:v>
                </c:pt>
                <c:pt idx="4060">
                  <c:v>0.12508498208862562</c:v>
                </c:pt>
                <c:pt idx="4061">
                  <c:v>0.12512031794440445</c:v>
                </c:pt>
                <c:pt idx="4062">
                  <c:v>0.12515566581358964</c:v>
                </c:pt>
                <c:pt idx="4063">
                  <c:v>0.12519102570053833</c:v>
                </c:pt>
                <c:pt idx="4064">
                  <c:v>0.12522639760960985</c:v>
                </c:pt>
                <c:pt idx="4065">
                  <c:v>0.1252617815451649</c:v>
                </c:pt>
                <c:pt idx="4066">
                  <c:v>0.12529717751156572</c:v>
                </c:pt>
                <c:pt idx="4067">
                  <c:v>0.12533258551317628</c:v>
                </c:pt>
                <c:pt idx="4068">
                  <c:v>0.12536800555436231</c:v>
                </c:pt>
                <c:pt idx="4069">
                  <c:v>0.12540343763949097</c:v>
                </c:pt>
                <c:pt idx="4070">
                  <c:v>0.1254388817729313</c:v>
                </c:pt>
                <c:pt idx="4071">
                  <c:v>0.12547433795905377</c:v>
                </c:pt>
                <c:pt idx="4072">
                  <c:v>0.12550980620223071</c:v>
                </c:pt>
                <c:pt idx="4073">
                  <c:v>0.12554528650683586</c:v>
                </c:pt>
                <c:pt idx="4074">
                  <c:v>0.12558077887724475</c:v>
                </c:pt>
                <c:pt idx="4075">
                  <c:v>0.12561628331783456</c:v>
                </c:pt>
                <c:pt idx="4076">
                  <c:v>0.12565179983298413</c:v>
                </c:pt>
                <c:pt idx="4077">
                  <c:v>0.12568732842707386</c:v>
                </c:pt>
                <c:pt idx="4078">
                  <c:v>0.12572286910448582</c:v>
                </c:pt>
                <c:pt idx="4079">
                  <c:v>0.1257584218696039</c:v>
                </c:pt>
                <c:pt idx="4080">
                  <c:v>0.12579398672681327</c:v>
                </c:pt>
                <c:pt idx="4081">
                  <c:v>0.12582956368050133</c:v>
                </c:pt>
                <c:pt idx="4082">
                  <c:v>0.12586515273505641</c:v>
                </c:pt>
                <c:pt idx="4083">
                  <c:v>0.12590075389486913</c:v>
                </c:pt>
                <c:pt idx="4084">
                  <c:v>0.12593636716433146</c:v>
                </c:pt>
                <c:pt idx="4085">
                  <c:v>0.125971992547837</c:v>
                </c:pt>
                <c:pt idx="4086">
                  <c:v>0.12600763004978119</c:v>
                </c:pt>
                <c:pt idx="4087">
                  <c:v>0.12604327967456089</c:v>
                </c:pt>
                <c:pt idx="4088">
                  <c:v>0.12607894142657475</c:v>
                </c:pt>
                <c:pt idx="4089">
                  <c:v>0.12611461531022311</c:v>
                </c:pt>
                <c:pt idx="4090">
                  <c:v>0.12615030132990795</c:v>
                </c:pt>
                <c:pt idx="4091">
                  <c:v>0.12618599949003279</c:v>
                </c:pt>
                <c:pt idx="4092">
                  <c:v>0.12622170979500297</c:v>
                </c:pt>
                <c:pt idx="4093">
                  <c:v>0.12625743224922545</c:v>
                </c:pt>
                <c:pt idx="4094">
                  <c:v>0.12629316685710879</c:v>
                </c:pt>
                <c:pt idx="4095">
                  <c:v>0.12632891362306303</c:v>
                </c:pt>
                <c:pt idx="4096">
                  <c:v>0.12636467255150047</c:v>
                </c:pt>
                <c:pt idx="4097">
                  <c:v>0.12640044364683445</c:v>
                </c:pt>
                <c:pt idx="4098">
                  <c:v>0.12643622691348014</c:v>
                </c:pt>
                <c:pt idx="4099">
                  <c:v>0.12647202235585464</c:v>
                </c:pt>
                <c:pt idx="4100">
                  <c:v>0.12650782997837634</c:v>
                </c:pt>
                <c:pt idx="4101">
                  <c:v>0.12654364978546565</c:v>
                </c:pt>
                <c:pt idx="4102">
                  <c:v>0.12657948178154424</c:v>
                </c:pt>
                <c:pt idx="4103">
                  <c:v>0.12661532597103597</c:v>
                </c:pt>
                <c:pt idx="4104">
                  <c:v>0.1266511823583657</c:v>
                </c:pt>
                <c:pt idx="4105">
                  <c:v>0.12668705094796057</c:v>
                </c:pt>
                <c:pt idx="4106">
                  <c:v>0.12672293174424909</c:v>
                </c:pt>
                <c:pt idx="4107">
                  <c:v>0.12675882475166145</c:v>
                </c:pt>
                <c:pt idx="4108">
                  <c:v>0.12679472997462968</c:v>
                </c:pt>
                <c:pt idx="4109">
                  <c:v>0.12683064741758707</c:v>
                </c:pt>
                <c:pt idx="4110">
                  <c:v>0.12686657708496921</c:v>
                </c:pt>
                <c:pt idx="4111">
                  <c:v>0.12690251898121269</c:v>
                </c:pt>
                <c:pt idx="4112">
                  <c:v>0.12693847311075632</c:v>
                </c:pt>
                <c:pt idx="4113">
                  <c:v>0.1269744394780403</c:v>
                </c:pt>
                <c:pt idx="4114">
                  <c:v>0.12701041808750646</c:v>
                </c:pt>
                <c:pt idx="4115">
                  <c:v>0.12704640894359853</c:v>
                </c:pt>
                <c:pt idx="4116">
                  <c:v>0.12708241205076173</c:v>
                </c:pt>
                <c:pt idx="4117">
                  <c:v>0.12711842741344298</c:v>
                </c:pt>
                <c:pt idx="4118">
                  <c:v>0.12715445503609091</c:v>
                </c:pt>
                <c:pt idx="4119">
                  <c:v>0.12719049492315584</c:v>
                </c:pt>
                <c:pt idx="4120">
                  <c:v>0.12722654707908992</c:v>
                </c:pt>
                <c:pt idx="4121">
                  <c:v>0.12726261150834653</c:v>
                </c:pt>
                <c:pt idx="4122">
                  <c:v>0.1272986882153811</c:v>
                </c:pt>
                <c:pt idx="4123">
                  <c:v>0.12733477720465075</c:v>
                </c:pt>
                <c:pt idx="4124">
                  <c:v>0.12737087848061396</c:v>
                </c:pt>
                <c:pt idx="4125">
                  <c:v>0.1274069920477314</c:v>
                </c:pt>
                <c:pt idx="4126">
                  <c:v>0.12744311791046481</c:v>
                </c:pt>
                <c:pt idx="4127">
                  <c:v>0.12747925607327817</c:v>
                </c:pt>
                <c:pt idx="4128">
                  <c:v>0.12751540654063673</c:v>
                </c:pt>
                <c:pt idx="4129">
                  <c:v>0.12755156931700776</c:v>
                </c:pt>
                <c:pt idx="4130">
                  <c:v>0.12758774440685988</c:v>
                </c:pt>
                <c:pt idx="4131">
                  <c:v>0.12762393181466367</c:v>
                </c:pt>
                <c:pt idx="4132">
                  <c:v>0.12766013154489125</c:v>
                </c:pt>
                <c:pt idx="4133">
                  <c:v>0.12769634360201637</c:v>
                </c:pt>
                <c:pt idx="4134">
                  <c:v>0.12773256799051474</c:v>
                </c:pt>
                <c:pt idx="4135">
                  <c:v>0.12776880471486338</c:v>
                </c:pt>
                <c:pt idx="4136">
                  <c:v>0.12780505377954132</c:v>
                </c:pt>
                <c:pt idx="4137">
                  <c:v>0.12784131518902908</c:v>
                </c:pt>
                <c:pt idx="4138">
                  <c:v>0.12787758894780896</c:v>
                </c:pt>
                <c:pt idx="4139">
                  <c:v>0.127913875060365</c:v>
                </c:pt>
                <c:pt idx="4140">
                  <c:v>0.12795017353118265</c:v>
                </c:pt>
                <c:pt idx="4141">
                  <c:v>0.12798648436474952</c:v>
                </c:pt>
                <c:pt idx="4142">
                  <c:v>0.12802280756555443</c:v>
                </c:pt>
                <c:pt idx="4143">
                  <c:v>0.12805914313808819</c:v>
                </c:pt>
                <c:pt idx="4144">
                  <c:v>0.12809549108684329</c:v>
                </c:pt>
                <c:pt idx="4145">
                  <c:v>0.12813185141631372</c:v>
                </c:pt>
                <c:pt idx="4146">
                  <c:v>0.12816822413099532</c:v>
                </c:pt>
                <c:pt idx="4147">
                  <c:v>0.12820460923538557</c:v>
                </c:pt>
                <c:pt idx="4148">
                  <c:v>0.12824100673398375</c:v>
                </c:pt>
                <c:pt idx="4149">
                  <c:v>0.1282774166312908</c:v>
                </c:pt>
                <c:pt idx="4150">
                  <c:v>0.12831383893180909</c:v>
                </c:pt>
                <c:pt idx="4151">
                  <c:v>0.12835027364004312</c:v>
                </c:pt>
                <c:pt idx="4152">
                  <c:v>0.12838672076049878</c:v>
                </c:pt>
                <c:pt idx="4153">
                  <c:v>0.12842318029768382</c:v>
                </c:pt>
                <c:pt idx="4154">
                  <c:v>0.12845965225610748</c:v>
                </c:pt>
                <c:pt idx="4155">
                  <c:v>0.12849613664028092</c:v>
                </c:pt>
                <c:pt idx="4156">
                  <c:v>0.12853263345471705</c:v>
                </c:pt>
                <c:pt idx="4157">
                  <c:v>0.12856914270393013</c:v>
                </c:pt>
                <c:pt idx="4158">
                  <c:v>0.12860566439243656</c:v>
                </c:pt>
                <c:pt idx="4159">
                  <c:v>0.128642198524754</c:v>
                </c:pt>
                <c:pt idx="4160">
                  <c:v>0.1286787451054022</c:v>
                </c:pt>
                <c:pt idx="4161">
                  <c:v>0.12871530413890245</c:v>
                </c:pt>
                <c:pt idx="4162">
                  <c:v>0.12875187562977766</c:v>
                </c:pt>
                <c:pt idx="4163">
                  <c:v>0.12878845958255264</c:v>
                </c:pt>
                <c:pt idx="4164">
                  <c:v>0.1288250560017537</c:v>
                </c:pt>
                <c:pt idx="4165">
                  <c:v>0.12886166489190901</c:v>
                </c:pt>
                <c:pt idx="4166">
                  <c:v>0.1288982862575484</c:v>
                </c:pt>
                <c:pt idx="4167">
                  <c:v>0.12893492010320334</c:v>
                </c:pt>
                <c:pt idx="4168">
                  <c:v>0.12897156643340721</c:v>
                </c:pt>
                <c:pt idx="4169">
                  <c:v>0.12900822525269479</c:v>
                </c:pt>
                <c:pt idx="4170">
                  <c:v>0.12904489656560278</c:v>
                </c:pt>
                <c:pt idx="4171">
                  <c:v>0.12908158037666967</c:v>
                </c:pt>
                <c:pt idx="4172">
                  <c:v>0.1291182766904353</c:v>
                </c:pt>
                <c:pt idx="4173">
                  <c:v>0.12915498551144175</c:v>
                </c:pt>
                <c:pt idx="4174">
                  <c:v>0.12919170684423217</c:v>
                </c:pt>
                <c:pt idx="4175">
                  <c:v>0.12922844069335218</c:v>
                </c:pt>
                <c:pt idx="4176">
                  <c:v>0.12926518706334839</c:v>
                </c:pt>
                <c:pt idx="4177">
                  <c:v>0.12930194595876954</c:v>
                </c:pt>
                <c:pt idx="4178">
                  <c:v>0.12933871738416611</c:v>
                </c:pt>
                <c:pt idx="4179">
                  <c:v>0.12937550134409004</c:v>
                </c:pt>
                <c:pt idx="4180">
                  <c:v>0.12941229784309516</c:v>
                </c:pt>
                <c:pt idx="4181">
                  <c:v>0.12944910688573685</c:v>
                </c:pt>
                <c:pt idx="4182">
                  <c:v>0.12948592847657264</c:v>
                </c:pt>
                <c:pt idx="4183">
                  <c:v>0.12952276262016113</c:v>
                </c:pt>
                <c:pt idx="4184">
                  <c:v>0.12955960932106311</c:v>
                </c:pt>
                <c:pt idx="4185">
                  <c:v>0.129596468583841</c:v>
                </c:pt>
                <c:pt idx="4186">
                  <c:v>0.12963334041305896</c:v>
                </c:pt>
                <c:pt idx="4187">
                  <c:v>0.12967022481328269</c:v>
                </c:pt>
                <c:pt idx="4188">
                  <c:v>0.12970712178907978</c:v>
                </c:pt>
                <c:pt idx="4189">
                  <c:v>0.12974403134501941</c:v>
                </c:pt>
                <c:pt idx="4190">
                  <c:v>0.12978095348567273</c:v>
                </c:pt>
                <c:pt idx="4191">
                  <c:v>0.12981788821561241</c:v>
                </c:pt>
                <c:pt idx="4192">
                  <c:v>0.12985483553941277</c:v>
                </c:pt>
                <c:pt idx="4193">
                  <c:v>0.12989179546165008</c:v>
                </c:pt>
                <c:pt idx="4194">
                  <c:v>0.12992876798690223</c:v>
                </c:pt>
                <c:pt idx="4195">
                  <c:v>0.12996575311974878</c:v>
                </c:pt>
                <c:pt idx="4196">
                  <c:v>0.13000275086477095</c:v>
                </c:pt>
                <c:pt idx="4197">
                  <c:v>0.13003976122655209</c:v>
                </c:pt>
                <c:pt idx="4198">
                  <c:v>0.13007678420967678</c:v>
                </c:pt>
                <c:pt idx="4199">
                  <c:v>0.13011381981873166</c:v>
                </c:pt>
                <c:pt idx="4200">
                  <c:v>0.13015086805830478</c:v>
                </c:pt>
                <c:pt idx="4201">
                  <c:v>0.13018792893298647</c:v>
                </c:pt>
                <c:pt idx="4202">
                  <c:v>0.1302250024473682</c:v>
                </c:pt>
                <c:pt idx="4203">
                  <c:v>0.13026208860604341</c:v>
                </c:pt>
                <c:pt idx="4204">
                  <c:v>0.13029918741360744</c:v>
                </c:pt>
                <c:pt idx="4205">
                  <c:v>0.13033629887465686</c:v>
                </c:pt>
                <c:pt idx="4206">
                  <c:v>0.13037342299379082</c:v>
                </c:pt>
                <c:pt idx="4207">
                  <c:v>0.13041055977560925</c:v>
                </c:pt>
                <c:pt idx="4208">
                  <c:v>0.13044770922471455</c:v>
                </c:pt>
                <c:pt idx="4209">
                  <c:v>0.13048487134571035</c:v>
                </c:pt>
                <c:pt idx="4210">
                  <c:v>0.1305220461432024</c:v>
                </c:pt>
                <c:pt idx="4211">
                  <c:v>0.13055923362179805</c:v>
                </c:pt>
                <c:pt idx="4212">
                  <c:v>0.13059643378610614</c:v>
                </c:pt>
                <c:pt idx="4213">
                  <c:v>0.13063364664073768</c:v>
                </c:pt>
                <c:pt idx="4214">
                  <c:v>0.13067087219030518</c:v>
                </c:pt>
                <c:pt idx="4215">
                  <c:v>0.13070811043942276</c:v>
                </c:pt>
                <c:pt idx="4216">
                  <c:v>0.13074536139270662</c:v>
                </c:pt>
                <c:pt idx="4217">
                  <c:v>0.13078262505477442</c:v>
                </c:pt>
                <c:pt idx="4218">
                  <c:v>0.13081990143024569</c:v>
                </c:pt>
                <c:pt idx="4219">
                  <c:v>0.1308571905237417</c:v>
                </c:pt>
                <c:pt idx="4220">
                  <c:v>0.13089449233988526</c:v>
                </c:pt>
                <c:pt idx="4221">
                  <c:v>0.13093180688330139</c:v>
                </c:pt>
                <c:pt idx="4222">
                  <c:v>0.13096913415861627</c:v>
                </c:pt>
                <c:pt idx="4223">
                  <c:v>0.13100647417045844</c:v>
                </c:pt>
                <c:pt idx="4224">
                  <c:v>0.13104382692345748</c:v>
                </c:pt>
                <c:pt idx="4225">
                  <c:v>0.13108119242224542</c:v>
                </c:pt>
                <c:pt idx="4226">
                  <c:v>0.13111857067145558</c:v>
                </c:pt>
                <c:pt idx="4227">
                  <c:v>0.13115596167572313</c:v>
                </c:pt>
                <c:pt idx="4228">
                  <c:v>0.13119336543968516</c:v>
                </c:pt>
                <c:pt idx="4229">
                  <c:v>0.13123078196798019</c:v>
                </c:pt>
                <c:pt idx="4230">
                  <c:v>0.13126821126524887</c:v>
                </c:pt>
                <c:pt idx="4231">
                  <c:v>0.13130565333613314</c:v>
                </c:pt>
                <c:pt idx="4232">
                  <c:v>0.13134310818527722</c:v>
                </c:pt>
                <c:pt idx="4233">
                  <c:v>0.13138057581732665</c:v>
                </c:pt>
                <c:pt idx="4234">
                  <c:v>0.13141805623692895</c:v>
                </c:pt>
                <c:pt idx="4235">
                  <c:v>0.13145554944873331</c:v>
                </c:pt>
                <c:pt idx="4236">
                  <c:v>0.13149305545739071</c:v>
                </c:pt>
                <c:pt idx="4237">
                  <c:v>0.13153057426755382</c:v>
                </c:pt>
                <c:pt idx="4238">
                  <c:v>0.13156810588387727</c:v>
                </c:pt>
                <c:pt idx="4239">
                  <c:v>0.13160565031101701</c:v>
                </c:pt>
                <c:pt idx="4240">
                  <c:v>0.13164320755363124</c:v>
                </c:pt>
                <c:pt idx="4241">
                  <c:v>0.13168077761637964</c:v>
                </c:pt>
                <c:pt idx="4242">
                  <c:v>0.1317183605039238</c:v>
                </c:pt>
                <c:pt idx="4243">
                  <c:v>0.13175595622092687</c:v>
                </c:pt>
                <c:pt idx="4244">
                  <c:v>0.13179356477205376</c:v>
                </c:pt>
                <c:pt idx="4245">
                  <c:v>0.13183118616197154</c:v>
                </c:pt>
                <c:pt idx="4246">
                  <c:v>0.13186882039534842</c:v>
                </c:pt>
                <c:pt idx="4247">
                  <c:v>0.131906467476855</c:v>
                </c:pt>
                <c:pt idx="4248">
                  <c:v>0.1319441274111631</c:v>
                </c:pt>
                <c:pt idx="4249">
                  <c:v>0.1319818002029467</c:v>
                </c:pt>
                <c:pt idx="4250">
                  <c:v>0.13201948585688139</c:v>
                </c:pt>
                <c:pt idx="4251">
                  <c:v>0.13205718437764433</c:v>
                </c:pt>
                <c:pt idx="4252">
                  <c:v>0.13209489576991496</c:v>
                </c:pt>
                <c:pt idx="4253">
                  <c:v>0.13213262003837384</c:v>
                </c:pt>
                <c:pt idx="4254">
                  <c:v>0.13217035718770376</c:v>
                </c:pt>
                <c:pt idx="4255">
                  <c:v>0.13220810722258919</c:v>
                </c:pt>
                <c:pt idx="4256">
                  <c:v>0.13224587014771619</c:v>
                </c:pt>
                <c:pt idx="4257">
                  <c:v>0.13228364596777278</c:v>
                </c:pt>
                <c:pt idx="4258">
                  <c:v>0.13232143468744859</c:v>
                </c:pt>
                <c:pt idx="4259">
                  <c:v>0.13235923631143523</c:v>
                </c:pt>
                <c:pt idx="4260">
                  <c:v>0.13239705084442593</c:v>
                </c:pt>
                <c:pt idx="4261">
                  <c:v>0.13243487829111567</c:v>
                </c:pt>
                <c:pt idx="4262">
                  <c:v>0.13247271865620125</c:v>
                </c:pt>
                <c:pt idx="4263">
                  <c:v>0.13251057194438123</c:v>
                </c:pt>
                <c:pt idx="4264">
                  <c:v>0.13254843816035605</c:v>
                </c:pt>
                <c:pt idx="4265">
                  <c:v>0.13258631730882775</c:v>
                </c:pt>
                <c:pt idx="4266">
                  <c:v>0.1326242093945002</c:v>
                </c:pt>
                <c:pt idx="4267">
                  <c:v>0.13266211442207912</c:v>
                </c:pt>
                <c:pt idx="4268">
                  <c:v>0.13270003239627187</c:v>
                </c:pt>
                <c:pt idx="4269">
                  <c:v>0.13273796332178792</c:v>
                </c:pt>
                <c:pt idx="4270">
                  <c:v>0.13277590720333787</c:v>
                </c:pt>
                <c:pt idx="4271">
                  <c:v>0.13281386404563489</c:v>
                </c:pt>
                <c:pt idx="4272">
                  <c:v>0.13285183385339311</c:v>
                </c:pt>
                <c:pt idx="4273">
                  <c:v>0.13288981663132921</c:v>
                </c:pt>
                <c:pt idx="4274">
                  <c:v>0.13292781238416126</c:v>
                </c:pt>
                <c:pt idx="4275">
                  <c:v>0.13296582111660893</c:v>
                </c:pt>
                <c:pt idx="4276">
                  <c:v>0.13300384283339417</c:v>
                </c:pt>
                <c:pt idx="4277">
                  <c:v>0.1330418775392401</c:v>
                </c:pt>
                <c:pt idx="4278">
                  <c:v>0.1330799252388723</c:v>
                </c:pt>
                <c:pt idx="4279">
                  <c:v>0.13311798593701757</c:v>
                </c:pt>
                <c:pt idx="4280">
                  <c:v>0.13315605963840474</c:v>
                </c:pt>
                <c:pt idx="4281">
                  <c:v>0.13319414634776455</c:v>
                </c:pt>
                <c:pt idx="4282">
                  <c:v>0.1332322460698292</c:v>
                </c:pt>
                <c:pt idx="4283">
                  <c:v>0.13327035880933297</c:v>
                </c:pt>
                <c:pt idx="4284">
                  <c:v>0.13330848457101169</c:v>
                </c:pt>
                <c:pt idx="4285">
                  <c:v>0.13334662335960312</c:v>
                </c:pt>
                <c:pt idx="4286">
                  <c:v>0.13338477517984687</c:v>
                </c:pt>
                <c:pt idx="4287">
                  <c:v>0.13342294003648406</c:v>
                </c:pt>
                <c:pt idx="4288">
                  <c:v>0.13346111793425805</c:v>
                </c:pt>
                <c:pt idx="4289">
                  <c:v>0.13349930887791348</c:v>
                </c:pt>
                <c:pt idx="4290">
                  <c:v>0.13353751287219712</c:v>
                </c:pt>
                <c:pt idx="4291">
                  <c:v>0.13357572992185754</c:v>
                </c:pt>
                <c:pt idx="4292">
                  <c:v>0.13361396003164486</c:v>
                </c:pt>
                <c:pt idx="4293">
                  <c:v>0.13365220320631124</c:v>
                </c:pt>
                <c:pt idx="4294">
                  <c:v>0.13369045945061045</c:v>
                </c:pt>
                <c:pt idx="4295">
                  <c:v>0.1337287287692982</c:v>
                </c:pt>
                <c:pt idx="4296">
                  <c:v>0.13376701116713177</c:v>
                </c:pt>
                <c:pt idx="4297">
                  <c:v>0.13380530664887058</c:v>
                </c:pt>
                <c:pt idx="4298">
                  <c:v>0.13384361521927565</c:v>
                </c:pt>
                <c:pt idx="4299">
                  <c:v>0.13388193688310965</c:v>
                </c:pt>
                <c:pt idx="4300">
                  <c:v>0.13392027164513734</c:v>
                </c:pt>
                <c:pt idx="4301">
                  <c:v>0.13395861951012508</c:v>
                </c:pt>
                <c:pt idx="4302">
                  <c:v>0.13399698048284114</c:v>
                </c:pt>
                <c:pt idx="4303">
                  <c:v>0.13403535456805546</c:v>
                </c:pt>
                <c:pt idx="4304">
                  <c:v>0.13407374177053996</c:v>
                </c:pt>
                <c:pt idx="4305">
                  <c:v>0.13411214209506828</c:v>
                </c:pt>
                <c:pt idx="4306">
                  <c:v>0.13415055554641567</c:v>
                </c:pt>
                <c:pt idx="4307">
                  <c:v>0.13418898212935951</c:v>
                </c:pt>
                <c:pt idx="4308">
                  <c:v>0.13422742184867878</c:v>
                </c:pt>
                <c:pt idx="4309">
                  <c:v>0.13426587470915427</c:v>
                </c:pt>
                <c:pt idx="4310">
                  <c:v>0.13430434071556874</c:v>
                </c:pt>
                <c:pt idx="4311">
                  <c:v>0.13434281987270655</c:v>
                </c:pt>
                <c:pt idx="4312">
                  <c:v>0.13438131218535396</c:v>
                </c:pt>
                <c:pt idx="4313">
                  <c:v>0.13441981765829894</c:v>
                </c:pt>
                <c:pt idx="4314">
                  <c:v>0.13445833629633147</c:v>
                </c:pt>
                <c:pt idx="4315">
                  <c:v>0.1344968681042433</c:v>
                </c:pt>
                <c:pt idx="4316">
                  <c:v>0.13453541308682765</c:v>
                </c:pt>
                <c:pt idx="4317">
                  <c:v>0.13457397124888015</c:v>
                </c:pt>
                <c:pt idx="4318">
                  <c:v>0.13461254259519748</c:v>
                </c:pt>
                <c:pt idx="4319">
                  <c:v>0.134651127130579</c:v>
                </c:pt>
                <c:pt idx="4320">
                  <c:v>0.13468972485982517</c:v>
                </c:pt>
                <c:pt idx="4321">
                  <c:v>0.13472833578773841</c:v>
                </c:pt>
                <c:pt idx="4322">
                  <c:v>0.13476695991912344</c:v>
                </c:pt>
                <c:pt idx="4323">
                  <c:v>0.13480559725878599</c:v>
                </c:pt>
                <c:pt idx="4324">
                  <c:v>0.13484424781153448</c:v>
                </c:pt>
                <c:pt idx="4325">
                  <c:v>0.1348829115821783</c:v>
                </c:pt>
                <c:pt idx="4326">
                  <c:v>0.13492158857552924</c:v>
                </c:pt>
                <c:pt idx="4327">
                  <c:v>0.13496027879640082</c:v>
                </c:pt>
                <c:pt idx="4328">
                  <c:v>0.13499898224960813</c:v>
                </c:pt>
                <c:pt idx="4329">
                  <c:v>0.13503769893996831</c:v>
                </c:pt>
                <c:pt idx="4330">
                  <c:v>0.1350764288723002</c:v>
                </c:pt>
                <c:pt idx="4331">
                  <c:v>0.13511517205142445</c:v>
                </c:pt>
                <c:pt idx="4332">
                  <c:v>0.13515392848216368</c:v>
                </c:pt>
                <c:pt idx="4333">
                  <c:v>0.13519269816934212</c:v>
                </c:pt>
                <c:pt idx="4334">
                  <c:v>0.13523148111778596</c:v>
                </c:pt>
                <c:pt idx="4335">
                  <c:v>0.1352702773323233</c:v>
                </c:pt>
                <c:pt idx="4336">
                  <c:v>0.13530908681778378</c:v>
                </c:pt>
                <c:pt idx="4337">
                  <c:v>0.13534790957899911</c:v>
                </c:pt>
                <c:pt idx="4338">
                  <c:v>0.13538674562080272</c:v>
                </c:pt>
                <c:pt idx="4339">
                  <c:v>0.13542559494802989</c:v>
                </c:pt>
                <c:pt idx="4340">
                  <c:v>0.13546445756551764</c:v>
                </c:pt>
                <c:pt idx="4341">
                  <c:v>0.13550333347810517</c:v>
                </c:pt>
                <c:pt idx="4342">
                  <c:v>0.13554222269063285</c:v>
                </c:pt>
                <c:pt idx="4343">
                  <c:v>0.13558112520794358</c:v>
                </c:pt>
                <c:pt idx="4344">
                  <c:v>0.13562004103488168</c:v>
                </c:pt>
                <c:pt idx="4345">
                  <c:v>0.13565897017629322</c:v>
                </c:pt>
                <c:pt idx="4346">
                  <c:v>0.13569791263702652</c:v>
                </c:pt>
                <c:pt idx="4347">
                  <c:v>0.13573686842193128</c:v>
                </c:pt>
                <c:pt idx="4348">
                  <c:v>0.13577583753585953</c:v>
                </c:pt>
                <c:pt idx="4349">
                  <c:v>0.13581481998366435</c:v>
                </c:pt>
                <c:pt idx="4350">
                  <c:v>0.13585381577020153</c:v>
                </c:pt>
                <c:pt idx="4351">
                  <c:v>0.13589282490032825</c:v>
                </c:pt>
                <c:pt idx="4352">
                  <c:v>0.13593184737890349</c:v>
                </c:pt>
                <c:pt idx="4353">
                  <c:v>0.13597088321078807</c:v>
                </c:pt>
                <c:pt idx="4354">
                  <c:v>0.13600993240084491</c:v>
                </c:pt>
                <c:pt idx="4355">
                  <c:v>0.13604899495393855</c:v>
                </c:pt>
                <c:pt idx="4356">
                  <c:v>0.13608807087493527</c:v>
                </c:pt>
                <c:pt idx="4357">
                  <c:v>0.13612716016870341</c:v>
                </c:pt>
                <c:pt idx="4358">
                  <c:v>0.13616626284011299</c:v>
                </c:pt>
                <c:pt idx="4359">
                  <c:v>0.13620537889403611</c:v>
                </c:pt>
                <c:pt idx="4360">
                  <c:v>0.13624450833534626</c:v>
                </c:pt>
                <c:pt idx="4361">
                  <c:v>0.13628365116891925</c:v>
                </c:pt>
                <c:pt idx="4362">
                  <c:v>0.1363228073996324</c:v>
                </c:pt>
                <c:pt idx="4363">
                  <c:v>0.13636197703236519</c:v>
                </c:pt>
                <c:pt idx="4364">
                  <c:v>0.13640116007199851</c:v>
                </c:pt>
                <c:pt idx="4365">
                  <c:v>0.13644035652341549</c:v>
                </c:pt>
                <c:pt idx="4366">
                  <c:v>0.1364795663915008</c:v>
                </c:pt>
                <c:pt idx="4367">
                  <c:v>0.13651878968114128</c:v>
                </c:pt>
                <c:pt idx="4368">
                  <c:v>0.13655802639722545</c:v>
                </c:pt>
                <c:pt idx="4369">
                  <c:v>0.13659727654464343</c:v>
                </c:pt>
                <c:pt idx="4370">
                  <c:v>0.13663654012828766</c:v>
                </c:pt>
                <c:pt idx="4371">
                  <c:v>0.13667581715305199</c:v>
                </c:pt>
                <c:pt idx="4372">
                  <c:v>0.13671510762383252</c:v>
                </c:pt>
                <c:pt idx="4373">
                  <c:v>0.13675441154552681</c:v>
                </c:pt>
                <c:pt idx="4374">
                  <c:v>0.13679372892303462</c:v>
                </c:pt>
                <c:pt idx="4375">
                  <c:v>0.1368330597612572</c:v>
                </c:pt>
                <c:pt idx="4376">
                  <c:v>0.1368724040650981</c:v>
                </c:pt>
                <c:pt idx="4377">
                  <c:v>0.13691176183946227</c:v>
                </c:pt>
                <c:pt idx="4378">
                  <c:v>0.13695113308925677</c:v>
                </c:pt>
                <c:pt idx="4379">
                  <c:v>0.13699051781939048</c:v>
                </c:pt>
                <c:pt idx="4380">
                  <c:v>0.13702991603477399</c:v>
                </c:pt>
                <c:pt idx="4381">
                  <c:v>0.13706932774032005</c:v>
                </c:pt>
                <c:pt idx="4382">
                  <c:v>0.13710875294094305</c:v>
                </c:pt>
                <c:pt idx="4383">
                  <c:v>0.13714819164155911</c:v>
                </c:pt>
                <c:pt idx="4384">
                  <c:v>0.13718764384708648</c:v>
                </c:pt>
                <c:pt idx="4385">
                  <c:v>0.13722710956244513</c:v>
                </c:pt>
                <c:pt idx="4386">
                  <c:v>0.13726658879255685</c:v>
                </c:pt>
                <c:pt idx="4387">
                  <c:v>0.13730608154234558</c:v>
                </c:pt>
                <c:pt idx="4388">
                  <c:v>0.13734558781673653</c:v>
                </c:pt>
                <c:pt idx="4389">
                  <c:v>0.1373851076206575</c:v>
                </c:pt>
                <c:pt idx="4390">
                  <c:v>0.13742464095903739</c:v>
                </c:pt>
                <c:pt idx="4391">
                  <c:v>0.13746418783680764</c:v>
                </c:pt>
                <c:pt idx="4392">
                  <c:v>0.1375037482589013</c:v>
                </c:pt>
                <c:pt idx="4393">
                  <c:v>0.13754332223025295</c:v>
                </c:pt>
                <c:pt idx="4394">
                  <c:v>0.13758290975579968</c:v>
                </c:pt>
                <c:pt idx="4395">
                  <c:v>0.13762251084047983</c:v>
                </c:pt>
                <c:pt idx="4396">
                  <c:v>0.13766212548923398</c:v>
                </c:pt>
                <c:pt idx="4397">
                  <c:v>0.13770175370700444</c:v>
                </c:pt>
                <c:pt idx="4398">
                  <c:v>0.13774139549873543</c:v>
                </c:pt>
                <c:pt idx="4399">
                  <c:v>0.13778105086937303</c:v>
                </c:pt>
                <c:pt idx="4400">
                  <c:v>0.13782071982386521</c:v>
                </c:pt>
                <c:pt idx="4401">
                  <c:v>0.13786040236716174</c:v>
                </c:pt>
                <c:pt idx="4402">
                  <c:v>0.13790009850421436</c:v>
                </c:pt>
                <c:pt idx="4403">
                  <c:v>0.13793980823997654</c:v>
                </c:pt>
                <c:pt idx="4404">
                  <c:v>0.13797953157940374</c:v>
                </c:pt>
                <c:pt idx="4405">
                  <c:v>0.13801926852745328</c:v>
                </c:pt>
                <c:pt idx="4406">
                  <c:v>0.13805901908908425</c:v>
                </c:pt>
                <c:pt idx="4407">
                  <c:v>0.13809878326925781</c:v>
                </c:pt>
                <c:pt idx="4408">
                  <c:v>0.13813856107293676</c:v>
                </c:pt>
                <c:pt idx="4409">
                  <c:v>0.13817835250508598</c:v>
                </c:pt>
                <c:pt idx="4410">
                  <c:v>0.13821815757067199</c:v>
                </c:pt>
                <c:pt idx="4411">
                  <c:v>0.13825797627466355</c:v>
                </c:pt>
                <c:pt idx="4412">
                  <c:v>0.13829780862203095</c:v>
                </c:pt>
                <c:pt idx="4413">
                  <c:v>0.13833765461774661</c:v>
                </c:pt>
                <c:pt idx="4414">
                  <c:v>0.13837751426678441</c:v>
                </c:pt>
                <c:pt idx="4415">
                  <c:v>0.1384173875741207</c:v>
                </c:pt>
                <c:pt idx="4416">
                  <c:v>0.13845727454473339</c:v>
                </c:pt>
                <c:pt idx="4417">
                  <c:v>0.13849717518360208</c:v>
                </c:pt>
                <c:pt idx="4418">
                  <c:v>0.13853708949570881</c:v>
                </c:pt>
                <c:pt idx="4419">
                  <c:v>0.13857701748603676</c:v>
                </c:pt>
                <c:pt idx="4420">
                  <c:v>0.1386169591595717</c:v>
                </c:pt>
                <c:pt idx="4421">
                  <c:v>0.13865691452130083</c:v>
                </c:pt>
                <c:pt idx="4422">
                  <c:v>0.13869688357621351</c:v>
                </c:pt>
                <c:pt idx="4423">
                  <c:v>0.13873686632930074</c:v>
                </c:pt>
                <c:pt idx="4424">
                  <c:v>0.13877686278555559</c:v>
                </c:pt>
                <c:pt idx="4425">
                  <c:v>0.13881687294997294</c:v>
                </c:pt>
                <c:pt idx="4426">
                  <c:v>0.13885689682754951</c:v>
                </c:pt>
                <c:pt idx="4427">
                  <c:v>0.13889693442328399</c:v>
                </c:pt>
                <c:pt idx="4428">
                  <c:v>0.138936985742177</c:v>
                </c:pt>
                <c:pt idx="4429">
                  <c:v>0.13897705078923092</c:v>
                </c:pt>
                <c:pt idx="4430">
                  <c:v>0.13901712956945006</c:v>
                </c:pt>
                <c:pt idx="4431">
                  <c:v>0.13905722208784069</c:v>
                </c:pt>
                <c:pt idx="4432">
                  <c:v>0.13909732834941094</c:v>
                </c:pt>
                <c:pt idx="4433">
                  <c:v>0.13913744835917077</c:v>
                </c:pt>
                <c:pt idx="4434">
                  <c:v>0.13917758212213205</c:v>
                </c:pt>
                <c:pt idx="4435">
                  <c:v>0.13921772964330884</c:v>
                </c:pt>
                <c:pt idx="4436">
                  <c:v>0.1392578909277164</c:v>
                </c:pt>
                <c:pt idx="4437">
                  <c:v>0.1392980659803727</c:v>
                </c:pt>
                <c:pt idx="4438">
                  <c:v>0.13933825480629713</c:v>
                </c:pt>
                <c:pt idx="4439">
                  <c:v>0.13937845741051078</c:v>
                </c:pt>
                <c:pt idx="4440">
                  <c:v>0.1394186737980373</c:v>
                </c:pt>
                <c:pt idx="4441">
                  <c:v>0.13945890397390165</c:v>
                </c:pt>
                <c:pt idx="4442">
                  <c:v>0.13949914794313106</c:v>
                </c:pt>
                <c:pt idx="4443">
                  <c:v>0.13953940571075432</c:v>
                </c:pt>
                <c:pt idx="4444">
                  <c:v>0.13957967728180248</c:v>
                </c:pt>
                <c:pt idx="4445">
                  <c:v>0.13961996266130822</c:v>
                </c:pt>
                <c:pt idx="4446">
                  <c:v>0.13966026185430624</c:v>
                </c:pt>
                <c:pt idx="4447">
                  <c:v>0.13970057486583315</c:v>
                </c:pt>
                <c:pt idx="4448">
                  <c:v>0.13974090170092737</c:v>
                </c:pt>
                <c:pt idx="4449">
                  <c:v>0.13978124236462935</c:v>
                </c:pt>
                <c:pt idx="4450">
                  <c:v>0.13982159686198134</c:v>
                </c:pt>
                <c:pt idx="4451">
                  <c:v>0.13986196519802754</c:v>
                </c:pt>
                <c:pt idx="4452">
                  <c:v>0.13990234737781412</c:v>
                </c:pt>
                <c:pt idx="4453">
                  <c:v>0.13994274340638896</c:v>
                </c:pt>
                <c:pt idx="4454">
                  <c:v>0.13998315328880215</c:v>
                </c:pt>
                <c:pt idx="4455">
                  <c:v>0.1400235770301054</c:v>
                </c:pt>
                <c:pt idx="4456">
                  <c:v>0.14006401463535242</c:v>
                </c:pt>
                <c:pt idx="4457">
                  <c:v>0.14010446610959906</c:v>
                </c:pt>
                <c:pt idx="4458">
                  <c:v>0.14014493145790263</c:v>
                </c:pt>
                <c:pt idx="4459">
                  <c:v>0.14018541068532284</c:v>
                </c:pt>
                <c:pt idx="4460">
                  <c:v>0.14022590379692085</c:v>
                </c:pt>
                <c:pt idx="4461">
                  <c:v>0.14026641079776014</c:v>
                </c:pt>
                <c:pt idx="4462">
                  <c:v>0.14030693169290573</c:v>
                </c:pt>
                <c:pt idx="4463">
                  <c:v>0.14034746648742483</c:v>
                </c:pt>
                <c:pt idx="4464">
                  <c:v>0.14038801518638669</c:v>
                </c:pt>
                <c:pt idx="4465">
                  <c:v>0.1404285777948619</c:v>
                </c:pt>
                <c:pt idx="4466">
                  <c:v>0.14046915431792364</c:v>
                </c:pt>
                <c:pt idx="4467">
                  <c:v>0.14050974476064645</c:v>
                </c:pt>
                <c:pt idx="4468">
                  <c:v>0.14055034912810729</c:v>
                </c:pt>
                <c:pt idx="4469">
                  <c:v>0.1405909674253846</c:v>
                </c:pt>
                <c:pt idx="4470">
                  <c:v>0.14063159965755898</c:v>
                </c:pt>
                <c:pt idx="4471">
                  <c:v>0.14067224582971297</c:v>
                </c:pt>
                <c:pt idx="4472">
                  <c:v>0.14071290594693081</c:v>
                </c:pt>
                <c:pt idx="4473">
                  <c:v>0.14075358001429905</c:v>
                </c:pt>
                <c:pt idx="4474">
                  <c:v>0.14079426803690565</c:v>
                </c:pt>
                <c:pt idx="4475">
                  <c:v>0.14083497001984088</c:v>
                </c:pt>
                <c:pt idx="4476">
                  <c:v>0.14087568596819688</c:v>
                </c:pt>
                <c:pt idx="4477">
                  <c:v>0.14091641588706769</c:v>
                </c:pt>
                <c:pt idx="4478">
                  <c:v>0.14095715978154905</c:v>
                </c:pt>
                <c:pt idx="4479">
                  <c:v>0.14099791765673897</c:v>
                </c:pt>
                <c:pt idx="4480">
                  <c:v>0.14103868951773721</c:v>
                </c:pt>
                <c:pt idx="4481">
                  <c:v>0.14107947536964557</c:v>
                </c:pt>
                <c:pt idx="4482">
                  <c:v>0.14112027521756743</c:v>
                </c:pt>
                <c:pt idx="4483">
                  <c:v>0.14116108906660871</c:v>
                </c:pt>
                <c:pt idx="4484">
                  <c:v>0.14120191692187659</c:v>
                </c:pt>
                <c:pt idx="4485">
                  <c:v>0.1412427587884808</c:v>
                </c:pt>
                <c:pt idx="4486">
                  <c:v>0.14128361467153244</c:v>
                </c:pt>
                <c:pt idx="4487">
                  <c:v>0.14132448457614491</c:v>
                </c:pt>
                <c:pt idx="4488">
                  <c:v>0.14136536850743359</c:v>
                </c:pt>
                <c:pt idx="4489">
                  <c:v>0.14140626647051538</c:v>
                </c:pt>
                <c:pt idx="4490">
                  <c:v>0.14144717847050964</c:v>
                </c:pt>
                <c:pt idx="4491">
                  <c:v>0.14148810451253713</c:v>
                </c:pt>
                <c:pt idx="4492">
                  <c:v>0.14152904460172103</c:v>
                </c:pt>
                <c:pt idx="4493">
                  <c:v>0.14156999874318618</c:v>
                </c:pt>
                <c:pt idx="4494">
                  <c:v>0.14161096694205952</c:v>
                </c:pt>
                <c:pt idx="4495">
                  <c:v>0.14165194920346968</c:v>
                </c:pt>
                <c:pt idx="4496">
                  <c:v>0.14169294553254741</c:v>
                </c:pt>
                <c:pt idx="4497">
                  <c:v>0.1417339559344255</c:v>
                </c:pt>
                <c:pt idx="4498">
                  <c:v>0.14177498041423842</c:v>
                </c:pt>
                <c:pt idx="4499">
                  <c:v>0.14181601897712282</c:v>
                </c:pt>
                <c:pt idx="4500">
                  <c:v>0.14185707162821701</c:v>
                </c:pt>
                <c:pt idx="4501">
                  <c:v>0.14189813837266166</c:v>
                </c:pt>
                <c:pt idx="4502">
                  <c:v>0.14193921921559899</c:v>
                </c:pt>
                <c:pt idx="4503">
                  <c:v>0.14198031416217333</c:v>
                </c:pt>
                <c:pt idx="4504">
                  <c:v>0.14202142321753095</c:v>
                </c:pt>
                <c:pt idx="4505">
                  <c:v>0.14206254638682017</c:v>
                </c:pt>
                <c:pt idx="4506">
                  <c:v>0.14210368367519086</c:v>
                </c:pt>
                <c:pt idx="4507">
                  <c:v>0.14214483508779555</c:v>
                </c:pt>
                <c:pt idx="4508">
                  <c:v>0.14218600062978798</c:v>
                </c:pt>
                <c:pt idx="4509">
                  <c:v>0.14222718030632425</c:v>
                </c:pt>
                <c:pt idx="4510">
                  <c:v>0.14226837412256224</c:v>
                </c:pt>
                <c:pt idx="4511">
                  <c:v>0.14230958208366185</c:v>
                </c:pt>
                <c:pt idx="4512">
                  <c:v>0.14235080419478519</c:v>
                </c:pt>
                <c:pt idx="4513">
                  <c:v>0.14239204046109563</c:v>
                </c:pt>
                <c:pt idx="4514">
                  <c:v>0.14243329088775933</c:v>
                </c:pt>
                <c:pt idx="4515">
                  <c:v>0.14247455547994373</c:v>
                </c:pt>
                <c:pt idx="4516">
                  <c:v>0.14251583424281863</c:v>
                </c:pt>
                <c:pt idx="4517">
                  <c:v>0.14255712718155561</c:v>
                </c:pt>
                <c:pt idx="4518">
                  <c:v>0.14259843430132824</c:v>
                </c:pt>
                <c:pt idx="4519">
                  <c:v>0.14263975560731212</c:v>
                </c:pt>
                <c:pt idx="4520">
                  <c:v>0.14268109110468463</c:v>
                </c:pt>
                <c:pt idx="4521">
                  <c:v>0.14272244079862528</c:v>
                </c:pt>
                <c:pt idx="4522">
                  <c:v>0.14276380469431543</c:v>
                </c:pt>
                <c:pt idx="4523">
                  <c:v>0.14280518279693855</c:v>
                </c:pt>
                <c:pt idx="4524">
                  <c:v>0.14284657511167984</c:v>
                </c:pt>
                <c:pt idx="4525">
                  <c:v>0.14288798164372671</c:v>
                </c:pt>
                <c:pt idx="4526">
                  <c:v>0.14292940239826829</c:v>
                </c:pt>
                <c:pt idx="4527">
                  <c:v>0.14297083738049585</c:v>
                </c:pt>
                <c:pt idx="4528">
                  <c:v>0.14301228659560253</c:v>
                </c:pt>
                <c:pt idx="4529">
                  <c:v>0.14305375004878354</c:v>
                </c:pt>
                <c:pt idx="4530">
                  <c:v>0.14309522774523586</c:v>
                </c:pt>
                <c:pt idx="4531">
                  <c:v>0.14313671969015873</c:v>
                </c:pt>
                <c:pt idx="4532">
                  <c:v>0.14317822588875312</c:v>
                </c:pt>
                <c:pt idx="4533">
                  <c:v>0.14321974634622192</c:v>
                </c:pt>
                <c:pt idx="4534">
                  <c:v>0.14326128106777022</c:v>
                </c:pt>
                <c:pt idx="4535">
                  <c:v>0.14330283005860486</c:v>
                </c:pt>
                <c:pt idx="4536">
                  <c:v>0.14334439332393506</c:v>
                </c:pt>
                <c:pt idx="4537">
                  <c:v>0.14338597086897115</c:v>
                </c:pt>
                <c:pt idx="4538">
                  <c:v>0.14342756269892654</c:v>
                </c:pt>
                <c:pt idx="4539">
                  <c:v>0.14346916881901561</c:v>
                </c:pt>
                <c:pt idx="4540">
                  <c:v>0.14351078923445543</c:v>
                </c:pt>
                <c:pt idx="4541">
                  <c:v>0.14355242395046461</c:v>
                </c:pt>
                <c:pt idx="4542">
                  <c:v>0.14359407297226401</c:v>
                </c:pt>
                <c:pt idx="4543">
                  <c:v>0.14363573630507634</c:v>
                </c:pt>
                <c:pt idx="4544">
                  <c:v>0.14367741395412614</c:v>
                </c:pt>
                <c:pt idx="4545">
                  <c:v>0.14371910592464029</c:v>
                </c:pt>
                <c:pt idx="4546">
                  <c:v>0.14376081222184728</c:v>
                </c:pt>
                <c:pt idx="4547">
                  <c:v>0.14380253285097777</c:v>
                </c:pt>
                <c:pt idx="4548">
                  <c:v>0.14384426781726437</c:v>
                </c:pt>
                <c:pt idx="4549">
                  <c:v>0.14388601712594176</c:v>
                </c:pt>
                <c:pt idx="4550">
                  <c:v>0.14392778078224622</c:v>
                </c:pt>
                <c:pt idx="4551">
                  <c:v>0.14396955879141665</c:v>
                </c:pt>
                <c:pt idx="4552">
                  <c:v>0.14401135115869321</c:v>
                </c:pt>
                <c:pt idx="4553">
                  <c:v>0.14405315788931883</c:v>
                </c:pt>
                <c:pt idx="4554">
                  <c:v>0.14409497898853754</c:v>
                </c:pt>
                <c:pt idx="4555">
                  <c:v>0.14413681446159626</c:v>
                </c:pt>
                <c:pt idx="4556">
                  <c:v>0.1441786643137431</c:v>
                </c:pt>
                <c:pt idx="4557">
                  <c:v>0.14422052855022852</c:v>
                </c:pt>
                <c:pt idx="4558">
                  <c:v>0.14426240717630529</c:v>
                </c:pt>
                <c:pt idx="4559">
                  <c:v>0.14430430019722743</c:v>
                </c:pt>
                <c:pt idx="4560">
                  <c:v>0.14434620761825151</c:v>
                </c:pt>
                <c:pt idx="4561">
                  <c:v>0.14438812944463592</c:v>
                </c:pt>
                <c:pt idx="4562">
                  <c:v>0.14443006568164116</c:v>
                </c:pt>
                <c:pt idx="4563">
                  <c:v>0.14447201633452933</c:v>
                </c:pt>
                <c:pt idx="4564">
                  <c:v>0.144513981408565</c:v>
                </c:pt>
                <c:pt idx="4565">
                  <c:v>0.14455596090901449</c:v>
                </c:pt>
                <c:pt idx="4566">
                  <c:v>0.14459795484114615</c:v>
                </c:pt>
                <c:pt idx="4567">
                  <c:v>0.14463996321023032</c:v>
                </c:pt>
                <c:pt idx="4568">
                  <c:v>0.14468198602153909</c:v>
                </c:pt>
                <c:pt idx="4569">
                  <c:v>0.14472402328034725</c:v>
                </c:pt>
                <c:pt idx="4570">
                  <c:v>0.14476607499193073</c:v>
                </c:pt>
                <c:pt idx="4571">
                  <c:v>0.14480814116156812</c:v>
                </c:pt>
                <c:pt idx="4572">
                  <c:v>0.14485022179453957</c:v>
                </c:pt>
                <c:pt idx="4573">
                  <c:v>0.14489231689612747</c:v>
                </c:pt>
                <c:pt idx="4574">
                  <c:v>0.14493442647161606</c:v>
                </c:pt>
                <c:pt idx="4575">
                  <c:v>0.14497655052629183</c:v>
                </c:pt>
                <c:pt idx="4576">
                  <c:v>0.14501868906544277</c:v>
                </c:pt>
                <c:pt idx="4577">
                  <c:v>0.14506084209435952</c:v>
                </c:pt>
                <c:pt idx="4578">
                  <c:v>0.14510300961833422</c:v>
                </c:pt>
                <c:pt idx="4579">
                  <c:v>0.14514519164266135</c:v>
                </c:pt>
                <c:pt idx="4580">
                  <c:v>0.14518738817263696</c:v>
                </c:pt>
                <c:pt idx="4581">
                  <c:v>0.14522959921355955</c:v>
                </c:pt>
                <c:pt idx="4582">
                  <c:v>0.14527182477072961</c:v>
                </c:pt>
                <c:pt idx="4583">
                  <c:v>0.14531406484944909</c:v>
                </c:pt>
                <c:pt idx="4584">
                  <c:v>0.14535631945502267</c:v>
                </c:pt>
                <c:pt idx="4585">
                  <c:v>0.14539858859275645</c:v>
                </c:pt>
                <c:pt idx="4586">
                  <c:v>0.14544087226795913</c:v>
                </c:pt>
                <c:pt idx="4587">
                  <c:v>0.14548317048594064</c:v>
                </c:pt>
                <c:pt idx="4588">
                  <c:v>0.14552548325201367</c:v>
                </c:pt>
                <c:pt idx="4589">
                  <c:v>0.14556781057149246</c:v>
                </c:pt>
                <c:pt idx="4590">
                  <c:v>0.1456101524496935</c:v>
                </c:pt>
                <c:pt idx="4591">
                  <c:v>0.14565250889193521</c:v>
                </c:pt>
                <c:pt idx="4592">
                  <c:v>0.14569487990353786</c:v>
                </c:pt>
                <c:pt idx="4593">
                  <c:v>0.14573726548982402</c:v>
                </c:pt>
                <c:pt idx="4594">
                  <c:v>0.14577966565611802</c:v>
                </c:pt>
                <c:pt idx="4595">
                  <c:v>0.14582208040774652</c:v>
                </c:pt>
                <c:pt idx="4596">
                  <c:v>0.14586450975003779</c:v>
                </c:pt>
                <c:pt idx="4597">
                  <c:v>0.14590695368832243</c:v>
                </c:pt>
                <c:pt idx="4598">
                  <c:v>0.14594941222793306</c:v>
                </c:pt>
                <c:pt idx="4599">
                  <c:v>0.14599188537420396</c:v>
                </c:pt>
                <c:pt idx="4600">
                  <c:v>0.14603437313247178</c:v>
                </c:pt>
                <c:pt idx="4601">
                  <c:v>0.14607687550807522</c:v>
                </c:pt>
                <c:pt idx="4602">
                  <c:v>0.14611939250635467</c:v>
                </c:pt>
                <c:pt idx="4603">
                  <c:v>0.14616192413265303</c:v>
                </c:pt>
                <c:pt idx="4604">
                  <c:v>0.14620447039231457</c:v>
                </c:pt>
                <c:pt idx="4605">
                  <c:v>0.14624703129068617</c:v>
                </c:pt>
                <c:pt idx="4606">
                  <c:v>0.14628960683311648</c:v>
                </c:pt>
                <c:pt idx="4607">
                  <c:v>0.14633219702495612</c:v>
                </c:pt>
                <c:pt idx="4608">
                  <c:v>0.14637480187155805</c:v>
                </c:pt>
                <c:pt idx="4609">
                  <c:v>0.14641742137827657</c:v>
                </c:pt>
                <c:pt idx="4610">
                  <c:v>0.14646005555046893</c:v>
                </c:pt>
                <c:pt idx="4611">
                  <c:v>0.14650270439349375</c:v>
                </c:pt>
                <c:pt idx="4612">
                  <c:v>0.1465453679127118</c:v>
                </c:pt>
                <c:pt idx="4613">
                  <c:v>0.14658804611348611</c:v>
                </c:pt>
                <c:pt idx="4614">
                  <c:v>0.14663073900118145</c:v>
                </c:pt>
                <c:pt idx="4615">
                  <c:v>0.14667344658116482</c:v>
                </c:pt>
                <c:pt idx="4616">
                  <c:v>0.14671616885880504</c:v>
                </c:pt>
                <c:pt idx="4617">
                  <c:v>0.14675890583947324</c:v>
                </c:pt>
                <c:pt idx="4618">
                  <c:v>0.14680165752854238</c:v>
                </c:pt>
                <c:pt idx="4619">
                  <c:v>0.14684442393138755</c:v>
                </c:pt>
                <c:pt idx="4620">
                  <c:v>0.14688720505338582</c:v>
                </c:pt>
                <c:pt idx="4621">
                  <c:v>0.14693000089991634</c:v>
                </c:pt>
                <c:pt idx="4622">
                  <c:v>0.14697281147636018</c:v>
                </c:pt>
                <c:pt idx="4623">
                  <c:v>0.1470156367881007</c:v>
                </c:pt>
                <c:pt idx="4624">
                  <c:v>0.14705847684052298</c:v>
                </c:pt>
                <c:pt idx="4625">
                  <c:v>0.14710133163901443</c:v>
                </c:pt>
                <c:pt idx="4626">
                  <c:v>0.14714420118896426</c:v>
                </c:pt>
                <c:pt idx="4627">
                  <c:v>0.14718708549576387</c:v>
                </c:pt>
                <c:pt idx="4628">
                  <c:v>0.14722998456480657</c:v>
                </c:pt>
                <c:pt idx="4629">
                  <c:v>0.14727289840148794</c:v>
                </c:pt>
                <c:pt idx="4630">
                  <c:v>0.14731582701120544</c:v>
                </c:pt>
                <c:pt idx="4631">
                  <c:v>0.14735877039935841</c:v>
                </c:pt>
                <c:pt idx="4632">
                  <c:v>0.14740172857134867</c:v>
                </c:pt>
                <c:pt idx="4633">
                  <c:v>0.14744470153257963</c:v>
                </c:pt>
                <c:pt idx="4634">
                  <c:v>0.14748768928845707</c:v>
                </c:pt>
                <c:pt idx="4635">
                  <c:v>0.14753069184438863</c:v>
                </c:pt>
                <c:pt idx="4636">
                  <c:v>0.14757370920578411</c:v>
                </c:pt>
                <c:pt idx="4637">
                  <c:v>0.14761674137805528</c:v>
                </c:pt>
                <c:pt idx="4638">
                  <c:v>0.14765978836661592</c:v>
                </c:pt>
                <c:pt idx="4639">
                  <c:v>0.14770285017688206</c:v>
                </c:pt>
                <c:pt idx="4640">
                  <c:v>0.14774592681427151</c:v>
                </c:pt>
                <c:pt idx="4641">
                  <c:v>0.1477890182842044</c:v>
                </c:pt>
                <c:pt idx="4642">
                  <c:v>0.1478321245921026</c:v>
                </c:pt>
                <c:pt idx="4643">
                  <c:v>0.14787524574339048</c:v>
                </c:pt>
                <c:pt idx="4644">
                  <c:v>0.147918381743494</c:v>
                </c:pt>
                <c:pt idx="4645">
                  <c:v>0.14796153259784137</c:v>
                </c:pt>
                <c:pt idx="4646">
                  <c:v>0.14800469831186283</c:v>
                </c:pt>
                <c:pt idx="4647">
                  <c:v>0.14804787889099091</c:v>
                </c:pt>
                <c:pt idx="4648">
                  <c:v>0.14809107434065974</c:v>
                </c:pt>
                <c:pt idx="4649">
                  <c:v>0.14813428466630599</c:v>
                </c:pt>
                <c:pt idx="4650">
                  <c:v>0.14817750987336792</c:v>
                </c:pt>
                <c:pt idx="4651">
                  <c:v>0.14822074996728618</c:v>
                </c:pt>
                <c:pt idx="4652">
                  <c:v>0.14826400495350342</c:v>
                </c:pt>
                <c:pt idx="4653">
                  <c:v>0.14830727483746423</c:v>
                </c:pt>
                <c:pt idx="4654">
                  <c:v>0.14835055962461549</c:v>
                </c:pt>
                <c:pt idx="4655">
                  <c:v>0.14839385932040575</c:v>
                </c:pt>
                <c:pt idx="4656">
                  <c:v>0.14843717393028619</c:v>
                </c:pt>
                <c:pt idx="4657">
                  <c:v>0.14848050345970942</c:v>
                </c:pt>
                <c:pt idx="4658">
                  <c:v>0.14852384791413065</c:v>
                </c:pt>
                <c:pt idx="4659">
                  <c:v>0.14856720729900691</c:v>
                </c:pt>
                <c:pt idx="4660">
                  <c:v>0.14861058161979718</c:v>
                </c:pt>
                <c:pt idx="4661">
                  <c:v>0.14865397088196283</c:v>
                </c:pt>
                <c:pt idx="4662">
                  <c:v>0.14869737509096692</c:v>
                </c:pt>
                <c:pt idx="4663">
                  <c:v>0.14874079425227499</c:v>
                </c:pt>
                <c:pt idx="4664">
                  <c:v>0.14878422837135416</c:v>
                </c:pt>
                <c:pt idx="4665">
                  <c:v>0.14882767745367415</c:v>
                </c:pt>
                <c:pt idx="4666">
                  <c:v>0.14887114150470632</c:v>
                </c:pt>
                <c:pt idx="4667">
                  <c:v>0.14891462052992438</c:v>
                </c:pt>
                <c:pt idx="4668">
                  <c:v>0.14895811453480401</c:v>
                </c:pt>
                <c:pt idx="4669">
                  <c:v>0.14900162352482299</c:v>
                </c:pt>
                <c:pt idx="4670">
                  <c:v>0.14904514750546097</c:v>
                </c:pt>
                <c:pt idx="4671">
                  <c:v>0.14908868648220008</c:v>
                </c:pt>
                <c:pt idx="4672">
                  <c:v>0.14913224046052409</c:v>
                </c:pt>
                <c:pt idx="4673">
                  <c:v>0.14917580944591918</c:v>
                </c:pt>
                <c:pt idx="4674">
                  <c:v>0.1492193934438735</c:v>
                </c:pt>
                <c:pt idx="4675">
                  <c:v>0.14926299245987723</c:v>
                </c:pt>
                <c:pt idx="4676">
                  <c:v>0.14930660649942251</c:v>
                </c:pt>
                <c:pt idx="4677">
                  <c:v>0.14935023556800389</c:v>
                </c:pt>
                <c:pt idx="4678">
                  <c:v>0.14939387967111786</c:v>
                </c:pt>
                <c:pt idx="4679">
                  <c:v>0.1494375388142628</c:v>
                </c:pt>
                <c:pt idx="4680">
                  <c:v>0.14948121300293946</c:v>
                </c:pt>
                <c:pt idx="4681">
                  <c:v>0.14952490224265033</c:v>
                </c:pt>
                <c:pt idx="4682">
                  <c:v>0.14956860653890039</c:v>
                </c:pt>
                <c:pt idx="4683">
                  <c:v>0.14961232589719645</c:v>
                </c:pt>
                <c:pt idx="4684">
                  <c:v>0.14965606032304749</c:v>
                </c:pt>
                <c:pt idx="4685">
                  <c:v>0.14969980982196451</c:v>
                </c:pt>
                <c:pt idx="4686">
                  <c:v>0.14974357439946051</c:v>
                </c:pt>
                <c:pt idx="4687">
                  <c:v>0.1497873540610509</c:v>
                </c:pt>
                <c:pt idx="4688">
                  <c:v>0.14983114881225298</c:v>
                </c:pt>
                <c:pt idx="4689">
                  <c:v>0.14987495865858597</c:v>
                </c:pt>
                <c:pt idx="4690">
                  <c:v>0.14991878360557145</c:v>
                </c:pt>
                <c:pt idx="4691">
                  <c:v>0.14996262365873306</c:v>
                </c:pt>
                <c:pt idx="4692">
                  <c:v>0.15000647882359636</c:v>
                </c:pt>
                <c:pt idx="4693">
                  <c:v>0.15005034910568918</c:v>
                </c:pt>
                <c:pt idx="4694">
                  <c:v>0.15009423451054127</c:v>
                </c:pt>
                <c:pt idx="4695">
                  <c:v>0.15013813504368473</c:v>
                </c:pt>
                <c:pt idx="4696">
                  <c:v>0.15018205071065338</c:v>
                </c:pt>
                <c:pt idx="4697">
                  <c:v>0.15022598151698363</c:v>
                </c:pt>
                <c:pt idx="4698">
                  <c:v>0.15026992746821358</c:v>
                </c:pt>
                <c:pt idx="4699">
                  <c:v>0.15031388856988345</c:v>
                </c:pt>
                <c:pt idx="4700">
                  <c:v>0.15035786482753583</c:v>
                </c:pt>
                <c:pt idx="4701">
                  <c:v>0.15040185624671512</c:v>
                </c:pt>
                <c:pt idx="4702">
                  <c:v>0.15044586283296815</c:v>
                </c:pt>
                <c:pt idx="4703">
                  <c:v>0.1504898845918434</c:v>
                </c:pt>
                <c:pt idx="4704">
                  <c:v>0.15053392152889192</c:v>
                </c:pt>
                <c:pt idx="4705">
                  <c:v>0.15057797364966644</c:v>
                </c:pt>
                <c:pt idx="4706">
                  <c:v>0.1506220409597222</c:v>
                </c:pt>
                <c:pt idx="4707">
                  <c:v>0.15066612346461625</c:v>
                </c:pt>
                <c:pt idx="4708">
                  <c:v>0.15071022116990784</c:v>
                </c:pt>
                <c:pt idx="4709">
                  <c:v>0.15075433408115835</c:v>
                </c:pt>
                <c:pt idx="4710">
                  <c:v>0.15079846220393109</c:v>
                </c:pt>
                <c:pt idx="4711">
                  <c:v>0.15084260554379189</c:v>
                </c:pt>
                <c:pt idx="4712">
                  <c:v>0.15088676410630822</c:v>
                </c:pt>
                <c:pt idx="4713">
                  <c:v>0.15093093789704992</c:v>
                </c:pt>
                <c:pt idx="4714">
                  <c:v>0.15097512692158893</c:v>
                </c:pt>
                <c:pt idx="4715">
                  <c:v>0.15101933118549921</c:v>
                </c:pt>
                <c:pt idx="4716">
                  <c:v>0.1510635506943569</c:v>
                </c:pt>
                <c:pt idx="4717">
                  <c:v>0.15110778545374018</c:v>
                </c:pt>
                <c:pt idx="4718">
                  <c:v>0.15115203546922945</c:v>
                </c:pt>
                <c:pt idx="4719">
                  <c:v>0.15119630074640722</c:v>
                </c:pt>
                <c:pt idx="4720">
                  <c:v>0.15124058129085793</c:v>
                </c:pt>
                <c:pt idx="4721">
                  <c:v>0.15128487710816829</c:v>
                </c:pt>
                <c:pt idx="4722">
                  <c:v>0.15132918820392721</c:v>
                </c:pt>
                <c:pt idx="4723">
                  <c:v>0.15137351458372539</c:v>
                </c:pt>
                <c:pt idx="4724">
                  <c:v>0.15141785625315626</c:v>
                </c:pt>
                <c:pt idx="4725">
                  <c:v>0.15146221321781458</c:v>
                </c:pt>
                <c:pt idx="4726">
                  <c:v>0.15150658548329785</c:v>
                </c:pt>
                <c:pt idx="4727">
                  <c:v>0.15155097305520537</c:v>
                </c:pt>
                <c:pt idx="4728">
                  <c:v>0.15159537593913883</c:v>
                </c:pt>
                <c:pt idx="4729">
                  <c:v>0.15163979414070153</c:v>
                </c:pt>
                <c:pt idx="4730">
                  <c:v>0.15168422766549952</c:v>
                </c:pt>
                <c:pt idx="4731">
                  <c:v>0.15172867651914071</c:v>
                </c:pt>
                <c:pt idx="4732">
                  <c:v>0.15177314070723488</c:v>
                </c:pt>
                <c:pt idx="4733">
                  <c:v>0.15181762023539441</c:v>
                </c:pt>
                <c:pt idx="4734">
                  <c:v>0.15186211510923336</c:v>
                </c:pt>
                <c:pt idx="4735">
                  <c:v>0.1519066253343683</c:v>
                </c:pt>
                <c:pt idx="4736">
                  <c:v>0.15195115091641767</c:v>
                </c:pt>
                <c:pt idx="4737">
                  <c:v>0.15199569186100212</c:v>
                </c:pt>
                <c:pt idx="4738">
                  <c:v>0.15204024817374442</c:v>
                </c:pt>
                <c:pt idx="4739">
                  <c:v>0.15208481986026953</c:v>
                </c:pt>
                <c:pt idx="4740">
                  <c:v>0.15212940692620441</c:v>
                </c:pt>
                <c:pt idx="4741">
                  <c:v>0.15217400937717829</c:v>
                </c:pt>
                <c:pt idx="4742">
                  <c:v>0.15221862721882246</c:v>
                </c:pt>
                <c:pt idx="4743">
                  <c:v>0.15226326045677038</c:v>
                </c:pt>
                <c:pt idx="4744">
                  <c:v>0.15230790909665762</c:v>
                </c:pt>
                <c:pt idx="4745">
                  <c:v>0.15235257314412193</c:v>
                </c:pt>
                <c:pt idx="4746">
                  <c:v>0.15239725260480305</c:v>
                </c:pt>
                <c:pt idx="4747">
                  <c:v>0.15244194748434289</c:v>
                </c:pt>
                <c:pt idx="4748">
                  <c:v>0.15248665778838597</c:v>
                </c:pt>
                <c:pt idx="4749">
                  <c:v>0.15253138352257806</c:v>
                </c:pt>
                <c:pt idx="4750">
                  <c:v>0.15257612469256784</c:v>
                </c:pt>
                <c:pt idx="4751">
                  <c:v>0.15262088130400578</c:v>
                </c:pt>
                <c:pt idx="4752">
                  <c:v>0.1526656533625447</c:v>
                </c:pt>
                <c:pt idx="4753">
                  <c:v>0.15271044087383914</c:v>
                </c:pt>
                <c:pt idx="4754">
                  <c:v>0.15275524384354625</c:v>
                </c:pt>
                <c:pt idx="4755">
                  <c:v>0.15280006227732515</c:v>
                </c:pt>
                <c:pt idx="4756">
                  <c:v>0.15284489618083696</c:v>
                </c:pt>
                <c:pt idx="4757">
                  <c:v>0.15288974555974538</c:v>
                </c:pt>
                <c:pt idx="4758">
                  <c:v>0.15293461041971554</c:v>
                </c:pt>
                <c:pt idx="4759">
                  <c:v>0.1529794907664154</c:v>
                </c:pt>
                <c:pt idx="4760">
                  <c:v>0.15302438660551479</c:v>
                </c:pt>
                <c:pt idx="4761">
                  <c:v>0.15306929794268562</c:v>
                </c:pt>
                <c:pt idx="4762">
                  <c:v>0.15311422478360209</c:v>
                </c:pt>
                <c:pt idx="4763">
                  <c:v>0.1531591671339404</c:v>
                </c:pt>
                <c:pt idx="4764">
                  <c:v>0.15320412499937919</c:v>
                </c:pt>
                <c:pt idx="4765">
                  <c:v>0.1532490983855988</c:v>
                </c:pt>
                <c:pt idx="4766">
                  <c:v>0.15329408729828201</c:v>
                </c:pt>
                <c:pt idx="4767">
                  <c:v>0.153339091743114</c:v>
                </c:pt>
                <c:pt idx="4768">
                  <c:v>0.15338411172578156</c:v>
                </c:pt>
                <c:pt idx="4769">
                  <c:v>0.15342914725197393</c:v>
                </c:pt>
                <c:pt idx="4770">
                  <c:v>0.15347419832738252</c:v>
                </c:pt>
                <c:pt idx="4771">
                  <c:v>0.15351926495770074</c:v>
                </c:pt>
                <c:pt idx="4772">
                  <c:v>0.1535643471486246</c:v>
                </c:pt>
                <c:pt idx="4773">
                  <c:v>0.15360944490585146</c:v>
                </c:pt>
                <c:pt idx="4774">
                  <c:v>0.15365455823508178</c:v>
                </c:pt>
                <c:pt idx="4775">
                  <c:v>0.15369968714201734</c:v>
                </c:pt>
                <c:pt idx="4776">
                  <c:v>0.15374483163236283</c:v>
                </c:pt>
                <c:pt idx="4777">
                  <c:v>0.15378999171182431</c:v>
                </c:pt>
                <c:pt idx="4778">
                  <c:v>0.15383516738611075</c:v>
                </c:pt>
                <c:pt idx="4779">
                  <c:v>0.15388035866093297</c:v>
                </c:pt>
                <c:pt idx="4780">
                  <c:v>0.15392556554200365</c:v>
                </c:pt>
                <c:pt idx="4781">
                  <c:v>0.15397078803503825</c:v>
                </c:pt>
                <c:pt idx="4782">
                  <c:v>0.15401602614575377</c:v>
                </c:pt>
                <c:pt idx="4783">
                  <c:v>0.15406127987986995</c:v>
                </c:pt>
                <c:pt idx="4784">
                  <c:v>0.15410654924310832</c:v>
                </c:pt>
                <c:pt idx="4785">
                  <c:v>0.15415183424119269</c:v>
                </c:pt>
                <c:pt idx="4786">
                  <c:v>0.1541971348798491</c:v>
                </c:pt>
                <c:pt idx="4787">
                  <c:v>0.15424245116480559</c:v>
                </c:pt>
                <c:pt idx="4788">
                  <c:v>0.15428778310179259</c:v>
                </c:pt>
                <c:pt idx="4789">
                  <c:v>0.15433313069654245</c:v>
                </c:pt>
                <c:pt idx="4790">
                  <c:v>0.15437849395478992</c:v>
                </c:pt>
                <c:pt idx="4791">
                  <c:v>0.154423872882272</c:v>
                </c:pt>
                <c:pt idx="4792">
                  <c:v>0.15446926748472747</c:v>
                </c:pt>
                <c:pt idx="4793">
                  <c:v>0.15451467776789754</c:v>
                </c:pt>
                <c:pt idx="4794">
                  <c:v>0.15456010373752563</c:v>
                </c:pt>
                <c:pt idx="4795">
                  <c:v>0.15460554539935728</c:v>
                </c:pt>
                <c:pt idx="4796">
                  <c:v>0.1546510027591404</c:v>
                </c:pt>
                <c:pt idx="4797">
                  <c:v>0.15469647582262447</c:v>
                </c:pt>
                <c:pt idx="4798">
                  <c:v>0.154741964595562</c:v>
                </c:pt>
                <c:pt idx="4799">
                  <c:v>0.15478746908370686</c:v>
                </c:pt>
                <c:pt idx="4800">
                  <c:v>0.15483298929281589</c:v>
                </c:pt>
                <c:pt idx="4801">
                  <c:v>0.15487852522864742</c:v>
                </c:pt>
                <c:pt idx="4802">
                  <c:v>0.15492407689696233</c:v>
                </c:pt>
                <c:pt idx="4803">
                  <c:v>0.15496964430352386</c:v>
                </c:pt>
                <c:pt idx="4804">
                  <c:v>0.1550152274540966</c:v>
                </c:pt>
                <c:pt idx="4805">
                  <c:v>0.15506082635444862</c:v>
                </c:pt>
                <c:pt idx="4806">
                  <c:v>0.1551064410103489</c:v>
                </c:pt>
                <c:pt idx="4807">
                  <c:v>0.15515207142756943</c:v>
                </c:pt>
                <c:pt idx="4808">
                  <c:v>0.15519771761188414</c:v>
                </c:pt>
                <c:pt idx="4809">
                  <c:v>0.15524337956906908</c:v>
                </c:pt>
                <c:pt idx="4810">
                  <c:v>0.15528905730490264</c:v>
                </c:pt>
                <c:pt idx="4811">
                  <c:v>0.15533475082516526</c:v>
                </c:pt>
                <c:pt idx="4812">
                  <c:v>0.15538046013563947</c:v>
                </c:pt>
                <c:pt idx="4813">
                  <c:v>0.15542618524211052</c:v>
                </c:pt>
                <c:pt idx="4814">
                  <c:v>0.15547192615036509</c:v>
                </c:pt>
                <c:pt idx="4815">
                  <c:v>0.15551768286619266</c:v>
                </c:pt>
                <c:pt idx="4816">
                  <c:v>0.15556345539538474</c:v>
                </c:pt>
                <c:pt idx="4817">
                  <c:v>0.15560924374373475</c:v>
                </c:pt>
                <c:pt idx="4818">
                  <c:v>0.15565504791703871</c:v>
                </c:pt>
                <c:pt idx="4819">
                  <c:v>0.15570086792109467</c:v>
                </c:pt>
                <c:pt idx="4820">
                  <c:v>0.15574670376170285</c:v>
                </c:pt>
                <c:pt idx="4821">
                  <c:v>0.15579255544466569</c:v>
                </c:pt>
                <c:pt idx="4822">
                  <c:v>0.1558384229757879</c:v>
                </c:pt>
                <c:pt idx="4823">
                  <c:v>0.15588430636087619</c:v>
                </c:pt>
                <c:pt idx="4824">
                  <c:v>0.15593020560573972</c:v>
                </c:pt>
                <c:pt idx="4825">
                  <c:v>0.15597612071618977</c:v>
                </c:pt>
                <c:pt idx="4826">
                  <c:v>0.15602205169803982</c:v>
                </c:pt>
                <c:pt idx="4827">
                  <c:v>0.15606799855710543</c:v>
                </c:pt>
                <c:pt idx="4828">
                  <c:v>0.15611396129920432</c:v>
                </c:pt>
                <c:pt idx="4829">
                  <c:v>0.15615993993015698</c:v>
                </c:pt>
                <c:pt idx="4830">
                  <c:v>0.15620593445578521</c:v>
                </c:pt>
                <c:pt idx="4831">
                  <c:v>0.15625194488191388</c:v>
                </c:pt>
                <c:pt idx="4832">
                  <c:v>0.15629797121436953</c:v>
                </c:pt>
                <c:pt idx="4833">
                  <c:v>0.15634401345898102</c:v>
                </c:pt>
                <c:pt idx="4834">
                  <c:v>0.15639007162157964</c:v>
                </c:pt>
                <c:pt idx="4835">
                  <c:v>0.15643614570799858</c:v>
                </c:pt>
                <c:pt idx="4836">
                  <c:v>0.15648223572407333</c:v>
                </c:pt>
                <c:pt idx="4837">
                  <c:v>0.15652834167564181</c:v>
                </c:pt>
                <c:pt idx="4838">
                  <c:v>0.15657446356854385</c:v>
                </c:pt>
                <c:pt idx="4839">
                  <c:v>0.15662060140862172</c:v>
                </c:pt>
                <c:pt idx="4840">
                  <c:v>0.15666675520171966</c:v>
                </c:pt>
                <c:pt idx="4841">
                  <c:v>0.15671292495368452</c:v>
                </c:pt>
                <c:pt idx="4842">
                  <c:v>0.15675911067036497</c:v>
                </c:pt>
                <c:pt idx="4843">
                  <c:v>0.15680531235761194</c:v>
                </c:pt>
                <c:pt idx="4844">
                  <c:v>0.15685153002127911</c:v>
                </c:pt>
                <c:pt idx="4845">
                  <c:v>0.15689776366722147</c:v>
                </c:pt>
                <c:pt idx="4846">
                  <c:v>0.15694401330129712</c:v>
                </c:pt>
                <c:pt idx="4847">
                  <c:v>0.15699027892936573</c:v>
                </c:pt>
                <c:pt idx="4848">
                  <c:v>0.15703656055728962</c:v>
                </c:pt>
                <c:pt idx="4849">
                  <c:v>0.15708285819093318</c:v>
                </c:pt>
                <c:pt idx="4850">
                  <c:v>0.15712917183616282</c:v>
                </c:pt>
                <c:pt idx="4851">
                  <c:v>0.15717550149884754</c:v>
                </c:pt>
                <c:pt idx="4852">
                  <c:v>0.15722184718485827</c:v>
                </c:pt>
                <c:pt idx="4853">
                  <c:v>0.15726820890006837</c:v>
                </c:pt>
                <c:pt idx="4854">
                  <c:v>0.15731458665035328</c:v>
                </c:pt>
                <c:pt idx="4855">
                  <c:v>0.1573609804415908</c:v>
                </c:pt>
                <c:pt idx="4856">
                  <c:v>0.15740739027966086</c:v>
                </c:pt>
                <c:pt idx="4857">
                  <c:v>0.15745381617044563</c:v>
                </c:pt>
                <c:pt idx="4858">
                  <c:v>0.15750025811982962</c:v>
                </c:pt>
                <c:pt idx="4859">
                  <c:v>0.1575467161336993</c:v>
                </c:pt>
                <c:pt idx="4860">
                  <c:v>0.15759319021794377</c:v>
                </c:pt>
                <c:pt idx="4861">
                  <c:v>0.15763968037845408</c:v>
                </c:pt>
                <c:pt idx="4862">
                  <c:v>0.1576861866211236</c:v>
                </c:pt>
                <c:pt idx="4863">
                  <c:v>0.15773270895184779</c:v>
                </c:pt>
                <c:pt idx="4864">
                  <c:v>0.1577792473765246</c:v>
                </c:pt>
                <c:pt idx="4865">
                  <c:v>0.15782580190105414</c:v>
                </c:pt>
                <c:pt idx="4866">
                  <c:v>0.15787237253133854</c:v>
                </c:pt>
                <c:pt idx="4867">
                  <c:v>0.15791895927328237</c:v>
                </c:pt>
                <c:pt idx="4868">
                  <c:v>0.1579655621327927</c:v>
                </c:pt>
                <c:pt idx="4869">
                  <c:v>0.15801218111577817</c:v>
                </c:pt>
                <c:pt idx="4870">
                  <c:v>0.15805881622815041</c:v>
                </c:pt>
                <c:pt idx="4871">
                  <c:v>0.15810546747582246</c:v>
                </c:pt>
                <c:pt idx="4872">
                  <c:v>0.1581521348647105</c:v>
                </c:pt>
                <c:pt idx="4873">
                  <c:v>0.15819881840073244</c:v>
                </c:pt>
                <c:pt idx="4874">
                  <c:v>0.15824551808980825</c:v>
                </c:pt>
                <c:pt idx="4875">
                  <c:v>0.15829223393786077</c:v>
                </c:pt>
                <c:pt idx="4876">
                  <c:v>0.15833896595081443</c:v>
                </c:pt>
                <c:pt idx="4877">
                  <c:v>0.15838571413459637</c:v>
                </c:pt>
                <c:pt idx="4878">
                  <c:v>0.15843247849513581</c:v>
                </c:pt>
                <c:pt idx="4879">
                  <c:v>0.15847925903836416</c:v>
                </c:pt>
                <c:pt idx="4880">
                  <c:v>0.15852605577021522</c:v>
                </c:pt>
                <c:pt idx="4881">
                  <c:v>0.15857286869662496</c:v>
                </c:pt>
                <c:pt idx="4882">
                  <c:v>0.15861969782353152</c:v>
                </c:pt>
                <c:pt idx="4883">
                  <c:v>0.15866654315687553</c:v>
                </c:pt>
                <c:pt idx="4884">
                  <c:v>0.15871340470259951</c:v>
                </c:pt>
                <c:pt idx="4885">
                  <c:v>0.15876028246664869</c:v>
                </c:pt>
                <c:pt idx="4886">
                  <c:v>0.15880717645497019</c:v>
                </c:pt>
                <c:pt idx="4887">
                  <c:v>0.1588540866735135</c:v>
                </c:pt>
                <c:pt idx="4888">
                  <c:v>0.15890101312823041</c:v>
                </c:pt>
                <c:pt idx="4889">
                  <c:v>0.15894795582507479</c:v>
                </c:pt>
                <c:pt idx="4890">
                  <c:v>0.15899491477000335</c:v>
                </c:pt>
                <c:pt idx="4891">
                  <c:v>0.15904188996897412</c:v>
                </c:pt>
                <c:pt idx="4892">
                  <c:v>0.15908888142794816</c:v>
                </c:pt>
                <c:pt idx="4893">
                  <c:v>0.15913588915288843</c:v>
                </c:pt>
                <c:pt idx="4894">
                  <c:v>0.15918291314976035</c:v>
                </c:pt>
                <c:pt idx="4895">
                  <c:v>0.15922995342453131</c:v>
                </c:pt>
                <c:pt idx="4896">
                  <c:v>0.15927700998317149</c:v>
                </c:pt>
                <c:pt idx="4897">
                  <c:v>0.15932408283165281</c:v>
                </c:pt>
                <c:pt idx="4898">
                  <c:v>0.15937117197594938</c:v>
                </c:pt>
                <c:pt idx="4899">
                  <c:v>0.15941827742203837</c:v>
                </c:pt>
                <c:pt idx="4900">
                  <c:v>0.15946539917589833</c:v>
                </c:pt>
                <c:pt idx="4901">
                  <c:v>0.15951253724351053</c:v>
                </c:pt>
                <c:pt idx="4902">
                  <c:v>0.15955969163085842</c:v>
                </c:pt>
                <c:pt idx="4903">
                  <c:v>0.15960686234392771</c:v>
                </c:pt>
                <c:pt idx="4904">
                  <c:v>0.1596540493887065</c:v>
                </c:pt>
                <c:pt idx="4905">
                  <c:v>0.15970125277118494</c:v>
                </c:pt>
                <c:pt idx="4906">
                  <c:v>0.15974847249735558</c:v>
                </c:pt>
                <c:pt idx="4907">
                  <c:v>0.15979570857321321</c:v>
                </c:pt>
                <c:pt idx="4908">
                  <c:v>0.15984296100475495</c:v>
                </c:pt>
                <c:pt idx="4909">
                  <c:v>0.15989022979798032</c:v>
                </c:pt>
                <c:pt idx="4910">
                  <c:v>0.15993751495889066</c:v>
                </c:pt>
                <c:pt idx="4911">
                  <c:v>0.15998481649349003</c:v>
                </c:pt>
                <c:pt idx="4912">
                  <c:v>0.16003213440778469</c:v>
                </c:pt>
                <c:pt idx="4913">
                  <c:v>0.16007946870778289</c:v>
                </c:pt>
                <c:pt idx="4914">
                  <c:v>0.16012681939949572</c:v>
                </c:pt>
                <c:pt idx="4915">
                  <c:v>0.16017418648893586</c:v>
                </c:pt>
                <c:pt idx="4916">
                  <c:v>0.16022156998211895</c:v>
                </c:pt>
                <c:pt idx="4917">
                  <c:v>0.16026896988506228</c:v>
                </c:pt>
                <c:pt idx="4918">
                  <c:v>0.16031638620378605</c:v>
                </c:pt>
                <c:pt idx="4919">
                  <c:v>0.16036381894431209</c:v>
                </c:pt>
                <c:pt idx="4920">
                  <c:v>0.1604112681126651</c:v>
                </c:pt>
                <c:pt idx="4921">
                  <c:v>0.16045873371487185</c:v>
                </c:pt>
                <c:pt idx="4922">
                  <c:v>0.16050621575696103</c:v>
                </c:pt>
                <c:pt idx="4923">
                  <c:v>0.16055371424496437</c:v>
                </c:pt>
                <c:pt idx="4924">
                  <c:v>0.16060122918491512</c:v>
                </c:pt>
                <c:pt idx="4925">
                  <c:v>0.16064876058284941</c:v>
                </c:pt>
                <c:pt idx="4926">
                  <c:v>0.16069630844480534</c:v>
                </c:pt>
                <c:pt idx="4927">
                  <c:v>0.16074387277682337</c:v>
                </c:pt>
                <c:pt idx="4928">
                  <c:v>0.16079145358494631</c:v>
                </c:pt>
                <c:pt idx="4929">
                  <c:v>0.16083905087521913</c:v>
                </c:pt>
                <c:pt idx="4930">
                  <c:v>0.16088666465368923</c:v>
                </c:pt>
                <c:pt idx="4931">
                  <c:v>0.16093429492640629</c:v>
                </c:pt>
                <c:pt idx="4932">
                  <c:v>0.16098194169942226</c:v>
                </c:pt>
                <c:pt idx="4933">
                  <c:v>0.1610296049787914</c:v>
                </c:pt>
                <c:pt idx="4934">
                  <c:v>0.16107728477057009</c:v>
                </c:pt>
                <c:pt idx="4935">
                  <c:v>0.16112498108081741</c:v>
                </c:pt>
                <c:pt idx="4936">
                  <c:v>0.1611726939155943</c:v>
                </c:pt>
                <c:pt idx="4937">
                  <c:v>0.16122042328096423</c:v>
                </c:pt>
                <c:pt idx="4938">
                  <c:v>0.16126816918299308</c:v>
                </c:pt>
                <c:pt idx="4939">
                  <c:v>0.16131593162774865</c:v>
                </c:pt>
                <c:pt idx="4940">
                  <c:v>0.16136371062130161</c:v>
                </c:pt>
                <c:pt idx="4941">
                  <c:v>0.16141150616972419</c:v>
                </c:pt>
                <c:pt idx="4942">
                  <c:v>0.16145931827909185</c:v>
                </c:pt>
                <c:pt idx="4943">
                  <c:v>0.1615071469554813</c:v>
                </c:pt>
                <c:pt idx="4944">
                  <c:v>0.16155499220497252</c:v>
                </c:pt>
                <c:pt idx="4945">
                  <c:v>0.16160285403364733</c:v>
                </c:pt>
                <c:pt idx="4946">
                  <c:v>0.16165073244758968</c:v>
                </c:pt>
                <c:pt idx="4947">
                  <c:v>0.16169862745288632</c:v>
                </c:pt>
                <c:pt idx="4948">
                  <c:v>0.16174653905562583</c:v>
                </c:pt>
                <c:pt idx="4949">
                  <c:v>0.16179446726189953</c:v>
                </c:pt>
                <c:pt idx="4950">
                  <c:v>0.16184241207780076</c:v>
                </c:pt>
                <c:pt idx="4951">
                  <c:v>0.16189037350942515</c:v>
                </c:pt>
                <c:pt idx="4952">
                  <c:v>0.16193835156287092</c:v>
                </c:pt>
                <c:pt idx="4953">
                  <c:v>0.16198634624423836</c:v>
                </c:pt>
                <c:pt idx="4954">
                  <c:v>0.16203435755963014</c:v>
                </c:pt>
                <c:pt idx="4955">
                  <c:v>0.16208238551515128</c:v>
                </c:pt>
                <c:pt idx="4956">
                  <c:v>0.16213043011690914</c:v>
                </c:pt>
                <c:pt idx="4957">
                  <c:v>0.16217849137101328</c:v>
                </c:pt>
                <c:pt idx="4958">
                  <c:v>0.16222656928357571</c:v>
                </c:pt>
                <c:pt idx="4959">
                  <c:v>0.16227466386071066</c:v>
                </c:pt>
                <c:pt idx="4960">
                  <c:v>0.16232277510853466</c:v>
                </c:pt>
                <c:pt idx="4961">
                  <c:v>0.16237090303316673</c:v>
                </c:pt>
                <c:pt idx="4962">
                  <c:v>0.16241904764072826</c:v>
                </c:pt>
                <c:pt idx="4963">
                  <c:v>0.16246720893734251</c:v>
                </c:pt>
                <c:pt idx="4964">
                  <c:v>0.16251538692913556</c:v>
                </c:pt>
                <c:pt idx="4965">
                  <c:v>0.16256358162223547</c:v>
                </c:pt>
                <c:pt idx="4966">
                  <c:v>0.16261179302277295</c:v>
                </c:pt>
                <c:pt idx="4967">
                  <c:v>0.16266002113688091</c:v>
                </c:pt>
                <c:pt idx="4968">
                  <c:v>0.16270826597069427</c:v>
                </c:pt>
                <c:pt idx="4969">
                  <c:v>0.16275652753035091</c:v>
                </c:pt>
                <c:pt idx="4970">
                  <c:v>0.16280480582199028</c:v>
                </c:pt>
                <c:pt idx="4971">
                  <c:v>0.16285310085175492</c:v>
                </c:pt>
                <c:pt idx="4972">
                  <c:v>0.16290141262578919</c:v>
                </c:pt>
                <c:pt idx="4973">
                  <c:v>0.16294974115023989</c:v>
                </c:pt>
                <c:pt idx="4974">
                  <c:v>0.16299808643125638</c:v>
                </c:pt>
                <c:pt idx="4975">
                  <c:v>0.16304644847499006</c:v>
                </c:pt>
                <c:pt idx="4976">
                  <c:v>0.16309482728759475</c:v>
                </c:pt>
                <c:pt idx="4977">
                  <c:v>0.16314322287522676</c:v>
                </c:pt>
                <c:pt idx="4978">
                  <c:v>0.16319163524404451</c:v>
                </c:pt>
                <c:pt idx="4979">
                  <c:v>0.163240064400209</c:v>
                </c:pt>
                <c:pt idx="4980">
                  <c:v>0.16328851034988323</c:v>
                </c:pt>
                <c:pt idx="4981">
                  <c:v>0.16333697309923295</c:v>
                </c:pt>
                <c:pt idx="4982">
                  <c:v>0.16338545265442597</c:v>
                </c:pt>
                <c:pt idx="4983">
                  <c:v>0.1634339490216325</c:v>
                </c:pt>
                <c:pt idx="4984">
                  <c:v>0.16348246220702517</c:v>
                </c:pt>
                <c:pt idx="4985">
                  <c:v>0.16353099221677872</c:v>
                </c:pt>
                <c:pt idx="4986">
                  <c:v>0.16357953905707068</c:v>
                </c:pt>
                <c:pt idx="4987">
                  <c:v>0.16362810273408041</c:v>
                </c:pt>
                <c:pt idx="4988">
                  <c:v>0.1636766832539901</c:v>
                </c:pt>
                <c:pt idx="4989">
                  <c:v>0.16372528062298378</c:v>
                </c:pt>
                <c:pt idx="4990">
                  <c:v>0.16377389484724836</c:v>
                </c:pt>
                <c:pt idx="4991">
                  <c:v>0.16382252593297275</c:v>
                </c:pt>
                <c:pt idx="4992">
                  <c:v>0.1638711738863482</c:v>
                </c:pt>
                <c:pt idx="4993">
                  <c:v>0.16391983871356852</c:v>
                </c:pt>
                <c:pt idx="4994">
                  <c:v>0.16396852042082963</c:v>
                </c:pt>
                <c:pt idx="4995">
                  <c:v>0.16401721901433017</c:v>
                </c:pt>
                <c:pt idx="4996">
                  <c:v>0.16406593450027052</c:v>
                </c:pt>
                <c:pt idx="4997">
                  <c:v>0.16411466688485418</c:v>
                </c:pt>
                <c:pt idx="4998">
                  <c:v>0.16416341617428645</c:v>
                </c:pt>
                <c:pt idx="4999">
                  <c:v>0.16421218237477508</c:v>
                </c:pt>
                <c:pt idx="5000">
                  <c:v>0.16426096549253039</c:v>
                </c:pt>
                <c:pt idx="5001">
                  <c:v>0.16430976553376483</c:v>
                </c:pt>
                <c:pt idx="5002">
                  <c:v>0.16435858250469335</c:v>
                </c:pt>
                <c:pt idx="5003">
                  <c:v>0.1644074164115332</c:v>
                </c:pt>
                <c:pt idx="5004">
                  <c:v>0.16445626726050402</c:v>
                </c:pt>
                <c:pt idx="5005">
                  <c:v>0.16450513505782771</c:v>
                </c:pt>
                <c:pt idx="5006">
                  <c:v>0.16455401980972864</c:v>
                </c:pt>
                <c:pt idx="5007">
                  <c:v>0.16460292152243355</c:v>
                </c:pt>
                <c:pt idx="5008">
                  <c:v>0.1646518402021715</c:v>
                </c:pt>
                <c:pt idx="5009">
                  <c:v>0.1647007758551739</c:v>
                </c:pt>
                <c:pt idx="5010">
                  <c:v>0.16474972848767475</c:v>
                </c:pt>
                <c:pt idx="5011">
                  <c:v>0.16479869810590986</c:v>
                </c:pt>
                <c:pt idx="5012">
                  <c:v>0.16484768471611813</c:v>
                </c:pt>
                <c:pt idx="5013">
                  <c:v>0.16489668832454013</c:v>
                </c:pt>
                <c:pt idx="5014">
                  <c:v>0.1649457089374195</c:v>
                </c:pt>
                <c:pt idx="5015">
                  <c:v>0.16499474656100171</c:v>
                </c:pt>
                <c:pt idx="5016">
                  <c:v>0.16504380120153467</c:v>
                </c:pt>
                <c:pt idx="5017">
                  <c:v>0.16509287286526908</c:v>
                </c:pt>
                <c:pt idx="5018">
                  <c:v>0.16514196155845728</c:v>
                </c:pt>
                <c:pt idx="5019">
                  <c:v>0.16519106728735486</c:v>
                </c:pt>
                <c:pt idx="5020">
                  <c:v>0.16524019005821899</c:v>
                </c:pt>
                <c:pt idx="5021">
                  <c:v>0.16528932987730982</c:v>
                </c:pt>
                <c:pt idx="5022">
                  <c:v>0.1653384867508895</c:v>
                </c:pt>
                <c:pt idx="5023">
                  <c:v>0.16538766068522268</c:v>
                </c:pt>
                <c:pt idx="5024">
                  <c:v>0.16543685168657649</c:v>
                </c:pt>
                <c:pt idx="5025">
                  <c:v>0.16548605976122027</c:v>
                </c:pt>
                <c:pt idx="5026">
                  <c:v>0.16553528491542577</c:v>
                </c:pt>
                <c:pt idx="5027">
                  <c:v>0.16558452715546726</c:v>
                </c:pt>
                <c:pt idx="5028">
                  <c:v>0.16563378648762131</c:v>
                </c:pt>
                <c:pt idx="5029">
                  <c:v>0.16568306291816673</c:v>
                </c:pt>
                <c:pt idx="5030">
                  <c:v>0.16573235645338502</c:v>
                </c:pt>
                <c:pt idx="5031">
                  <c:v>0.16578166709955972</c:v>
                </c:pt>
                <c:pt idx="5032">
                  <c:v>0.16583099486297706</c:v>
                </c:pt>
                <c:pt idx="5033">
                  <c:v>0.16588033974992536</c:v>
                </c:pt>
                <c:pt idx="5034">
                  <c:v>0.16592970176669589</c:v>
                </c:pt>
                <c:pt idx="5035">
                  <c:v>0.16597908091958144</c:v>
                </c:pt>
                <c:pt idx="5036">
                  <c:v>0.16602847721487812</c:v>
                </c:pt>
                <c:pt idx="5037">
                  <c:v>0.16607789065888359</c:v>
                </c:pt>
                <c:pt idx="5038">
                  <c:v>0.16612732125789839</c:v>
                </c:pt>
                <c:pt idx="5039">
                  <c:v>0.16617676901822567</c:v>
                </c:pt>
                <c:pt idx="5040">
                  <c:v>0.16622623394617017</c:v>
                </c:pt>
                <c:pt idx="5041">
                  <c:v>0.16627571604803995</c:v>
                </c:pt>
                <c:pt idx="5042">
                  <c:v>0.16632521533014463</c:v>
                </c:pt>
                <c:pt idx="5043">
                  <c:v>0.16637473179879692</c:v>
                </c:pt>
                <c:pt idx="5044">
                  <c:v>0.16642426546031158</c:v>
                </c:pt>
                <c:pt idx="5045">
                  <c:v>0.1664738163210058</c:v>
                </c:pt>
                <c:pt idx="5046">
                  <c:v>0.16652338438719921</c:v>
                </c:pt>
                <c:pt idx="5047">
                  <c:v>0.16657296966521384</c:v>
                </c:pt>
                <c:pt idx="5048">
                  <c:v>0.16662257216137405</c:v>
                </c:pt>
                <c:pt idx="5049">
                  <c:v>0.16667219188200669</c:v>
                </c:pt>
                <c:pt idx="5050">
                  <c:v>0.16672182883344097</c:v>
                </c:pt>
                <c:pt idx="5051">
                  <c:v>0.16677148302200853</c:v>
                </c:pt>
                <c:pt idx="5052">
                  <c:v>0.16682115445404341</c:v>
                </c:pt>
                <c:pt idx="5053">
                  <c:v>0.16687084313588207</c:v>
                </c:pt>
                <c:pt idx="5054">
                  <c:v>0.16692054907386336</c:v>
                </c:pt>
                <c:pt idx="5055">
                  <c:v>0.16697027227432848</c:v>
                </c:pt>
                <c:pt idx="5056">
                  <c:v>0.16702001274362113</c:v>
                </c:pt>
                <c:pt idx="5057">
                  <c:v>0.16706977048808735</c:v>
                </c:pt>
                <c:pt idx="5058">
                  <c:v>0.16711954551407573</c:v>
                </c:pt>
                <c:pt idx="5059">
                  <c:v>0.16716933782793703</c:v>
                </c:pt>
                <c:pt idx="5060">
                  <c:v>0.16721914743602484</c:v>
                </c:pt>
                <c:pt idx="5061">
                  <c:v>0.16726897434469437</c:v>
                </c:pt>
                <c:pt idx="5062">
                  <c:v>0.1673188185603042</c:v>
                </c:pt>
                <c:pt idx="5063">
                  <c:v>0.16736868008921488</c:v>
                </c:pt>
                <c:pt idx="5064">
                  <c:v>0.16741855893778909</c:v>
                </c:pt>
                <c:pt idx="5065">
                  <c:v>0.16746845511239258</c:v>
                </c:pt>
                <c:pt idx="5066">
                  <c:v>0.16751836861939279</c:v>
                </c:pt>
                <c:pt idx="5067">
                  <c:v>0.16756829946516011</c:v>
                </c:pt>
                <c:pt idx="5068">
                  <c:v>0.16761824765606731</c:v>
                </c:pt>
                <c:pt idx="5069">
                  <c:v>0.16766821319848929</c:v>
                </c:pt>
                <c:pt idx="5070">
                  <c:v>0.1677181960988037</c:v>
                </c:pt>
                <c:pt idx="5071">
                  <c:v>0.16776819636339024</c:v>
                </c:pt>
                <c:pt idx="5072">
                  <c:v>0.16781821399863142</c:v>
                </c:pt>
                <c:pt idx="5073">
                  <c:v>0.16786824901091199</c:v>
                </c:pt>
                <c:pt idx="5074">
                  <c:v>0.16791830140661909</c:v>
                </c:pt>
                <c:pt idx="5075">
                  <c:v>0.16796837119214234</c:v>
                </c:pt>
                <c:pt idx="5076">
                  <c:v>0.16801845837387391</c:v>
                </c:pt>
                <c:pt idx="5077">
                  <c:v>0.16806856295820805</c:v>
                </c:pt>
                <c:pt idx="5078">
                  <c:v>0.16811868495154184</c:v>
                </c:pt>
                <c:pt idx="5079">
                  <c:v>0.16816882436027444</c:v>
                </c:pt>
                <c:pt idx="5080">
                  <c:v>0.16821898119080794</c:v>
                </c:pt>
                <c:pt idx="5081">
                  <c:v>0.16826915544954615</c:v>
                </c:pt>
                <c:pt idx="5082">
                  <c:v>0.16831934714289604</c:v>
                </c:pt>
                <c:pt idx="5083">
                  <c:v>0.16836955627726644</c:v>
                </c:pt>
                <c:pt idx="5084">
                  <c:v>0.16841978285906903</c:v>
                </c:pt>
                <c:pt idx="5085">
                  <c:v>0.16847002689471757</c:v>
                </c:pt>
                <c:pt idx="5086">
                  <c:v>0.16852028839062849</c:v>
                </c:pt>
                <c:pt idx="5087">
                  <c:v>0.16857056735322079</c:v>
                </c:pt>
                <c:pt idx="5088">
                  <c:v>0.16862086378891547</c:v>
                </c:pt>
                <c:pt idx="5089">
                  <c:v>0.16867117770413645</c:v>
                </c:pt>
                <c:pt idx="5090">
                  <c:v>0.16872150910530961</c:v>
                </c:pt>
                <c:pt idx="5091">
                  <c:v>0.16877185799886377</c:v>
                </c:pt>
                <c:pt idx="5092">
                  <c:v>0.16882222439122982</c:v>
                </c:pt>
                <c:pt idx="5093">
                  <c:v>0.16887260828884135</c:v>
                </c:pt>
                <c:pt idx="5094">
                  <c:v>0.16892300969813409</c:v>
                </c:pt>
                <c:pt idx="5095">
                  <c:v>0.16897342862554657</c:v>
                </c:pt>
                <c:pt idx="5096">
                  <c:v>0.16902386507751943</c:v>
                </c:pt>
                <c:pt idx="5097">
                  <c:v>0.16907431906049611</c:v>
                </c:pt>
                <c:pt idx="5098">
                  <c:v>0.16912479058092214</c:v>
                </c:pt>
                <c:pt idx="5099">
                  <c:v>0.16917527964524576</c:v>
                </c:pt>
                <c:pt idx="5100">
                  <c:v>0.16922578625991755</c:v>
                </c:pt>
                <c:pt idx="5101">
                  <c:v>0.16927631043139055</c:v>
                </c:pt>
                <c:pt idx="5102">
                  <c:v>0.16932685216612031</c:v>
                </c:pt>
                <c:pt idx="5103">
                  <c:v>0.16937741147056462</c:v>
                </c:pt>
                <c:pt idx="5104">
                  <c:v>0.16942798835118422</c:v>
                </c:pt>
                <c:pt idx="5105">
                  <c:v>0.16947858281444161</c:v>
                </c:pt>
                <c:pt idx="5106">
                  <c:v>0.16952919486680254</c:v>
                </c:pt>
                <c:pt idx="5107">
                  <c:v>0.16957982451473433</c:v>
                </c:pt>
                <c:pt idx="5108">
                  <c:v>0.16963047176470752</c:v>
                </c:pt>
                <c:pt idx="5109">
                  <c:v>0.16968113662319476</c:v>
                </c:pt>
                <c:pt idx="5110">
                  <c:v>0.16973181909667104</c:v>
                </c:pt>
                <c:pt idx="5111">
                  <c:v>0.16978251919161433</c:v>
                </c:pt>
                <c:pt idx="5112">
                  <c:v>0.16983323691450433</c:v>
                </c:pt>
                <c:pt idx="5113">
                  <c:v>0.16988397227182389</c:v>
                </c:pt>
                <c:pt idx="5114">
                  <c:v>0.16993472527005771</c:v>
                </c:pt>
                <c:pt idx="5115">
                  <c:v>0.16998549591569359</c:v>
                </c:pt>
                <c:pt idx="5116">
                  <c:v>0.17003628421522129</c:v>
                </c:pt>
                <c:pt idx="5117">
                  <c:v>0.17008709017513332</c:v>
                </c:pt>
                <c:pt idx="5118">
                  <c:v>0.17013791380192445</c:v>
                </c:pt>
                <c:pt idx="5119">
                  <c:v>0.17018875510209211</c:v>
                </c:pt>
                <c:pt idx="5120">
                  <c:v>0.17023961408213603</c:v>
                </c:pt>
                <c:pt idx="5121">
                  <c:v>0.17029049074855851</c:v>
                </c:pt>
                <c:pt idx="5122">
                  <c:v>0.17034138510786445</c:v>
                </c:pt>
                <c:pt idx="5123">
                  <c:v>0.17039229716656082</c:v>
                </c:pt>
                <c:pt idx="5124">
                  <c:v>0.1704432269311576</c:v>
                </c:pt>
                <c:pt idx="5125">
                  <c:v>0.17049417440816686</c:v>
                </c:pt>
                <c:pt idx="5126">
                  <c:v>0.17054513960410317</c:v>
                </c:pt>
                <c:pt idx="5127">
                  <c:v>0.1705961225254837</c:v>
                </c:pt>
                <c:pt idx="5128">
                  <c:v>0.17064712317882816</c:v>
                </c:pt>
                <c:pt idx="5129">
                  <c:v>0.17069814157065852</c:v>
                </c:pt>
                <c:pt idx="5130">
                  <c:v>0.17074917770749951</c:v>
                </c:pt>
                <c:pt idx="5131">
                  <c:v>0.1708002315958779</c:v>
                </c:pt>
                <c:pt idx="5132">
                  <c:v>0.17085130324232353</c:v>
                </c:pt>
                <c:pt idx="5133">
                  <c:v>0.17090239265336821</c:v>
                </c:pt>
                <c:pt idx="5134">
                  <c:v>0.17095349983554634</c:v>
                </c:pt>
                <c:pt idx="5135">
                  <c:v>0.17100462479539524</c:v>
                </c:pt>
                <c:pt idx="5136">
                  <c:v>0.17105576753945401</c:v>
                </c:pt>
                <c:pt idx="5137">
                  <c:v>0.17110692807426492</c:v>
                </c:pt>
                <c:pt idx="5138">
                  <c:v>0.17115810640637213</c:v>
                </c:pt>
                <c:pt idx="5139">
                  <c:v>0.17120930254232261</c:v>
                </c:pt>
                <c:pt idx="5140">
                  <c:v>0.17126051648866603</c:v>
                </c:pt>
                <c:pt idx="5141">
                  <c:v>0.171311748251954</c:v>
                </c:pt>
                <c:pt idx="5142">
                  <c:v>0.17136299783874104</c:v>
                </c:pt>
                <c:pt idx="5143">
                  <c:v>0.17141426525558404</c:v>
                </c:pt>
                <c:pt idx="5144">
                  <c:v>0.17146555050904233</c:v>
                </c:pt>
                <c:pt idx="5145">
                  <c:v>0.17151685360567792</c:v>
                </c:pt>
                <c:pt idx="5146">
                  <c:v>0.17156817455205489</c:v>
                </c:pt>
                <c:pt idx="5147">
                  <c:v>0.17161951335474043</c:v>
                </c:pt>
                <c:pt idx="5148">
                  <c:v>0.17167087002030368</c:v>
                </c:pt>
                <c:pt idx="5149">
                  <c:v>0.17172224455531659</c:v>
                </c:pt>
                <c:pt idx="5150">
                  <c:v>0.17177363696635356</c:v>
                </c:pt>
                <c:pt idx="5151">
                  <c:v>0.17182504725999129</c:v>
                </c:pt>
                <c:pt idx="5152">
                  <c:v>0.17187647544280932</c:v>
                </c:pt>
                <c:pt idx="5153">
                  <c:v>0.17192792152138933</c:v>
                </c:pt>
                <c:pt idx="5154">
                  <c:v>0.17197938550231592</c:v>
                </c:pt>
                <c:pt idx="5155">
                  <c:v>0.17203086739217568</c:v>
                </c:pt>
                <c:pt idx="5156">
                  <c:v>0.17208236719755818</c:v>
                </c:pt>
                <c:pt idx="5157">
                  <c:v>0.1721338849250553</c:v>
                </c:pt>
                <c:pt idx="5158">
                  <c:v>0.17218542058126124</c:v>
                </c:pt>
                <c:pt idx="5159">
                  <c:v>0.17223697417277306</c:v>
                </c:pt>
                <c:pt idx="5160">
                  <c:v>0.17228854570619001</c:v>
                </c:pt>
                <c:pt idx="5161">
                  <c:v>0.17234013518811436</c:v>
                </c:pt>
                <c:pt idx="5162">
                  <c:v>0.17239174262514995</c:v>
                </c:pt>
                <c:pt idx="5163">
                  <c:v>0.17244336802390411</c:v>
                </c:pt>
                <c:pt idx="5164">
                  <c:v>0.17249501139098622</c:v>
                </c:pt>
                <c:pt idx="5165">
                  <c:v>0.17254667273300819</c:v>
                </c:pt>
                <c:pt idx="5166">
                  <c:v>0.17259835205658453</c:v>
                </c:pt>
                <c:pt idx="5167">
                  <c:v>0.17265004936833214</c:v>
                </c:pt>
                <c:pt idx="5168">
                  <c:v>0.17270176467487069</c:v>
                </c:pt>
                <c:pt idx="5169">
                  <c:v>0.17275349798282194</c:v>
                </c:pt>
                <c:pt idx="5170">
                  <c:v>0.17280524929881072</c:v>
                </c:pt>
                <c:pt idx="5171">
                  <c:v>0.17285701862946387</c:v>
                </c:pt>
                <c:pt idx="5172">
                  <c:v>0.17290880598141106</c:v>
                </c:pt>
                <c:pt idx="5173">
                  <c:v>0.17296061136128438</c:v>
                </c:pt>
                <c:pt idx="5174">
                  <c:v>0.17301243477571845</c:v>
                </c:pt>
                <c:pt idx="5175">
                  <c:v>0.17306427623135021</c:v>
                </c:pt>
                <c:pt idx="5176">
                  <c:v>0.17311613573481976</c:v>
                </c:pt>
                <c:pt idx="5177">
                  <c:v>0.17316801329276893</c:v>
                </c:pt>
                <c:pt idx="5178">
                  <c:v>0.17321990891184263</c:v>
                </c:pt>
                <c:pt idx="5179">
                  <c:v>0.17327182259868795</c:v>
                </c:pt>
                <c:pt idx="5180">
                  <c:v>0.17332375435995476</c:v>
                </c:pt>
                <c:pt idx="5181">
                  <c:v>0.17337570420229542</c:v>
                </c:pt>
                <c:pt idx="5182">
                  <c:v>0.17342767213236454</c:v>
                </c:pt>
                <c:pt idx="5183">
                  <c:v>0.17347965815681984</c:v>
                </c:pt>
                <c:pt idx="5184">
                  <c:v>0.17353166228232075</c:v>
                </c:pt>
                <c:pt idx="5185">
                  <c:v>0.17358368451553013</c:v>
                </c:pt>
                <c:pt idx="5186">
                  <c:v>0.17363572486311271</c:v>
                </c:pt>
                <c:pt idx="5187">
                  <c:v>0.17368778333173607</c:v>
                </c:pt>
                <c:pt idx="5188">
                  <c:v>0.17373985992807017</c:v>
                </c:pt>
                <c:pt idx="5189">
                  <c:v>0.17379195465878772</c:v>
                </c:pt>
                <c:pt idx="5190">
                  <c:v>0.17384406753056364</c:v>
                </c:pt>
                <c:pt idx="5191">
                  <c:v>0.17389619855007568</c:v>
                </c:pt>
                <c:pt idx="5192">
                  <c:v>0.17394834772400411</c:v>
                </c:pt>
                <c:pt idx="5193">
                  <c:v>0.17400051505903144</c:v>
                </c:pt>
                <c:pt idx="5194">
                  <c:v>0.17405270056184319</c:v>
                </c:pt>
                <c:pt idx="5195">
                  <c:v>0.17410490423912692</c:v>
                </c:pt>
                <c:pt idx="5196">
                  <c:v>0.17415712609757314</c:v>
                </c:pt>
                <c:pt idx="5197">
                  <c:v>0.17420936614387483</c:v>
                </c:pt>
                <c:pt idx="5198">
                  <c:v>0.17426162438472717</c:v>
                </c:pt>
                <c:pt idx="5199">
                  <c:v>0.17431390082682835</c:v>
                </c:pt>
                <c:pt idx="5200">
                  <c:v>0.17436619547687895</c:v>
                </c:pt>
                <c:pt idx="5201">
                  <c:v>0.17441850834158187</c:v>
                </c:pt>
                <c:pt idx="5202">
                  <c:v>0.17447083942764299</c:v>
                </c:pt>
                <c:pt idx="5203">
                  <c:v>0.17452318874177025</c:v>
                </c:pt>
                <c:pt idx="5204">
                  <c:v>0.17457555629067448</c:v>
                </c:pt>
                <c:pt idx="5205">
                  <c:v>0.17462794208106924</c:v>
                </c:pt>
                <c:pt idx="5206">
                  <c:v>0.17468034611966984</c:v>
                </c:pt>
                <c:pt idx="5207">
                  <c:v>0.17473276841319524</c:v>
                </c:pt>
                <c:pt idx="5208">
                  <c:v>0.17478520896836591</c:v>
                </c:pt>
                <c:pt idx="5209">
                  <c:v>0.17483766779190588</c:v>
                </c:pt>
                <c:pt idx="5210">
                  <c:v>0.17489014489054072</c:v>
                </c:pt>
                <c:pt idx="5211">
                  <c:v>0.17494264027099932</c:v>
                </c:pt>
                <c:pt idx="5212">
                  <c:v>0.17499515394001292</c:v>
                </c:pt>
                <c:pt idx="5213">
                  <c:v>0.1750476859043151</c:v>
                </c:pt>
                <c:pt idx="5214">
                  <c:v>0.17510023617064233</c:v>
                </c:pt>
                <c:pt idx="5215">
                  <c:v>0.17515280474573339</c:v>
                </c:pt>
                <c:pt idx="5216">
                  <c:v>0.1752053916363297</c:v>
                </c:pt>
                <c:pt idx="5217">
                  <c:v>0.17525799684917542</c:v>
                </c:pt>
                <c:pt idx="5218">
                  <c:v>0.17531062039101691</c:v>
                </c:pt>
                <c:pt idx="5219">
                  <c:v>0.17536326226860349</c:v>
                </c:pt>
                <c:pt idx="5220">
                  <c:v>0.17541592248868676</c:v>
                </c:pt>
                <c:pt idx="5221">
                  <c:v>0.17546860105802098</c:v>
                </c:pt>
                <c:pt idx="5222">
                  <c:v>0.17552129798336308</c:v>
                </c:pt>
                <c:pt idx="5223">
                  <c:v>0.17557401327147229</c:v>
                </c:pt>
                <c:pt idx="5224">
                  <c:v>0.17562674692911093</c:v>
                </c:pt>
                <c:pt idx="5225">
                  <c:v>0.17567949896304319</c:v>
                </c:pt>
                <c:pt idx="5226">
                  <c:v>0.17573226938003647</c:v>
                </c:pt>
                <c:pt idx="5227">
                  <c:v>0.17578505818686035</c:v>
                </c:pt>
                <c:pt idx="5228">
                  <c:v>0.17583786539028706</c:v>
                </c:pt>
                <c:pt idx="5229">
                  <c:v>0.17589069099709168</c:v>
                </c:pt>
                <c:pt idx="5230">
                  <c:v>0.1759435350140513</c:v>
                </c:pt>
                <c:pt idx="5231">
                  <c:v>0.17599639744794632</c:v>
                </c:pt>
                <c:pt idx="5232">
                  <c:v>0.17604927830555897</c:v>
                </c:pt>
                <c:pt idx="5233">
                  <c:v>0.17610217759367472</c:v>
                </c:pt>
                <c:pt idx="5234">
                  <c:v>0.17615509531908116</c:v>
                </c:pt>
                <c:pt idx="5235">
                  <c:v>0.17620803148856876</c:v>
                </c:pt>
                <c:pt idx="5236">
                  <c:v>0.17626098610893023</c:v>
                </c:pt>
                <c:pt idx="5237">
                  <c:v>0.17631395918696136</c:v>
                </c:pt>
                <c:pt idx="5238">
                  <c:v>0.17636695072946007</c:v>
                </c:pt>
                <c:pt idx="5239">
                  <c:v>0.17641996074322688</c:v>
                </c:pt>
                <c:pt idx="5240">
                  <c:v>0.17647298923506538</c:v>
                </c:pt>
                <c:pt idx="5241">
                  <c:v>0.17652603621178131</c:v>
                </c:pt>
                <c:pt idx="5242">
                  <c:v>0.17657910168018304</c:v>
                </c:pt>
                <c:pt idx="5243">
                  <c:v>0.17663218564708161</c:v>
                </c:pt>
                <c:pt idx="5244">
                  <c:v>0.1766852881192908</c:v>
                </c:pt>
                <c:pt idx="5245">
                  <c:v>0.17673840910362659</c:v>
                </c:pt>
                <c:pt idx="5246">
                  <c:v>0.17679154860690804</c:v>
                </c:pt>
                <c:pt idx="5247">
                  <c:v>0.17684470663595628</c:v>
                </c:pt>
                <c:pt idx="5248">
                  <c:v>0.17689788319759578</c:v>
                </c:pt>
                <c:pt idx="5249">
                  <c:v>0.17695107829865253</c:v>
                </c:pt>
                <c:pt idx="5250">
                  <c:v>0.17700429194595629</c:v>
                </c:pt>
                <c:pt idx="5251">
                  <c:v>0.17705752414633857</c:v>
                </c:pt>
                <c:pt idx="5252">
                  <c:v>0.17711077490663371</c:v>
                </c:pt>
                <c:pt idx="5253">
                  <c:v>0.1771640442336789</c:v>
                </c:pt>
                <c:pt idx="5254">
                  <c:v>0.17721733213431351</c:v>
                </c:pt>
                <c:pt idx="5255">
                  <c:v>0.17727063861538006</c:v>
                </c:pt>
                <c:pt idx="5256">
                  <c:v>0.17732396368372302</c:v>
                </c:pt>
                <c:pt idx="5257">
                  <c:v>0.17737730734619001</c:v>
                </c:pt>
                <c:pt idx="5258">
                  <c:v>0.17743066960963108</c:v>
                </c:pt>
                <c:pt idx="5259">
                  <c:v>0.17748405048089869</c:v>
                </c:pt>
                <c:pt idx="5260">
                  <c:v>0.17753744996684823</c:v>
                </c:pt>
                <c:pt idx="5261">
                  <c:v>0.17759086807433749</c:v>
                </c:pt>
                <c:pt idx="5262">
                  <c:v>0.17764430481022686</c:v>
                </c:pt>
                <c:pt idx="5263">
                  <c:v>0.17769776018137934</c:v>
                </c:pt>
                <c:pt idx="5264">
                  <c:v>0.17775123419466082</c:v>
                </c:pt>
                <c:pt idx="5265">
                  <c:v>0.17780472685693946</c:v>
                </c:pt>
                <c:pt idx="5266">
                  <c:v>0.17785823817508611</c:v>
                </c:pt>
                <c:pt idx="5267">
                  <c:v>0.17791176815597445</c:v>
                </c:pt>
                <c:pt idx="5268">
                  <c:v>0.17796531680648042</c:v>
                </c:pt>
                <c:pt idx="5269">
                  <c:v>0.17801888413348285</c:v>
                </c:pt>
                <c:pt idx="5270">
                  <c:v>0.17807247014386327</c:v>
                </c:pt>
                <c:pt idx="5271">
                  <c:v>0.17812607484450535</c:v>
                </c:pt>
                <c:pt idx="5272">
                  <c:v>0.17817969824229604</c:v>
                </c:pt>
                <c:pt idx="5273">
                  <c:v>0.17823334034412416</c:v>
                </c:pt>
                <c:pt idx="5274">
                  <c:v>0.17828700115688201</c:v>
                </c:pt>
                <c:pt idx="5275">
                  <c:v>0.17834068068746378</c:v>
                </c:pt>
                <c:pt idx="5276">
                  <c:v>0.1783943789427665</c:v>
                </c:pt>
                <c:pt idx="5277">
                  <c:v>0.17844809592969013</c:v>
                </c:pt>
                <c:pt idx="5278">
                  <c:v>0.17850183165513686</c:v>
                </c:pt>
                <c:pt idx="5279">
                  <c:v>0.17855558612601186</c:v>
                </c:pt>
                <c:pt idx="5280">
                  <c:v>0.17860935934922237</c:v>
                </c:pt>
                <c:pt idx="5281">
                  <c:v>0.17866315133167895</c:v>
                </c:pt>
                <c:pt idx="5282">
                  <c:v>0.17871696208029431</c:v>
                </c:pt>
                <c:pt idx="5283">
                  <c:v>0.178770791601984</c:v>
                </c:pt>
                <c:pt idx="5284">
                  <c:v>0.17882463990366615</c:v>
                </c:pt>
                <c:pt idx="5285">
                  <c:v>0.17887850699226152</c:v>
                </c:pt>
                <c:pt idx="5286">
                  <c:v>0.17893239287469351</c:v>
                </c:pt>
                <c:pt idx="5287">
                  <c:v>0.17898629755788806</c:v>
                </c:pt>
                <c:pt idx="5288">
                  <c:v>0.17904022104877393</c:v>
                </c:pt>
                <c:pt idx="5289">
                  <c:v>0.17909416335428238</c:v>
                </c:pt>
                <c:pt idx="5290">
                  <c:v>0.17914812448134734</c:v>
                </c:pt>
                <c:pt idx="5291">
                  <c:v>0.17920210443690546</c:v>
                </c:pt>
                <c:pt idx="5292">
                  <c:v>0.1792561032278959</c:v>
                </c:pt>
                <c:pt idx="5293">
                  <c:v>0.17931012086126044</c:v>
                </c:pt>
                <c:pt idx="5294">
                  <c:v>0.17936415734394387</c:v>
                </c:pt>
                <c:pt idx="5295">
                  <c:v>0.17941821268289301</c:v>
                </c:pt>
                <c:pt idx="5296">
                  <c:v>0.17947228688505792</c:v>
                </c:pt>
                <c:pt idx="5297">
                  <c:v>0.17952637995739096</c:v>
                </c:pt>
                <c:pt idx="5298">
                  <c:v>0.17958049190684713</c:v>
                </c:pt>
                <c:pt idx="5299">
                  <c:v>0.17963462274038411</c:v>
                </c:pt>
                <c:pt idx="5300">
                  <c:v>0.17968877246496245</c:v>
                </c:pt>
                <c:pt idx="5301">
                  <c:v>0.17974294108754513</c:v>
                </c:pt>
                <c:pt idx="5302">
                  <c:v>0.17979712861509775</c:v>
                </c:pt>
                <c:pt idx="5303">
                  <c:v>0.17985133505458883</c:v>
                </c:pt>
                <c:pt idx="5304">
                  <c:v>0.17990556041298919</c:v>
                </c:pt>
                <c:pt idx="5305">
                  <c:v>0.17995980469727255</c:v>
                </c:pt>
                <c:pt idx="5306">
                  <c:v>0.18001406791441513</c:v>
                </c:pt>
                <c:pt idx="5307">
                  <c:v>0.18006835007139599</c:v>
                </c:pt>
                <c:pt idx="5308">
                  <c:v>0.1801226511751966</c:v>
                </c:pt>
                <c:pt idx="5309">
                  <c:v>0.18017697123280152</c:v>
                </c:pt>
                <c:pt idx="5310">
                  <c:v>0.18023131025119732</c:v>
                </c:pt>
                <c:pt idx="5311">
                  <c:v>0.18028566823737374</c:v>
                </c:pt>
                <c:pt idx="5312">
                  <c:v>0.18034004519832303</c:v>
                </c:pt>
                <c:pt idx="5313">
                  <c:v>0.18039444114104011</c:v>
                </c:pt>
                <c:pt idx="5314">
                  <c:v>0.18044885607252256</c:v>
                </c:pt>
                <c:pt idx="5315">
                  <c:v>0.18050328999977053</c:v>
                </c:pt>
                <c:pt idx="5316">
                  <c:v>0.18055774292978707</c:v>
                </c:pt>
                <c:pt idx="5317">
                  <c:v>0.18061221486957763</c:v>
                </c:pt>
                <c:pt idx="5318">
                  <c:v>0.18066670582615055</c:v>
                </c:pt>
                <c:pt idx="5319">
                  <c:v>0.18072121580651648</c:v>
                </c:pt>
                <c:pt idx="5320">
                  <c:v>0.18077574481768949</c:v>
                </c:pt>
                <c:pt idx="5321">
                  <c:v>0.18083029286668531</c:v>
                </c:pt>
                <c:pt idx="5322">
                  <c:v>0.18088485996052303</c:v>
                </c:pt>
                <c:pt idx="5323">
                  <c:v>0.18093944610622445</c:v>
                </c:pt>
                <c:pt idx="5324">
                  <c:v>0.1809940513108135</c:v>
                </c:pt>
                <c:pt idx="5325">
                  <c:v>0.18104867558131743</c:v>
                </c:pt>
                <c:pt idx="5326">
                  <c:v>0.18110331892476553</c:v>
                </c:pt>
                <c:pt idx="5327">
                  <c:v>0.18115798134819047</c:v>
                </c:pt>
                <c:pt idx="5328">
                  <c:v>0.18121266285862672</c:v>
                </c:pt>
                <c:pt idx="5329">
                  <c:v>0.18126736346311234</c:v>
                </c:pt>
                <c:pt idx="5330">
                  <c:v>0.18132208316868764</c:v>
                </c:pt>
                <c:pt idx="5331">
                  <c:v>0.18137682198239535</c:v>
                </c:pt>
                <c:pt idx="5332">
                  <c:v>0.18143157991128153</c:v>
                </c:pt>
                <c:pt idx="5333">
                  <c:v>0.18148635696239412</c:v>
                </c:pt>
                <c:pt idx="5334">
                  <c:v>0.18154115314278449</c:v>
                </c:pt>
                <c:pt idx="5335">
                  <c:v>0.18159596845950629</c:v>
                </c:pt>
                <c:pt idx="5336">
                  <c:v>0.18165080291961594</c:v>
                </c:pt>
                <c:pt idx="5337">
                  <c:v>0.18170565653017254</c:v>
                </c:pt>
                <c:pt idx="5338">
                  <c:v>0.18176052929823791</c:v>
                </c:pt>
                <c:pt idx="5339">
                  <c:v>0.18181542123087652</c:v>
                </c:pt>
                <c:pt idx="5340">
                  <c:v>0.1818703323351557</c:v>
                </c:pt>
                <c:pt idx="5341">
                  <c:v>0.18192526261814501</c:v>
                </c:pt>
                <c:pt idx="5342">
                  <c:v>0.18198021208691736</c:v>
                </c:pt>
                <c:pt idx="5343">
                  <c:v>0.18203518074854769</c:v>
                </c:pt>
                <c:pt idx="5344">
                  <c:v>0.18209016861011426</c:v>
                </c:pt>
                <c:pt idx="5345">
                  <c:v>0.18214517567869754</c:v>
                </c:pt>
                <c:pt idx="5346">
                  <c:v>0.18220020196138076</c:v>
                </c:pt>
                <c:pt idx="5347">
                  <c:v>0.18225524746525029</c:v>
                </c:pt>
                <c:pt idx="5348">
                  <c:v>0.18231031219739455</c:v>
                </c:pt>
                <c:pt idx="5349">
                  <c:v>0.18236539616490527</c:v>
                </c:pt>
                <c:pt idx="5350">
                  <c:v>0.18242049937487625</c:v>
                </c:pt>
                <c:pt idx="5351">
                  <c:v>0.18247562183440472</c:v>
                </c:pt>
                <c:pt idx="5352">
                  <c:v>0.18253076355058984</c:v>
                </c:pt>
                <c:pt idx="5353">
                  <c:v>0.1825859245305341</c:v>
                </c:pt>
                <c:pt idx="5354">
                  <c:v>0.18264110478134238</c:v>
                </c:pt>
                <c:pt idx="5355">
                  <c:v>0.18269630431012246</c:v>
                </c:pt>
                <c:pt idx="5356">
                  <c:v>0.18275152312398463</c:v>
                </c:pt>
                <c:pt idx="5357">
                  <c:v>0.18280676123004172</c:v>
                </c:pt>
                <c:pt idx="5358">
                  <c:v>0.18286201863540993</c:v>
                </c:pt>
                <c:pt idx="5359">
                  <c:v>0.18291729534720755</c:v>
                </c:pt>
                <c:pt idx="5360">
                  <c:v>0.1829725913725557</c:v>
                </c:pt>
                <c:pt idx="5361">
                  <c:v>0.18302790671857849</c:v>
                </c:pt>
                <c:pt idx="5362">
                  <c:v>0.18308324139240245</c:v>
                </c:pt>
                <c:pt idx="5363">
                  <c:v>0.18313859540115693</c:v>
                </c:pt>
                <c:pt idx="5364">
                  <c:v>0.18319396875197402</c:v>
                </c:pt>
                <c:pt idx="5365">
                  <c:v>0.18324936145198836</c:v>
                </c:pt>
                <c:pt idx="5366">
                  <c:v>0.18330477350833782</c:v>
                </c:pt>
                <c:pt idx="5367">
                  <c:v>0.18336020492816202</c:v>
                </c:pt>
                <c:pt idx="5368">
                  <c:v>0.18341565571860455</c:v>
                </c:pt>
                <c:pt idx="5369">
                  <c:v>0.18347112588681064</c:v>
                </c:pt>
                <c:pt idx="5370">
                  <c:v>0.18352661543992865</c:v>
                </c:pt>
                <c:pt idx="5371">
                  <c:v>0.18358212438511001</c:v>
                </c:pt>
                <c:pt idx="5372">
                  <c:v>0.18363765272950819</c:v>
                </c:pt>
                <c:pt idx="5373">
                  <c:v>0.18369320048027996</c:v>
                </c:pt>
                <c:pt idx="5374">
                  <c:v>0.18374876764458445</c:v>
                </c:pt>
                <c:pt idx="5375">
                  <c:v>0.18380435422958388</c:v>
                </c:pt>
                <c:pt idx="5376">
                  <c:v>0.18385996024244267</c:v>
                </c:pt>
                <c:pt idx="5377">
                  <c:v>0.18391558569032851</c:v>
                </c:pt>
                <c:pt idx="5378">
                  <c:v>0.18397123058041154</c:v>
                </c:pt>
                <c:pt idx="5379">
                  <c:v>0.18402689491986465</c:v>
                </c:pt>
                <c:pt idx="5380">
                  <c:v>0.18408257871586359</c:v>
                </c:pt>
                <c:pt idx="5381">
                  <c:v>0.18413828197558654</c:v>
                </c:pt>
                <c:pt idx="5382">
                  <c:v>0.18419400470621486</c:v>
                </c:pt>
                <c:pt idx="5383">
                  <c:v>0.18424974691493218</c:v>
                </c:pt>
                <c:pt idx="5384">
                  <c:v>0.18430550860892531</c:v>
                </c:pt>
                <c:pt idx="5385">
                  <c:v>0.18436128979538352</c:v>
                </c:pt>
                <c:pt idx="5386">
                  <c:v>0.18441709048149871</c:v>
                </c:pt>
                <c:pt idx="5387">
                  <c:v>0.18447291067446592</c:v>
                </c:pt>
                <c:pt idx="5388">
                  <c:v>0.18452875038148253</c:v>
                </c:pt>
                <c:pt idx="5389">
                  <c:v>0.1845846096097489</c:v>
                </c:pt>
                <c:pt idx="5390">
                  <c:v>0.18464048836646815</c:v>
                </c:pt>
                <c:pt idx="5391">
                  <c:v>0.18469638665884597</c:v>
                </c:pt>
                <c:pt idx="5392">
                  <c:v>0.18475230449409094</c:v>
                </c:pt>
                <c:pt idx="5393">
                  <c:v>0.18480824187941416</c:v>
                </c:pt>
                <c:pt idx="5394">
                  <c:v>0.18486419882202978</c:v>
                </c:pt>
                <c:pt idx="5395">
                  <c:v>0.18492017532915478</c:v>
                </c:pt>
                <c:pt idx="5396">
                  <c:v>0.18497617140800823</c:v>
                </c:pt>
                <c:pt idx="5397">
                  <c:v>0.18503218706581284</c:v>
                </c:pt>
                <c:pt idx="5398">
                  <c:v>0.18508822230979319</c:v>
                </c:pt>
                <c:pt idx="5399">
                  <c:v>0.18514427714717746</c:v>
                </c:pt>
                <c:pt idx="5400">
                  <c:v>0.18520035158519599</c:v>
                </c:pt>
                <c:pt idx="5401">
                  <c:v>0.18525644563108198</c:v>
                </c:pt>
                <c:pt idx="5402">
                  <c:v>0.18531255929207163</c:v>
                </c:pt>
                <c:pt idx="5403">
                  <c:v>0.18536869257540362</c:v>
                </c:pt>
                <c:pt idx="5404">
                  <c:v>0.18542484548831967</c:v>
                </c:pt>
                <c:pt idx="5405">
                  <c:v>0.18548101803806386</c:v>
                </c:pt>
                <c:pt idx="5406">
                  <c:v>0.18553721023188324</c:v>
                </c:pt>
                <c:pt idx="5407">
                  <c:v>0.18559342207702798</c:v>
                </c:pt>
                <c:pt idx="5408">
                  <c:v>0.18564965358075042</c:v>
                </c:pt>
                <c:pt idx="5409">
                  <c:v>0.18570590475030588</c:v>
                </c:pt>
                <c:pt idx="5410">
                  <c:v>0.18576217559295263</c:v>
                </c:pt>
                <c:pt idx="5411">
                  <c:v>0.18581846611595143</c:v>
                </c:pt>
                <c:pt idx="5412">
                  <c:v>0.18587477632656604</c:v>
                </c:pt>
                <c:pt idx="5413">
                  <c:v>0.18593110623206283</c:v>
                </c:pt>
                <c:pt idx="5414">
                  <c:v>0.1859874558397111</c:v>
                </c:pt>
                <c:pt idx="5415">
                  <c:v>0.18604382515678258</c:v>
                </c:pt>
                <c:pt idx="5416">
                  <c:v>0.18610021419055214</c:v>
                </c:pt>
                <c:pt idx="5417">
                  <c:v>0.18615662294829738</c:v>
                </c:pt>
                <c:pt idx="5418">
                  <c:v>0.1862130514372983</c:v>
                </c:pt>
                <c:pt idx="5419">
                  <c:v>0.18626949966483833</c:v>
                </c:pt>
                <c:pt idx="5420">
                  <c:v>0.18632596763820292</c:v>
                </c:pt>
                <c:pt idx="5421">
                  <c:v>0.18638245536468104</c:v>
                </c:pt>
                <c:pt idx="5422">
                  <c:v>0.18643896285156364</c:v>
                </c:pt>
                <c:pt idx="5423">
                  <c:v>0.18649549010614522</c:v>
                </c:pt>
                <c:pt idx="5424">
                  <c:v>0.18655203713572263</c:v>
                </c:pt>
                <c:pt idx="5425">
                  <c:v>0.18660860394759565</c:v>
                </c:pt>
                <c:pt idx="5426">
                  <c:v>0.18666519054906663</c:v>
                </c:pt>
                <c:pt idx="5427">
                  <c:v>0.18672179694744087</c:v>
                </c:pt>
                <c:pt idx="5428">
                  <c:v>0.18677842315002671</c:v>
                </c:pt>
                <c:pt idx="5429">
                  <c:v>0.18683506916413453</c:v>
                </c:pt>
                <c:pt idx="5430">
                  <c:v>0.1868917349970784</c:v>
                </c:pt>
                <c:pt idx="5431">
                  <c:v>0.18694842065617456</c:v>
                </c:pt>
                <c:pt idx="5432">
                  <c:v>0.18700512614874218</c:v>
                </c:pt>
                <c:pt idx="5433">
                  <c:v>0.1870618514821033</c:v>
                </c:pt>
                <c:pt idx="5434">
                  <c:v>0.18711859666358283</c:v>
                </c:pt>
                <c:pt idx="5435">
                  <c:v>0.18717536170050816</c:v>
                </c:pt>
                <c:pt idx="5436">
                  <c:v>0.18723214660020993</c:v>
                </c:pt>
                <c:pt idx="5437">
                  <c:v>0.18728895137002097</c:v>
                </c:pt>
                <c:pt idx="5438">
                  <c:v>0.18734577601727756</c:v>
                </c:pt>
                <c:pt idx="5439">
                  <c:v>0.18740262054931833</c:v>
                </c:pt>
                <c:pt idx="5440">
                  <c:v>0.1874594849734848</c:v>
                </c:pt>
                <c:pt idx="5441">
                  <c:v>0.18751636929712143</c:v>
                </c:pt>
                <c:pt idx="5442">
                  <c:v>0.18757327352757514</c:v>
                </c:pt>
                <c:pt idx="5443">
                  <c:v>0.1876301976721963</c:v>
                </c:pt>
                <c:pt idx="5444">
                  <c:v>0.18768714173833725</c:v>
                </c:pt>
                <c:pt idx="5445">
                  <c:v>0.1877441057333539</c:v>
                </c:pt>
                <c:pt idx="5446">
                  <c:v>0.18780108966460429</c:v>
                </c:pt>
                <c:pt idx="5447">
                  <c:v>0.18785809353944988</c:v>
                </c:pt>
                <c:pt idx="5448">
                  <c:v>0.18791511736525443</c:v>
                </c:pt>
                <c:pt idx="5449">
                  <c:v>0.18797216114938486</c:v>
                </c:pt>
                <c:pt idx="5450">
                  <c:v>0.18802922489921078</c:v>
                </c:pt>
                <c:pt idx="5451">
                  <c:v>0.18808630862210435</c:v>
                </c:pt>
                <c:pt idx="5452">
                  <c:v>0.18814341232544107</c:v>
                </c:pt>
                <c:pt idx="5453">
                  <c:v>0.18820053601659867</c:v>
                </c:pt>
                <c:pt idx="5454">
                  <c:v>0.18825767970295831</c:v>
                </c:pt>
                <c:pt idx="5455">
                  <c:v>0.18831484339190332</c:v>
                </c:pt>
                <c:pt idx="5456">
                  <c:v>0.18837202709082046</c:v>
                </c:pt>
                <c:pt idx="5457">
                  <c:v>0.18842923080709875</c:v>
                </c:pt>
                <c:pt idx="5458">
                  <c:v>0.18848645454813037</c:v>
                </c:pt>
                <c:pt idx="5459">
                  <c:v>0.18854369832131024</c:v>
                </c:pt>
                <c:pt idx="5460">
                  <c:v>0.18860096213403618</c:v>
                </c:pt>
                <c:pt idx="5461">
                  <c:v>0.18865824599370851</c:v>
                </c:pt>
                <c:pt idx="5462">
                  <c:v>0.18871554990773096</c:v>
                </c:pt>
                <c:pt idx="5463">
                  <c:v>0.18877287388350927</c:v>
                </c:pt>
                <c:pt idx="5464">
                  <c:v>0.18883021792845281</c:v>
                </c:pt>
                <c:pt idx="5465">
                  <c:v>0.18888758204997322</c:v>
                </c:pt>
                <c:pt idx="5466">
                  <c:v>0.18894496625548521</c:v>
                </c:pt>
                <c:pt idx="5467">
                  <c:v>0.18900237055240646</c:v>
                </c:pt>
                <c:pt idx="5468">
                  <c:v>0.18905979494815686</c:v>
                </c:pt>
                <c:pt idx="5469">
                  <c:v>0.1891172394501601</c:v>
                </c:pt>
                <c:pt idx="5470">
                  <c:v>0.18917470406584166</c:v>
                </c:pt>
                <c:pt idx="5471">
                  <c:v>0.18923218880263062</c:v>
                </c:pt>
                <c:pt idx="5472">
                  <c:v>0.18928969366795859</c:v>
                </c:pt>
                <c:pt idx="5473">
                  <c:v>0.18934721866925999</c:v>
                </c:pt>
                <c:pt idx="5474">
                  <c:v>0.18940476381397223</c:v>
                </c:pt>
                <c:pt idx="5475">
                  <c:v>0.18946232910953523</c:v>
                </c:pt>
                <c:pt idx="5476">
                  <c:v>0.18951991456339226</c:v>
                </c:pt>
                <c:pt idx="5477">
                  <c:v>0.18957752018298887</c:v>
                </c:pt>
                <c:pt idx="5478">
                  <c:v>0.18963514597577388</c:v>
                </c:pt>
                <c:pt idx="5479">
                  <c:v>0.18969279194919875</c:v>
                </c:pt>
                <c:pt idx="5480">
                  <c:v>0.18975045811071778</c:v>
                </c:pt>
                <c:pt idx="5481">
                  <c:v>0.18980814446778818</c:v>
                </c:pt>
                <c:pt idx="5482">
                  <c:v>0.18986585102787001</c:v>
                </c:pt>
                <c:pt idx="5483">
                  <c:v>0.18992357779842595</c:v>
                </c:pt>
                <c:pt idx="5484">
                  <c:v>0.18998132478692195</c:v>
                </c:pt>
                <c:pt idx="5485">
                  <c:v>0.19003909200082644</c:v>
                </c:pt>
                <c:pt idx="5486">
                  <c:v>0.19009687944761089</c:v>
                </c:pt>
                <c:pt idx="5487">
                  <c:v>0.19015468713474939</c:v>
                </c:pt>
                <c:pt idx="5488">
                  <c:v>0.19021251506971923</c:v>
                </c:pt>
                <c:pt idx="5489">
                  <c:v>0.19027036326000024</c:v>
                </c:pt>
                <c:pt idx="5490">
                  <c:v>0.19032823171307528</c:v>
                </c:pt>
                <c:pt idx="5491">
                  <c:v>0.19038612043643008</c:v>
                </c:pt>
                <c:pt idx="5492">
                  <c:v>0.1904440294375529</c:v>
                </c:pt>
                <c:pt idx="5493">
                  <c:v>0.19050195872393547</c:v>
                </c:pt>
                <c:pt idx="5494">
                  <c:v>0.19055990830307165</c:v>
                </c:pt>
                <c:pt idx="5495">
                  <c:v>0.19061787818245884</c:v>
                </c:pt>
                <c:pt idx="5496">
                  <c:v>0.19067586836959677</c:v>
                </c:pt>
                <c:pt idx="5497">
                  <c:v>0.19073387887198828</c:v>
                </c:pt>
                <c:pt idx="5498">
                  <c:v>0.19079190969713913</c:v>
                </c:pt>
                <c:pt idx="5499">
                  <c:v>0.19084996085255757</c:v>
                </c:pt>
                <c:pt idx="5500">
                  <c:v>0.19090803234575535</c:v>
                </c:pt>
                <c:pt idx="5501">
                  <c:v>0.19096612418424649</c:v>
                </c:pt>
                <c:pt idx="5502">
                  <c:v>0.19102423637554816</c:v>
                </c:pt>
                <c:pt idx="5503">
                  <c:v>0.19108236892718036</c:v>
                </c:pt>
                <c:pt idx="5504">
                  <c:v>0.19114052184666586</c:v>
                </c:pt>
                <c:pt idx="5505">
                  <c:v>0.19119869514153048</c:v>
                </c:pt>
                <c:pt idx="5506">
                  <c:v>0.19125688881930272</c:v>
                </c:pt>
                <c:pt idx="5507">
                  <c:v>0.19131510288751397</c:v>
                </c:pt>
                <c:pt idx="5508">
                  <c:v>0.19137333735369891</c:v>
                </c:pt>
                <c:pt idx="5509">
                  <c:v>0.19143159222539435</c:v>
                </c:pt>
                <c:pt idx="5510">
                  <c:v>0.19148986751014055</c:v>
                </c:pt>
                <c:pt idx="5511">
                  <c:v>0.19154816321548043</c:v>
                </c:pt>
                <c:pt idx="5512">
                  <c:v>0.19160647934895966</c:v>
                </c:pt>
                <c:pt idx="5513">
                  <c:v>0.19166481591812737</c:v>
                </c:pt>
                <c:pt idx="5514">
                  <c:v>0.19172317293053462</c:v>
                </c:pt>
                <c:pt idx="5515">
                  <c:v>0.19178155039373637</c:v>
                </c:pt>
                <c:pt idx="5516">
                  <c:v>0.19183994831528942</c:v>
                </c:pt>
                <c:pt idx="5517">
                  <c:v>0.19189836670275456</c:v>
                </c:pt>
                <c:pt idx="5518">
                  <c:v>0.19195680556369449</c:v>
                </c:pt>
                <c:pt idx="5519">
                  <c:v>0.19201526490567541</c:v>
                </c:pt>
                <c:pt idx="5520">
                  <c:v>0.19207374473626615</c:v>
                </c:pt>
                <c:pt idx="5521">
                  <c:v>0.19213224506303841</c:v>
                </c:pt>
                <c:pt idx="5522">
                  <c:v>0.19219076589356704</c:v>
                </c:pt>
                <c:pt idx="5523">
                  <c:v>0.19224930723542927</c:v>
                </c:pt>
                <c:pt idx="5524">
                  <c:v>0.19230786909620581</c:v>
                </c:pt>
                <c:pt idx="5525">
                  <c:v>0.19236645148347983</c:v>
                </c:pt>
                <c:pt idx="5526">
                  <c:v>0.19242505440483762</c:v>
                </c:pt>
                <c:pt idx="5527">
                  <c:v>0.19248367786786824</c:v>
                </c:pt>
                <c:pt idx="5528">
                  <c:v>0.19254232188016379</c:v>
                </c:pt>
                <c:pt idx="5529">
                  <c:v>0.19260098644931906</c:v>
                </c:pt>
                <c:pt idx="5530">
                  <c:v>0.19265967158293187</c:v>
                </c:pt>
                <c:pt idx="5531">
                  <c:v>0.19271837728860289</c:v>
                </c:pt>
                <c:pt idx="5532">
                  <c:v>0.1927771035739359</c:v>
                </c:pt>
                <c:pt idx="5533">
                  <c:v>0.19283585044653712</c:v>
                </c:pt>
                <c:pt idx="5534">
                  <c:v>0.1928946179140161</c:v>
                </c:pt>
                <c:pt idx="5535">
                  <c:v>0.19295340598398508</c:v>
                </c:pt>
                <c:pt idx="5536">
                  <c:v>0.19301221466405924</c:v>
                </c:pt>
                <c:pt idx="5537">
                  <c:v>0.19307104396185687</c:v>
                </c:pt>
                <c:pt idx="5538">
                  <c:v>0.19312989388499865</c:v>
                </c:pt>
                <c:pt idx="5539">
                  <c:v>0.19318876444110888</c:v>
                </c:pt>
                <c:pt idx="5540">
                  <c:v>0.19324765563781396</c:v>
                </c:pt>
                <c:pt idx="5541">
                  <c:v>0.19330656748274408</c:v>
                </c:pt>
                <c:pt idx="5542">
                  <c:v>0.19336549998353147</c:v>
                </c:pt>
                <c:pt idx="5543">
                  <c:v>0.19342445314781195</c:v>
                </c:pt>
                <c:pt idx="5544">
                  <c:v>0.19348342698322402</c:v>
                </c:pt>
                <c:pt idx="5545">
                  <c:v>0.19354242149740883</c:v>
                </c:pt>
                <c:pt idx="5546">
                  <c:v>0.1936014366980108</c:v>
                </c:pt>
                <c:pt idx="5547">
                  <c:v>0.19366047259267707</c:v>
                </c:pt>
                <c:pt idx="5548">
                  <c:v>0.19371952918905794</c:v>
                </c:pt>
                <c:pt idx="5549">
                  <c:v>0.19377860649480627</c:v>
                </c:pt>
                <c:pt idx="5550">
                  <c:v>0.19383770451757817</c:v>
                </c:pt>
                <c:pt idx="5551">
                  <c:v>0.19389682326503252</c:v>
                </c:pt>
                <c:pt idx="5552">
                  <c:v>0.19395596274483098</c:v>
                </c:pt>
                <c:pt idx="5553">
                  <c:v>0.19401512296463841</c:v>
                </c:pt>
                <c:pt idx="5554">
                  <c:v>0.19407430393212241</c:v>
                </c:pt>
                <c:pt idx="5555">
                  <c:v>0.19413350565495349</c:v>
                </c:pt>
                <c:pt idx="5556">
                  <c:v>0.19419272814080549</c:v>
                </c:pt>
                <c:pt idx="5557">
                  <c:v>0.19425197139735445</c:v>
                </c:pt>
                <c:pt idx="5558">
                  <c:v>0.19431123543227988</c:v>
                </c:pt>
                <c:pt idx="5559">
                  <c:v>0.19437052025326407</c:v>
                </c:pt>
                <c:pt idx="5560">
                  <c:v>0.19442982586799218</c:v>
                </c:pt>
                <c:pt idx="5561">
                  <c:v>0.19448915228415262</c:v>
                </c:pt>
                <c:pt idx="5562">
                  <c:v>0.19454849950943612</c:v>
                </c:pt>
                <c:pt idx="5563">
                  <c:v>0.19460786755153694</c:v>
                </c:pt>
                <c:pt idx="5564">
                  <c:v>0.19466725641815186</c:v>
                </c:pt>
                <c:pt idx="5565">
                  <c:v>0.19472666611698106</c:v>
                </c:pt>
                <c:pt idx="5566">
                  <c:v>0.19478609665572696</c:v>
                </c:pt>
                <c:pt idx="5567">
                  <c:v>0.19484554804209578</c:v>
                </c:pt>
                <c:pt idx="5568">
                  <c:v>0.194905020283796</c:v>
                </c:pt>
                <c:pt idx="5569">
                  <c:v>0.19496451338853904</c:v>
                </c:pt>
                <c:pt idx="5570">
                  <c:v>0.19502402736403995</c:v>
                </c:pt>
                <c:pt idx="5571">
                  <c:v>0.19508356221801584</c:v>
                </c:pt>
                <c:pt idx="5572">
                  <c:v>0.19514311795818748</c:v>
                </c:pt>
                <c:pt idx="5573">
                  <c:v>0.19520269459227821</c:v>
                </c:pt>
                <c:pt idx="5574">
                  <c:v>0.19526229212801449</c:v>
                </c:pt>
                <c:pt idx="5575">
                  <c:v>0.19532191057312542</c:v>
                </c:pt>
                <c:pt idx="5576">
                  <c:v>0.19538154993534346</c:v>
                </c:pt>
                <c:pt idx="5577">
                  <c:v>0.19544121022240382</c:v>
                </c:pt>
                <c:pt idx="5578">
                  <c:v>0.19550089144204447</c:v>
                </c:pt>
                <c:pt idx="5579">
                  <c:v>0.19556059360200662</c:v>
                </c:pt>
                <c:pt idx="5580">
                  <c:v>0.19562031671003469</c:v>
                </c:pt>
                <c:pt idx="5581">
                  <c:v>0.19568006077387526</c:v>
                </c:pt>
                <c:pt idx="5582">
                  <c:v>0.19573982580127844</c:v>
                </c:pt>
                <c:pt idx="5583">
                  <c:v>0.19579961179999728</c:v>
                </c:pt>
                <c:pt idx="5584">
                  <c:v>0.19585941877778748</c:v>
                </c:pt>
                <c:pt idx="5585">
                  <c:v>0.19591924674240827</c:v>
                </c:pt>
                <c:pt idx="5586">
                  <c:v>0.19597909570162095</c:v>
                </c:pt>
                <c:pt idx="5587">
                  <c:v>0.19603896566319085</c:v>
                </c:pt>
                <c:pt idx="5588">
                  <c:v>0.19609885663488533</c:v>
                </c:pt>
                <c:pt idx="5589">
                  <c:v>0.19615876862447523</c:v>
                </c:pt>
                <c:pt idx="5590">
                  <c:v>0.19621870163973432</c:v>
                </c:pt>
                <c:pt idx="5591">
                  <c:v>0.19627865568843902</c:v>
                </c:pt>
                <c:pt idx="5592">
                  <c:v>0.19633863077836927</c:v>
                </c:pt>
                <c:pt idx="5593">
                  <c:v>0.19639862691730725</c:v>
                </c:pt>
                <c:pt idx="5594">
                  <c:v>0.19645864411303884</c:v>
                </c:pt>
                <c:pt idx="5595">
                  <c:v>0.19651868237335224</c:v>
                </c:pt>
                <c:pt idx="5596">
                  <c:v>0.19657874170603917</c:v>
                </c:pt>
                <c:pt idx="5597">
                  <c:v>0.19663882211889411</c:v>
                </c:pt>
                <c:pt idx="5598">
                  <c:v>0.19669892361971442</c:v>
                </c:pt>
                <c:pt idx="5599">
                  <c:v>0.19675904621630047</c:v>
                </c:pt>
                <c:pt idx="5600">
                  <c:v>0.19681918991645583</c:v>
                </c:pt>
                <c:pt idx="5601">
                  <c:v>0.19687935472798657</c:v>
                </c:pt>
                <c:pt idx="5602">
                  <c:v>0.19693954065870234</c:v>
                </c:pt>
                <c:pt idx="5603">
                  <c:v>0.1969997477164154</c:v>
                </c:pt>
                <c:pt idx="5604">
                  <c:v>0.19705997590894078</c:v>
                </c:pt>
                <c:pt idx="5605">
                  <c:v>0.19712022524409717</c:v>
                </c:pt>
                <c:pt idx="5606">
                  <c:v>0.19718049572970564</c:v>
                </c:pt>
                <c:pt idx="5607">
                  <c:v>0.19724078737359046</c:v>
                </c:pt>
                <c:pt idx="5608">
                  <c:v>0.19730110018357877</c:v>
                </c:pt>
                <c:pt idx="5609">
                  <c:v>0.19736143416750107</c:v>
                </c:pt>
                <c:pt idx="5610">
                  <c:v>0.19742178933319038</c:v>
                </c:pt>
                <c:pt idx="5611">
                  <c:v>0.19748216568848306</c:v>
                </c:pt>
                <c:pt idx="5612">
                  <c:v>0.19754256324121799</c:v>
                </c:pt>
                <c:pt idx="5613">
                  <c:v>0.19760298199923779</c:v>
                </c:pt>
                <c:pt idx="5614">
                  <c:v>0.19766342197038728</c:v>
                </c:pt>
                <c:pt idx="5615">
                  <c:v>0.19772388316251502</c:v>
                </c:pt>
                <c:pt idx="5616">
                  <c:v>0.19778436558347193</c:v>
                </c:pt>
                <c:pt idx="5617">
                  <c:v>0.19784486924111203</c:v>
                </c:pt>
                <c:pt idx="5618">
                  <c:v>0.19790539414329295</c:v>
                </c:pt>
                <c:pt idx="5619">
                  <c:v>0.19796594029787437</c:v>
                </c:pt>
                <c:pt idx="5620">
                  <c:v>0.19802650771271976</c:v>
                </c:pt>
                <c:pt idx="5621">
                  <c:v>0.19808709639569522</c:v>
                </c:pt>
                <c:pt idx="5622">
                  <c:v>0.19814770635466986</c:v>
                </c:pt>
                <c:pt idx="5623">
                  <c:v>0.19820833759751591</c:v>
                </c:pt>
                <c:pt idx="5624">
                  <c:v>0.19826899013210864</c:v>
                </c:pt>
                <c:pt idx="5625">
                  <c:v>0.19832966396632593</c:v>
                </c:pt>
                <c:pt idx="5626">
                  <c:v>0.19839035910804947</c:v>
                </c:pt>
                <c:pt idx="5627">
                  <c:v>0.198451075565163</c:v>
                </c:pt>
                <c:pt idx="5628">
                  <c:v>0.19851181334555396</c:v>
                </c:pt>
                <c:pt idx="5629">
                  <c:v>0.19857257245711252</c:v>
                </c:pt>
                <c:pt idx="5630">
                  <c:v>0.1986333529077319</c:v>
                </c:pt>
                <c:pt idx="5631">
                  <c:v>0.19869415470530835</c:v>
                </c:pt>
                <c:pt idx="5632">
                  <c:v>0.19875497785774102</c:v>
                </c:pt>
                <c:pt idx="5633">
                  <c:v>0.19881582237293252</c:v>
                </c:pt>
                <c:pt idx="5634">
                  <c:v>0.19887668825878776</c:v>
                </c:pt>
                <c:pt idx="5635">
                  <c:v>0.19893757552321534</c:v>
                </c:pt>
                <c:pt idx="5636">
                  <c:v>0.1989984841741263</c:v>
                </c:pt>
                <c:pt idx="5637">
                  <c:v>0.19905941421943515</c:v>
                </c:pt>
                <c:pt idx="5638">
                  <c:v>0.1991203656670594</c:v>
                </c:pt>
                <c:pt idx="5639">
                  <c:v>0.1991813385249192</c:v>
                </c:pt>
                <c:pt idx="5640">
                  <c:v>0.19924233280093809</c:v>
                </c:pt>
                <c:pt idx="5641">
                  <c:v>0.19930334850304235</c:v>
                </c:pt>
                <c:pt idx="5642">
                  <c:v>0.19936438563916178</c:v>
                </c:pt>
                <c:pt idx="5643">
                  <c:v>0.19942544421722844</c:v>
                </c:pt>
                <c:pt idx="5644">
                  <c:v>0.19948652424517815</c:v>
                </c:pt>
                <c:pt idx="5645">
                  <c:v>0.19954762573094936</c:v>
                </c:pt>
                <c:pt idx="5646">
                  <c:v>0.19960874868248377</c:v>
                </c:pt>
                <c:pt idx="5647">
                  <c:v>0.19966989310772582</c:v>
                </c:pt>
                <c:pt idx="5648">
                  <c:v>0.19973105901462324</c:v>
                </c:pt>
                <c:pt idx="5649">
                  <c:v>0.19979224641112658</c:v>
                </c:pt>
                <c:pt idx="5650">
                  <c:v>0.19985345530518983</c:v>
                </c:pt>
                <c:pt idx="5651">
                  <c:v>0.1999146857047695</c:v>
                </c:pt>
                <c:pt idx="5652">
                  <c:v>0.19997593761782556</c:v>
                </c:pt>
                <c:pt idx="5653">
                  <c:v>0.2000372110523205</c:v>
                </c:pt>
                <c:pt idx="5654">
                  <c:v>0.20009850601622056</c:v>
                </c:pt>
                <c:pt idx="5655">
                  <c:v>0.20015982251749448</c:v>
                </c:pt>
                <c:pt idx="5656">
                  <c:v>0.2002211605641141</c:v>
                </c:pt>
                <c:pt idx="5657">
                  <c:v>0.20028252016405482</c:v>
                </c:pt>
                <c:pt idx="5658">
                  <c:v>0.20034390132529409</c:v>
                </c:pt>
                <c:pt idx="5659">
                  <c:v>0.20040530405581353</c:v>
                </c:pt>
                <c:pt idx="5660">
                  <c:v>0.20046672836359686</c:v>
                </c:pt>
                <c:pt idx="5661">
                  <c:v>0.20052817425663155</c:v>
                </c:pt>
                <c:pt idx="5662">
                  <c:v>0.20058964174290783</c:v>
                </c:pt>
                <c:pt idx="5663">
                  <c:v>0.20065113083041866</c:v>
                </c:pt>
                <c:pt idx="5664">
                  <c:v>0.20071264152716078</c:v>
                </c:pt>
                <c:pt idx="5665">
                  <c:v>0.20077417384113319</c:v>
                </c:pt>
                <c:pt idx="5666">
                  <c:v>0.20083572778033851</c:v>
                </c:pt>
                <c:pt idx="5667">
                  <c:v>0.20089730335278236</c:v>
                </c:pt>
                <c:pt idx="5668">
                  <c:v>0.20095890056647309</c:v>
                </c:pt>
                <c:pt idx="5669">
                  <c:v>0.20102051942942237</c:v>
                </c:pt>
                <c:pt idx="5670">
                  <c:v>0.20108215994964498</c:v>
                </c:pt>
                <c:pt idx="5671">
                  <c:v>0.2011438221351585</c:v>
                </c:pt>
                <c:pt idx="5672">
                  <c:v>0.20120550599398371</c:v>
                </c:pt>
                <c:pt idx="5673">
                  <c:v>0.20126721153414442</c:v>
                </c:pt>
                <c:pt idx="5674">
                  <c:v>0.20132893876366792</c:v>
                </c:pt>
                <c:pt idx="5675">
                  <c:v>0.20139068769058377</c:v>
                </c:pt>
                <c:pt idx="5676">
                  <c:v>0.20145245832292505</c:v>
                </c:pt>
                <c:pt idx="5677">
                  <c:v>0.20151425066872819</c:v>
                </c:pt>
                <c:pt idx="5678">
                  <c:v>0.20157606473603204</c:v>
                </c:pt>
                <c:pt idx="5679">
                  <c:v>0.20163790053287897</c:v>
                </c:pt>
                <c:pt idx="5680">
                  <c:v>0.20169975806731422</c:v>
                </c:pt>
                <c:pt idx="5681">
                  <c:v>0.20176163734738647</c:v>
                </c:pt>
                <c:pt idx="5682">
                  <c:v>0.20182353838114683</c:v>
                </c:pt>
                <c:pt idx="5683">
                  <c:v>0.2018854611766501</c:v>
                </c:pt>
                <c:pt idx="5684">
                  <c:v>0.20194740574195366</c:v>
                </c:pt>
                <c:pt idx="5685">
                  <c:v>0.20200937208511843</c:v>
                </c:pt>
                <c:pt idx="5686">
                  <c:v>0.20207136021420818</c:v>
                </c:pt>
                <c:pt idx="5687">
                  <c:v>0.20213337013728952</c:v>
                </c:pt>
                <c:pt idx="5688">
                  <c:v>0.20219540186243268</c:v>
                </c:pt>
                <c:pt idx="5689">
                  <c:v>0.20225745539771034</c:v>
                </c:pt>
                <c:pt idx="5690">
                  <c:v>0.20231953075119899</c:v>
                </c:pt>
                <c:pt idx="5691">
                  <c:v>0.20238162793097747</c:v>
                </c:pt>
                <c:pt idx="5692">
                  <c:v>0.20244374694512829</c:v>
                </c:pt>
                <c:pt idx="5693">
                  <c:v>0.20250588780173664</c:v>
                </c:pt>
                <c:pt idx="5694">
                  <c:v>0.20256805050889107</c:v>
                </c:pt>
                <c:pt idx="5695">
                  <c:v>0.20263023507468303</c:v>
                </c:pt>
                <c:pt idx="5696">
                  <c:v>0.20269244150720714</c:v>
                </c:pt>
                <c:pt idx="5697">
                  <c:v>0.20275466981456117</c:v>
                </c:pt>
                <c:pt idx="5698">
                  <c:v>0.202816920004846</c:v>
                </c:pt>
                <c:pt idx="5699">
                  <c:v>0.20287919208616528</c:v>
                </c:pt>
                <c:pt idx="5700">
                  <c:v>0.20294148606662624</c:v>
                </c:pt>
                <c:pt idx="5701">
                  <c:v>0.2030038019543389</c:v>
                </c:pt>
                <c:pt idx="5702">
                  <c:v>0.20306613975741619</c:v>
                </c:pt>
                <c:pt idx="5703">
                  <c:v>0.20312849948397493</c:v>
                </c:pt>
                <c:pt idx="5704">
                  <c:v>0.20319088114213402</c:v>
                </c:pt>
                <c:pt idx="5705">
                  <c:v>0.20325328474001622</c:v>
                </c:pt>
                <c:pt idx="5706">
                  <c:v>0.20331571028574688</c:v>
                </c:pt>
                <c:pt idx="5707">
                  <c:v>0.20337815778745505</c:v>
                </c:pt>
                <c:pt idx="5708">
                  <c:v>0.20344062725327214</c:v>
                </c:pt>
                <c:pt idx="5709">
                  <c:v>0.20350311869133328</c:v>
                </c:pt>
                <c:pt idx="5710">
                  <c:v>0.20356563210977652</c:v>
                </c:pt>
                <c:pt idx="5711">
                  <c:v>0.20362816751674273</c:v>
                </c:pt>
                <c:pt idx="5712">
                  <c:v>0.20369072492037638</c:v>
                </c:pt>
                <c:pt idx="5713">
                  <c:v>0.20375330432882463</c:v>
                </c:pt>
                <c:pt idx="5714">
                  <c:v>0.203815905750238</c:v>
                </c:pt>
                <c:pt idx="5715">
                  <c:v>0.20387852919277014</c:v>
                </c:pt>
                <c:pt idx="5716">
                  <c:v>0.20394117466457765</c:v>
                </c:pt>
                <c:pt idx="5717">
                  <c:v>0.20400384217382028</c:v>
                </c:pt>
                <c:pt idx="5718">
                  <c:v>0.20406653172866093</c:v>
                </c:pt>
                <c:pt idx="5719">
                  <c:v>0.20412924333726579</c:v>
                </c:pt>
                <c:pt idx="5720">
                  <c:v>0.20419197700780381</c:v>
                </c:pt>
                <c:pt idx="5721">
                  <c:v>0.20425473274844738</c:v>
                </c:pt>
                <c:pt idx="5722">
                  <c:v>0.20431751056737177</c:v>
                </c:pt>
                <c:pt idx="5723">
                  <c:v>0.20438031047275562</c:v>
                </c:pt>
                <c:pt idx="5724">
                  <c:v>0.20444313247278054</c:v>
                </c:pt>
                <c:pt idx="5725">
                  <c:v>0.2045059765756311</c:v>
                </c:pt>
                <c:pt idx="5726">
                  <c:v>0.20456884278949539</c:v>
                </c:pt>
                <c:pt idx="5727">
                  <c:v>0.2046317311225645</c:v>
                </c:pt>
                <c:pt idx="5728">
                  <c:v>0.2046946415830323</c:v>
                </c:pt>
                <c:pt idx="5729">
                  <c:v>0.20475757417909637</c:v>
                </c:pt>
                <c:pt idx="5730">
                  <c:v>0.20482052891895677</c:v>
                </c:pt>
                <c:pt idx="5731">
                  <c:v>0.20488350581081743</c:v>
                </c:pt>
                <c:pt idx="5732">
                  <c:v>0.20494650486288457</c:v>
                </c:pt>
                <c:pt idx="5733">
                  <c:v>0.20500952608336837</c:v>
                </c:pt>
                <c:pt idx="5734">
                  <c:v>0.20507256948048175</c:v>
                </c:pt>
                <c:pt idx="5735">
                  <c:v>0.20513563506244045</c:v>
                </c:pt>
                <c:pt idx="5736">
                  <c:v>0.2051987228374641</c:v>
                </c:pt>
                <c:pt idx="5737">
                  <c:v>0.20526183281377469</c:v>
                </c:pt>
                <c:pt idx="5738">
                  <c:v>0.20532496499959796</c:v>
                </c:pt>
                <c:pt idx="5739">
                  <c:v>0.20538811940316251</c:v>
                </c:pt>
                <c:pt idx="5740">
                  <c:v>0.2054512960327001</c:v>
                </c:pt>
                <c:pt idx="5741">
                  <c:v>0.20551449489644572</c:v>
                </c:pt>
                <c:pt idx="5742">
                  <c:v>0.2055777160026373</c:v>
                </c:pt>
                <c:pt idx="5743">
                  <c:v>0.20564095935951623</c:v>
                </c:pt>
                <c:pt idx="5744">
                  <c:v>0.20570422497532673</c:v>
                </c:pt>
                <c:pt idx="5745">
                  <c:v>0.20576751285831646</c:v>
                </c:pt>
                <c:pt idx="5746">
                  <c:v>0.20583082301673605</c:v>
                </c:pt>
                <c:pt idx="5747">
                  <c:v>0.20589415545883918</c:v>
                </c:pt>
                <c:pt idx="5748">
                  <c:v>0.205957510192883</c:v>
                </c:pt>
                <c:pt idx="5749">
                  <c:v>0.20602088722712758</c:v>
                </c:pt>
                <c:pt idx="5750">
                  <c:v>0.20608428656983616</c:v>
                </c:pt>
                <c:pt idx="5751">
                  <c:v>0.20614770822927542</c:v>
                </c:pt>
                <c:pt idx="5752">
                  <c:v>0.20621115221371455</c:v>
                </c:pt>
                <c:pt idx="5753">
                  <c:v>0.20627461853142678</c:v>
                </c:pt>
                <c:pt idx="5754">
                  <c:v>0.20633810719068754</c:v>
                </c:pt>
                <c:pt idx="5755">
                  <c:v>0.20640161819977643</c:v>
                </c:pt>
                <c:pt idx="5756">
                  <c:v>0.20646515156697537</c:v>
                </c:pt>
                <c:pt idx="5757">
                  <c:v>0.20652870730056966</c:v>
                </c:pt>
                <c:pt idx="5758">
                  <c:v>0.2065922854088483</c:v>
                </c:pt>
                <c:pt idx="5759">
                  <c:v>0.2066558859001027</c:v>
                </c:pt>
                <c:pt idx="5760">
                  <c:v>0.20671950878262793</c:v>
                </c:pt>
                <c:pt idx="5761">
                  <c:v>0.20678315406472184</c:v>
                </c:pt>
                <c:pt idx="5762">
                  <c:v>0.20684682175468597</c:v>
                </c:pt>
                <c:pt idx="5763">
                  <c:v>0.2069105118608246</c:v>
                </c:pt>
                <c:pt idx="5764">
                  <c:v>0.20697422439144544</c:v>
                </c:pt>
                <c:pt idx="5765">
                  <c:v>0.20703795935485914</c:v>
                </c:pt>
                <c:pt idx="5766">
                  <c:v>0.20710171675937972</c:v>
                </c:pt>
                <c:pt idx="5767">
                  <c:v>0.20716549661332426</c:v>
                </c:pt>
                <c:pt idx="5768">
                  <c:v>0.20722929892501304</c:v>
                </c:pt>
                <c:pt idx="5769">
                  <c:v>0.20729312370276978</c:v>
                </c:pt>
                <c:pt idx="5770">
                  <c:v>0.20735697095492073</c:v>
                </c:pt>
                <c:pt idx="5771">
                  <c:v>0.20742084068979599</c:v>
                </c:pt>
                <c:pt idx="5772">
                  <c:v>0.20748473291572872</c:v>
                </c:pt>
                <c:pt idx="5773">
                  <c:v>0.20754864764105482</c:v>
                </c:pt>
                <c:pt idx="5774">
                  <c:v>0.2076125848741138</c:v>
                </c:pt>
                <c:pt idx="5775">
                  <c:v>0.20767654462324844</c:v>
                </c:pt>
                <c:pt idx="5776">
                  <c:v>0.20774052689680408</c:v>
                </c:pt>
                <c:pt idx="5777">
                  <c:v>0.20780453170313026</c:v>
                </c:pt>
                <c:pt idx="5778">
                  <c:v>0.20786855905057863</c:v>
                </c:pt>
                <c:pt idx="5779">
                  <c:v>0.20793260894750482</c:v>
                </c:pt>
                <c:pt idx="5780">
                  <c:v>0.20799668140226732</c:v>
                </c:pt>
                <c:pt idx="5781">
                  <c:v>0.20806077642322759</c:v>
                </c:pt>
                <c:pt idx="5782">
                  <c:v>0.20812489401875112</c:v>
                </c:pt>
                <c:pt idx="5783">
                  <c:v>0.20818903419720544</c:v>
                </c:pt>
                <c:pt idx="5784">
                  <c:v>0.20825319696696232</c:v>
                </c:pt>
                <c:pt idx="5785">
                  <c:v>0.20831738233639591</c:v>
                </c:pt>
                <c:pt idx="5786">
                  <c:v>0.20838159031388417</c:v>
                </c:pt>
                <c:pt idx="5787">
                  <c:v>0.20844582090780794</c:v>
                </c:pt>
                <c:pt idx="5788">
                  <c:v>0.20851007412655148</c:v>
                </c:pt>
                <c:pt idx="5789">
                  <c:v>0.20857434997850197</c:v>
                </c:pt>
                <c:pt idx="5790">
                  <c:v>0.20863864847204994</c:v>
                </c:pt>
                <c:pt idx="5791">
                  <c:v>0.20870296961558923</c:v>
                </c:pt>
                <c:pt idx="5792">
                  <c:v>0.20876731341751675</c:v>
                </c:pt>
                <c:pt idx="5793">
                  <c:v>0.20883167988623261</c:v>
                </c:pt>
                <c:pt idx="5794">
                  <c:v>0.20889606903014016</c:v>
                </c:pt>
                <c:pt idx="5795">
                  <c:v>0.20896048085764615</c:v>
                </c:pt>
                <c:pt idx="5796">
                  <c:v>0.20902491537716017</c:v>
                </c:pt>
                <c:pt idx="5797">
                  <c:v>0.20908937259709545</c:v>
                </c:pt>
                <c:pt idx="5798">
                  <c:v>0.20915385252586785</c:v>
                </c:pt>
                <c:pt idx="5799">
                  <c:v>0.2092183551718973</c:v>
                </c:pt>
                <c:pt idx="5800">
                  <c:v>0.20928288054360591</c:v>
                </c:pt>
                <c:pt idx="5801">
                  <c:v>0.20934742864942021</c:v>
                </c:pt>
                <c:pt idx="5802">
                  <c:v>0.20941199949776865</c:v>
                </c:pt>
                <c:pt idx="5803">
                  <c:v>0.20947659309708391</c:v>
                </c:pt>
                <c:pt idx="5804">
                  <c:v>0.20954120945580168</c:v>
                </c:pt>
                <c:pt idx="5805">
                  <c:v>0.20960584858236025</c:v>
                </c:pt>
                <c:pt idx="5806">
                  <c:v>0.20967051048520202</c:v>
                </c:pt>
                <c:pt idx="5807">
                  <c:v>0.20973519517277195</c:v>
                </c:pt>
                <c:pt idx="5808">
                  <c:v>0.20979990265351869</c:v>
                </c:pt>
                <c:pt idx="5809">
                  <c:v>0.20986463293589366</c:v>
                </c:pt>
                <c:pt idx="5810">
                  <c:v>0.20992938602835209</c:v>
                </c:pt>
                <c:pt idx="5811">
                  <c:v>0.209994161939352</c:v>
                </c:pt>
                <c:pt idx="5812">
                  <c:v>0.21005896067735458</c:v>
                </c:pt>
                <c:pt idx="5813">
                  <c:v>0.21012378225082468</c:v>
                </c:pt>
                <c:pt idx="5814">
                  <c:v>0.21018862666822993</c:v>
                </c:pt>
                <c:pt idx="5815">
                  <c:v>0.21025349393804163</c:v>
                </c:pt>
                <c:pt idx="5816">
                  <c:v>0.21031838406873402</c:v>
                </c:pt>
                <c:pt idx="5817">
                  <c:v>0.21038329706878448</c:v>
                </c:pt>
                <c:pt idx="5818">
                  <c:v>0.21044823294667411</c:v>
                </c:pt>
                <c:pt idx="5819">
                  <c:v>0.21051319171088664</c:v>
                </c:pt>
                <c:pt idx="5820">
                  <c:v>0.21057817336990958</c:v>
                </c:pt>
                <c:pt idx="5821">
                  <c:v>0.21064317793223333</c:v>
                </c:pt>
                <c:pt idx="5822">
                  <c:v>0.21070820540635163</c:v>
                </c:pt>
                <c:pt idx="5823">
                  <c:v>0.21077325580076176</c:v>
                </c:pt>
                <c:pt idx="5824">
                  <c:v>0.21083832912396372</c:v>
                </c:pt>
                <c:pt idx="5825">
                  <c:v>0.21090342538446122</c:v>
                </c:pt>
                <c:pt idx="5826">
                  <c:v>0.21096854459076061</c:v>
                </c:pt>
                <c:pt idx="5827">
                  <c:v>0.21103368675137246</c:v>
                </c:pt>
                <c:pt idx="5828">
                  <c:v>0.21109885187480992</c:v>
                </c:pt>
                <c:pt idx="5829">
                  <c:v>0.21116403996958907</c:v>
                </c:pt>
                <c:pt idx="5830">
                  <c:v>0.21122925104423032</c:v>
                </c:pt>
                <c:pt idx="5831">
                  <c:v>0.21129448510725618</c:v>
                </c:pt>
                <c:pt idx="5832">
                  <c:v>0.21135974216719333</c:v>
                </c:pt>
                <c:pt idx="5833">
                  <c:v>0.21142502223257104</c:v>
                </c:pt>
                <c:pt idx="5834">
                  <c:v>0.21149032531192238</c:v>
                </c:pt>
                <c:pt idx="5835">
                  <c:v>0.21155565141378321</c:v>
                </c:pt>
                <c:pt idx="5836">
                  <c:v>0.21162100054669311</c:v>
                </c:pt>
                <c:pt idx="5837">
                  <c:v>0.21168637271919449</c:v>
                </c:pt>
                <c:pt idx="5838">
                  <c:v>0.2117517679398333</c:v>
                </c:pt>
                <c:pt idx="5839">
                  <c:v>0.21181718621715867</c:v>
                </c:pt>
                <c:pt idx="5840">
                  <c:v>0.21188262755972304</c:v>
                </c:pt>
                <c:pt idx="5841">
                  <c:v>0.21194809197608211</c:v>
                </c:pt>
                <c:pt idx="5842">
                  <c:v>0.21201357947479468</c:v>
                </c:pt>
                <c:pt idx="5843">
                  <c:v>0.2120790900644231</c:v>
                </c:pt>
                <c:pt idx="5844">
                  <c:v>0.21214462375353293</c:v>
                </c:pt>
                <c:pt idx="5845">
                  <c:v>0.21221018055069288</c:v>
                </c:pt>
                <c:pt idx="5846">
                  <c:v>0.21227576046447477</c:v>
                </c:pt>
                <c:pt idx="5847">
                  <c:v>0.21234136350345442</c:v>
                </c:pt>
                <c:pt idx="5848">
                  <c:v>0.21240698967620997</c:v>
                </c:pt>
                <c:pt idx="5849">
                  <c:v>0.21247263899132368</c:v>
                </c:pt>
                <c:pt idx="5850">
                  <c:v>0.21253831145738042</c:v>
                </c:pt>
                <c:pt idx="5851">
                  <c:v>0.21260400708296859</c:v>
                </c:pt>
                <c:pt idx="5852">
                  <c:v>0.21266972587668034</c:v>
                </c:pt>
                <c:pt idx="5853">
                  <c:v>0.21273546784711025</c:v>
                </c:pt>
                <c:pt idx="5854">
                  <c:v>0.21280123300285694</c:v>
                </c:pt>
                <c:pt idx="5855">
                  <c:v>0.2128670213525217</c:v>
                </c:pt>
                <c:pt idx="5856">
                  <c:v>0.21293283290470968</c:v>
                </c:pt>
                <c:pt idx="5857">
                  <c:v>0.21299866766802897</c:v>
                </c:pt>
                <c:pt idx="5858">
                  <c:v>0.21306452565109099</c:v>
                </c:pt>
                <c:pt idx="5859">
                  <c:v>0.2131304068625105</c:v>
                </c:pt>
                <c:pt idx="5860">
                  <c:v>0.21319631131090558</c:v>
                </c:pt>
                <c:pt idx="5861">
                  <c:v>0.2132622390048976</c:v>
                </c:pt>
                <c:pt idx="5862">
                  <c:v>0.21332818995311109</c:v>
                </c:pt>
                <c:pt idx="5863">
                  <c:v>0.2133941641641742</c:v>
                </c:pt>
                <c:pt idx="5864">
                  <c:v>0.21346016164671791</c:v>
                </c:pt>
                <c:pt idx="5865">
                  <c:v>0.21352618240937699</c:v>
                </c:pt>
                <c:pt idx="5866">
                  <c:v>0.21359222646078901</c:v>
                </c:pt>
                <c:pt idx="5867">
                  <c:v>0.21365829380959542</c:v>
                </c:pt>
                <c:pt idx="5868">
                  <c:v>0.21372438446444045</c:v>
                </c:pt>
                <c:pt idx="5869">
                  <c:v>0.21379049843397205</c:v>
                </c:pt>
                <c:pt idx="5870">
                  <c:v>0.21385663572684108</c:v>
                </c:pt>
                <c:pt idx="5871">
                  <c:v>0.21392279635170211</c:v>
                </c:pt>
                <c:pt idx="5872">
                  <c:v>0.21398898031721253</c:v>
                </c:pt>
                <c:pt idx="5873">
                  <c:v>0.21405518763203371</c:v>
                </c:pt>
                <c:pt idx="5874">
                  <c:v>0.21412141830482961</c:v>
                </c:pt>
                <c:pt idx="5875">
                  <c:v>0.21418767234426803</c:v>
                </c:pt>
                <c:pt idx="5876">
                  <c:v>0.21425394975901996</c:v>
                </c:pt>
                <c:pt idx="5877">
                  <c:v>0.21432025055775944</c:v>
                </c:pt>
                <c:pt idx="5878">
                  <c:v>0.21438657474916428</c:v>
                </c:pt>
                <c:pt idx="5879">
                  <c:v>0.21445292234191496</c:v>
                </c:pt>
                <c:pt idx="5880">
                  <c:v>0.21451929334469619</c:v>
                </c:pt>
                <c:pt idx="5881">
                  <c:v>0.21458568776619519</c:v>
                </c:pt>
                <c:pt idx="5882">
                  <c:v>0.21465210561510284</c:v>
                </c:pt>
                <c:pt idx="5883">
                  <c:v>0.21471854690011341</c:v>
                </c:pt>
                <c:pt idx="5884">
                  <c:v>0.21478501162992433</c:v>
                </c:pt>
                <c:pt idx="5885">
                  <c:v>0.21485149981323634</c:v>
                </c:pt>
                <c:pt idx="5886">
                  <c:v>0.21491801145875378</c:v>
                </c:pt>
                <c:pt idx="5887">
                  <c:v>0.21498454657518393</c:v>
                </c:pt>
                <c:pt idx="5888">
                  <c:v>0.21505110517123774</c:v>
                </c:pt>
                <c:pt idx="5889">
                  <c:v>0.21511768725562938</c:v>
                </c:pt>
                <c:pt idx="5890">
                  <c:v>0.21518429283707621</c:v>
                </c:pt>
                <c:pt idx="5891">
                  <c:v>0.21525092192429898</c:v>
                </c:pt>
                <c:pt idx="5892">
                  <c:v>0.2153175745260219</c:v>
                </c:pt>
                <c:pt idx="5893">
                  <c:v>0.21538425065097269</c:v>
                </c:pt>
                <c:pt idx="5894">
                  <c:v>0.21545095030788172</c:v>
                </c:pt>
                <c:pt idx="5895">
                  <c:v>0.21551767350548365</c:v>
                </c:pt>
                <c:pt idx="5896">
                  <c:v>0.21558442025251551</c:v>
                </c:pt>
                <c:pt idx="5897">
                  <c:v>0.21565119055771853</c:v>
                </c:pt>
                <c:pt idx="5898">
                  <c:v>0.21571798442983658</c:v>
                </c:pt>
                <c:pt idx="5899">
                  <c:v>0.21578480187761728</c:v>
                </c:pt>
                <c:pt idx="5900">
                  <c:v>0.21585164290981168</c:v>
                </c:pt>
                <c:pt idx="5901">
                  <c:v>0.21591850753517372</c:v>
                </c:pt>
                <c:pt idx="5902">
                  <c:v>0.21598539576246126</c:v>
                </c:pt>
                <c:pt idx="5903">
                  <c:v>0.21605230760043492</c:v>
                </c:pt>
                <c:pt idx="5904">
                  <c:v>0.21611924305785929</c:v>
                </c:pt>
                <c:pt idx="5905">
                  <c:v>0.2161862021435017</c:v>
                </c:pt>
                <c:pt idx="5906">
                  <c:v>0.21625318486613332</c:v>
                </c:pt>
                <c:pt idx="5907">
                  <c:v>0.21632019123452847</c:v>
                </c:pt>
                <c:pt idx="5908">
                  <c:v>0.21638722125746471</c:v>
                </c:pt>
                <c:pt idx="5909">
                  <c:v>0.21645427494372332</c:v>
                </c:pt>
                <c:pt idx="5910">
                  <c:v>0.21652135230208833</c:v>
                </c:pt>
                <c:pt idx="5911">
                  <c:v>0.21658845334134791</c:v>
                </c:pt>
                <c:pt idx="5912">
                  <c:v>0.21665557807029287</c:v>
                </c:pt>
                <c:pt idx="5913">
                  <c:v>0.21672272649771801</c:v>
                </c:pt>
                <c:pt idx="5914">
                  <c:v>0.21678989863242087</c:v>
                </c:pt>
                <c:pt idx="5915">
                  <c:v>0.21685709448320284</c:v>
                </c:pt>
                <c:pt idx="5916">
                  <c:v>0.21692431405886847</c:v>
                </c:pt>
                <c:pt idx="5917">
                  <c:v>0.21699155736822581</c:v>
                </c:pt>
                <c:pt idx="5918">
                  <c:v>0.21705882442008603</c:v>
                </c:pt>
                <c:pt idx="5919">
                  <c:v>0.217126115223264</c:v>
                </c:pt>
                <c:pt idx="5920">
                  <c:v>0.21719342978657755</c:v>
                </c:pt>
                <c:pt idx="5921">
                  <c:v>0.2172607681188484</c:v>
                </c:pt>
                <c:pt idx="5922">
                  <c:v>0.21732813022890121</c:v>
                </c:pt>
                <c:pt idx="5923">
                  <c:v>0.21739551612556401</c:v>
                </c:pt>
                <c:pt idx="5924">
                  <c:v>0.21746292581766882</c:v>
                </c:pt>
                <c:pt idx="5925">
                  <c:v>0.21753035931405007</c:v>
                </c:pt>
                <c:pt idx="5926">
                  <c:v>0.21759781662354657</c:v>
                </c:pt>
                <c:pt idx="5927">
                  <c:v>0.21766529775499957</c:v>
                </c:pt>
                <c:pt idx="5928">
                  <c:v>0.21773280271725437</c:v>
                </c:pt>
                <c:pt idx="5929">
                  <c:v>0.21780033151915962</c:v>
                </c:pt>
                <c:pt idx="5930">
                  <c:v>0.21786788416956698</c:v>
                </c:pt>
                <c:pt idx="5931">
                  <c:v>0.21793546067733183</c:v>
                </c:pt>
                <c:pt idx="5932">
                  <c:v>0.21800306105131262</c:v>
                </c:pt>
                <c:pt idx="5933">
                  <c:v>0.21807068530037144</c:v>
                </c:pt>
                <c:pt idx="5934">
                  <c:v>0.21813833343337388</c:v>
                </c:pt>
                <c:pt idx="5935">
                  <c:v>0.21820600545918856</c:v>
                </c:pt>
                <c:pt idx="5936">
                  <c:v>0.21827370138668767</c:v>
                </c:pt>
                <c:pt idx="5937">
                  <c:v>0.21834142122474695</c:v>
                </c:pt>
                <c:pt idx="5938">
                  <c:v>0.2184091649822453</c:v>
                </c:pt>
                <c:pt idx="5939">
                  <c:v>0.21847693266806514</c:v>
                </c:pt>
                <c:pt idx="5940">
                  <c:v>0.21854472429109212</c:v>
                </c:pt>
                <c:pt idx="5941">
                  <c:v>0.2186125398602157</c:v>
                </c:pt>
                <c:pt idx="5942">
                  <c:v>0.21868037938432813</c:v>
                </c:pt>
                <c:pt idx="5943">
                  <c:v>0.21874824287232575</c:v>
                </c:pt>
                <c:pt idx="5944">
                  <c:v>0.21881613033310779</c:v>
                </c:pt>
                <c:pt idx="5945">
                  <c:v>0.21888404177557697</c:v>
                </c:pt>
                <c:pt idx="5946">
                  <c:v>0.21895197720863965</c:v>
                </c:pt>
                <c:pt idx="5947">
                  <c:v>0.21901993664120531</c:v>
                </c:pt>
                <c:pt idx="5948">
                  <c:v>0.21908792008218722</c:v>
                </c:pt>
                <c:pt idx="5949">
                  <c:v>0.21915592754050142</c:v>
                </c:pt>
                <c:pt idx="5950">
                  <c:v>0.21922395902506819</c:v>
                </c:pt>
                <c:pt idx="5951">
                  <c:v>0.21929201454481034</c:v>
                </c:pt>
                <c:pt idx="5952">
                  <c:v>0.2193600941086549</c:v>
                </c:pt>
                <c:pt idx="5953">
                  <c:v>0.21942819772553177</c:v>
                </c:pt>
                <c:pt idx="5954">
                  <c:v>0.21949632540437461</c:v>
                </c:pt>
                <c:pt idx="5955">
                  <c:v>0.21956447715412025</c:v>
                </c:pt>
                <c:pt idx="5956">
                  <c:v>0.21963265298370896</c:v>
                </c:pt>
                <c:pt idx="5957">
                  <c:v>0.21970085290208474</c:v>
                </c:pt>
                <c:pt idx="5958">
                  <c:v>0.21976907691819453</c:v>
                </c:pt>
                <c:pt idx="5959">
                  <c:v>0.21983732504098902</c:v>
                </c:pt>
                <c:pt idx="5960">
                  <c:v>0.21990559727942235</c:v>
                </c:pt>
                <c:pt idx="5961">
                  <c:v>0.2199738936424519</c:v>
                </c:pt>
                <c:pt idx="5962">
                  <c:v>0.22004221413903846</c:v>
                </c:pt>
                <c:pt idx="5963">
                  <c:v>0.22011055877814661</c:v>
                </c:pt>
                <c:pt idx="5964">
                  <c:v>0.22017892756874377</c:v>
                </c:pt>
                <c:pt idx="5965">
                  <c:v>0.22024732051980156</c:v>
                </c:pt>
                <c:pt idx="5966">
                  <c:v>0.22031573764029402</c:v>
                </c:pt>
                <c:pt idx="5967">
                  <c:v>0.22038417893919987</c:v>
                </c:pt>
                <c:pt idx="5968">
                  <c:v>0.22045264442550019</c:v>
                </c:pt>
                <c:pt idx="5969">
                  <c:v>0.22052113410817969</c:v>
                </c:pt>
                <c:pt idx="5970">
                  <c:v>0.22058964799622738</c:v>
                </c:pt>
                <c:pt idx="5971">
                  <c:v>0.22065818609863441</c:v>
                </c:pt>
                <c:pt idx="5972">
                  <c:v>0.22072674842439657</c:v>
                </c:pt>
                <c:pt idx="5973">
                  <c:v>0.220795334982512</c:v>
                </c:pt>
                <c:pt idx="5974">
                  <c:v>0.2208639457819834</c:v>
                </c:pt>
                <c:pt idx="5975">
                  <c:v>0.22093258083181588</c:v>
                </c:pt>
                <c:pt idx="5976">
                  <c:v>0.22100124014101874</c:v>
                </c:pt>
                <c:pt idx="5977">
                  <c:v>0.22106992371860432</c:v>
                </c:pt>
                <c:pt idx="5978">
                  <c:v>0.22113863157358865</c:v>
                </c:pt>
                <c:pt idx="5979">
                  <c:v>0.22120736371499097</c:v>
                </c:pt>
                <c:pt idx="5980">
                  <c:v>0.22127612015183423</c:v>
                </c:pt>
                <c:pt idx="5981">
                  <c:v>0.22134490089314468</c:v>
                </c:pt>
                <c:pt idx="5982">
                  <c:v>0.22141370594795193</c:v>
                </c:pt>
                <c:pt idx="5983">
                  <c:v>0.22148253532528928</c:v>
                </c:pt>
                <c:pt idx="5984">
                  <c:v>0.2215513890341933</c:v>
                </c:pt>
                <c:pt idx="5985">
                  <c:v>0.22162026708370425</c:v>
                </c:pt>
                <c:pt idx="5986">
                  <c:v>0.22168916948286552</c:v>
                </c:pt>
                <c:pt idx="5987">
                  <c:v>0.22175809624072423</c:v>
                </c:pt>
                <c:pt idx="5988">
                  <c:v>0.22182704736633077</c:v>
                </c:pt>
                <c:pt idx="5989">
                  <c:v>0.22189602286873936</c:v>
                </c:pt>
                <c:pt idx="5990">
                  <c:v>0.22196502275700694</c:v>
                </c:pt>
                <c:pt idx="5991">
                  <c:v>0.22203404704019497</c:v>
                </c:pt>
                <c:pt idx="5992">
                  <c:v>0.22210309572736733</c:v>
                </c:pt>
                <c:pt idx="5993">
                  <c:v>0.222172168827592</c:v>
                </c:pt>
                <c:pt idx="5994">
                  <c:v>0.22224126634994046</c:v>
                </c:pt>
                <c:pt idx="5995">
                  <c:v>0.22231038830348704</c:v>
                </c:pt>
                <c:pt idx="5996">
                  <c:v>0.22237953469731053</c:v>
                </c:pt>
                <c:pt idx="5997">
                  <c:v>0.22244870554049209</c:v>
                </c:pt>
                <c:pt idx="5998">
                  <c:v>0.22251790084211748</c:v>
                </c:pt>
                <c:pt idx="5999">
                  <c:v>0.22258712061127484</c:v>
                </c:pt>
                <c:pt idx="6000">
                  <c:v>0.22265636485705667</c:v>
                </c:pt>
                <c:pt idx="6001">
                  <c:v>0.2227256335885584</c:v>
                </c:pt>
                <c:pt idx="6002">
                  <c:v>0.22279492681487936</c:v>
                </c:pt>
                <c:pt idx="6003">
                  <c:v>0.22286424454512202</c:v>
                </c:pt>
                <c:pt idx="6004">
                  <c:v>0.22293358678839223</c:v>
                </c:pt>
                <c:pt idx="6005">
                  <c:v>0.22300295355379982</c:v>
                </c:pt>
                <c:pt idx="6006">
                  <c:v>0.2230723448504579</c:v>
                </c:pt>
                <c:pt idx="6007">
                  <c:v>0.22314176068748276</c:v>
                </c:pt>
                <c:pt idx="6008">
                  <c:v>0.22321120107399461</c:v>
                </c:pt>
                <c:pt idx="6009">
                  <c:v>0.22328066601911695</c:v>
                </c:pt>
                <c:pt idx="6010">
                  <c:v>0.22335015553197674</c:v>
                </c:pt>
                <c:pt idx="6011">
                  <c:v>0.22341966962170451</c:v>
                </c:pt>
                <c:pt idx="6012">
                  <c:v>0.22348920829743424</c:v>
                </c:pt>
                <c:pt idx="6013">
                  <c:v>0.22355877156830348</c:v>
                </c:pt>
                <c:pt idx="6014">
                  <c:v>0.22362835944345311</c:v>
                </c:pt>
                <c:pt idx="6015">
                  <c:v>0.22369797193202795</c:v>
                </c:pt>
                <c:pt idx="6016">
                  <c:v>0.22376760904317558</c:v>
                </c:pt>
                <c:pt idx="6017">
                  <c:v>0.2238372707860477</c:v>
                </c:pt>
                <c:pt idx="6018">
                  <c:v>0.22390695716979933</c:v>
                </c:pt>
                <c:pt idx="6019">
                  <c:v>0.22397666820358886</c:v>
                </c:pt>
                <c:pt idx="6020">
                  <c:v>0.22404640389657862</c:v>
                </c:pt>
                <c:pt idx="6021">
                  <c:v>0.22411616425793357</c:v>
                </c:pt>
                <c:pt idx="6022">
                  <c:v>0.22418594929682331</c:v>
                </c:pt>
                <c:pt idx="6023">
                  <c:v>0.22425575902242006</c:v>
                </c:pt>
                <c:pt idx="6024">
                  <c:v>0.22432559344389999</c:v>
                </c:pt>
                <c:pt idx="6025">
                  <c:v>0.22439545257044263</c:v>
                </c:pt>
                <c:pt idx="6026">
                  <c:v>0.22446533641123106</c:v>
                </c:pt>
                <c:pt idx="6027">
                  <c:v>0.22453524497545202</c:v>
                </c:pt>
                <c:pt idx="6028">
                  <c:v>0.22460517827229526</c:v>
                </c:pt>
                <c:pt idx="6029">
                  <c:v>0.22467513631095481</c:v>
                </c:pt>
                <c:pt idx="6030">
                  <c:v>0.22474511910062764</c:v>
                </c:pt>
                <c:pt idx="6031">
                  <c:v>0.22481512665051437</c:v>
                </c:pt>
                <c:pt idx="6032">
                  <c:v>0.22488515896981931</c:v>
                </c:pt>
                <c:pt idx="6033">
                  <c:v>0.22495521606775015</c:v>
                </c:pt>
                <c:pt idx="6034">
                  <c:v>0.22502529795351811</c:v>
                </c:pt>
                <c:pt idx="6035">
                  <c:v>0.22509540463633804</c:v>
                </c:pt>
                <c:pt idx="6036">
                  <c:v>0.22516553612542808</c:v>
                </c:pt>
                <c:pt idx="6037">
                  <c:v>0.22523569243001032</c:v>
                </c:pt>
                <c:pt idx="6038">
                  <c:v>0.22530587355930981</c:v>
                </c:pt>
                <c:pt idx="6039">
                  <c:v>0.22537607952255581</c:v>
                </c:pt>
                <c:pt idx="6040">
                  <c:v>0.22544631032898038</c:v>
                </c:pt>
                <c:pt idx="6041">
                  <c:v>0.22551656598781961</c:v>
                </c:pt>
                <c:pt idx="6042">
                  <c:v>0.22558684650831329</c:v>
                </c:pt>
                <c:pt idx="6043">
                  <c:v>0.22565715189970398</c:v>
                </c:pt>
                <c:pt idx="6044">
                  <c:v>0.22572748217123867</c:v>
                </c:pt>
                <c:pt idx="6045">
                  <c:v>0.22579783733216707</c:v>
                </c:pt>
                <c:pt idx="6046">
                  <c:v>0.22586821739174329</c:v>
                </c:pt>
                <c:pt idx="6047">
                  <c:v>0.22593862235922418</c:v>
                </c:pt>
                <c:pt idx="6048">
                  <c:v>0.2260090522438708</c:v>
                </c:pt>
                <c:pt idx="6049">
                  <c:v>0.22607950705494714</c:v>
                </c:pt>
                <c:pt idx="6050">
                  <c:v>0.22614998680172124</c:v>
                </c:pt>
                <c:pt idx="6051">
                  <c:v>0.22622049149346449</c:v>
                </c:pt>
                <c:pt idx="6052">
                  <c:v>0.22629102113945165</c:v>
                </c:pt>
                <c:pt idx="6053">
                  <c:v>0.22636157574896135</c:v>
                </c:pt>
                <c:pt idx="6054">
                  <c:v>0.22643215533127573</c:v>
                </c:pt>
                <c:pt idx="6055">
                  <c:v>0.22650275989568025</c:v>
                </c:pt>
                <c:pt idx="6056">
                  <c:v>0.22657338945146405</c:v>
                </c:pt>
                <c:pt idx="6057">
                  <c:v>0.22664404400791999</c:v>
                </c:pt>
                <c:pt idx="6058">
                  <c:v>0.22671472357434413</c:v>
                </c:pt>
                <c:pt idx="6059">
                  <c:v>0.22678542816003666</c:v>
                </c:pt>
                <c:pt idx="6060">
                  <c:v>0.22685615777430054</c:v>
                </c:pt>
                <c:pt idx="6061">
                  <c:v>0.22692691242644325</c:v>
                </c:pt>
                <c:pt idx="6062">
                  <c:v>0.22699769212577478</c:v>
                </c:pt>
                <c:pt idx="6063">
                  <c:v>0.22706849688160946</c:v>
                </c:pt>
                <c:pt idx="6064">
                  <c:v>0.22713932670326489</c:v>
                </c:pt>
                <c:pt idx="6065">
                  <c:v>0.22721018160006232</c:v>
                </c:pt>
                <c:pt idx="6066">
                  <c:v>0.2272810615813268</c:v>
                </c:pt>
                <c:pt idx="6067">
                  <c:v>0.2273519666563861</c:v>
                </c:pt>
                <c:pt idx="6068">
                  <c:v>0.2274228968345729</c:v>
                </c:pt>
                <c:pt idx="6069">
                  <c:v>0.22749385212522208</c:v>
                </c:pt>
                <c:pt idx="6070">
                  <c:v>0.22756483253767307</c:v>
                </c:pt>
                <c:pt idx="6071">
                  <c:v>0.22763583808126844</c:v>
                </c:pt>
                <c:pt idx="6072">
                  <c:v>0.2277068687653544</c:v>
                </c:pt>
                <c:pt idx="6073">
                  <c:v>0.22777792459928095</c:v>
                </c:pt>
                <c:pt idx="6074">
                  <c:v>0.22784900559240123</c:v>
                </c:pt>
                <c:pt idx="6075">
                  <c:v>0.22792011175407251</c:v>
                </c:pt>
                <c:pt idx="6076">
                  <c:v>0.22799124309365498</c:v>
                </c:pt>
                <c:pt idx="6077">
                  <c:v>0.22806239962051311</c:v>
                </c:pt>
                <c:pt idx="6078">
                  <c:v>0.22813358134401457</c:v>
                </c:pt>
                <c:pt idx="6079">
                  <c:v>0.22820478827353063</c:v>
                </c:pt>
                <c:pt idx="6080">
                  <c:v>0.22827602041843637</c:v>
                </c:pt>
                <c:pt idx="6081">
                  <c:v>0.22834727778811012</c:v>
                </c:pt>
                <c:pt idx="6082">
                  <c:v>0.22841856039193389</c:v>
                </c:pt>
                <c:pt idx="6083">
                  <c:v>0.22848986823929376</c:v>
                </c:pt>
                <c:pt idx="6084">
                  <c:v>0.22856120133957869</c:v>
                </c:pt>
                <c:pt idx="6085">
                  <c:v>0.22863255970218177</c:v>
                </c:pt>
                <c:pt idx="6086">
                  <c:v>0.22870394333649932</c:v>
                </c:pt>
                <c:pt idx="6087">
                  <c:v>0.22877535225193146</c:v>
                </c:pt>
                <c:pt idx="6088">
                  <c:v>0.22884678645788203</c:v>
                </c:pt>
                <c:pt idx="6089">
                  <c:v>0.22891824596375798</c:v>
                </c:pt>
                <c:pt idx="6090">
                  <c:v>0.22898973077897067</c:v>
                </c:pt>
                <c:pt idx="6091">
                  <c:v>0.22906124091293409</c:v>
                </c:pt>
                <c:pt idx="6092">
                  <c:v>0.22913277637506685</c:v>
                </c:pt>
                <c:pt idx="6093">
                  <c:v>0.22920433717479022</c:v>
                </c:pt>
                <c:pt idx="6094">
                  <c:v>0.2292759233215298</c:v>
                </c:pt>
                <c:pt idx="6095">
                  <c:v>0.22934753482471443</c:v>
                </c:pt>
                <c:pt idx="6096">
                  <c:v>0.22941917169377654</c:v>
                </c:pt>
                <c:pt idx="6097">
                  <c:v>0.22949083393815267</c:v>
                </c:pt>
                <c:pt idx="6098">
                  <c:v>0.22956252156728205</c:v>
                </c:pt>
                <c:pt idx="6099">
                  <c:v>0.22963423459060842</c:v>
                </c:pt>
                <c:pt idx="6100">
                  <c:v>0.22970597301757867</c:v>
                </c:pt>
                <c:pt idx="6101">
                  <c:v>0.22977773685764352</c:v>
                </c:pt>
                <c:pt idx="6102">
                  <c:v>0.22984952612025708</c:v>
                </c:pt>
                <c:pt idx="6103">
                  <c:v>0.22992134081487725</c:v>
                </c:pt>
                <c:pt idx="6104">
                  <c:v>0.22999318095096569</c:v>
                </c:pt>
                <c:pt idx="6105">
                  <c:v>0.23006504653798726</c:v>
                </c:pt>
                <c:pt idx="6106">
                  <c:v>0.23013693758541065</c:v>
                </c:pt>
                <c:pt idx="6107">
                  <c:v>0.23020885410270869</c:v>
                </c:pt>
                <c:pt idx="6108">
                  <c:v>0.23028079609935689</c:v>
                </c:pt>
                <c:pt idx="6109">
                  <c:v>0.23035276358483517</c:v>
                </c:pt>
                <c:pt idx="6110">
                  <c:v>0.2304247565686266</c:v>
                </c:pt>
                <c:pt idx="6111">
                  <c:v>0.2304967750602181</c:v>
                </c:pt>
                <c:pt idx="6112">
                  <c:v>0.23056881906910037</c:v>
                </c:pt>
                <c:pt idx="6113">
                  <c:v>0.2306408886047672</c:v>
                </c:pt>
                <c:pt idx="6114">
                  <c:v>0.23071298367671692</c:v>
                </c:pt>
                <c:pt idx="6115">
                  <c:v>0.2307851042944504</c:v>
                </c:pt>
                <c:pt idx="6116">
                  <c:v>0.23085725046747321</c:v>
                </c:pt>
                <c:pt idx="6117">
                  <c:v>0.23092942220529369</c:v>
                </c:pt>
                <c:pt idx="6118">
                  <c:v>0.23100161951742437</c:v>
                </c:pt>
                <c:pt idx="6119">
                  <c:v>0.23107384241338139</c:v>
                </c:pt>
                <c:pt idx="6120">
                  <c:v>0.23114609090268423</c:v>
                </c:pt>
                <c:pt idx="6121">
                  <c:v>0.23121836499485629</c:v>
                </c:pt>
                <c:pt idx="6122">
                  <c:v>0.23129066469942422</c:v>
                </c:pt>
                <c:pt idx="6123">
                  <c:v>0.23136299002591901</c:v>
                </c:pt>
                <c:pt idx="6124">
                  <c:v>0.23143534098387475</c:v>
                </c:pt>
                <c:pt idx="6125">
                  <c:v>0.2315077175828294</c:v>
                </c:pt>
                <c:pt idx="6126">
                  <c:v>0.23158011983232438</c:v>
                </c:pt>
                <c:pt idx="6127">
                  <c:v>0.23165254774190505</c:v>
                </c:pt>
                <c:pt idx="6128">
                  <c:v>0.23172500132112014</c:v>
                </c:pt>
                <c:pt idx="6129">
                  <c:v>0.23179748057952235</c:v>
                </c:pt>
                <c:pt idx="6130">
                  <c:v>0.23186998552666768</c:v>
                </c:pt>
                <c:pt idx="6131">
                  <c:v>0.23194251617211623</c:v>
                </c:pt>
                <c:pt idx="6132">
                  <c:v>0.23201507252543122</c:v>
                </c:pt>
                <c:pt idx="6133">
                  <c:v>0.23208765459618022</c:v>
                </c:pt>
                <c:pt idx="6134">
                  <c:v>0.23216026239393367</c:v>
                </c:pt>
                <c:pt idx="6135">
                  <c:v>0.23223289592826618</c:v>
                </c:pt>
                <c:pt idx="6136">
                  <c:v>0.23230555520875623</c:v>
                </c:pt>
                <c:pt idx="6137">
                  <c:v>0.23237824024498527</c:v>
                </c:pt>
                <c:pt idx="6138">
                  <c:v>0.23245095104653909</c:v>
                </c:pt>
                <c:pt idx="6139">
                  <c:v>0.23252368762300671</c:v>
                </c:pt>
                <c:pt idx="6140">
                  <c:v>0.2325964499839813</c:v>
                </c:pt>
                <c:pt idx="6141">
                  <c:v>0.2326692381390589</c:v>
                </c:pt>
                <c:pt idx="6142">
                  <c:v>0.23274205209784024</c:v>
                </c:pt>
                <c:pt idx="6143">
                  <c:v>0.23281489186992896</c:v>
                </c:pt>
                <c:pt idx="6144">
                  <c:v>0.23288775746493273</c:v>
                </c:pt>
                <c:pt idx="6145">
                  <c:v>0.23296064889246287</c:v>
                </c:pt>
                <c:pt idx="6146">
                  <c:v>0.23303356616213403</c:v>
                </c:pt>
                <c:pt idx="6147">
                  <c:v>0.23310650928356522</c:v>
                </c:pt>
                <c:pt idx="6148">
                  <c:v>0.23317947826637858</c:v>
                </c:pt>
                <c:pt idx="6149">
                  <c:v>0.23325247312020006</c:v>
                </c:pt>
                <c:pt idx="6150">
                  <c:v>0.23332549385465959</c:v>
                </c:pt>
                <c:pt idx="6151">
                  <c:v>0.23339854047939029</c:v>
                </c:pt>
                <c:pt idx="6152">
                  <c:v>0.23347161300402944</c:v>
                </c:pt>
                <c:pt idx="6153">
                  <c:v>0.23354471143821756</c:v>
                </c:pt>
                <c:pt idx="6154">
                  <c:v>0.23361783579159923</c:v>
                </c:pt>
                <c:pt idx="6155">
                  <c:v>0.23369098607382296</c:v>
                </c:pt>
                <c:pt idx="6156">
                  <c:v>0.23376416229454028</c:v>
                </c:pt>
                <c:pt idx="6157">
                  <c:v>0.23383736446340661</c:v>
                </c:pt>
                <c:pt idx="6158">
                  <c:v>0.23391059259008154</c:v>
                </c:pt>
                <c:pt idx="6159">
                  <c:v>0.23398384668422759</c:v>
                </c:pt>
                <c:pt idx="6160">
                  <c:v>0.23405712675551207</c:v>
                </c:pt>
                <c:pt idx="6161">
                  <c:v>0.23413043281360468</c:v>
                </c:pt>
                <c:pt idx="6162">
                  <c:v>0.23420376486818004</c:v>
                </c:pt>
                <c:pt idx="6163">
                  <c:v>0.23427712292891553</c:v>
                </c:pt>
                <c:pt idx="6164">
                  <c:v>0.23435050700549306</c:v>
                </c:pt>
                <c:pt idx="6165">
                  <c:v>0.23442391710759733</c:v>
                </c:pt>
                <c:pt idx="6166">
                  <c:v>0.23449735324491758</c:v>
                </c:pt>
                <c:pt idx="6167">
                  <c:v>0.23457081542714628</c:v>
                </c:pt>
                <c:pt idx="6168">
                  <c:v>0.23464430366397998</c:v>
                </c:pt>
                <c:pt idx="6169">
                  <c:v>0.23471781796511879</c:v>
                </c:pt>
                <c:pt idx="6170">
                  <c:v>0.23479135834026599</c:v>
                </c:pt>
                <c:pt idx="6171">
                  <c:v>0.2348649247991296</c:v>
                </c:pt>
                <c:pt idx="6172">
                  <c:v>0.23493851735142052</c:v>
                </c:pt>
                <c:pt idx="6173">
                  <c:v>0.23501213600685392</c:v>
                </c:pt>
                <c:pt idx="6174">
                  <c:v>0.23508578077514841</c:v>
                </c:pt>
                <c:pt idx="6175">
                  <c:v>0.23515945166602628</c:v>
                </c:pt>
                <c:pt idx="6176">
                  <c:v>0.23523314868921374</c:v>
                </c:pt>
                <c:pt idx="6177">
                  <c:v>0.23530687185444046</c:v>
                </c:pt>
                <c:pt idx="6178">
                  <c:v>0.23538062117144015</c:v>
                </c:pt>
                <c:pt idx="6179">
                  <c:v>0.23545439664995035</c:v>
                </c:pt>
                <c:pt idx="6180">
                  <c:v>0.23552819829971164</c:v>
                </c:pt>
                <c:pt idx="6181">
                  <c:v>0.23560202613046904</c:v>
                </c:pt>
                <c:pt idx="6182">
                  <c:v>0.23567588015197102</c:v>
                </c:pt>
                <c:pt idx="6183">
                  <c:v>0.23574976037396983</c:v>
                </c:pt>
                <c:pt idx="6184">
                  <c:v>0.23582366680622166</c:v>
                </c:pt>
                <c:pt idx="6185">
                  <c:v>0.23589759945848557</c:v>
                </c:pt>
                <c:pt idx="6186">
                  <c:v>0.23597155834052591</c:v>
                </c:pt>
                <c:pt idx="6187">
                  <c:v>0.23604554346210918</c:v>
                </c:pt>
                <c:pt idx="6188">
                  <c:v>0.23611955483300684</c:v>
                </c:pt>
                <c:pt idx="6189">
                  <c:v>0.2361935924629931</c:v>
                </c:pt>
                <c:pt idx="6190">
                  <c:v>0.23626765636184668</c:v>
                </c:pt>
                <c:pt idx="6191">
                  <c:v>0.23634174653934975</c:v>
                </c:pt>
                <c:pt idx="6192">
                  <c:v>0.23641586300528833</c:v>
                </c:pt>
                <c:pt idx="6193">
                  <c:v>0.23649000576945195</c:v>
                </c:pt>
                <c:pt idx="6194">
                  <c:v>0.23656417484163395</c:v>
                </c:pt>
                <c:pt idx="6195">
                  <c:v>0.23663837023163187</c:v>
                </c:pt>
                <c:pt idx="6196">
                  <c:v>0.23671259194924649</c:v>
                </c:pt>
                <c:pt idx="6197">
                  <c:v>0.23678684000428249</c:v>
                </c:pt>
                <c:pt idx="6198">
                  <c:v>0.23686111440654831</c:v>
                </c:pt>
                <c:pt idx="6199">
                  <c:v>0.23693541516585639</c:v>
                </c:pt>
                <c:pt idx="6200">
                  <c:v>0.23700974229202243</c:v>
                </c:pt>
                <c:pt idx="6201">
                  <c:v>0.23708409579486639</c:v>
                </c:pt>
                <c:pt idx="6202">
                  <c:v>0.23715847568421167</c:v>
                </c:pt>
                <c:pt idx="6203">
                  <c:v>0.23723288196988576</c:v>
                </c:pt>
                <c:pt idx="6204">
                  <c:v>0.23730731466171948</c:v>
                </c:pt>
                <c:pt idx="6205">
                  <c:v>0.23738177376954761</c:v>
                </c:pt>
                <c:pt idx="6206">
                  <c:v>0.23745625930320902</c:v>
                </c:pt>
                <c:pt idx="6207">
                  <c:v>0.23753077127254577</c:v>
                </c:pt>
                <c:pt idx="6208">
                  <c:v>0.2376053096874044</c:v>
                </c:pt>
                <c:pt idx="6209">
                  <c:v>0.23767987455763442</c:v>
                </c:pt>
                <c:pt idx="6210">
                  <c:v>0.23775446589308985</c:v>
                </c:pt>
                <c:pt idx="6211">
                  <c:v>0.23782908370362763</c:v>
                </c:pt>
                <c:pt idx="6212">
                  <c:v>0.23790372799910967</c:v>
                </c:pt>
                <c:pt idx="6213">
                  <c:v>0.23797839878940055</c:v>
                </c:pt>
                <c:pt idx="6214">
                  <c:v>0.23805309608436942</c:v>
                </c:pt>
                <c:pt idx="6215">
                  <c:v>0.23812781989388868</c:v>
                </c:pt>
                <c:pt idx="6216">
                  <c:v>0.23820257022783439</c:v>
                </c:pt>
                <c:pt idx="6217">
                  <c:v>0.23827734709608736</c:v>
                </c:pt>
                <c:pt idx="6218">
                  <c:v>0.23835215050853098</c:v>
                </c:pt>
                <c:pt idx="6219">
                  <c:v>0.23842698047505334</c:v>
                </c:pt>
                <c:pt idx="6220">
                  <c:v>0.23850183700554586</c:v>
                </c:pt>
                <c:pt idx="6221">
                  <c:v>0.23857672010990394</c:v>
                </c:pt>
                <c:pt idx="6222">
                  <c:v>0.23865162979802659</c:v>
                </c:pt>
                <c:pt idx="6223">
                  <c:v>0.23872656607981682</c:v>
                </c:pt>
                <c:pt idx="6224">
                  <c:v>0.23880152896518103</c:v>
                </c:pt>
                <c:pt idx="6225">
                  <c:v>0.23887651846403044</c:v>
                </c:pt>
                <c:pt idx="6226">
                  <c:v>0.23895153458627852</c:v>
                </c:pt>
                <c:pt idx="6227">
                  <c:v>0.23902657734184415</c:v>
                </c:pt>
                <c:pt idx="6228">
                  <c:v>0.23910164674064882</c:v>
                </c:pt>
                <c:pt idx="6229">
                  <c:v>0.23917674279261825</c:v>
                </c:pt>
                <c:pt idx="6230">
                  <c:v>0.23925186550768204</c:v>
                </c:pt>
                <c:pt idx="6231">
                  <c:v>0.2393270148957734</c:v>
                </c:pt>
                <c:pt idx="6232">
                  <c:v>0.23940219096682985</c:v>
                </c:pt>
                <c:pt idx="6233">
                  <c:v>0.23947739373079197</c:v>
                </c:pt>
                <c:pt idx="6234">
                  <c:v>0.23955262319760476</c:v>
                </c:pt>
                <c:pt idx="6235">
                  <c:v>0.23962787937721663</c:v>
                </c:pt>
                <c:pt idx="6236">
                  <c:v>0.23970316227958005</c:v>
                </c:pt>
                <c:pt idx="6237">
                  <c:v>0.23977847191465118</c:v>
                </c:pt>
                <c:pt idx="6238">
                  <c:v>0.23985380829239031</c:v>
                </c:pt>
                <c:pt idx="6239">
                  <c:v>0.23992917142276096</c:v>
                </c:pt>
                <c:pt idx="6240">
                  <c:v>0.24000456131573089</c:v>
                </c:pt>
                <c:pt idx="6241">
                  <c:v>0.24007997798127184</c:v>
                </c:pt>
                <c:pt idx="6242">
                  <c:v>0.24015542142935861</c:v>
                </c:pt>
                <c:pt idx="6243">
                  <c:v>0.24023089166997094</c:v>
                </c:pt>
                <c:pt idx="6244">
                  <c:v>0.24030638871309121</c:v>
                </c:pt>
                <c:pt idx="6245">
                  <c:v>0.24038191256870672</c:v>
                </c:pt>
                <c:pt idx="6246">
                  <c:v>0.24045746324680792</c:v>
                </c:pt>
                <c:pt idx="6247">
                  <c:v>0.24053304075738929</c:v>
                </c:pt>
                <c:pt idx="6248">
                  <c:v>0.24060864511044885</c:v>
                </c:pt>
                <c:pt idx="6249">
                  <c:v>0.24068427631598927</c:v>
                </c:pt>
                <c:pt idx="6250">
                  <c:v>0.24075993438401602</c:v>
                </c:pt>
                <c:pt idx="6251">
                  <c:v>0.24083561932453912</c:v>
                </c:pt>
                <c:pt idx="6252">
                  <c:v>0.24091133114757218</c:v>
                </c:pt>
                <c:pt idx="6253">
                  <c:v>0.2409870698631327</c:v>
                </c:pt>
                <c:pt idx="6254">
                  <c:v>0.24106283548124191</c:v>
                </c:pt>
                <c:pt idx="6255">
                  <c:v>0.24113862801192504</c:v>
                </c:pt>
                <c:pt idx="6256">
                  <c:v>0.24121444746521137</c:v>
                </c:pt>
                <c:pt idx="6257">
                  <c:v>0.24129029385113307</c:v>
                </c:pt>
                <c:pt idx="6258">
                  <c:v>0.24136616717972753</c:v>
                </c:pt>
                <c:pt idx="6259">
                  <c:v>0.24144206746103491</c:v>
                </c:pt>
                <c:pt idx="6260">
                  <c:v>0.24151799470509994</c:v>
                </c:pt>
                <c:pt idx="6261">
                  <c:v>0.24159394892197053</c:v>
                </c:pt>
                <c:pt idx="6262">
                  <c:v>0.24166993012169902</c:v>
                </c:pt>
                <c:pt idx="6263">
                  <c:v>0.24174593831434127</c:v>
                </c:pt>
                <c:pt idx="6264">
                  <c:v>0.24182197350995713</c:v>
                </c:pt>
                <c:pt idx="6265">
                  <c:v>0.24189803571861032</c:v>
                </c:pt>
                <c:pt idx="6266">
                  <c:v>0.24197412495036819</c:v>
                </c:pt>
                <c:pt idx="6267">
                  <c:v>0.24205024121530247</c:v>
                </c:pt>
                <c:pt idx="6268">
                  <c:v>0.24212638452348834</c:v>
                </c:pt>
                <c:pt idx="6269">
                  <c:v>0.24220255488500464</c:v>
                </c:pt>
                <c:pt idx="6270">
                  <c:v>0.2422787523099347</c:v>
                </c:pt>
                <c:pt idx="6271">
                  <c:v>0.24235497680836532</c:v>
                </c:pt>
                <c:pt idx="6272">
                  <c:v>0.24243122839038689</c:v>
                </c:pt>
                <c:pt idx="6273">
                  <c:v>0.2425075070660947</c:v>
                </c:pt>
                <c:pt idx="6274">
                  <c:v>0.24258381284558669</c:v>
                </c:pt>
                <c:pt idx="6275">
                  <c:v>0.2426601457389653</c:v>
                </c:pt>
                <c:pt idx="6276">
                  <c:v>0.24273650575633671</c:v>
                </c:pt>
                <c:pt idx="6277">
                  <c:v>0.24281289290781136</c:v>
                </c:pt>
                <c:pt idx="6278">
                  <c:v>0.24288930720350277</c:v>
                </c:pt>
                <c:pt idx="6279">
                  <c:v>0.24296574865352902</c:v>
                </c:pt>
                <c:pt idx="6280">
                  <c:v>0.24304221726801201</c:v>
                </c:pt>
                <c:pt idx="6281">
                  <c:v>0.24311871305707705</c:v>
                </c:pt>
                <c:pt idx="6282">
                  <c:v>0.24319523603085402</c:v>
                </c:pt>
                <c:pt idx="6283">
                  <c:v>0.24327178619947576</c:v>
                </c:pt>
                <c:pt idx="6284">
                  <c:v>0.24334836357308004</c:v>
                </c:pt>
                <c:pt idx="6285">
                  <c:v>0.24342496816180781</c:v>
                </c:pt>
                <c:pt idx="6286">
                  <c:v>0.24350159997580434</c:v>
                </c:pt>
                <c:pt idx="6287">
                  <c:v>0.24357825902521854</c:v>
                </c:pt>
                <c:pt idx="6288">
                  <c:v>0.24365494532020285</c:v>
                </c:pt>
                <c:pt idx="6289">
                  <c:v>0.24373165887091444</c:v>
                </c:pt>
                <c:pt idx="6290">
                  <c:v>0.24380839968751378</c:v>
                </c:pt>
                <c:pt idx="6291">
                  <c:v>0.24388516778016547</c:v>
                </c:pt>
                <c:pt idx="6292">
                  <c:v>0.2439619631590379</c:v>
                </c:pt>
                <c:pt idx="6293">
                  <c:v>0.24403878583430338</c:v>
                </c:pt>
                <c:pt idx="6294">
                  <c:v>0.24411563581613832</c:v>
                </c:pt>
                <c:pt idx="6295">
                  <c:v>0.24419251311472259</c:v>
                </c:pt>
                <c:pt idx="6296">
                  <c:v>0.24426941774024027</c:v>
                </c:pt>
                <c:pt idx="6297">
                  <c:v>0.24434634970287972</c:v>
                </c:pt>
                <c:pt idx="6298">
                  <c:v>0.24442330901283219</c:v>
                </c:pt>
                <c:pt idx="6299">
                  <c:v>0.24450029568029394</c:v>
                </c:pt>
                <c:pt idx="6300">
                  <c:v>0.24457730971546451</c:v>
                </c:pt>
                <c:pt idx="6301">
                  <c:v>0.24465435112854722</c:v>
                </c:pt>
                <c:pt idx="6302">
                  <c:v>0.24473141992975</c:v>
                </c:pt>
                <c:pt idx="6303">
                  <c:v>0.24480851612928392</c:v>
                </c:pt>
                <c:pt idx="6304">
                  <c:v>0.24488563973736466</c:v>
                </c:pt>
                <c:pt idx="6305">
                  <c:v>0.24496279076421129</c:v>
                </c:pt>
                <c:pt idx="6306">
                  <c:v>0.24503996922004714</c:v>
                </c:pt>
                <c:pt idx="6307">
                  <c:v>0.24511717511509895</c:v>
                </c:pt>
                <c:pt idx="6308">
                  <c:v>0.24519440845959814</c:v>
                </c:pt>
                <c:pt idx="6309">
                  <c:v>0.24527166926377958</c:v>
                </c:pt>
                <c:pt idx="6310">
                  <c:v>0.24534895753788202</c:v>
                </c:pt>
                <c:pt idx="6311">
                  <c:v>0.24542627329214853</c:v>
                </c:pt>
                <c:pt idx="6312">
                  <c:v>0.24550361653682543</c:v>
                </c:pt>
                <c:pt idx="6313">
                  <c:v>0.24558098728216377</c:v>
                </c:pt>
                <c:pt idx="6314">
                  <c:v>0.24565838553841809</c:v>
                </c:pt>
                <c:pt idx="6315">
                  <c:v>0.24573581131584674</c:v>
                </c:pt>
                <c:pt idx="6316">
                  <c:v>0.24581326462471251</c:v>
                </c:pt>
                <c:pt idx="6317">
                  <c:v>0.24589074547528156</c:v>
                </c:pt>
                <c:pt idx="6318">
                  <c:v>0.24596825387782434</c:v>
                </c:pt>
                <c:pt idx="6319">
                  <c:v>0.2460457898426151</c:v>
                </c:pt>
                <c:pt idx="6320">
                  <c:v>0.24612335337993199</c:v>
                </c:pt>
                <c:pt idx="6321">
                  <c:v>0.24620094450005758</c:v>
                </c:pt>
                <c:pt idx="6322">
                  <c:v>0.24627856321327746</c:v>
                </c:pt>
                <c:pt idx="6323">
                  <c:v>0.24635620952988213</c:v>
                </c:pt>
                <c:pt idx="6324">
                  <c:v>0.24643388346016548</c:v>
                </c:pt>
                <c:pt idx="6325">
                  <c:v>0.2465115850144253</c:v>
                </c:pt>
                <c:pt idx="6326">
                  <c:v>0.24658931420296384</c:v>
                </c:pt>
                <c:pt idx="6327">
                  <c:v>0.24666707103608665</c:v>
                </c:pt>
                <c:pt idx="6328">
                  <c:v>0.24674485552410386</c:v>
                </c:pt>
                <c:pt idx="6329">
                  <c:v>0.24682266767732894</c:v>
                </c:pt>
                <c:pt idx="6330">
                  <c:v>0.24690050750608009</c:v>
                </c:pt>
                <c:pt idx="6331">
                  <c:v>0.24697837502067846</c:v>
                </c:pt>
                <c:pt idx="6332">
                  <c:v>0.24705627023145008</c:v>
                </c:pt>
                <c:pt idx="6333">
                  <c:v>0.24713419314872467</c:v>
                </c:pt>
                <c:pt idx="6334">
                  <c:v>0.24721214378283543</c:v>
                </c:pt>
                <c:pt idx="6335">
                  <c:v>0.24729012214412022</c:v>
                </c:pt>
                <c:pt idx="6336">
                  <c:v>0.24736812824292043</c:v>
                </c:pt>
                <c:pt idx="6337">
                  <c:v>0.24744616208958167</c:v>
                </c:pt>
                <c:pt idx="6338">
                  <c:v>0.24752422369445332</c:v>
                </c:pt>
                <c:pt idx="6339">
                  <c:v>0.2476023130678888</c:v>
                </c:pt>
                <c:pt idx="6340">
                  <c:v>0.24768043022024558</c:v>
                </c:pt>
                <c:pt idx="6341">
                  <c:v>0.24775857516188493</c:v>
                </c:pt>
                <c:pt idx="6342">
                  <c:v>0.24783674790317248</c:v>
                </c:pt>
                <c:pt idx="6343">
                  <c:v>0.24791494845447729</c:v>
                </c:pt>
                <c:pt idx="6344">
                  <c:v>0.24799317682617264</c:v>
                </c:pt>
                <c:pt idx="6345">
                  <c:v>0.24807143302863624</c:v>
                </c:pt>
                <c:pt idx="6346">
                  <c:v>0.24814971707224895</c:v>
                </c:pt>
                <c:pt idx="6347">
                  <c:v>0.24822802896739618</c:v>
                </c:pt>
                <c:pt idx="6348">
                  <c:v>0.2483063687244671</c:v>
                </c:pt>
                <c:pt idx="6349">
                  <c:v>0.24838473635385502</c:v>
                </c:pt>
                <c:pt idx="6350">
                  <c:v>0.24846313186595737</c:v>
                </c:pt>
                <c:pt idx="6351">
                  <c:v>0.248541555271175</c:v>
                </c:pt>
                <c:pt idx="6352">
                  <c:v>0.24862000657991348</c:v>
                </c:pt>
                <c:pt idx="6353">
                  <c:v>0.24869848580258158</c:v>
                </c:pt>
                <c:pt idx="6354">
                  <c:v>0.24877699294959296</c:v>
                </c:pt>
                <c:pt idx="6355">
                  <c:v>0.24885552803136432</c:v>
                </c:pt>
                <c:pt idx="6356">
                  <c:v>0.24893409105831737</c:v>
                </c:pt>
                <c:pt idx="6357">
                  <c:v>0.24901268204087709</c:v>
                </c:pt>
                <c:pt idx="6358">
                  <c:v>0.24909130098947255</c:v>
                </c:pt>
                <c:pt idx="6359">
                  <c:v>0.24916994791453723</c:v>
                </c:pt>
                <c:pt idx="6360">
                  <c:v>0.24924862282650787</c:v>
                </c:pt>
                <c:pt idx="6361">
                  <c:v>0.24932732573582603</c:v>
                </c:pt>
                <c:pt idx="6362">
                  <c:v>0.24940605665293691</c:v>
                </c:pt>
                <c:pt idx="6363">
                  <c:v>0.24948481558828967</c:v>
                </c:pt>
                <c:pt idx="6364">
                  <c:v>0.24956360255233759</c:v>
                </c:pt>
                <c:pt idx="6365">
                  <c:v>0.24964241755553784</c:v>
                </c:pt>
                <c:pt idx="6366">
                  <c:v>0.24972126060835181</c:v>
                </c:pt>
                <c:pt idx="6367">
                  <c:v>0.24980013172124449</c:v>
                </c:pt>
                <c:pt idx="6368">
                  <c:v>0.24987903090468547</c:v>
                </c:pt>
                <c:pt idx="6369">
                  <c:v>0.24995795816914806</c:v>
                </c:pt>
                <c:pt idx="6370">
                  <c:v>0.25003691352510943</c:v>
                </c:pt>
                <c:pt idx="6371">
                  <c:v>0.25011589698305098</c:v>
                </c:pt>
                <c:pt idx="6372">
                  <c:v>0.25019490855345822</c:v>
                </c:pt>
                <c:pt idx="6373">
                  <c:v>0.25027394824682009</c:v>
                </c:pt>
                <c:pt idx="6374">
                  <c:v>0.25035301607363081</c:v>
                </c:pt>
                <c:pt idx="6375">
                  <c:v>0.25043211204438698</c:v>
                </c:pt>
                <c:pt idx="6376">
                  <c:v>0.25051123616959092</c:v>
                </c:pt>
                <c:pt idx="6377">
                  <c:v>0.25059038845974752</c:v>
                </c:pt>
                <c:pt idx="6378">
                  <c:v>0.25066956892536651</c:v>
                </c:pt>
                <c:pt idx="6379">
                  <c:v>0.25074877757696162</c:v>
                </c:pt>
                <c:pt idx="6380">
                  <c:v>0.25082801442505021</c:v>
                </c:pt>
                <c:pt idx="6381">
                  <c:v>0.2509072794801544</c:v>
                </c:pt>
                <c:pt idx="6382">
                  <c:v>0.25098657275279923</c:v>
                </c:pt>
                <c:pt idx="6383">
                  <c:v>0.25106589425351505</c:v>
                </c:pt>
                <c:pt idx="6384">
                  <c:v>0.25114524399283517</c:v>
                </c:pt>
                <c:pt idx="6385">
                  <c:v>0.25122462198129769</c:v>
                </c:pt>
                <c:pt idx="6386">
                  <c:v>0.25130402822944442</c:v>
                </c:pt>
                <c:pt idx="6387">
                  <c:v>0.25138346274782125</c:v>
                </c:pt>
                <c:pt idx="6388">
                  <c:v>0.25146292554697813</c:v>
                </c:pt>
                <c:pt idx="6389">
                  <c:v>0.25154241663746929</c:v>
                </c:pt>
                <c:pt idx="6390">
                  <c:v>0.25162193602985239</c:v>
                </c:pt>
                <c:pt idx="6391">
                  <c:v>0.25170148373468987</c:v>
                </c:pt>
                <c:pt idx="6392">
                  <c:v>0.25178105976254783</c:v>
                </c:pt>
                <c:pt idx="6393">
                  <c:v>0.25186066412399638</c:v>
                </c:pt>
                <c:pt idx="6394">
                  <c:v>0.25194029682960994</c:v>
                </c:pt>
                <c:pt idx="6395">
                  <c:v>0.25201995788996695</c:v>
                </c:pt>
                <c:pt idx="6396">
                  <c:v>0.2520996473156496</c:v>
                </c:pt>
                <c:pt idx="6397">
                  <c:v>0.25217936511724443</c:v>
                </c:pt>
                <c:pt idx="6398">
                  <c:v>0.25225911130534223</c:v>
                </c:pt>
                <c:pt idx="6399">
                  <c:v>0.2523388858905371</c:v>
                </c:pt>
                <c:pt idx="6400">
                  <c:v>0.25241868888342817</c:v>
                </c:pt>
                <c:pt idx="6401">
                  <c:v>0.25249852029461783</c:v>
                </c:pt>
                <c:pt idx="6402">
                  <c:v>0.25257838013471323</c:v>
                </c:pt>
                <c:pt idx="6403">
                  <c:v>0.25265826841432515</c:v>
                </c:pt>
                <c:pt idx="6404">
                  <c:v>0.25273818514406832</c:v>
                </c:pt>
                <c:pt idx="6405">
                  <c:v>0.25281813033456224</c:v>
                </c:pt>
                <c:pt idx="6406">
                  <c:v>0.25289810399642926</c:v>
                </c:pt>
                <c:pt idx="6407">
                  <c:v>0.25297810614029742</c:v>
                </c:pt>
                <c:pt idx="6408">
                  <c:v>0.25305813677679745</c:v>
                </c:pt>
                <c:pt idx="6409">
                  <c:v>0.25313819591656495</c:v>
                </c:pt>
                <c:pt idx="6410">
                  <c:v>0.25321828357023912</c:v>
                </c:pt>
                <c:pt idx="6411">
                  <c:v>0.25329839974846374</c:v>
                </c:pt>
                <c:pt idx="6412">
                  <c:v>0.25337854446188629</c:v>
                </c:pt>
                <c:pt idx="6413">
                  <c:v>0.25345871772115847</c:v>
                </c:pt>
                <c:pt idx="6414">
                  <c:v>0.25353891953693597</c:v>
                </c:pt>
                <c:pt idx="6415">
                  <c:v>0.25361914991987894</c:v>
                </c:pt>
                <c:pt idx="6416">
                  <c:v>0.25369940888065107</c:v>
                </c:pt>
                <c:pt idx="6417">
                  <c:v>0.25377969642992071</c:v>
                </c:pt>
                <c:pt idx="6418">
                  <c:v>0.25386001257835972</c:v>
                </c:pt>
                <c:pt idx="6419">
                  <c:v>0.25394035733664438</c:v>
                </c:pt>
                <c:pt idx="6420">
                  <c:v>0.25402073071545522</c:v>
                </c:pt>
                <c:pt idx="6421">
                  <c:v>0.25410113272547663</c:v>
                </c:pt>
                <c:pt idx="6422">
                  <c:v>0.25418156337739739</c:v>
                </c:pt>
                <c:pt idx="6423">
                  <c:v>0.25426202268190962</c:v>
                </c:pt>
                <c:pt idx="6424">
                  <c:v>0.25434251064971075</c:v>
                </c:pt>
                <c:pt idx="6425">
                  <c:v>0.25442302729150107</c:v>
                </c:pt>
                <c:pt idx="6426">
                  <c:v>0.25450357261798595</c:v>
                </c:pt>
                <c:pt idx="6427">
                  <c:v>0.2545841466398745</c:v>
                </c:pt>
                <c:pt idx="6428">
                  <c:v>0.25466474936787958</c:v>
                </c:pt>
                <c:pt idx="6429">
                  <c:v>0.25474538081271908</c:v>
                </c:pt>
                <c:pt idx="6430">
                  <c:v>0.25482604098511374</c:v>
                </c:pt>
                <c:pt idx="6431">
                  <c:v>0.25490672989578983</c:v>
                </c:pt>
                <c:pt idx="6432">
                  <c:v>0.25498744755547637</c:v>
                </c:pt>
                <c:pt idx="6433">
                  <c:v>0.2550681939749076</c:v>
                </c:pt>
                <c:pt idx="6434">
                  <c:v>0.25514896916482138</c:v>
                </c:pt>
                <c:pt idx="6435">
                  <c:v>0.25522977313595974</c:v>
                </c:pt>
                <c:pt idx="6436">
                  <c:v>0.25531060589906879</c:v>
                </c:pt>
                <c:pt idx="6437">
                  <c:v>0.25539146746489882</c:v>
                </c:pt>
                <c:pt idx="6438">
                  <c:v>0.25547235784420419</c:v>
                </c:pt>
                <c:pt idx="6439">
                  <c:v>0.25555327704774372</c:v>
                </c:pt>
                <c:pt idx="6440">
                  <c:v>0.25563422508627992</c:v>
                </c:pt>
                <c:pt idx="6441">
                  <c:v>0.25571520197057945</c:v>
                </c:pt>
                <c:pt idx="6442">
                  <c:v>0.25579620771141359</c:v>
                </c:pt>
                <c:pt idx="6443">
                  <c:v>0.25587724231955727</c:v>
                </c:pt>
                <c:pt idx="6444">
                  <c:v>0.25595830580578977</c:v>
                </c:pt>
                <c:pt idx="6445">
                  <c:v>0.25603939818089411</c:v>
                </c:pt>
                <c:pt idx="6446">
                  <c:v>0.25612051945565839</c:v>
                </c:pt>
                <c:pt idx="6447">
                  <c:v>0.25620166964087387</c:v>
                </c:pt>
                <c:pt idx="6448">
                  <c:v>0.2562828487473367</c:v>
                </c:pt>
                <c:pt idx="6449">
                  <c:v>0.25636405678584628</c:v>
                </c:pt>
                <c:pt idx="6450">
                  <c:v>0.25644529376720732</c:v>
                </c:pt>
                <c:pt idx="6451">
                  <c:v>0.25652655970222771</c:v>
                </c:pt>
                <c:pt idx="6452">
                  <c:v>0.25660785460171953</c:v>
                </c:pt>
                <c:pt idx="6453">
                  <c:v>0.25668917847650019</c:v>
                </c:pt>
                <c:pt idx="6454">
                  <c:v>0.25677053133738953</c:v>
                </c:pt>
                <c:pt idx="6455">
                  <c:v>0.256851913195213</c:v>
                </c:pt>
                <c:pt idx="6456">
                  <c:v>0.25693332406079927</c:v>
                </c:pt>
                <c:pt idx="6457">
                  <c:v>0.25701476394498174</c:v>
                </c:pt>
                <c:pt idx="6458">
                  <c:v>0.25709623285859756</c:v>
                </c:pt>
                <c:pt idx="6459">
                  <c:v>0.25717773081248835</c:v>
                </c:pt>
                <c:pt idx="6460">
                  <c:v>0.25725925781749975</c:v>
                </c:pt>
                <c:pt idx="6461">
                  <c:v>0.2573408138844816</c:v>
                </c:pt>
                <c:pt idx="6462">
                  <c:v>0.25742239902428782</c:v>
                </c:pt>
                <c:pt idx="6463">
                  <c:v>0.25750401324777672</c:v>
                </c:pt>
                <c:pt idx="6464">
                  <c:v>0.25758565656581051</c:v>
                </c:pt>
                <c:pt idx="6465">
                  <c:v>0.2576673289892556</c:v>
                </c:pt>
                <c:pt idx="6466">
                  <c:v>0.25774903052898301</c:v>
                </c:pt>
                <c:pt idx="6467">
                  <c:v>0.25783076119586729</c:v>
                </c:pt>
                <c:pt idx="6468">
                  <c:v>0.25791252100078765</c:v>
                </c:pt>
                <c:pt idx="6469">
                  <c:v>0.25799430995462713</c:v>
                </c:pt>
                <c:pt idx="6470">
                  <c:v>0.25807612806827335</c:v>
                </c:pt>
                <c:pt idx="6471">
                  <c:v>0.25815797535261759</c:v>
                </c:pt>
                <c:pt idx="6472">
                  <c:v>0.25823985181855602</c:v>
                </c:pt>
                <c:pt idx="6473">
                  <c:v>0.25832175747698832</c:v>
                </c:pt>
                <c:pt idx="6474">
                  <c:v>0.25840369233881849</c:v>
                </c:pt>
                <c:pt idx="6475">
                  <c:v>0.25848565641495536</c:v>
                </c:pt>
                <c:pt idx="6476">
                  <c:v>0.25856764971631074</c:v>
                </c:pt>
                <c:pt idx="6477">
                  <c:v>0.25864967225380203</c:v>
                </c:pt>
                <c:pt idx="6478">
                  <c:v>0.25873172403834943</c:v>
                </c:pt>
                <c:pt idx="6479">
                  <c:v>0.25881380508087859</c:v>
                </c:pt>
                <c:pt idx="6480">
                  <c:v>0.25889591539231871</c:v>
                </c:pt>
                <c:pt idx="6481">
                  <c:v>0.25897805498360316</c:v>
                </c:pt>
                <c:pt idx="6482">
                  <c:v>0.25906022386566957</c:v>
                </c:pt>
                <c:pt idx="6483">
                  <c:v>0.25914242204946009</c:v>
                </c:pt>
                <c:pt idx="6484">
                  <c:v>0.25922464954592045</c:v>
                </c:pt>
                <c:pt idx="6485">
                  <c:v>0.25930690636600118</c:v>
                </c:pt>
                <c:pt idx="6486">
                  <c:v>0.25938919252065679</c:v>
                </c:pt>
                <c:pt idx="6487">
                  <c:v>0.25947150802084606</c:v>
                </c:pt>
                <c:pt idx="6488">
                  <c:v>0.25955385287753169</c:v>
                </c:pt>
                <c:pt idx="6489">
                  <c:v>0.25963622710168099</c:v>
                </c:pt>
                <c:pt idx="6490">
                  <c:v>0.25971863070426526</c:v>
                </c:pt>
                <c:pt idx="6491">
                  <c:v>0.25980106369625988</c:v>
                </c:pt>
                <c:pt idx="6492">
                  <c:v>0.25988352608864507</c:v>
                </c:pt>
                <c:pt idx="6493">
                  <c:v>0.25996601789240437</c:v>
                </c:pt>
                <c:pt idx="6494">
                  <c:v>0.26004853911852643</c:v>
                </c:pt>
                <c:pt idx="6495">
                  <c:v>0.26013108977800331</c:v>
                </c:pt>
                <c:pt idx="6496">
                  <c:v>0.26021366988183198</c:v>
                </c:pt>
                <c:pt idx="6497">
                  <c:v>0.26029627944101291</c:v>
                </c:pt>
                <c:pt idx="6498">
                  <c:v>0.26037891846655176</c:v>
                </c:pt>
                <c:pt idx="6499">
                  <c:v>0.2604615869694577</c:v>
                </c:pt>
                <c:pt idx="6500">
                  <c:v>0.26054428496074394</c:v>
                </c:pt>
                <c:pt idx="6501">
                  <c:v>0.26062701245142872</c:v>
                </c:pt>
                <c:pt idx="6502">
                  <c:v>0.26070976945253382</c:v>
                </c:pt>
                <c:pt idx="6503">
                  <c:v>0.26079255597508577</c:v>
                </c:pt>
                <c:pt idx="6504">
                  <c:v>0.26087537203011468</c:v>
                </c:pt>
                <c:pt idx="6505">
                  <c:v>0.26095821762865584</c:v>
                </c:pt>
                <c:pt idx="6506">
                  <c:v>0.26104109278174781</c:v>
                </c:pt>
                <c:pt idx="6507">
                  <c:v>0.26112399750043402</c:v>
                </c:pt>
                <c:pt idx="6508">
                  <c:v>0.26120693179576188</c:v>
                </c:pt>
                <c:pt idx="6509">
                  <c:v>0.26128989567878314</c:v>
                </c:pt>
                <c:pt idx="6510">
                  <c:v>0.26137288916055362</c:v>
                </c:pt>
                <c:pt idx="6511">
                  <c:v>0.2614559122521336</c:v>
                </c:pt>
                <c:pt idx="6512">
                  <c:v>0.26153896496458778</c:v>
                </c:pt>
                <c:pt idx="6513">
                  <c:v>0.2616220473089847</c:v>
                </c:pt>
                <c:pt idx="6514">
                  <c:v>0.26170515929639721</c:v>
                </c:pt>
                <c:pt idx="6515">
                  <c:v>0.26178830093790251</c:v>
                </c:pt>
                <c:pt idx="6516">
                  <c:v>0.26187147224458257</c:v>
                </c:pt>
                <c:pt idx="6517">
                  <c:v>0.26195467322752242</c:v>
                </c:pt>
                <c:pt idx="6518">
                  <c:v>0.26203790389781267</c:v>
                </c:pt>
                <c:pt idx="6519">
                  <c:v>0.26212116426654719</c:v>
                </c:pt>
                <c:pt idx="6520">
                  <c:v>0.26220445434482476</c:v>
                </c:pt>
                <c:pt idx="6521">
                  <c:v>0.26228777414374793</c:v>
                </c:pt>
                <c:pt idx="6522">
                  <c:v>0.26237112367442383</c:v>
                </c:pt>
                <c:pt idx="6523">
                  <c:v>0.26245450294796396</c:v>
                </c:pt>
                <c:pt idx="6524">
                  <c:v>0.26253791197548354</c:v>
                </c:pt>
                <c:pt idx="6525">
                  <c:v>0.26262135076810295</c:v>
                </c:pt>
                <c:pt idx="6526">
                  <c:v>0.26270481933694562</c:v>
                </c:pt>
                <c:pt idx="6527">
                  <c:v>0.2627883176931407</c:v>
                </c:pt>
                <c:pt idx="6528">
                  <c:v>0.26287184584782036</c:v>
                </c:pt>
                <c:pt idx="6529">
                  <c:v>0.26295540381212196</c:v>
                </c:pt>
                <c:pt idx="6530">
                  <c:v>0.26303899159718636</c:v>
                </c:pt>
                <c:pt idx="6531">
                  <c:v>0.26312260921415936</c:v>
                </c:pt>
                <c:pt idx="6532">
                  <c:v>0.26320625667419068</c:v>
                </c:pt>
                <c:pt idx="6533">
                  <c:v>0.26328993398843442</c:v>
                </c:pt>
                <c:pt idx="6534">
                  <c:v>0.26337364116804896</c:v>
                </c:pt>
                <c:pt idx="6535">
                  <c:v>0.26345737822419713</c:v>
                </c:pt>
                <c:pt idx="6536">
                  <c:v>0.2635411451680455</c:v>
                </c:pt>
                <c:pt idx="6537">
                  <c:v>0.26362494201076542</c:v>
                </c:pt>
                <c:pt idx="6538">
                  <c:v>0.26370876876353277</c:v>
                </c:pt>
                <c:pt idx="6539">
                  <c:v>0.26379262543752713</c:v>
                </c:pt>
                <c:pt idx="6540">
                  <c:v>0.26387651204393275</c:v>
                </c:pt>
                <c:pt idx="6541">
                  <c:v>0.26396042859393792</c:v>
                </c:pt>
                <c:pt idx="6542">
                  <c:v>0.26404437509873568</c:v>
                </c:pt>
                <c:pt idx="6543">
                  <c:v>0.26412835156952241</c:v>
                </c:pt>
                <c:pt idx="6544">
                  <c:v>0.26421235801750032</c:v>
                </c:pt>
                <c:pt idx="6545">
                  <c:v>0.26429639445387454</c:v>
                </c:pt>
                <c:pt idx="6546">
                  <c:v>0.26438046088985484</c:v>
                </c:pt>
                <c:pt idx="6547">
                  <c:v>0.26446455733665608</c:v>
                </c:pt>
                <c:pt idx="6548">
                  <c:v>0.26454868380549618</c:v>
                </c:pt>
                <c:pt idx="6549">
                  <c:v>0.26463284030759859</c:v>
                </c:pt>
                <c:pt idx="6550">
                  <c:v>0.26471702685419002</c:v>
                </c:pt>
                <c:pt idx="6551">
                  <c:v>0.2648012434565023</c:v>
                </c:pt>
                <c:pt idx="6552">
                  <c:v>0.26488549012577128</c:v>
                </c:pt>
                <c:pt idx="6553">
                  <c:v>0.26496976687323687</c:v>
                </c:pt>
                <c:pt idx="6554">
                  <c:v>0.26505407371014372</c:v>
                </c:pt>
                <c:pt idx="6555">
                  <c:v>0.26513841064774057</c:v>
                </c:pt>
                <c:pt idx="6556">
                  <c:v>0.26522277769728042</c:v>
                </c:pt>
                <c:pt idx="6557">
                  <c:v>0.26530717487002087</c:v>
                </c:pt>
                <c:pt idx="6558">
                  <c:v>0.26539160217722374</c:v>
                </c:pt>
                <c:pt idx="6559">
                  <c:v>0.26547605963015491</c:v>
                </c:pt>
                <c:pt idx="6560">
                  <c:v>0.26556054724008499</c:v>
                </c:pt>
                <c:pt idx="6561">
                  <c:v>0.26564506501828855</c:v>
                </c:pt>
                <c:pt idx="6562">
                  <c:v>0.2657296129760448</c:v>
                </c:pt>
                <c:pt idx="6563">
                  <c:v>0.26581419112463689</c:v>
                </c:pt>
                <c:pt idx="6564">
                  <c:v>0.26589879947535322</c:v>
                </c:pt>
                <c:pt idx="6565">
                  <c:v>0.26598343803948526</c:v>
                </c:pt>
                <c:pt idx="6566">
                  <c:v>0.26606810682832999</c:v>
                </c:pt>
                <c:pt idx="6567">
                  <c:v>0.26615280585318762</c:v>
                </c:pt>
                <c:pt idx="6568">
                  <c:v>0.26623753512536369</c:v>
                </c:pt>
                <c:pt idx="6569">
                  <c:v>0.26632229465616747</c:v>
                </c:pt>
                <c:pt idx="6570">
                  <c:v>0.2664070844569128</c:v>
                </c:pt>
                <c:pt idx="6571">
                  <c:v>0.26649190453891819</c:v>
                </c:pt>
                <c:pt idx="6572">
                  <c:v>0.26657675491350558</c:v>
                </c:pt>
                <c:pt idx="6573">
                  <c:v>0.26666163559200234</c:v>
                </c:pt>
                <c:pt idx="6574">
                  <c:v>0.26674654658573926</c:v>
                </c:pt>
                <c:pt idx="6575">
                  <c:v>0.26683148790605243</c:v>
                </c:pt>
                <c:pt idx="6576">
                  <c:v>0.26691645956428128</c:v>
                </c:pt>
                <c:pt idx="6577">
                  <c:v>0.26700146157177052</c:v>
                </c:pt>
                <c:pt idx="6578">
                  <c:v>0.26708649393986855</c:v>
                </c:pt>
                <c:pt idx="6579">
                  <c:v>0.26717155667992865</c:v>
                </c:pt>
                <c:pt idx="6580">
                  <c:v>0.26725664980330782</c:v>
                </c:pt>
                <c:pt idx="6581">
                  <c:v>0.26734177332136833</c:v>
                </c:pt>
                <c:pt idx="6582">
                  <c:v>0.26742692724547573</c:v>
                </c:pt>
                <c:pt idx="6583">
                  <c:v>0.26751211158700094</c:v>
                </c:pt>
                <c:pt idx="6584">
                  <c:v>0.2675973263573187</c:v>
                </c:pt>
                <c:pt idx="6585">
                  <c:v>0.26768257156780817</c:v>
                </c:pt>
                <c:pt idx="6586">
                  <c:v>0.26776784722985303</c:v>
                </c:pt>
                <c:pt idx="6587">
                  <c:v>0.26785315335484117</c:v>
                </c:pt>
                <c:pt idx="6588">
                  <c:v>0.26793848995416536</c:v>
                </c:pt>
                <c:pt idx="6589">
                  <c:v>0.26802385703922171</c:v>
                </c:pt>
                <c:pt idx="6590">
                  <c:v>0.26810925462141189</c:v>
                </c:pt>
                <c:pt idx="6591">
                  <c:v>0.26819468271214109</c:v>
                </c:pt>
                <c:pt idx="6592">
                  <c:v>0.26828014132281924</c:v>
                </c:pt>
                <c:pt idx="6593">
                  <c:v>0.26836563046486089</c:v>
                </c:pt>
                <c:pt idx="6594">
                  <c:v>0.2684511501496844</c:v>
                </c:pt>
                <c:pt idx="6595">
                  <c:v>0.26853670038871302</c:v>
                </c:pt>
                <c:pt idx="6596">
                  <c:v>0.26862228119337389</c:v>
                </c:pt>
                <c:pt idx="6597">
                  <c:v>0.26870789257509947</c:v>
                </c:pt>
                <c:pt idx="6598">
                  <c:v>0.26879353454532529</c:v>
                </c:pt>
                <c:pt idx="6599">
                  <c:v>0.2688792071154924</c:v>
                </c:pt>
                <c:pt idx="6600">
                  <c:v>0.26896491029704583</c:v>
                </c:pt>
                <c:pt idx="6601">
                  <c:v>0.26905064410143503</c:v>
                </c:pt>
                <c:pt idx="6602">
                  <c:v>0.26913640854011361</c:v>
                </c:pt>
                <c:pt idx="6603">
                  <c:v>0.26922220362454008</c:v>
                </c:pt>
                <c:pt idx="6604">
                  <c:v>0.26930802936617704</c:v>
                </c:pt>
                <c:pt idx="6605">
                  <c:v>0.26939388577649132</c:v>
                </c:pt>
                <c:pt idx="6606">
                  <c:v>0.26947977286695468</c:v>
                </c:pt>
                <c:pt idx="6607">
                  <c:v>0.2695656906490429</c:v>
                </c:pt>
                <c:pt idx="6608">
                  <c:v>0.26965163913423607</c:v>
                </c:pt>
                <c:pt idx="6609">
                  <c:v>0.26973761833401916</c:v>
                </c:pt>
                <c:pt idx="6610">
                  <c:v>0.26982362825988121</c:v>
                </c:pt>
                <c:pt idx="6611">
                  <c:v>0.26990966892331569</c:v>
                </c:pt>
                <c:pt idx="6612">
                  <c:v>0.26999574033582074</c:v>
                </c:pt>
                <c:pt idx="6613">
                  <c:v>0.27008184250889844</c:v>
                </c:pt>
                <c:pt idx="6614">
                  <c:v>0.27016797545405608</c:v>
                </c:pt>
                <c:pt idx="6615">
                  <c:v>0.27025413918280428</c:v>
                </c:pt>
                <c:pt idx="6616">
                  <c:v>0.27034033370665894</c:v>
                </c:pt>
                <c:pt idx="6617">
                  <c:v>0.27042655903714058</c:v>
                </c:pt>
                <c:pt idx="6618">
                  <c:v>0.27051281518577286</c:v>
                </c:pt>
                <c:pt idx="6619">
                  <c:v>0.27059910216408556</c:v>
                </c:pt>
                <c:pt idx="6620">
                  <c:v>0.27068541998361134</c:v>
                </c:pt>
                <c:pt idx="6621">
                  <c:v>0.27077176865588859</c:v>
                </c:pt>
                <c:pt idx="6622">
                  <c:v>0.27085814819245912</c:v>
                </c:pt>
                <c:pt idx="6623">
                  <c:v>0.27094455860486999</c:v>
                </c:pt>
                <c:pt idx="6624">
                  <c:v>0.27103099990467217</c:v>
                </c:pt>
                <c:pt idx="6625">
                  <c:v>0.27111747210342113</c:v>
                </c:pt>
                <c:pt idx="6626">
                  <c:v>0.27120397521267692</c:v>
                </c:pt>
                <c:pt idx="6627">
                  <c:v>0.27129050924400411</c:v>
                </c:pt>
                <c:pt idx="6628">
                  <c:v>0.27137707420897156</c:v>
                </c:pt>
                <c:pt idx="6629">
                  <c:v>0.27146367011915251</c:v>
                </c:pt>
                <c:pt idx="6630">
                  <c:v>0.27155029698612498</c:v>
                </c:pt>
                <c:pt idx="6631">
                  <c:v>0.27163695482147099</c:v>
                </c:pt>
                <c:pt idx="6632">
                  <c:v>0.27172364363677742</c:v>
                </c:pt>
                <c:pt idx="6633">
                  <c:v>0.27181036344363546</c:v>
                </c:pt>
                <c:pt idx="6634">
                  <c:v>0.27189711425364049</c:v>
                </c:pt>
                <c:pt idx="6635">
                  <c:v>0.27198389607839285</c:v>
                </c:pt>
                <c:pt idx="6636">
                  <c:v>0.27207070892949714</c:v>
                </c:pt>
                <c:pt idx="6637">
                  <c:v>0.27215755281856202</c:v>
                </c:pt>
                <c:pt idx="6638">
                  <c:v>0.27224442775720137</c:v>
                </c:pt>
                <c:pt idx="6639">
                  <c:v>0.27233133375703283</c:v>
                </c:pt>
                <c:pt idx="6640">
                  <c:v>0.2724182708296789</c:v>
                </c:pt>
                <c:pt idx="6641">
                  <c:v>0.27250523898676654</c:v>
                </c:pt>
                <c:pt idx="6642">
                  <c:v>0.27259223823992684</c:v>
                </c:pt>
                <c:pt idx="6643">
                  <c:v>0.27267926860079622</c:v>
                </c:pt>
                <c:pt idx="6644">
                  <c:v>0.2727663300810142</c:v>
                </c:pt>
                <c:pt idx="6645">
                  <c:v>0.27285342269222618</c:v>
                </c:pt>
                <c:pt idx="6646">
                  <c:v>0.27294054644608101</c:v>
                </c:pt>
                <c:pt idx="6647">
                  <c:v>0.2730277013542326</c:v>
                </c:pt>
                <c:pt idx="6648">
                  <c:v>0.27311488742833928</c:v>
                </c:pt>
                <c:pt idx="6649">
                  <c:v>0.27320210468006351</c:v>
                </c:pt>
                <c:pt idx="6650">
                  <c:v>0.27328935312107272</c:v>
                </c:pt>
                <c:pt idx="6651">
                  <c:v>0.27337663276303831</c:v>
                </c:pt>
                <c:pt idx="6652">
                  <c:v>0.27346394361763676</c:v>
                </c:pt>
                <c:pt idx="6653">
                  <c:v>0.27355128569654852</c:v>
                </c:pt>
                <c:pt idx="6654">
                  <c:v>0.27363865901145856</c:v>
                </c:pt>
                <c:pt idx="6655">
                  <c:v>0.27372606357405693</c:v>
                </c:pt>
                <c:pt idx="6656">
                  <c:v>0.27381349939603766</c:v>
                </c:pt>
                <c:pt idx="6657">
                  <c:v>0.27390096648909917</c:v>
                </c:pt>
                <c:pt idx="6658">
                  <c:v>0.27398846486494477</c:v>
                </c:pt>
                <c:pt idx="6659">
                  <c:v>0.27407599453528192</c:v>
                </c:pt>
                <c:pt idx="6660">
                  <c:v>0.2741635555118232</c:v>
                </c:pt>
                <c:pt idx="6661">
                  <c:v>0.27425114780628468</c:v>
                </c:pt>
                <c:pt idx="6662">
                  <c:v>0.27433877143038798</c:v>
                </c:pt>
                <c:pt idx="6663">
                  <c:v>0.27442642639585857</c:v>
                </c:pt>
                <c:pt idx="6664">
                  <c:v>0.27451411271442644</c:v>
                </c:pt>
                <c:pt idx="6665">
                  <c:v>0.27460183039782671</c:v>
                </c:pt>
                <c:pt idx="6666">
                  <c:v>0.27468957945779815</c:v>
                </c:pt>
                <c:pt idx="6667">
                  <c:v>0.27477735990608465</c:v>
                </c:pt>
                <c:pt idx="6668">
                  <c:v>0.27486517175443448</c:v>
                </c:pt>
                <c:pt idx="6669">
                  <c:v>0.27495301501460045</c:v>
                </c:pt>
                <c:pt idx="6670">
                  <c:v>0.27504088969833967</c:v>
                </c:pt>
                <c:pt idx="6671">
                  <c:v>0.27512879581741406</c:v>
                </c:pt>
                <c:pt idx="6672">
                  <c:v>0.27521673338358987</c:v>
                </c:pt>
                <c:pt idx="6673">
                  <c:v>0.27530470240863786</c:v>
                </c:pt>
                <c:pt idx="6674">
                  <c:v>0.27539270290433371</c:v>
                </c:pt>
                <c:pt idx="6675">
                  <c:v>0.27548073488245689</c:v>
                </c:pt>
                <c:pt idx="6676">
                  <c:v>0.27556879835479225</c:v>
                </c:pt>
                <c:pt idx="6677">
                  <c:v>0.27565689333312854</c:v>
                </c:pt>
                <c:pt idx="6678">
                  <c:v>0.27574501982925925</c:v>
                </c:pt>
                <c:pt idx="6679">
                  <c:v>0.27583317785498257</c:v>
                </c:pt>
                <c:pt idx="6680">
                  <c:v>0.27592136742210083</c:v>
                </c:pt>
                <c:pt idx="6681">
                  <c:v>0.27600958854242125</c:v>
                </c:pt>
                <c:pt idx="6682">
                  <c:v>0.27609784122775577</c:v>
                </c:pt>
                <c:pt idx="6683">
                  <c:v>0.27618612548992028</c:v>
                </c:pt>
                <c:pt idx="6684">
                  <c:v>0.27627444134073581</c:v>
                </c:pt>
                <c:pt idx="6685">
                  <c:v>0.27636278879202708</c:v>
                </c:pt>
                <c:pt idx="6686">
                  <c:v>0.27645116785562462</c:v>
                </c:pt>
                <c:pt idx="6687">
                  <c:v>0.27653957854336259</c:v>
                </c:pt>
                <c:pt idx="6688">
                  <c:v>0.27662802086707955</c:v>
                </c:pt>
                <c:pt idx="6689">
                  <c:v>0.27671649483861988</c:v>
                </c:pt>
                <c:pt idx="6690">
                  <c:v>0.2768050004698307</c:v>
                </c:pt>
                <c:pt idx="6691">
                  <c:v>0.27689353777256537</c:v>
                </c:pt>
                <c:pt idx="6692">
                  <c:v>0.27698210675868062</c:v>
                </c:pt>
                <c:pt idx="6693">
                  <c:v>0.27707070744003826</c:v>
                </c:pt>
                <c:pt idx="6694">
                  <c:v>0.27715933982850471</c:v>
                </c:pt>
                <c:pt idx="6695">
                  <c:v>0.27724800393595089</c:v>
                </c:pt>
                <c:pt idx="6696">
                  <c:v>0.27733669977425218</c:v>
                </c:pt>
                <c:pt idx="6697">
                  <c:v>0.27742542735528852</c:v>
                </c:pt>
                <c:pt idx="6698">
                  <c:v>0.2775141866909448</c:v>
                </c:pt>
                <c:pt idx="6699">
                  <c:v>0.27760297779310955</c:v>
                </c:pt>
                <c:pt idx="6700">
                  <c:v>0.2776918006736771</c:v>
                </c:pt>
                <c:pt idx="6701">
                  <c:v>0.27778065534454549</c:v>
                </c:pt>
                <c:pt idx="6702">
                  <c:v>0.2778695418176178</c:v>
                </c:pt>
                <c:pt idx="6703">
                  <c:v>0.27795846010480108</c:v>
                </c:pt>
                <c:pt idx="6704">
                  <c:v>0.27804741021800788</c:v>
                </c:pt>
                <c:pt idx="6705">
                  <c:v>0.27813639216915431</c:v>
                </c:pt>
                <c:pt idx="6706">
                  <c:v>0.2782254059701621</c:v>
                </c:pt>
                <c:pt idx="6707">
                  <c:v>0.27831445163295671</c:v>
                </c:pt>
                <c:pt idx="6708">
                  <c:v>0.27840352916946876</c:v>
                </c:pt>
                <c:pt idx="6709">
                  <c:v>0.27849263859163315</c:v>
                </c:pt>
                <c:pt idx="6710">
                  <c:v>0.27858177991138927</c:v>
                </c:pt>
                <c:pt idx="6711">
                  <c:v>0.27867095314068152</c:v>
                </c:pt>
                <c:pt idx="6712">
                  <c:v>0.27876015829145834</c:v>
                </c:pt>
                <c:pt idx="6713">
                  <c:v>0.27884939537567355</c:v>
                </c:pt>
                <c:pt idx="6714">
                  <c:v>0.2789386644052847</c:v>
                </c:pt>
                <c:pt idx="6715">
                  <c:v>0.27902796539225488</c:v>
                </c:pt>
                <c:pt idx="6716">
                  <c:v>0.27911729834855054</c:v>
                </c:pt>
                <c:pt idx="6717">
                  <c:v>0.27920666328614396</c:v>
                </c:pt>
                <c:pt idx="6718">
                  <c:v>0.27929606021701142</c:v>
                </c:pt>
                <c:pt idx="6719">
                  <c:v>0.27938548915313383</c:v>
                </c:pt>
                <c:pt idx="6720">
                  <c:v>0.27947495010649692</c:v>
                </c:pt>
                <c:pt idx="6721">
                  <c:v>0.27956444308909056</c:v>
                </c:pt>
                <c:pt idx="6722">
                  <c:v>0.27965396811291021</c:v>
                </c:pt>
                <c:pt idx="6723">
                  <c:v>0.2797435251899546</c:v>
                </c:pt>
                <c:pt idx="6724">
                  <c:v>0.27983311433222824</c:v>
                </c:pt>
                <c:pt idx="6725">
                  <c:v>0.27992273555173963</c:v>
                </c:pt>
                <c:pt idx="6726">
                  <c:v>0.280012388860502</c:v>
                </c:pt>
                <c:pt idx="6727">
                  <c:v>0.28010207427053352</c:v>
                </c:pt>
                <c:pt idx="6728">
                  <c:v>0.28019179179385656</c:v>
                </c:pt>
                <c:pt idx="6729">
                  <c:v>0.28028154144249817</c:v>
                </c:pt>
                <c:pt idx="6730">
                  <c:v>0.28037132322849057</c:v>
                </c:pt>
                <c:pt idx="6731">
                  <c:v>0.28046113716386961</c:v>
                </c:pt>
                <c:pt idx="6732">
                  <c:v>0.28055098326067701</c:v>
                </c:pt>
                <c:pt idx="6733">
                  <c:v>0.28064086153095796</c:v>
                </c:pt>
                <c:pt idx="6734">
                  <c:v>0.28073077198676299</c:v>
                </c:pt>
                <c:pt idx="6735">
                  <c:v>0.28082071464014707</c:v>
                </c:pt>
                <c:pt idx="6736">
                  <c:v>0.28091068950316955</c:v>
                </c:pt>
                <c:pt idx="6737">
                  <c:v>0.28100069658789523</c:v>
                </c:pt>
                <c:pt idx="6738">
                  <c:v>0.28109073590639239</c:v>
                </c:pt>
                <c:pt idx="6739">
                  <c:v>0.28118080747073515</c:v>
                </c:pt>
                <c:pt idx="6740">
                  <c:v>0.28127091129300108</c:v>
                </c:pt>
                <c:pt idx="6741">
                  <c:v>0.28136104738527357</c:v>
                </c:pt>
                <c:pt idx="6742">
                  <c:v>0.28145121575963988</c:v>
                </c:pt>
                <c:pt idx="6743">
                  <c:v>0.28154141642819208</c:v>
                </c:pt>
                <c:pt idx="6744">
                  <c:v>0.28163164940302704</c:v>
                </c:pt>
                <c:pt idx="6745">
                  <c:v>0.28172191469624619</c:v>
                </c:pt>
                <c:pt idx="6746">
                  <c:v>0.28181221231995568</c:v>
                </c:pt>
                <c:pt idx="6747">
                  <c:v>0.2819025422862661</c:v>
                </c:pt>
                <c:pt idx="6748">
                  <c:v>0.28199290460729326</c:v>
                </c:pt>
                <c:pt idx="6749">
                  <c:v>0.28208329929515674</c:v>
                </c:pt>
                <c:pt idx="6750">
                  <c:v>0.28217372636198174</c:v>
                </c:pt>
                <c:pt idx="6751">
                  <c:v>0.28226418581989737</c:v>
                </c:pt>
                <c:pt idx="6752">
                  <c:v>0.28235467768103789</c:v>
                </c:pt>
                <c:pt idx="6753">
                  <c:v>0.28244520195754186</c:v>
                </c:pt>
                <c:pt idx="6754">
                  <c:v>0.28253575866155312</c:v>
                </c:pt>
                <c:pt idx="6755">
                  <c:v>0.28262634780521928</c:v>
                </c:pt>
                <c:pt idx="6756">
                  <c:v>0.28271696940069374</c:v>
                </c:pt>
                <c:pt idx="6757">
                  <c:v>0.28280762346013322</c:v>
                </c:pt>
                <c:pt idx="6758">
                  <c:v>0.2828983099957002</c:v>
                </c:pt>
                <c:pt idx="6759">
                  <c:v>0.28298902901956174</c:v>
                </c:pt>
                <c:pt idx="6760">
                  <c:v>0.28307978054388883</c:v>
                </c:pt>
                <c:pt idx="6761">
                  <c:v>0.28317056458085837</c:v>
                </c:pt>
                <c:pt idx="6762">
                  <c:v>0.28326138114265043</c:v>
                </c:pt>
                <c:pt idx="6763">
                  <c:v>0.28335223024145123</c:v>
                </c:pt>
                <c:pt idx="6764">
                  <c:v>0.28344311188945054</c:v>
                </c:pt>
                <c:pt idx="6765">
                  <c:v>0.28353402609884359</c:v>
                </c:pt>
                <c:pt idx="6766">
                  <c:v>0.28362497288182997</c:v>
                </c:pt>
                <c:pt idx="6767">
                  <c:v>0.28371595225061402</c:v>
                </c:pt>
                <c:pt idx="6768">
                  <c:v>0.28380696421740498</c:v>
                </c:pt>
                <c:pt idx="6769">
                  <c:v>0.28389800879441596</c:v>
                </c:pt>
                <c:pt idx="6770">
                  <c:v>0.28398908599386596</c:v>
                </c:pt>
                <c:pt idx="6771">
                  <c:v>0.28408019582797805</c:v>
                </c:pt>
                <c:pt idx="6772">
                  <c:v>0.28417133830897989</c:v>
                </c:pt>
                <c:pt idx="6773">
                  <c:v>0.28426251344910419</c:v>
                </c:pt>
                <c:pt idx="6774">
                  <c:v>0.28435372126058822</c:v>
                </c:pt>
                <c:pt idx="6775">
                  <c:v>0.28444496175567391</c:v>
                </c:pt>
                <c:pt idx="6776">
                  <c:v>0.28453623494660768</c:v>
                </c:pt>
                <c:pt idx="6777">
                  <c:v>0.28462754084564129</c:v>
                </c:pt>
                <c:pt idx="6778">
                  <c:v>0.28471887946503094</c:v>
                </c:pt>
                <c:pt idx="6779">
                  <c:v>0.28481025081703704</c:v>
                </c:pt>
                <c:pt idx="6780">
                  <c:v>0.28490165491392561</c:v>
                </c:pt>
                <c:pt idx="6781">
                  <c:v>0.28499309176796656</c:v>
                </c:pt>
                <c:pt idx="6782">
                  <c:v>0.2850845613914349</c:v>
                </c:pt>
                <c:pt idx="6783">
                  <c:v>0.2851760637966107</c:v>
                </c:pt>
                <c:pt idx="6784">
                  <c:v>0.28526759899577803</c:v>
                </c:pt>
                <c:pt idx="6785">
                  <c:v>0.28535916700122649</c:v>
                </c:pt>
                <c:pt idx="6786">
                  <c:v>0.28545076782524942</c:v>
                </c:pt>
                <c:pt idx="6787">
                  <c:v>0.2855424014801462</c:v>
                </c:pt>
                <c:pt idx="6788">
                  <c:v>0.28563406797821944</c:v>
                </c:pt>
                <c:pt idx="6789">
                  <c:v>0.28572576733177785</c:v>
                </c:pt>
                <c:pt idx="6790">
                  <c:v>0.2858174995531339</c:v>
                </c:pt>
                <c:pt idx="6791">
                  <c:v>0.28590926465460553</c:v>
                </c:pt>
                <c:pt idx="6792">
                  <c:v>0.28600106264851499</c:v>
                </c:pt>
                <c:pt idx="6793">
                  <c:v>0.28609289354718903</c:v>
                </c:pt>
                <c:pt idx="6794">
                  <c:v>0.28618475736296001</c:v>
                </c:pt>
                <c:pt idx="6795">
                  <c:v>0.28627665410816405</c:v>
                </c:pt>
                <c:pt idx="6796">
                  <c:v>0.28636858379514274</c:v>
                </c:pt>
                <c:pt idx="6797">
                  <c:v>0.28646054643624208</c:v>
                </c:pt>
                <c:pt idx="6798">
                  <c:v>0.28655254204381286</c:v>
                </c:pt>
                <c:pt idx="6799">
                  <c:v>0.28664457063021087</c:v>
                </c:pt>
                <c:pt idx="6800">
                  <c:v>0.28673663220779633</c:v>
                </c:pt>
                <c:pt idx="6801">
                  <c:v>0.28682872678893412</c:v>
                </c:pt>
                <c:pt idx="6802">
                  <c:v>0.28692085438599457</c:v>
                </c:pt>
                <c:pt idx="6803">
                  <c:v>0.28701301501135179</c:v>
                </c:pt>
                <c:pt idx="6804">
                  <c:v>0.28710520867738576</c:v>
                </c:pt>
                <c:pt idx="6805">
                  <c:v>0.28719743539648018</c:v>
                </c:pt>
                <c:pt idx="6806">
                  <c:v>0.28728969518102404</c:v>
                </c:pt>
                <c:pt idx="6807">
                  <c:v>0.28738198804341142</c:v>
                </c:pt>
                <c:pt idx="6808">
                  <c:v>0.28747431399604018</c:v>
                </c:pt>
                <c:pt idx="6809">
                  <c:v>0.28756667305131428</c:v>
                </c:pt>
                <c:pt idx="6810">
                  <c:v>0.28765906522164097</c:v>
                </c:pt>
                <c:pt idx="6811">
                  <c:v>0.28775149051943372</c:v>
                </c:pt>
                <c:pt idx="6812">
                  <c:v>0.28784394895710963</c:v>
                </c:pt>
                <c:pt idx="6813">
                  <c:v>0.28793644054709139</c:v>
                </c:pt>
                <c:pt idx="6814">
                  <c:v>0.28802896530180599</c:v>
                </c:pt>
                <c:pt idx="6815">
                  <c:v>0.28812152323368545</c:v>
                </c:pt>
                <c:pt idx="6816">
                  <c:v>0.28821411435516642</c:v>
                </c:pt>
                <c:pt idx="6817">
                  <c:v>0.28830673867869039</c:v>
                </c:pt>
                <c:pt idx="6818">
                  <c:v>0.28839939621670369</c:v>
                </c:pt>
                <c:pt idx="6819">
                  <c:v>0.2884920869816574</c:v>
                </c:pt>
                <c:pt idx="6820">
                  <c:v>0.28858481098600747</c:v>
                </c:pt>
                <c:pt idx="6821">
                  <c:v>0.28867756824221447</c:v>
                </c:pt>
                <c:pt idx="6822">
                  <c:v>0.28877035876274398</c:v>
                </c:pt>
                <c:pt idx="6823">
                  <c:v>0.28886318256006621</c:v>
                </c:pt>
                <c:pt idx="6824">
                  <c:v>0.28895603964665634</c:v>
                </c:pt>
                <c:pt idx="6825">
                  <c:v>0.28904893003499393</c:v>
                </c:pt>
                <c:pt idx="6826">
                  <c:v>0.28914185373756429</c:v>
                </c:pt>
                <c:pt idx="6827">
                  <c:v>0.28923481076685648</c:v>
                </c:pt>
                <c:pt idx="6828">
                  <c:v>0.28932780113536494</c:v>
                </c:pt>
                <c:pt idx="6829">
                  <c:v>0.28942082485558857</c:v>
                </c:pt>
                <c:pt idx="6830">
                  <c:v>0.28951388194003153</c:v>
                </c:pt>
                <c:pt idx="6831">
                  <c:v>0.2896069724012027</c:v>
                </c:pt>
                <c:pt idx="6832">
                  <c:v>0.28970009625161519</c:v>
                </c:pt>
                <c:pt idx="6833">
                  <c:v>0.28979325350378815</c:v>
                </c:pt>
                <c:pt idx="6834">
                  <c:v>0.28988644417024395</c:v>
                </c:pt>
                <c:pt idx="6835">
                  <c:v>0.28997966826351107</c:v>
                </c:pt>
                <c:pt idx="6836">
                  <c:v>0.29007292579612232</c:v>
                </c:pt>
                <c:pt idx="6837">
                  <c:v>0.29016621678061533</c:v>
                </c:pt>
                <c:pt idx="6838">
                  <c:v>0.29025954122953268</c:v>
                </c:pt>
                <c:pt idx="6839">
                  <c:v>0.29035289915542173</c:v>
                </c:pt>
                <c:pt idx="6840">
                  <c:v>0.29044629057083471</c:v>
                </c:pt>
                <c:pt idx="6841">
                  <c:v>0.29053971548832824</c:v>
                </c:pt>
                <c:pt idx="6842">
                  <c:v>0.2906331739204645</c:v>
                </c:pt>
                <c:pt idx="6843">
                  <c:v>0.29072666587981028</c:v>
                </c:pt>
                <c:pt idx="6844">
                  <c:v>0.29082019137893689</c:v>
                </c:pt>
                <c:pt idx="6845">
                  <c:v>0.29091375043042073</c:v>
                </c:pt>
                <c:pt idx="6846">
                  <c:v>0.291007343046843</c:v>
                </c:pt>
                <c:pt idx="6847">
                  <c:v>0.29110096924078982</c:v>
                </c:pt>
                <c:pt idx="6848">
                  <c:v>0.29119462902485216</c:v>
                </c:pt>
                <c:pt idx="6849">
                  <c:v>0.2912883224116255</c:v>
                </c:pt>
                <c:pt idx="6850">
                  <c:v>0.29138204941371076</c:v>
                </c:pt>
                <c:pt idx="6851">
                  <c:v>0.29147581004371337</c:v>
                </c:pt>
                <c:pt idx="6852">
                  <c:v>0.29156960431424339</c:v>
                </c:pt>
                <c:pt idx="6853">
                  <c:v>0.29166343223791624</c:v>
                </c:pt>
                <c:pt idx="6854">
                  <c:v>0.2917572938273516</c:v>
                </c:pt>
                <c:pt idx="6855">
                  <c:v>0.29185118909517488</c:v>
                </c:pt>
                <c:pt idx="6856">
                  <c:v>0.29194511805401541</c:v>
                </c:pt>
                <c:pt idx="6857">
                  <c:v>0.29203908071650814</c:v>
                </c:pt>
                <c:pt idx="6858">
                  <c:v>0.29213307709529218</c:v>
                </c:pt>
                <c:pt idx="6859">
                  <c:v>0.2922271072030122</c:v>
                </c:pt>
                <c:pt idx="6860">
                  <c:v>0.29232117105231731</c:v>
                </c:pt>
                <c:pt idx="6861">
                  <c:v>0.29241526865586154</c:v>
                </c:pt>
                <c:pt idx="6862">
                  <c:v>0.2925094000263041</c:v>
                </c:pt>
                <c:pt idx="6863">
                  <c:v>0.29260356517630842</c:v>
                </c:pt>
                <c:pt idx="6864">
                  <c:v>0.2926977641185437</c:v>
                </c:pt>
                <c:pt idx="6865">
                  <c:v>0.29279199686568302</c:v>
                </c:pt>
                <c:pt idx="6866">
                  <c:v>0.29288626343040547</c:v>
                </c:pt>
                <c:pt idx="6867">
                  <c:v>0.29298056382539395</c:v>
                </c:pt>
                <c:pt idx="6868">
                  <c:v>0.29307489806333681</c:v>
                </c:pt>
                <c:pt idx="6869">
                  <c:v>0.29316926615692751</c:v>
                </c:pt>
                <c:pt idx="6870">
                  <c:v>0.29326366811886367</c:v>
                </c:pt>
                <c:pt idx="6871">
                  <c:v>0.29335810396184825</c:v>
                </c:pt>
                <c:pt idx="6872">
                  <c:v>0.29345257369858957</c:v>
                </c:pt>
                <c:pt idx="6873">
                  <c:v>0.29354707734179963</c:v>
                </c:pt>
                <c:pt idx="6874">
                  <c:v>0.29364161490419671</c:v>
                </c:pt>
                <c:pt idx="6875">
                  <c:v>0.29373618639850274</c:v>
                </c:pt>
                <c:pt idx="6876">
                  <c:v>0.29383079183744554</c:v>
                </c:pt>
                <c:pt idx="6877">
                  <c:v>0.29392543123375725</c:v>
                </c:pt>
                <c:pt idx="6878">
                  <c:v>0.29402010460017497</c:v>
                </c:pt>
                <c:pt idx="6879">
                  <c:v>0.29411481194944133</c:v>
                </c:pt>
                <c:pt idx="6880">
                  <c:v>0.29420955329430265</c:v>
                </c:pt>
                <c:pt idx="6881">
                  <c:v>0.29430432864751144</c:v>
                </c:pt>
                <c:pt idx="6882">
                  <c:v>0.29439913802182421</c:v>
                </c:pt>
                <c:pt idx="6883">
                  <c:v>0.29449398143000294</c:v>
                </c:pt>
                <c:pt idx="6884">
                  <c:v>0.2945888588848144</c:v>
                </c:pt>
                <c:pt idx="6885">
                  <c:v>0.29468377039902999</c:v>
                </c:pt>
                <c:pt idx="6886">
                  <c:v>0.29477871598542649</c:v>
                </c:pt>
                <c:pt idx="6887">
                  <c:v>0.29487369565678484</c:v>
                </c:pt>
                <c:pt idx="6888">
                  <c:v>0.29496870942589198</c:v>
                </c:pt>
                <c:pt idx="6889">
                  <c:v>0.29506375730553897</c:v>
                </c:pt>
                <c:pt idx="6890">
                  <c:v>0.29515883930852194</c:v>
                </c:pt>
                <c:pt idx="6891">
                  <c:v>0.29525395544764232</c:v>
                </c:pt>
                <c:pt idx="6892">
                  <c:v>0.29534910573570605</c:v>
                </c:pt>
                <c:pt idx="6893">
                  <c:v>0.29544429018552409</c:v>
                </c:pt>
                <c:pt idx="6894">
                  <c:v>0.29553950880991237</c:v>
                </c:pt>
                <c:pt idx="6895">
                  <c:v>0.29563476162169189</c:v>
                </c:pt>
                <c:pt idx="6896">
                  <c:v>0.29573004863368874</c:v>
                </c:pt>
                <c:pt idx="6897">
                  <c:v>0.2958253698587332</c:v>
                </c:pt>
                <c:pt idx="6898">
                  <c:v>0.29592072530966151</c:v>
                </c:pt>
                <c:pt idx="6899">
                  <c:v>0.29601611499931402</c:v>
                </c:pt>
                <c:pt idx="6900">
                  <c:v>0.29611153894053638</c:v>
                </c:pt>
                <c:pt idx="6901">
                  <c:v>0.29620699714617893</c:v>
                </c:pt>
                <c:pt idx="6902">
                  <c:v>0.29630248962909761</c:v>
                </c:pt>
                <c:pt idx="6903">
                  <c:v>0.29639801640215296</c:v>
                </c:pt>
                <c:pt idx="6904">
                  <c:v>0.29649357747820981</c:v>
                </c:pt>
                <c:pt idx="6905">
                  <c:v>0.29658917287013931</c:v>
                </c:pt>
                <c:pt idx="6906">
                  <c:v>0.29668480259081614</c:v>
                </c:pt>
                <c:pt idx="6907">
                  <c:v>0.29678046665312074</c:v>
                </c:pt>
                <c:pt idx="6908">
                  <c:v>0.29687616506993869</c:v>
                </c:pt>
                <c:pt idx="6909">
                  <c:v>0.29697189785416012</c:v>
                </c:pt>
                <c:pt idx="6910">
                  <c:v>0.2970676650186802</c:v>
                </c:pt>
                <c:pt idx="6911">
                  <c:v>0.2971634665763988</c:v>
                </c:pt>
                <c:pt idx="6912">
                  <c:v>0.29725930254022154</c:v>
                </c:pt>
                <c:pt idx="6913">
                  <c:v>0.29735517292305819</c:v>
                </c:pt>
                <c:pt idx="6914">
                  <c:v>0.29745107773782387</c:v>
                </c:pt>
                <c:pt idx="6915">
                  <c:v>0.29754701699743891</c:v>
                </c:pt>
                <c:pt idx="6916">
                  <c:v>0.29764299071482814</c:v>
                </c:pt>
                <c:pt idx="6917">
                  <c:v>0.29773899890292149</c:v>
                </c:pt>
                <c:pt idx="6918">
                  <c:v>0.29783504157465418</c:v>
                </c:pt>
                <c:pt idx="6919">
                  <c:v>0.29793111874296596</c:v>
                </c:pt>
                <c:pt idx="6920">
                  <c:v>0.29802723042080209</c:v>
                </c:pt>
                <c:pt idx="6921">
                  <c:v>0.29812337662111249</c:v>
                </c:pt>
                <c:pt idx="6922">
                  <c:v>0.29821955735685191</c:v>
                </c:pt>
                <c:pt idx="6923">
                  <c:v>0.29831577264098041</c:v>
                </c:pt>
                <c:pt idx="6924">
                  <c:v>0.29841202248646281</c:v>
                </c:pt>
                <c:pt idx="6925">
                  <c:v>0.2985083069062695</c:v>
                </c:pt>
                <c:pt idx="6926">
                  <c:v>0.29860462591337478</c:v>
                </c:pt>
                <c:pt idx="6927">
                  <c:v>0.29870097952075908</c:v>
                </c:pt>
                <c:pt idx="6928">
                  <c:v>0.29879736774140697</c:v>
                </c:pt>
                <c:pt idx="6929">
                  <c:v>0.29889379058830878</c:v>
                </c:pt>
                <c:pt idx="6930">
                  <c:v>0.29899024807445906</c:v>
                </c:pt>
                <c:pt idx="6931">
                  <c:v>0.29908674021285819</c:v>
                </c:pt>
                <c:pt idx="6932">
                  <c:v>0.29918326701651077</c:v>
                </c:pt>
                <c:pt idx="6933">
                  <c:v>0.29927982849842694</c:v>
                </c:pt>
                <c:pt idx="6934">
                  <c:v>0.29937642467162179</c:v>
                </c:pt>
                <c:pt idx="6935">
                  <c:v>0.29947305554911502</c:v>
                </c:pt>
                <c:pt idx="6936">
                  <c:v>0.29956972114393188</c:v>
                </c:pt>
                <c:pt idx="6937">
                  <c:v>0.29966642146910238</c:v>
                </c:pt>
                <c:pt idx="6938">
                  <c:v>0.29976315653766178</c:v>
                </c:pt>
                <c:pt idx="6939">
                  <c:v>0.29985992636264985</c:v>
                </c:pt>
                <c:pt idx="6940">
                  <c:v>0.29995673095711173</c:v>
                </c:pt>
                <c:pt idx="6941">
                  <c:v>0.30005357033409785</c:v>
                </c:pt>
                <c:pt idx="6942">
                  <c:v>0.30015044450666312</c:v>
                </c:pt>
                <c:pt idx="6943">
                  <c:v>0.30024735348786769</c:v>
                </c:pt>
                <c:pt idx="6944">
                  <c:v>0.30034429729077727</c:v>
                </c:pt>
                <c:pt idx="6945">
                  <c:v>0.3004412759284617</c:v>
                </c:pt>
                <c:pt idx="6946">
                  <c:v>0.30053828941399624</c:v>
                </c:pt>
                <c:pt idx="6947">
                  <c:v>0.30063533776046147</c:v>
                </c:pt>
                <c:pt idx="6948">
                  <c:v>0.30073242098094272</c:v>
                </c:pt>
                <c:pt idx="6949">
                  <c:v>0.30082953908853072</c:v>
                </c:pt>
                <c:pt idx="6950">
                  <c:v>0.30092669209632023</c:v>
                </c:pt>
                <c:pt idx="6951">
                  <c:v>0.30102388001741259</c:v>
                </c:pt>
                <c:pt idx="6952">
                  <c:v>0.30112110286491267</c:v>
                </c:pt>
                <c:pt idx="6953">
                  <c:v>0.30121836065193158</c:v>
                </c:pt>
                <c:pt idx="6954">
                  <c:v>0.30131565339158478</c:v>
                </c:pt>
                <c:pt idx="6955">
                  <c:v>0.30141298109699322</c:v>
                </c:pt>
                <c:pt idx="6956">
                  <c:v>0.3015103437812825</c:v>
                </c:pt>
                <c:pt idx="6957">
                  <c:v>0.30160774145758346</c:v>
                </c:pt>
                <c:pt idx="6958">
                  <c:v>0.30170517413903242</c:v>
                </c:pt>
                <c:pt idx="6959">
                  <c:v>0.30180264183876965</c:v>
                </c:pt>
                <c:pt idx="6960">
                  <c:v>0.3019001445699418</c:v>
                </c:pt>
                <c:pt idx="6961">
                  <c:v>0.30199768234569974</c:v>
                </c:pt>
                <c:pt idx="6962">
                  <c:v>0.30209525517919966</c:v>
                </c:pt>
                <c:pt idx="6963">
                  <c:v>0.30219286308360283</c:v>
                </c:pt>
                <c:pt idx="6964">
                  <c:v>0.3022905060720758</c:v>
                </c:pt>
                <c:pt idx="6965">
                  <c:v>0.30238818415778951</c:v>
                </c:pt>
                <c:pt idx="6966">
                  <c:v>0.30248589735392062</c:v>
                </c:pt>
                <c:pt idx="6967">
                  <c:v>0.30258364567365093</c:v>
                </c:pt>
                <c:pt idx="6968">
                  <c:v>0.30268142913016705</c:v>
                </c:pt>
                <c:pt idx="6969">
                  <c:v>0.30277924773666037</c:v>
                </c:pt>
                <c:pt idx="6970">
                  <c:v>0.30287710150632779</c:v>
                </c:pt>
                <c:pt idx="6971">
                  <c:v>0.30297499045237158</c:v>
                </c:pt>
                <c:pt idx="6972">
                  <c:v>0.30307291458799801</c:v>
                </c:pt>
                <c:pt idx="6973">
                  <c:v>0.30317087392642017</c:v>
                </c:pt>
                <c:pt idx="6974">
                  <c:v>0.30326886848085427</c:v>
                </c:pt>
                <c:pt idx="6975">
                  <c:v>0.30336689826452329</c:v>
                </c:pt>
                <c:pt idx="6976">
                  <c:v>0.30346496329065387</c:v>
                </c:pt>
                <c:pt idx="6977">
                  <c:v>0.30356306357247931</c:v>
                </c:pt>
                <c:pt idx="6978">
                  <c:v>0.30366119912323641</c:v>
                </c:pt>
                <c:pt idx="6979">
                  <c:v>0.3037593699561682</c:v>
                </c:pt>
                <c:pt idx="6980">
                  <c:v>0.30385757608452268</c:v>
                </c:pt>
                <c:pt idx="6981">
                  <c:v>0.3039558175215521</c:v>
                </c:pt>
                <c:pt idx="6982">
                  <c:v>0.30405409428051511</c:v>
                </c:pt>
                <c:pt idx="6983">
                  <c:v>0.30415240637467417</c:v>
                </c:pt>
                <c:pt idx="6984">
                  <c:v>0.30425075381729805</c:v>
                </c:pt>
                <c:pt idx="6985">
                  <c:v>0.3043491366216598</c:v>
                </c:pt>
                <c:pt idx="6986">
                  <c:v>0.3044475548010378</c:v>
                </c:pt>
                <c:pt idx="6987">
                  <c:v>0.30454600836871604</c:v>
                </c:pt>
                <c:pt idx="6988">
                  <c:v>0.30464449733798271</c:v>
                </c:pt>
                <c:pt idx="6989">
                  <c:v>0.3047430217221318</c:v>
                </c:pt>
                <c:pt idx="6990">
                  <c:v>0.30484158153446234</c:v>
                </c:pt>
                <c:pt idx="6991">
                  <c:v>0.30494017678827806</c:v>
                </c:pt>
                <c:pt idx="6992">
                  <c:v>0.3050388074968885</c:v>
                </c:pt>
                <c:pt idx="6993">
                  <c:v>0.30513747367360805</c:v>
                </c:pt>
                <c:pt idx="6994">
                  <c:v>0.30523617533175584</c:v>
                </c:pt>
                <c:pt idx="6995">
                  <c:v>0.30533491248465661</c:v>
                </c:pt>
                <c:pt idx="6996">
                  <c:v>0.30543368514563984</c:v>
                </c:pt>
                <c:pt idx="6997">
                  <c:v>0.30553249332804111</c:v>
                </c:pt>
                <c:pt idx="6998">
                  <c:v>0.30563133704519962</c:v>
                </c:pt>
                <c:pt idx="6999">
                  <c:v>0.30573021631046093</c:v>
                </c:pt>
                <c:pt idx="7000">
                  <c:v>0.30582913113717525</c:v>
                </c:pt>
                <c:pt idx="7001">
                  <c:v>0.30592808153869805</c:v>
                </c:pt>
                <c:pt idx="7002">
                  <c:v>0.30602706752838993</c:v>
                </c:pt>
                <c:pt idx="7003">
                  <c:v>0.3061260891196167</c:v>
                </c:pt>
                <c:pt idx="7004">
                  <c:v>0.30622514632574921</c:v>
                </c:pt>
                <c:pt idx="7005">
                  <c:v>0.30632423916016305</c:v>
                </c:pt>
                <c:pt idx="7006">
                  <c:v>0.30642336763624028</c:v>
                </c:pt>
                <c:pt idx="7007">
                  <c:v>0.30652253176736666</c:v>
                </c:pt>
                <c:pt idx="7008">
                  <c:v>0.3066217315669339</c:v>
                </c:pt>
                <c:pt idx="7009">
                  <c:v>0.30672096704833873</c:v>
                </c:pt>
                <c:pt idx="7010">
                  <c:v>0.30682023822498317</c:v>
                </c:pt>
                <c:pt idx="7011">
                  <c:v>0.30691954511027392</c:v>
                </c:pt>
                <c:pt idx="7012">
                  <c:v>0.30701888771762331</c:v>
                </c:pt>
                <c:pt idx="7013">
                  <c:v>0.30711826606044873</c:v>
                </c:pt>
                <c:pt idx="7014">
                  <c:v>0.30721768015217277</c:v>
                </c:pt>
                <c:pt idx="7015">
                  <c:v>0.30731713000622302</c:v>
                </c:pt>
                <c:pt idx="7016">
                  <c:v>0.30741661563603262</c:v>
                </c:pt>
                <c:pt idx="7017">
                  <c:v>0.30751613705503927</c:v>
                </c:pt>
                <c:pt idx="7018">
                  <c:v>0.30761569427668656</c:v>
                </c:pt>
                <c:pt idx="7019">
                  <c:v>0.30771528731442277</c:v>
                </c:pt>
                <c:pt idx="7020">
                  <c:v>0.30781491618170154</c:v>
                </c:pt>
                <c:pt idx="7021">
                  <c:v>0.30791458089198193</c:v>
                </c:pt>
                <c:pt idx="7022">
                  <c:v>0.30801428145872745</c:v>
                </c:pt>
                <c:pt idx="7023">
                  <c:v>0.30811401789540804</c:v>
                </c:pt>
                <c:pt idx="7024">
                  <c:v>0.30821379021549716</c:v>
                </c:pt>
                <c:pt idx="7025">
                  <c:v>0.30831359843247502</c:v>
                </c:pt>
                <c:pt idx="7026">
                  <c:v>0.30841344255982656</c:v>
                </c:pt>
                <c:pt idx="7027">
                  <c:v>0.30851332261104131</c:v>
                </c:pt>
                <c:pt idx="7028">
                  <c:v>0.30861323859961465</c:v>
                </c:pt>
                <c:pt idx="7029">
                  <c:v>0.30871319053904683</c:v>
                </c:pt>
                <c:pt idx="7030">
                  <c:v>0.30881317844284389</c:v>
                </c:pt>
                <c:pt idx="7031">
                  <c:v>0.3089132023245158</c:v>
                </c:pt>
                <c:pt idx="7032">
                  <c:v>0.30901326219757946</c:v>
                </c:pt>
                <c:pt idx="7033">
                  <c:v>0.30911335807555584</c:v>
                </c:pt>
                <c:pt idx="7034">
                  <c:v>0.30921348997197112</c:v>
                </c:pt>
                <c:pt idx="7035">
                  <c:v>0.30931365790035725</c:v>
                </c:pt>
                <c:pt idx="7036">
                  <c:v>0.30941386187425102</c:v>
                </c:pt>
                <c:pt idx="7037">
                  <c:v>0.30951410190719431</c:v>
                </c:pt>
                <c:pt idx="7038">
                  <c:v>0.30961437801273484</c:v>
                </c:pt>
                <c:pt idx="7039">
                  <c:v>0.3097146902044251</c:v>
                </c:pt>
                <c:pt idx="7040">
                  <c:v>0.30981503849582254</c:v>
                </c:pt>
                <c:pt idx="7041">
                  <c:v>0.3099154229004904</c:v>
                </c:pt>
                <c:pt idx="7042">
                  <c:v>0.3100158434319969</c:v>
                </c:pt>
                <c:pt idx="7043">
                  <c:v>0.31011630010391561</c:v>
                </c:pt>
                <c:pt idx="7044">
                  <c:v>0.31021679292982474</c:v>
                </c:pt>
                <c:pt idx="7045">
                  <c:v>0.31031732192330896</c:v>
                </c:pt>
                <c:pt idx="7046">
                  <c:v>0.31041788709795687</c:v>
                </c:pt>
                <c:pt idx="7047">
                  <c:v>0.31051848846736341</c:v>
                </c:pt>
                <c:pt idx="7048">
                  <c:v>0.3106191260451277</c:v>
                </c:pt>
                <c:pt idx="7049">
                  <c:v>0.31071979984485515</c:v>
                </c:pt>
                <c:pt idx="7050">
                  <c:v>0.31082050988015558</c:v>
                </c:pt>
                <c:pt idx="7051">
                  <c:v>0.31092125616464439</c:v>
                </c:pt>
                <c:pt idx="7052">
                  <c:v>0.31102203871194251</c:v>
                </c:pt>
                <c:pt idx="7053">
                  <c:v>0.31112285753567548</c:v>
                </c:pt>
                <c:pt idx="7054">
                  <c:v>0.3112237126494749</c:v>
                </c:pt>
                <c:pt idx="7055">
                  <c:v>0.31132460406697671</c:v>
                </c:pt>
                <c:pt idx="7056">
                  <c:v>0.31142553180182303</c:v>
                </c:pt>
                <c:pt idx="7057">
                  <c:v>0.31152649586766051</c:v>
                </c:pt>
                <c:pt idx="7058">
                  <c:v>0.31162749627814157</c:v>
                </c:pt>
                <c:pt idx="7059">
                  <c:v>0.31172853304692361</c:v>
                </c:pt>
                <c:pt idx="7060">
                  <c:v>0.31182960618766942</c:v>
                </c:pt>
                <c:pt idx="7061">
                  <c:v>0.31193071571404674</c:v>
                </c:pt>
                <c:pt idx="7062">
                  <c:v>0.31203186163972946</c:v>
                </c:pt>
                <c:pt idx="7063">
                  <c:v>0.31213304397839547</c:v>
                </c:pt>
                <c:pt idx="7064">
                  <c:v>0.3122342627437289</c:v>
                </c:pt>
                <c:pt idx="7065">
                  <c:v>0.31233551794941899</c:v>
                </c:pt>
                <c:pt idx="7066">
                  <c:v>0.31243680960915993</c:v>
                </c:pt>
                <c:pt idx="7067">
                  <c:v>0.31253813773665146</c:v>
                </c:pt>
                <c:pt idx="7068">
                  <c:v>0.31263950234559829</c:v>
                </c:pt>
                <c:pt idx="7069">
                  <c:v>0.3127409034497115</c:v>
                </c:pt>
                <c:pt idx="7070">
                  <c:v>0.31284234106270553</c:v>
                </c:pt>
                <c:pt idx="7071">
                  <c:v>0.31294381519830222</c:v>
                </c:pt>
                <c:pt idx="7072">
                  <c:v>0.31304532587022682</c:v>
                </c:pt>
                <c:pt idx="7073">
                  <c:v>0.31314687309221134</c:v>
                </c:pt>
                <c:pt idx="7074">
                  <c:v>0.31324845687799235</c:v>
                </c:pt>
                <c:pt idx="7075">
                  <c:v>0.31335007724131175</c:v>
                </c:pt>
                <c:pt idx="7076">
                  <c:v>0.31345173419591693</c:v>
                </c:pt>
                <c:pt idx="7077">
                  <c:v>0.31355342775556028</c:v>
                </c:pt>
                <c:pt idx="7078">
                  <c:v>0.31365515793400023</c:v>
                </c:pt>
                <c:pt idx="7079">
                  <c:v>0.31375692474499961</c:v>
                </c:pt>
                <c:pt idx="7080">
                  <c:v>0.31385872820232708</c:v>
                </c:pt>
                <c:pt idx="7081">
                  <c:v>0.31396056831975644</c:v>
                </c:pt>
                <c:pt idx="7082">
                  <c:v>0.31406244511106707</c:v>
                </c:pt>
                <c:pt idx="7083">
                  <c:v>0.31416435859004299</c:v>
                </c:pt>
                <c:pt idx="7084">
                  <c:v>0.31426630877047435</c:v>
                </c:pt>
                <c:pt idx="7085">
                  <c:v>0.31436829566615621</c:v>
                </c:pt>
                <c:pt idx="7086">
                  <c:v>0.31447031929088926</c:v>
                </c:pt>
                <c:pt idx="7087">
                  <c:v>0.31457237965847884</c:v>
                </c:pt>
                <c:pt idx="7088">
                  <c:v>0.31467447678273619</c:v>
                </c:pt>
                <c:pt idx="7089">
                  <c:v>0.31477661067747775</c:v>
                </c:pt>
                <c:pt idx="7090">
                  <c:v>0.31487878135652514</c:v>
                </c:pt>
                <c:pt idx="7091">
                  <c:v>0.31498098883370573</c:v>
                </c:pt>
                <c:pt idx="7092">
                  <c:v>0.31508323312285164</c:v>
                </c:pt>
                <c:pt idx="7093">
                  <c:v>0.315185514237801</c:v>
                </c:pt>
                <c:pt idx="7094">
                  <c:v>0.31528783219239648</c:v>
                </c:pt>
                <c:pt idx="7095">
                  <c:v>0.31539018700048699</c:v>
                </c:pt>
                <c:pt idx="7096">
                  <c:v>0.31549257867592539</c:v>
                </c:pt>
                <c:pt idx="7097">
                  <c:v>0.31559500723257183</c:v>
                </c:pt>
                <c:pt idx="7098">
                  <c:v>0.31569747268429044</c:v>
                </c:pt>
                <c:pt idx="7099">
                  <c:v>0.31579997504495083</c:v>
                </c:pt>
                <c:pt idx="7100">
                  <c:v>0.31590251432842847</c:v>
                </c:pt>
                <c:pt idx="7101">
                  <c:v>0.31600509054860343</c:v>
                </c:pt>
                <c:pt idx="7102">
                  <c:v>0.31610770371936198</c:v>
                </c:pt>
                <c:pt idx="7103">
                  <c:v>0.31621035385459528</c:v>
                </c:pt>
                <c:pt idx="7104">
                  <c:v>0.3163130409681999</c:v>
                </c:pt>
                <c:pt idx="7105">
                  <c:v>0.31641576507407793</c:v>
                </c:pt>
                <c:pt idx="7106">
                  <c:v>0.31651852618613635</c:v>
                </c:pt>
                <c:pt idx="7107">
                  <c:v>0.31662132431828816</c:v>
                </c:pt>
                <c:pt idx="7108">
                  <c:v>0.31672415948445132</c:v>
                </c:pt>
                <c:pt idx="7109">
                  <c:v>0.31682703169854898</c:v>
                </c:pt>
                <c:pt idx="7110">
                  <c:v>0.31692994097451049</c:v>
                </c:pt>
                <c:pt idx="7111">
                  <c:v>0.31703288732626977</c:v>
                </c:pt>
                <c:pt idx="7112">
                  <c:v>0.31713587076776617</c:v>
                </c:pt>
                <c:pt idx="7113">
                  <c:v>0.3172388913129448</c:v>
                </c:pt>
                <c:pt idx="7114">
                  <c:v>0.31734194897575591</c:v>
                </c:pt>
                <c:pt idx="7115">
                  <c:v>0.31744504377015548</c:v>
                </c:pt>
                <c:pt idx="7116">
                  <c:v>0.31754817571010385</c:v>
                </c:pt>
                <c:pt idx="7117">
                  <c:v>0.31765134480956847</c:v>
                </c:pt>
                <c:pt idx="7118">
                  <c:v>0.31775455108252038</c:v>
                </c:pt>
                <c:pt idx="7119">
                  <c:v>0.31785779454293733</c:v>
                </c:pt>
                <c:pt idx="7120">
                  <c:v>0.31796107520480149</c:v>
                </c:pt>
                <c:pt idx="7121">
                  <c:v>0.31806439308210155</c:v>
                </c:pt>
                <c:pt idx="7122">
                  <c:v>0.31816774818883031</c:v>
                </c:pt>
                <c:pt idx="7123">
                  <c:v>0.31827114053898686</c:v>
                </c:pt>
                <c:pt idx="7124">
                  <c:v>0.31837457014657555</c:v>
                </c:pt>
                <c:pt idx="7125">
                  <c:v>0.31847803702560568</c:v>
                </c:pt>
                <c:pt idx="7126">
                  <c:v>0.31858154119009263</c:v>
                </c:pt>
                <c:pt idx="7127">
                  <c:v>0.31868508265405665</c:v>
                </c:pt>
                <c:pt idx="7128">
                  <c:v>0.31878866143152379</c:v>
                </c:pt>
                <c:pt idx="7129">
                  <c:v>0.3188922775365251</c:v>
                </c:pt>
                <c:pt idx="7130">
                  <c:v>0.31899593098309748</c:v>
                </c:pt>
                <c:pt idx="7131">
                  <c:v>0.31909962178528284</c:v>
                </c:pt>
                <c:pt idx="7132">
                  <c:v>0.31920334995712901</c:v>
                </c:pt>
                <c:pt idx="7133">
                  <c:v>0.31930711551268848</c:v>
                </c:pt>
                <c:pt idx="7134">
                  <c:v>0.31941091846602004</c:v>
                </c:pt>
                <c:pt idx="7135">
                  <c:v>0.31951475883118724</c:v>
                </c:pt>
                <c:pt idx="7136">
                  <c:v>0.31961863662225931</c:v>
                </c:pt>
                <c:pt idx="7137">
                  <c:v>0.31972255185331111</c:v>
                </c:pt>
                <c:pt idx="7138">
                  <c:v>0.31982650453842237</c:v>
                </c:pt>
                <c:pt idx="7139">
                  <c:v>0.31993049469167911</c:v>
                </c:pt>
                <c:pt idx="7140">
                  <c:v>0.32003452232717167</c:v>
                </c:pt>
                <c:pt idx="7141">
                  <c:v>0.32013858745899726</c:v>
                </c:pt>
                <c:pt idx="7142">
                  <c:v>0.32024269010125667</c:v>
                </c:pt>
                <c:pt idx="7143">
                  <c:v>0.32034683026805805</c:v>
                </c:pt>
                <c:pt idx="7144">
                  <c:v>0.32045100797351372</c:v>
                </c:pt>
                <c:pt idx="7145">
                  <c:v>0.32055522323174185</c:v>
                </c:pt>
                <c:pt idx="7146">
                  <c:v>0.32065947605686634</c:v>
                </c:pt>
                <c:pt idx="7147">
                  <c:v>0.32076376646301591</c:v>
                </c:pt>
                <c:pt idx="7148">
                  <c:v>0.32086809446432524</c:v>
                </c:pt>
                <c:pt idx="7149">
                  <c:v>0.32097246007493413</c:v>
                </c:pt>
                <c:pt idx="7150">
                  <c:v>0.32107686330898833</c:v>
                </c:pt>
                <c:pt idx="7151">
                  <c:v>0.3211813041806385</c:v>
                </c:pt>
                <c:pt idx="7152">
                  <c:v>0.32128578270404107</c:v>
                </c:pt>
                <c:pt idx="7153">
                  <c:v>0.32139029889335774</c:v>
                </c:pt>
                <c:pt idx="7154">
                  <c:v>0.32149485276275613</c:v>
                </c:pt>
                <c:pt idx="7155">
                  <c:v>0.32159944432640858</c:v>
                </c:pt>
                <c:pt idx="7156">
                  <c:v>0.32170407359849346</c:v>
                </c:pt>
                <c:pt idx="7157">
                  <c:v>0.3218087405931947</c:v>
                </c:pt>
                <c:pt idx="7158">
                  <c:v>0.32191344532470112</c:v>
                </c:pt>
                <c:pt idx="7159">
                  <c:v>0.32201818780720753</c:v>
                </c:pt>
                <c:pt idx="7160">
                  <c:v>0.32212296805491414</c:v>
                </c:pt>
                <c:pt idx="7161">
                  <c:v>0.32222778608202618</c:v>
                </c:pt>
                <c:pt idx="7162">
                  <c:v>0.32233264190275501</c:v>
                </c:pt>
                <c:pt idx="7163">
                  <c:v>0.32243753553131749</c:v>
                </c:pt>
                <c:pt idx="7164">
                  <c:v>0.32254246698193523</c:v>
                </c:pt>
                <c:pt idx="7165">
                  <c:v>0.32264743626883596</c:v>
                </c:pt>
                <c:pt idx="7166">
                  <c:v>0.32275244340625253</c:v>
                </c:pt>
                <c:pt idx="7167">
                  <c:v>0.3228574884084241</c:v>
                </c:pt>
                <c:pt idx="7168">
                  <c:v>0.32296257128959371</c:v>
                </c:pt>
                <c:pt idx="7169">
                  <c:v>0.32306769206401176</c:v>
                </c:pt>
                <c:pt idx="7170">
                  <c:v>0.3231728507459331</c:v>
                </c:pt>
                <c:pt idx="7171">
                  <c:v>0.32327804734961774</c:v>
                </c:pt>
                <c:pt idx="7172">
                  <c:v>0.32338328188933235</c:v>
                </c:pt>
                <c:pt idx="7173">
                  <c:v>0.32348855437934804</c:v>
                </c:pt>
                <c:pt idx="7174">
                  <c:v>0.3235938648339422</c:v>
                </c:pt>
                <c:pt idx="7175">
                  <c:v>0.32369921326739715</c:v>
                </c:pt>
                <c:pt idx="7176">
                  <c:v>0.32380459969400116</c:v>
                </c:pt>
                <c:pt idx="7177">
                  <c:v>0.32391002412804781</c:v>
                </c:pt>
                <c:pt idx="7178">
                  <c:v>0.324015486583836</c:v>
                </c:pt>
                <c:pt idx="7179">
                  <c:v>0.32412098707567055</c:v>
                </c:pt>
                <c:pt idx="7180">
                  <c:v>0.32422652561786158</c:v>
                </c:pt>
                <c:pt idx="7181">
                  <c:v>0.32433210222472464</c:v>
                </c:pt>
                <c:pt idx="7182">
                  <c:v>0.3244377169105811</c:v>
                </c:pt>
                <c:pt idx="7183">
                  <c:v>0.32454336968975778</c:v>
                </c:pt>
                <c:pt idx="7184">
                  <c:v>0.32464906057658677</c:v>
                </c:pt>
                <c:pt idx="7185">
                  <c:v>0.32475478958540588</c:v>
                </c:pt>
                <c:pt idx="7186">
                  <c:v>0.3248605567305583</c:v>
                </c:pt>
                <c:pt idx="7187">
                  <c:v>0.32496636202639329</c:v>
                </c:pt>
                <c:pt idx="7188">
                  <c:v>0.32507220548726484</c:v>
                </c:pt>
                <c:pt idx="7189">
                  <c:v>0.32517808712753332</c:v>
                </c:pt>
                <c:pt idx="7190">
                  <c:v>0.32528400696156384</c:v>
                </c:pt>
                <c:pt idx="7191">
                  <c:v>0.32538996500372769</c:v>
                </c:pt>
                <c:pt idx="7192">
                  <c:v>0.32549596126840158</c:v>
                </c:pt>
                <c:pt idx="7193">
                  <c:v>0.32560199576996712</c:v>
                </c:pt>
                <c:pt idx="7194">
                  <c:v>0.32570806852281259</c:v>
                </c:pt>
                <c:pt idx="7195">
                  <c:v>0.32581417954133063</c:v>
                </c:pt>
                <c:pt idx="7196">
                  <c:v>0.32592032883992078</c:v>
                </c:pt>
                <c:pt idx="7197">
                  <c:v>0.32602651643298669</c:v>
                </c:pt>
                <c:pt idx="7198">
                  <c:v>0.32613274233493872</c:v>
                </c:pt>
                <c:pt idx="7199">
                  <c:v>0.32623900656019239</c:v>
                </c:pt>
                <c:pt idx="7200">
                  <c:v>0.32634530912316845</c:v>
                </c:pt>
                <c:pt idx="7201">
                  <c:v>0.32645165003829379</c:v>
                </c:pt>
                <c:pt idx="7202">
                  <c:v>0.3265580293200005</c:v>
                </c:pt>
                <c:pt idx="7203">
                  <c:v>0.32666444698272629</c:v>
                </c:pt>
                <c:pt idx="7204">
                  <c:v>0.32677090304091472</c:v>
                </c:pt>
                <c:pt idx="7205">
                  <c:v>0.32687739750901429</c:v>
                </c:pt>
                <c:pt idx="7206">
                  <c:v>0.32698393040147988</c:v>
                </c:pt>
                <c:pt idx="7207">
                  <c:v>0.32709050173277132</c:v>
                </c:pt>
                <c:pt idx="7208">
                  <c:v>0.32719711151735437</c:v>
                </c:pt>
                <c:pt idx="7209">
                  <c:v>0.32730375976970044</c:v>
                </c:pt>
                <c:pt idx="7210">
                  <c:v>0.32741044650428586</c:v>
                </c:pt>
                <c:pt idx="7211">
                  <c:v>0.32751717173559369</c:v>
                </c:pt>
                <c:pt idx="7212">
                  <c:v>0.32762393547811142</c:v>
                </c:pt>
                <c:pt idx="7213">
                  <c:v>0.32773073774633316</c:v>
                </c:pt>
                <c:pt idx="7214">
                  <c:v>0.32783757855475737</c:v>
                </c:pt>
                <c:pt idx="7215">
                  <c:v>0.32794445791788968</c:v>
                </c:pt>
                <c:pt idx="7216">
                  <c:v>0.32805137585024019</c:v>
                </c:pt>
                <c:pt idx="7217">
                  <c:v>0.32815833236632452</c:v>
                </c:pt>
                <c:pt idx="7218">
                  <c:v>0.32826532748066473</c:v>
                </c:pt>
                <c:pt idx="7219">
                  <c:v>0.32837236120778779</c:v>
                </c:pt>
                <c:pt idx="7220">
                  <c:v>0.32847943356222681</c:v>
                </c:pt>
                <c:pt idx="7221">
                  <c:v>0.32858654455851982</c:v>
                </c:pt>
                <c:pt idx="7222">
                  <c:v>0.3286936942112112</c:v>
                </c:pt>
                <c:pt idx="7223">
                  <c:v>0.32880088253485062</c:v>
                </c:pt>
                <c:pt idx="7224">
                  <c:v>0.32890810954399319</c:v>
                </c:pt>
                <c:pt idx="7225">
                  <c:v>0.3290153752531999</c:v>
                </c:pt>
                <c:pt idx="7226">
                  <c:v>0.32912267967703729</c:v>
                </c:pt>
                <c:pt idx="7227">
                  <c:v>0.32923002283007746</c:v>
                </c:pt>
                <c:pt idx="7228">
                  <c:v>0.32933740472689821</c:v>
                </c:pt>
                <c:pt idx="7229">
                  <c:v>0.32944482538208308</c:v>
                </c:pt>
                <c:pt idx="7230">
                  <c:v>0.32955228481022086</c:v>
                </c:pt>
                <c:pt idx="7231">
                  <c:v>0.32965978302590648</c:v>
                </c:pt>
                <c:pt idx="7232">
                  <c:v>0.32976732004374021</c:v>
                </c:pt>
                <c:pt idx="7233">
                  <c:v>0.32987489587832775</c:v>
                </c:pt>
                <c:pt idx="7234">
                  <c:v>0.32998251054428079</c:v>
                </c:pt>
                <c:pt idx="7235">
                  <c:v>0.33009016405621694</c:v>
                </c:pt>
                <c:pt idx="7236">
                  <c:v>0.33019785642875854</c:v>
                </c:pt>
                <c:pt idx="7237">
                  <c:v>0.33030558767653473</c:v>
                </c:pt>
                <c:pt idx="7238">
                  <c:v>0.33041335781417891</c:v>
                </c:pt>
                <c:pt idx="7239">
                  <c:v>0.33052116685633148</c:v>
                </c:pt>
                <c:pt idx="7240">
                  <c:v>0.33062901481763796</c:v>
                </c:pt>
                <c:pt idx="7241">
                  <c:v>0.33073690171274894</c:v>
                </c:pt>
                <c:pt idx="7242">
                  <c:v>0.33084482755632183</c:v>
                </c:pt>
                <c:pt idx="7243">
                  <c:v>0.33095279236301856</c:v>
                </c:pt>
                <c:pt idx="7244">
                  <c:v>0.33106079614750777</c:v>
                </c:pt>
                <c:pt idx="7245">
                  <c:v>0.33116883892446281</c:v>
                </c:pt>
                <c:pt idx="7246">
                  <c:v>0.3312769207085634</c:v>
                </c:pt>
                <c:pt idx="7247">
                  <c:v>0.33138504151449438</c:v>
                </c:pt>
                <c:pt idx="7248">
                  <c:v>0.33149320135694682</c:v>
                </c:pt>
                <c:pt idx="7249">
                  <c:v>0.33160140025061718</c:v>
                </c:pt>
                <c:pt idx="7250">
                  <c:v>0.33170963821020749</c:v>
                </c:pt>
                <c:pt idx="7251">
                  <c:v>0.33181791525042548</c:v>
                </c:pt>
                <c:pt idx="7252">
                  <c:v>0.33192623138598476</c:v>
                </c:pt>
                <c:pt idx="7253">
                  <c:v>0.33203458663160451</c:v>
                </c:pt>
                <c:pt idx="7254">
                  <c:v>0.33214298100200962</c:v>
                </c:pt>
                <c:pt idx="7255">
                  <c:v>0.33225141451193069</c:v>
                </c:pt>
                <c:pt idx="7256">
                  <c:v>0.33235988717610376</c:v>
                </c:pt>
                <c:pt idx="7257">
                  <c:v>0.33246839900927105</c:v>
                </c:pt>
                <c:pt idx="7258">
                  <c:v>0.33257695002617971</c:v>
                </c:pt>
                <c:pt idx="7259">
                  <c:v>0.3326855402415837</c:v>
                </c:pt>
                <c:pt idx="7260">
                  <c:v>0.33279416967024145</c:v>
                </c:pt>
                <c:pt idx="7261">
                  <c:v>0.3329028383269183</c:v>
                </c:pt>
                <c:pt idx="7262">
                  <c:v>0.33301154622638407</c:v>
                </c:pt>
                <c:pt idx="7263">
                  <c:v>0.33312029338341531</c:v>
                </c:pt>
                <c:pt idx="7264">
                  <c:v>0.33322907981279393</c:v>
                </c:pt>
                <c:pt idx="7265">
                  <c:v>0.33333790552930681</c:v>
                </c:pt>
                <c:pt idx="7266">
                  <c:v>0.33344677054774796</c:v>
                </c:pt>
                <c:pt idx="7267">
                  <c:v>0.33355567488291593</c:v>
                </c:pt>
                <c:pt idx="7268">
                  <c:v>0.33366461854961571</c:v>
                </c:pt>
                <c:pt idx="7269">
                  <c:v>0.33377360156265734</c:v>
                </c:pt>
                <c:pt idx="7270">
                  <c:v>0.33388262393685725</c:v>
                </c:pt>
                <c:pt idx="7271">
                  <c:v>0.33399168568703713</c:v>
                </c:pt>
                <c:pt idx="7272">
                  <c:v>0.33410078682802469</c:v>
                </c:pt>
                <c:pt idx="7273">
                  <c:v>0.33420992737465322</c:v>
                </c:pt>
                <c:pt idx="7274">
                  <c:v>0.33431910734176151</c:v>
                </c:pt>
                <c:pt idx="7275">
                  <c:v>0.33442832674419476</c:v>
                </c:pt>
                <c:pt idx="7276">
                  <c:v>0.33453758559680308</c:v>
                </c:pt>
                <c:pt idx="7277">
                  <c:v>0.33464688391444297</c:v>
                </c:pt>
                <c:pt idx="7278">
                  <c:v>0.33475622171197622</c:v>
                </c:pt>
                <c:pt idx="7279">
                  <c:v>0.33486559900427065</c:v>
                </c:pt>
                <c:pt idx="7280">
                  <c:v>0.33497501580619959</c:v>
                </c:pt>
                <c:pt idx="7281">
                  <c:v>0.33508447213264259</c:v>
                </c:pt>
                <c:pt idx="7282">
                  <c:v>0.33519396799848422</c:v>
                </c:pt>
                <c:pt idx="7283">
                  <c:v>0.33530350341861553</c:v>
                </c:pt>
                <c:pt idx="7284">
                  <c:v>0.33541307840793255</c:v>
                </c:pt>
                <c:pt idx="7285">
                  <c:v>0.33552269298133802</c:v>
                </c:pt>
                <c:pt idx="7286">
                  <c:v>0.33563234715373941</c:v>
                </c:pt>
                <c:pt idx="7287">
                  <c:v>0.33574204094005039</c:v>
                </c:pt>
                <c:pt idx="7288">
                  <c:v>0.33585177435519137</c:v>
                </c:pt>
                <c:pt idx="7289">
                  <c:v>0.3359615474140864</c:v>
                </c:pt>
                <c:pt idx="7290">
                  <c:v>0.33607136013166733</c:v>
                </c:pt>
                <c:pt idx="7291">
                  <c:v>0.33618121252287053</c:v>
                </c:pt>
                <c:pt idx="7292">
                  <c:v>0.33629110460263872</c:v>
                </c:pt>
                <c:pt idx="7293">
                  <c:v>0.33640103638592034</c:v>
                </c:pt>
                <c:pt idx="7294">
                  <c:v>0.33651100788766919</c:v>
                </c:pt>
                <c:pt idx="7295">
                  <c:v>0.33662101912284548</c:v>
                </c:pt>
                <c:pt idx="7296">
                  <c:v>0.33673107010641479</c:v>
                </c:pt>
                <c:pt idx="7297">
                  <c:v>0.33684116085334836</c:v>
                </c:pt>
                <c:pt idx="7298">
                  <c:v>0.33695129137862345</c:v>
                </c:pt>
                <c:pt idx="7299">
                  <c:v>0.33706146169722334</c:v>
                </c:pt>
                <c:pt idx="7300">
                  <c:v>0.3371716718241366</c:v>
                </c:pt>
                <c:pt idx="7301">
                  <c:v>0.33728192177435806</c:v>
                </c:pt>
                <c:pt idx="7302">
                  <c:v>0.33739221156288779</c:v>
                </c:pt>
                <c:pt idx="7303">
                  <c:v>0.33750254120473211</c:v>
                </c:pt>
                <c:pt idx="7304">
                  <c:v>0.33761291071490285</c:v>
                </c:pt>
                <c:pt idx="7305">
                  <c:v>0.33772332010841832</c:v>
                </c:pt>
                <c:pt idx="7306">
                  <c:v>0.33783376940030141</c:v>
                </c:pt>
                <c:pt idx="7307">
                  <c:v>0.33794425860558214</c:v>
                </c:pt>
                <c:pt idx="7308">
                  <c:v>0.3380547877392952</c:v>
                </c:pt>
                <c:pt idx="7309">
                  <c:v>0.33816535681648202</c:v>
                </c:pt>
                <c:pt idx="7310">
                  <c:v>0.33827596585218894</c:v>
                </c:pt>
                <c:pt idx="7311">
                  <c:v>0.33838661486146887</c:v>
                </c:pt>
                <c:pt idx="7312">
                  <c:v>0.33849730385938032</c:v>
                </c:pt>
                <c:pt idx="7313">
                  <c:v>0.33860803286098728</c:v>
                </c:pt>
                <c:pt idx="7314">
                  <c:v>0.33871880188136039</c:v>
                </c:pt>
                <c:pt idx="7315">
                  <c:v>0.33882961093557479</c:v>
                </c:pt>
                <c:pt idx="7316">
                  <c:v>0.33894046003871264</c:v>
                </c:pt>
                <c:pt idx="7317">
                  <c:v>0.33905134920586155</c:v>
                </c:pt>
                <c:pt idx="7318">
                  <c:v>0.33916227845211477</c:v>
                </c:pt>
                <c:pt idx="7319">
                  <c:v>0.33927324779257162</c:v>
                </c:pt>
                <c:pt idx="7320">
                  <c:v>0.33938425724233706</c:v>
                </c:pt>
                <c:pt idx="7321">
                  <c:v>0.33949530681652201</c:v>
                </c:pt>
                <c:pt idx="7322">
                  <c:v>0.33960639653024327</c:v>
                </c:pt>
                <c:pt idx="7323">
                  <c:v>0.33971752639862335</c:v>
                </c:pt>
                <c:pt idx="7324">
                  <c:v>0.33982869643679053</c:v>
                </c:pt>
                <c:pt idx="7325">
                  <c:v>0.33993990665987928</c:v>
                </c:pt>
                <c:pt idx="7326">
                  <c:v>0.34005115708302958</c:v>
                </c:pt>
                <c:pt idx="7327">
                  <c:v>0.34016244772138771</c:v>
                </c:pt>
                <c:pt idx="7328">
                  <c:v>0.34027377859010466</c:v>
                </c:pt>
                <c:pt idx="7329">
                  <c:v>0.3403851497043392</c:v>
                </c:pt>
                <c:pt idx="7330">
                  <c:v>0.3404965610792538</c:v>
                </c:pt>
                <c:pt idx="7331">
                  <c:v>0.34060801273001884</c:v>
                </c:pt>
                <c:pt idx="7332">
                  <c:v>0.34071950467180873</c:v>
                </c:pt>
                <c:pt idx="7333">
                  <c:v>0.34083103691980521</c:v>
                </c:pt>
                <c:pt idx="7334">
                  <c:v>0.34094260948919491</c:v>
                </c:pt>
                <c:pt idx="7335">
                  <c:v>0.34105422239517036</c:v>
                </c:pt>
                <c:pt idx="7336">
                  <c:v>0.34116587565293099</c:v>
                </c:pt>
                <c:pt idx="7337">
                  <c:v>0.34127756927768083</c:v>
                </c:pt>
                <c:pt idx="7338">
                  <c:v>0.34138930328463074</c:v>
                </c:pt>
                <c:pt idx="7339">
                  <c:v>0.34150107768899662</c:v>
                </c:pt>
                <c:pt idx="7340">
                  <c:v>0.3416128925060013</c:v>
                </c:pt>
                <c:pt idx="7341">
                  <c:v>0.34172474775087236</c:v>
                </c:pt>
                <c:pt idx="7342">
                  <c:v>0.34183664343884401</c:v>
                </c:pt>
                <c:pt idx="7343">
                  <c:v>0.3419485795851559</c:v>
                </c:pt>
                <c:pt idx="7344">
                  <c:v>0.34206055620505427</c:v>
                </c:pt>
                <c:pt idx="7345">
                  <c:v>0.34217257331379036</c:v>
                </c:pt>
                <c:pt idx="7346">
                  <c:v>0.34228463092662181</c:v>
                </c:pt>
                <c:pt idx="7347">
                  <c:v>0.34239672905881213</c:v>
                </c:pt>
                <c:pt idx="7348">
                  <c:v>0.34250886772563083</c:v>
                </c:pt>
                <c:pt idx="7349">
                  <c:v>0.34262104694235274</c:v>
                </c:pt>
                <c:pt idx="7350">
                  <c:v>0.34273326672425936</c:v>
                </c:pt>
                <c:pt idx="7351">
                  <c:v>0.34284552708663762</c:v>
                </c:pt>
                <c:pt idx="7352">
                  <c:v>0.34295782804478037</c:v>
                </c:pt>
                <c:pt idx="7353">
                  <c:v>0.34307016961398684</c:v>
                </c:pt>
                <c:pt idx="7354">
                  <c:v>0.34318255180956159</c:v>
                </c:pt>
                <c:pt idx="7355">
                  <c:v>0.34329497464681541</c:v>
                </c:pt>
                <c:pt idx="7356">
                  <c:v>0.34340743814106445</c:v>
                </c:pt>
                <c:pt idx="7357">
                  <c:v>0.34351994230763205</c:v>
                </c:pt>
                <c:pt idx="7358">
                  <c:v>0.34363248716184636</c:v>
                </c:pt>
                <c:pt idx="7359">
                  <c:v>0.34374507271904142</c:v>
                </c:pt>
                <c:pt idx="7360">
                  <c:v>0.34385769899455815</c:v>
                </c:pt>
                <c:pt idx="7361">
                  <c:v>0.34397036600374203</c:v>
                </c:pt>
                <c:pt idx="7362">
                  <c:v>0.34408307376194602</c:v>
                </c:pt>
                <c:pt idx="7363">
                  <c:v>0.34419582228452761</c:v>
                </c:pt>
                <c:pt idx="7364">
                  <c:v>0.34430861158685122</c:v>
                </c:pt>
                <c:pt idx="7365">
                  <c:v>0.34442144168428679</c:v>
                </c:pt>
                <c:pt idx="7366">
                  <c:v>0.34453431259221023</c:v>
                </c:pt>
                <c:pt idx="7367">
                  <c:v>0.34464722432600331</c:v>
                </c:pt>
                <c:pt idx="7368">
                  <c:v>0.34476017690105387</c:v>
                </c:pt>
                <c:pt idx="7369">
                  <c:v>0.34487317033275561</c:v>
                </c:pt>
                <c:pt idx="7370">
                  <c:v>0.34498620463650853</c:v>
                </c:pt>
                <c:pt idx="7371">
                  <c:v>0.34509927982771793</c:v>
                </c:pt>
                <c:pt idx="7372">
                  <c:v>0.34521239592179565</c:v>
                </c:pt>
                <c:pt idx="7373">
                  <c:v>0.34532555293415929</c:v>
                </c:pt>
                <c:pt idx="7374">
                  <c:v>0.34543875088023224</c:v>
                </c:pt>
                <c:pt idx="7375">
                  <c:v>0.34555198977544394</c:v>
                </c:pt>
                <c:pt idx="7376">
                  <c:v>0.34566526963523003</c:v>
                </c:pt>
                <c:pt idx="7377">
                  <c:v>0.34577859047503201</c:v>
                </c:pt>
                <c:pt idx="7378">
                  <c:v>0.34589195231029685</c:v>
                </c:pt>
                <c:pt idx="7379">
                  <c:v>0.34600535515647857</c:v>
                </c:pt>
                <c:pt idx="7380">
                  <c:v>0.34611879902903608</c:v>
                </c:pt>
                <c:pt idx="7381">
                  <c:v>0.34623228394343453</c:v>
                </c:pt>
                <c:pt idx="7382">
                  <c:v>0.34634580991514563</c:v>
                </c:pt>
                <c:pt idx="7383">
                  <c:v>0.34645937695964635</c:v>
                </c:pt>
                <c:pt idx="7384">
                  <c:v>0.34657298509242035</c:v>
                </c:pt>
                <c:pt idx="7385">
                  <c:v>0.34668663432895613</c:v>
                </c:pt>
                <c:pt idx="7386">
                  <c:v>0.34680032468474997</c:v>
                </c:pt>
                <c:pt idx="7387">
                  <c:v>0.34691405617530208</c:v>
                </c:pt>
                <c:pt idx="7388">
                  <c:v>0.34702782881612021</c:v>
                </c:pt>
                <c:pt idx="7389">
                  <c:v>0.34714164262271735</c:v>
                </c:pt>
                <c:pt idx="7390">
                  <c:v>0.34725549761061303</c:v>
                </c:pt>
                <c:pt idx="7391">
                  <c:v>0.3473693937953321</c:v>
                </c:pt>
                <c:pt idx="7392">
                  <c:v>0.34748333119240599</c:v>
                </c:pt>
                <c:pt idx="7393">
                  <c:v>0.3475973098173718</c:v>
                </c:pt>
                <c:pt idx="7394">
                  <c:v>0.34771132968577279</c:v>
                </c:pt>
                <c:pt idx="7395">
                  <c:v>0.347825390813158</c:v>
                </c:pt>
                <c:pt idx="7396">
                  <c:v>0.34793949321508305</c:v>
                </c:pt>
                <c:pt idx="7397">
                  <c:v>0.34805363690710889</c:v>
                </c:pt>
                <c:pt idx="7398">
                  <c:v>0.34816782190480278</c:v>
                </c:pt>
                <c:pt idx="7399">
                  <c:v>0.34828204822373826</c:v>
                </c:pt>
                <c:pt idx="7400">
                  <c:v>0.34839631587949427</c:v>
                </c:pt>
                <c:pt idx="7401">
                  <c:v>0.34851062488765655</c:v>
                </c:pt>
                <c:pt idx="7402">
                  <c:v>0.34862497526381586</c:v>
                </c:pt>
                <c:pt idx="7403">
                  <c:v>0.34873936702357056</c:v>
                </c:pt>
                <c:pt idx="7404">
                  <c:v>0.3488538001825231</c:v>
                </c:pt>
                <c:pt idx="7405">
                  <c:v>0.34896827475628317</c:v>
                </c:pt>
                <c:pt idx="7406">
                  <c:v>0.34908279076046672</c:v>
                </c:pt>
                <c:pt idx="7407">
                  <c:v>0.34919734821069454</c:v>
                </c:pt>
                <c:pt idx="7408">
                  <c:v>0.34931194712259483</c:v>
                </c:pt>
                <c:pt idx="7409">
                  <c:v>0.34942658751180067</c:v>
                </c:pt>
                <c:pt idx="7410">
                  <c:v>0.34954126939395225</c:v>
                </c:pt>
                <c:pt idx="7411">
                  <c:v>0.34965599278469456</c:v>
                </c:pt>
                <c:pt idx="7412">
                  <c:v>0.34977075769968008</c:v>
                </c:pt>
                <c:pt idx="7413">
                  <c:v>0.34988556415456601</c:v>
                </c:pt>
                <c:pt idx="7414">
                  <c:v>0.35000041216501654</c:v>
                </c:pt>
                <c:pt idx="7415">
                  <c:v>0.3501153017467013</c:v>
                </c:pt>
                <c:pt idx="7416">
                  <c:v>0.35023023291529665</c:v>
                </c:pt>
                <c:pt idx="7417">
                  <c:v>0.3503452056864842</c:v>
                </c:pt>
                <c:pt idx="7418">
                  <c:v>0.35046022007595229</c:v>
                </c:pt>
                <c:pt idx="7419">
                  <c:v>0.35057527609939498</c:v>
                </c:pt>
                <c:pt idx="7420">
                  <c:v>0.35069037377251239</c:v>
                </c:pt>
                <c:pt idx="7421">
                  <c:v>0.35080551311101094</c:v>
                </c:pt>
                <c:pt idx="7422">
                  <c:v>0.35092069413060289</c:v>
                </c:pt>
                <c:pt idx="7423">
                  <c:v>0.3510359168470068</c:v>
                </c:pt>
                <c:pt idx="7424">
                  <c:v>0.35115118127594702</c:v>
                </c:pt>
                <c:pt idx="7425">
                  <c:v>0.35126648743315442</c:v>
                </c:pt>
                <c:pt idx="7426">
                  <c:v>0.35138183533436523</c:v>
                </c:pt>
                <c:pt idx="7427">
                  <c:v>0.35149722499532288</c:v>
                </c:pt>
                <c:pt idx="7428">
                  <c:v>0.35161265643177536</c:v>
                </c:pt>
                <c:pt idx="7429">
                  <c:v>0.35172812965947808</c:v>
                </c:pt>
                <c:pt idx="7430">
                  <c:v>0.35184364469419249</c:v>
                </c:pt>
                <c:pt idx="7431">
                  <c:v>0.35195920155168475</c:v>
                </c:pt>
                <c:pt idx="7432">
                  <c:v>0.35207480024772908</c:v>
                </c:pt>
                <c:pt idx="7433">
                  <c:v>0.35219044079810385</c:v>
                </c:pt>
                <c:pt idx="7434">
                  <c:v>0.35230612321859517</c:v>
                </c:pt>
                <c:pt idx="7435">
                  <c:v>0.35242184752499439</c:v>
                </c:pt>
                <c:pt idx="7436">
                  <c:v>0.352537613733099</c:v>
                </c:pt>
                <c:pt idx="7437">
                  <c:v>0.35265342185871279</c:v>
                </c:pt>
                <c:pt idx="7438">
                  <c:v>0.35276927191764573</c:v>
                </c:pt>
                <c:pt idx="7439">
                  <c:v>0.35288516392571401</c:v>
                </c:pt>
                <c:pt idx="7440">
                  <c:v>0.3530010978987389</c:v>
                </c:pt>
                <c:pt idx="7441">
                  <c:v>0.35311707385254926</c:v>
                </c:pt>
                <c:pt idx="7442">
                  <c:v>0.35323309180297946</c:v>
                </c:pt>
                <c:pt idx="7443">
                  <c:v>0.35334915176586951</c:v>
                </c:pt>
                <c:pt idx="7444">
                  <c:v>0.35346525375706628</c:v>
                </c:pt>
                <c:pt idx="7445">
                  <c:v>0.35358139779242265</c:v>
                </c:pt>
                <c:pt idx="7446">
                  <c:v>0.35369758388779698</c:v>
                </c:pt>
                <c:pt idx="7447">
                  <c:v>0.35381381205905438</c:v>
                </c:pt>
                <c:pt idx="7448">
                  <c:v>0.35393008232206602</c:v>
                </c:pt>
                <c:pt idx="7449">
                  <c:v>0.35404639469270938</c:v>
                </c:pt>
                <c:pt idx="7450">
                  <c:v>0.35416274918686735</c:v>
                </c:pt>
                <c:pt idx="7451">
                  <c:v>0.35427914582042991</c:v>
                </c:pt>
                <c:pt idx="7452">
                  <c:v>0.35439558460929244</c:v>
                </c:pt>
                <c:pt idx="7453">
                  <c:v>0.3545120655693566</c:v>
                </c:pt>
                <c:pt idx="7454">
                  <c:v>0.3546285887165308</c:v>
                </c:pt>
                <c:pt idx="7455">
                  <c:v>0.35474515406672869</c:v>
                </c:pt>
                <c:pt idx="7456">
                  <c:v>0.35486176163587102</c:v>
                </c:pt>
                <c:pt idx="7457">
                  <c:v>0.35497841143988362</c:v>
                </c:pt>
                <c:pt idx="7458">
                  <c:v>0.35509510349469975</c:v>
                </c:pt>
                <c:pt idx="7459">
                  <c:v>0.35521183781625754</c:v>
                </c:pt>
                <c:pt idx="7460">
                  <c:v>0.35532861442050218</c:v>
                </c:pt>
                <c:pt idx="7461">
                  <c:v>0.35544543332338496</c:v>
                </c:pt>
                <c:pt idx="7462">
                  <c:v>0.3555622945408628</c:v>
                </c:pt>
                <c:pt idx="7463">
                  <c:v>0.35567919808889925</c:v>
                </c:pt>
                <c:pt idx="7464">
                  <c:v>0.3557961439834636</c:v>
                </c:pt>
                <c:pt idx="7465">
                  <c:v>0.35591313224053217</c:v>
                </c:pt>
                <c:pt idx="7466">
                  <c:v>0.35603016287608652</c:v>
                </c:pt>
                <c:pt idx="7467">
                  <c:v>0.35614723590611486</c:v>
                </c:pt>
                <c:pt idx="7468">
                  <c:v>0.3562643513466115</c:v>
                </c:pt>
                <c:pt idx="7469">
                  <c:v>0.35638150921357697</c:v>
                </c:pt>
                <c:pt idx="7470">
                  <c:v>0.35649870952301782</c:v>
                </c:pt>
                <c:pt idx="7471">
                  <c:v>0.35661595229094745</c:v>
                </c:pt>
                <c:pt idx="7472">
                  <c:v>0.3567332375333841</c:v>
                </c:pt>
                <c:pt idx="7473">
                  <c:v>0.35685056526635378</c:v>
                </c:pt>
                <c:pt idx="7474">
                  <c:v>0.35696793550588723</c:v>
                </c:pt>
                <c:pt idx="7475">
                  <c:v>0.35708534826802307</c:v>
                </c:pt>
                <c:pt idx="7476">
                  <c:v>0.35720280356880424</c:v>
                </c:pt>
                <c:pt idx="7477">
                  <c:v>0.35732030142428112</c:v>
                </c:pt>
                <c:pt idx="7478">
                  <c:v>0.35743784185051058</c:v>
                </c:pt>
                <c:pt idx="7479">
                  <c:v>0.35755542486355407</c:v>
                </c:pt>
                <c:pt idx="7480">
                  <c:v>0.35767305047948111</c:v>
                </c:pt>
                <c:pt idx="7481">
                  <c:v>0.3577907187143663</c:v>
                </c:pt>
                <c:pt idx="7482">
                  <c:v>0.3579084295842907</c:v>
                </c:pt>
                <c:pt idx="7483">
                  <c:v>0.3580261831053419</c:v>
                </c:pt>
                <c:pt idx="7484">
                  <c:v>0.35814397929361341</c:v>
                </c:pt>
                <c:pt idx="7485">
                  <c:v>0.35826181816520497</c:v>
                </c:pt>
                <c:pt idx="7486">
                  <c:v>0.35837969973622258</c:v>
                </c:pt>
                <c:pt idx="7487">
                  <c:v>0.35849762402277879</c:v>
                </c:pt>
                <c:pt idx="7488">
                  <c:v>0.35861559104099167</c:v>
                </c:pt>
                <c:pt idx="7489">
                  <c:v>0.35873360080698624</c:v>
                </c:pt>
                <c:pt idx="7490">
                  <c:v>0.35885165333689334</c:v>
                </c:pt>
                <c:pt idx="7491">
                  <c:v>0.35896974864685033</c:v>
                </c:pt>
                <c:pt idx="7492">
                  <c:v>0.35908788675300063</c:v>
                </c:pt>
                <c:pt idx="7493">
                  <c:v>0.35920606767149366</c:v>
                </c:pt>
                <c:pt idx="7494">
                  <c:v>0.35932429141848571</c:v>
                </c:pt>
                <c:pt idx="7495">
                  <c:v>0.35944255801013897</c:v>
                </c:pt>
                <c:pt idx="7496">
                  <c:v>0.3595608674626215</c:v>
                </c:pt>
                <c:pt idx="7497">
                  <c:v>0.3596792197921086</c:v>
                </c:pt>
                <c:pt idx="7498">
                  <c:v>0.35979761501478086</c:v>
                </c:pt>
                <c:pt idx="7499">
                  <c:v>0.3599160531468254</c:v>
                </c:pt>
                <c:pt idx="7500">
                  <c:v>0.36003453420443582</c:v>
                </c:pt>
                <c:pt idx="7501">
                  <c:v>0.36015305820381194</c:v>
                </c:pt>
                <c:pt idx="7502">
                  <c:v>0.3602716251611599</c:v>
                </c:pt>
                <c:pt idx="7503">
                  <c:v>0.36039023509269147</c:v>
                </c:pt>
                <c:pt idx="7504">
                  <c:v>0.36050888801462599</c:v>
                </c:pt>
                <c:pt idx="7505">
                  <c:v>0.3606275839431875</c:v>
                </c:pt>
                <c:pt idx="7506">
                  <c:v>0.3607463228946074</c:v>
                </c:pt>
                <c:pt idx="7507">
                  <c:v>0.3608651048851233</c:v>
                </c:pt>
                <c:pt idx="7508">
                  <c:v>0.36098392993097861</c:v>
                </c:pt>
                <c:pt idx="7509">
                  <c:v>0.36110279804842343</c:v>
                </c:pt>
                <c:pt idx="7510">
                  <c:v>0.36122170925371383</c:v>
                </c:pt>
                <c:pt idx="7511">
                  <c:v>0.36134066356311251</c:v>
                </c:pt>
                <c:pt idx="7512">
                  <c:v>0.36145966099288829</c:v>
                </c:pt>
                <c:pt idx="7513">
                  <c:v>0.36157870155931598</c:v>
                </c:pt>
                <c:pt idx="7514">
                  <c:v>0.36169778527867746</c:v>
                </c:pt>
                <c:pt idx="7515">
                  <c:v>0.36181691216726003</c:v>
                </c:pt>
                <c:pt idx="7516">
                  <c:v>0.36193608224135793</c:v>
                </c:pt>
                <c:pt idx="7517">
                  <c:v>0.3620552955172715</c:v>
                </c:pt>
                <c:pt idx="7518">
                  <c:v>0.36217455201130705</c:v>
                </c:pt>
                <c:pt idx="7519">
                  <c:v>0.36229385173977791</c:v>
                </c:pt>
                <c:pt idx="7520">
                  <c:v>0.36241319471900296</c:v>
                </c:pt>
                <c:pt idx="7521">
                  <c:v>0.36253258096530816</c:v>
                </c:pt>
                <c:pt idx="7522">
                  <c:v>0.36265201049502516</c:v>
                </c:pt>
                <c:pt idx="7523">
                  <c:v>0.36277148332449194</c:v>
                </c:pt>
                <c:pt idx="7524">
                  <c:v>0.36289099947005343</c:v>
                </c:pt>
                <c:pt idx="7525">
                  <c:v>0.36301055894806006</c:v>
                </c:pt>
                <c:pt idx="7526">
                  <c:v>0.36313016177486929</c:v>
                </c:pt>
                <c:pt idx="7527">
                  <c:v>0.36324980796684442</c:v>
                </c:pt>
                <c:pt idx="7528">
                  <c:v>0.36336949754035569</c:v>
                </c:pt>
                <c:pt idx="7529">
                  <c:v>0.3634892305117785</c:v>
                </c:pt>
                <c:pt idx="7530">
                  <c:v>0.36360900689749615</c:v>
                </c:pt>
                <c:pt idx="7531">
                  <c:v>0.36372882671389695</c:v>
                </c:pt>
                <c:pt idx="7532">
                  <c:v>0.36384868997737613</c:v>
                </c:pt>
                <c:pt idx="7533">
                  <c:v>0.36396859670433546</c:v>
                </c:pt>
                <c:pt idx="7534">
                  <c:v>0.36408854691118253</c:v>
                </c:pt>
                <c:pt idx="7535">
                  <c:v>0.36420854061433172</c:v>
                </c:pt>
                <c:pt idx="7536">
                  <c:v>0.36432857783020356</c:v>
                </c:pt>
                <c:pt idx="7537">
                  <c:v>0.36444865857522502</c:v>
                </c:pt>
                <c:pt idx="7538">
                  <c:v>0.36456878286582917</c:v>
                </c:pt>
                <c:pt idx="7539">
                  <c:v>0.36468895071845581</c:v>
                </c:pt>
                <c:pt idx="7540">
                  <c:v>0.36480916214955106</c:v>
                </c:pt>
                <c:pt idx="7541">
                  <c:v>0.36492941717556704</c:v>
                </c:pt>
                <c:pt idx="7542">
                  <c:v>0.36504971581296231</c:v>
                </c:pt>
                <c:pt idx="7543">
                  <c:v>0.36517005807820274</c:v>
                </c:pt>
                <c:pt idx="7544">
                  <c:v>0.36529044398775867</c:v>
                </c:pt>
                <c:pt idx="7545">
                  <c:v>0.36541087355810897</c:v>
                </c:pt>
                <c:pt idx="7546">
                  <c:v>0.36553134680573734</c:v>
                </c:pt>
                <c:pt idx="7547">
                  <c:v>0.36565186374713432</c:v>
                </c:pt>
                <c:pt idx="7548">
                  <c:v>0.36577242439879726</c:v>
                </c:pt>
                <c:pt idx="7549">
                  <c:v>0.3658930287772289</c:v>
                </c:pt>
                <c:pt idx="7550">
                  <c:v>0.36601367689893988</c:v>
                </c:pt>
                <c:pt idx="7551">
                  <c:v>0.36613436878044547</c:v>
                </c:pt>
                <c:pt idx="7552">
                  <c:v>0.36625510443826875</c:v>
                </c:pt>
                <c:pt idx="7553">
                  <c:v>0.36637588388893833</c:v>
                </c:pt>
                <c:pt idx="7554">
                  <c:v>0.36649670714898963</c:v>
                </c:pt>
                <c:pt idx="7555">
                  <c:v>0.36661757423496444</c:v>
                </c:pt>
                <c:pt idx="7556">
                  <c:v>0.36673848516341084</c:v>
                </c:pt>
                <c:pt idx="7557">
                  <c:v>0.36685943995088349</c:v>
                </c:pt>
                <c:pt idx="7558">
                  <c:v>0.36698043861394269</c:v>
                </c:pt>
                <c:pt idx="7559">
                  <c:v>0.36710148116915658</c:v>
                </c:pt>
                <c:pt idx="7560">
                  <c:v>0.36722256763309874</c:v>
                </c:pt>
                <c:pt idx="7561">
                  <c:v>0.3673436980223489</c:v>
                </c:pt>
                <c:pt idx="7562">
                  <c:v>0.3674648723534939</c:v>
                </c:pt>
                <c:pt idx="7563">
                  <c:v>0.36758609064312686</c:v>
                </c:pt>
                <c:pt idx="7564">
                  <c:v>0.36770735290784712</c:v>
                </c:pt>
                <c:pt idx="7565">
                  <c:v>0.36782865916426039</c:v>
                </c:pt>
                <c:pt idx="7566">
                  <c:v>0.36795000942897904</c:v>
                </c:pt>
                <c:pt idx="7567">
                  <c:v>0.36807140371862201</c:v>
                </c:pt>
                <c:pt idx="7568">
                  <c:v>0.36819284204981395</c:v>
                </c:pt>
                <c:pt idx="7569">
                  <c:v>0.36831432443918699</c:v>
                </c:pt>
                <c:pt idx="7570">
                  <c:v>0.36843585090337866</c:v>
                </c:pt>
                <c:pt idx="7571">
                  <c:v>0.36855742145903325</c:v>
                </c:pt>
                <c:pt idx="7572">
                  <c:v>0.36867903612280251</c:v>
                </c:pt>
                <c:pt idx="7573">
                  <c:v>0.36880069491134293</c:v>
                </c:pt>
                <c:pt idx="7574">
                  <c:v>0.36892239784131875</c:v>
                </c:pt>
                <c:pt idx="7575">
                  <c:v>0.36904414492939985</c:v>
                </c:pt>
                <c:pt idx="7576">
                  <c:v>0.3691659361922634</c:v>
                </c:pt>
                <c:pt idx="7577">
                  <c:v>0.36928777164659182</c:v>
                </c:pt>
                <c:pt idx="7578">
                  <c:v>0.36940965130907522</c:v>
                </c:pt>
                <c:pt idx="7579">
                  <c:v>0.36953157519640978</c:v>
                </c:pt>
                <c:pt idx="7580">
                  <c:v>0.3696535433252976</c:v>
                </c:pt>
                <c:pt idx="7581">
                  <c:v>0.36977555571244802</c:v>
                </c:pt>
                <c:pt idx="7582">
                  <c:v>0.36989761237457602</c:v>
                </c:pt>
                <c:pt idx="7583">
                  <c:v>0.370019713328404</c:v>
                </c:pt>
                <c:pt idx="7584">
                  <c:v>0.3701418585906599</c:v>
                </c:pt>
                <c:pt idx="7585">
                  <c:v>0.37026404817807895</c:v>
                </c:pt>
                <c:pt idx="7586">
                  <c:v>0.3703862821074026</c:v>
                </c:pt>
                <c:pt idx="7587">
                  <c:v>0.37050856039537822</c:v>
                </c:pt>
                <c:pt idx="7588">
                  <c:v>0.37063088305876041</c:v>
                </c:pt>
                <c:pt idx="7589">
                  <c:v>0.37075325011430976</c:v>
                </c:pt>
                <c:pt idx="7590">
                  <c:v>0.37087566157879354</c:v>
                </c:pt>
                <c:pt idx="7591">
                  <c:v>0.37099811746898592</c:v>
                </c:pt>
                <c:pt idx="7592">
                  <c:v>0.37112061780166683</c:v>
                </c:pt>
                <c:pt idx="7593">
                  <c:v>0.37124316259362306</c:v>
                </c:pt>
                <c:pt idx="7594">
                  <c:v>0.37136575186164783</c:v>
                </c:pt>
                <c:pt idx="7595">
                  <c:v>0.37148838562254072</c:v>
                </c:pt>
                <c:pt idx="7596">
                  <c:v>0.37161106389310877</c:v>
                </c:pt>
                <c:pt idx="7597">
                  <c:v>0.37173378669016355</c:v>
                </c:pt>
                <c:pt idx="7598">
                  <c:v>0.37185655403052542</c:v>
                </c:pt>
                <c:pt idx="7599">
                  <c:v>0.37197936593101943</c:v>
                </c:pt>
                <c:pt idx="7600">
                  <c:v>0.37210222240847851</c:v>
                </c:pt>
                <c:pt idx="7601">
                  <c:v>0.37222512347974063</c:v>
                </c:pt>
                <c:pt idx="7602">
                  <c:v>0.37234806916165192</c:v>
                </c:pt>
                <c:pt idx="7603">
                  <c:v>0.37247105947106374</c:v>
                </c:pt>
                <c:pt idx="7604">
                  <c:v>0.37259409442483454</c:v>
                </c:pt>
                <c:pt idx="7605">
                  <c:v>0.37271717403982957</c:v>
                </c:pt>
                <c:pt idx="7606">
                  <c:v>0.37284029833291971</c:v>
                </c:pt>
                <c:pt idx="7607">
                  <c:v>0.37296346732098346</c:v>
                </c:pt>
                <c:pt idx="7608">
                  <c:v>0.37308668102090486</c:v>
                </c:pt>
                <c:pt idx="7609">
                  <c:v>0.37320993944957526</c:v>
                </c:pt>
                <c:pt idx="7610">
                  <c:v>0.373333242623892</c:v>
                </c:pt>
                <c:pt idx="7611">
                  <c:v>0.37345659056075931</c:v>
                </c:pt>
                <c:pt idx="7612">
                  <c:v>0.37357998327708797</c:v>
                </c:pt>
                <c:pt idx="7613">
                  <c:v>0.37370342078979496</c:v>
                </c:pt>
                <c:pt idx="7614">
                  <c:v>0.37382690311580391</c:v>
                </c:pt>
                <c:pt idx="7615">
                  <c:v>0.37395043027204566</c:v>
                </c:pt>
                <c:pt idx="7616">
                  <c:v>0.37407400227545662</c:v>
                </c:pt>
                <c:pt idx="7617">
                  <c:v>0.37419761914298</c:v>
                </c:pt>
                <c:pt idx="7618">
                  <c:v>0.37432128089156641</c:v>
                </c:pt>
                <c:pt idx="7619">
                  <c:v>0.3744449875381719</c:v>
                </c:pt>
                <c:pt idx="7620">
                  <c:v>0.37456873909975996</c:v>
                </c:pt>
                <c:pt idx="7621">
                  <c:v>0.37469253559329974</c:v>
                </c:pt>
                <c:pt idx="7622">
                  <c:v>0.37481637703576814</c:v>
                </c:pt>
                <c:pt idx="7623">
                  <c:v>0.3749402634441471</c:v>
                </c:pt>
                <c:pt idx="7624">
                  <c:v>0.37506419483542675</c:v>
                </c:pt>
                <c:pt idx="7625">
                  <c:v>0.37518817122660281</c:v>
                </c:pt>
                <c:pt idx="7626">
                  <c:v>0.37531219263467785</c:v>
                </c:pt>
                <c:pt idx="7627">
                  <c:v>0.37543625907666101</c:v>
                </c:pt>
                <c:pt idx="7628">
                  <c:v>0.37556037056956781</c:v>
                </c:pt>
                <c:pt idx="7629">
                  <c:v>0.375684527130421</c:v>
                </c:pt>
                <c:pt idx="7630">
                  <c:v>0.37580872877624871</c:v>
                </c:pt>
                <c:pt idx="7631">
                  <c:v>0.37593297552408717</c:v>
                </c:pt>
                <c:pt idx="7632">
                  <c:v>0.37605726739097811</c:v>
                </c:pt>
                <c:pt idx="7633">
                  <c:v>0.37618160439397025</c:v>
                </c:pt>
                <c:pt idx="7634">
                  <c:v>0.37630598655011888</c:v>
                </c:pt>
                <c:pt idx="7635">
                  <c:v>0.37643041387648607</c:v>
                </c:pt>
                <c:pt idx="7636">
                  <c:v>0.37655488639013979</c:v>
                </c:pt>
                <c:pt idx="7637">
                  <c:v>0.37667940410815565</c:v>
                </c:pt>
                <c:pt idx="7638">
                  <c:v>0.37680396704761521</c:v>
                </c:pt>
                <c:pt idx="7639">
                  <c:v>0.37692857522560685</c:v>
                </c:pt>
                <c:pt idx="7640">
                  <c:v>0.37705322865922541</c:v>
                </c:pt>
                <c:pt idx="7641">
                  <c:v>0.37717792736557232</c:v>
                </c:pt>
                <c:pt idx="7642">
                  <c:v>0.3773026713617561</c:v>
                </c:pt>
                <c:pt idx="7643">
                  <c:v>0.37742746066489102</c:v>
                </c:pt>
                <c:pt idx="7644">
                  <c:v>0.37755229529209927</c:v>
                </c:pt>
                <c:pt idx="7645">
                  <c:v>0.3776771752605082</c:v>
                </c:pt>
                <c:pt idx="7646">
                  <c:v>0.37780210058725316</c:v>
                </c:pt>
                <c:pt idx="7647">
                  <c:v>0.37792707128947467</c:v>
                </c:pt>
                <c:pt idx="7648">
                  <c:v>0.3780520873843215</c:v>
                </c:pt>
                <c:pt idx="7649">
                  <c:v>0.37817714888894771</c:v>
                </c:pt>
                <c:pt idx="7650">
                  <c:v>0.37830225582051491</c:v>
                </c:pt>
                <c:pt idx="7651">
                  <c:v>0.37842740819619097</c:v>
                </c:pt>
                <c:pt idx="7652">
                  <c:v>0.37855260603314994</c:v>
                </c:pt>
                <c:pt idx="7653">
                  <c:v>0.37867784934857379</c:v>
                </c:pt>
                <c:pt idx="7654">
                  <c:v>0.37880313815964939</c:v>
                </c:pt>
                <c:pt idx="7655">
                  <c:v>0.37892847248357225</c:v>
                </c:pt>
                <c:pt idx="7656">
                  <c:v>0.37905385233754296</c:v>
                </c:pt>
                <c:pt idx="7657">
                  <c:v>0.37917927773876942</c:v>
                </c:pt>
                <c:pt idx="7658">
                  <c:v>0.37930474870446634</c:v>
                </c:pt>
                <c:pt idx="7659">
                  <c:v>0.37943026525185453</c:v>
                </c:pt>
                <c:pt idx="7660">
                  <c:v>0.37955582739816185</c:v>
                </c:pt>
                <c:pt idx="7661">
                  <c:v>0.37968143516062342</c:v>
                </c:pt>
                <c:pt idx="7662">
                  <c:v>0.37980708855647932</c:v>
                </c:pt>
                <c:pt idx="7663">
                  <c:v>0.37993278760297833</c:v>
                </c:pt>
                <c:pt idx="7664">
                  <c:v>0.38005853231737474</c:v>
                </c:pt>
                <c:pt idx="7665">
                  <c:v>0.38018432271692942</c:v>
                </c:pt>
                <c:pt idx="7666">
                  <c:v>0.3803101588189105</c:v>
                </c:pt>
                <c:pt idx="7667">
                  <c:v>0.3804360406405925</c:v>
                </c:pt>
                <c:pt idx="7668">
                  <c:v>0.38056196819925714</c:v>
                </c:pt>
                <c:pt idx="7669">
                  <c:v>0.38068794151219126</c:v>
                </c:pt>
                <c:pt idx="7670">
                  <c:v>0.38081396059669087</c:v>
                </c:pt>
                <c:pt idx="7671">
                  <c:v>0.38094002547005634</c:v>
                </c:pt>
                <c:pt idx="7672">
                  <c:v>0.38106613614959622</c:v>
                </c:pt>
                <c:pt idx="7673">
                  <c:v>0.38119229265262505</c:v>
                </c:pt>
                <c:pt idx="7674">
                  <c:v>0.38131849499646436</c:v>
                </c:pt>
                <c:pt idx="7675">
                  <c:v>0.38144474319844246</c:v>
                </c:pt>
                <c:pt idx="7676">
                  <c:v>0.38157103727589375</c:v>
                </c:pt>
                <c:pt idx="7677">
                  <c:v>0.38169737724616054</c:v>
                </c:pt>
                <c:pt idx="7678">
                  <c:v>0.38182376312659055</c:v>
                </c:pt>
                <c:pt idx="7679">
                  <c:v>0.38195019493453908</c:v>
                </c:pt>
                <c:pt idx="7680">
                  <c:v>0.38207667268736789</c:v>
                </c:pt>
                <c:pt idx="7681">
                  <c:v>0.38220319640244543</c:v>
                </c:pt>
                <c:pt idx="7682">
                  <c:v>0.38232976609714675</c:v>
                </c:pt>
                <c:pt idx="7683">
                  <c:v>0.38245638178885399</c:v>
                </c:pt>
                <c:pt idx="7684">
                  <c:v>0.38258304349495559</c:v>
                </c:pt>
                <c:pt idx="7685">
                  <c:v>0.38270975123284734</c:v>
                </c:pt>
                <c:pt idx="7686">
                  <c:v>0.38283650501993111</c:v>
                </c:pt>
                <c:pt idx="7687">
                  <c:v>0.3829633048736158</c:v>
                </c:pt>
                <c:pt idx="7688">
                  <c:v>0.38309015081131687</c:v>
                </c:pt>
                <c:pt idx="7689">
                  <c:v>0.38321704285045699</c:v>
                </c:pt>
                <c:pt idx="7690">
                  <c:v>0.38334398100846512</c:v>
                </c:pt>
                <c:pt idx="7691">
                  <c:v>0.38347096530277697</c:v>
                </c:pt>
                <c:pt idx="7692">
                  <c:v>0.3835979957508357</c:v>
                </c:pt>
                <c:pt idx="7693">
                  <c:v>0.38372507237009001</c:v>
                </c:pt>
                <c:pt idx="7694">
                  <c:v>0.38385219517799679</c:v>
                </c:pt>
                <c:pt idx="7695">
                  <c:v>0.38397936419201795</c:v>
                </c:pt>
                <c:pt idx="7696">
                  <c:v>0.38410657942962395</c:v>
                </c:pt>
                <c:pt idx="7697">
                  <c:v>0.38423384090829105</c:v>
                </c:pt>
                <c:pt idx="7698">
                  <c:v>0.38436114864550225</c:v>
                </c:pt>
                <c:pt idx="7699">
                  <c:v>0.38448850265874779</c:v>
                </c:pt>
                <c:pt idx="7700">
                  <c:v>0.38461590296552395</c:v>
                </c:pt>
                <c:pt idx="7701">
                  <c:v>0.38474334958333478</c:v>
                </c:pt>
                <c:pt idx="7702">
                  <c:v>0.38487084252969023</c:v>
                </c:pt>
                <c:pt idx="7703">
                  <c:v>0.38499838182210755</c:v>
                </c:pt>
                <c:pt idx="7704">
                  <c:v>0.38512596747811079</c:v>
                </c:pt>
                <c:pt idx="7705">
                  <c:v>0.3852535995152303</c:v>
                </c:pt>
                <c:pt idx="7706">
                  <c:v>0.38538127795100341</c:v>
                </c:pt>
                <c:pt idx="7707">
                  <c:v>0.38550900280297484</c:v>
                </c:pt>
                <c:pt idx="7708">
                  <c:v>0.38563677408869501</c:v>
                </c:pt>
                <c:pt idx="7709">
                  <c:v>0.38576459182572237</c:v>
                </c:pt>
                <c:pt idx="7710">
                  <c:v>0.38589245603162131</c:v>
                </c:pt>
                <c:pt idx="7711">
                  <c:v>0.38602036672396312</c:v>
                </c:pt>
                <c:pt idx="7712">
                  <c:v>0.38614832392032633</c:v>
                </c:pt>
                <c:pt idx="7713">
                  <c:v>0.38627632763829572</c:v>
                </c:pt>
                <c:pt idx="7714">
                  <c:v>0.38640437789546339</c:v>
                </c:pt>
                <c:pt idx="7715">
                  <c:v>0.38653247470942764</c:v>
                </c:pt>
                <c:pt idx="7716">
                  <c:v>0.38666061809779462</c:v>
                </c:pt>
                <c:pt idx="7717">
                  <c:v>0.38678880807817606</c:v>
                </c:pt>
                <c:pt idx="7718">
                  <c:v>0.38691704466819166</c:v>
                </c:pt>
                <c:pt idx="7719">
                  <c:v>0.38704532788546669</c:v>
                </c:pt>
                <c:pt idx="7720">
                  <c:v>0.38717365774763468</c:v>
                </c:pt>
                <c:pt idx="7721">
                  <c:v>0.38730203427233462</c:v>
                </c:pt>
                <c:pt idx="7722">
                  <c:v>0.38743045747721344</c:v>
                </c:pt>
                <c:pt idx="7723">
                  <c:v>0.38755892737992442</c:v>
                </c:pt>
                <c:pt idx="7724">
                  <c:v>0.38768744399812727</c:v>
                </c:pt>
                <c:pt idx="7725">
                  <c:v>0.3878160073494894</c:v>
                </c:pt>
                <c:pt idx="7726">
                  <c:v>0.3879446174516844</c:v>
                </c:pt>
                <c:pt idx="7727">
                  <c:v>0.38807327432239314</c:v>
                </c:pt>
                <c:pt idx="7728">
                  <c:v>0.38820197797930311</c:v>
                </c:pt>
                <c:pt idx="7729">
                  <c:v>0.38833072844010852</c:v>
                </c:pt>
                <c:pt idx="7730">
                  <c:v>0.38845952572251086</c:v>
                </c:pt>
                <c:pt idx="7731">
                  <c:v>0.38858836984421791</c:v>
                </c:pt>
                <c:pt idx="7732">
                  <c:v>0.38871726082294461</c:v>
                </c:pt>
                <c:pt idx="7733">
                  <c:v>0.3888461986764134</c:v>
                </c:pt>
                <c:pt idx="7734">
                  <c:v>0.38897518342235221</c:v>
                </c:pt>
                <c:pt idx="7735">
                  <c:v>0.38910421507849685</c:v>
                </c:pt>
                <c:pt idx="7736">
                  <c:v>0.38923329366258996</c:v>
                </c:pt>
                <c:pt idx="7737">
                  <c:v>0.38936241919238024</c:v>
                </c:pt>
                <c:pt idx="7738">
                  <c:v>0.38949159168562486</c:v>
                </c:pt>
                <c:pt idx="7739">
                  <c:v>0.38962081116008573</c:v>
                </c:pt>
                <c:pt idx="7740">
                  <c:v>0.38975007763353375</c:v>
                </c:pt>
                <c:pt idx="7741">
                  <c:v>0.38987939112374503</c:v>
                </c:pt>
                <c:pt idx="7742">
                  <c:v>0.39000875164850396</c:v>
                </c:pt>
                <c:pt idx="7743">
                  <c:v>0.39013815922560036</c:v>
                </c:pt>
                <c:pt idx="7744">
                  <c:v>0.39026761387283215</c:v>
                </c:pt>
                <c:pt idx="7745">
                  <c:v>0.39039711560800394</c:v>
                </c:pt>
                <c:pt idx="7746">
                  <c:v>0.39052666444892647</c:v>
                </c:pt>
                <c:pt idx="7747">
                  <c:v>0.39065626041341833</c:v>
                </c:pt>
                <c:pt idx="7748">
                  <c:v>0.39078590351930448</c:v>
                </c:pt>
                <c:pt idx="7749">
                  <c:v>0.39091559378441648</c:v>
                </c:pt>
                <c:pt idx="7750">
                  <c:v>0.39104533122659435</c:v>
                </c:pt>
                <c:pt idx="7751">
                  <c:v>0.39117511586368292</c:v>
                </c:pt>
                <c:pt idx="7752">
                  <c:v>0.39130494771353536</c:v>
                </c:pt>
                <c:pt idx="7753">
                  <c:v>0.39143482679401082</c:v>
                </c:pt>
                <c:pt idx="7754">
                  <c:v>0.39156475312297667</c:v>
                </c:pt>
                <c:pt idx="7755">
                  <c:v>0.39169472671830585</c:v>
                </c:pt>
                <c:pt idx="7756">
                  <c:v>0.39182474759787889</c:v>
                </c:pt>
                <c:pt idx="7757">
                  <c:v>0.39195481577958347</c:v>
                </c:pt>
                <c:pt idx="7758">
                  <c:v>0.39208493128131283</c:v>
                </c:pt>
                <c:pt idx="7759">
                  <c:v>0.39221509412096961</c:v>
                </c:pt>
                <c:pt idx="7760">
                  <c:v>0.39234530431646086</c:v>
                </c:pt>
                <c:pt idx="7761">
                  <c:v>0.39247556188570221</c:v>
                </c:pt>
                <c:pt idx="7762">
                  <c:v>0.3926058668466153</c:v>
                </c:pt>
                <c:pt idx="7763">
                  <c:v>0.39273621921712981</c:v>
                </c:pt>
                <c:pt idx="7764">
                  <c:v>0.39286661901518111</c:v>
                </c:pt>
                <c:pt idx="7765">
                  <c:v>0.39299706625871217</c:v>
                </c:pt>
                <c:pt idx="7766">
                  <c:v>0.39312756096567258</c:v>
                </c:pt>
                <c:pt idx="7767">
                  <c:v>0.39325810315401949</c:v>
                </c:pt>
                <c:pt idx="7768">
                  <c:v>0.39338869284171646</c:v>
                </c:pt>
                <c:pt idx="7769">
                  <c:v>0.39351933004673478</c:v>
                </c:pt>
                <c:pt idx="7770">
                  <c:v>0.39365001478705114</c:v>
                </c:pt>
                <c:pt idx="7771">
                  <c:v>0.39378074708065053</c:v>
                </c:pt>
                <c:pt idx="7772">
                  <c:v>0.39391152694552478</c:v>
                </c:pt>
                <c:pt idx="7773">
                  <c:v>0.39404235439967245</c:v>
                </c:pt>
                <c:pt idx="7774">
                  <c:v>0.39417322946109906</c:v>
                </c:pt>
                <c:pt idx="7775">
                  <c:v>0.3943041521478165</c:v>
                </c:pt>
                <c:pt idx="7776">
                  <c:v>0.39443512247784557</c:v>
                </c:pt>
                <c:pt idx="7777">
                  <c:v>0.39456614046921173</c:v>
                </c:pt>
                <c:pt idx="7778">
                  <c:v>0.39469720613994874</c:v>
                </c:pt>
                <c:pt idx="7779">
                  <c:v>0.39482831950809694</c:v>
                </c:pt>
                <c:pt idx="7780">
                  <c:v>0.39495948059170422</c:v>
                </c:pt>
                <c:pt idx="7781">
                  <c:v>0.39509068940882491</c:v>
                </c:pt>
                <c:pt idx="7782">
                  <c:v>0.39522194597752014</c:v>
                </c:pt>
                <c:pt idx="7783">
                  <c:v>0.39535325031585866</c:v>
                </c:pt>
                <c:pt idx="7784">
                  <c:v>0.39548460244191525</c:v>
                </c:pt>
                <c:pt idx="7785">
                  <c:v>0.39561600237377337</c:v>
                </c:pt>
                <c:pt idx="7786">
                  <c:v>0.39574745012952212</c:v>
                </c:pt>
                <c:pt idx="7787">
                  <c:v>0.39587894572725779</c:v>
                </c:pt>
                <c:pt idx="7788">
                  <c:v>0.39601048918508369</c:v>
                </c:pt>
                <c:pt idx="7789">
                  <c:v>0.39614208052111088</c:v>
                </c:pt>
                <c:pt idx="7790">
                  <c:v>0.39627371975345682</c:v>
                </c:pt>
                <c:pt idx="7791">
                  <c:v>0.39640540690024573</c:v>
                </c:pt>
                <c:pt idx="7792">
                  <c:v>0.39653714197960921</c:v>
                </c:pt>
                <c:pt idx="7793">
                  <c:v>0.39666892500968576</c:v>
                </c:pt>
                <c:pt idx="7794">
                  <c:v>0.39680075600862147</c:v>
                </c:pt>
                <c:pt idx="7795">
                  <c:v>0.39693263499456893</c:v>
                </c:pt>
                <c:pt idx="7796">
                  <c:v>0.39706456198568746</c:v>
                </c:pt>
                <c:pt idx="7797">
                  <c:v>0.39719653700014368</c:v>
                </c:pt>
                <c:pt idx="7798">
                  <c:v>0.39732856005611217</c:v>
                </c:pt>
                <c:pt idx="7799">
                  <c:v>0.3974606311717731</c:v>
                </c:pt>
                <c:pt idx="7800">
                  <c:v>0.39759275036531472</c:v>
                </c:pt>
                <c:pt idx="7801">
                  <c:v>0.39772491765493134</c:v>
                </c:pt>
                <c:pt idx="7802">
                  <c:v>0.39785713305882581</c:v>
                </c:pt>
                <c:pt idx="7803">
                  <c:v>0.39798939659520649</c:v>
                </c:pt>
                <c:pt idx="7804">
                  <c:v>0.39812170828228954</c:v>
                </c:pt>
                <c:pt idx="7805">
                  <c:v>0.39825406813829856</c:v>
                </c:pt>
                <c:pt idx="7806">
                  <c:v>0.39838647618146283</c:v>
                </c:pt>
                <c:pt idx="7807">
                  <c:v>0.3985189324300209</c:v>
                </c:pt>
                <c:pt idx="7808">
                  <c:v>0.39865143690221627</c:v>
                </c:pt>
                <c:pt idx="7809">
                  <c:v>0.3987839896163004</c:v>
                </c:pt>
                <c:pt idx="7810">
                  <c:v>0.39891659059053181</c:v>
                </c:pt>
                <c:pt idx="7811">
                  <c:v>0.39904923984317636</c:v>
                </c:pt>
                <c:pt idx="7812">
                  <c:v>0.39918193739250662</c:v>
                </c:pt>
                <c:pt idx="7813">
                  <c:v>0.39931468325680208</c:v>
                </c:pt>
                <c:pt idx="7814">
                  <c:v>0.39944747745434955</c:v>
                </c:pt>
                <c:pt idx="7815">
                  <c:v>0.3995803200034434</c:v>
                </c:pt>
                <c:pt idx="7816">
                  <c:v>0.39971321092238421</c:v>
                </c:pt>
                <c:pt idx="7817">
                  <c:v>0.39984615022948028</c:v>
                </c:pt>
                <c:pt idx="7818">
                  <c:v>0.39997913794304663</c:v>
                </c:pt>
                <c:pt idx="7819">
                  <c:v>0.40011217408140543</c:v>
                </c:pt>
                <c:pt idx="7820">
                  <c:v>0.40024525866288646</c:v>
                </c:pt>
                <c:pt idx="7821">
                  <c:v>0.40037839170582601</c:v>
                </c:pt>
                <c:pt idx="7822">
                  <c:v>0.40051157322856784</c:v>
                </c:pt>
                <c:pt idx="7823">
                  <c:v>0.40064480324946206</c:v>
                </c:pt>
                <c:pt idx="7824">
                  <c:v>0.40077808178686752</c:v>
                </c:pt>
                <c:pt idx="7825">
                  <c:v>0.40091140885914833</c:v>
                </c:pt>
                <c:pt idx="7826">
                  <c:v>0.4010447844846769</c:v>
                </c:pt>
                <c:pt idx="7827">
                  <c:v>0.40117820868183218</c:v>
                </c:pt>
                <c:pt idx="7828">
                  <c:v>0.40131168146900098</c:v>
                </c:pt>
                <c:pt idx="7829">
                  <c:v>0.40144520286457652</c:v>
                </c:pt>
                <c:pt idx="7830">
                  <c:v>0.40157877288695903</c:v>
                </c:pt>
                <c:pt idx="7831">
                  <c:v>0.40171239155455679</c:v>
                </c:pt>
                <c:pt idx="7832">
                  <c:v>0.40184605888578373</c:v>
                </c:pt>
                <c:pt idx="7833">
                  <c:v>0.40197977489906261</c:v>
                </c:pt>
                <c:pt idx="7834">
                  <c:v>0.40211353961282276</c:v>
                </c:pt>
                <c:pt idx="7835">
                  <c:v>0.40224735304549986</c:v>
                </c:pt>
                <c:pt idx="7836">
                  <c:v>0.40238121521553732</c:v>
                </c:pt>
                <c:pt idx="7837">
                  <c:v>0.40251512614138601</c:v>
                </c:pt>
                <c:pt idx="7838">
                  <c:v>0.40264908584150366</c:v>
                </c:pt>
                <c:pt idx="7839">
                  <c:v>0.40278309433435511</c:v>
                </c:pt>
                <c:pt idx="7840">
                  <c:v>0.40291715163841219</c:v>
                </c:pt>
                <c:pt idx="7841">
                  <c:v>0.40305125777215406</c:v>
                </c:pt>
                <c:pt idx="7842">
                  <c:v>0.4031854127540675</c:v>
                </c:pt>
                <c:pt idx="7843">
                  <c:v>0.40331961660264581</c:v>
                </c:pt>
                <c:pt idx="7844">
                  <c:v>0.40345386933638949</c:v>
                </c:pt>
                <c:pt idx="7845">
                  <c:v>0.40358817097380628</c:v>
                </c:pt>
                <c:pt idx="7846">
                  <c:v>0.40372252153341198</c:v>
                </c:pt>
                <c:pt idx="7847">
                  <c:v>0.40385692103372822</c:v>
                </c:pt>
                <c:pt idx="7848">
                  <c:v>0.40399136949328474</c:v>
                </c:pt>
                <c:pt idx="7849">
                  <c:v>0.40412586693061736</c:v>
                </c:pt>
                <c:pt idx="7850">
                  <c:v>0.40426041336427077</c:v>
                </c:pt>
                <c:pt idx="7851">
                  <c:v>0.40439500881279578</c:v>
                </c:pt>
                <c:pt idx="7852">
                  <c:v>0.40452965329475021</c:v>
                </c:pt>
                <c:pt idx="7853">
                  <c:v>0.40466434682869967</c:v>
                </c:pt>
                <c:pt idx="7854">
                  <c:v>0.40479908943321613</c:v>
                </c:pt>
                <c:pt idx="7855">
                  <c:v>0.40493388112688045</c:v>
                </c:pt>
                <c:pt idx="7856">
                  <c:v>0.4050687219282787</c:v>
                </c:pt>
                <c:pt idx="7857">
                  <c:v>0.40520361185600512</c:v>
                </c:pt>
                <c:pt idx="7858">
                  <c:v>0.40533855092866128</c:v>
                </c:pt>
                <c:pt idx="7859">
                  <c:v>0.40547353916485601</c:v>
                </c:pt>
                <c:pt idx="7860">
                  <c:v>0.40560857658320493</c:v>
                </c:pt>
                <c:pt idx="7861">
                  <c:v>0.40574366320233091</c:v>
                </c:pt>
                <c:pt idx="7862">
                  <c:v>0.40587879904086377</c:v>
                </c:pt>
                <c:pt idx="7863">
                  <c:v>0.40601398411744205</c:v>
                </c:pt>
                <c:pt idx="7864">
                  <c:v>0.40614921845070973</c:v>
                </c:pt>
                <c:pt idx="7865">
                  <c:v>0.4062845020593191</c:v>
                </c:pt>
                <c:pt idx="7866">
                  <c:v>0.40641983496192874</c:v>
                </c:pt>
                <c:pt idx="7867">
                  <c:v>0.40655521717720539</c:v>
                </c:pt>
                <c:pt idx="7868">
                  <c:v>0.40669064872382277</c:v>
                </c:pt>
                <c:pt idx="7869">
                  <c:v>0.40682612962046172</c:v>
                </c:pt>
                <c:pt idx="7870">
                  <c:v>0.40696165988581023</c:v>
                </c:pt>
                <c:pt idx="7871">
                  <c:v>0.40709723953856336</c:v>
                </c:pt>
                <c:pt idx="7872">
                  <c:v>0.40723286859742475</c:v>
                </c:pt>
                <c:pt idx="7873">
                  <c:v>0.4073685470811032</c:v>
                </c:pt>
                <c:pt idx="7874">
                  <c:v>0.40750427500831632</c:v>
                </c:pt>
                <c:pt idx="7875">
                  <c:v>0.40764005239778861</c:v>
                </c:pt>
                <c:pt idx="7876">
                  <c:v>0.40777587926825071</c:v>
                </c:pt>
                <c:pt idx="7877">
                  <c:v>0.40791175563844295</c:v>
                </c:pt>
                <c:pt idx="7878">
                  <c:v>0.40804768152711068</c:v>
                </c:pt>
                <c:pt idx="7879">
                  <c:v>0.40818365695300751</c:v>
                </c:pt>
                <c:pt idx="7880">
                  <c:v>0.40831968193489393</c:v>
                </c:pt>
                <c:pt idx="7881">
                  <c:v>0.40845575649153837</c:v>
                </c:pt>
                <c:pt idx="7882">
                  <c:v>0.40859188064171592</c:v>
                </c:pt>
                <c:pt idx="7883">
                  <c:v>0.40872805440420884</c:v>
                </c:pt>
                <c:pt idx="7884">
                  <c:v>0.4088642777978071</c:v>
                </c:pt>
                <c:pt idx="7885">
                  <c:v>0.40900055084130804</c:v>
                </c:pt>
                <c:pt idx="7886">
                  <c:v>0.4091368735535158</c:v>
                </c:pt>
                <c:pt idx="7887">
                  <c:v>0.40927324595324249</c:v>
                </c:pt>
                <c:pt idx="7888">
                  <c:v>0.40940966805930651</c:v>
                </c:pt>
                <c:pt idx="7889">
                  <c:v>0.40954613989053434</c:v>
                </c:pt>
                <c:pt idx="7890">
                  <c:v>0.40968266146575977</c:v>
                </c:pt>
                <c:pt idx="7891">
                  <c:v>0.4098192328038236</c:v>
                </c:pt>
                <c:pt idx="7892">
                  <c:v>0.4099558539235742</c:v>
                </c:pt>
                <c:pt idx="7893">
                  <c:v>0.41009252484386632</c:v>
                </c:pt>
                <c:pt idx="7894">
                  <c:v>0.41022924558356411</c:v>
                </c:pt>
                <c:pt idx="7895">
                  <c:v>0.41036601616153656</c:v>
                </c:pt>
                <c:pt idx="7896">
                  <c:v>0.41050283659666159</c:v>
                </c:pt>
                <c:pt idx="7897">
                  <c:v>0.41063970690782375</c:v>
                </c:pt>
                <c:pt idx="7898">
                  <c:v>0.41077662711391544</c:v>
                </c:pt>
                <c:pt idx="7899">
                  <c:v>0.41091359723383625</c:v>
                </c:pt>
                <c:pt idx="7900">
                  <c:v>0.41105061728649256</c:v>
                </c:pt>
                <c:pt idx="7901">
                  <c:v>0.41118768729079858</c:v>
                </c:pt>
                <c:pt idx="7902">
                  <c:v>0.41132480726567527</c:v>
                </c:pt>
                <c:pt idx="7903">
                  <c:v>0.41146197723005212</c:v>
                </c:pt>
                <c:pt idx="7904">
                  <c:v>0.4115991972028652</c:v>
                </c:pt>
                <c:pt idx="7905">
                  <c:v>0.41173646720305762</c:v>
                </c:pt>
                <c:pt idx="7906">
                  <c:v>0.41187378724958007</c:v>
                </c:pt>
                <c:pt idx="7907">
                  <c:v>0.41201115736139121</c:v>
                </c:pt>
                <c:pt idx="7908">
                  <c:v>0.41214857755745649</c:v>
                </c:pt>
                <c:pt idx="7909">
                  <c:v>0.41228604785674811</c:v>
                </c:pt>
                <c:pt idx="7910">
                  <c:v>0.41242356827824694</c:v>
                </c:pt>
                <c:pt idx="7911">
                  <c:v>0.41256113884094009</c:v>
                </c:pt>
                <c:pt idx="7912">
                  <c:v>0.41269875956382296</c:v>
                </c:pt>
                <c:pt idx="7913">
                  <c:v>0.41283643046589785</c:v>
                </c:pt>
                <c:pt idx="7914">
                  <c:v>0.41297415156617417</c:v>
                </c:pt>
                <c:pt idx="7915">
                  <c:v>0.41311192288366883</c:v>
                </c:pt>
                <c:pt idx="7916">
                  <c:v>0.41324974443740664</c:v>
                </c:pt>
                <c:pt idx="7917">
                  <c:v>0.4133876162464194</c:v>
                </c:pt>
                <c:pt idx="7918">
                  <c:v>0.41352553832974631</c:v>
                </c:pt>
                <c:pt idx="7919">
                  <c:v>0.41366351070643326</c:v>
                </c:pt>
                <c:pt idx="7920">
                  <c:v>0.41380153339553549</c:v>
                </c:pt>
                <c:pt idx="7921">
                  <c:v>0.41393960641611333</c:v>
                </c:pt>
                <c:pt idx="7922">
                  <c:v>0.41407772978723578</c:v>
                </c:pt>
                <c:pt idx="7923">
                  <c:v>0.41421590352797949</c:v>
                </c:pt>
                <c:pt idx="7924">
                  <c:v>0.41435412765742691</c:v>
                </c:pt>
                <c:pt idx="7925">
                  <c:v>0.41449240219467032</c:v>
                </c:pt>
                <c:pt idx="7926">
                  <c:v>0.41463072715880728</c:v>
                </c:pt>
                <c:pt idx="7927">
                  <c:v>0.41476910256894362</c:v>
                </c:pt>
                <c:pt idx="7928">
                  <c:v>0.41490752844419243</c:v>
                </c:pt>
                <c:pt idx="7929">
                  <c:v>0.4150460048036746</c:v>
                </c:pt>
                <c:pt idx="7930">
                  <c:v>0.41518453166651842</c:v>
                </c:pt>
                <c:pt idx="7931">
                  <c:v>0.41532310905185854</c:v>
                </c:pt>
                <c:pt idx="7932">
                  <c:v>0.41546173697883815</c:v>
                </c:pt>
                <c:pt idx="7933">
                  <c:v>0.41560041546660775</c:v>
                </c:pt>
                <c:pt idx="7934">
                  <c:v>0.41573914453432487</c:v>
                </c:pt>
                <c:pt idx="7935">
                  <c:v>0.41587792420115466</c:v>
                </c:pt>
                <c:pt idx="7936">
                  <c:v>0.41601675448626985</c:v>
                </c:pt>
                <c:pt idx="7937">
                  <c:v>0.41615563540884981</c:v>
                </c:pt>
                <c:pt idx="7938">
                  <c:v>0.41629456698808281</c:v>
                </c:pt>
                <c:pt idx="7939">
                  <c:v>0.41643354924316334</c:v>
                </c:pt>
                <c:pt idx="7940">
                  <c:v>0.41657258219329402</c:v>
                </c:pt>
                <c:pt idx="7941">
                  <c:v>0.41671166585768388</c:v>
                </c:pt>
                <c:pt idx="7942">
                  <c:v>0.4168508002555511</c:v>
                </c:pt>
                <c:pt idx="7943">
                  <c:v>0.41698998540612009</c:v>
                </c:pt>
                <c:pt idx="7944">
                  <c:v>0.41712922132862301</c:v>
                </c:pt>
                <c:pt idx="7945">
                  <c:v>0.41726850804229909</c:v>
                </c:pt>
                <c:pt idx="7946">
                  <c:v>0.4174078455663956</c:v>
                </c:pt>
                <c:pt idx="7947">
                  <c:v>0.4175472339201674</c:v>
                </c:pt>
                <c:pt idx="7948">
                  <c:v>0.41768667312287622</c:v>
                </c:pt>
                <c:pt idx="7949">
                  <c:v>0.41782616319379196</c:v>
                </c:pt>
                <c:pt idx="7950">
                  <c:v>0.41796570415219059</c:v>
                </c:pt>
                <c:pt idx="7951">
                  <c:v>0.41810529601735752</c:v>
                </c:pt>
                <c:pt idx="7952">
                  <c:v>0.41824493880858465</c:v>
                </c:pt>
                <c:pt idx="7953">
                  <c:v>0.41838463254517111</c:v>
                </c:pt>
                <c:pt idx="7954">
                  <c:v>0.4185243772464235</c:v>
                </c:pt>
                <c:pt idx="7955">
                  <c:v>0.41866417293165653</c:v>
                </c:pt>
                <c:pt idx="7956">
                  <c:v>0.41880401962019265</c:v>
                </c:pt>
                <c:pt idx="7957">
                  <c:v>0.41894391733136027</c:v>
                </c:pt>
                <c:pt idx="7958">
                  <c:v>0.41908386608449666</c:v>
                </c:pt>
                <c:pt idx="7959">
                  <c:v>0.41922386589894622</c:v>
                </c:pt>
                <c:pt idx="7960">
                  <c:v>0.41936391679406093</c:v>
                </c:pt>
                <c:pt idx="7961">
                  <c:v>0.41950401878920018</c:v>
                </c:pt>
                <c:pt idx="7962">
                  <c:v>0.41964417190373071</c:v>
                </c:pt>
                <c:pt idx="7963">
                  <c:v>0.41978437615702652</c:v>
                </c:pt>
                <c:pt idx="7964">
                  <c:v>0.41992463156847082</c:v>
                </c:pt>
                <c:pt idx="7965">
                  <c:v>0.42006493815745199</c:v>
                </c:pt>
                <c:pt idx="7966">
                  <c:v>0.42020529594336764</c:v>
                </c:pt>
                <c:pt idx="7967">
                  <c:v>0.42034570494562129</c:v>
                </c:pt>
                <c:pt idx="7968">
                  <c:v>0.42048616518362625</c:v>
                </c:pt>
                <c:pt idx="7969">
                  <c:v>0.42062667667680131</c:v>
                </c:pt>
                <c:pt idx="7970">
                  <c:v>0.42076723944457384</c:v>
                </c:pt>
                <c:pt idx="7971">
                  <c:v>0.4209078535063786</c:v>
                </c:pt>
                <c:pt idx="7972">
                  <c:v>0.42104851888165701</c:v>
                </c:pt>
                <c:pt idx="7973">
                  <c:v>0.42118923558985988</c:v>
                </c:pt>
                <c:pt idx="7974">
                  <c:v>0.42133000365044376</c:v>
                </c:pt>
                <c:pt idx="7975">
                  <c:v>0.42147082308287387</c:v>
                </c:pt>
                <c:pt idx="7976">
                  <c:v>0.42161169390662206</c:v>
                </c:pt>
                <c:pt idx="7977">
                  <c:v>0.42175261614116877</c:v>
                </c:pt>
                <c:pt idx="7978">
                  <c:v>0.42189358980600167</c:v>
                </c:pt>
                <c:pt idx="7979">
                  <c:v>0.42203461492061528</c:v>
                </c:pt>
                <c:pt idx="7980">
                  <c:v>0.42217569150451223</c:v>
                </c:pt>
                <c:pt idx="7981">
                  <c:v>0.42231681957720296</c:v>
                </c:pt>
                <c:pt idx="7982">
                  <c:v>0.42245799915820531</c:v>
                </c:pt>
                <c:pt idx="7983">
                  <c:v>0.4225992302670446</c:v>
                </c:pt>
                <c:pt idx="7984">
                  <c:v>0.42274051292325349</c:v>
                </c:pt>
                <c:pt idx="7985">
                  <c:v>0.42288184714637234</c:v>
                </c:pt>
                <c:pt idx="7986">
                  <c:v>0.42302323295594962</c:v>
                </c:pt>
                <c:pt idx="7987">
                  <c:v>0.42316467037154087</c:v>
                </c:pt>
                <c:pt idx="7988">
                  <c:v>0.42330615941270949</c:v>
                </c:pt>
                <c:pt idx="7989">
                  <c:v>0.42344770009902544</c:v>
                </c:pt>
                <c:pt idx="7990">
                  <c:v>0.4235892924500686</c:v>
                </c:pt>
                <c:pt idx="7991">
                  <c:v>0.42373093648542387</c:v>
                </c:pt>
                <c:pt idx="7992">
                  <c:v>0.42387263222468541</c:v>
                </c:pt>
                <c:pt idx="7993">
                  <c:v>0.42401437968745431</c:v>
                </c:pt>
                <c:pt idx="7994">
                  <c:v>0.42415617889333884</c:v>
                </c:pt>
                <c:pt idx="7995">
                  <c:v>0.42429802986195669</c:v>
                </c:pt>
                <c:pt idx="7996">
                  <c:v>0.42443993261293089</c:v>
                </c:pt>
                <c:pt idx="7997">
                  <c:v>0.42458188716589368</c:v>
                </c:pt>
                <c:pt idx="7998">
                  <c:v>0.42472389354048362</c:v>
                </c:pt>
                <c:pt idx="7999">
                  <c:v>0.42486595175634856</c:v>
                </c:pt>
                <c:pt idx="8000">
                  <c:v>0.42500806183314271</c:v>
                </c:pt>
                <c:pt idx="8001">
                  <c:v>0.42515022379052775</c:v>
                </c:pt>
                <c:pt idx="8002">
                  <c:v>0.42529243764817393</c:v>
                </c:pt>
                <c:pt idx="8003">
                  <c:v>0.42543470342575884</c:v>
                </c:pt>
                <c:pt idx="8004">
                  <c:v>0.42557702114296725</c:v>
                </c:pt>
                <c:pt idx="8005">
                  <c:v>0.42571939081949234</c:v>
                </c:pt>
                <c:pt idx="8006">
                  <c:v>0.4258618124750338</c:v>
                </c:pt>
                <c:pt idx="8007">
                  <c:v>0.42600428612929953</c:v>
                </c:pt>
                <c:pt idx="8008">
                  <c:v>0.42614681180200603</c:v>
                </c:pt>
                <c:pt idx="8009">
                  <c:v>0.42628938951287615</c:v>
                </c:pt>
                <c:pt idx="8010">
                  <c:v>0.42643201928164076</c:v>
                </c:pt>
                <c:pt idx="8011">
                  <c:v>0.42657470112803814</c:v>
                </c:pt>
                <c:pt idx="8012">
                  <c:v>0.42671743507181559</c:v>
                </c:pt>
                <c:pt idx="8013">
                  <c:v>0.42686022113272598</c:v>
                </c:pt>
                <c:pt idx="8014">
                  <c:v>0.42700305933053151</c:v>
                </c:pt>
                <c:pt idx="8015">
                  <c:v>0.42714594968500108</c:v>
                </c:pt>
                <c:pt idx="8016">
                  <c:v>0.4272888922159121</c:v>
                </c:pt>
                <c:pt idx="8017">
                  <c:v>0.42743188694304907</c:v>
                </c:pt>
                <c:pt idx="8018">
                  <c:v>0.4275749338862041</c:v>
                </c:pt>
                <c:pt idx="8019">
                  <c:v>0.42771803306517725</c:v>
                </c:pt>
                <c:pt idx="8020">
                  <c:v>0.42786118449977567</c:v>
                </c:pt>
                <c:pt idx="8021">
                  <c:v>0.4280043882098159</c:v>
                </c:pt>
                <c:pt idx="8022">
                  <c:v>0.42814764421511997</c:v>
                </c:pt>
                <c:pt idx="8023">
                  <c:v>0.42829095253551908</c:v>
                </c:pt>
                <c:pt idx="8024">
                  <c:v>0.42843431319085123</c:v>
                </c:pt>
                <c:pt idx="8025">
                  <c:v>0.42857772620096318</c:v>
                </c:pt>
                <c:pt idx="8026">
                  <c:v>0.42872119158570865</c:v>
                </c:pt>
                <c:pt idx="8027">
                  <c:v>0.42886470936494864</c:v>
                </c:pt>
                <c:pt idx="8028">
                  <c:v>0.42900827955855309</c:v>
                </c:pt>
                <c:pt idx="8029">
                  <c:v>0.4291519021863982</c:v>
                </c:pt>
                <c:pt idx="8030">
                  <c:v>0.42929557726836948</c:v>
                </c:pt>
                <c:pt idx="8031">
                  <c:v>0.42943930482435916</c:v>
                </c:pt>
                <c:pt idx="8032">
                  <c:v>0.42958308487426689</c:v>
                </c:pt>
                <c:pt idx="8033">
                  <c:v>0.42972691743800046</c:v>
                </c:pt>
                <c:pt idx="8034">
                  <c:v>0.42987080253547616</c:v>
                </c:pt>
                <c:pt idx="8035">
                  <c:v>0.4300147401866169</c:v>
                </c:pt>
                <c:pt idx="8036">
                  <c:v>0.43015873041135388</c:v>
                </c:pt>
                <c:pt idx="8037">
                  <c:v>0.43030277322962518</c:v>
                </c:pt>
                <c:pt idx="8038">
                  <c:v>0.43044686866137866</c:v>
                </c:pt>
                <c:pt idx="8039">
                  <c:v>0.43059101672656735</c:v>
                </c:pt>
                <c:pt idx="8040">
                  <c:v>0.43073521744515358</c:v>
                </c:pt>
                <c:pt idx="8041">
                  <c:v>0.43087947083710781</c:v>
                </c:pt>
                <c:pt idx="8042">
                  <c:v>0.43102377692240607</c:v>
                </c:pt>
                <c:pt idx="8043">
                  <c:v>0.43116813572103518</c:v>
                </c:pt>
                <c:pt idx="8044">
                  <c:v>0.43131254725298745</c:v>
                </c:pt>
                <c:pt idx="8045">
                  <c:v>0.43145701153826355</c:v>
                </c:pt>
                <c:pt idx="8046">
                  <c:v>0.4316015285968719</c:v>
                </c:pt>
                <c:pt idx="8047">
                  <c:v>0.4317460984488295</c:v>
                </c:pt>
                <c:pt idx="8048">
                  <c:v>0.43189072111416005</c:v>
                </c:pt>
                <c:pt idx="8049">
                  <c:v>0.43203539661289525</c:v>
                </c:pt>
                <c:pt idx="8050">
                  <c:v>0.43218012496507463</c:v>
                </c:pt>
                <c:pt idx="8051">
                  <c:v>0.43232490619074621</c:v>
                </c:pt>
                <c:pt idx="8052">
                  <c:v>0.43246974030996466</c:v>
                </c:pt>
                <c:pt idx="8053">
                  <c:v>0.43261462734279321</c:v>
                </c:pt>
                <c:pt idx="8054">
                  <c:v>0.43275956730930254</c:v>
                </c:pt>
                <c:pt idx="8055">
                  <c:v>0.4329045602295708</c:v>
                </c:pt>
                <c:pt idx="8056">
                  <c:v>0.43304960612368509</c:v>
                </c:pt>
                <c:pt idx="8057">
                  <c:v>0.43319470501173923</c:v>
                </c:pt>
                <c:pt idx="8058">
                  <c:v>0.43333985691383531</c:v>
                </c:pt>
                <c:pt idx="8059">
                  <c:v>0.43348506185008212</c:v>
                </c:pt>
                <c:pt idx="8060">
                  <c:v>0.43363031984059908</c:v>
                </c:pt>
                <c:pt idx="8061">
                  <c:v>0.43377563090551002</c:v>
                </c:pt>
                <c:pt idx="8062">
                  <c:v>0.43392099506494886</c:v>
                </c:pt>
                <c:pt idx="8063">
                  <c:v>0.43406641233905618</c:v>
                </c:pt>
                <c:pt idx="8064">
                  <c:v>0.43421188274798078</c:v>
                </c:pt>
                <c:pt idx="8065">
                  <c:v>0.43435740631188008</c:v>
                </c:pt>
                <c:pt idx="8066">
                  <c:v>0.43450298305091761</c:v>
                </c:pt>
                <c:pt idx="8067">
                  <c:v>0.43464861298526647</c:v>
                </c:pt>
                <c:pt idx="8068">
                  <c:v>0.43479429613510567</c:v>
                </c:pt>
                <c:pt idx="8069">
                  <c:v>0.43494003252062463</c:v>
                </c:pt>
                <c:pt idx="8070">
                  <c:v>0.43508582216201824</c:v>
                </c:pt>
                <c:pt idx="8071">
                  <c:v>0.43523166507949029</c:v>
                </c:pt>
                <c:pt idx="8072">
                  <c:v>0.435377561293252</c:v>
                </c:pt>
                <c:pt idx="8073">
                  <c:v>0.43552351082352325</c:v>
                </c:pt>
                <c:pt idx="8074">
                  <c:v>0.43566951369053142</c:v>
                </c:pt>
                <c:pt idx="8075">
                  <c:v>0.43581556991451081</c:v>
                </c:pt>
                <c:pt idx="8076">
                  <c:v>0.43596167951570458</c:v>
                </c:pt>
                <c:pt idx="8077">
                  <c:v>0.43610784251436358</c:v>
                </c:pt>
                <c:pt idx="8078">
                  <c:v>0.43625405893074648</c:v>
                </c:pt>
                <c:pt idx="8079">
                  <c:v>0.43640032878511964</c:v>
                </c:pt>
                <c:pt idx="8080">
                  <c:v>0.43654665209775761</c:v>
                </c:pt>
                <c:pt idx="8081">
                  <c:v>0.43669302888894218</c:v>
                </c:pt>
                <c:pt idx="8082">
                  <c:v>0.43683945917896388</c:v>
                </c:pt>
                <c:pt idx="8083">
                  <c:v>0.43698594298812082</c:v>
                </c:pt>
                <c:pt idx="8084">
                  <c:v>0.43713248033671864</c:v>
                </c:pt>
                <c:pt idx="8085">
                  <c:v>0.43727907124507032</c:v>
                </c:pt>
                <c:pt idx="8086">
                  <c:v>0.43742571573349909</c:v>
                </c:pt>
                <c:pt idx="8087">
                  <c:v>0.43757241382233331</c:v>
                </c:pt>
                <c:pt idx="8088">
                  <c:v>0.4377191655319107</c:v>
                </c:pt>
                <c:pt idx="8089">
                  <c:v>0.43786597088257673</c:v>
                </c:pt>
                <c:pt idx="8090">
                  <c:v>0.4380128298946841</c:v>
                </c:pt>
                <c:pt idx="8091">
                  <c:v>0.43815974258859475</c:v>
                </c:pt>
                <c:pt idx="8092">
                  <c:v>0.43830670898467694</c:v>
                </c:pt>
                <c:pt idx="8093">
                  <c:v>0.43845372910330815</c:v>
                </c:pt>
                <c:pt idx="8094">
                  <c:v>0.43860080296487264</c:v>
                </c:pt>
                <c:pt idx="8095">
                  <c:v>0.43874793058976386</c:v>
                </c:pt>
                <c:pt idx="8096">
                  <c:v>0.43889511199838244</c:v>
                </c:pt>
                <c:pt idx="8097">
                  <c:v>0.43904234721113644</c:v>
                </c:pt>
                <c:pt idx="8098">
                  <c:v>0.43918963624844265</c:v>
                </c:pt>
                <c:pt idx="8099">
                  <c:v>0.43933697913072528</c:v>
                </c:pt>
                <c:pt idx="8100">
                  <c:v>0.43948437587841738</c:v>
                </c:pt>
                <c:pt idx="8101">
                  <c:v>0.43963182651195881</c:v>
                </c:pt>
                <c:pt idx="8102">
                  <c:v>0.43977933105179801</c:v>
                </c:pt>
                <c:pt idx="8103">
                  <c:v>0.43992688951839076</c:v>
                </c:pt>
                <c:pt idx="8104">
                  <c:v>0.4400745019322016</c:v>
                </c:pt>
                <c:pt idx="8105">
                  <c:v>0.44022216831370259</c:v>
                </c:pt>
                <c:pt idx="8106">
                  <c:v>0.44036988868337401</c:v>
                </c:pt>
                <c:pt idx="8107">
                  <c:v>0.44051766306170298</c:v>
                </c:pt>
                <c:pt idx="8108">
                  <c:v>0.44066549146918654</c:v>
                </c:pt>
                <c:pt idx="8109">
                  <c:v>0.44081337392632791</c:v>
                </c:pt>
                <c:pt idx="8110">
                  <c:v>0.44096131045363962</c:v>
                </c:pt>
                <c:pt idx="8111">
                  <c:v>0.44110930107164037</c:v>
                </c:pt>
                <c:pt idx="8112">
                  <c:v>0.44125734580085857</c:v>
                </c:pt>
                <c:pt idx="8113">
                  <c:v>0.44140544466183068</c:v>
                </c:pt>
                <c:pt idx="8114">
                  <c:v>0.44155359767509966</c:v>
                </c:pt>
                <c:pt idx="8115">
                  <c:v>0.44170180486121752</c:v>
                </c:pt>
                <c:pt idx="8116">
                  <c:v>0.44185006624074352</c:v>
                </c:pt>
                <c:pt idx="8117">
                  <c:v>0.44199838183424595</c:v>
                </c:pt>
                <c:pt idx="8118">
                  <c:v>0.44214675166230044</c:v>
                </c:pt>
                <c:pt idx="8119">
                  <c:v>0.44229517574549043</c:v>
                </c:pt>
                <c:pt idx="8120">
                  <c:v>0.44244365410440745</c:v>
                </c:pt>
                <c:pt idx="8121">
                  <c:v>0.44259218675965151</c:v>
                </c:pt>
                <c:pt idx="8122">
                  <c:v>0.44274077373183052</c:v>
                </c:pt>
                <c:pt idx="8123">
                  <c:v>0.44288941504155965</c:v>
                </c:pt>
                <c:pt idx="8124">
                  <c:v>0.44303811070946275</c:v>
                </c:pt>
                <c:pt idx="8125">
                  <c:v>0.44318686075617086</c:v>
                </c:pt>
                <c:pt idx="8126">
                  <c:v>0.44333566520232492</c:v>
                </c:pt>
                <c:pt idx="8127">
                  <c:v>0.44348452406857192</c:v>
                </c:pt>
                <c:pt idx="8128">
                  <c:v>0.44363343737556782</c:v>
                </c:pt>
                <c:pt idx="8129">
                  <c:v>0.44378240514397638</c:v>
                </c:pt>
                <c:pt idx="8130">
                  <c:v>0.44393142739446911</c:v>
                </c:pt>
                <c:pt idx="8131">
                  <c:v>0.44408050414772587</c:v>
                </c:pt>
                <c:pt idx="8132">
                  <c:v>0.44422963542443505</c:v>
                </c:pt>
                <c:pt idx="8133">
                  <c:v>0.44437882124529188</c:v>
                </c:pt>
                <c:pt idx="8134">
                  <c:v>0.44452806163100067</c:v>
                </c:pt>
                <c:pt idx="8135">
                  <c:v>0.4446773566022732</c:v>
                </c:pt>
                <c:pt idx="8136">
                  <c:v>0.44482670617982956</c:v>
                </c:pt>
                <c:pt idx="8137">
                  <c:v>0.44497611038439766</c:v>
                </c:pt>
                <c:pt idx="8138">
                  <c:v>0.44512556923671381</c:v>
                </c:pt>
                <c:pt idx="8139">
                  <c:v>0.44527508275752226</c:v>
                </c:pt>
                <c:pt idx="8140">
                  <c:v>0.44542465096757489</c:v>
                </c:pt>
                <c:pt idx="8141">
                  <c:v>0.44557427388763216</c:v>
                </c:pt>
                <c:pt idx="8142">
                  <c:v>0.44572395153846206</c:v>
                </c:pt>
                <c:pt idx="8143">
                  <c:v>0.44587368394084209</c:v>
                </c:pt>
                <c:pt idx="8144">
                  <c:v>0.44602347111555551</c:v>
                </c:pt>
                <c:pt idx="8145">
                  <c:v>0.44617331308339536</c:v>
                </c:pt>
                <c:pt idx="8146">
                  <c:v>0.44632320986516244</c:v>
                </c:pt>
                <c:pt idx="8147">
                  <c:v>0.44647316148166477</c:v>
                </c:pt>
                <c:pt idx="8148">
                  <c:v>0.44662316795372026</c:v>
                </c:pt>
                <c:pt idx="8149">
                  <c:v>0.44677322930215313</c:v>
                </c:pt>
                <c:pt idx="8150">
                  <c:v>0.44692334554779606</c:v>
                </c:pt>
                <c:pt idx="8151">
                  <c:v>0.4470735167114902</c:v>
                </c:pt>
                <c:pt idx="8152">
                  <c:v>0.44722374281408578</c:v>
                </c:pt>
                <c:pt idx="8153">
                  <c:v>0.44737402387643871</c:v>
                </c:pt>
                <c:pt idx="8154">
                  <c:v>0.44752435991941503</c:v>
                </c:pt>
                <c:pt idx="8155">
                  <c:v>0.44767475096388759</c:v>
                </c:pt>
                <c:pt idx="8156">
                  <c:v>0.44782519703073875</c:v>
                </c:pt>
                <c:pt idx="8157">
                  <c:v>0.44797569814085814</c:v>
                </c:pt>
                <c:pt idx="8158">
                  <c:v>0.44812625431514291</c:v>
                </c:pt>
                <c:pt idx="8159">
                  <c:v>0.44827686557449947</c:v>
                </c:pt>
                <c:pt idx="8160">
                  <c:v>0.44842753193984125</c:v>
                </c:pt>
                <c:pt idx="8161">
                  <c:v>0.44857825343209118</c:v>
                </c:pt>
                <c:pt idx="8162">
                  <c:v>0.4487290300721799</c:v>
                </c:pt>
                <c:pt idx="8163">
                  <c:v>0.44887986188104445</c:v>
                </c:pt>
                <c:pt idx="8164">
                  <c:v>0.44903074887963179</c:v>
                </c:pt>
                <c:pt idx="8165">
                  <c:v>0.44918169108889738</c:v>
                </c:pt>
                <c:pt idx="8166">
                  <c:v>0.44933268852980363</c:v>
                </c:pt>
                <c:pt idx="8167">
                  <c:v>0.4494837412233218</c:v>
                </c:pt>
                <c:pt idx="8168">
                  <c:v>0.44963484919043001</c:v>
                </c:pt>
                <c:pt idx="8169">
                  <c:v>0.44978601245211652</c:v>
                </c:pt>
                <c:pt idx="8170">
                  <c:v>0.44993723102937633</c:v>
                </c:pt>
                <c:pt idx="8171">
                  <c:v>0.45008850494321323</c:v>
                </c:pt>
                <c:pt idx="8172">
                  <c:v>0.45023983421463942</c:v>
                </c:pt>
                <c:pt idx="8173">
                  <c:v>0.45039121886467315</c:v>
                </c:pt>
                <c:pt idx="8174">
                  <c:v>0.4505426589143442</c:v>
                </c:pt>
                <c:pt idx="8175">
                  <c:v>0.45069415438468829</c:v>
                </c:pt>
                <c:pt idx="8176">
                  <c:v>0.45084570529674939</c:v>
                </c:pt>
                <c:pt idx="8177">
                  <c:v>0.45099731167158058</c:v>
                </c:pt>
                <c:pt idx="8178">
                  <c:v>0.45114897353024275</c:v>
                </c:pt>
                <c:pt idx="8179">
                  <c:v>0.45130069089380431</c:v>
                </c:pt>
                <c:pt idx="8180">
                  <c:v>0.45145246378334275</c:v>
                </c:pt>
                <c:pt idx="8181">
                  <c:v>0.45160429221994375</c:v>
                </c:pt>
                <c:pt idx="8182">
                  <c:v>0.45175617622469949</c:v>
                </c:pt>
                <c:pt idx="8183">
                  <c:v>0.45190811581871293</c:v>
                </c:pt>
                <c:pt idx="8184">
                  <c:v>0.45206011102309368</c:v>
                </c:pt>
                <c:pt idx="8185">
                  <c:v>0.4522121618589599</c:v>
                </c:pt>
                <c:pt idx="8186">
                  <c:v>0.45236426834743776</c:v>
                </c:pt>
                <c:pt idx="8187">
                  <c:v>0.45251643050966189</c:v>
                </c:pt>
                <c:pt idx="8188">
                  <c:v>0.45266864836677495</c:v>
                </c:pt>
                <c:pt idx="8189">
                  <c:v>0.45282092193992762</c:v>
                </c:pt>
                <c:pt idx="8190">
                  <c:v>0.45297325125027926</c:v>
                </c:pt>
                <c:pt idx="8191">
                  <c:v>0.4531256363189981</c:v>
                </c:pt>
                <c:pt idx="8192">
                  <c:v>0.45327807716725854</c:v>
                </c:pt>
                <c:pt idx="8193">
                  <c:v>0.45343057381624485</c:v>
                </c:pt>
                <c:pt idx="8194">
                  <c:v>0.4535831262871492</c:v>
                </c:pt>
                <c:pt idx="8195">
                  <c:v>0.45373573460117156</c:v>
                </c:pt>
                <c:pt idx="8196">
                  <c:v>0.45388839877952125</c:v>
                </c:pt>
                <c:pt idx="8197">
                  <c:v>0.4540411188434143</c:v>
                </c:pt>
                <c:pt idx="8198">
                  <c:v>0.45419389481407602</c:v>
                </c:pt>
                <c:pt idx="8199">
                  <c:v>0.45434672671273924</c:v>
                </c:pt>
                <c:pt idx="8200">
                  <c:v>0.4544996145606463</c:v>
                </c:pt>
                <c:pt idx="8201">
                  <c:v>0.454652558379047</c:v>
                </c:pt>
                <c:pt idx="8202">
                  <c:v>0.45480555818919843</c:v>
                </c:pt>
                <c:pt idx="8203">
                  <c:v>0.45495861401236704</c:v>
                </c:pt>
                <c:pt idx="8204">
                  <c:v>0.45511172586982829</c:v>
                </c:pt>
                <c:pt idx="8205">
                  <c:v>0.45526489378286483</c:v>
                </c:pt>
                <c:pt idx="8206">
                  <c:v>0.45541811777276692</c:v>
                </c:pt>
                <c:pt idx="8207">
                  <c:v>0.45557139786083445</c:v>
                </c:pt>
                <c:pt idx="8208">
                  <c:v>0.45572473406837471</c:v>
                </c:pt>
                <c:pt idx="8209">
                  <c:v>0.45587812641670405</c:v>
                </c:pt>
                <c:pt idx="8210">
                  <c:v>0.45603157492714724</c:v>
                </c:pt>
                <c:pt idx="8211">
                  <c:v>0.45618507962103577</c:v>
                </c:pt>
                <c:pt idx="8212">
                  <c:v>0.45633864051971013</c:v>
                </c:pt>
                <c:pt idx="8213">
                  <c:v>0.4564922576445205</c:v>
                </c:pt>
                <c:pt idx="8214">
                  <c:v>0.45664593101682388</c:v>
                </c:pt>
                <c:pt idx="8215">
                  <c:v>0.45679966065798611</c:v>
                </c:pt>
                <c:pt idx="8216">
                  <c:v>0.45695344658938047</c:v>
                </c:pt>
                <c:pt idx="8217">
                  <c:v>0.45710728883238938</c:v>
                </c:pt>
                <c:pt idx="8218">
                  <c:v>0.45726118740840405</c:v>
                </c:pt>
                <c:pt idx="8219">
                  <c:v>0.45741514233882308</c:v>
                </c:pt>
                <c:pt idx="8220">
                  <c:v>0.45756915364505402</c:v>
                </c:pt>
                <c:pt idx="8221">
                  <c:v>0.4577232213485114</c:v>
                </c:pt>
                <c:pt idx="8222">
                  <c:v>0.45787734547061992</c:v>
                </c:pt>
                <c:pt idx="8223">
                  <c:v>0.45803152603281161</c:v>
                </c:pt>
                <c:pt idx="8224">
                  <c:v>0.45818576305652708</c:v>
                </c:pt>
                <c:pt idx="8225">
                  <c:v>0.45834005656321497</c:v>
                </c:pt>
                <c:pt idx="8226">
                  <c:v>0.45849440657433244</c:v>
                </c:pt>
                <c:pt idx="8227">
                  <c:v>0.4586488131113452</c:v>
                </c:pt>
                <c:pt idx="8228">
                  <c:v>0.45880327619572692</c:v>
                </c:pt>
                <c:pt idx="8229">
                  <c:v>0.45895779584896002</c:v>
                </c:pt>
                <c:pt idx="8230">
                  <c:v>0.45911237209253486</c:v>
                </c:pt>
                <c:pt idx="8231">
                  <c:v>0.45926700494795059</c:v>
                </c:pt>
                <c:pt idx="8232">
                  <c:v>0.45942169443671416</c:v>
                </c:pt>
                <c:pt idx="8233">
                  <c:v>0.45957644058034136</c:v>
                </c:pt>
                <c:pt idx="8234">
                  <c:v>0.45973124340035626</c:v>
                </c:pt>
                <c:pt idx="8235">
                  <c:v>0.45988610291829096</c:v>
                </c:pt>
                <c:pt idx="8236">
                  <c:v>0.46004101915568635</c:v>
                </c:pt>
                <c:pt idx="8237">
                  <c:v>0.46019599213409157</c:v>
                </c:pt>
                <c:pt idx="8238">
                  <c:v>0.4603510218750636</c:v>
                </c:pt>
                <c:pt idx="8239">
                  <c:v>0.46050610840016948</c:v>
                </c:pt>
                <c:pt idx="8240">
                  <c:v>0.46066125173098227</c:v>
                </c:pt>
                <c:pt idx="8241">
                  <c:v>0.46081645188908471</c:v>
                </c:pt>
                <c:pt idx="8242">
                  <c:v>0.46097170889606826</c:v>
                </c:pt>
                <c:pt idx="8243">
                  <c:v>0.46112702277353163</c:v>
                </c:pt>
                <c:pt idx="8244">
                  <c:v>0.46128239354308403</c:v>
                </c:pt>
                <c:pt idx="8245">
                  <c:v>0.46143782122634019</c:v>
                </c:pt>
                <c:pt idx="8246">
                  <c:v>0.46159330584492514</c:v>
                </c:pt>
                <c:pt idx="8247">
                  <c:v>0.46174884742047168</c:v>
                </c:pt>
                <c:pt idx="8248">
                  <c:v>0.46190444597462138</c:v>
                </c:pt>
                <c:pt idx="8249">
                  <c:v>0.46206010152902488</c:v>
                </c:pt>
                <c:pt idx="8250">
                  <c:v>0.4622158141053393</c:v>
                </c:pt>
                <c:pt idx="8251">
                  <c:v>0.46237158372523146</c:v>
                </c:pt>
                <c:pt idx="8252">
                  <c:v>0.46252741041037604</c:v>
                </c:pt>
                <c:pt idx="8253">
                  <c:v>0.46268329418245768</c:v>
                </c:pt>
                <c:pt idx="8254">
                  <c:v>0.46283923506316788</c:v>
                </c:pt>
                <c:pt idx="8255">
                  <c:v>0.46299523307420654</c:v>
                </c:pt>
                <c:pt idx="8256">
                  <c:v>0.46315128823728208</c:v>
                </c:pt>
                <c:pt idx="8257">
                  <c:v>0.46330740057411296</c:v>
                </c:pt>
                <c:pt idx="8258">
                  <c:v>0.46346357010642442</c:v>
                </c:pt>
                <c:pt idx="8259">
                  <c:v>0.46361979685595006</c:v>
                </c:pt>
                <c:pt idx="8260">
                  <c:v>0.46377608084443234</c:v>
                </c:pt>
                <c:pt idx="8261">
                  <c:v>0.46393242209362284</c:v>
                </c:pt>
                <c:pt idx="8262">
                  <c:v>0.46408882062528101</c:v>
                </c:pt>
                <c:pt idx="8263">
                  <c:v>0.46424527646117497</c:v>
                </c:pt>
                <c:pt idx="8264">
                  <c:v>0.46440178962308026</c:v>
                </c:pt>
                <c:pt idx="8265">
                  <c:v>0.46455836013278179</c:v>
                </c:pt>
                <c:pt idx="8266">
                  <c:v>0.46471498801207356</c:v>
                </c:pt>
                <c:pt idx="8267">
                  <c:v>0.46487167328275714</c:v>
                </c:pt>
                <c:pt idx="8268">
                  <c:v>0.46502841596664313</c:v>
                </c:pt>
                <c:pt idx="8269">
                  <c:v>0.4651852160855488</c:v>
                </c:pt>
                <c:pt idx="8270">
                  <c:v>0.46534207366130309</c:v>
                </c:pt>
                <c:pt idx="8271">
                  <c:v>0.46549898871574097</c:v>
                </c:pt>
                <c:pt idx="8272">
                  <c:v>0.46565596127070652</c:v>
                </c:pt>
                <c:pt idx="8273">
                  <c:v>0.46581299134805265</c:v>
                </c:pt>
                <c:pt idx="8274">
                  <c:v>0.46597007896964032</c:v>
                </c:pt>
                <c:pt idx="8275">
                  <c:v>0.46612722415733954</c:v>
                </c:pt>
                <c:pt idx="8276">
                  <c:v>0.46628442693302824</c:v>
                </c:pt>
                <c:pt idx="8277">
                  <c:v>0.4664416873185932</c:v>
                </c:pt>
                <c:pt idx="8278">
                  <c:v>0.46659900533592941</c:v>
                </c:pt>
                <c:pt idx="8279">
                  <c:v>0.46675638100694078</c:v>
                </c:pt>
                <c:pt idx="8280">
                  <c:v>0.46691381435353951</c:v>
                </c:pt>
                <c:pt idx="8281">
                  <c:v>0.46707130539764624</c:v>
                </c:pt>
                <c:pt idx="8282">
                  <c:v>0.46722885416119037</c:v>
                </c:pt>
                <c:pt idx="8283">
                  <c:v>0.46738646066610962</c:v>
                </c:pt>
                <c:pt idx="8284">
                  <c:v>0.46754412493435021</c:v>
                </c:pt>
                <c:pt idx="8285">
                  <c:v>0.46770184698786704</c:v>
                </c:pt>
                <c:pt idx="8286">
                  <c:v>0.46785962684862309</c:v>
                </c:pt>
                <c:pt idx="8287">
                  <c:v>0.46801746453859139</c:v>
                </c:pt>
                <c:pt idx="8288">
                  <c:v>0.46817536007975125</c:v>
                </c:pt>
                <c:pt idx="8289">
                  <c:v>0.4683333134940923</c:v>
                </c:pt>
                <c:pt idx="8290">
                  <c:v>0.46849132480361189</c:v>
                </c:pt>
                <c:pt idx="8291">
                  <c:v>0.46864939403031547</c:v>
                </c:pt>
                <c:pt idx="8292">
                  <c:v>0.46880752119621938</c:v>
                </c:pt>
                <c:pt idx="8293">
                  <c:v>0.46896570632334544</c:v>
                </c:pt>
                <c:pt idx="8294">
                  <c:v>0.4691239494337256</c:v>
                </c:pt>
                <c:pt idx="8295">
                  <c:v>0.4692822505494002</c:v>
                </c:pt>
                <c:pt idx="8296">
                  <c:v>0.46944060969241874</c:v>
                </c:pt>
                <c:pt idx="8297">
                  <c:v>0.46959902688483868</c:v>
                </c:pt>
                <c:pt idx="8298">
                  <c:v>0.46975750214872547</c:v>
                </c:pt>
                <c:pt idx="8299">
                  <c:v>0.4699160355061538</c:v>
                </c:pt>
                <c:pt idx="8300">
                  <c:v>0.47007462697920688</c:v>
                </c:pt>
                <c:pt idx="8301">
                  <c:v>0.47023327658997693</c:v>
                </c:pt>
                <c:pt idx="8302">
                  <c:v>0.47039198436056484</c:v>
                </c:pt>
                <c:pt idx="8303">
                  <c:v>0.47055075031307847</c:v>
                </c:pt>
                <c:pt idx="8304">
                  <c:v>0.47070957446963529</c:v>
                </c:pt>
                <c:pt idx="8305">
                  <c:v>0.47086845685236267</c:v>
                </c:pt>
                <c:pt idx="8306">
                  <c:v>0.47102739748339517</c:v>
                </c:pt>
                <c:pt idx="8307">
                  <c:v>0.47118639638487514</c:v>
                </c:pt>
                <c:pt idx="8308">
                  <c:v>0.47134545357895513</c:v>
                </c:pt>
                <c:pt idx="8309">
                  <c:v>0.47150456908779642</c:v>
                </c:pt>
                <c:pt idx="8310">
                  <c:v>0.47166374293356739</c:v>
                </c:pt>
                <c:pt idx="8311">
                  <c:v>0.47182297513844668</c:v>
                </c:pt>
                <c:pt idx="8312">
                  <c:v>0.47198226572461993</c:v>
                </c:pt>
                <c:pt idx="8313">
                  <c:v>0.47214161471428229</c:v>
                </c:pt>
                <c:pt idx="8314">
                  <c:v>0.47230102212963804</c:v>
                </c:pt>
                <c:pt idx="8315">
                  <c:v>0.47246048799289964</c:v>
                </c:pt>
                <c:pt idx="8316">
                  <c:v>0.47262001232628797</c:v>
                </c:pt>
                <c:pt idx="8317">
                  <c:v>0.47277959515203183</c:v>
                </c:pt>
                <c:pt idx="8318">
                  <c:v>0.47293923649237035</c:v>
                </c:pt>
                <c:pt idx="8319">
                  <c:v>0.47309893636955053</c:v>
                </c:pt>
                <c:pt idx="8320">
                  <c:v>0.47325869480582755</c:v>
                </c:pt>
                <c:pt idx="8321">
                  <c:v>0.47341851182346578</c:v>
                </c:pt>
                <c:pt idx="8322">
                  <c:v>0.47357838744473835</c:v>
                </c:pt>
                <c:pt idx="8323">
                  <c:v>0.47373832169192653</c:v>
                </c:pt>
                <c:pt idx="8324">
                  <c:v>0.47389831458732051</c:v>
                </c:pt>
                <c:pt idx="8325">
                  <c:v>0.47405836615321956</c:v>
                </c:pt>
                <c:pt idx="8326">
                  <c:v>0.47421847641193071</c:v>
                </c:pt>
                <c:pt idx="8327">
                  <c:v>0.47437864538577057</c:v>
                </c:pt>
                <c:pt idx="8328">
                  <c:v>0.47453887309706405</c:v>
                </c:pt>
                <c:pt idx="8329">
                  <c:v>0.47469915956814462</c:v>
                </c:pt>
                <c:pt idx="8330">
                  <c:v>0.47485950482135464</c:v>
                </c:pt>
                <c:pt idx="8331">
                  <c:v>0.47501990887904488</c:v>
                </c:pt>
                <c:pt idx="8332">
                  <c:v>0.47518037176357525</c:v>
                </c:pt>
                <c:pt idx="8333">
                  <c:v>0.47534089349731395</c:v>
                </c:pt>
                <c:pt idx="8334">
                  <c:v>0.47550147410263799</c:v>
                </c:pt>
                <c:pt idx="8335">
                  <c:v>0.4756621136019335</c:v>
                </c:pt>
                <c:pt idx="8336">
                  <c:v>0.47582281201759452</c:v>
                </c:pt>
                <c:pt idx="8337">
                  <c:v>0.47598356937202435</c:v>
                </c:pt>
                <c:pt idx="8338">
                  <c:v>0.47614438568763479</c:v>
                </c:pt>
                <c:pt idx="8339">
                  <c:v>0.47630526098684617</c:v>
                </c:pt>
                <c:pt idx="8340">
                  <c:v>0.47646619529208906</c:v>
                </c:pt>
                <c:pt idx="8341">
                  <c:v>0.47662718862580011</c:v>
                </c:pt>
                <c:pt idx="8342">
                  <c:v>0.47678824101042677</c:v>
                </c:pt>
                <c:pt idx="8343">
                  <c:v>0.47694935246842368</c:v>
                </c:pt>
                <c:pt idx="8344">
                  <c:v>0.47711052302225632</c:v>
                </c:pt>
                <c:pt idx="8345">
                  <c:v>0.47727175269439742</c:v>
                </c:pt>
                <c:pt idx="8346">
                  <c:v>0.47743304150732774</c:v>
                </c:pt>
                <c:pt idx="8347">
                  <c:v>0.4775943894835385</c:v>
                </c:pt>
                <c:pt idx="8348">
                  <c:v>0.47775579664552825</c:v>
                </c:pt>
                <c:pt idx="8349">
                  <c:v>0.47791726301580595</c:v>
                </c:pt>
                <c:pt idx="8350">
                  <c:v>0.47807878861688791</c:v>
                </c:pt>
                <c:pt idx="8351">
                  <c:v>0.47824037347129894</c:v>
                </c:pt>
                <c:pt idx="8352">
                  <c:v>0.47840201760157341</c:v>
                </c:pt>
                <c:pt idx="8353">
                  <c:v>0.47856372103025502</c:v>
                </c:pt>
                <c:pt idx="8354">
                  <c:v>0.47872548377989516</c:v>
                </c:pt>
                <c:pt idx="8355">
                  <c:v>0.47888730587305484</c:v>
                </c:pt>
                <c:pt idx="8356">
                  <c:v>0.47904918733230162</c:v>
                </c:pt>
                <c:pt idx="8357">
                  <c:v>0.47921112818021533</c:v>
                </c:pt>
                <c:pt idx="8358">
                  <c:v>0.47937312843938223</c:v>
                </c:pt>
                <c:pt idx="8359">
                  <c:v>0.47953518813239837</c:v>
                </c:pt>
                <c:pt idx="8360">
                  <c:v>0.47969730728186732</c:v>
                </c:pt>
                <c:pt idx="8361">
                  <c:v>0.47985948591040228</c:v>
                </c:pt>
                <c:pt idx="8362">
                  <c:v>0.48002172404062626</c:v>
                </c:pt>
                <c:pt idx="8363">
                  <c:v>0.48018402169516927</c:v>
                </c:pt>
                <c:pt idx="8364">
                  <c:v>0.48034637889667187</c:v>
                </c:pt>
                <c:pt idx="8365">
                  <c:v>0.48050879566778071</c:v>
                </c:pt>
                <c:pt idx="8366">
                  <c:v>0.48067127203115467</c:v>
                </c:pt>
                <c:pt idx="8367">
                  <c:v>0.48083380800945913</c:v>
                </c:pt>
                <c:pt idx="8368">
                  <c:v>0.48099640362536916</c:v>
                </c:pt>
                <c:pt idx="8369">
                  <c:v>0.48115905890156851</c:v>
                </c:pt>
                <c:pt idx="8370">
                  <c:v>0.48132177386074859</c:v>
                </c:pt>
                <c:pt idx="8371">
                  <c:v>0.48148454852561201</c:v>
                </c:pt>
                <c:pt idx="8372">
                  <c:v>0.48164738291886855</c:v>
                </c:pt>
                <c:pt idx="8373">
                  <c:v>0.48181027706323704</c:v>
                </c:pt>
                <c:pt idx="8374">
                  <c:v>0.48197323098144551</c:v>
                </c:pt>
                <c:pt idx="8375">
                  <c:v>0.48213624469623045</c:v>
                </c:pt>
                <c:pt idx="8376">
                  <c:v>0.48229931823033745</c:v>
                </c:pt>
                <c:pt idx="8377">
                  <c:v>0.48246245160652079</c:v>
                </c:pt>
                <c:pt idx="8378">
                  <c:v>0.48262564484754333</c:v>
                </c:pt>
                <c:pt idx="8379">
                  <c:v>0.4827888979761783</c:v>
                </c:pt>
                <c:pt idx="8380">
                  <c:v>0.48295221101520536</c:v>
                </c:pt>
                <c:pt idx="8381">
                  <c:v>0.48311558398741505</c:v>
                </c:pt>
                <c:pt idx="8382">
                  <c:v>0.48327901691560549</c:v>
                </c:pt>
                <c:pt idx="8383">
                  <c:v>0.48344250982258441</c:v>
                </c:pt>
                <c:pt idx="8384">
                  <c:v>0.4836060627311683</c:v>
                </c:pt>
                <c:pt idx="8385">
                  <c:v>0.48376967566418233</c:v>
                </c:pt>
                <c:pt idx="8386">
                  <c:v>0.48393334864446058</c:v>
                </c:pt>
                <c:pt idx="8387">
                  <c:v>0.48409708169484583</c:v>
                </c:pt>
                <c:pt idx="8388">
                  <c:v>0.48426087483819108</c:v>
                </c:pt>
                <c:pt idx="8389">
                  <c:v>0.48442472809735587</c:v>
                </c:pt>
                <c:pt idx="8390">
                  <c:v>0.48458864149521025</c:v>
                </c:pt>
                <c:pt idx="8391">
                  <c:v>0.48475261505463257</c:v>
                </c:pt>
                <c:pt idx="8392">
                  <c:v>0.48491664879851099</c:v>
                </c:pt>
                <c:pt idx="8393">
                  <c:v>0.48508074274974211</c:v>
                </c:pt>
                <c:pt idx="8394">
                  <c:v>0.48524489693123019</c:v>
                </c:pt>
                <c:pt idx="8395">
                  <c:v>0.48540911136588988</c:v>
                </c:pt>
                <c:pt idx="8396">
                  <c:v>0.48557338607664391</c:v>
                </c:pt>
                <c:pt idx="8397">
                  <c:v>0.48573772108642504</c:v>
                </c:pt>
                <c:pt idx="8398">
                  <c:v>0.48590211641817455</c:v>
                </c:pt>
                <c:pt idx="8399">
                  <c:v>0.48606657209484111</c:v>
                </c:pt>
                <c:pt idx="8400">
                  <c:v>0.48623108813938376</c:v>
                </c:pt>
                <c:pt idx="8401">
                  <c:v>0.48639566457477112</c:v>
                </c:pt>
                <c:pt idx="8402">
                  <c:v>0.48656030142397927</c:v>
                </c:pt>
                <c:pt idx="8403">
                  <c:v>0.48672499870999436</c:v>
                </c:pt>
                <c:pt idx="8404">
                  <c:v>0.48688975645580995</c:v>
                </c:pt>
                <c:pt idx="8405">
                  <c:v>0.4870545746844297</c:v>
                </c:pt>
                <c:pt idx="8406">
                  <c:v>0.48721945341886691</c:v>
                </c:pt>
                <c:pt idx="8407">
                  <c:v>0.48738439268214262</c:v>
                </c:pt>
                <c:pt idx="8408">
                  <c:v>0.48754939249728735</c:v>
                </c:pt>
                <c:pt idx="8409">
                  <c:v>0.48771445288733939</c:v>
                </c:pt>
                <c:pt idx="8410">
                  <c:v>0.48787957387534803</c:v>
                </c:pt>
                <c:pt idx="8411">
                  <c:v>0.48804475548437048</c:v>
                </c:pt>
                <c:pt idx="8412">
                  <c:v>0.48820999773747326</c:v>
                </c:pt>
                <c:pt idx="8413">
                  <c:v>0.48837530065772999</c:v>
                </c:pt>
                <c:pt idx="8414">
                  <c:v>0.48854066426822679</c:v>
                </c:pt>
                <c:pt idx="8415">
                  <c:v>0.48870608859205561</c:v>
                </c:pt>
                <c:pt idx="8416">
                  <c:v>0.48887157365231915</c:v>
                </c:pt>
                <c:pt idx="8417">
                  <c:v>0.48903711947212858</c:v>
                </c:pt>
                <c:pt idx="8418">
                  <c:v>0.48920272607460286</c:v>
                </c:pt>
                <c:pt idx="8419">
                  <c:v>0.48936839348287264</c:v>
                </c:pt>
                <c:pt idx="8420">
                  <c:v>0.48953412172007527</c:v>
                </c:pt>
                <c:pt idx="8421">
                  <c:v>0.48969991080935821</c:v>
                </c:pt>
                <c:pt idx="8422">
                  <c:v>0.48986576077387722</c:v>
                </c:pt>
                <c:pt idx="8423">
                  <c:v>0.49003167163679751</c:v>
                </c:pt>
                <c:pt idx="8424">
                  <c:v>0.49019764342129363</c:v>
                </c:pt>
                <c:pt idx="8425">
                  <c:v>0.49036367615054821</c:v>
                </c:pt>
                <c:pt idx="8426">
                  <c:v>0.49052976984775321</c:v>
                </c:pt>
                <c:pt idx="8427">
                  <c:v>0.49069592453611127</c:v>
                </c:pt>
                <c:pt idx="8428">
                  <c:v>0.49086214023883101</c:v>
                </c:pt>
                <c:pt idx="8429">
                  <c:v>0.4910284169791323</c:v>
                </c:pt>
                <c:pt idx="8430">
                  <c:v>0.4911947547802436</c:v>
                </c:pt>
                <c:pt idx="8431">
                  <c:v>0.49136115366540206</c:v>
                </c:pt>
                <c:pt idx="8432">
                  <c:v>0.49152761365785402</c:v>
                </c:pt>
                <c:pt idx="8433">
                  <c:v>0.49169413478085511</c:v>
                </c:pt>
                <c:pt idx="8434">
                  <c:v>0.49186071705766959</c:v>
                </c:pt>
                <c:pt idx="8435">
                  <c:v>0.49202736051157075</c:v>
                </c:pt>
                <c:pt idx="8436">
                  <c:v>0.49219406516584219</c:v>
                </c:pt>
                <c:pt idx="8437">
                  <c:v>0.49236083104377454</c:v>
                </c:pt>
                <c:pt idx="8438">
                  <c:v>0.49252765816866867</c:v>
                </c:pt>
                <c:pt idx="8439">
                  <c:v>0.49269454656383421</c:v>
                </c:pt>
                <c:pt idx="8440">
                  <c:v>0.49286149625259079</c:v>
                </c:pt>
                <c:pt idx="8441">
                  <c:v>0.49302850725826602</c:v>
                </c:pt>
                <c:pt idx="8442">
                  <c:v>0.49319557960419641</c:v>
                </c:pt>
                <c:pt idx="8443">
                  <c:v>0.49336271331372833</c:v>
                </c:pt>
                <c:pt idx="8444">
                  <c:v>0.49352990841021649</c:v>
                </c:pt>
                <c:pt idx="8445">
                  <c:v>0.49369716491702592</c:v>
                </c:pt>
                <c:pt idx="8446">
                  <c:v>0.49386448285753015</c:v>
                </c:pt>
                <c:pt idx="8447">
                  <c:v>0.49403186225511048</c:v>
                </c:pt>
                <c:pt idx="8448">
                  <c:v>0.4941993031331588</c:v>
                </c:pt>
                <c:pt idx="8449">
                  <c:v>0.49436680551507622</c:v>
                </c:pt>
                <c:pt idx="8450">
                  <c:v>0.49453436942427237</c:v>
                </c:pt>
                <c:pt idx="8451">
                  <c:v>0.49470199488416639</c:v>
                </c:pt>
                <c:pt idx="8452">
                  <c:v>0.49486968191818531</c:v>
                </c:pt>
                <c:pt idx="8453">
                  <c:v>0.49503743054976646</c:v>
                </c:pt>
                <c:pt idx="8454">
                  <c:v>0.49520524080235662</c:v>
                </c:pt>
                <c:pt idx="8455">
                  <c:v>0.49537311269941087</c:v>
                </c:pt>
                <c:pt idx="8456">
                  <c:v>0.49554104626439394</c:v>
                </c:pt>
                <c:pt idx="8457">
                  <c:v>0.49570904152077805</c:v>
                </c:pt>
                <c:pt idx="8458">
                  <c:v>0.49587709849204753</c:v>
                </c:pt>
                <c:pt idx="8459">
                  <c:v>0.4960452172016937</c:v>
                </c:pt>
                <c:pt idx="8460">
                  <c:v>0.49621339767321809</c:v>
                </c:pt>
                <c:pt idx="8461">
                  <c:v>0.49638163993012907</c:v>
                </c:pt>
                <c:pt idx="8462">
                  <c:v>0.49654994399594776</c:v>
                </c:pt>
                <c:pt idx="8463">
                  <c:v>0.4967183098942019</c:v>
                </c:pt>
                <c:pt idx="8464">
                  <c:v>0.49688673764842922</c:v>
                </c:pt>
                <c:pt idx="8465">
                  <c:v>0.49705522728217683</c:v>
                </c:pt>
                <c:pt idx="8466">
                  <c:v>0.49722377881899954</c:v>
                </c:pt>
                <c:pt idx="8467">
                  <c:v>0.4973923922824634</c:v>
                </c:pt>
                <c:pt idx="8468">
                  <c:v>0.4975610676961425</c:v>
                </c:pt>
                <c:pt idx="8469">
                  <c:v>0.49772980508362019</c:v>
                </c:pt>
                <c:pt idx="8470">
                  <c:v>0.49789860446848921</c:v>
                </c:pt>
                <c:pt idx="8471">
                  <c:v>0.4980674658743513</c:v>
                </c:pt>
                <c:pt idx="8472">
                  <c:v>0.49823638932481734</c:v>
                </c:pt>
                <c:pt idx="8473">
                  <c:v>0.49840537484350789</c:v>
                </c:pt>
                <c:pt idx="8474">
                  <c:v>0.49857442245405131</c:v>
                </c:pt>
                <c:pt idx="8475">
                  <c:v>0.49874353218008793</c:v>
                </c:pt>
                <c:pt idx="8476">
                  <c:v>0.49891270404526389</c:v>
                </c:pt>
                <c:pt idx="8477">
                  <c:v>0.49908193807323675</c:v>
                </c:pt>
                <c:pt idx="8478">
                  <c:v>0.49925123428767276</c:v>
                </c:pt>
                <c:pt idx="8479">
                  <c:v>0.49942059271224692</c:v>
                </c:pt>
                <c:pt idx="8480">
                  <c:v>0.49959001337064501</c:v>
                </c:pt>
                <c:pt idx="8481">
                  <c:v>0.4997594962865593</c:v>
                </c:pt>
                <c:pt idx="8482">
                  <c:v>0.49992904148369366</c:v>
                </c:pt>
                <c:pt idx="8483">
                  <c:v>0.50009864898575984</c:v>
                </c:pt>
                <c:pt idx="8484">
                  <c:v>0.50026831881648059</c:v>
                </c:pt>
                <c:pt idx="8485">
                  <c:v>0.50043805099958538</c:v>
                </c:pt>
                <c:pt idx="8486">
                  <c:v>0.50060784555881477</c:v>
                </c:pt>
                <c:pt idx="8487">
                  <c:v>0.50077770251791742</c:v>
                </c:pt>
                <c:pt idx="8488">
                  <c:v>0.5009476219006519</c:v>
                </c:pt>
                <c:pt idx="8489">
                  <c:v>0.50111760373078684</c:v>
                </c:pt>
                <c:pt idx="8490">
                  <c:v>0.50128764803209824</c:v>
                </c:pt>
                <c:pt idx="8491">
                  <c:v>0.50145775482837252</c:v>
                </c:pt>
                <c:pt idx="8492">
                  <c:v>0.50162792414340485</c:v>
                </c:pt>
                <c:pt idx="8493">
                  <c:v>0.50179815600100086</c:v>
                </c:pt>
                <c:pt idx="8494">
                  <c:v>0.50196845042497418</c:v>
                </c:pt>
                <c:pt idx="8495">
                  <c:v>0.50213880743914729</c:v>
                </c:pt>
                <c:pt idx="8496">
                  <c:v>0.50230922706735326</c:v>
                </c:pt>
                <c:pt idx="8497">
                  <c:v>0.50247970933343422</c:v>
                </c:pt>
                <c:pt idx="8498">
                  <c:v>0.50265025426124099</c:v>
                </c:pt>
                <c:pt idx="8499">
                  <c:v>0.50282086187463459</c:v>
                </c:pt>
                <c:pt idx="8500">
                  <c:v>0.50299153219748338</c:v>
                </c:pt>
                <c:pt idx="8501">
                  <c:v>0.50316226525366659</c:v>
                </c:pt>
                <c:pt idx="8502">
                  <c:v>0.50333306106707343</c:v>
                </c:pt>
                <c:pt idx="8503">
                  <c:v>0.50350391966160091</c:v>
                </c:pt>
                <c:pt idx="8504">
                  <c:v>0.50367484106115612</c:v>
                </c:pt>
                <c:pt idx="8505">
                  <c:v>0.50384582528965416</c:v>
                </c:pt>
                <c:pt idx="8506">
                  <c:v>0.50401687237102188</c:v>
                </c:pt>
                <c:pt idx="8507">
                  <c:v>0.50418798232919337</c:v>
                </c:pt>
                <c:pt idx="8508">
                  <c:v>0.5043591551881127</c:v>
                </c:pt>
                <c:pt idx="8509">
                  <c:v>0.5045303909717338</c:v>
                </c:pt>
                <c:pt idx="8510">
                  <c:v>0.50470168970401885</c:v>
                </c:pt>
                <c:pt idx="8511">
                  <c:v>0.50487305140894001</c:v>
                </c:pt>
                <c:pt idx="8512">
                  <c:v>0.50504447611047909</c:v>
                </c:pt>
                <c:pt idx="8513">
                  <c:v>0.50521596383262679</c:v>
                </c:pt>
                <c:pt idx="8514">
                  <c:v>0.50538751459938192</c:v>
                </c:pt>
                <c:pt idx="8515">
                  <c:v>0.50555912843475559</c:v>
                </c:pt>
                <c:pt idx="8516">
                  <c:v>0.50573080536276582</c:v>
                </c:pt>
                <c:pt idx="8517">
                  <c:v>0.50590254540744084</c:v>
                </c:pt>
                <c:pt idx="8518">
                  <c:v>0.50607434859281797</c:v>
                </c:pt>
                <c:pt idx="8519">
                  <c:v>0.50624621494294442</c:v>
                </c:pt>
                <c:pt idx="8520">
                  <c:v>0.50641814448187605</c:v>
                </c:pt>
                <c:pt idx="8521">
                  <c:v>0.50659013723367829</c:v>
                </c:pt>
                <c:pt idx="8522">
                  <c:v>0.50676219322242655</c:v>
                </c:pt>
                <c:pt idx="8523">
                  <c:v>0.50693431247220466</c:v>
                </c:pt>
                <c:pt idx="8524">
                  <c:v>0.50710649500710658</c:v>
                </c:pt>
                <c:pt idx="8525">
                  <c:v>0.50727874085123548</c:v>
                </c:pt>
                <c:pt idx="8526">
                  <c:v>0.50745105002870339</c:v>
                </c:pt>
                <c:pt idx="8527">
                  <c:v>0.5076234225636318</c:v>
                </c:pt>
                <c:pt idx="8528">
                  <c:v>0.50779585848015341</c:v>
                </c:pt>
                <c:pt idx="8529">
                  <c:v>0.50796835780240757</c:v>
                </c:pt>
                <c:pt idx="8530">
                  <c:v>0.50814092055454452</c:v>
                </c:pt>
                <c:pt idx="8531">
                  <c:v>0.50831354676072349</c:v>
                </c:pt>
                <c:pt idx="8532">
                  <c:v>0.50848623644511404</c:v>
                </c:pt>
                <c:pt idx="8533">
                  <c:v>0.50865898963189426</c:v>
                </c:pt>
                <c:pt idx="8534">
                  <c:v>0.50883180634525083</c:v>
                </c:pt>
                <c:pt idx="8535">
                  <c:v>0.50900468660938192</c:v>
                </c:pt>
                <c:pt idx="8536">
                  <c:v>0.50917763044849285</c:v>
                </c:pt>
                <c:pt idx="8537">
                  <c:v>0.50935063788680102</c:v>
                </c:pt>
                <c:pt idx="8538">
                  <c:v>0.50952370894853083</c:v>
                </c:pt>
                <c:pt idx="8539">
                  <c:v>0.50969684365791701</c:v>
                </c:pt>
                <c:pt idx="8540">
                  <c:v>0.5098700420392035</c:v>
                </c:pt>
                <c:pt idx="8541">
                  <c:v>0.51004330411664456</c:v>
                </c:pt>
                <c:pt idx="8542">
                  <c:v>0.51021662991450378</c:v>
                </c:pt>
                <c:pt idx="8543">
                  <c:v>0.51039001945705276</c:v>
                </c:pt>
                <c:pt idx="8544">
                  <c:v>0.51056347276857283</c:v>
                </c:pt>
                <c:pt idx="8545">
                  <c:v>0.51073698987335725</c:v>
                </c:pt>
                <c:pt idx="8546">
                  <c:v>0.51091057079570579</c:v>
                </c:pt>
                <c:pt idx="8547">
                  <c:v>0.51108421555992922</c:v>
                </c:pt>
                <c:pt idx="8548">
                  <c:v>0.51125792419034688</c:v>
                </c:pt>
                <c:pt idx="8549">
                  <c:v>0.51143169671128796</c:v>
                </c:pt>
                <c:pt idx="8550">
                  <c:v>0.5116055331470919</c:v>
                </c:pt>
                <c:pt idx="8551">
                  <c:v>0.51177943352210664</c:v>
                </c:pt>
                <c:pt idx="8552">
                  <c:v>0.51195339786069061</c:v>
                </c:pt>
                <c:pt idx="8553">
                  <c:v>0.51212742618720908</c:v>
                </c:pt>
                <c:pt idx="8554">
                  <c:v>0.51230151852604033</c:v>
                </c:pt>
                <c:pt idx="8555">
                  <c:v>0.51247567490157053</c:v>
                </c:pt>
                <c:pt idx="8556">
                  <c:v>0.51264989533819494</c:v>
                </c:pt>
                <c:pt idx="8557">
                  <c:v>0.51282417986031914</c:v>
                </c:pt>
                <c:pt idx="8558">
                  <c:v>0.51299852849235672</c:v>
                </c:pt>
                <c:pt idx="8559">
                  <c:v>0.51317294125873303</c:v>
                </c:pt>
                <c:pt idx="8560">
                  <c:v>0.51334741818388097</c:v>
                </c:pt>
                <c:pt idx="8561">
                  <c:v>0.51352195929224465</c:v>
                </c:pt>
                <c:pt idx="8562">
                  <c:v>0.51369656460827628</c:v>
                </c:pt>
                <c:pt idx="8563">
                  <c:v>0.51387123415643809</c:v>
                </c:pt>
                <c:pt idx="8564">
                  <c:v>0.51404596796120183</c:v>
                </c:pt>
                <c:pt idx="8565">
                  <c:v>0.51422076604704914</c:v>
                </c:pt>
                <c:pt idx="8566">
                  <c:v>0.51439562843847042</c:v>
                </c:pt>
                <c:pt idx="8567">
                  <c:v>0.51457055515996619</c:v>
                </c:pt>
                <c:pt idx="8568">
                  <c:v>0.51474554623604662</c:v>
                </c:pt>
                <c:pt idx="8569">
                  <c:v>0.51492060169123111</c:v>
                </c:pt>
                <c:pt idx="8570">
                  <c:v>0.51509572155004835</c:v>
                </c:pt>
                <c:pt idx="8571">
                  <c:v>0.51527090583703716</c:v>
                </c:pt>
                <c:pt idx="8572">
                  <c:v>0.5154461545767457</c:v>
                </c:pt>
                <c:pt idx="8573">
                  <c:v>0.51562146779373152</c:v>
                </c:pt>
                <c:pt idx="8574">
                  <c:v>0.51579684551256177</c:v>
                </c:pt>
                <c:pt idx="8575">
                  <c:v>0.51597228775781323</c:v>
                </c:pt>
                <c:pt idx="8576">
                  <c:v>0.51614779455407311</c:v>
                </c:pt>
                <c:pt idx="8577">
                  <c:v>0.51632336592593642</c:v>
                </c:pt>
                <c:pt idx="8578">
                  <c:v>0.51649900189800912</c:v>
                </c:pt>
                <c:pt idx="8579">
                  <c:v>0.51667470249490577</c:v>
                </c:pt>
                <c:pt idx="8580">
                  <c:v>0.51685046774125165</c:v>
                </c:pt>
                <c:pt idx="8581">
                  <c:v>0.51702629766168162</c:v>
                </c:pt>
                <c:pt idx="8582">
                  <c:v>0.51720219228083841</c:v>
                </c:pt>
                <c:pt idx="8583">
                  <c:v>0.51737815162337586</c:v>
                </c:pt>
                <c:pt idx="8584">
                  <c:v>0.51755417571395679</c:v>
                </c:pt>
                <c:pt idx="8585">
                  <c:v>0.51773026457725524</c:v>
                </c:pt>
                <c:pt idx="8586">
                  <c:v>0.5179064182379518</c:v>
                </c:pt>
                <c:pt idx="8587">
                  <c:v>0.51808263672073951</c:v>
                </c:pt>
                <c:pt idx="8588">
                  <c:v>0.51825892005031882</c:v>
                </c:pt>
                <c:pt idx="8589">
                  <c:v>0.51843526825140207</c:v>
                </c:pt>
                <c:pt idx="8590">
                  <c:v>0.51861168134870994</c:v>
                </c:pt>
                <c:pt idx="8591">
                  <c:v>0.51878815936697209</c:v>
                </c:pt>
                <c:pt idx="8592">
                  <c:v>0.51896470233092828</c:v>
                </c:pt>
                <c:pt idx="8593">
                  <c:v>0.51914131026532917</c:v>
                </c:pt>
                <c:pt idx="8594">
                  <c:v>0.51931798319493394</c:v>
                </c:pt>
                <c:pt idx="8595">
                  <c:v>0.51949472114451178</c:v>
                </c:pt>
                <c:pt idx="8596">
                  <c:v>0.5196715241388401</c:v>
                </c:pt>
                <c:pt idx="8597">
                  <c:v>0.51984839220270773</c:v>
                </c:pt>
                <c:pt idx="8598">
                  <c:v>0.52002532536091284</c:v>
                </c:pt>
                <c:pt idx="8599">
                  <c:v>0.5202023236382628</c:v>
                </c:pt>
                <c:pt idx="8600">
                  <c:v>0.52037938705957543</c:v>
                </c:pt>
                <c:pt idx="8601">
                  <c:v>0.52055651564967631</c:v>
                </c:pt>
                <c:pt idx="8602">
                  <c:v>0.52073370943340291</c:v>
                </c:pt>
                <c:pt idx="8603">
                  <c:v>0.52091096843560158</c:v>
                </c:pt>
                <c:pt idx="8604">
                  <c:v>0.52108829268112788</c:v>
                </c:pt>
                <c:pt idx="8605">
                  <c:v>0.52126568219484792</c:v>
                </c:pt>
                <c:pt idx="8606">
                  <c:v>0.52144313700163569</c:v>
                </c:pt>
                <c:pt idx="8607">
                  <c:v>0.52162065712637751</c:v>
                </c:pt>
                <c:pt idx="8608">
                  <c:v>0.52179824259396734</c:v>
                </c:pt>
                <c:pt idx="8609">
                  <c:v>0.52197589342930983</c:v>
                </c:pt>
                <c:pt idx="8610">
                  <c:v>0.52215360965731905</c:v>
                </c:pt>
                <c:pt idx="8611">
                  <c:v>0.5223313913029185</c:v>
                </c:pt>
                <c:pt idx="8612">
                  <c:v>0.5225092383910418</c:v>
                </c:pt>
                <c:pt idx="8613">
                  <c:v>0.5226871509466321</c:v>
                </c:pt>
                <c:pt idx="8614">
                  <c:v>0.52286512899464255</c:v>
                </c:pt>
                <c:pt idx="8615">
                  <c:v>0.52304317256003541</c:v>
                </c:pt>
                <c:pt idx="8616">
                  <c:v>0.52322128166778314</c:v>
                </c:pt>
                <c:pt idx="8617">
                  <c:v>0.52339945634286777</c:v>
                </c:pt>
                <c:pt idx="8618">
                  <c:v>0.5235776966102812</c:v>
                </c:pt>
                <c:pt idx="8619">
                  <c:v>0.52375600249502485</c:v>
                </c:pt>
                <c:pt idx="8620">
                  <c:v>0.52393437402211018</c:v>
                </c:pt>
                <c:pt idx="8621">
                  <c:v>0.52411281121655784</c:v>
                </c:pt>
                <c:pt idx="8622">
                  <c:v>0.52429131410339902</c:v>
                </c:pt>
                <c:pt idx="8623">
                  <c:v>0.52446988270767336</c:v>
                </c:pt>
                <c:pt idx="8624">
                  <c:v>0.52464851705443294</c:v>
                </c:pt>
                <c:pt idx="8625">
                  <c:v>0.52482721716873604</c:v>
                </c:pt>
                <c:pt idx="8626">
                  <c:v>0.52500598307565294</c:v>
                </c:pt>
                <c:pt idx="8627">
                  <c:v>0.52518481480026313</c:v>
                </c:pt>
                <c:pt idx="8628">
                  <c:v>0.52536371236765644</c:v>
                </c:pt>
                <c:pt idx="8629">
                  <c:v>0.52554267580293201</c:v>
                </c:pt>
                <c:pt idx="8630">
                  <c:v>0.52572170513119809</c:v>
                </c:pt>
                <c:pt idx="8631">
                  <c:v>0.52590080037757325</c:v>
                </c:pt>
                <c:pt idx="8632">
                  <c:v>0.52607996156718573</c:v>
                </c:pt>
                <c:pt idx="8633">
                  <c:v>0.52625918872517496</c:v>
                </c:pt>
                <c:pt idx="8634">
                  <c:v>0.52643848187668885</c:v>
                </c:pt>
                <c:pt idx="8635">
                  <c:v>0.52661784104688381</c:v>
                </c:pt>
                <c:pt idx="8636">
                  <c:v>0.52679726626092804</c:v>
                </c:pt>
                <c:pt idx="8637">
                  <c:v>0.52697675754399975</c:v>
                </c:pt>
                <c:pt idx="8638">
                  <c:v>0.52715631492128578</c:v>
                </c:pt>
                <c:pt idx="8639">
                  <c:v>0.52733593841798276</c:v>
                </c:pt>
                <c:pt idx="8640">
                  <c:v>0.52751562805929786</c:v>
                </c:pt>
                <c:pt idx="8641">
                  <c:v>0.52769538387044712</c:v>
                </c:pt>
                <c:pt idx="8642">
                  <c:v>0.52787520587665804</c:v>
                </c:pt>
                <c:pt idx="8643">
                  <c:v>0.5280550941031672</c:v>
                </c:pt>
                <c:pt idx="8644">
                  <c:v>0.52823504857521963</c:v>
                </c:pt>
                <c:pt idx="8645">
                  <c:v>0.52841506931807092</c:v>
                </c:pt>
                <c:pt idx="8646">
                  <c:v>0.52859515635698862</c:v>
                </c:pt>
                <c:pt idx="8647">
                  <c:v>0.52877530971724751</c:v>
                </c:pt>
                <c:pt idx="8648">
                  <c:v>0.5289555294241336</c:v>
                </c:pt>
                <c:pt idx="8649">
                  <c:v>0.52913581550294075</c:v>
                </c:pt>
                <c:pt idx="8650">
                  <c:v>0.52931616797897618</c:v>
                </c:pt>
                <c:pt idx="8651">
                  <c:v>0.52949658687755363</c:v>
                </c:pt>
                <c:pt idx="8652">
                  <c:v>0.52967707222399862</c:v>
                </c:pt>
                <c:pt idx="8653">
                  <c:v>0.52985762404364656</c:v>
                </c:pt>
                <c:pt idx="8654">
                  <c:v>0.53003824236184049</c:v>
                </c:pt>
                <c:pt idx="8655">
                  <c:v>0.53021892720393615</c:v>
                </c:pt>
                <c:pt idx="8656">
                  <c:v>0.53039967859529802</c:v>
                </c:pt>
                <c:pt idx="8657">
                  <c:v>0.53058049656130013</c:v>
                </c:pt>
                <c:pt idx="8658">
                  <c:v>0.5307613811273264</c:v>
                </c:pt>
                <c:pt idx="8659">
                  <c:v>0.53094233231877175</c:v>
                </c:pt>
                <c:pt idx="8660">
                  <c:v>0.5311233501610394</c:v>
                </c:pt>
                <c:pt idx="8661">
                  <c:v>0.53130443467954369</c:v>
                </c:pt>
                <c:pt idx="8662">
                  <c:v>0.53148558589970818</c:v>
                </c:pt>
                <c:pt idx="8663">
                  <c:v>0.53166680384696685</c:v>
                </c:pt>
                <c:pt idx="8664">
                  <c:v>0.53184808854676291</c:v>
                </c:pt>
                <c:pt idx="8665">
                  <c:v>0.53202944002454999</c:v>
                </c:pt>
                <c:pt idx="8666">
                  <c:v>0.53221085830579207</c:v>
                </c:pt>
                <c:pt idx="8667">
                  <c:v>0.53239234341596187</c:v>
                </c:pt>
                <c:pt idx="8668">
                  <c:v>0.53257389538054301</c:v>
                </c:pt>
                <c:pt idx="8669">
                  <c:v>0.53275551422502843</c:v>
                </c:pt>
                <c:pt idx="8670">
                  <c:v>0.5329371999749215</c:v>
                </c:pt>
                <c:pt idx="8671">
                  <c:v>0.53311895265573483</c:v>
                </c:pt>
                <c:pt idx="8672">
                  <c:v>0.53330077229299289</c:v>
                </c:pt>
                <c:pt idx="8673">
                  <c:v>0.53348265891222724</c:v>
                </c:pt>
                <c:pt idx="8674">
                  <c:v>0.53366461253898112</c:v>
                </c:pt>
                <c:pt idx="8675">
                  <c:v>0.53384663319880743</c:v>
                </c:pt>
                <c:pt idx="8676">
                  <c:v>0.53402872091726894</c:v>
                </c:pt>
                <c:pt idx="8677">
                  <c:v>0.53421087571993908</c:v>
                </c:pt>
                <c:pt idx="8678">
                  <c:v>0.53439309763240006</c:v>
                </c:pt>
                <c:pt idx="8679">
                  <c:v>0.53457538668024451</c:v>
                </c:pt>
                <c:pt idx="8680">
                  <c:v>0.53475774288907496</c:v>
                </c:pt>
                <c:pt idx="8681">
                  <c:v>0.53494016628450469</c:v>
                </c:pt>
                <c:pt idx="8682">
                  <c:v>0.53512265689215677</c:v>
                </c:pt>
                <c:pt idx="8683">
                  <c:v>0.53530521473766268</c:v>
                </c:pt>
                <c:pt idx="8684">
                  <c:v>0.5354878398466647</c:v>
                </c:pt>
                <c:pt idx="8685">
                  <c:v>0.53567053224481709</c:v>
                </c:pt>
                <c:pt idx="8686">
                  <c:v>0.53585329195778186</c:v>
                </c:pt>
                <c:pt idx="8687">
                  <c:v>0.5360361190112316</c:v>
                </c:pt>
                <c:pt idx="8688">
                  <c:v>0.53621901343084832</c:v>
                </c:pt>
                <c:pt idx="8689">
                  <c:v>0.5364019752423248</c:v>
                </c:pt>
                <c:pt idx="8690">
                  <c:v>0.53658500447136448</c:v>
                </c:pt>
                <c:pt idx="8691">
                  <c:v>0.5367681011436799</c:v>
                </c:pt>
                <c:pt idx="8692">
                  <c:v>0.53695126528499293</c:v>
                </c:pt>
                <c:pt idx="8693">
                  <c:v>0.53713449692103654</c:v>
                </c:pt>
                <c:pt idx="8694">
                  <c:v>0.5373177960775537</c:v>
                </c:pt>
                <c:pt idx="8695">
                  <c:v>0.53750116278029736</c:v>
                </c:pt>
                <c:pt idx="8696">
                  <c:v>0.53768459705503058</c:v>
                </c:pt>
                <c:pt idx="8697">
                  <c:v>0.53786809892752452</c:v>
                </c:pt>
                <c:pt idx="8698">
                  <c:v>0.53805166842356389</c:v>
                </c:pt>
                <c:pt idx="8699">
                  <c:v>0.53823530556894117</c:v>
                </c:pt>
                <c:pt idx="8700">
                  <c:v>0.53841901038945883</c:v>
                </c:pt>
                <c:pt idx="8701">
                  <c:v>0.538602782910931</c:v>
                </c:pt>
                <c:pt idx="8702">
                  <c:v>0.53878662315917891</c:v>
                </c:pt>
                <c:pt idx="8703">
                  <c:v>0.53897053116003735</c:v>
                </c:pt>
                <c:pt idx="8704">
                  <c:v>0.53915450693934885</c:v>
                </c:pt>
                <c:pt idx="8705">
                  <c:v>0.53933855052296731</c:v>
                </c:pt>
                <c:pt idx="8706">
                  <c:v>0.53952266193675535</c:v>
                </c:pt>
                <c:pt idx="8707">
                  <c:v>0.53970684120658685</c:v>
                </c:pt>
                <c:pt idx="8708">
                  <c:v>0.53989108835834532</c:v>
                </c:pt>
                <c:pt idx="8709">
                  <c:v>0.54007540341792437</c:v>
                </c:pt>
                <c:pt idx="8710">
                  <c:v>0.54025978641122752</c:v>
                </c:pt>
                <c:pt idx="8711">
                  <c:v>0.5404442373641688</c:v>
                </c:pt>
                <c:pt idx="8712">
                  <c:v>0.54062875630267226</c:v>
                </c:pt>
                <c:pt idx="8713">
                  <c:v>0.54081334325267161</c:v>
                </c:pt>
                <c:pt idx="8714">
                  <c:v>0.54099799824011119</c:v>
                </c:pt>
                <c:pt idx="8715">
                  <c:v>0.54118272129094513</c:v>
                </c:pt>
                <c:pt idx="8716">
                  <c:v>0.54136751243113757</c:v>
                </c:pt>
                <c:pt idx="8717">
                  <c:v>0.54155237168666348</c:v>
                </c:pt>
                <c:pt idx="8718">
                  <c:v>0.54173729908350732</c:v>
                </c:pt>
                <c:pt idx="8719">
                  <c:v>0.54192229464766295</c:v>
                </c:pt>
                <c:pt idx="8720">
                  <c:v>0.54210735840513702</c:v>
                </c:pt>
                <c:pt idx="8721">
                  <c:v>0.54229249038194294</c:v>
                </c:pt>
                <c:pt idx="8722">
                  <c:v>0.54247769060410655</c:v>
                </c:pt>
                <c:pt idx="8723">
                  <c:v>0.5426629590976626</c:v>
                </c:pt>
                <c:pt idx="8724">
                  <c:v>0.54284829588865668</c:v>
                </c:pt>
                <c:pt idx="8725">
                  <c:v>0.54303370100314552</c:v>
                </c:pt>
                <c:pt idx="8726">
                  <c:v>0.54321917446719348</c:v>
                </c:pt>
                <c:pt idx="8727">
                  <c:v>0.54340471630687648</c:v>
                </c:pt>
                <c:pt idx="8728">
                  <c:v>0.54359032654828088</c:v>
                </c:pt>
                <c:pt idx="8729">
                  <c:v>0.5437760052175028</c:v>
                </c:pt>
                <c:pt idx="8730">
                  <c:v>0.54396175234064981</c:v>
                </c:pt>
                <c:pt idx="8731">
                  <c:v>0.5441475679438369</c:v>
                </c:pt>
                <c:pt idx="8732">
                  <c:v>0.54433345205319084</c:v>
                </c:pt>
                <c:pt idx="8733">
                  <c:v>0.5445194046948495</c:v>
                </c:pt>
                <c:pt idx="8734">
                  <c:v>0.54470542589495963</c:v>
                </c:pt>
                <c:pt idx="8735">
                  <c:v>0.54489151567967919</c:v>
                </c:pt>
                <c:pt idx="8736">
                  <c:v>0.54507767407517405</c:v>
                </c:pt>
                <c:pt idx="8737">
                  <c:v>0.54526390110762268</c:v>
                </c:pt>
                <c:pt idx="8738">
                  <c:v>0.54545019680321372</c:v>
                </c:pt>
                <c:pt idx="8739">
                  <c:v>0.54563656118814519</c:v>
                </c:pt>
                <c:pt idx="8740">
                  <c:v>0.54582299428862435</c:v>
                </c:pt>
                <c:pt idx="8741">
                  <c:v>0.54600949613087013</c:v>
                </c:pt>
                <c:pt idx="8742">
                  <c:v>0.54619606674111187</c:v>
                </c:pt>
                <c:pt idx="8743">
                  <c:v>0.54638270614558826</c:v>
                </c:pt>
                <c:pt idx="8744">
                  <c:v>0.54656941437054896</c:v>
                </c:pt>
                <c:pt idx="8745">
                  <c:v>0.54675619144225207</c:v>
                </c:pt>
                <c:pt idx="8746">
                  <c:v>0.5469430373869687</c:v>
                </c:pt>
                <c:pt idx="8747">
                  <c:v>0.54712995223097793</c:v>
                </c:pt>
                <c:pt idx="8748">
                  <c:v>0.54731693600057063</c:v>
                </c:pt>
                <c:pt idx="8749">
                  <c:v>0.54750398872204697</c:v>
                </c:pt>
                <c:pt idx="8750">
                  <c:v>0.54769111042171681</c:v>
                </c:pt>
                <c:pt idx="8751">
                  <c:v>0.54787830112590208</c:v>
                </c:pt>
                <c:pt idx="8752">
                  <c:v>0.54806556086093372</c:v>
                </c:pt>
                <c:pt idx="8753">
                  <c:v>0.548252889653153</c:v>
                </c:pt>
                <c:pt idx="8754">
                  <c:v>0.54844028752891194</c:v>
                </c:pt>
                <c:pt idx="8755">
                  <c:v>0.54862775451457202</c:v>
                </c:pt>
                <c:pt idx="8756">
                  <c:v>0.54881529063650603</c:v>
                </c:pt>
                <c:pt idx="8757">
                  <c:v>0.5490028959210963</c:v>
                </c:pt>
                <c:pt idx="8758">
                  <c:v>0.54919057039473596</c:v>
                </c:pt>
                <c:pt idx="8759">
                  <c:v>0.54937831408382765</c:v>
                </c:pt>
                <c:pt idx="8760">
                  <c:v>0.54956612701478513</c:v>
                </c:pt>
                <c:pt idx="8761">
                  <c:v>0.54975400921403195</c:v>
                </c:pt>
                <c:pt idx="8762">
                  <c:v>0.54994196070800216</c:v>
                </c:pt>
                <c:pt idx="8763">
                  <c:v>0.55012998152313997</c:v>
                </c:pt>
                <c:pt idx="8764">
                  <c:v>0.55031807168590052</c:v>
                </c:pt>
                <c:pt idx="8765">
                  <c:v>0.55050623122274822</c:v>
                </c:pt>
                <c:pt idx="8766">
                  <c:v>0.55069446016015844</c:v>
                </c:pt>
                <c:pt idx="8767">
                  <c:v>0.55088275852461666</c:v>
                </c:pt>
                <c:pt idx="8768">
                  <c:v>0.55107112634261968</c:v>
                </c:pt>
                <c:pt idx="8769">
                  <c:v>0.55125956364067252</c:v>
                </c:pt>
                <c:pt idx="8770">
                  <c:v>0.55144807044529232</c:v>
                </c:pt>
                <c:pt idx="8771">
                  <c:v>0.55163664678300617</c:v>
                </c:pt>
                <c:pt idx="8772">
                  <c:v>0.55182529268035041</c:v>
                </c:pt>
                <c:pt idx="8773">
                  <c:v>0.55201400816387436</c:v>
                </c:pt>
                <c:pt idx="8774">
                  <c:v>0.55220279326013444</c:v>
                </c:pt>
                <c:pt idx="8775">
                  <c:v>0.5523916479956994</c:v>
                </c:pt>
                <c:pt idx="8776">
                  <c:v>0.55258057239714753</c:v>
                </c:pt>
                <c:pt idx="8777">
                  <c:v>0.55276956649106901</c:v>
                </c:pt>
                <c:pt idx="8778">
                  <c:v>0.55295863030406278</c:v>
                </c:pt>
                <c:pt idx="8779">
                  <c:v>0.55314776386273801</c:v>
                </c:pt>
                <c:pt idx="8780">
                  <c:v>0.5533369671937145</c:v>
                </c:pt>
                <c:pt idx="8781">
                  <c:v>0.55352624032362396</c:v>
                </c:pt>
                <c:pt idx="8782">
                  <c:v>0.55371558327910686</c:v>
                </c:pt>
                <c:pt idx="8783">
                  <c:v>0.55390499608681498</c:v>
                </c:pt>
                <c:pt idx="8784">
                  <c:v>0.55409447877340912</c:v>
                </c:pt>
                <c:pt idx="8785">
                  <c:v>0.55428403136556093</c:v>
                </c:pt>
                <c:pt idx="8786">
                  <c:v>0.55447365388995418</c:v>
                </c:pt>
                <c:pt idx="8787">
                  <c:v>0.55466334637328119</c:v>
                </c:pt>
                <c:pt idx="8788">
                  <c:v>0.55485310884224548</c:v>
                </c:pt>
                <c:pt idx="8789">
                  <c:v>0.5550429413235598</c:v>
                </c:pt>
                <c:pt idx="8790">
                  <c:v>0.55523284384394977</c:v>
                </c:pt>
                <c:pt idx="8791">
                  <c:v>0.55542281643014868</c:v>
                </c:pt>
                <c:pt idx="8792">
                  <c:v>0.55561285910890257</c:v>
                </c:pt>
                <c:pt idx="8793">
                  <c:v>0.5558029719069657</c:v>
                </c:pt>
                <c:pt idx="8794">
                  <c:v>0.55599315485110401</c:v>
                </c:pt>
                <c:pt idx="8795">
                  <c:v>0.55618340796809462</c:v>
                </c:pt>
                <c:pt idx="8796">
                  <c:v>0.55637373128472356</c:v>
                </c:pt>
                <c:pt idx="8797">
                  <c:v>0.55656412482778894</c:v>
                </c:pt>
                <c:pt idx="8798">
                  <c:v>0.55675458862409655</c:v>
                </c:pt>
                <c:pt idx="8799">
                  <c:v>0.55694512270046581</c:v>
                </c:pt>
                <c:pt idx="8800">
                  <c:v>0.55713572708372494</c:v>
                </c:pt>
                <c:pt idx="8801">
                  <c:v>0.5573264018007128</c:v>
                </c:pt>
                <c:pt idx="8802">
                  <c:v>0.55751714687827891</c:v>
                </c:pt>
                <c:pt idx="8803">
                  <c:v>0.55770796234328324</c:v>
                </c:pt>
                <c:pt idx="8804">
                  <c:v>0.55789884822259583</c:v>
                </c:pt>
                <c:pt idx="8805">
                  <c:v>0.55808980454309787</c:v>
                </c:pt>
                <c:pt idx="8806">
                  <c:v>0.55828083133168049</c:v>
                </c:pt>
                <c:pt idx="8807">
                  <c:v>0.55847192861524553</c:v>
                </c:pt>
                <c:pt idx="8808">
                  <c:v>0.55866309642070533</c:v>
                </c:pt>
                <c:pt idx="8809">
                  <c:v>0.5588543347749827</c:v>
                </c:pt>
                <c:pt idx="8810">
                  <c:v>0.5590456437050112</c:v>
                </c:pt>
                <c:pt idx="8811">
                  <c:v>0.55923702323773372</c:v>
                </c:pt>
                <c:pt idx="8812">
                  <c:v>0.55942847340010615</c:v>
                </c:pt>
                <c:pt idx="8813">
                  <c:v>0.55961999421909203</c:v>
                </c:pt>
                <c:pt idx="8814">
                  <c:v>0.55981158572166689</c:v>
                </c:pt>
                <c:pt idx="8815">
                  <c:v>0.56000324793481626</c:v>
                </c:pt>
                <c:pt idx="8816">
                  <c:v>0.5601949808855381</c:v>
                </c:pt>
                <c:pt idx="8817">
                  <c:v>0.56038678460083802</c:v>
                </c:pt>
                <c:pt idx="8818">
                  <c:v>0.5605786591077333</c:v>
                </c:pt>
                <c:pt idx="8819">
                  <c:v>0.56077060443325244</c:v>
                </c:pt>
                <c:pt idx="8820">
                  <c:v>0.56096262060443325</c:v>
                </c:pt>
                <c:pt idx="8821">
                  <c:v>0.56115470764832631</c:v>
                </c:pt>
                <c:pt idx="8822">
                  <c:v>0.56134686559198999</c:v>
                </c:pt>
                <c:pt idx="8823">
                  <c:v>0.56153909446249461</c:v>
                </c:pt>
                <c:pt idx="8824">
                  <c:v>0.56173139428692065</c:v>
                </c:pt>
                <c:pt idx="8825">
                  <c:v>0.56192376509236008</c:v>
                </c:pt>
                <c:pt idx="8826">
                  <c:v>0.56211620690591513</c:v>
                </c:pt>
                <c:pt idx="8827">
                  <c:v>0.56230871975469687</c:v>
                </c:pt>
                <c:pt idx="8828">
                  <c:v>0.56250130366582884</c:v>
                </c:pt>
                <c:pt idx="8829">
                  <c:v>0.56269395866644434</c:v>
                </c:pt>
                <c:pt idx="8830">
                  <c:v>0.56288668478368842</c:v>
                </c:pt>
                <c:pt idx="8831">
                  <c:v>0.5630794820447157</c:v>
                </c:pt>
                <c:pt idx="8832">
                  <c:v>0.56327235047669055</c:v>
                </c:pt>
                <c:pt idx="8833">
                  <c:v>0.56346529010678914</c:v>
                </c:pt>
                <c:pt idx="8834">
                  <c:v>0.56365830096219871</c:v>
                </c:pt>
                <c:pt idx="8835">
                  <c:v>0.56385138307011584</c:v>
                </c:pt>
                <c:pt idx="8836">
                  <c:v>0.56404453645774899</c:v>
                </c:pt>
                <c:pt idx="8837">
                  <c:v>0.56423776115231483</c:v>
                </c:pt>
                <c:pt idx="8838">
                  <c:v>0.56443105718104369</c:v>
                </c:pt>
                <c:pt idx="8839">
                  <c:v>0.56462442457117512</c:v>
                </c:pt>
                <c:pt idx="8840">
                  <c:v>0.56481786334995887</c:v>
                </c:pt>
                <c:pt idx="8841">
                  <c:v>0.56501137354465647</c:v>
                </c:pt>
                <c:pt idx="8842">
                  <c:v>0.56520495518253777</c:v>
                </c:pt>
                <c:pt idx="8843">
                  <c:v>0.56539860829088673</c:v>
                </c:pt>
                <c:pt idx="8844">
                  <c:v>0.56559233289699506</c:v>
                </c:pt>
                <c:pt idx="8845">
                  <c:v>0.56578612902816694</c:v>
                </c:pt>
                <c:pt idx="8846">
                  <c:v>0.56597999671171484</c:v>
                </c:pt>
                <c:pt idx="8847">
                  <c:v>0.56617393597496501</c:v>
                </c:pt>
                <c:pt idx="8848">
                  <c:v>0.56636794684525216</c:v>
                </c:pt>
                <c:pt idx="8849">
                  <c:v>0.56656202934992261</c:v>
                </c:pt>
                <c:pt idx="8850">
                  <c:v>0.5667561835163325</c:v>
                </c:pt>
                <c:pt idx="8851">
                  <c:v>0.5669504093718496</c:v>
                </c:pt>
                <c:pt idx="8852">
                  <c:v>0.56714470694385166</c:v>
                </c:pt>
                <c:pt idx="8853">
                  <c:v>0.56733907625972768</c:v>
                </c:pt>
                <c:pt idx="8854">
                  <c:v>0.56753351734687696</c:v>
                </c:pt>
                <c:pt idx="8855">
                  <c:v>0.56772803023270935</c:v>
                </c:pt>
                <c:pt idx="8856">
                  <c:v>0.56792261494464591</c:v>
                </c:pt>
                <c:pt idx="8857">
                  <c:v>0.56811727151011782</c:v>
                </c:pt>
                <c:pt idx="8858">
                  <c:v>0.56831199995656734</c:v>
                </c:pt>
                <c:pt idx="8859">
                  <c:v>0.56850680031144674</c:v>
                </c:pt>
                <c:pt idx="8860">
                  <c:v>0.56870167260222138</c:v>
                </c:pt>
                <c:pt idx="8861">
                  <c:v>0.56889661685636383</c:v>
                </c:pt>
                <c:pt idx="8862">
                  <c:v>0.56909163310135957</c:v>
                </c:pt>
                <c:pt idx="8863">
                  <c:v>0.56928672136470426</c:v>
                </c:pt>
                <c:pt idx="8864">
                  <c:v>0.56948188167390457</c:v>
                </c:pt>
                <c:pt idx="8865">
                  <c:v>0.56967711405647747</c:v>
                </c:pt>
                <c:pt idx="8866">
                  <c:v>0.56987241853995096</c:v>
                </c:pt>
                <c:pt idx="8867">
                  <c:v>0.57006779515186368</c:v>
                </c:pt>
                <c:pt idx="8868">
                  <c:v>0.57026324391976435</c:v>
                </c:pt>
                <c:pt idx="8869">
                  <c:v>0.57045876487121494</c:v>
                </c:pt>
                <c:pt idx="8870">
                  <c:v>0.5706543580337845</c:v>
                </c:pt>
                <c:pt idx="8871">
                  <c:v>0.57085002343505542</c:v>
                </c:pt>
                <c:pt idx="8872">
                  <c:v>0.57104576110261951</c:v>
                </c:pt>
                <c:pt idx="8873">
                  <c:v>0.5712415710640808</c:v>
                </c:pt>
                <c:pt idx="8874">
                  <c:v>0.57143745334705343</c:v>
                </c:pt>
                <c:pt idx="8875">
                  <c:v>0.57163340797916096</c:v>
                </c:pt>
                <c:pt idx="8876">
                  <c:v>0.57182943498803951</c:v>
                </c:pt>
                <c:pt idx="8877">
                  <c:v>0.57202553440133463</c:v>
                </c:pt>
                <c:pt idx="8878">
                  <c:v>0.57222170624670454</c:v>
                </c:pt>
                <c:pt idx="8879">
                  <c:v>0.57241795055181699</c:v>
                </c:pt>
                <c:pt idx="8880">
                  <c:v>0.57261426734434984</c:v>
                </c:pt>
                <c:pt idx="8881">
                  <c:v>0.57281065665199205</c:v>
                </c:pt>
                <c:pt idx="8882">
                  <c:v>0.57300711850244523</c:v>
                </c:pt>
                <c:pt idx="8883">
                  <c:v>0.57320365292341979</c:v>
                </c:pt>
                <c:pt idx="8884">
                  <c:v>0.57340025994263821</c:v>
                </c:pt>
                <c:pt idx="8885">
                  <c:v>0.57359693958783131</c:v>
                </c:pt>
                <c:pt idx="8886">
                  <c:v>0.57379369188674445</c:v>
                </c:pt>
                <c:pt idx="8887">
                  <c:v>0.57399051686713121</c:v>
                </c:pt>
                <c:pt idx="8888">
                  <c:v>0.57418741455675659</c:v>
                </c:pt>
                <c:pt idx="8889">
                  <c:v>0.5743843849833975</c:v>
                </c:pt>
                <c:pt idx="8890">
                  <c:v>0.57458142817483893</c:v>
                </c:pt>
                <c:pt idx="8891">
                  <c:v>0.57477854415887997</c:v>
                </c:pt>
                <c:pt idx="8892">
                  <c:v>0.57497573296332871</c:v>
                </c:pt>
                <c:pt idx="8893">
                  <c:v>0.57517299461600502</c:v>
                </c:pt>
                <c:pt idx="8894">
                  <c:v>0.57537032914473762</c:v>
                </c:pt>
                <c:pt idx="8895">
                  <c:v>0.57556773657736893</c:v>
                </c:pt>
                <c:pt idx="8896">
                  <c:v>0.57576521694175031</c:v>
                </c:pt>
                <c:pt idx="8897">
                  <c:v>0.57596277026574461</c:v>
                </c:pt>
                <c:pt idx="8898">
                  <c:v>0.57616039657722551</c:v>
                </c:pt>
                <c:pt idx="8899">
                  <c:v>0.57635809590407749</c:v>
                </c:pt>
                <c:pt idx="8900">
                  <c:v>0.57655586827419614</c:v>
                </c:pt>
                <c:pt idx="8901">
                  <c:v>0.57675371371548745</c:v>
                </c:pt>
                <c:pt idx="8902">
                  <c:v>0.57695163225586876</c:v>
                </c:pt>
                <c:pt idx="8903">
                  <c:v>0.57714962392326796</c:v>
                </c:pt>
                <c:pt idx="8904">
                  <c:v>0.57734768874562414</c:v>
                </c:pt>
                <c:pt idx="8905">
                  <c:v>0.57754582675088706</c:v>
                </c:pt>
                <c:pt idx="8906">
                  <c:v>0.57774403796701768</c:v>
                </c:pt>
                <c:pt idx="8907">
                  <c:v>0.57794232242198706</c:v>
                </c:pt>
                <c:pt idx="8908">
                  <c:v>0.5781406801437794</c:v>
                </c:pt>
                <c:pt idx="8909">
                  <c:v>0.57833911116038639</c:v>
                </c:pt>
                <c:pt idx="8910">
                  <c:v>0.57853761549981331</c:v>
                </c:pt>
                <c:pt idx="8911">
                  <c:v>0.57873619319007519</c:v>
                </c:pt>
                <c:pt idx="8912">
                  <c:v>0.57893484425919817</c:v>
                </c:pt>
                <c:pt idx="8913">
                  <c:v>0.57913356873522071</c:v>
                </c:pt>
                <c:pt idx="8914">
                  <c:v>0.57933236664618959</c:v>
                </c:pt>
                <c:pt idx="8915">
                  <c:v>0.57953123802016426</c:v>
                </c:pt>
                <c:pt idx="8916">
                  <c:v>0.57973018288521438</c:v>
                </c:pt>
                <c:pt idx="8917">
                  <c:v>0.5799292012694226</c:v>
                </c:pt>
                <c:pt idx="8918">
                  <c:v>0.58012829320087911</c:v>
                </c:pt>
                <c:pt idx="8919">
                  <c:v>0.58032745870768754</c:v>
                </c:pt>
                <c:pt idx="8920">
                  <c:v>0.58052669781796118</c:v>
                </c:pt>
                <c:pt idx="8921">
                  <c:v>0.58072601055982609</c:v>
                </c:pt>
                <c:pt idx="8922">
                  <c:v>0.58092539696141776</c:v>
                </c:pt>
                <c:pt idx="8923">
                  <c:v>0.58112485705088224</c:v>
                </c:pt>
                <c:pt idx="8924">
                  <c:v>0.58132439085637766</c:v>
                </c:pt>
                <c:pt idx="8925">
                  <c:v>0.58152399840607238</c:v>
                </c:pt>
                <c:pt idx="8926">
                  <c:v>0.58172367972814731</c:v>
                </c:pt>
                <c:pt idx="8927">
                  <c:v>0.58192343485079312</c:v>
                </c:pt>
                <c:pt idx="8928">
                  <c:v>0.58212326380221058</c:v>
                </c:pt>
                <c:pt idx="8929">
                  <c:v>0.58232316661061245</c:v>
                </c:pt>
                <c:pt idx="8930">
                  <c:v>0.5825231433042235</c:v>
                </c:pt>
                <c:pt idx="8931">
                  <c:v>0.58272319391127803</c:v>
                </c:pt>
                <c:pt idx="8932">
                  <c:v>0.58292331846002243</c:v>
                </c:pt>
                <c:pt idx="8933">
                  <c:v>0.58312351697871201</c:v>
                </c:pt>
                <c:pt idx="8934">
                  <c:v>0.58332378949561614</c:v>
                </c:pt>
                <c:pt idx="8935">
                  <c:v>0.5835241360390131</c:v>
                </c:pt>
                <c:pt idx="8936">
                  <c:v>0.58372455663719303</c:v>
                </c:pt>
                <c:pt idx="8937">
                  <c:v>0.58392505131845718</c:v>
                </c:pt>
                <c:pt idx="8938">
                  <c:v>0.58412562011111624</c:v>
                </c:pt>
                <c:pt idx="8939">
                  <c:v>0.58432626304349466</c:v>
                </c:pt>
                <c:pt idx="8940">
                  <c:v>0.58452698014392623</c:v>
                </c:pt>
                <c:pt idx="8941">
                  <c:v>0.58472777144075605</c:v>
                </c:pt>
                <c:pt idx="8942">
                  <c:v>0.5849286369623401</c:v>
                </c:pt>
                <c:pt idx="8943">
                  <c:v>0.58512957673704602</c:v>
                </c:pt>
                <c:pt idx="8944">
                  <c:v>0.58533059079325211</c:v>
                </c:pt>
                <c:pt idx="8945">
                  <c:v>0.58553167915934756</c:v>
                </c:pt>
                <c:pt idx="8946">
                  <c:v>0.58573284186373376</c:v>
                </c:pt>
                <c:pt idx="8947">
                  <c:v>0.58593407893482075</c:v>
                </c:pt>
                <c:pt idx="8948">
                  <c:v>0.58613539040103246</c:v>
                </c:pt>
                <c:pt idx="8949">
                  <c:v>0.5863367762908025</c:v>
                </c:pt>
                <c:pt idx="8950">
                  <c:v>0.58653823663257554</c:v>
                </c:pt>
                <c:pt idx="8951">
                  <c:v>0.58673977145480771</c:v>
                </c:pt>
                <c:pt idx="8952">
                  <c:v>0.58694138078596625</c:v>
                </c:pt>
                <c:pt idx="8953">
                  <c:v>0.58714306465452892</c:v>
                </c:pt>
                <c:pt idx="8954">
                  <c:v>0.58734482308898539</c:v>
                </c:pt>
                <c:pt idx="8955">
                  <c:v>0.58754665611783541</c:v>
                </c:pt>
                <c:pt idx="8956">
                  <c:v>0.58774856376959206</c:v>
                </c:pt>
                <c:pt idx="8957">
                  <c:v>0.58795054607277664</c:v>
                </c:pt>
                <c:pt idx="8958">
                  <c:v>0.58815260305592332</c:v>
                </c:pt>
                <c:pt idx="8959">
                  <c:v>0.58835473474757738</c:v>
                </c:pt>
                <c:pt idx="8960">
                  <c:v>0.58855694117629409</c:v>
                </c:pt>
                <c:pt idx="8961">
                  <c:v>0.58875922237064227</c:v>
                </c:pt>
                <c:pt idx="8962">
                  <c:v>0.58896157835919893</c:v>
                </c:pt>
                <c:pt idx="8963">
                  <c:v>0.58916400917055389</c:v>
                </c:pt>
                <c:pt idx="8964">
                  <c:v>0.58936651483330749</c:v>
                </c:pt>
                <c:pt idx="8965">
                  <c:v>0.58956909537607305</c:v>
                </c:pt>
                <c:pt idx="8966">
                  <c:v>0.58977175082747224</c:v>
                </c:pt>
                <c:pt idx="8967">
                  <c:v>0.5899744812161396</c:v>
                </c:pt>
                <c:pt idx="8968">
                  <c:v>0.59017728657072033</c:v>
                </c:pt>
                <c:pt idx="8969">
                  <c:v>0.59038016691987139</c:v>
                </c:pt>
                <c:pt idx="8970">
                  <c:v>0.59058312229226118</c:v>
                </c:pt>
                <c:pt idx="8971">
                  <c:v>0.59078615271656687</c:v>
                </c:pt>
                <c:pt idx="8972">
                  <c:v>0.59098925822147996</c:v>
                </c:pt>
                <c:pt idx="8973">
                  <c:v>0.59119243883570083</c:v>
                </c:pt>
                <c:pt idx="8974">
                  <c:v>0.59139569458794283</c:v>
                </c:pt>
                <c:pt idx="8975">
                  <c:v>0.59159902550693011</c:v>
                </c:pt>
                <c:pt idx="8976">
                  <c:v>0.59180243162139645</c:v>
                </c:pt>
                <c:pt idx="8977">
                  <c:v>0.59200591296008787</c:v>
                </c:pt>
                <c:pt idx="8978">
                  <c:v>0.59220946955176279</c:v>
                </c:pt>
                <c:pt idx="8979">
                  <c:v>0.59241310142518955</c:v>
                </c:pt>
                <c:pt idx="8980">
                  <c:v>0.59261680860914856</c:v>
                </c:pt>
                <c:pt idx="8981">
                  <c:v>0.59282059113242935</c:v>
                </c:pt>
                <c:pt idx="8982">
                  <c:v>0.59302444902383467</c:v>
                </c:pt>
                <c:pt idx="8983">
                  <c:v>0.59322838231217889</c:v>
                </c:pt>
                <c:pt idx="8984">
                  <c:v>0.59343239102628642</c:v>
                </c:pt>
                <c:pt idx="8985">
                  <c:v>0.59363647519499396</c:v>
                </c:pt>
                <c:pt idx="8986">
                  <c:v>0.59384063484714711</c:v>
                </c:pt>
                <c:pt idx="8987">
                  <c:v>0.59404487001160577</c:v>
                </c:pt>
                <c:pt idx="8988">
                  <c:v>0.59424918071723942</c:v>
                </c:pt>
                <c:pt idx="8989">
                  <c:v>0.59445356699292928</c:v>
                </c:pt>
                <c:pt idx="8990">
                  <c:v>0.5946580288675678</c:v>
                </c:pt>
                <c:pt idx="8991">
                  <c:v>0.59486256637005841</c:v>
                </c:pt>
                <c:pt idx="8992">
                  <c:v>0.59506717952931609</c:v>
                </c:pt>
                <c:pt idx="8993">
                  <c:v>0.59527186837426715</c:v>
                </c:pt>
                <c:pt idx="8994">
                  <c:v>0.59547663293384923</c:v>
                </c:pt>
                <c:pt idx="8995">
                  <c:v>0.59568147323701082</c:v>
                </c:pt>
                <c:pt idx="8996">
                  <c:v>0.59588638931271187</c:v>
                </c:pt>
                <c:pt idx="8997">
                  <c:v>0.59609138118992466</c:v>
                </c:pt>
                <c:pt idx="8998">
                  <c:v>0.596296448897631</c:v>
                </c:pt>
                <c:pt idx="8999">
                  <c:v>0.59650159246482548</c:v>
                </c:pt>
                <c:pt idx="9000">
                  <c:v>0.59670681192051356</c:v>
                </c:pt>
                <c:pt idx="9001">
                  <c:v>0.59691210729371114</c:v>
                </c:pt>
                <c:pt idx="9002">
                  <c:v>0.59711747861344699</c:v>
                </c:pt>
                <c:pt idx="9003">
                  <c:v>0.59732292590875979</c:v>
                </c:pt>
                <c:pt idx="9004">
                  <c:v>0.5975284492087013</c:v>
                </c:pt>
                <c:pt idx="9005">
                  <c:v>0.59773404854233292</c:v>
                </c:pt>
                <c:pt idx="9006">
                  <c:v>0.59793972393872752</c:v>
                </c:pt>
                <c:pt idx="9007">
                  <c:v>0.59814547542697061</c:v>
                </c:pt>
                <c:pt idx="9008">
                  <c:v>0.59835130303615702</c:v>
                </c:pt>
                <c:pt idx="9009">
                  <c:v>0.59855720679539626</c:v>
                </c:pt>
                <c:pt idx="9010">
                  <c:v>0.59876318673380546</c:v>
                </c:pt>
                <c:pt idx="9011">
                  <c:v>0.59896924288051534</c:v>
                </c:pt>
                <c:pt idx="9012">
                  <c:v>0.5991753752646668</c:v>
                </c:pt>
                <c:pt idx="9013">
                  <c:v>0.59938158391541396</c:v>
                </c:pt>
                <c:pt idx="9014">
                  <c:v>0.59958786886192095</c:v>
                </c:pt>
                <c:pt idx="9015">
                  <c:v>0.59979423013336219</c:v>
                </c:pt>
                <c:pt idx="9016">
                  <c:v>0.60000066775892547</c:v>
                </c:pt>
                <c:pt idx="9017">
                  <c:v>0.60020718176780896</c:v>
                </c:pt>
                <c:pt idx="9018">
                  <c:v>0.60041377218922398</c:v>
                </c:pt>
                <c:pt idx="9019">
                  <c:v>0.60062043905238993</c:v>
                </c:pt>
                <c:pt idx="9020">
                  <c:v>0.60082718238654043</c:v>
                </c:pt>
                <c:pt idx="9021">
                  <c:v>0.60103400222091885</c:v>
                </c:pt>
                <c:pt idx="9022">
                  <c:v>0.60124089858478136</c:v>
                </c:pt>
                <c:pt idx="9023">
                  <c:v>0.60144787150739587</c:v>
                </c:pt>
                <c:pt idx="9024">
                  <c:v>0.60165492101803864</c:v>
                </c:pt>
                <c:pt idx="9025">
                  <c:v>0.60186204714599989</c:v>
                </c:pt>
                <c:pt idx="9026">
                  <c:v>0.60206924992058208</c:v>
                </c:pt>
                <c:pt idx="9027">
                  <c:v>0.60227652937109721</c:v>
                </c:pt>
                <c:pt idx="9028">
                  <c:v>0.60248388552686982</c:v>
                </c:pt>
                <c:pt idx="9029">
                  <c:v>0.60269131841723422</c:v>
                </c:pt>
                <c:pt idx="9030">
                  <c:v>0.60289882807153783</c:v>
                </c:pt>
                <c:pt idx="9031">
                  <c:v>0.60310641451914004</c:v>
                </c:pt>
                <c:pt idx="9032">
                  <c:v>0.60331407778941004</c:v>
                </c:pt>
                <c:pt idx="9033">
                  <c:v>0.60352181791173032</c:v>
                </c:pt>
                <c:pt idx="9034">
                  <c:v>0.60372963491549136</c:v>
                </c:pt>
                <c:pt idx="9035">
                  <c:v>0.60393752883009943</c:v>
                </c:pt>
                <c:pt idx="9036">
                  <c:v>0.60414549968497</c:v>
                </c:pt>
                <c:pt idx="9037">
                  <c:v>0.60435354750953041</c:v>
                </c:pt>
                <c:pt idx="9038">
                  <c:v>0.60456167233321922</c:v>
                </c:pt>
                <c:pt idx="9039">
                  <c:v>0.60476987418548711</c:v>
                </c:pt>
                <c:pt idx="9040">
                  <c:v>0.60497815309579528</c:v>
                </c:pt>
                <c:pt idx="9041">
                  <c:v>0.60518650909361749</c:v>
                </c:pt>
                <c:pt idx="9042">
                  <c:v>0.60539494220843826</c:v>
                </c:pt>
                <c:pt idx="9043">
                  <c:v>0.605603452469754</c:v>
                </c:pt>
                <c:pt idx="9044">
                  <c:v>0.60581203990707289</c:v>
                </c:pt>
                <c:pt idx="9045">
                  <c:v>0.60602070454991397</c:v>
                </c:pt>
                <c:pt idx="9046">
                  <c:v>0.60622944642780796</c:v>
                </c:pt>
                <c:pt idx="9047">
                  <c:v>0.60643826557029745</c:v>
                </c:pt>
                <c:pt idx="9048">
                  <c:v>0.60664716200693647</c:v>
                </c:pt>
                <c:pt idx="9049">
                  <c:v>0.60685613576729069</c:v>
                </c:pt>
                <c:pt idx="9050">
                  <c:v>0.6070651868809368</c:v>
                </c:pt>
                <c:pt idx="9051">
                  <c:v>0.6072743153774629</c:v>
                </c:pt>
                <c:pt idx="9052">
                  <c:v>0.6074835212864711</c:v>
                </c:pt>
                <c:pt idx="9053">
                  <c:v>0.6076928046375708</c:v>
                </c:pt>
                <c:pt idx="9054">
                  <c:v>0.60790216546038645</c:v>
                </c:pt>
                <c:pt idx="9055">
                  <c:v>0.60811160378455242</c:v>
                </c:pt>
                <c:pt idx="9056">
                  <c:v>0.60832111963971514</c:v>
                </c:pt>
                <c:pt idx="9057">
                  <c:v>0.60853071305553341</c:v>
                </c:pt>
                <c:pt idx="9058">
                  <c:v>0.60874038406167597</c:v>
                </c:pt>
                <c:pt idx="9059">
                  <c:v>0.60895013268782416</c:v>
                </c:pt>
                <c:pt idx="9060">
                  <c:v>0.60915995896367015</c:v>
                </c:pt>
                <c:pt idx="9061">
                  <c:v>0.60936986291891926</c:v>
                </c:pt>
                <c:pt idx="9062">
                  <c:v>0.60957984458328773</c:v>
                </c:pt>
                <c:pt idx="9063">
                  <c:v>0.60978990398650157</c:v>
                </c:pt>
                <c:pt idx="9064">
                  <c:v>0.61000004115830087</c:v>
                </c:pt>
                <c:pt idx="9065">
                  <c:v>0.61021025612843593</c:v>
                </c:pt>
                <c:pt idx="9066">
                  <c:v>0.61042054892666997</c:v>
                </c:pt>
                <c:pt idx="9067">
                  <c:v>0.61063091958277671</c:v>
                </c:pt>
                <c:pt idx="9068">
                  <c:v>0.610841368126541</c:v>
                </c:pt>
                <c:pt idx="9069">
                  <c:v>0.61105189458776032</c:v>
                </c:pt>
                <c:pt idx="9070">
                  <c:v>0.6112624989962443</c:v>
                </c:pt>
                <c:pt idx="9071">
                  <c:v>0.61147318138181372</c:v>
                </c:pt>
                <c:pt idx="9072">
                  <c:v>0.61168394177429974</c:v>
                </c:pt>
                <c:pt idx="9073">
                  <c:v>0.61189478020354582</c:v>
                </c:pt>
                <c:pt idx="9074">
                  <c:v>0.61210569669940862</c:v>
                </c:pt>
                <c:pt idx="9075">
                  <c:v>0.61231669129175503</c:v>
                </c:pt>
                <c:pt idx="9076">
                  <c:v>0.61252776401046427</c:v>
                </c:pt>
                <c:pt idx="9077">
                  <c:v>0.61273891488542553</c:v>
                </c:pt>
                <c:pt idx="9078">
                  <c:v>0.61295014394654146</c:v>
                </c:pt>
                <c:pt idx="9079">
                  <c:v>0.61316145122372656</c:v>
                </c:pt>
                <c:pt idx="9080">
                  <c:v>0.6133728367469059</c:v>
                </c:pt>
                <c:pt idx="9081">
                  <c:v>0.61358430054601709</c:v>
                </c:pt>
                <c:pt idx="9082">
                  <c:v>0.61379584265100784</c:v>
                </c:pt>
                <c:pt idx="9083">
                  <c:v>0.61400746309183996</c:v>
                </c:pt>
                <c:pt idx="9084">
                  <c:v>0.61421916189848513</c:v>
                </c:pt>
                <c:pt idx="9085">
                  <c:v>0.61443093910092783</c:v>
                </c:pt>
                <c:pt idx="9086">
                  <c:v>0.61464279472916361</c:v>
                </c:pt>
                <c:pt idx="9087">
                  <c:v>0.61485472881319925</c:v>
                </c:pt>
                <c:pt idx="9088">
                  <c:v>0.61506674138305495</c:v>
                </c:pt>
                <c:pt idx="9089">
                  <c:v>0.61527883246876081</c:v>
                </c:pt>
                <c:pt idx="9090">
                  <c:v>0.61549100210035956</c:v>
                </c:pt>
                <c:pt idx="9091">
                  <c:v>0.61570325030790574</c:v>
                </c:pt>
                <c:pt idx="9092">
                  <c:v>0.61591557712146572</c:v>
                </c:pt>
                <c:pt idx="9093">
                  <c:v>0.61612798257111656</c:v>
                </c:pt>
                <c:pt idx="9094">
                  <c:v>0.61634046668694786</c:v>
                </c:pt>
                <c:pt idx="9095">
                  <c:v>0.61655302949906188</c:v>
                </c:pt>
                <c:pt idx="9096">
                  <c:v>0.61676567103757085</c:v>
                </c:pt>
                <c:pt idx="9097">
                  <c:v>0.6169783913325998</c:v>
                </c:pt>
                <c:pt idx="9098">
                  <c:v>0.6171911904142855</c:v>
                </c:pt>
                <c:pt idx="9099">
                  <c:v>0.61740406831277606</c:v>
                </c:pt>
                <c:pt idx="9100">
                  <c:v>0.61761702505823135</c:v>
                </c:pt>
                <c:pt idx="9101">
                  <c:v>0.61783006068082458</c:v>
                </c:pt>
                <c:pt idx="9102">
                  <c:v>0.61804317521073793</c:v>
                </c:pt>
                <c:pt idx="9103">
                  <c:v>0.61825636867816791</c:v>
                </c:pt>
                <c:pt idx="9104">
                  <c:v>0.6184696411133207</c:v>
                </c:pt>
                <c:pt idx="9105">
                  <c:v>0.61868299254641734</c:v>
                </c:pt>
                <c:pt idx="9106">
                  <c:v>0.6188964230076871</c:v>
                </c:pt>
                <c:pt idx="9107">
                  <c:v>0.61910993252737268</c:v>
                </c:pt>
                <c:pt idx="9108">
                  <c:v>0.61932352113572908</c:v>
                </c:pt>
                <c:pt idx="9109">
                  <c:v>0.619537188863023</c:v>
                </c:pt>
                <c:pt idx="9110">
                  <c:v>0.61975093573953266</c:v>
                </c:pt>
                <c:pt idx="9111">
                  <c:v>0.61996476179554727</c:v>
                </c:pt>
                <c:pt idx="9112">
                  <c:v>0.6201786670613687</c:v>
                </c:pt>
                <c:pt idx="9113">
                  <c:v>0.62039265156731049</c:v>
                </c:pt>
                <c:pt idx="9114">
                  <c:v>0.62060671534369927</c:v>
                </c:pt>
                <c:pt idx="9115">
                  <c:v>0.62082085842087198</c:v>
                </c:pt>
                <c:pt idx="9116">
                  <c:v>0.62103508082917702</c:v>
                </c:pt>
                <c:pt idx="9117">
                  <c:v>0.62124938259897522</c:v>
                </c:pt>
                <c:pt idx="9118">
                  <c:v>0.62146376376064127</c:v>
                </c:pt>
                <c:pt idx="9119">
                  <c:v>0.62167822434455888</c:v>
                </c:pt>
                <c:pt idx="9120">
                  <c:v>0.62189276438112406</c:v>
                </c:pt>
                <c:pt idx="9121">
                  <c:v>0.6221073839007456</c:v>
                </c:pt>
                <c:pt idx="9122">
                  <c:v>0.62232208293384494</c:v>
                </c:pt>
                <c:pt idx="9123">
                  <c:v>0.62253686151085319</c:v>
                </c:pt>
                <c:pt idx="9124">
                  <c:v>0.6227517196622161</c:v>
                </c:pt>
                <c:pt idx="9125">
                  <c:v>0.62296665741838786</c:v>
                </c:pt>
                <c:pt idx="9126">
                  <c:v>0.62318167480983622</c:v>
                </c:pt>
                <c:pt idx="9127">
                  <c:v>0.62339677186704312</c:v>
                </c:pt>
                <c:pt idx="9128">
                  <c:v>0.62361194862049885</c:v>
                </c:pt>
                <c:pt idx="9129">
                  <c:v>0.6238272051007081</c:v>
                </c:pt>
                <c:pt idx="9130">
                  <c:v>0.62404254133818482</c:v>
                </c:pt>
                <c:pt idx="9131">
                  <c:v>0.62425795736345824</c:v>
                </c:pt>
                <c:pt idx="9132">
                  <c:v>0.62447345320706682</c:v>
                </c:pt>
                <c:pt idx="9133">
                  <c:v>0.62468902889956202</c:v>
                </c:pt>
                <c:pt idx="9134">
                  <c:v>0.62490468447150804</c:v>
                </c:pt>
                <c:pt idx="9135">
                  <c:v>0.62512041995347856</c:v>
                </c:pt>
                <c:pt idx="9136">
                  <c:v>0.62533623537606187</c:v>
                </c:pt>
                <c:pt idx="9137">
                  <c:v>0.62555213076985716</c:v>
                </c:pt>
                <c:pt idx="9138">
                  <c:v>0.62576810616547496</c:v>
                </c:pt>
                <c:pt idx="9139">
                  <c:v>0.62598416159353854</c:v>
                </c:pt>
                <c:pt idx="9140">
                  <c:v>0.62620029708468306</c:v>
                </c:pt>
                <c:pt idx="9141">
                  <c:v>0.62641651266955578</c:v>
                </c:pt>
                <c:pt idx="9142">
                  <c:v>0.62663280837881508</c:v>
                </c:pt>
                <c:pt idx="9143">
                  <c:v>0.62684918424313207</c:v>
                </c:pt>
                <c:pt idx="9144">
                  <c:v>0.62706564029319012</c:v>
                </c:pt>
                <c:pt idx="9145">
                  <c:v>0.62728217655968332</c:v>
                </c:pt>
                <c:pt idx="9146">
                  <c:v>0.62749879307331891</c:v>
                </c:pt>
                <c:pt idx="9147">
                  <c:v>0.62771548986481662</c:v>
                </c:pt>
                <c:pt idx="9148">
                  <c:v>0.62793226696490578</c:v>
                </c:pt>
                <c:pt idx="9149">
                  <c:v>0.62814912440433057</c:v>
                </c:pt>
                <c:pt idx="9150">
                  <c:v>0.6283660622138455</c:v>
                </c:pt>
                <c:pt idx="9151">
                  <c:v>0.62858308042421762</c:v>
                </c:pt>
                <c:pt idx="9152">
                  <c:v>0.62880017906622476</c:v>
                </c:pt>
                <c:pt idx="9153">
                  <c:v>0.62901735817066018</c:v>
                </c:pt>
                <c:pt idx="9154">
                  <c:v>0.62923461776832534</c:v>
                </c:pt>
                <c:pt idx="9155">
                  <c:v>0.62945195789003516</c:v>
                </c:pt>
                <c:pt idx="9156">
                  <c:v>0.62966937856661676</c:v>
                </c:pt>
                <c:pt idx="9157">
                  <c:v>0.62988687982891034</c:v>
                </c:pt>
                <c:pt idx="9158">
                  <c:v>0.63010446170776668</c:v>
                </c:pt>
                <c:pt idx="9159">
                  <c:v>0.63032212423404821</c:v>
                </c:pt>
                <c:pt idx="9160">
                  <c:v>0.63053986743863066</c:v>
                </c:pt>
                <c:pt idx="9161">
                  <c:v>0.6307576913524009</c:v>
                </c:pt>
                <c:pt idx="9162">
                  <c:v>0.63097559600625952</c:v>
                </c:pt>
                <c:pt idx="9163">
                  <c:v>0.63119358143111792</c:v>
                </c:pt>
                <c:pt idx="9164">
                  <c:v>0.63141164765789881</c:v>
                </c:pt>
                <c:pt idx="9165">
                  <c:v>0.63162979471753722</c:v>
                </c:pt>
                <c:pt idx="9166">
                  <c:v>0.63184802264098294</c:v>
                </c:pt>
                <c:pt idx="9167">
                  <c:v>0.63206633145919433</c:v>
                </c:pt>
                <c:pt idx="9168">
                  <c:v>0.63228472120314438</c:v>
                </c:pt>
                <c:pt idx="9169">
                  <c:v>0.6325031919038161</c:v>
                </c:pt>
                <c:pt idx="9170">
                  <c:v>0.63272174359220545</c:v>
                </c:pt>
                <c:pt idx="9171">
                  <c:v>0.63294037629932154</c:v>
                </c:pt>
                <c:pt idx="9172">
                  <c:v>0.6331590900561852</c:v>
                </c:pt>
                <c:pt idx="9173">
                  <c:v>0.63337788489382763</c:v>
                </c:pt>
                <c:pt idx="9174">
                  <c:v>0.63359676084329353</c:v>
                </c:pt>
                <c:pt idx="9175">
                  <c:v>0.6338157179356404</c:v>
                </c:pt>
                <c:pt idx="9176">
                  <c:v>0.63403475620193717</c:v>
                </c:pt>
                <c:pt idx="9177">
                  <c:v>0.63425387567326508</c:v>
                </c:pt>
                <c:pt idx="9178">
                  <c:v>0.63447307638071526</c:v>
                </c:pt>
                <c:pt idx="9179">
                  <c:v>0.63469235835539561</c:v>
                </c:pt>
                <c:pt idx="9180">
                  <c:v>0.63491172162842247</c:v>
                </c:pt>
                <c:pt idx="9181">
                  <c:v>0.63513116623092525</c:v>
                </c:pt>
                <c:pt idx="9182">
                  <c:v>0.63535069219404683</c:v>
                </c:pt>
                <c:pt idx="9183">
                  <c:v>0.63557029954893929</c:v>
                </c:pt>
                <c:pt idx="9184">
                  <c:v>0.63578998832677047</c:v>
                </c:pt>
                <c:pt idx="9185">
                  <c:v>0.63600975855871777</c:v>
                </c:pt>
                <c:pt idx="9186">
                  <c:v>0.63622961027597258</c:v>
                </c:pt>
                <c:pt idx="9187">
                  <c:v>0.6364495435097367</c:v>
                </c:pt>
                <c:pt idx="9188">
                  <c:v>0.6366695582912254</c:v>
                </c:pt>
                <c:pt idx="9189">
                  <c:v>0.63688965465166603</c:v>
                </c:pt>
                <c:pt idx="9190">
                  <c:v>0.63710983262229748</c:v>
                </c:pt>
                <c:pt idx="9191">
                  <c:v>0.63733009223437043</c:v>
                </c:pt>
                <c:pt idx="9192">
                  <c:v>0.63755043351915086</c:v>
                </c:pt>
                <c:pt idx="9193">
                  <c:v>0.6377708565079131</c:v>
                </c:pt>
                <c:pt idx="9194">
                  <c:v>0.637991361231945</c:v>
                </c:pt>
                <c:pt idx="9195">
                  <c:v>0.63821194772254808</c:v>
                </c:pt>
                <c:pt idx="9196">
                  <c:v>0.63843261601103418</c:v>
                </c:pt>
                <c:pt idx="9197">
                  <c:v>0.63865336612872825</c:v>
                </c:pt>
                <c:pt idx="9198">
                  <c:v>0.63887419810696744</c:v>
                </c:pt>
                <c:pt idx="9199">
                  <c:v>0.63909511197710112</c:v>
                </c:pt>
                <c:pt idx="9200">
                  <c:v>0.63931610777049053</c:v>
                </c:pt>
              </c:numCache>
            </c:numRef>
          </c:xVal>
          <c:yVal>
            <c:numRef>
              <c:f>'6. 207Pb-206Pb table'!$A$7:$A$9207</c:f>
              <c:numCache>
                <c:formatCode>0.0</c:formatCode>
                <c:ptCount val="920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pt idx="121">
                  <c:v>60.5</c:v>
                </c:pt>
                <c:pt idx="122">
                  <c:v>61</c:v>
                </c:pt>
                <c:pt idx="123">
                  <c:v>61.5</c:v>
                </c:pt>
                <c:pt idx="124">
                  <c:v>62</c:v>
                </c:pt>
                <c:pt idx="125">
                  <c:v>62.5</c:v>
                </c:pt>
                <c:pt idx="126">
                  <c:v>63</c:v>
                </c:pt>
                <c:pt idx="127">
                  <c:v>63.5</c:v>
                </c:pt>
                <c:pt idx="128">
                  <c:v>64</c:v>
                </c:pt>
                <c:pt idx="129">
                  <c:v>64.5</c:v>
                </c:pt>
                <c:pt idx="130">
                  <c:v>65</c:v>
                </c:pt>
                <c:pt idx="131">
                  <c:v>65.5</c:v>
                </c:pt>
                <c:pt idx="132">
                  <c:v>66</c:v>
                </c:pt>
                <c:pt idx="133">
                  <c:v>66.5</c:v>
                </c:pt>
                <c:pt idx="134">
                  <c:v>67</c:v>
                </c:pt>
                <c:pt idx="135">
                  <c:v>67.5</c:v>
                </c:pt>
                <c:pt idx="136">
                  <c:v>68</c:v>
                </c:pt>
                <c:pt idx="137">
                  <c:v>68.5</c:v>
                </c:pt>
                <c:pt idx="138">
                  <c:v>69</c:v>
                </c:pt>
                <c:pt idx="139">
                  <c:v>69.5</c:v>
                </c:pt>
                <c:pt idx="140">
                  <c:v>70</c:v>
                </c:pt>
                <c:pt idx="141">
                  <c:v>70.5</c:v>
                </c:pt>
                <c:pt idx="142">
                  <c:v>71</c:v>
                </c:pt>
                <c:pt idx="143">
                  <c:v>71.5</c:v>
                </c:pt>
                <c:pt idx="144">
                  <c:v>72</c:v>
                </c:pt>
                <c:pt idx="145">
                  <c:v>72.5</c:v>
                </c:pt>
                <c:pt idx="146">
                  <c:v>73</c:v>
                </c:pt>
                <c:pt idx="147">
                  <c:v>73.5</c:v>
                </c:pt>
                <c:pt idx="148">
                  <c:v>74</c:v>
                </c:pt>
                <c:pt idx="149">
                  <c:v>74.5</c:v>
                </c:pt>
                <c:pt idx="150">
                  <c:v>75</c:v>
                </c:pt>
                <c:pt idx="151">
                  <c:v>75.5</c:v>
                </c:pt>
                <c:pt idx="152">
                  <c:v>76</c:v>
                </c:pt>
                <c:pt idx="153">
                  <c:v>76.5</c:v>
                </c:pt>
                <c:pt idx="154">
                  <c:v>77</c:v>
                </c:pt>
                <c:pt idx="155">
                  <c:v>77.5</c:v>
                </c:pt>
                <c:pt idx="156">
                  <c:v>78</c:v>
                </c:pt>
                <c:pt idx="157">
                  <c:v>78.5</c:v>
                </c:pt>
                <c:pt idx="158">
                  <c:v>79</c:v>
                </c:pt>
                <c:pt idx="159">
                  <c:v>79.5</c:v>
                </c:pt>
                <c:pt idx="160">
                  <c:v>80</c:v>
                </c:pt>
                <c:pt idx="161">
                  <c:v>80.5</c:v>
                </c:pt>
                <c:pt idx="162">
                  <c:v>81</c:v>
                </c:pt>
                <c:pt idx="163">
                  <c:v>81.5</c:v>
                </c:pt>
                <c:pt idx="164">
                  <c:v>82</c:v>
                </c:pt>
                <c:pt idx="165">
                  <c:v>82.5</c:v>
                </c:pt>
                <c:pt idx="166">
                  <c:v>83</c:v>
                </c:pt>
                <c:pt idx="167">
                  <c:v>83.5</c:v>
                </c:pt>
                <c:pt idx="168">
                  <c:v>84</c:v>
                </c:pt>
                <c:pt idx="169">
                  <c:v>84.5</c:v>
                </c:pt>
                <c:pt idx="170">
                  <c:v>85</c:v>
                </c:pt>
                <c:pt idx="171">
                  <c:v>85.5</c:v>
                </c:pt>
                <c:pt idx="172">
                  <c:v>86</c:v>
                </c:pt>
                <c:pt idx="173">
                  <c:v>86.5</c:v>
                </c:pt>
                <c:pt idx="174">
                  <c:v>87</c:v>
                </c:pt>
                <c:pt idx="175">
                  <c:v>87.5</c:v>
                </c:pt>
                <c:pt idx="176">
                  <c:v>88</c:v>
                </c:pt>
                <c:pt idx="177">
                  <c:v>88.5</c:v>
                </c:pt>
                <c:pt idx="178">
                  <c:v>89</c:v>
                </c:pt>
                <c:pt idx="179">
                  <c:v>89.5</c:v>
                </c:pt>
                <c:pt idx="180">
                  <c:v>90</c:v>
                </c:pt>
                <c:pt idx="181">
                  <c:v>90.5</c:v>
                </c:pt>
                <c:pt idx="182">
                  <c:v>91</c:v>
                </c:pt>
                <c:pt idx="183">
                  <c:v>91.5</c:v>
                </c:pt>
                <c:pt idx="184">
                  <c:v>92</c:v>
                </c:pt>
                <c:pt idx="185">
                  <c:v>92.5</c:v>
                </c:pt>
                <c:pt idx="186">
                  <c:v>93</c:v>
                </c:pt>
                <c:pt idx="187">
                  <c:v>93.5</c:v>
                </c:pt>
                <c:pt idx="188">
                  <c:v>94</c:v>
                </c:pt>
                <c:pt idx="189">
                  <c:v>94.5</c:v>
                </c:pt>
                <c:pt idx="190">
                  <c:v>95</c:v>
                </c:pt>
                <c:pt idx="191">
                  <c:v>95.5</c:v>
                </c:pt>
                <c:pt idx="192">
                  <c:v>96</c:v>
                </c:pt>
                <c:pt idx="193">
                  <c:v>96.5</c:v>
                </c:pt>
                <c:pt idx="194">
                  <c:v>97</c:v>
                </c:pt>
                <c:pt idx="195">
                  <c:v>97.5</c:v>
                </c:pt>
                <c:pt idx="196">
                  <c:v>98</c:v>
                </c:pt>
                <c:pt idx="197">
                  <c:v>98.5</c:v>
                </c:pt>
                <c:pt idx="198">
                  <c:v>99</c:v>
                </c:pt>
                <c:pt idx="199">
                  <c:v>99.5</c:v>
                </c:pt>
                <c:pt idx="200">
                  <c:v>100</c:v>
                </c:pt>
                <c:pt idx="201">
                  <c:v>100.5</c:v>
                </c:pt>
                <c:pt idx="202">
                  <c:v>101</c:v>
                </c:pt>
                <c:pt idx="203">
                  <c:v>101.5</c:v>
                </c:pt>
                <c:pt idx="204">
                  <c:v>102</c:v>
                </c:pt>
                <c:pt idx="205">
                  <c:v>102.5</c:v>
                </c:pt>
                <c:pt idx="206">
                  <c:v>103</c:v>
                </c:pt>
                <c:pt idx="207">
                  <c:v>103.5</c:v>
                </c:pt>
                <c:pt idx="208">
                  <c:v>104</c:v>
                </c:pt>
                <c:pt idx="209">
                  <c:v>104.5</c:v>
                </c:pt>
                <c:pt idx="210">
                  <c:v>105</c:v>
                </c:pt>
                <c:pt idx="211">
                  <c:v>105.5</c:v>
                </c:pt>
                <c:pt idx="212">
                  <c:v>106</c:v>
                </c:pt>
                <c:pt idx="213">
                  <c:v>106.5</c:v>
                </c:pt>
                <c:pt idx="214">
                  <c:v>107</c:v>
                </c:pt>
                <c:pt idx="215">
                  <c:v>107.5</c:v>
                </c:pt>
                <c:pt idx="216">
                  <c:v>108</c:v>
                </c:pt>
                <c:pt idx="217">
                  <c:v>108.5</c:v>
                </c:pt>
                <c:pt idx="218">
                  <c:v>109</c:v>
                </c:pt>
                <c:pt idx="219">
                  <c:v>109.5</c:v>
                </c:pt>
                <c:pt idx="220">
                  <c:v>110</c:v>
                </c:pt>
                <c:pt idx="221">
                  <c:v>110.5</c:v>
                </c:pt>
                <c:pt idx="222">
                  <c:v>111</c:v>
                </c:pt>
                <c:pt idx="223">
                  <c:v>111.5</c:v>
                </c:pt>
                <c:pt idx="224">
                  <c:v>112</c:v>
                </c:pt>
                <c:pt idx="225">
                  <c:v>112.5</c:v>
                </c:pt>
                <c:pt idx="226">
                  <c:v>113</c:v>
                </c:pt>
                <c:pt idx="227">
                  <c:v>113.5</c:v>
                </c:pt>
                <c:pt idx="228">
                  <c:v>114</c:v>
                </c:pt>
                <c:pt idx="229">
                  <c:v>114.5</c:v>
                </c:pt>
                <c:pt idx="230">
                  <c:v>115</c:v>
                </c:pt>
                <c:pt idx="231">
                  <c:v>115.5</c:v>
                </c:pt>
                <c:pt idx="232">
                  <c:v>116</c:v>
                </c:pt>
                <c:pt idx="233">
                  <c:v>116.5</c:v>
                </c:pt>
                <c:pt idx="234">
                  <c:v>117</c:v>
                </c:pt>
                <c:pt idx="235">
                  <c:v>117.5</c:v>
                </c:pt>
                <c:pt idx="236">
                  <c:v>118</c:v>
                </c:pt>
                <c:pt idx="237">
                  <c:v>118.5</c:v>
                </c:pt>
                <c:pt idx="238">
                  <c:v>119</c:v>
                </c:pt>
                <c:pt idx="239">
                  <c:v>119.5</c:v>
                </c:pt>
                <c:pt idx="240">
                  <c:v>120</c:v>
                </c:pt>
                <c:pt idx="241">
                  <c:v>120.5</c:v>
                </c:pt>
                <c:pt idx="242">
                  <c:v>121</c:v>
                </c:pt>
                <c:pt idx="243">
                  <c:v>121.5</c:v>
                </c:pt>
                <c:pt idx="244">
                  <c:v>122</c:v>
                </c:pt>
                <c:pt idx="245">
                  <c:v>122.5</c:v>
                </c:pt>
                <c:pt idx="246">
                  <c:v>123</c:v>
                </c:pt>
                <c:pt idx="247">
                  <c:v>123.5</c:v>
                </c:pt>
                <c:pt idx="248">
                  <c:v>124</c:v>
                </c:pt>
                <c:pt idx="249">
                  <c:v>124.5</c:v>
                </c:pt>
                <c:pt idx="250">
                  <c:v>125</c:v>
                </c:pt>
                <c:pt idx="251">
                  <c:v>125.5</c:v>
                </c:pt>
                <c:pt idx="252">
                  <c:v>126</c:v>
                </c:pt>
                <c:pt idx="253">
                  <c:v>126.5</c:v>
                </c:pt>
                <c:pt idx="254">
                  <c:v>127</c:v>
                </c:pt>
                <c:pt idx="255">
                  <c:v>127.5</c:v>
                </c:pt>
                <c:pt idx="256">
                  <c:v>128</c:v>
                </c:pt>
                <c:pt idx="257">
                  <c:v>128.5</c:v>
                </c:pt>
                <c:pt idx="258">
                  <c:v>129</c:v>
                </c:pt>
                <c:pt idx="259">
                  <c:v>129.5</c:v>
                </c:pt>
                <c:pt idx="260">
                  <c:v>130</c:v>
                </c:pt>
                <c:pt idx="261">
                  <c:v>130.5</c:v>
                </c:pt>
                <c:pt idx="262">
                  <c:v>131</c:v>
                </c:pt>
                <c:pt idx="263">
                  <c:v>131.5</c:v>
                </c:pt>
                <c:pt idx="264">
                  <c:v>132</c:v>
                </c:pt>
                <c:pt idx="265">
                  <c:v>132.5</c:v>
                </c:pt>
                <c:pt idx="266">
                  <c:v>133</c:v>
                </c:pt>
                <c:pt idx="267">
                  <c:v>133.5</c:v>
                </c:pt>
                <c:pt idx="268">
                  <c:v>134</c:v>
                </c:pt>
                <c:pt idx="269">
                  <c:v>134.5</c:v>
                </c:pt>
                <c:pt idx="270">
                  <c:v>135</c:v>
                </c:pt>
                <c:pt idx="271">
                  <c:v>135.5</c:v>
                </c:pt>
                <c:pt idx="272">
                  <c:v>136</c:v>
                </c:pt>
                <c:pt idx="273">
                  <c:v>136.5</c:v>
                </c:pt>
                <c:pt idx="274">
                  <c:v>137</c:v>
                </c:pt>
                <c:pt idx="275">
                  <c:v>137.5</c:v>
                </c:pt>
                <c:pt idx="276">
                  <c:v>138</c:v>
                </c:pt>
                <c:pt idx="277">
                  <c:v>138.5</c:v>
                </c:pt>
                <c:pt idx="278">
                  <c:v>139</c:v>
                </c:pt>
                <c:pt idx="279">
                  <c:v>139.5</c:v>
                </c:pt>
                <c:pt idx="280">
                  <c:v>140</c:v>
                </c:pt>
                <c:pt idx="281">
                  <c:v>140.5</c:v>
                </c:pt>
                <c:pt idx="282">
                  <c:v>141</c:v>
                </c:pt>
                <c:pt idx="283">
                  <c:v>141.5</c:v>
                </c:pt>
                <c:pt idx="284">
                  <c:v>142</c:v>
                </c:pt>
                <c:pt idx="285">
                  <c:v>142.5</c:v>
                </c:pt>
                <c:pt idx="286">
                  <c:v>143</c:v>
                </c:pt>
                <c:pt idx="287">
                  <c:v>143.5</c:v>
                </c:pt>
                <c:pt idx="288">
                  <c:v>144</c:v>
                </c:pt>
                <c:pt idx="289">
                  <c:v>144.5</c:v>
                </c:pt>
                <c:pt idx="290">
                  <c:v>145</c:v>
                </c:pt>
                <c:pt idx="291">
                  <c:v>145.5</c:v>
                </c:pt>
                <c:pt idx="292">
                  <c:v>146</c:v>
                </c:pt>
                <c:pt idx="293">
                  <c:v>146.5</c:v>
                </c:pt>
                <c:pt idx="294">
                  <c:v>147</c:v>
                </c:pt>
                <c:pt idx="295">
                  <c:v>147.5</c:v>
                </c:pt>
                <c:pt idx="296">
                  <c:v>148</c:v>
                </c:pt>
                <c:pt idx="297">
                  <c:v>148.5</c:v>
                </c:pt>
                <c:pt idx="298">
                  <c:v>149</c:v>
                </c:pt>
                <c:pt idx="299">
                  <c:v>149.5</c:v>
                </c:pt>
                <c:pt idx="300">
                  <c:v>150</c:v>
                </c:pt>
                <c:pt idx="301">
                  <c:v>150.5</c:v>
                </c:pt>
                <c:pt idx="302">
                  <c:v>151</c:v>
                </c:pt>
                <c:pt idx="303">
                  <c:v>151.5</c:v>
                </c:pt>
                <c:pt idx="304">
                  <c:v>152</c:v>
                </c:pt>
                <c:pt idx="305">
                  <c:v>152.5</c:v>
                </c:pt>
                <c:pt idx="306">
                  <c:v>153</c:v>
                </c:pt>
                <c:pt idx="307">
                  <c:v>153.5</c:v>
                </c:pt>
                <c:pt idx="308">
                  <c:v>154</c:v>
                </c:pt>
                <c:pt idx="309">
                  <c:v>154.5</c:v>
                </c:pt>
                <c:pt idx="310">
                  <c:v>155</c:v>
                </c:pt>
                <c:pt idx="311">
                  <c:v>155.5</c:v>
                </c:pt>
                <c:pt idx="312">
                  <c:v>156</c:v>
                </c:pt>
                <c:pt idx="313">
                  <c:v>156.5</c:v>
                </c:pt>
                <c:pt idx="314">
                  <c:v>157</c:v>
                </c:pt>
                <c:pt idx="315">
                  <c:v>157.5</c:v>
                </c:pt>
                <c:pt idx="316">
                  <c:v>158</c:v>
                </c:pt>
                <c:pt idx="317">
                  <c:v>158.5</c:v>
                </c:pt>
                <c:pt idx="318">
                  <c:v>159</c:v>
                </c:pt>
                <c:pt idx="319">
                  <c:v>159.5</c:v>
                </c:pt>
                <c:pt idx="320">
                  <c:v>160</c:v>
                </c:pt>
                <c:pt idx="321">
                  <c:v>160.5</c:v>
                </c:pt>
                <c:pt idx="322">
                  <c:v>161</c:v>
                </c:pt>
                <c:pt idx="323">
                  <c:v>161.5</c:v>
                </c:pt>
                <c:pt idx="324">
                  <c:v>162</c:v>
                </c:pt>
                <c:pt idx="325">
                  <c:v>162.5</c:v>
                </c:pt>
                <c:pt idx="326">
                  <c:v>163</c:v>
                </c:pt>
                <c:pt idx="327">
                  <c:v>163.5</c:v>
                </c:pt>
                <c:pt idx="328">
                  <c:v>164</c:v>
                </c:pt>
                <c:pt idx="329">
                  <c:v>164.5</c:v>
                </c:pt>
                <c:pt idx="330">
                  <c:v>165</c:v>
                </c:pt>
                <c:pt idx="331">
                  <c:v>165.5</c:v>
                </c:pt>
                <c:pt idx="332">
                  <c:v>166</c:v>
                </c:pt>
                <c:pt idx="333">
                  <c:v>166.5</c:v>
                </c:pt>
                <c:pt idx="334">
                  <c:v>167</c:v>
                </c:pt>
                <c:pt idx="335">
                  <c:v>167.5</c:v>
                </c:pt>
                <c:pt idx="336">
                  <c:v>168</c:v>
                </c:pt>
                <c:pt idx="337">
                  <c:v>168.5</c:v>
                </c:pt>
                <c:pt idx="338">
                  <c:v>169</c:v>
                </c:pt>
                <c:pt idx="339">
                  <c:v>169.5</c:v>
                </c:pt>
                <c:pt idx="340">
                  <c:v>170</c:v>
                </c:pt>
                <c:pt idx="341">
                  <c:v>170.5</c:v>
                </c:pt>
                <c:pt idx="342">
                  <c:v>171</c:v>
                </c:pt>
                <c:pt idx="343">
                  <c:v>171.5</c:v>
                </c:pt>
                <c:pt idx="344">
                  <c:v>172</c:v>
                </c:pt>
                <c:pt idx="345">
                  <c:v>172.5</c:v>
                </c:pt>
                <c:pt idx="346">
                  <c:v>173</c:v>
                </c:pt>
                <c:pt idx="347">
                  <c:v>173.5</c:v>
                </c:pt>
                <c:pt idx="348">
                  <c:v>174</c:v>
                </c:pt>
                <c:pt idx="349">
                  <c:v>174.5</c:v>
                </c:pt>
                <c:pt idx="350">
                  <c:v>175</c:v>
                </c:pt>
                <c:pt idx="351">
                  <c:v>175.5</c:v>
                </c:pt>
                <c:pt idx="352">
                  <c:v>176</c:v>
                </c:pt>
                <c:pt idx="353">
                  <c:v>176.5</c:v>
                </c:pt>
                <c:pt idx="354">
                  <c:v>177</c:v>
                </c:pt>
                <c:pt idx="355">
                  <c:v>177.5</c:v>
                </c:pt>
                <c:pt idx="356">
                  <c:v>178</c:v>
                </c:pt>
                <c:pt idx="357">
                  <c:v>178.5</c:v>
                </c:pt>
                <c:pt idx="358">
                  <c:v>179</c:v>
                </c:pt>
                <c:pt idx="359">
                  <c:v>179.5</c:v>
                </c:pt>
                <c:pt idx="360">
                  <c:v>180</c:v>
                </c:pt>
                <c:pt idx="361">
                  <c:v>180.5</c:v>
                </c:pt>
                <c:pt idx="362">
                  <c:v>181</c:v>
                </c:pt>
                <c:pt idx="363">
                  <c:v>181.5</c:v>
                </c:pt>
                <c:pt idx="364">
                  <c:v>182</c:v>
                </c:pt>
                <c:pt idx="365">
                  <c:v>182.5</c:v>
                </c:pt>
                <c:pt idx="366">
                  <c:v>183</c:v>
                </c:pt>
                <c:pt idx="367">
                  <c:v>183.5</c:v>
                </c:pt>
                <c:pt idx="368">
                  <c:v>184</c:v>
                </c:pt>
                <c:pt idx="369">
                  <c:v>184.5</c:v>
                </c:pt>
                <c:pt idx="370">
                  <c:v>185</c:v>
                </c:pt>
                <c:pt idx="371">
                  <c:v>185.5</c:v>
                </c:pt>
                <c:pt idx="372">
                  <c:v>186</c:v>
                </c:pt>
                <c:pt idx="373">
                  <c:v>186.5</c:v>
                </c:pt>
                <c:pt idx="374">
                  <c:v>187</c:v>
                </c:pt>
                <c:pt idx="375">
                  <c:v>187.5</c:v>
                </c:pt>
                <c:pt idx="376">
                  <c:v>188</c:v>
                </c:pt>
                <c:pt idx="377">
                  <c:v>188.5</c:v>
                </c:pt>
                <c:pt idx="378">
                  <c:v>189</c:v>
                </c:pt>
                <c:pt idx="379">
                  <c:v>189.5</c:v>
                </c:pt>
                <c:pt idx="380">
                  <c:v>190</c:v>
                </c:pt>
                <c:pt idx="381">
                  <c:v>190.5</c:v>
                </c:pt>
                <c:pt idx="382">
                  <c:v>191</c:v>
                </c:pt>
                <c:pt idx="383">
                  <c:v>191.5</c:v>
                </c:pt>
                <c:pt idx="384">
                  <c:v>192</c:v>
                </c:pt>
                <c:pt idx="385">
                  <c:v>192.5</c:v>
                </c:pt>
                <c:pt idx="386">
                  <c:v>193</c:v>
                </c:pt>
                <c:pt idx="387">
                  <c:v>193.5</c:v>
                </c:pt>
                <c:pt idx="388">
                  <c:v>194</c:v>
                </c:pt>
                <c:pt idx="389">
                  <c:v>194.5</c:v>
                </c:pt>
                <c:pt idx="390">
                  <c:v>195</c:v>
                </c:pt>
                <c:pt idx="391">
                  <c:v>195.5</c:v>
                </c:pt>
                <c:pt idx="392">
                  <c:v>196</c:v>
                </c:pt>
                <c:pt idx="393">
                  <c:v>196.5</c:v>
                </c:pt>
                <c:pt idx="394">
                  <c:v>197</c:v>
                </c:pt>
                <c:pt idx="395">
                  <c:v>197.5</c:v>
                </c:pt>
                <c:pt idx="396">
                  <c:v>198</c:v>
                </c:pt>
                <c:pt idx="397">
                  <c:v>198.5</c:v>
                </c:pt>
                <c:pt idx="398">
                  <c:v>199</c:v>
                </c:pt>
                <c:pt idx="399">
                  <c:v>199.5</c:v>
                </c:pt>
                <c:pt idx="400">
                  <c:v>200</c:v>
                </c:pt>
                <c:pt idx="401">
                  <c:v>200.5</c:v>
                </c:pt>
                <c:pt idx="402">
                  <c:v>201</c:v>
                </c:pt>
                <c:pt idx="403">
                  <c:v>201.5</c:v>
                </c:pt>
                <c:pt idx="404">
                  <c:v>202</c:v>
                </c:pt>
                <c:pt idx="405">
                  <c:v>202.5</c:v>
                </c:pt>
                <c:pt idx="406">
                  <c:v>203</c:v>
                </c:pt>
                <c:pt idx="407">
                  <c:v>203.5</c:v>
                </c:pt>
                <c:pt idx="408">
                  <c:v>204</c:v>
                </c:pt>
                <c:pt idx="409">
                  <c:v>204.5</c:v>
                </c:pt>
                <c:pt idx="410">
                  <c:v>205</c:v>
                </c:pt>
                <c:pt idx="411">
                  <c:v>205.5</c:v>
                </c:pt>
                <c:pt idx="412">
                  <c:v>206</c:v>
                </c:pt>
                <c:pt idx="413">
                  <c:v>206.5</c:v>
                </c:pt>
                <c:pt idx="414">
                  <c:v>207</c:v>
                </c:pt>
                <c:pt idx="415">
                  <c:v>207.5</c:v>
                </c:pt>
                <c:pt idx="416">
                  <c:v>208</c:v>
                </c:pt>
                <c:pt idx="417">
                  <c:v>208.5</c:v>
                </c:pt>
                <c:pt idx="418">
                  <c:v>209</c:v>
                </c:pt>
                <c:pt idx="419">
                  <c:v>209.5</c:v>
                </c:pt>
                <c:pt idx="420">
                  <c:v>210</c:v>
                </c:pt>
                <c:pt idx="421">
                  <c:v>210.5</c:v>
                </c:pt>
                <c:pt idx="422">
                  <c:v>211</c:v>
                </c:pt>
                <c:pt idx="423">
                  <c:v>211.5</c:v>
                </c:pt>
                <c:pt idx="424">
                  <c:v>212</c:v>
                </c:pt>
                <c:pt idx="425">
                  <c:v>212.5</c:v>
                </c:pt>
                <c:pt idx="426">
                  <c:v>213</c:v>
                </c:pt>
                <c:pt idx="427">
                  <c:v>213.5</c:v>
                </c:pt>
                <c:pt idx="428">
                  <c:v>214</c:v>
                </c:pt>
                <c:pt idx="429">
                  <c:v>214.5</c:v>
                </c:pt>
                <c:pt idx="430">
                  <c:v>215</c:v>
                </c:pt>
                <c:pt idx="431">
                  <c:v>215.5</c:v>
                </c:pt>
                <c:pt idx="432">
                  <c:v>216</c:v>
                </c:pt>
                <c:pt idx="433">
                  <c:v>216.5</c:v>
                </c:pt>
                <c:pt idx="434">
                  <c:v>217</c:v>
                </c:pt>
                <c:pt idx="435">
                  <c:v>217.5</c:v>
                </c:pt>
                <c:pt idx="436">
                  <c:v>218</c:v>
                </c:pt>
                <c:pt idx="437">
                  <c:v>218.5</c:v>
                </c:pt>
                <c:pt idx="438">
                  <c:v>219</c:v>
                </c:pt>
                <c:pt idx="439">
                  <c:v>219.5</c:v>
                </c:pt>
                <c:pt idx="440">
                  <c:v>220</c:v>
                </c:pt>
                <c:pt idx="441">
                  <c:v>220.5</c:v>
                </c:pt>
                <c:pt idx="442">
                  <c:v>221</c:v>
                </c:pt>
                <c:pt idx="443">
                  <c:v>221.5</c:v>
                </c:pt>
                <c:pt idx="444">
                  <c:v>222</c:v>
                </c:pt>
                <c:pt idx="445">
                  <c:v>222.5</c:v>
                </c:pt>
                <c:pt idx="446">
                  <c:v>223</c:v>
                </c:pt>
                <c:pt idx="447">
                  <c:v>223.5</c:v>
                </c:pt>
                <c:pt idx="448">
                  <c:v>224</c:v>
                </c:pt>
                <c:pt idx="449">
                  <c:v>224.5</c:v>
                </c:pt>
                <c:pt idx="450">
                  <c:v>225</c:v>
                </c:pt>
                <c:pt idx="451">
                  <c:v>225.5</c:v>
                </c:pt>
                <c:pt idx="452">
                  <c:v>226</c:v>
                </c:pt>
                <c:pt idx="453">
                  <c:v>226.5</c:v>
                </c:pt>
                <c:pt idx="454">
                  <c:v>227</c:v>
                </c:pt>
                <c:pt idx="455">
                  <c:v>227.5</c:v>
                </c:pt>
                <c:pt idx="456">
                  <c:v>228</c:v>
                </c:pt>
                <c:pt idx="457">
                  <c:v>228.5</c:v>
                </c:pt>
                <c:pt idx="458">
                  <c:v>229</c:v>
                </c:pt>
                <c:pt idx="459">
                  <c:v>229.5</c:v>
                </c:pt>
                <c:pt idx="460">
                  <c:v>230</c:v>
                </c:pt>
                <c:pt idx="461">
                  <c:v>230.5</c:v>
                </c:pt>
                <c:pt idx="462">
                  <c:v>231</c:v>
                </c:pt>
                <c:pt idx="463">
                  <c:v>231.5</c:v>
                </c:pt>
                <c:pt idx="464">
                  <c:v>232</c:v>
                </c:pt>
                <c:pt idx="465">
                  <c:v>232.5</c:v>
                </c:pt>
                <c:pt idx="466">
                  <c:v>233</c:v>
                </c:pt>
                <c:pt idx="467">
                  <c:v>233.5</c:v>
                </c:pt>
                <c:pt idx="468">
                  <c:v>234</c:v>
                </c:pt>
                <c:pt idx="469">
                  <c:v>234.5</c:v>
                </c:pt>
                <c:pt idx="470">
                  <c:v>235</c:v>
                </c:pt>
                <c:pt idx="471">
                  <c:v>235.5</c:v>
                </c:pt>
                <c:pt idx="472">
                  <c:v>236</c:v>
                </c:pt>
                <c:pt idx="473">
                  <c:v>236.5</c:v>
                </c:pt>
                <c:pt idx="474">
                  <c:v>237</c:v>
                </c:pt>
                <c:pt idx="475">
                  <c:v>237.5</c:v>
                </c:pt>
                <c:pt idx="476">
                  <c:v>238</c:v>
                </c:pt>
                <c:pt idx="477">
                  <c:v>238.5</c:v>
                </c:pt>
                <c:pt idx="478">
                  <c:v>239</c:v>
                </c:pt>
                <c:pt idx="479">
                  <c:v>239.5</c:v>
                </c:pt>
                <c:pt idx="480">
                  <c:v>240</c:v>
                </c:pt>
                <c:pt idx="481">
                  <c:v>240.5</c:v>
                </c:pt>
                <c:pt idx="482">
                  <c:v>241</c:v>
                </c:pt>
                <c:pt idx="483">
                  <c:v>241.5</c:v>
                </c:pt>
                <c:pt idx="484">
                  <c:v>242</c:v>
                </c:pt>
                <c:pt idx="485">
                  <c:v>242.5</c:v>
                </c:pt>
                <c:pt idx="486">
                  <c:v>243</c:v>
                </c:pt>
                <c:pt idx="487">
                  <c:v>243.5</c:v>
                </c:pt>
                <c:pt idx="488">
                  <c:v>244</c:v>
                </c:pt>
                <c:pt idx="489">
                  <c:v>244.5</c:v>
                </c:pt>
                <c:pt idx="490">
                  <c:v>245</c:v>
                </c:pt>
                <c:pt idx="491">
                  <c:v>245.5</c:v>
                </c:pt>
                <c:pt idx="492">
                  <c:v>246</c:v>
                </c:pt>
                <c:pt idx="493">
                  <c:v>246.5</c:v>
                </c:pt>
                <c:pt idx="494">
                  <c:v>247</c:v>
                </c:pt>
                <c:pt idx="495">
                  <c:v>247.5</c:v>
                </c:pt>
                <c:pt idx="496">
                  <c:v>248</c:v>
                </c:pt>
                <c:pt idx="497">
                  <c:v>248.5</c:v>
                </c:pt>
                <c:pt idx="498">
                  <c:v>249</c:v>
                </c:pt>
                <c:pt idx="499">
                  <c:v>249.5</c:v>
                </c:pt>
                <c:pt idx="500">
                  <c:v>250</c:v>
                </c:pt>
                <c:pt idx="501">
                  <c:v>250.5</c:v>
                </c:pt>
                <c:pt idx="502">
                  <c:v>251</c:v>
                </c:pt>
                <c:pt idx="503">
                  <c:v>251.5</c:v>
                </c:pt>
                <c:pt idx="504">
                  <c:v>252</c:v>
                </c:pt>
                <c:pt idx="505">
                  <c:v>252.5</c:v>
                </c:pt>
                <c:pt idx="506">
                  <c:v>253</c:v>
                </c:pt>
                <c:pt idx="507">
                  <c:v>253.5</c:v>
                </c:pt>
                <c:pt idx="508">
                  <c:v>254</c:v>
                </c:pt>
                <c:pt idx="509">
                  <c:v>254.5</c:v>
                </c:pt>
                <c:pt idx="510">
                  <c:v>255</c:v>
                </c:pt>
                <c:pt idx="511">
                  <c:v>255.5</c:v>
                </c:pt>
                <c:pt idx="512">
                  <c:v>256</c:v>
                </c:pt>
                <c:pt idx="513">
                  <c:v>256.5</c:v>
                </c:pt>
                <c:pt idx="514">
                  <c:v>257</c:v>
                </c:pt>
                <c:pt idx="515">
                  <c:v>257.5</c:v>
                </c:pt>
                <c:pt idx="516">
                  <c:v>258</c:v>
                </c:pt>
                <c:pt idx="517">
                  <c:v>258.5</c:v>
                </c:pt>
                <c:pt idx="518">
                  <c:v>259</c:v>
                </c:pt>
                <c:pt idx="519">
                  <c:v>259.5</c:v>
                </c:pt>
                <c:pt idx="520">
                  <c:v>260</c:v>
                </c:pt>
                <c:pt idx="521">
                  <c:v>260.5</c:v>
                </c:pt>
                <c:pt idx="522">
                  <c:v>261</c:v>
                </c:pt>
                <c:pt idx="523">
                  <c:v>261.5</c:v>
                </c:pt>
                <c:pt idx="524">
                  <c:v>262</c:v>
                </c:pt>
                <c:pt idx="525">
                  <c:v>262.5</c:v>
                </c:pt>
                <c:pt idx="526">
                  <c:v>263</c:v>
                </c:pt>
                <c:pt idx="527">
                  <c:v>263.5</c:v>
                </c:pt>
                <c:pt idx="528">
                  <c:v>264</c:v>
                </c:pt>
                <c:pt idx="529">
                  <c:v>264.5</c:v>
                </c:pt>
                <c:pt idx="530">
                  <c:v>265</c:v>
                </c:pt>
                <c:pt idx="531">
                  <c:v>265.5</c:v>
                </c:pt>
                <c:pt idx="532">
                  <c:v>266</c:v>
                </c:pt>
                <c:pt idx="533">
                  <c:v>266.5</c:v>
                </c:pt>
                <c:pt idx="534">
                  <c:v>267</c:v>
                </c:pt>
                <c:pt idx="535">
                  <c:v>267.5</c:v>
                </c:pt>
                <c:pt idx="536">
                  <c:v>268</c:v>
                </c:pt>
                <c:pt idx="537">
                  <c:v>268.5</c:v>
                </c:pt>
                <c:pt idx="538">
                  <c:v>269</c:v>
                </c:pt>
                <c:pt idx="539">
                  <c:v>269.5</c:v>
                </c:pt>
                <c:pt idx="540">
                  <c:v>270</c:v>
                </c:pt>
                <c:pt idx="541">
                  <c:v>270.5</c:v>
                </c:pt>
                <c:pt idx="542">
                  <c:v>271</c:v>
                </c:pt>
                <c:pt idx="543">
                  <c:v>271.5</c:v>
                </c:pt>
                <c:pt idx="544">
                  <c:v>272</c:v>
                </c:pt>
                <c:pt idx="545">
                  <c:v>272.5</c:v>
                </c:pt>
                <c:pt idx="546">
                  <c:v>273</c:v>
                </c:pt>
                <c:pt idx="547">
                  <c:v>273.5</c:v>
                </c:pt>
                <c:pt idx="548">
                  <c:v>274</c:v>
                </c:pt>
                <c:pt idx="549">
                  <c:v>274.5</c:v>
                </c:pt>
                <c:pt idx="550">
                  <c:v>275</c:v>
                </c:pt>
                <c:pt idx="551">
                  <c:v>275.5</c:v>
                </c:pt>
                <c:pt idx="552">
                  <c:v>276</c:v>
                </c:pt>
                <c:pt idx="553">
                  <c:v>276.5</c:v>
                </c:pt>
                <c:pt idx="554">
                  <c:v>277</c:v>
                </c:pt>
                <c:pt idx="555">
                  <c:v>277.5</c:v>
                </c:pt>
                <c:pt idx="556">
                  <c:v>278</c:v>
                </c:pt>
                <c:pt idx="557">
                  <c:v>278.5</c:v>
                </c:pt>
                <c:pt idx="558">
                  <c:v>279</c:v>
                </c:pt>
                <c:pt idx="559">
                  <c:v>279.5</c:v>
                </c:pt>
                <c:pt idx="560">
                  <c:v>280</c:v>
                </c:pt>
                <c:pt idx="561">
                  <c:v>280.5</c:v>
                </c:pt>
                <c:pt idx="562">
                  <c:v>281</c:v>
                </c:pt>
                <c:pt idx="563">
                  <c:v>281.5</c:v>
                </c:pt>
                <c:pt idx="564">
                  <c:v>282</c:v>
                </c:pt>
                <c:pt idx="565">
                  <c:v>282.5</c:v>
                </c:pt>
                <c:pt idx="566">
                  <c:v>283</c:v>
                </c:pt>
                <c:pt idx="567">
                  <c:v>283.5</c:v>
                </c:pt>
                <c:pt idx="568">
                  <c:v>284</c:v>
                </c:pt>
                <c:pt idx="569">
                  <c:v>284.5</c:v>
                </c:pt>
                <c:pt idx="570">
                  <c:v>285</c:v>
                </c:pt>
                <c:pt idx="571">
                  <c:v>285.5</c:v>
                </c:pt>
                <c:pt idx="572">
                  <c:v>286</c:v>
                </c:pt>
                <c:pt idx="573">
                  <c:v>286.5</c:v>
                </c:pt>
                <c:pt idx="574">
                  <c:v>287</c:v>
                </c:pt>
                <c:pt idx="575">
                  <c:v>287.5</c:v>
                </c:pt>
                <c:pt idx="576">
                  <c:v>288</c:v>
                </c:pt>
                <c:pt idx="577">
                  <c:v>288.5</c:v>
                </c:pt>
                <c:pt idx="578">
                  <c:v>289</c:v>
                </c:pt>
                <c:pt idx="579">
                  <c:v>289.5</c:v>
                </c:pt>
                <c:pt idx="580">
                  <c:v>290</c:v>
                </c:pt>
                <c:pt idx="581">
                  <c:v>290.5</c:v>
                </c:pt>
                <c:pt idx="582">
                  <c:v>291</c:v>
                </c:pt>
                <c:pt idx="583">
                  <c:v>291.5</c:v>
                </c:pt>
                <c:pt idx="584">
                  <c:v>292</c:v>
                </c:pt>
                <c:pt idx="585">
                  <c:v>292.5</c:v>
                </c:pt>
                <c:pt idx="586">
                  <c:v>293</c:v>
                </c:pt>
                <c:pt idx="587">
                  <c:v>293.5</c:v>
                </c:pt>
                <c:pt idx="588">
                  <c:v>294</c:v>
                </c:pt>
                <c:pt idx="589">
                  <c:v>294.5</c:v>
                </c:pt>
                <c:pt idx="590">
                  <c:v>295</c:v>
                </c:pt>
                <c:pt idx="591">
                  <c:v>295.5</c:v>
                </c:pt>
                <c:pt idx="592">
                  <c:v>296</c:v>
                </c:pt>
                <c:pt idx="593">
                  <c:v>296.5</c:v>
                </c:pt>
                <c:pt idx="594">
                  <c:v>297</c:v>
                </c:pt>
                <c:pt idx="595">
                  <c:v>297.5</c:v>
                </c:pt>
                <c:pt idx="596">
                  <c:v>298</c:v>
                </c:pt>
                <c:pt idx="597">
                  <c:v>298.5</c:v>
                </c:pt>
                <c:pt idx="598">
                  <c:v>299</c:v>
                </c:pt>
                <c:pt idx="599">
                  <c:v>299.5</c:v>
                </c:pt>
                <c:pt idx="600">
                  <c:v>300</c:v>
                </c:pt>
                <c:pt idx="601">
                  <c:v>300.5</c:v>
                </c:pt>
                <c:pt idx="602">
                  <c:v>301</c:v>
                </c:pt>
                <c:pt idx="603">
                  <c:v>301.5</c:v>
                </c:pt>
                <c:pt idx="604">
                  <c:v>302</c:v>
                </c:pt>
                <c:pt idx="605">
                  <c:v>302.5</c:v>
                </c:pt>
                <c:pt idx="606">
                  <c:v>303</c:v>
                </c:pt>
                <c:pt idx="607">
                  <c:v>303.5</c:v>
                </c:pt>
                <c:pt idx="608">
                  <c:v>304</c:v>
                </c:pt>
                <c:pt idx="609">
                  <c:v>304.5</c:v>
                </c:pt>
                <c:pt idx="610">
                  <c:v>305</c:v>
                </c:pt>
                <c:pt idx="611">
                  <c:v>305.5</c:v>
                </c:pt>
                <c:pt idx="612">
                  <c:v>306</c:v>
                </c:pt>
                <c:pt idx="613">
                  <c:v>306.5</c:v>
                </c:pt>
                <c:pt idx="614">
                  <c:v>307</c:v>
                </c:pt>
                <c:pt idx="615">
                  <c:v>307.5</c:v>
                </c:pt>
                <c:pt idx="616">
                  <c:v>308</c:v>
                </c:pt>
                <c:pt idx="617">
                  <c:v>308.5</c:v>
                </c:pt>
                <c:pt idx="618">
                  <c:v>309</c:v>
                </c:pt>
                <c:pt idx="619">
                  <c:v>309.5</c:v>
                </c:pt>
                <c:pt idx="620">
                  <c:v>310</c:v>
                </c:pt>
                <c:pt idx="621">
                  <c:v>310.5</c:v>
                </c:pt>
                <c:pt idx="622">
                  <c:v>311</c:v>
                </c:pt>
                <c:pt idx="623">
                  <c:v>311.5</c:v>
                </c:pt>
                <c:pt idx="624">
                  <c:v>312</c:v>
                </c:pt>
                <c:pt idx="625">
                  <c:v>312.5</c:v>
                </c:pt>
                <c:pt idx="626">
                  <c:v>313</c:v>
                </c:pt>
                <c:pt idx="627">
                  <c:v>313.5</c:v>
                </c:pt>
                <c:pt idx="628">
                  <c:v>314</c:v>
                </c:pt>
                <c:pt idx="629">
                  <c:v>314.5</c:v>
                </c:pt>
                <c:pt idx="630">
                  <c:v>315</c:v>
                </c:pt>
                <c:pt idx="631">
                  <c:v>315.5</c:v>
                </c:pt>
                <c:pt idx="632">
                  <c:v>316</c:v>
                </c:pt>
                <c:pt idx="633">
                  <c:v>316.5</c:v>
                </c:pt>
                <c:pt idx="634">
                  <c:v>317</c:v>
                </c:pt>
                <c:pt idx="635">
                  <c:v>317.5</c:v>
                </c:pt>
                <c:pt idx="636">
                  <c:v>318</c:v>
                </c:pt>
                <c:pt idx="637">
                  <c:v>318.5</c:v>
                </c:pt>
                <c:pt idx="638">
                  <c:v>319</c:v>
                </c:pt>
                <c:pt idx="639">
                  <c:v>319.5</c:v>
                </c:pt>
                <c:pt idx="640">
                  <c:v>320</c:v>
                </c:pt>
                <c:pt idx="641">
                  <c:v>320.5</c:v>
                </c:pt>
                <c:pt idx="642">
                  <c:v>321</c:v>
                </c:pt>
                <c:pt idx="643">
                  <c:v>321.5</c:v>
                </c:pt>
                <c:pt idx="644">
                  <c:v>322</c:v>
                </c:pt>
                <c:pt idx="645">
                  <c:v>322.5</c:v>
                </c:pt>
                <c:pt idx="646">
                  <c:v>323</c:v>
                </c:pt>
                <c:pt idx="647">
                  <c:v>323.5</c:v>
                </c:pt>
                <c:pt idx="648">
                  <c:v>324</c:v>
                </c:pt>
                <c:pt idx="649">
                  <c:v>324.5</c:v>
                </c:pt>
                <c:pt idx="650">
                  <c:v>325</c:v>
                </c:pt>
                <c:pt idx="651">
                  <c:v>325.5</c:v>
                </c:pt>
                <c:pt idx="652">
                  <c:v>326</c:v>
                </c:pt>
                <c:pt idx="653">
                  <c:v>326.5</c:v>
                </c:pt>
                <c:pt idx="654">
                  <c:v>327</c:v>
                </c:pt>
                <c:pt idx="655">
                  <c:v>327.5</c:v>
                </c:pt>
                <c:pt idx="656">
                  <c:v>328</c:v>
                </c:pt>
                <c:pt idx="657">
                  <c:v>328.5</c:v>
                </c:pt>
                <c:pt idx="658">
                  <c:v>329</c:v>
                </c:pt>
                <c:pt idx="659">
                  <c:v>329.5</c:v>
                </c:pt>
                <c:pt idx="660">
                  <c:v>330</c:v>
                </c:pt>
                <c:pt idx="661">
                  <c:v>330.5</c:v>
                </c:pt>
                <c:pt idx="662">
                  <c:v>331</c:v>
                </c:pt>
                <c:pt idx="663">
                  <c:v>331.5</c:v>
                </c:pt>
                <c:pt idx="664">
                  <c:v>332</c:v>
                </c:pt>
                <c:pt idx="665">
                  <c:v>332.5</c:v>
                </c:pt>
                <c:pt idx="666">
                  <c:v>333</c:v>
                </c:pt>
                <c:pt idx="667">
                  <c:v>333.5</c:v>
                </c:pt>
                <c:pt idx="668">
                  <c:v>334</c:v>
                </c:pt>
                <c:pt idx="669">
                  <c:v>334.5</c:v>
                </c:pt>
                <c:pt idx="670">
                  <c:v>335</c:v>
                </c:pt>
                <c:pt idx="671">
                  <c:v>335.5</c:v>
                </c:pt>
                <c:pt idx="672">
                  <c:v>336</c:v>
                </c:pt>
                <c:pt idx="673">
                  <c:v>336.5</c:v>
                </c:pt>
                <c:pt idx="674">
                  <c:v>337</c:v>
                </c:pt>
                <c:pt idx="675">
                  <c:v>337.5</c:v>
                </c:pt>
                <c:pt idx="676">
                  <c:v>338</c:v>
                </c:pt>
                <c:pt idx="677">
                  <c:v>338.5</c:v>
                </c:pt>
                <c:pt idx="678">
                  <c:v>339</c:v>
                </c:pt>
                <c:pt idx="679">
                  <c:v>339.5</c:v>
                </c:pt>
                <c:pt idx="680">
                  <c:v>340</c:v>
                </c:pt>
                <c:pt idx="681">
                  <c:v>340.5</c:v>
                </c:pt>
                <c:pt idx="682">
                  <c:v>341</c:v>
                </c:pt>
                <c:pt idx="683">
                  <c:v>341.5</c:v>
                </c:pt>
                <c:pt idx="684">
                  <c:v>342</c:v>
                </c:pt>
                <c:pt idx="685">
                  <c:v>342.5</c:v>
                </c:pt>
                <c:pt idx="686">
                  <c:v>343</c:v>
                </c:pt>
                <c:pt idx="687">
                  <c:v>343.5</c:v>
                </c:pt>
                <c:pt idx="688">
                  <c:v>344</c:v>
                </c:pt>
                <c:pt idx="689">
                  <c:v>344.5</c:v>
                </c:pt>
                <c:pt idx="690">
                  <c:v>345</c:v>
                </c:pt>
                <c:pt idx="691">
                  <c:v>345.5</c:v>
                </c:pt>
                <c:pt idx="692">
                  <c:v>346</c:v>
                </c:pt>
                <c:pt idx="693">
                  <c:v>346.5</c:v>
                </c:pt>
                <c:pt idx="694">
                  <c:v>347</c:v>
                </c:pt>
                <c:pt idx="695">
                  <c:v>347.5</c:v>
                </c:pt>
                <c:pt idx="696">
                  <c:v>348</c:v>
                </c:pt>
                <c:pt idx="697">
                  <c:v>348.5</c:v>
                </c:pt>
                <c:pt idx="698">
                  <c:v>349</c:v>
                </c:pt>
                <c:pt idx="699">
                  <c:v>349.5</c:v>
                </c:pt>
                <c:pt idx="700">
                  <c:v>350</c:v>
                </c:pt>
                <c:pt idx="701">
                  <c:v>350.5</c:v>
                </c:pt>
                <c:pt idx="702">
                  <c:v>351</c:v>
                </c:pt>
                <c:pt idx="703">
                  <c:v>351.5</c:v>
                </c:pt>
                <c:pt idx="704">
                  <c:v>352</c:v>
                </c:pt>
                <c:pt idx="705">
                  <c:v>352.5</c:v>
                </c:pt>
                <c:pt idx="706">
                  <c:v>353</c:v>
                </c:pt>
                <c:pt idx="707">
                  <c:v>353.5</c:v>
                </c:pt>
                <c:pt idx="708">
                  <c:v>354</c:v>
                </c:pt>
                <c:pt idx="709">
                  <c:v>354.5</c:v>
                </c:pt>
                <c:pt idx="710">
                  <c:v>355</c:v>
                </c:pt>
                <c:pt idx="711">
                  <c:v>355.5</c:v>
                </c:pt>
                <c:pt idx="712">
                  <c:v>356</c:v>
                </c:pt>
                <c:pt idx="713">
                  <c:v>356.5</c:v>
                </c:pt>
                <c:pt idx="714">
                  <c:v>357</c:v>
                </c:pt>
                <c:pt idx="715">
                  <c:v>357.5</c:v>
                </c:pt>
                <c:pt idx="716">
                  <c:v>358</c:v>
                </c:pt>
                <c:pt idx="717">
                  <c:v>358.5</c:v>
                </c:pt>
                <c:pt idx="718">
                  <c:v>359</c:v>
                </c:pt>
                <c:pt idx="719">
                  <c:v>359.5</c:v>
                </c:pt>
                <c:pt idx="720">
                  <c:v>360</c:v>
                </c:pt>
                <c:pt idx="721">
                  <c:v>360.5</c:v>
                </c:pt>
                <c:pt idx="722">
                  <c:v>361</c:v>
                </c:pt>
                <c:pt idx="723">
                  <c:v>361.5</c:v>
                </c:pt>
                <c:pt idx="724">
                  <c:v>362</c:v>
                </c:pt>
                <c:pt idx="725">
                  <c:v>362.5</c:v>
                </c:pt>
                <c:pt idx="726">
                  <c:v>363</c:v>
                </c:pt>
                <c:pt idx="727">
                  <c:v>363.5</c:v>
                </c:pt>
                <c:pt idx="728">
                  <c:v>364</c:v>
                </c:pt>
                <c:pt idx="729">
                  <c:v>364.5</c:v>
                </c:pt>
                <c:pt idx="730">
                  <c:v>365</c:v>
                </c:pt>
                <c:pt idx="731">
                  <c:v>365.5</c:v>
                </c:pt>
                <c:pt idx="732">
                  <c:v>366</c:v>
                </c:pt>
                <c:pt idx="733">
                  <c:v>366.5</c:v>
                </c:pt>
                <c:pt idx="734">
                  <c:v>367</c:v>
                </c:pt>
                <c:pt idx="735">
                  <c:v>367.5</c:v>
                </c:pt>
                <c:pt idx="736">
                  <c:v>368</c:v>
                </c:pt>
                <c:pt idx="737">
                  <c:v>368.5</c:v>
                </c:pt>
                <c:pt idx="738">
                  <c:v>369</c:v>
                </c:pt>
                <c:pt idx="739">
                  <c:v>369.5</c:v>
                </c:pt>
                <c:pt idx="740">
                  <c:v>370</c:v>
                </c:pt>
                <c:pt idx="741">
                  <c:v>370.5</c:v>
                </c:pt>
                <c:pt idx="742">
                  <c:v>371</c:v>
                </c:pt>
                <c:pt idx="743">
                  <c:v>371.5</c:v>
                </c:pt>
                <c:pt idx="744">
                  <c:v>372</c:v>
                </c:pt>
                <c:pt idx="745">
                  <c:v>372.5</c:v>
                </c:pt>
                <c:pt idx="746">
                  <c:v>373</c:v>
                </c:pt>
                <c:pt idx="747">
                  <c:v>373.5</c:v>
                </c:pt>
                <c:pt idx="748">
                  <c:v>374</c:v>
                </c:pt>
                <c:pt idx="749">
                  <c:v>374.5</c:v>
                </c:pt>
                <c:pt idx="750">
                  <c:v>375</c:v>
                </c:pt>
                <c:pt idx="751">
                  <c:v>375.5</c:v>
                </c:pt>
                <c:pt idx="752">
                  <c:v>376</c:v>
                </c:pt>
                <c:pt idx="753">
                  <c:v>376.5</c:v>
                </c:pt>
                <c:pt idx="754">
                  <c:v>377</c:v>
                </c:pt>
                <c:pt idx="755">
                  <c:v>377.5</c:v>
                </c:pt>
                <c:pt idx="756">
                  <c:v>378</c:v>
                </c:pt>
                <c:pt idx="757">
                  <c:v>378.5</c:v>
                </c:pt>
                <c:pt idx="758">
                  <c:v>379</c:v>
                </c:pt>
                <c:pt idx="759">
                  <c:v>379.5</c:v>
                </c:pt>
                <c:pt idx="760">
                  <c:v>380</c:v>
                </c:pt>
                <c:pt idx="761">
                  <c:v>380.5</c:v>
                </c:pt>
                <c:pt idx="762">
                  <c:v>381</c:v>
                </c:pt>
                <c:pt idx="763">
                  <c:v>381.5</c:v>
                </c:pt>
                <c:pt idx="764">
                  <c:v>382</c:v>
                </c:pt>
                <c:pt idx="765">
                  <c:v>382.5</c:v>
                </c:pt>
                <c:pt idx="766">
                  <c:v>383</c:v>
                </c:pt>
                <c:pt idx="767">
                  <c:v>383.5</c:v>
                </c:pt>
                <c:pt idx="768">
                  <c:v>384</c:v>
                </c:pt>
                <c:pt idx="769">
                  <c:v>384.5</c:v>
                </c:pt>
                <c:pt idx="770">
                  <c:v>385</c:v>
                </c:pt>
                <c:pt idx="771">
                  <c:v>385.5</c:v>
                </c:pt>
                <c:pt idx="772">
                  <c:v>386</c:v>
                </c:pt>
                <c:pt idx="773">
                  <c:v>386.5</c:v>
                </c:pt>
                <c:pt idx="774">
                  <c:v>387</c:v>
                </c:pt>
                <c:pt idx="775">
                  <c:v>387.5</c:v>
                </c:pt>
                <c:pt idx="776">
                  <c:v>388</c:v>
                </c:pt>
                <c:pt idx="777">
                  <c:v>388.5</c:v>
                </c:pt>
                <c:pt idx="778">
                  <c:v>389</c:v>
                </c:pt>
                <c:pt idx="779">
                  <c:v>389.5</c:v>
                </c:pt>
                <c:pt idx="780">
                  <c:v>390</c:v>
                </c:pt>
                <c:pt idx="781">
                  <c:v>390.5</c:v>
                </c:pt>
                <c:pt idx="782">
                  <c:v>391</c:v>
                </c:pt>
                <c:pt idx="783">
                  <c:v>391.5</c:v>
                </c:pt>
                <c:pt idx="784">
                  <c:v>392</c:v>
                </c:pt>
                <c:pt idx="785">
                  <c:v>392.5</c:v>
                </c:pt>
                <c:pt idx="786">
                  <c:v>393</c:v>
                </c:pt>
                <c:pt idx="787">
                  <c:v>393.5</c:v>
                </c:pt>
                <c:pt idx="788">
                  <c:v>394</c:v>
                </c:pt>
                <c:pt idx="789">
                  <c:v>394.5</c:v>
                </c:pt>
                <c:pt idx="790">
                  <c:v>395</c:v>
                </c:pt>
                <c:pt idx="791">
                  <c:v>395.5</c:v>
                </c:pt>
                <c:pt idx="792">
                  <c:v>396</c:v>
                </c:pt>
                <c:pt idx="793">
                  <c:v>396.5</c:v>
                </c:pt>
                <c:pt idx="794">
                  <c:v>397</c:v>
                </c:pt>
                <c:pt idx="795">
                  <c:v>397.5</c:v>
                </c:pt>
                <c:pt idx="796">
                  <c:v>398</c:v>
                </c:pt>
                <c:pt idx="797">
                  <c:v>398.5</c:v>
                </c:pt>
                <c:pt idx="798">
                  <c:v>399</c:v>
                </c:pt>
                <c:pt idx="799">
                  <c:v>399.5</c:v>
                </c:pt>
                <c:pt idx="800">
                  <c:v>400</c:v>
                </c:pt>
                <c:pt idx="801">
                  <c:v>400.5</c:v>
                </c:pt>
                <c:pt idx="802">
                  <c:v>401</c:v>
                </c:pt>
                <c:pt idx="803">
                  <c:v>401.5</c:v>
                </c:pt>
                <c:pt idx="804">
                  <c:v>402</c:v>
                </c:pt>
                <c:pt idx="805">
                  <c:v>402.5</c:v>
                </c:pt>
                <c:pt idx="806">
                  <c:v>403</c:v>
                </c:pt>
                <c:pt idx="807">
                  <c:v>403.5</c:v>
                </c:pt>
                <c:pt idx="808">
                  <c:v>404</c:v>
                </c:pt>
                <c:pt idx="809">
                  <c:v>404.5</c:v>
                </c:pt>
                <c:pt idx="810">
                  <c:v>405</c:v>
                </c:pt>
                <c:pt idx="811">
                  <c:v>405.5</c:v>
                </c:pt>
                <c:pt idx="812">
                  <c:v>406</c:v>
                </c:pt>
                <c:pt idx="813">
                  <c:v>406.5</c:v>
                </c:pt>
                <c:pt idx="814">
                  <c:v>407</c:v>
                </c:pt>
                <c:pt idx="815">
                  <c:v>407.5</c:v>
                </c:pt>
                <c:pt idx="816">
                  <c:v>408</c:v>
                </c:pt>
                <c:pt idx="817">
                  <c:v>408.5</c:v>
                </c:pt>
                <c:pt idx="818">
                  <c:v>409</c:v>
                </c:pt>
                <c:pt idx="819">
                  <c:v>409.5</c:v>
                </c:pt>
                <c:pt idx="820">
                  <c:v>410</c:v>
                </c:pt>
                <c:pt idx="821">
                  <c:v>410.5</c:v>
                </c:pt>
                <c:pt idx="822">
                  <c:v>411</c:v>
                </c:pt>
                <c:pt idx="823">
                  <c:v>411.5</c:v>
                </c:pt>
                <c:pt idx="824">
                  <c:v>412</c:v>
                </c:pt>
                <c:pt idx="825">
                  <c:v>412.5</c:v>
                </c:pt>
                <c:pt idx="826">
                  <c:v>413</c:v>
                </c:pt>
                <c:pt idx="827">
                  <c:v>413.5</c:v>
                </c:pt>
                <c:pt idx="828">
                  <c:v>414</c:v>
                </c:pt>
                <c:pt idx="829">
                  <c:v>414.5</c:v>
                </c:pt>
                <c:pt idx="830">
                  <c:v>415</c:v>
                </c:pt>
                <c:pt idx="831">
                  <c:v>415.5</c:v>
                </c:pt>
                <c:pt idx="832">
                  <c:v>416</c:v>
                </c:pt>
                <c:pt idx="833">
                  <c:v>416.5</c:v>
                </c:pt>
                <c:pt idx="834">
                  <c:v>417</c:v>
                </c:pt>
                <c:pt idx="835">
                  <c:v>417.5</c:v>
                </c:pt>
                <c:pt idx="836">
                  <c:v>418</c:v>
                </c:pt>
                <c:pt idx="837">
                  <c:v>418.5</c:v>
                </c:pt>
                <c:pt idx="838">
                  <c:v>419</c:v>
                </c:pt>
                <c:pt idx="839">
                  <c:v>419.5</c:v>
                </c:pt>
                <c:pt idx="840">
                  <c:v>420</c:v>
                </c:pt>
                <c:pt idx="841">
                  <c:v>420.5</c:v>
                </c:pt>
                <c:pt idx="842">
                  <c:v>421</c:v>
                </c:pt>
                <c:pt idx="843">
                  <c:v>421.5</c:v>
                </c:pt>
                <c:pt idx="844">
                  <c:v>422</c:v>
                </c:pt>
                <c:pt idx="845">
                  <c:v>422.5</c:v>
                </c:pt>
                <c:pt idx="846">
                  <c:v>423</c:v>
                </c:pt>
                <c:pt idx="847">
                  <c:v>423.5</c:v>
                </c:pt>
                <c:pt idx="848">
                  <c:v>424</c:v>
                </c:pt>
                <c:pt idx="849">
                  <c:v>424.5</c:v>
                </c:pt>
                <c:pt idx="850">
                  <c:v>425</c:v>
                </c:pt>
                <c:pt idx="851">
                  <c:v>425.5</c:v>
                </c:pt>
                <c:pt idx="852">
                  <c:v>426</c:v>
                </c:pt>
                <c:pt idx="853">
                  <c:v>426.5</c:v>
                </c:pt>
                <c:pt idx="854">
                  <c:v>427</c:v>
                </c:pt>
                <c:pt idx="855">
                  <c:v>427.5</c:v>
                </c:pt>
                <c:pt idx="856">
                  <c:v>428</c:v>
                </c:pt>
                <c:pt idx="857">
                  <c:v>428.5</c:v>
                </c:pt>
                <c:pt idx="858">
                  <c:v>429</c:v>
                </c:pt>
                <c:pt idx="859">
                  <c:v>429.5</c:v>
                </c:pt>
                <c:pt idx="860">
                  <c:v>430</c:v>
                </c:pt>
                <c:pt idx="861">
                  <c:v>430.5</c:v>
                </c:pt>
                <c:pt idx="862">
                  <c:v>431</c:v>
                </c:pt>
                <c:pt idx="863">
                  <c:v>431.5</c:v>
                </c:pt>
                <c:pt idx="864">
                  <c:v>432</c:v>
                </c:pt>
                <c:pt idx="865">
                  <c:v>432.5</c:v>
                </c:pt>
                <c:pt idx="866">
                  <c:v>433</c:v>
                </c:pt>
                <c:pt idx="867">
                  <c:v>433.5</c:v>
                </c:pt>
                <c:pt idx="868">
                  <c:v>434</c:v>
                </c:pt>
                <c:pt idx="869">
                  <c:v>434.5</c:v>
                </c:pt>
                <c:pt idx="870">
                  <c:v>435</c:v>
                </c:pt>
                <c:pt idx="871">
                  <c:v>435.5</c:v>
                </c:pt>
                <c:pt idx="872">
                  <c:v>436</c:v>
                </c:pt>
                <c:pt idx="873">
                  <c:v>436.5</c:v>
                </c:pt>
                <c:pt idx="874">
                  <c:v>437</c:v>
                </c:pt>
                <c:pt idx="875">
                  <c:v>437.5</c:v>
                </c:pt>
                <c:pt idx="876">
                  <c:v>438</c:v>
                </c:pt>
                <c:pt idx="877">
                  <c:v>438.5</c:v>
                </c:pt>
                <c:pt idx="878">
                  <c:v>439</c:v>
                </c:pt>
                <c:pt idx="879">
                  <c:v>439.5</c:v>
                </c:pt>
                <c:pt idx="880">
                  <c:v>440</c:v>
                </c:pt>
                <c:pt idx="881">
                  <c:v>440.5</c:v>
                </c:pt>
                <c:pt idx="882">
                  <c:v>441</c:v>
                </c:pt>
                <c:pt idx="883">
                  <c:v>441.5</c:v>
                </c:pt>
                <c:pt idx="884">
                  <c:v>442</c:v>
                </c:pt>
                <c:pt idx="885">
                  <c:v>442.5</c:v>
                </c:pt>
                <c:pt idx="886">
                  <c:v>443</c:v>
                </c:pt>
                <c:pt idx="887">
                  <c:v>443.5</c:v>
                </c:pt>
                <c:pt idx="888">
                  <c:v>444</c:v>
                </c:pt>
                <c:pt idx="889">
                  <c:v>444.5</c:v>
                </c:pt>
                <c:pt idx="890">
                  <c:v>445</c:v>
                </c:pt>
                <c:pt idx="891">
                  <c:v>445.5</c:v>
                </c:pt>
                <c:pt idx="892">
                  <c:v>446</c:v>
                </c:pt>
                <c:pt idx="893">
                  <c:v>446.5</c:v>
                </c:pt>
                <c:pt idx="894">
                  <c:v>447</c:v>
                </c:pt>
                <c:pt idx="895">
                  <c:v>447.5</c:v>
                </c:pt>
                <c:pt idx="896">
                  <c:v>448</c:v>
                </c:pt>
                <c:pt idx="897">
                  <c:v>448.5</c:v>
                </c:pt>
                <c:pt idx="898">
                  <c:v>449</c:v>
                </c:pt>
                <c:pt idx="899">
                  <c:v>449.5</c:v>
                </c:pt>
                <c:pt idx="900">
                  <c:v>450</c:v>
                </c:pt>
                <c:pt idx="901">
                  <c:v>450.5</c:v>
                </c:pt>
                <c:pt idx="902">
                  <c:v>451</c:v>
                </c:pt>
                <c:pt idx="903">
                  <c:v>451.5</c:v>
                </c:pt>
                <c:pt idx="904">
                  <c:v>452</c:v>
                </c:pt>
                <c:pt idx="905">
                  <c:v>452.5</c:v>
                </c:pt>
                <c:pt idx="906">
                  <c:v>453</c:v>
                </c:pt>
                <c:pt idx="907">
                  <c:v>453.5</c:v>
                </c:pt>
                <c:pt idx="908">
                  <c:v>454</c:v>
                </c:pt>
                <c:pt idx="909">
                  <c:v>454.5</c:v>
                </c:pt>
                <c:pt idx="910">
                  <c:v>455</c:v>
                </c:pt>
                <c:pt idx="911">
                  <c:v>455.5</c:v>
                </c:pt>
                <c:pt idx="912">
                  <c:v>456</c:v>
                </c:pt>
                <c:pt idx="913">
                  <c:v>456.5</c:v>
                </c:pt>
                <c:pt idx="914">
                  <c:v>457</c:v>
                </c:pt>
                <c:pt idx="915">
                  <c:v>457.5</c:v>
                </c:pt>
                <c:pt idx="916">
                  <c:v>458</c:v>
                </c:pt>
                <c:pt idx="917">
                  <c:v>458.5</c:v>
                </c:pt>
                <c:pt idx="918">
                  <c:v>459</c:v>
                </c:pt>
                <c:pt idx="919">
                  <c:v>459.5</c:v>
                </c:pt>
                <c:pt idx="920">
                  <c:v>460</c:v>
                </c:pt>
                <c:pt idx="921">
                  <c:v>460.5</c:v>
                </c:pt>
                <c:pt idx="922">
                  <c:v>461</c:v>
                </c:pt>
                <c:pt idx="923">
                  <c:v>461.5</c:v>
                </c:pt>
                <c:pt idx="924">
                  <c:v>462</c:v>
                </c:pt>
                <c:pt idx="925">
                  <c:v>462.5</c:v>
                </c:pt>
                <c:pt idx="926">
                  <c:v>463</c:v>
                </c:pt>
                <c:pt idx="927">
                  <c:v>463.5</c:v>
                </c:pt>
                <c:pt idx="928">
                  <c:v>464</c:v>
                </c:pt>
                <c:pt idx="929">
                  <c:v>464.5</c:v>
                </c:pt>
                <c:pt idx="930">
                  <c:v>465</c:v>
                </c:pt>
                <c:pt idx="931">
                  <c:v>465.5</c:v>
                </c:pt>
                <c:pt idx="932">
                  <c:v>466</c:v>
                </c:pt>
                <c:pt idx="933">
                  <c:v>466.5</c:v>
                </c:pt>
                <c:pt idx="934">
                  <c:v>467</c:v>
                </c:pt>
                <c:pt idx="935">
                  <c:v>467.5</c:v>
                </c:pt>
                <c:pt idx="936">
                  <c:v>468</c:v>
                </c:pt>
                <c:pt idx="937">
                  <c:v>468.5</c:v>
                </c:pt>
                <c:pt idx="938">
                  <c:v>469</c:v>
                </c:pt>
                <c:pt idx="939">
                  <c:v>469.5</c:v>
                </c:pt>
                <c:pt idx="940">
                  <c:v>470</c:v>
                </c:pt>
                <c:pt idx="941">
                  <c:v>470.5</c:v>
                </c:pt>
                <c:pt idx="942">
                  <c:v>471</c:v>
                </c:pt>
                <c:pt idx="943">
                  <c:v>471.5</c:v>
                </c:pt>
                <c:pt idx="944">
                  <c:v>472</c:v>
                </c:pt>
                <c:pt idx="945">
                  <c:v>472.5</c:v>
                </c:pt>
                <c:pt idx="946">
                  <c:v>473</c:v>
                </c:pt>
                <c:pt idx="947">
                  <c:v>473.5</c:v>
                </c:pt>
                <c:pt idx="948">
                  <c:v>474</c:v>
                </c:pt>
                <c:pt idx="949">
                  <c:v>474.5</c:v>
                </c:pt>
                <c:pt idx="950">
                  <c:v>475</c:v>
                </c:pt>
                <c:pt idx="951">
                  <c:v>475.5</c:v>
                </c:pt>
                <c:pt idx="952">
                  <c:v>476</c:v>
                </c:pt>
                <c:pt idx="953">
                  <c:v>476.5</c:v>
                </c:pt>
                <c:pt idx="954">
                  <c:v>477</c:v>
                </c:pt>
                <c:pt idx="955">
                  <c:v>477.5</c:v>
                </c:pt>
                <c:pt idx="956">
                  <c:v>478</c:v>
                </c:pt>
                <c:pt idx="957">
                  <c:v>478.5</c:v>
                </c:pt>
                <c:pt idx="958">
                  <c:v>479</c:v>
                </c:pt>
                <c:pt idx="959">
                  <c:v>479.5</c:v>
                </c:pt>
                <c:pt idx="960">
                  <c:v>480</c:v>
                </c:pt>
                <c:pt idx="961">
                  <c:v>480.5</c:v>
                </c:pt>
                <c:pt idx="962">
                  <c:v>481</c:v>
                </c:pt>
                <c:pt idx="963">
                  <c:v>481.5</c:v>
                </c:pt>
                <c:pt idx="964">
                  <c:v>482</c:v>
                </c:pt>
                <c:pt idx="965">
                  <c:v>482.5</c:v>
                </c:pt>
                <c:pt idx="966">
                  <c:v>483</c:v>
                </c:pt>
                <c:pt idx="967">
                  <c:v>483.5</c:v>
                </c:pt>
                <c:pt idx="968">
                  <c:v>484</c:v>
                </c:pt>
                <c:pt idx="969">
                  <c:v>484.5</c:v>
                </c:pt>
                <c:pt idx="970">
                  <c:v>485</c:v>
                </c:pt>
                <c:pt idx="971">
                  <c:v>485.5</c:v>
                </c:pt>
                <c:pt idx="972">
                  <c:v>486</c:v>
                </c:pt>
                <c:pt idx="973">
                  <c:v>486.5</c:v>
                </c:pt>
                <c:pt idx="974">
                  <c:v>487</c:v>
                </c:pt>
                <c:pt idx="975">
                  <c:v>487.5</c:v>
                </c:pt>
                <c:pt idx="976">
                  <c:v>488</c:v>
                </c:pt>
                <c:pt idx="977">
                  <c:v>488.5</c:v>
                </c:pt>
                <c:pt idx="978">
                  <c:v>489</c:v>
                </c:pt>
                <c:pt idx="979">
                  <c:v>489.5</c:v>
                </c:pt>
                <c:pt idx="980">
                  <c:v>490</c:v>
                </c:pt>
                <c:pt idx="981">
                  <c:v>490.5</c:v>
                </c:pt>
                <c:pt idx="982">
                  <c:v>491</c:v>
                </c:pt>
                <c:pt idx="983">
                  <c:v>491.5</c:v>
                </c:pt>
                <c:pt idx="984">
                  <c:v>492</c:v>
                </c:pt>
                <c:pt idx="985">
                  <c:v>492.5</c:v>
                </c:pt>
                <c:pt idx="986">
                  <c:v>493</c:v>
                </c:pt>
                <c:pt idx="987">
                  <c:v>493.5</c:v>
                </c:pt>
                <c:pt idx="988">
                  <c:v>494</c:v>
                </c:pt>
                <c:pt idx="989">
                  <c:v>494.5</c:v>
                </c:pt>
                <c:pt idx="990">
                  <c:v>495</c:v>
                </c:pt>
                <c:pt idx="991">
                  <c:v>495.5</c:v>
                </c:pt>
                <c:pt idx="992">
                  <c:v>496</c:v>
                </c:pt>
                <c:pt idx="993">
                  <c:v>496.5</c:v>
                </c:pt>
                <c:pt idx="994">
                  <c:v>497</c:v>
                </c:pt>
                <c:pt idx="995">
                  <c:v>497.5</c:v>
                </c:pt>
                <c:pt idx="996">
                  <c:v>498</c:v>
                </c:pt>
                <c:pt idx="997">
                  <c:v>498.5</c:v>
                </c:pt>
                <c:pt idx="998">
                  <c:v>499</c:v>
                </c:pt>
                <c:pt idx="999">
                  <c:v>499.5</c:v>
                </c:pt>
                <c:pt idx="1000">
                  <c:v>500</c:v>
                </c:pt>
                <c:pt idx="1001">
                  <c:v>500.5</c:v>
                </c:pt>
                <c:pt idx="1002">
                  <c:v>501</c:v>
                </c:pt>
                <c:pt idx="1003">
                  <c:v>501.5</c:v>
                </c:pt>
                <c:pt idx="1004">
                  <c:v>502</c:v>
                </c:pt>
                <c:pt idx="1005">
                  <c:v>502.5</c:v>
                </c:pt>
                <c:pt idx="1006">
                  <c:v>503</c:v>
                </c:pt>
                <c:pt idx="1007">
                  <c:v>503.5</c:v>
                </c:pt>
                <c:pt idx="1008">
                  <c:v>504</c:v>
                </c:pt>
                <c:pt idx="1009">
                  <c:v>504.5</c:v>
                </c:pt>
                <c:pt idx="1010">
                  <c:v>505</c:v>
                </c:pt>
                <c:pt idx="1011">
                  <c:v>505.5</c:v>
                </c:pt>
                <c:pt idx="1012">
                  <c:v>506</c:v>
                </c:pt>
                <c:pt idx="1013">
                  <c:v>506.5</c:v>
                </c:pt>
                <c:pt idx="1014">
                  <c:v>507</c:v>
                </c:pt>
                <c:pt idx="1015">
                  <c:v>507.5</c:v>
                </c:pt>
                <c:pt idx="1016">
                  <c:v>508</c:v>
                </c:pt>
                <c:pt idx="1017">
                  <c:v>508.5</c:v>
                </c:pt>
                <c:pt idx="1018">
                  <c:v>509</c:v>
                </c:pt>
                <c:pt idx="1019">
                  <c:v>509.5</c:v>
                </c:pt>
                <c:pt idx="1020">
                  <c:v>510</c:v>
                </c:pt>
                <c:pt idx="1021">
                  <c:v>510.5</c:v>
                </c:pt>
                <c:pt idx="1022">
                  <c:v>511</c:v>
                </c:pt>
                <c:pt idx="1023">
                  <c:v>511.5</c:v>
                </c:pt>
                <c:pt idx="1024">
                  <c:v>512</c:v>
                </c:pt>
                <c:pt idx="1025">
                  <c:v>512.5</c:v>
                </c:pt>
                <c:pt idx="1026">
                  <c:v>513</c:v>
                </c:pt>
                <c:pt idx="1027">
                  <c:v>513.5</c:v>
                </c:pt>
                <c:pt idx="1028">
                  <c:v>514</c:v>
                </c:pt>
                <c:pt idx="1029">
                  <c:v>514.5</c:v>
                </c:pt>
                <c:pt idx="1030">
                  <c:v>515</c:v>
                </c:pt>
                <c:pt idx="1031">
                  <c:v>515.5</c:v>
                </c:pt>
                <c:pt idx="1032">
                  <c:v>516</c:v>
                </c:pt>
                <c:pt idx="1033">
                  <c:v>516.5</c:v>
                </c:pt>
                <c:pt idx="1034">
                  <c:v>517</c:v>
                </c:pt>
                <c:pt idx="1035">
                  <c:v>517.5</c:v>
                </c:pt>
                <c:pt idx="1036">
                  <c:v>518</c:v>
                </c:pt>
                <c:pt idx="1037">
                  <c:v>518.5</c:v>
                </c:pt>
                <c:pt idx="1038">
                  <c:v>519</c:v>
                </c:pt>
                <c:pt idx="1039">
                  <c:v>519.5</c:v>
                </c:pt>
                <c:pt idx="1040">
                  <c:v>520</c:v>
                </c:pt>
                <c:pt idx="1041">
                  <c:v>520.5</c:v>
                </c:pt>
                <c:pt idx="1042">
                  <c:v>521</c:v>
                </c:pt>
                <c:pt idx="1043">
                  <c:v>521.5</c:v>
                </c:pt>
                <c:pt idx="1044">
                  <c:v>522</c:v>
                </c:pt>
                <c:pt idx="1045">
                  <c:v>522.5</c:v>
                </c:pt>
                <c:pt idx="1046">
                  <c:v>523</c:v>
                </c:pt>
                <c:pt idx="1047">
                  <c:v>523.5</c:v>
                </c:pt>
                <c:pt idx="1048">
                  <c:v>524</c:v>
                </c:pt>
                <c:pt idx="1049">
                  <c:v>524.5</c:v>
                </c:pt>
                <c:pt idx="1050">
                  <c:v>525</c:v>
                </c:pt>
                <c:pt idx="1051">
                  <c:v>525.5</c:v>
                </c:pt>
                <c:pt idx="1052">
                  <c:v>526</c:v>
                </c:pt>
                <c:pt idx="1053">
                  <c:v>526.5</c:v>
                </c:pt>
                <c:pt idx="1054">
                  <c:v>527</c:v>
                </c:pt>
                <c:pt idx="1055">
                  <c:v>527.5</c:v>
                </c:pt>
                <c:pt idx="1056">
                  <c:v>528</c:v>
                </c:pt>
                <c:pt idx="1057">
                  <c:v>528.5</c:v>
                </c:pt>
                <c:pt idx="1058">
                  <c:v>529</c:v>
                </c:pt>
                <c:pt idx="1059">
                  <c:v>529.5</c:v>
                </c:pt>
                <c:pt idx="1060">
                  <c:v>530</c:v>
                </c:pt>
                <c:pt idx="1061">
                  <c:v>530.5</c:v>
                </c:pt>
                <c:pt idx="1062">
                  <c:v>531</c:v>
                </c:pt>
                <c:pt idx="1063">
                  <c:v>531.5</c:v>
                </c:pt>
                <c:pt idx="1064">
                  <c:v>532</c:v>
                </c:pt>
                <c:pt idx="1065">
                  <c:v>532.5</c:v>
                </c:pt>
                <c:pt idx="1066">
                  <c:v>533</c:v>
                </c:pt>
                <c:pt idx="1067">
                  <c:v>533.5</c:v>
                </c:pt>
                <c:pt idx="1068">
                  <c:v>534</c:v>
                </c:pt>
                <c:pt idx="1069">
                  <c:v>534.5</c:v>
                </c:pt>
                <c:pt idx="1070">
                  <c:v>535</c:v>
                </c:pt>
                <c:pt idx="1071">
                  <c:v>535.5</c:v>
                </c:pt>
                <c:pt idx="1072">
                  <c:v>536</c:v>
                </c:pt>
                <c:pt idx="1073">
                  <c:v>536.5</c:v>
                </c:pt>
                <c:pt idx="1074">
                  <c:v>537</c:v>
                </c:pt>
                <c:pt idx="1075">
                  <c:v>537.5</c:v>
                </c:pt>
                <c:pt idx="1076">
                  <c:v>538</c:v>
                </c:pt>
                <c:pt idx="1077">
                  <c:v>538.5</c:v>
                </c:pt>
                <c:pt idx="1078">
                  <c:v>539</c:v>
                </c:pt>
                <c:pt idx="1079">
                  <c:v>539.5</c:v>
                </c:pt>
                <c:pt idx="1080">
                  <c:v>540</c:v>
                </c:pt>
                <c:pt idx="1081">
                  <c:v>540.5</c:v>
                </c:pt>
                <c:pt idx="1082">
                  <c:v>541</c:v>
                </c:pt>
                <c:pt idx="1083">
                  <c:v>541.5</c:v>
                </c:pt>
                <c:pt idx="1084">
                  <c:v>542</c:v>
                </c:pt>
                <c:pt idx="1085">
                  <c:v>542.5</c:v>
                </c:pt>
                <c:pt idx="1086">
                  <c:v>543</c:v>
                </c:pt>
                <c:pt idx="1087">
                  <c:v>543.5</c:v>
                </c:pt>
                <c:pt idx="1088">
                  <c:v>544</c:v>
                </c:pt>
                <c:pt idx="1089">
                  <c:v>544.5</c:v>
                </c:pt>
                <c:pt idx="1090">
                  <c:v>545</c:v>
                </c:pt>
                <c:pt idx="1091">
                  <c:v>545.5</c:v>
                </c:pt>
                <c:pt idx="1092">
                  <c:v>546</c:v>
                </c:pt>
                <c:pt idx="1093">
                  <c:v>546.5</c:v>
                </c:pt>
                <c:pt idx="1094">
                  <c:v>547</c:v>
                </c:pt>
                <c:pt idx="1095">
                  <c:v>547.5</c:v>
                </c:pt>
                <c:pt idx="1096">
                  <c:v>548</c:v>
                </c:pt>
                <c:pt idx="1097">
                  <c:v>548.5</c:v>
                </c:pt>
                <c:pt idx="1098">
                  <c:v>549</c:v>
                </c:pt>
                <c:pt idx="1099">
                  <c:v>549.5</c:v>
                </c:pt>
                <c:pt idx="1100">
                  <c:v>550</c:v>
                </c:pt>
                <c:pt idx="1101">
                  <c:v>550.5</c:v>
                </c:pt>
                <c:pt idx="1102">
                  <c:v>551</c:v>
                </c:pt>
                <c:pt idx="1103">
                  <c:v>551.5</c:v>
                </c:pt>
                <c:pt idx="1104">
                  <c:v>552</c:v>
                </c:pt>
                <c:pt idx="1105">
                  <c:v>552.5</c:v>
                </c:pt>
                <c:pt idx="1106">
                  <c:v>553</c:v>
                </c:pt>
                <c:pt idx="1107">
                  <c:v>553.5</c:v>
                </c:pt>
                <c:pt idx="1108">
                  <c:v>554</c:v>
                </c:pt>
                <c:pt idx="1109">
                  <c:v>554.5</c:v>
                </c:pt>
                <c:pt idx="1110">
                  <c:v>555</c:v>
                </c:pt>
                <c:pt idx="1111">
                  <c:v>555.5</c:v>
                </c:pt>
                <c:pt idx="1112">
                  <c:v>556</c:v>
                </c:pt>
                <c:pt idx="1113">
                  <c:v>556.5</c:v>
                </c:pt>
                <c:pt idx="1114">
                  <c:v>557</c:v>
                </c:pt>
                <c:pt idx="1115">
                  <c:v>557.5</c:v>
                </c:pt>
                <c:pt idx="1116">
                  <c:v>558</c:v>
                </c:pt>
                <c:pt idx="1117">
                  <c:v>558.5</c:v>
                </c:pt>
                <c:pt idx="1118">
                  <c:v>559</c:v>
                </c:pt>
                <c:pt idx="1119">
                  <c:v>559.5</c:v>
                </c:pt>
                <c:pt idx="1120">
                  <c:v>560</c:v>
                </c:pt>
                <c:pt idx="1121">
                  <c:v>560.5</c:v>
                </c:pt>
                <c:pt idx="1122">
                  <c:v>561</c:v>
                </c:pt>
                <c:pt idx="1123">
                  <c:v>561.5</c:v>
                </c:pt>
                <c:pt idx="1124">
                  <c:v>562</c:v>
                </c:pt>
                <c:pt idx="1125">
                  <c:v>562.5</c:v>
                </c:pt>
                <c:pt idx="1126">
                  <c:v>563</c:v>
                </c:pt>
                <c:pt idx="1127">
                  <c:v>563.5</c:v>
                </c:pt>
                <c:pt idx="1128">
                  <c:v>564</c:v>
                </c:pt>
                <c:pt idx="1129">
                  <c:v>564.5</c:v>
                </c:pt>
                <c:pt idx="1130">
                  <c:v>565</c:v>
                </c:pt>
                <c:pt idx="1131">
                  <c:v>565.5</c:v>
                </c:pt>
                <c:pt idx="1132">
                  <c:v>566</c:v>
                </c:pt>
                <c:pt idx="1133">
                  <c:v>566.5</c:v>
                </c:pt>
                <c:pt idx="1134">
                  <c:v>567</c:v>
                </c:pt>
                <c:pt idx="1135">
                  <c:v>567.5</c:v>
                </c:pt>
                <c:pt idx="1136">
                  <c:v>568</c:v>
                </c:pt>
                <c:pt idx="1137">
                  <c:v>568.5</c:v>
                </c:pt>
                <c:pt idx="1138">
                  <c:v>569</c:v>
                </c:pt>
                <c:pt idx="1139">
                  <c:v>569.5</c:v>
                </c:pt>
                <c:pt idx="1140">
                  <c:v>570</c:v>
                </c:pt>
                <c:pt idx="1141">
                  <c:v>570.5</c:v>
                </c:pt>
                <c:pt idx="1142">
                  <c:v>571</c:v>
                </c:pt>
                <c:pt idx="1143">
                  <c:v>571.5</c:v>
                </c:pt>
                <c:pt idx="1144">
                  <c:v>572</c:v>
                </c:pt>
                <c:pt idx="1145">
                  <c:v>572.5</c:v>
                </c:pt>
                <c:pt idx="1146">
                  <c:v>573</c:v>
                </c:pt>
                <c:pt idx="1147">
                  <c:v>573.5</c:v>
                </c:pt>
                <c:pt idx="1148">
                  <c:v>574</c:v>
                </c:pt>
                <c:pt idx="1149">
                  <c:v>574.5</c:v>
                </c:pt>
                <c:pt idx="1150">
                  <c:v>575</c:v>
                </c:pt>
                <c:pt idx="1151">
                  <c:v>575.5</c:v>
                </c:pt>
                <c:pt idx="1152">
                  <c:v>576</c:v>
                </c:pt>
                <c:pt idx="1153">
                  <c:v>576.5</c:v>
                </c:pt>
                <c:pt idx="1154">
                  <c:v>577</c:v>
                </c:pt>
                <c:pt idx="1155">
                  <c:v>577.5</c:v>
                </c:pt>
                <c:pt idx="1156">
                  <c:v>578</c:v>
                </c:pt>
                <c:pt idx="1157">
                  <c:v>578.5</c:v>
                </c:pt>
                <c:pt idx="1158">
                  <c:v>579</c:v>
                </c:pt>
                <c:pt idx="1159">
                  <c:v>579.5</c:v>
                </c:pt>
                <c:pt idx="1160">
                  <c:v>580</c:v>
                </c:pt>
                <c:pt idx="1161">
                  <c:v>580.5</c:v>
                </c:pt>
                <c:pt idx="1162">
                  <c:v>581</c:v>
                </c:pt>
                <c:pt idx="1163">
                  <c:v>581.5</c:v>
                </c:pt>
                <c:pt idx="1164">
                  <c:v>582</c:v>
                </c:pt>
                <c:pt idx="1165">
                  <c:v>582.5</c:v>
                </c:pt>
                <c:pt idx="1166">
                  <c:v>583</c:v>
                </c:pt>
                <c:pt idx="1167">
                  <c:v>583.5</c:v>
                </c:pt>
                <c:pt idx="1168">
                  <c:v>584</c:v>
                </c:pt>
                <c:pt idx="1169">
                  <c:v>584.5</c:v>
                </c:pt>
                <c:pt idx="1170">
                  <c:v>585</c:v>
                </c:pt>
                <c:pt idx="1171">
                  <c:v>585.5</c:v>
                </c:pt>
                <c:pt idx="1172">
                  <c:v>586</c:v>
                </c:pt>
                <c:pt idx="1173">
                  <c:v>586.5</c:v>
                </c:pt>
                <c:pt idx="1174">
                  <c:v>587</c:v>
                </c:pt>
                <c:pt idx="1175">
                  <c:v>587.5</c:v>
                </c:pt>
                <c:pt idx="1176">
                  <c:v>588</c:v>
                </c:pt>
                <c:pt idx="1177">
                  <c:v>588.5</c:v>
                </c:pt>
                <c:pt idx="1178">
                  <c:v>589</c:v>
                </c:pt>
                <c:pt idx="1179">
                  <c:v>589.5</c:v>
                </c:pt>
                <c:pt idx="1180">
                  <c:v>590</c:v>
                </c:pt>
                <c:pt idx="1181">
                  <c:v>590.5</c:v>
                </c:pt>
                <c:pt idx="1182">
                  <c:v>591</c:v>
                </c:pt>
                <c:pt idx="1183">
                  <c:v>591.5</c:v>
                </c:pt>
                <c:pt idx="1184">
                  <c:v>592</c:v>
                </c:pt>
                <c:pt idx="1185">
                  <c:v>592.5</c:v>
                </c:pt>
                <c:pt idx="1186">
                  <c:v>593</c:v>
                </c:pt>
                <c:pt idx="1187">
                  <c:v>593.5</c:v>
                </c:pt>
                <c:pt idx="1188">
                  <c:v>594</c:v>
                </c:pt>
                <c:pt idx="1189">
                  <c:v>594.5</c:v>
                </c:pt>
                <c:pt idx="1190">
                  <c:v>595</c:v>
                </c:pt>
                <c:pt idx="1191">
                  <c:v>595.5</c:v>
                </c:pt>
                <c:pt idx="1192">
                  <c:v>596</c:v>
                </c:pt>
                <c:pt idx="1193">
                  <c:v>596.5</c:v>
                </c:pt>
                <c:pt idx="1194">
                  <c:v>597</c:v>
                </c:pt>
                <c:pt idx="1195">
                  <c:v>597.5</c:v>
                </c:pt>
                <c:pt idx="1196">
                  <c:v>598</c:v>
                </c:pt>
                <c:pt idx="1197">
                  <c:v>598.5</c:v>
                </c:pt>
                <c:pt idx="1198">
                  <c:v>599</c:v>
                </c:pt>
                <c:pt idx="1199">
                  <c:v>599.5</c:v>
                </c:pt>
                <c:pt idx="1200">
                  <c:v>600</c:v>
                </c:pt>
                <c:pt idx="1201">
                  <c:v>600.5</c:v>
                </c:pt>
                <c:pt idx="1202">
                  <c:v>601</c:v>
                </c:pt>
                <c:pt idx="1203">
                  <c:v>601.5</c:v>
                </c:pt>
                <c:pt idx="1204">
                  <c:v>602</c:v>
                </c:pt>
                <c:pt idx="1205">
                  <c:v>602.5</c:v>
                </c:pt>
                <c:pt idx="1206">
                  <c:v>603</c:v>
                </c:pt>
                <c:pt idx="1207">
                  <c:v>603.5</c:v>
                </c:pt>
                <c:pt idx="1208">
                  <c:v>604</c:v>
                </c:pt>
                <c:pt idx="1209">
                  <c:v>604.5</c:v>
                </c:pt>
                <c:pt idx="1210">
                  <c:v>605</c:v>
                </c:pt>
                <c:pt idx="1211">
                  <c:v>605.5</c:v>
                </c:pt>
                <c:pt idx="1212">
                  <c:v>606</c:v>
                </c:pt>
                <c:pt idx="1213">
                  <c:v>606.5</c:v>
                </c:pt>
                <c:pt idx="1214">
                  <c:v>607</c:v>
                </c:pt>
                <c:pt idx="1215">
                  <c:v>607.5</c:v>
                </c:pt>
                <c:pt idx="1216">
                  <c:v>608</c:v>
                </c:pt>
                <c:pt idx="1217">
                  <c:v>608.5</c:v>
                </c:pt>
                <c:pt idx="1218">
                  <c:v>609</c:v>
                </c:pt>
                <c:pt idx="1219">
                  <c:v>609.5</c:v>
                </c:pt>
                <c:pt idx="1220">
                  <c:v>610</c:v>
                </c:pt>
                <c:pt idx="1221">
                  <c:v>610.5</c:v>
                </c:pt>
                <c:pt idx="1222">
                  <c:v>611</c:v>
                </c:pt>
                <c:pt idx="1223">
                  <c:v>611.5</c:v>
                </c:pt>
                <c:pt idx="1224">
                  <c:v>612</c:v>
                </c:pt>
                <c:pt idx="1225">
                  <c:v>612.5</c:v>
                </c:pt>
                <c:pt idx="1226">
                  <c:v>613</c:v>
                </c:pt>
                <c:pt idx="1227">
                  <c:v>613.5</c:v>
                </c:pt>
                <c:pt idx="1228">
                  <c:v>614</c:v>
                </c:pt>
                <c:pt idx="1229">
                  <c:v>614.5</c:v>
                </c:pt>
                <c:pt idx="1230">
                  <c:v>615</c:v>
                </c:pt>
                <c:pt idx="1231">
                  <c:v>615.5</c:v>
                </c:pt>
                <c:pt idx="1232">
                  <c:v>616</c:v>
                </c:pt>
                <c:pt idx="1233">
                  <c:v>616.5</c:v>
                </c:pt>
                <c:pt idx="1234">
                  <c:v>617</c:v>
                </c:pt>
                <c:pt idx="1235">
                  <c:v>617.5</c:v>
                </c:pt>
                <c:pt idx="1236">
                  <c:v>618</c:v>
                </c:pt>
                <c:pt idx="1237">
                  <c:v>618.5</c:v>
                </c:pt>
                <c:pt idx="1238">
                  <c:v>619</c:v>
                </c:pt>
                <c:pt idx="1239">
                  <c:v>619.5</c:v>
                </c:pt>
                <c:pt idx="1240">
                  <c:v>620</c:v>
                </c:pt>
                <c:pt idx="1241">
                  <c:v>620.5</c:v>
                </c:pt>
                <c:pt idx="1242">
                  <c:v>621</c:v>
                </c:pt>
                <c:pt idx="1243">
                  <c:v>621.5</c:v>
                </c:pt>
                <c:pt idx="1244">
                  <c:v>622</c:v>
                </c:pt>
                <c:pt idx="1245">
                  <c:v>622.5</c:v>
                </c:pt>
                <c:pt idx="1246">
                  <c:v>623</c:v>
                </c:pt>
                <c:pt idx="1247">
                  <c:v>623.5</c:v>
                </c:pt>
                <c:pt idx="1248">
                  <c:v>624</c:v>
                </c:pt>
                <c:pt idx="1249">
                  <c:v>624.5</c:v>
                </c:pt>
                <c:pt idx="1250">
                  <c:v>625</c:v>
                </c:pt>
                <c:pt idx="1251">
                  <c:v>625.5</c:v>
                </c:pt>
                <c:pt idx="1252">
                  <c:v>626</c:v>
                </c:pt>
                <c:pt idx="1253">
                  <c:v>626.5</c:v>
                </c:pt>
                <c:pt idx="1254">
                  <c:v>627</c:v>
                </c:pt>
                <c:pt idx="1255">
                  <c:v>627.5</c:v>
                </c:pt>
                <c:pt idx="1256">
                  <c:v>628</c:v>
                </c:pt>
                <c:pt idx="1257">
                  <c:v>628.5</c:v>
                </c:pt>
                <c:pt idx="1258">
                  <c:v>629</c:v>
                </c:pt>
                <c:pt idx="1259">
                  <c:v>629.5</c:v>
                </c:pt>
                <c:pt idx="1260">
                  <c:v>630</c:v>
                </c:pt>
                <c:pt idx="1261">
                  <c:v>630.5</c:v>
                </c:pt>
                <c:pt idx="1262">
                  <c:v>631</c:v>
                </c:pt>
                <c:pt idx="1263">
                  <c:v>631.5</c:v>
                </c:pt>
                <c:pt idx="1264">
                  <c:v>632</c:v>
                </c:pt>
                <c:pt idx="1265">
                  <c:v>632.5</c:v>
                </c:pt>
                <c:pt idx="1266">
                  <c:v>633</c:v>
                </c:pt>
                <c:pt idx="1267">
                  <c:v>633.5</c:v>
                </c:pt>
                <c:pt idx="1268">
                  <c:v>634</c:v>
                </c:pt>
                <c:pt idx="1269">
                  <c:v>634.5</c:v>
                </c:pt>
                <c:pt idx="1270">
                  <c:v>635</c:v>
                </c:pt>
                <c:pt idx="1271">
                  <c:v>635.5</c:v>
                </c:pt>
                <c:pt idx="1272">
                  <c:v>636</c:v>
                </c:pt>
                <c:pt idx="1273">
                  <c:v>636.5</c:v>
                </c:pt>
                <c:pt idx="1274">
                  <c:v>637</c:v>
                </c:pt>
                <c:pt idx="1275">
                  <c:v>637.5</c:v>
                </c:pt>
                <c:pt idx="1276">
                  <c:v>638</c:v>
                </c:pt>
                <c:pt idx="1277">
                  <c:v>638.5</c:v>
                </c:pt>
                <c:pt idx="1278">
                  <c:v>639</c:v>
                </c:pt>
                <c:pt idx="1279">
                  <c:v>639.5</c:v>
                </c:pt>
                <c:pt idx="1280">
                  <c:v>640</c:v>
                </c:pt>
                <c:pt idx="1281">
                  <c:v>640.5</c:v>
                </c:pt>
                <c:pt idx="1282">
                  <c:v>641</c:v>
                </c:pt>
                <c:pt idx="1283">
                  <c:v>641.5</c:v>
                </c:pt>
                <c:pt idx="1284">
                  <c:v>642</c:v>
                </c:pt>
                <c:pt idx="1285">
                  <c:v>642.5</c:v>
                </c:pt>
                <c:pt idx="1286">
                  <c:v>643</c:v>
                </c:pt>
                <c:pt idx="1287">
                  <c:v>643.5</c:v>
                </c:pt>
                <c:pt idx="1288">
                  <c:v>644</c:v>
                </c:pt>
                <c:pt idx="1289">
                  <c:v>644.5</c:v>
                </c:pt>
                <c:pt idx="1290">
                  <c:v>645</c:v>
                </c:pt>
                <c:pt idx="1291">
                  <c:v>645.5</c:v>
                </c:pt>
                <c:pt idx="1292">
                  <c:v>646</c:v>
                </c:pt>
                <c:pt idx="1293">
                  <c:v>646.5</c:v>
                </c:pt>
                <c:pt idx="1294">
                  <c:v>647</c:v>
                </c:pt>
                <c:pt idx="1295">
                  <c:v>647.5</c:v>
                </c:pt>
                <c:pt idx="1296">
                  <c:v>648</c:v>
                </c:pt>
                <c:pt idx="1297">
                  <c:v>648.5</c:v>
                </c:pt>
                <c:pt idx="1298">
                  <c:v>649</c:v>
                </c:pt>
                <c:pt idx="1299">
                  <c:v>649.5</c:v>
                </c:pt>
                <c:pt idx="1300">
                  <c:v>650</c:v>
                </c:pt>
                <c:pt idx="1301">
                  <c:v>650.5</c:v>
                </c:pt>
                <c:pt idx="1302">
                  <c:v>651</c:v>
                </c:pt>
                <c:pt idx="1303">
                  <c:v>651.5</c:v>
                </c:pt>
                <c:pt idx="1304">
                  <c:v>652</c:v>
                </c:pt>
                <c:pt idx="1305">
                  <c:v>652.5</c:v>
                </c:pt>
                <c:pt idx="1306">
                  <c:v>653</c:v>
                </c:pt>
                <c:pt idx="1307">
                  <c:v>653.5</c:v>
                </c:pt>
                <c:pt idx="1308">
                  <c:v>654</c:v>
                </c:pt>
                <c:pt idx="1309">
                  <c:v>654.5</c:v>
                </c:pt>
                <c:pt idx="1310">
                  <c:v>655</c:v>
                </c:pt>
                <c:pt idx="1311">
                  <c:v>655.5</c:v>
                </c:pt>
                <c:pt idx="1312">
                  <c:v>656</c:v>
                </c:pt>
                <c:pt idx="1313">
                  <c:v>656.5</c:v>
                </c:pt>
                <c:pt idx="1314">
                  <c:v>657</c:v>
                </c:pt>
                <c:pt idx="1315">
                  <c:v>657.5</c:v>
                </c:pt>
                <c:pt idx="1316">
                  <c:v>658</c:v>
                </c:pt>
                <c:pt idx="1317">
                  <c:v>658.5</c:v>
                </c:pt>
                <c:pt idx="1318">
                  <c:v>659</c:v>
                </c:pt>
                <c:pt idx="1319">
                  <c:v>659.5</c:v>
                </c:pt>
                <c:pt idx="1320">
                  <c:v>660</c:v>
                </c:pt>
                <c:pt idx="1321">
                  <c:v>660.5</c:v>
                </c:pt>
                <c:pt idx="1322">
                  <c:v>661</c:v>
                </c:pt>
                <c:pt idx="1323">
                  <c:v>661.5</c:v>
                </c:pt>
                <c:pt idx="1324">
                  <c:v>662</c:v>
                </c:pt>
                <c:pt idx="1325">
                  <c:v>662.5</c:v>
                </c:pt>
                <c:pt idx="1326">
                  <c:v>663</c:v>
                </c:pt>
                <c:pt idx="1327">
                  <c:v>663.5</c:v>
                </c:pt>
                <c:pt idx="1328">
                  <c:v>664</c:v>
                </c:pt>
                <c:pt idx="1329">
                  <c:v>664.5</c:v>
                </c:pt>
                <c:pt idx="1330">
                  <c:v>665</c:v>
                </c:pt>
                <c:pt idx="1331">
                  <c:v>665.5</c:v>
                </c:pt>
                <c:pt idx="1332">
                  <c:v>666</c:v>
                </c:pt>
                <c:pt idx="1333">
                  <c:v>666.5</c:v>
                </c:pt>
                <c:pt idx="1334">
                  <c:v>667</c:v>
                </c:pt>
                <c:pt idx="1335">
                  <c:v>667.5</c:v>
                </c:pt>
                <c:pt idx="1336">
                  <c:v>668</c:v>
                </c:pt>
                <c:pt idx="1337">
                  <c:v>668.5</c:v>
                </c:pt>
                <c:pt idx="1338">
                  <c:v>669</c:v>
                </c:pt>
                <c:pt idx="1339">
                  <c:v>669.5</c:v>
                </c:pt>
                <c:pt idx="1340">
                  <c:v>670</c:v>
                </c:pt>
                <c:pt idx="1341">
                  <c:v>670.5</c:v>
                </c:pt>
                <c:pt idx="1342">
                  <c:v>671</c:v>
                </c:pt>
                <c:pt idx="1343">
                  <c:v>671.5</c:v>
                </c:pt>
                <c:pt idx="1344">
                  <c:v>672</c:v>
                </c:pt>
                <c:pt idx="1345">
                  <c:v>672.5</c:v>
                </c:pt>
                <c:pt idx="1346">
                  <c:v>673</c:v>
                </c:pt>
                <c:pt idx="1347">
                  <c:v>673.5</c:v>
                </c:pt>
                <c:pt idx="1348">
                  <c:v>674</c:v>
                </c:pt>
                <c:pt idx="1349">
                  <c:v>674.5</c:v>
                </c:pt>
                <c:pt idx="1350">
                  <c:v>675</c:v>
                </c:pt>
                <c:pt idx="1351">
                  <c:v>675.5</c:v>
                </c:pt>
                <c:pt idx="1352">
                  <c:v>676</c:v>
                </c:pt>
                <c:pt idx="1353">
                  <c:v>676.5</c:v>
                </c:pt>
                <c:pt idx="1354">
                  <c:v>677</c:v>
                </c:pt>
                <c:pt idx="1355">
                  <c:v>677.5</c:v>
                </c:pt>
                <c:pt idx="1356">
                  <c:v>678</c:v>
                </c:pt>
                <c:pt idx="1357">
                  <c:v>678.5</c:v>
                </c:pt>
                <c:pt idx="1358">
                  <c:v>679</c:v>
                </c:pt>
                <c:pt idx="1359">
                  <c:v>679.5</c:v>
                </c:pt>
                <c:pt idx="1360">
                  <c:v>680</c:v>
                </c:pt>
                <c:pt idx="1361">
                  <c:v>680.5</c:v>
                </c:pt>
                <c:pt idx="1362">
                  <c:v>681</c:v>
                </c:pt>
                <c:pt idx="1363">
                  <c:v>681.5</c:v>
                </c:pt>
                <c:pt idx="1364">
                  <c:v>682</c:v>
                </c:pt>
                <c:pt idx="1365">
                  <c:v>682.5</c:v>
                </c:pt>
                <c:pt idx="1366">
                  <c:v>683</c:v>
                </c:pt>
                <c:pt idx="1367">
                  <c:v>683.5</c:v>
                </c:pt>
                <c:pt idx="1368">
                  <c:v>684</c:v>
                </c:pt>
                <c:pt idx="1369">
                  <c:v>684.5</c:v>
                </c:pt>
                <c:pt idx="1370">
                  <c:v>685</c:v>
                </c:pt>
                <c:pt idx="1371">
                  <c:v>685.5</c:v>
                </c:pt>
                <c:pt idx="1372">
                  <c:v>686</c:v>
                </c:pt>
                <c:pt idx="1373">
                  <c:v>686.5</c:v>
                </c:pt>
                <c:pt idx="1374">
                  <c:v>687</c:v>
                </c:pt>
                <c:pt idx="1375">
                  <c:v>687.5</c:v>
                </c:pt>
                <c:pt idx="1376">
                  <c:v>688</c:v>
                </c:pt>
                <c:pt idx="1377">
                  <c:v>688.5</c:v>
                </c:pt>
                <c:pt idx="1378">
                  <c:v>689</c:v>
                </c:pt>
                <c:pt idx="1379">
                  <c:v>689.5</c:v>
                </c:pt>
                <c:pt idx="1380">
                  <c:v>690</c:v>
                </c:pt>
                <c:pt idx="1381">
                  <c:v>690.5</c:v>
                </c:pt>
                <c:pt idx="1382">
                  <c:v>691</c:v>
                </c:pt>
                <c:pt idx="1383">
                  <c:v>691.5</c:v>
                </c:pt>
                <c:pt idx="1384">
                  <c:v>692</c:v>
                </c:pt>
                <c:pt idx="1385">
                  <c:v>692.5</c:v>
                </c:pt>
                <c:pt idx="1386">
                  <c:v>693</c:v>
                </c:pt>
                <c:pt idx="1387">
                  <c:v>693.5</c:v>
                </c:pt>
                <c:pt idx="1388">
                  <c:v>694</c:v>
                </c:pt>
                <c:pt idx="1389">
                  <c:v>694.5</c:v>
                </c:pt>
                <c:pt idx="1390">
                  <c:v>695</c:v>
                </c:pt>
                <c:pt idx="1391">
                  <c:v>695.5</c:v>
                </c:pt>
                <c:pt idx="1392">
                  <c:v>696</c:v>
                </c:pt>
                <c:pt idx="1393">
                  <c:v>696.5</c:v>
                </c:pt>
                <c:pt idx="1394">
                  <c:v>697</c:v>
                </c:pt>
                <c:pt idx="1395">
                  <c:v>697.5</c:v>
                </c:pt>
                <c:pt idx="1396">
                  <c:v>698</c:v>
                </c:pt>
                <c:pt idx="1397">
                  <c:v>698.5</c:v>
                </c:pt>
                <c:pt idx="1398">
                  <c:v>699</c:v>
                </c:pt>
                <c:pt idx="1399">
                  <c:v>699.5</c:v>
                </c:pt>
                <c:pt idx="1400">
                  <c:v>700</c:v>
                </c:pt>
                <c:pt idx="1401">
                  <c:v>700.5</c:v>
                </c:pt>
                <c:pt idx="1402">
                  <c:v>701</c:v>
                </c:pt>
                <c:pt idx="1403">
                  <c:v>701.5</c:v>
                </c:pt>
                <c:pt idx="1404">
                  <c:v>702</c:v>
                </c:pt>
                <c:pt idx="1405">
                  <c:v>702.5</c:v>
                </c:pt>
                <c:pt idx="1406">
                  <c:v>703</c:v>
                </c:pt>
                <c:pt idx="1407">
                  <c:v>703.5</c:v>
                </c:pt>
                <c:pt idx="1408">
                  <c:v>704</c:v>
                </c:pt>
                <c:pt idx="1409">
                  <c:v>704.5</c:v>
                </c:pt>
                <c:pt idx="1410">
                  <c:v>705</c:v>
                </c:pt>
                <c:pt idx="1411">
                  <c:v>705.5</c:v>
                </c:pt>
                <c:pt idx="1412">
                  <c:v>706</c:v>
                </c:pt>
                <c:pt idx="1413">
                  <c:v>706.5</c:v>
                </c:pt>
                <c:pt idx="1414">
                  <c:v>707</c:v>
                </c:pt>
                <c:pt idx="1415">
                  <c:v>707.5</c:v>
                </c:pt>
                <c:pt idx="1416">
                  <c:v>708</c:v>
                </c:pt>
                <c:pt idx="1417">
                  <c:v>708.5</c:v>
                </c:pt>
                <c:pt idx="1418">
                  <c:v>709</c:v>
                </c:pt>
                <c:pt idx="1419">
                  <c:v>709.5</c:v>
                </c:pt>
                <c:pt idx="1420">
                  <c:v>710</c:v>
                </c:pt>
                <c:pt idx="1421">
                  <c:v>710.5</c:v>
                </c:pt>
                <c:pt idx="1422">
                  <c:v>711</c:v>
                </c:pt>
                <c:pt idx="1423">
                  <c:v>711.5</c:v>
                </c:pt>
                <c:pt idx="1424">
                  <c:v>712</c:v>
                </c:pt>
                <c:pt idx="1425">
                  <c:v>712.5</c:v>
                </c:pt>
                <c:pt idx="1426">
                  <c:v>713</c:v>
                </c:pt>
                <c:pt idx="1427">
                  <c:v>713.5</c:v>
                </c:pt>
                <c:pt idx="1428">
                  <c:v>714</c:v>
                </c:pt>
                <c:pt idx="1429">
                  <c:v>714.5</c:v>
                </c:pt>
                <c:pt idx="1430">
                  <c:v>715</c:v>
                </c:pt>
                <c:pt idx="1431">
                  <c:v>715.5</c:v>
                </c:pt>
                <c:pt idx="1432">
                  <c:v>716</c:v>
                </c:pt>
                <c:pt idx="1433">
                  <c:v>716.5</c:v>
                </c:pt>
                <c:pt idx="1434">
                  <c:v>717</c:v>
                </c:pt>
                <c:pt idx="1435">
                  <c:v>717.5</c:v>
                </c:pt>
                <c:pt idx="1436">
                  <c:v>718</c:v>
                </c:pt>
                <c:pt idx="1437">
                  <c:v>718.5</c:v>
                </c:pt>
                <c:pt idx="1438">
                  <c:v>719</c:v>
                </c:pt>
                <c:pt idx="1439">
                  <c:v>719.5</c:v>
                </c:pt>
                <c:pt idx="1440">
                  <c:v>720</c:v>
                </c:pt>
                <c:pt idx="1441">
                  <c:v>720.5</c:v>
                </c:pt>
                <c:pt idx="1442">
                  <c:v>721</c:v>
                </c:pt>
                <c:pt idx="1443">
                  <c:v>721.5</c:v>
                </c:pt>
                <c:pt idx="1444">
                  <c:v>722</c:v>
                </c:pt>
                <c:pt idx="1445">
                  <c:v>722.5</c:v>
                </c:pt>
                <c:pt idx="1446">
                  <c:v>723</c:v>
                </c:pt>
                <c:pt idx="1447">
                  <c:v>723.5</c:v>
                </c:pt>
                <c:pt idx="1448">
                  <c:v>724</c:v>
                </c:pt>
                <c:pt idx="1449">
                  <c:v>724.5</c:v>
                </c:pt>
                <c:pt idx="1450">
                  <c:v>725</c:v>
                </c:pt>
                <c:pt idx="1451">
                  <c:v>725.5</c:v>
                </c:pt>
                <c:pt idx="1452">
                  <c:v>726</c:v>
                </c:pt>
                <c:pt idx="1453">
                  <c:v>726.5</c:v>
                </c:pt>
                <c:pt idx="1454">
                  <c:v>727</c:v>
                </c:pt>
                <c:pt idx="1455">
                  <c:v>727.5</c:v>
                </c:pt>
                <c:pt idx="1456">
                  <c:v>728</c:v>
                </c:pt>
                <c:pt idx="1457">
                  <c:v>728.5</c:v>
                </c:pt>
                <c:pt idx="1458">
                  <c:v>729</c:v>
                </c:pt>
                <c:pt idx="1459">
                  <c:v>729.5</c:v>
                </c:pt>
                <c:pt idx="1460">
                  <c:v>730</c:v>
                </c:pt>
                <c:pt idx="1461">
                  <c:v>730.5</c:v>
                </c:pt>
                <c:pt idx="1462">
                  <c:v>731</c:v>
                </c:pt>
                <c:pt idx="1463">
                  <c:v>731.5</c:v>
                </c:pt>
                <c:pt idx="1464">
                  <c:v>732</c:v>
                </c:pt>
                <c:pt idx="1465">
                  <c:v>732.5</c:v>
                </c:pt>
                <c:pt idx="1466">
                  <c:v>733</c:v>
                </c:pt>
                <c:pt idx="1467">
                  <c:v>733.5</c:v>
                </c:pt>
                <c:pt idx="1468">
                  <c:v>734</c:v>
                </c:pt>
                <c:pt idx="1469">
                  <c:v>734.5</c:v>
                </c:pt>
                <c:pt idx="1470">
                  <c:v>735</c:v>
                </c:pt>
                <c:pt idx="1471">
                  <c:v>735.5</c:v>
                </c:pt>
                <c:pt idx="1472">
                  <c:v>736</c:v>
                </c:pt>
                <c:pt idx="1473">
                  <c:v>736.5</c:v>
                </c:pt>
                <c:pt idx="1474">
                  <c:v>737</c:v>
                </c:pt>
                <c:pt idx="1475">
                  <c:v>737.5</c:v>
                </c:pt>
                <c:pt idx="1476">
                  <c:v>738</c:v>
                </c:pt>
                <c:pt idx="1477">
                  <c:v>738.5</c:v>
                </c:pt>
                <c:pt idx="1478">
                  <c:v>739</c:v>
                </c:pt>
                <c:pt idx="1479">
                  <c:v>739.5</c:v>
                </c:pt>
                <c:pt idx="1480">
                  <c:v>740</c:v>
                </c:pt>
                <c:pt idx="1481">
                  <c:v>740.5</c:v>
                </c:pt>
                <c:pt idx="1482">
                  <c:v>741</c:v>
                </c:pt>
                <c:pt idx="1483">
                  <c:v>741.5</c:v>
                </c:pt>
                <c:pt idx="1484">
                  <c:v>742</c:v>
                </c:pt>
                <c:pt idx="1485">
                  <c:v>742.5</c:v>
                </c:pt>
                <c:pt idx="1486">
                  <c:v>743</c:v>
                </c:pt>
                <c:pt idx="1487">
                  <c:v>743.5</c:v>
                </c:pt>
                <c:pt idx="1488">
                  <c:v>744</c:v>
                </c:pt>
                <c:pt idx="1489">
                  <c:v>744.5</c:v>
                </c:pt>
                <c:pt idx="1490">
                  <c:v>745</c:v>
                </c:pt>
                <c:pt idx="1491">
                  <c:v>745.5</c:v>
                </c:pt>
                <c:pt idx="1492">
                  <c:v>746</c:v>
                </c:pt>
                <c:pt idx="1493">
                  <c:v>746.5</c:v>
                </c:pt>
                <c:pt idx="1494">
                  <c:v>747</c:v>
                </c:pt>
                <c:pt idx="1495">
                  <c:v>747.5</c:v>
                </c:pt>
                <c:pt idx="1496">
                  <c:v>748</c:v>
                </c:pt>
                <c:pt idx="1497">
                  <c:v>748.5</c:v>
                </c:pt>
                <c:pt idx="1498">
                  <c:v>749</c:v>
                </c:pt>
                <c:pt idx="1499">
                  <c:v>749.5</c:v>
                </c:pt>
                <c:pt idx="1500">
                  <c:v>750</c:v>
                </c:pt>
                <c:pt idx="1501">
                  <c:v>750.5</c:v>
                </c:pt>
                <c:pt idx="1502">
                  <c:v>751</c:v>
                </c:pt>
                <c:pt idx="1503">
                  <c:v>751.5</c:v>
                </c:pt>
                <c:pt idx="1504">
                  <c:v>752</c:v>
                </c:pt>
                <c:pt idx="1505">
                  <c:v>752.5</c:v>
                </c:pt>
                <c:pt idx="1506">
                  <c:v>753</c:v>
                </c:pt>
                <c:pt idx="1507">
                  <c:v>753.5</c:v>
                </c:pt>
                <c:pt idx="1508">
                  <c:v>754</c:v>
                </c:pt>
                <c:pt idx="1509">
                  <c:v>754.5</c:v>
                </c:pt>
                <c:pt idx="1510">
                  <c:v>755</c:v>
                </c:pt>
                <c:pt idx="1511">
                  <c:v>755.5</c:v>
                </c:pt>
                <c:pt idx="1512">
                  <c:v>756</c:v>
                </c:pt>
                <c:pt idx="1513">
                  <c:v>756.5</c:v>
                </c:pt>
                <c:pt idx="1514">
                  <c:v>757</c:v>
                </c:pt>
                <c:pt idx="1515">
                  <c:v>757.5</c:v>
                </c:pt>
                <c:pt idx="1516">
                  <c:v>758</c:v>
                </c:pt>
                <c:pt idx="1517">
                  <c:v>758.5</c:v>
                </c:pt>
                <c:pt idx="1518">
                  <c:v>759</c:v>
                </c:pt>
                <c:pt idx="1519">
                  <c:v>759.5</c:v>
                </c:pt>
                <c:pt idx="1520">
                  <c:v>760</c:v>
                </c:pt>
                <c:pt idx="1521">
                  <c:v>760.5</c:v>
                </c:pt>
                <c:pt idx="1522">
                  <c:v>761</c:v>
                </c:pt>
                <c:pt idx="1523">
                  <c:v>761.5</c:v>
                </c:pt>
                <c:pt idx="1524">
                  <c:v>762</c:v>
                </c:pt>
                <c:pt idx="1525">
                  <c:v>762.5</c:v>
                </c:pt>
                <c:pt idx="1526">
                  <c:v>763</c:v>
                </c:pt>
                <c:pt idx="1527">
                  <c:v>763.5</c:v>
                </c:pt>
                <c:pt idx="1528">
                  <c:v>764</c:v>
                </c:pt>
                <c:pt idx="1529">
                  <c:v>764.5</c:v>
                </c:pt>
                <c:pt idx="1530">
                  <c:v>765</c:v>
                </c:pt>
                <c:pt idx="1531">
                  <c:v>765.5</c:v>
                </c:pt>
                <c:pt idx="1532">
                  <c:v>766</c:v>
                </c:pt>
                <c:pt idx="1533">
                  <c:v>766.5</c:v>
                </c:pt>
                <c:pt idx="1534">
                  <c:v>767</c:v>
                </c:pt>
                <c:pt idx="1535">
                  <c:v>767.5</c:v>
                </c:pt>
                <c:pt idx="1536">
                  <c:v>768</c:v>
                </c:pt>
                <c:pt idx="1537">
                  <c:v>768.5</c:v>
                </c:pt>
                <c:pt idx="1538">
                  <c:v>769</c:v>
                </c:pt>
                <c:pt idx="1539">
                  <c:v>769.5</c:v>
                </c:pt>
                <c:pt idx="1540">
                  <c:v>770</c:v>
                </c:pt>
                <c:pt idx="1541">
                  <c:v>770.5</c:v>
                </c:pt>
                <c:pt idx="1542">
                  <c:v>771</c:v>
                </c:pt>
                <c:pt idx="1543">
                  <c:v>771.5</c:v>
                </c:pt>
                <c:pt idx="1544">
                  <c:v>772</c:v>
                </c:pt>
                <c:pt idx="1545">
                  <c:v>772.5</c:v>
                </c:pt>
                <c:pt idx="1546">
                  <c:v>773</c:v>
                </c:pt>
                <c:pt idx="1547">
                  <c:v>773.5</c:v>
                </c:pt>
                <c:pt idx="1548">
                  <c:v>774</c:v>
                </c:pt>
                <c:pt idx="1549">
                  <c:v>774.5</c:v>
                </c:pt>
                <c:pt idx="1550">
                  <c:v>775</c:v>
                </c:pt>
                <c:pt idx="1551">
                  <c:v>775.5</c:v>
                </c:pt>
                <c:pt idx="1552">
                  <c:v>776</c:v>
                </c:pt>
                <c:pt idx="1553">
                  <c:v>776.5</c:v>
                </c:pt>
                <c:pt idx="1554">
                  <c:v>777</c:v>
                </c:pt>
                <c:pt idx="1555">
                  <c:v>777.5</c:v>
                </c:pt>
                <c:pt idx="1556">
                  <c:v>778</c:v>
                </c:pt>
                <c:pt idx="1557">
                  <c:v>778.5</c:v>
                </c:pt>
                <c:pt idx="1558">
                  <c:v>779</c:v>
                </c:pt>
                <c:pt idx="1559">
                  <c:v>779.5</c:v>
                </c:pt>
                <c:pt idx="1560">
                  <c:v>780</c:v>
                </c:pt>
                <c:pt idx="1561">
                  <c:v>780.5</c:v>
                </c:pt>
                <c:pt idx="1562">
                  <c:v>781</c:v>
                </c:pt>
                <c:pt idx="1563">
                  <c:v>781.5</c:v>
                </c:pt>
                <c:pt idx="1564">
                  <c:v>782</c:v>
                </c:pt>
                <c:pt idx="1565">
                  <c:v>782.5</c:v>
                </c:pt>
                <c:pt idx="1566">
                  <c:v>783</c:v>
                </c:pt>
                <c:pt idx="1567">
                  <c:v>783.5</c:v>
                </c:pt>
                <c:pt idx="1568">
                  <c:v>784</c:v>
                </c:pt>
                <c:pt idx="1569">
                  <c:v>784.5</c:v>
                </c:pt>
                <c:pt idx="1570">
                  <c:v>785</c:v>
                </c:pt>
                <c:pt idx="1571">
                  <c:v>785.5</c:v>
                </c:pt>
                <c:pt idx="1572">
                  <c:v>786</c:v>
                </c:pt>
                <c:pt idx="1573">
                  <c:v>786.5</c:v>
                </c:pt>
                <c:pt idx="1574">
                  <c:v>787</c:v>
                </c:pt>
                <c:pt idx="1575">
                  <c:v>787.5</c:v>
                </c:pt>
                <c:pt idx="1576">
                  <c:v>788</c:v>
                </c:pt>
                <c:pt idx="1577">
                  <c:v>788.5</c:v>
                </c:pt>
                <c:pt idx="1578">
                  <c:v>789</c:v>
                </c:pt>
                <c:pt idx="1579">
                  <c:v>789.5</c:v>
                </c:pt>
                <c:pt idx="1580">
                  <c:v>790</c:v>
                </c:pt>
                <c:pt idx="1581">
                  <c:v>790.5</c:v>
                </c:pt>
                <c:pt idx="1582">
                  <c:v>791</c:v>
                </c:pt>
                <c:pt idx="1583">
                  <c:v>791.5</c:v>
                </c:pt>
                <c:pt idx="1584">
                  <c:v>792</c:v>
                </c:pt>
                <c:pt idx="1585">
                  <c:v>792.5</c:v>
                </c:pt>
                <c:pt idx="1586">
                  <c:v>793</c:v>
                </c:pt>
                <c:pt idx="1587">
                  <c:v>793.5</c:v>
                </c:pt>
                <c:pt idx="1588">
                  <c:v>794</c:v>
                </c:pt>
                <c:pt idx="1589">
                  <c:v>794.5</c:v>
                </c:pt>
                <c:pt idx="1590">
                  <c:v>795</c:v>
                </c:pt>
                <c:pt idx="1591">
                  <c:v>795.5</c:v>
                </c:pt>
                <c:pt idx="1592">
                  <c:v>796</c:v>
                </c:pt>
                <c:pt idx="1593">
                  <c:v>796.5</c:v>
                </c:pt>
                <c:pt idx="1594">
                  <c:v>797</c:v>
                </c:pt>
                <c:pt idx="1595">
                  <c:v>797.5</c:v>
                </c:pt>
                <c:pt idx="1596">
                  <c:v>798</c:v>
                </c:pt>
                <c:pt idx="1597">
                  <c:v>798.5</c:v>
                </c:pt>
                <c:pt idx="1598">
                  <c:v>799</c:v>
                </c:pt>
                <c:pt idx="1599">
                  <c:v>799.5</c:v>
                </c:pt>
                <c:pt idx="1600">
                  <c:v>800</c:v>
                </c:pt>
                <c:pt idx="1601">
                  <c:v>800.5</c:v>
                </c:pt>
                <c:pt idx="1602">
                  <c:v>801</c:v>
                </c:pt>
                <c:pt idx="1603">
                  <c:v>801.5</c:v>
                </c:pt>
                <c:pt idx="1604">
                  <c:v>802</c:v>
                </c:pt>
                <c:pt idx="1605">
                  <c:v>802.5</c:v>
                </c:pt>
                <c:pt idx="1606">
                  <c:v>803</c:v>
                </c:pt>
                <c:pt idx="1607">
                  <c:v>803.5</c:v>
                </c:pt>
                <c:pt idx="1608">
                  <c:v>804</c:v>
                </c:pt>
                <c:pt idx="1609">
                  <c:v>804.5</c:v>
                </c:pt>
                <c:pt idx="1610">
                  <c:v>805</c:v>
                </c:pt>
                <c:pt idx="1611">
                  <c:v>805.5</c:v>
                </c:pt>
                <c:pt idx="1612">
                  <c:v>806</c:v>
                </c:pt>
                <c:pt idx="1613">
                  <c:v>806.5</c:v>
                </c:pt>
                <c:pt idx="1614">
                  <c:v>807</c:v>
                </c:pt>
                <c:pt idx="1615">
                  <c:v>807.5</c:v>
                </c:pt>
                <c:pt idx="1616">
                  <c:v>808</c:v>
                </c:pt>
                <c:pt idx="1617">
                  <c:v>808.5</c:v>
                </c:pt>
                <c:pt idx="1618">
                  <c:v>809</c:v>
                </c:pt>
                <c:pt idx="1619">
                  <c:v>809.5</c:v>
                </c:pt>
                <c:pt idx="1620">
                  <c:v>810</c:v>
                </c:pt>
                <c:pt idx="1621">
                  <c:v>810.5</c:v>
                </c:pt>
                <c:pt idx="1622">
                  <c:v>811</c:v>
                </c:pt>
                <c:pt idx="1623">
                  <c:v>811.5</c:v>
                </c:pt>
                <c:pt idx="1624">
                  <c:v>812</c:v>
                </c:pt>
                <c:pt idx="1625">
                  <c:v>812.5</c:v>
                </c:pt>
                <c:pt idx="1626">
                  <c:v>813</c:v>
                </c:pt>
                <c:pt idx="1627">
                  <c:v>813.5</c:v>
                </c:pt>
                <c:pt idx="1628">
                  <c:v>814</c:v>
                </c:pt>
                <c:pt idx="1629">
                  <c:v>814.5</c:v>
                </c:pt>
                <c:pt idx="1630">
                  <c:v>815</c:v>
                </c:pt>
                <c:pt idx="1631">
                  <c:v>815.5</c:v>
                </c:pt>
                <c:pt idx="1632">
                  <c:v>816</c:v>
                </c:pt>
                <c:pt idx="1633">
                  <c:v>816.5</c:v>
                </c:pt>
                <c:pt idx="1634">
                  <c:v>817</c:v>
                </c:pt>
                <c:pt idx="1635">
                  <c:v>817.5</c:v>
                </c:pt>
                <c:pt idx="1636">
                  <c:v>818</c:v>
                </c:pt>
                <c:pt idx="1637">
                  <c:v>818.5</c:v>
                </c:pt>
                <c:pt idx="1638">
                  <c:v>819</c:v>
                </c:pt>
                <c:pt idx="1639">
                  <c:v>819.5</c:v>
                </c:pt>
                <c:pt idx="1640">
                  <c:v>820</c:v>
                </c:pt>
                <c:pt idx="1641">
                  <c:v>820.5</c:v>
                </c:pt>
                <c:pt idx="1642">
                  <c:v>821</c:v>
                </c:pt>
                <c:pt idx="1643">
                  <c:v>821.5</c:v>
                </c:pt>
                <c:pt idx="1644">
                  <c:v>822</c:v>
                </c:pt>
                <c:pt idx="1645">
                  <c:v>822.5</c:v>
                </c:pt>
                <c:pt idx="1646">
                  <c:v>823</c:v>
                </c:pt>
                <c:pt idx="1647">
                  <c:v>823.5</c:v>
                </c:pt>
                <c:pt idx="1648">
                  <c:v>824</c:v>
                </c:pt>
                <c:pt idx="1649">
                  <c:v>824.5</c:v>
                </c:pt>
                <c:pt idx="1650">
                  <c:v>825</c:v>
                </c:pt>
                <c:pt idx="1651">
                  <c:v>825.5</c:v>
                </c:pt>
                <c:pt idx="1652">
                  <c:v>826</c:v>
                </c:pt>
                <c:pt idx="1653">
                  <c:v>826.5</c:v>
                </c:pt>
                <c:pt idx="1654">
                  <c:v>827</c:v>
                </c:pt>
                <c:pt idx="1655">
                  <c:v>827.5</c:v>
                </c:pt>
                <c:pt idx="1656">
                  <c:v>828</c:v>
                </c:pt>
                <c:pt idx="1657">
                  <c:v>828.5</c:v>
                </c:pt>
                <c:pt idx="1658">
                  <c:v>829</c:v>
                </c:pt>
                <c:pt idx="1659">
                  <c:v>829.5</c:v>
                </c:pt>
                <c:pt idx="1660">
                  <c:v>830</c:v>
                </c:pt>
                <c:pt idx="1661">
                  <c:v>830.5</c:v>
                </c:pt>
                <c:pt idx="1662">
                  <c:v>831</c:v>
                </c:pt>
                <c:pt idx="1663">
                  <c:v>831.5</c:v>
                </c:pt>
                <c:pt idx="1664">
                  <c:v>832</c:v>
                </c:pt>
                <c:pt idx="1665">
                  <c:v>832.5</c:v>
                </c:pt>
                <c:pt idx="1666">
                  <c:v>833</c:v>
                </c:pt>
                <c:pt idx="1667">
                  <c:v>833.5</c:v>
                </c:pt>
                <c:pt idx="1668">
                  <c:v>834</c:v>
                </c:pt>
                <c:pt idx="1669">
                  <c:v>834.5</c:v>
                </c:pt>
                <c:pt idx="1670">
                  <c:v>835</c:v>
                </c:pt>
                <c:pt idx="1671">
                  <c:v>835.5</c:v>
                </c:pt>
                <c:pt idx="1672">
                  <c:v>836</c:v>
                </c:pt>
                <c:pt idx="1673">
                  <c:v>836.5</c:v>
                </c:pt>
                <c:pt idx="1674">
                  <c:v>837</c:v>
                </c:pt>
                <c:pt idx="1675">
                  <c:v>837.5</c:v>
                </c:pt>
                <c:pt idx="1676">
                  <c:v>838</c:v>
                </c:pt>
                <c:pt idx="1677">
                  <c:v>838.5</c:v>
                </c:pt>
                <c:pt idx="1678">
                  <c:v>839</c:v>
                </c:pt>
                <c:pt idx="1679">
                  <c:v>839.5</c:v>
                </c:pt>
                <c:pt idx="1680">
                  <c:v>840</c:v>
                </c:pt>
                <c:pt idx="1681">
                  <c:v>840.5</c:v>
                </c:pt>
                <c:pt idx="1682">
                  <c:v>841</c:v>
                </c:pt>
                <c:pt idx="1683">
                  <c:v>841.5</c:v>
                </c:pt>
                <c:pt idx="1684">
                  <c:v>842</c:v>
                </c:pt>
                <c:pt idx="1685">
                  <c:v>842.5</c:v>
                </c:pt>
                <c:pt idx="1686">
                  <c:v>843</c:v>
                </c:pt>
                <c:pt idx="1687">
                  <c:v>843.5</c:v>
                </c:pt>
                <c:pt idx="1688">
                  <c:v>844</c:v>
                </c:pt>
                <c:pt idx="1689">
                  <c:v>844.5</c:v>
                </c:pt>
                <c:pt idx="1690">
                  <c:v>845</c:v>
                </c:pt>
                <c:pt idx="1691">
                  <c:v>845.5</c:v>
                </c:pt>
                <c:pt idx="1692">
                  <c:v>846</c:v>
                </c:pt>
                <c:pt idx="1693">
                  <c:v>846.5</c:v>
                </c:pt>
                <c:pt idx="1694">
                  <c:v>847</c:v>
                </c:pt>
                <c:pt idx="1695">
                  <c:v>847.5</c:v>
                </c:pt>
                <c:pt idx="1696">
                  <c:v>848</c:v>
                </c:pt>
                <c:pt idx="1697">
                  <c:v>848.5</c:v>
                </c:pt>
                <c:pt idx="1698">
                  <c:v>849</c:v>
                </c:pt>
                <c:pt idx="1699">
                  <c:v>849.5</c:v>
                </c:pt>
                <c:pt idx="1700">
                  <c:v>850</c:v>
                </c:pt>
                <c:pt idx="1701">
                  <c:v>850.5</c:v>
                </c:pt>
                <c:pt idx="1702">
                  <c:v>851</c:v>
                </c:pt>
                <c:pt idx="1703">
                  <c:v>851.5</c:v>
                </c:pt>
                <c:pt idx="1704">
                  <c:v>852</c:v>
                </c:pt>
                <c:pt idx="1705">
                  <c:v>852.5</c:v>
                </c:pt>
                <c:pt idx="1706">
                  <c:v>853</c:v>
                </c:pt>
                <c:pt idx="1707">
                  <c:v>853.5</c:v>
                </c:pt>
                <c:pt idx="1708">
                  <c:v>854</c:v>
                </c:pt>
                <c:pt idx="1709">
                  <c:v>854.5</c:v>
                </c:pt>
                <c:pt idx="1710">
                  <c:v>855</c:v>
                </c:pt>
                <c:pt idx="1711">
                  <c:v>855.5</c:v>
                </c:pt>
                <c:pt idx="1712">
                  <c:v>856</c:v>
                </c:pt>
                <c:pt idx="1713">
                  <c:v>856.5</c:v>
                </c:pt>
                <c:pt idx="1714">
                  <c:v>857</c:v>
                </c:pt>
                <c:pt idx="1715">
                  <c:v>857.5</c:v>
                </c:pt>
                <c:pt idx="1716">
                  <c:v>858</c:v>
                </c:pt>
                <c:pt idx="1717">
                  <c:v>858.5</c:v>
                </c:pt>
                <c:pt idx="1718">
                  <c:v>859</c:v>
                </c:pt>
                <c:pt idx="1719">
                  <c:v>859.5</c:v>
                </c:pt>
                <c:pt idx="1720">
                  <c:v>860</c:v>
                </c:pt>
                <c:pt idx="1721">
                  <c:v>860.5</c:v>
                </c:pt>
                <c:pt idx="1722">
                  <c:v>861</c:v>
                </c:pt>
                <c:pt idx="1723">
                  <c:v>861.5</c:v>
                </c:pt>
                <c:pt idx="1724">
                  <c:v>862</c:v>
                </c:pt>
                <c:pt idx="1725">
                  <c:v>862.5</c:v>
                </c:pt>
                <c:pt idx="1726">
                  <c:v>863</c:v>
                </c:pt>
                <c:pt idx="1727">
                  <c:v>863.5</c:v>
                </c:pt>
                <c:pt idx="1728">
                  <c:v>864</c:v>
                </c:pt>
                <c:pt idx="1729">
                  <c:v>864.5</c:v>
                </c:pt>
                <c:pt idx="1730">
                  <c:v>865</c:v>
                </c:pt>
                <c:pt idx="1731">
                  <c:v>865.5</c:v>
                </c:pt>
                <c:pt idx="1732">
                  <c:v>866</c:v>
                </c:pt>
                <c:pt idx="1733">
                  <c:v>866.5</c:v>
                </c:pt>
                <c:pt idx="1734">
                  <c:v>867</c:v>
                </c:pt>
                <c:pt idx="1735">
                  <c:v>867.5</c:v>
                </c:pt>
                <c:pt idx="1736">
                  <c:v>868</c:v>
                </c:pt>
                <c:pt idx="1737">
                  <c:v>868.5</c:v>
                </c:pt>
                <c:pt idx="1738">
                  <c:v>869</c:v>
                </c:pt>
                <c:pt idx="1739">
                  <c:v>869.5</c:v>
                </c:pt>
                <c:pt idx="1740">
                  <c:v>870</c:v>
                </c:pt>
                <c:pt idx="1741">
                  <c:v>870.5</c:v>
                </c:pt>
                <c:pt idx="1742">
                  <c:v>871</c:v>
                </c:pt>
                <c:pt idx="1743">
                  <c:v>871.5</c:v>
                </c:pt>
                <c:pt idx="1744">
                  <c:v>872</c:v>
                </c:pt>
                <c:pt idx="1745">
                  <c:v>872.5</c:v>
                </c:pt>
                <c:pt idx="1746">
                  <c:v>873</c:v>
                </c:pt>
                <c:pt idx="1747">
                  <c:v>873.5</c:v>
                </c:pt>
                <c:pt idx="1748">
                  <c:v>874</c:v>
                </c:pt>
                <c:pt idx="1749">
                  <c:v>874.5</c:v>
                </c:pt>
                <c:pt idx="1750">
                  <c:v>875</c:v>
                </c:pt>
                <c:pt idx="1751">
                  <c:v>875.5</c:v>
                </c:pt>
                <c:pt idx="1752">
                  <c:v>876</c:v>
                </c:pt>
                <c:pt idx="1753">
                  <c:v>876.5</c:v>
                </c:pt>
                <c:pt idx="1754">
                  <c:v>877</c:v>
                </c:pt>
                <c:pt idx="1755">
                  <c:v>877.5</c:v>
                </c:pt>
                <c:pt idx="1756">
                  <c:v>878</c:v>
                </c:pt>
                <c:pt idx="1757">
                  <c:v>878.5</c:v>
                </c:pt>
                <c:pt idx="1758">
                  <c:v>879</c:v>
                </c:pt>
                <c:pt idx="1759">
                  <c:v>879.5</c:v>
                </c:pt>
                <c:pt idx="1760">
                  <c:v>880</c:v>
                </c:pt>
                <c:pt idx="1761">
                  <c:v>880.5</c:v>
                </c:pt>
                <c:pt idx="1762">
                  <c:v>881</c:v>
                </c:pt>
                <c:pt idx="1763">
                  <c:v>881.5</c:v>
                </c:pt>
                <c:pt idx="1764">
                  <c:v>882</c:v>
                </c:pt>
                <c:pt idx="1765">
                  <c:v>882.5</c:v>
                </c:pt>
                <c:pt idx="1766">
                  <c:v>883</c:v>
                </c:pt>
                <c:pt idx="1767">
                  <c:v>883.5</c:v>
                </c:pt>
                <c:pt idx="1768">
                  <c:v>884</c:v>
                </c:pt>
                <c:pt idx="1769">
                  <c:v>884.5</c:v>
                </c:pt>
                <c:pt idx="1770">
                  <c:v>885</c:v>
                </c:pt>
                <c:pt idx="1771">
                  <c:v>885.5</c:v>
                </c:pt>
                <c:pt idx="1772">
                  <c:v>886</c:v>
                </c:pt>
                <c:pt idx="1773">
                  <c:v>886.5</c:v>
                </c:pt>
                <c:pt idx="1774">
                  <c:v>887</c:v>
                </c:pt>
                <c:pt idx="1775">
                  <c:v>887.5</c:v>
                </c:pt>
                <c:pt idx="1776">
                  <c:v>888</c:v>
                </c:pt>
                <c:pt idx="1777">
                  <c:v>888.5</c:v>
                </c:pt>
                <c:pt idx="1778">
                  <c:v>889</c:v>
                </c:pt>
                <c:pt idx="1779">
                  <c:v>889.5</c:v>
                </c:pt>
                <c:pt idx="1780">
                  <c:v>890</c:v>
                </c:pt>
                <c:pt idx="1781">
                  <c:v>890.5</c:v>
                </c:pt>
                <c:pt idx="1782">
                  <c:v>891</c:v>
                </c:pt>
                <c:pt idx="1783">
                  <c:v>891.5</c:v>
                </c:pt>
                <c:pt idx="1784">
                  <c:v>892</c:v>
                </c:pt>
                <c:pt idx="1785">
                  <c:v>892.5</c:v>
                </c:pt>
                <c:pt idx="1786">
                  <c:v>893</c:v>
                </c:pt>
                <c:pt idx="1787">
                  <c:v>893.5</c:v>
                </c:pt>
                <c:pt idx="1788">
                  <c:v>894</c:v>
                </c:pt>
                <c:pt idx="1789">
                  <c:v>894.5</c:v>
                </c:pt>
                <c:pt idx="1790">
                  <c:v>895</c:v>
                </c:pt>
                <c:pt idx="1791">
                  <c:v>895.5</c:v>
                </c:pt>
                <c:pt idx="1792">
                  <c:v>896</c:v>
                </c:pt>
                <c:pt idx="1793">
                  <c:v>896.5</c:v>
                </c:pt>
                <c:pt idx="1794">
                  <c:v>897</c:v>
                </c:pt>
                <c:pt idx="1795">
                  <c:v>897.5</c:v>
                </c:pt>
                <c:pt idx="1796">
                  <c:v>898</c:v>
                </c:pt>
                <c:pt idx="1797">
                  <c:v>898.5</c:v>
                </c:pt>
                <c:pt idx="1798">
                  <c:v>899</c:v>
                </c:pt>
                <c:pt idx="1799">
                  <c:v>899.5</c:v>
                </c:pt>
                <c:pt idx="1800">
                  <c:v>900</c:v>
                </c:pt>
                <c:pt idx="1801">
                  <c:v>900.5</c:v>
                </c:pt>
                <c:pt idx="1802">
                  <c:v>901</c:v>
                </c:pt>
                <c:pt idx="1803">
                  <c:v>901.5</c:v>
                </c:pt>
                <c:pt idx="1804">
                  <c:v>902</c:v>
                </c:pt>
                <c:pt idx="1805">
                  <c:v>902.5</c:v>
                </c:pt>
                <c:pt idx="1806">
                  <c:v>903</c:v>
                </c:pt>
                <c:pt idx="1807">
                  <c:v>903.5</c:v>
                </c:pt>
                <c:pt idx="1808">
                  <c:v>904</c:v>
                </c:pt>
                <c:pt idx="1809">
                  <c:v>904.5</c:v>
                </c:pt>
                <c:pt idx="1810">
                  <c:v>905</c:v>
                </c:pt>
                <c:pt idx="1811">
                  <c:v>905.5</c:v>
                </c:pt>
                <c:pt idx="1812">
                  <c:v>906</c:v>
                </c:pt>
                <c:pt idx="1813">
                  <c:v>906.5</c:v>
                </c:pt>
                <c:pt idx="1814">
                  <c:v>907</c:v>
                </c:pt>
                <c:pt idx="1815">
                  <c:v>907.5</c:v>
                </c:pt>
                <c:pt idx="1816">
                  <c:v>908</c:v>
                </c:pt>
                <c:pt idx="1817">
                  <c:v>908.5</c:v>
                </c:pt>
                <c:pt idx="1818">
                  <c:v>909</c:v>
                </c:pt>
                <c:pt idx="1819">
                  <c:v>909.5</c:v>
                </c:pt>
                <c:pt idx="1820">
                  <c:v>910</c:v>
                </c:pt>
                <c:pt idx="1821">
                  <c:v>910.5</c:v>
                </c:pt>
                <c:pt idx="1822">
                  <c:v>911</c:v>
                </c:pt>
                <c:pt idx="1823">
                  <c:v>911.5</c:v>
                </c:pt>
                <c:pt idx="1824">
                  <c:v>912</c:v>
                </c:pt>
                <c:pt idx="1825">
                  <c:v>912.5</c:v>
                </c:pt>
                <c:pt idx="1826">
                  <c:v>913</c:v>
                </c:pt>
                <c:pt idx="1827">
                  <c:v>913.5</c:v>
                </c:pt>
                <c:pt idx="1828">
                  <c:v>914</c:v>
                </c:pt>
                <c:pt idx="1829">
                  <c:v>914.5</c:v>
                </c:pt>
                <c:pt idx="1830">
                  <c:v>915</c:v>
                </c:pt>
                <c:pt idx="1831">
                  <c:v>915.5</c:v>
                </c:pt>
                <c:pt idx="1832">
                  <c:v>916</c:v>
                </c:pt>
                <c:pt idx="1833">
                  <c:v>916.5</c:v>
                </c:pt>
                <c:pt idx="1834">
                  <c:v>917</c:v>
                </c:pt>
                <c:pt idx="1835">
                  <c:v>917.5</c:v>
                </c:pt>
                <c:pt idx="1836">
                  <c:v>918</c:v>
                </c:pt>
                <c:pt idx="1837">
                  <c:v>918.5</c:v>
                </c:pt>
                <c:pt idx="1838">
                  <c:v>919</c:v>
                </c:pt>
                <c:pt idx="1839">
                  <c:v>919.5</c:v>
                </c:pt>
                <c:pt idx="1840">
                  <c:v>920</c:v>
                </c:pt>
                <c:pt idx="1841">
                  <c:v>920.5</c:v>
                </c:pt>
                <c:pt idx="1842">
                  <c:v>921</c:v>
                </c:pt>
                <c:pt idx="1843">
                  <c:v>921.5</c:v>
                </c:pt>
                <c:pt idx="1844">
                  <c:v>922</c:v>
                </c:pt>
                <c:pt idx="1845">
                  <c:v>922.5</c:v>
                </c:pt>
                <c:pt idx="1846">
                  <c:v>923</c:v>
                </c:pt>
                <c:pt idx="1847">
                  <c:v>923.5</c:v>
                </c:pt>
                <c:pt idx="1848">
                  <c:v>924</c:v>
                </c:pt>
                <c:pt idx="1849">
                  <c:v>924.5</c:v>
                </c:pt>
                <c:pt idx="1850">
                  <c:v>925</c:v>
                </c:pt>
                <c:pt idx="1851">
                  <c:v>925.5</c:v>
                </c:pt>
                <c:pt idx="1852">
                  <c:v>926</c:v>
                </c:pt>
                <c:pt idx="1853">
                  <c:v>926.5</c:v>
                </c:pt>
                <c:pt idx="1854">
                  <c:v>927</c:v>
                </c:pt>
                <c:pt idx="1855">
                  <c:v>927.5</c:v>
                </c:pt>
                <c:pt idx="1856">
                  <c:v>928</c:v>
                </c:pt>
                <c:pt idx="1857">
                  <c:v>928.5</c:v>
                </c:pt>
                <c:pt idx="1858">
                  <c:v>929</c:v>
                </c:pt>
                <c:pt idx="1859">
                  <c:v>929.5</c:v>
                </c:pt>
                <c:pt idx="1860">
                  <c:v>930</c:v>
                </c:pt>
                <c:pt idx="1861">
                  <c:v>930.5</c:v>
                </c:pt>
                <c:pt idx="1862">
                  <c:v>931</c:v>
                </c:pt>
                <c:pt idx="1863">
                  <c:v>931.5</c:v>
                </c:pt>
                <c:pt idx="1864">
                  <c:v>932</c:v>
                </c:pt>
                <c:pt idx="1865">
                  <c:v>932.5</c:v>
                </c:pt>
                <c:pt idx="1866">
                  <c:v>933</c:v>
                </c:pt>
                <c:pt idx="1867">
                  <c:v>933.5</c:v>
                </c:pt>
                <c:pt idx="1868">
                  <c:v>934</c:v>
                </c:pt>
                <c:pt idx="1869">
                  <c:v>934.5</c:v>
                </c:pt>
                <c:pt idx="1870">
                  <c:v>935</c:v>
                </c:pt>
                <c:pt idx="1871">
                  <c:v>935.5</c:v>
                </c:pt>
                <c:pt idx="1872">
                  <c:v>936</c:v>
                </c:pt>
                <c:pt idx="1873">
                  <c:v>936.5</c:v>
                </c:pt>
                <c:pt idx="1874">
                  <c:v>937</c:v>
                </c:pt>
                <c:pt idx="1875">
                  <c:v>937.5</c:v>
                </c:pt>
                <c:pt idx="1876">
                  <c:v>938</c:v>
                </c:pt>
                <c:pt idx="1877">
                  <c:v>938.5</c:v>
                </c:pt>
                <c:pt idx="1878">
                  <c:v>939</c:v>
                </c:pt>
                <c:pt idx="1879">
                  <c:v>939.5</c:v>
                </c:pt>
                <c:pt idx="1880">
                  <c:v>940</c:v>
                </c:pt>
                <c:pt idx="1881">
                  <c:v>940.5</c:v>
                </c:pt>
                <c:pt idx="1882">
                  <c:v>941</c:v>
                </c:pt>
                <c:pt idx="1883">
                  <c:v>941.5</c:v>
                </c:pt>
                <c:pt idx="1884">
                  <c:v>942</c:v>
                </c:pt>
                <c:pt idx="1885">
                  <c:v>942.5</c:v>
                </c:pt>
                <c:pt idx="1886">
                  <c:v>943</c:v>
                </c:pt>
                <c:pt idx="1887">
                  <c:v>943.5</c:v>
                </c:pt>
                <c:pt idx="1888">
                  <c:v>944</c:v>
                </c:pt>
                <c:pt idx="1889">
                  <c:v>944.5</c:v>
                </c:pt>
                <c:pt idx="1890">
                  <c:v>945</c:v>
                </c:pt>
                <c:pt idx="1891">
                  <c:v>945.5</c:v>
                </c:pt>
                <c:pt idx="1892">
                  <c:v>946</c:v>
                </c:pt>
                <c:pt idx="1893">
                  <c:v>946.5</c:v>
                </c:pt>
                <c:pt idx="1894">
                  <c:v>947</c:v>
                </c:pt>
                <c:pt idx="1895">
                  <c:v>947.5</c:v>
                </c:pt>
                <c:pt idx="1896">
                  <c:v>948</c:v>
                </c:pt>
                <c:pt idx="1897">
                  <c:v>948.5</c:v>
                </c:pt>
                <c:pt idx="1898">
                  <c:v>949</c:v>
                </c:pt>
                <c:pt idx="1899">
                  <c:v>949.5</c:v>
                </c:pt>
                <c:pt idx="1900">
                  <c:v>950</c:v>
                </c:pt>
                <c:pt idx="1901">
                  <c:v>950.5</c:v>
                </c:pt>
                <c:pt idx="1902">
                  <c:v>951</c:v>
                </c:pt>
                <c:pt idx="1903">
                  <c:v>951.5</c:v>
                </c:pt>
                <c:pt idx="1904">
                  <c:v>952</c:v>
                </c:pt>
                <c:pt idx="1905">
                  <c:v>952.5</c:v>
                </c:pt>
                <c:pt idx="1906">
                  <c:v>953</c:v>
                </c:pt>
                <c:pt idx="1907">
                  <c:v>953.5</c:v>
                </c:pt>
                <c:pt idx="1908">
                  <c:v>954</c:v>
                </c:pt>
                <c:pt idx="1909">
                  <c:v>954.5</c:v>
                </c:pt>
                <c:pt idx="1910">
                  <c:v>955</c:v>
                </c:pt>
                <c:pt idx="1911">
                  <c:v>955.5</c:v>
                </c:pt>
                <c:pt idx="1912">
                  <c:v>956</c:v>
                </c:pt>
                <c:pt idx="1913">
                  <c:v>956.5</c:v>
                </c:pt>
                <c:pt idx="1914">
                  <c:v>957</c:v>
                </c:pt>
                <c:pt idx="1915">
                  <c:v>957.5</c:v>
                </c:pt>
                <c:pt idx="1916">
                  <c:v>958</c:v>
                </c:pt>
                <c:pt idx="1917">
                  <c:v>958.5</c:v>
                </c:pt>
                <c:pt idx="1918">
                  <c:v>959</c:v>
                </c:pt>
                <c:pt idx="1919">
                  <c:v>959.5</c:v>
                </c:pt>
                <c:pt idx="1920">
                  <c:v>960</c:v>
                </c:pt>
                <c:pt idx="1921">
                  <c:v>960.5</c:v>
                </c:pt>
                <c:pt idx="1922">
                  <c:v>961</c:v>
                </c:pt>
                <c:pt idx="1923">
                  <c:v>961.5</c:v>
                </c:pt>
                <c:pt idx="1924">
                  <c:v>962</c:v>
                </c:pt>
                <c:pt idx="1925">
                  <c:v>962.5</c:v>
                </c:pt>
                <c:pt idx="1926">
                  <c:v>963</c:v>
                </c:pt>
                <c:pt idx="1927">
                  <c:v>963.5</c:v>
                </c:pt>
                <c:pt idx="1928">
                  <c:v>964</c:v>
                </c:pt>
                <c:pt idx="1929">
                  <c:v>964.5</c:v>
                </c:pt>
                <c:pt idx="1930">
                  <c:v>965</c:v>
                </c:pt>
                <c:pt idx="1931">
                  <c:v>965.5</c:v>
                </c:pt>
                <c:pt idx="1932">
                  <c:v>966</c:v>
                </c:pt>
                <c:pt idx="1933">
                  <c:v>966.5</c:v>
                </c:pt>
                <c:pt idx="1934">
                  <c:v>967</c:v>
                </c:pt>
                <c:pt idx="1935">
                  <c:v>967.5</c:v>
                </c:pt>
                <c:pt idx="1936">
                  <c:v>968</c:v>
                </c:pt>
                <c:pt idx="1937">
                  <c:v>968.5</c:v>
                </c:pt>
                <c:pt idx="1938">
                  <c:v>969</c:v>
                </c:pt>
                <c:pt idx="1939">
                  <c:v>969.5</c:v>
                </c:pt>
                <c:pt idx="1940">
                  <c:v>970</c:v>
                </c:pt>
                <c:pt idx="1941">
                  <c:v>970.5</c:v>
                </c:pt>
                <c:pt idx="1942">
                  <c:v>971</c:v>
                </c:pt>
                <c:pt idx="1943">
                  <c:v>971.5</c:v>
                </c:pt>
                <c:pt idx="1944">
                  <c:v>972</c:v>
                </c:pt>
                <c:pt idx="1945">
                  <c:v>972.5</c:v>
                </c:pt>
                <c:pt idx="1946">
                  <c:v>973</c:v>
                </c:pt>
                <c:pt idx="1947">
                  <c:v>973.5</c:v>
                </c:pt>
                <c:pt idx="1948">
                  <c:v>974</c:v>
                </c:pt>
                <c:pt idx="1949">
                  <c:v>974.5</c:v>
                </c:pt>
                <c:pt idx="1950">
                  <c:v>975</c:v>
                </c:pt>
                <c:pt idx="1951">
                  <c:v>975.5</c:v>
                </c:pt>
                <c:pt idx="1952">
                  <c:v>976</c:v>
                </c:pt>
                <c:pt idx="1953">
                  <c:v>976.5</c:v>
                </c:pt>
                <c:pt idx="1954">
                  <c:v>977</c:v>
                </c:pt>
                <c:pt idx="1955">
                  <c:v>977.5</c:v>
                </c:pt>
                <c:pt idx="1956">
                  <c:v>978</c:v>
                </c:pt>
                <c:pt idx="1957">
                  <c:v>978.5</c:v>
                </c:pt>
                <c:pt idx="1958">
                  <c:v>979</c:v>
                </c:pt>
                <c:pt idx="1959">
                  <c:v>979.5</c:v>
                </c:pt>
                <c:pt idx="1960">
                  <c:v>980</c:v>
                </c:pt>
                <c:pt idx="1961">
                  <c:v>980.5</c:v>
                </c:pt>
                <c:pt idx="1962">
                  <c:v>981</c:v>
                </c:pt>
                <c:pt idx="1963">
                  <c:v>981.5</c:v>
                </c:pt>
                <c:pt idx="1964">
                  <c:v>982</c:v>
                </c:pt>
                <c:pt idx="1965">
                  <c:v>982.5</c:v>
                </c:pt>
                <c:pt idx="1966">
                  <c:v>983</c:v>
                </c:pt>
                <c:pt idx="1967">
                  <c:v>983.5</c:v>
                </c:pt>
                <c:pt idx="1968">
                  <c:v>984</c:v>
                </c:pt>
                <c:pt idx="1969">
                  <c:v>984.5</c:v>
                </c:pt>
                <c:pt idx="1970">
                  <c:v>985</c:v>
                </c:pt>
                <c:pt idx="1971">
                  <c:v>985.5</c:v>
                </c:pt>
                <c:pt idx="1972">
                  <c:v>986</c:v>
                </c:pt>
                <c:pt idx="1973">
                  <c:v>986.5</c:v>
                </c:pt>
                <c:pt idx="1974">
                  <c:v>987</c:v>
                </c:pt>
                <c:pt idx="1975">
                  <c:v>987.5</c:v>
                </c:pt>
                <c:pt idx="1976">
                  <c:v>988</c:v>
                </c:pt>
                <c:pt idx="1977">
                  <c:v>988.5</c:v>
                </c:pt>
                <c:pt idx="1978">
                  <c:v>989</c:v>
                </c:pt>
                <c:pt idx="1979">
                  <c:v>989.5</c:v>
                </c:pt>
                <c:pt idx="1980">
                  <c:v>990</c:v>
                </c:pt>
                <c:pt idx="1981">
                  <c:v>990.5</c:v>
                </c:pt>
                <c:pt idx="1982">
                  <c:v>991</c:v>
                </c:pt>
                <c:pt idx="1983">
                  <c:v>991.5</c:v>
                </c:pt>
                <c:pt idx="1984">
                  <c:v>992</c:v>
                </c:pt>
                <c:pt idx="1985">
                  <c:v>992.5</c:v>
                </c:pt>
                <c:pt idx="1986">
                  <c:v>993</c:v>
                </c:pt>
                <c:pt idx="1987">
                  <c:v>993.5</c:v>
                </c:pt>
                <c:pt idx="1988">
                  <c:v>994</c:v>
                </c:pt>
                <c:pt idx="1989">
                  <c:v>994.5</c:v>
                </c:pt>
                <c:pt idx="1990">
                  <c:v>995</c:v>
                </c:pt>
                <c:pt idx="1991">
                  <c:v>995.5</c:v>
                </c:pt>
                <c:pt idx="1992">
                  <c:v>996</c:v>
                </c:pt>
                <c:pt idx="1993">
                  <c:v>996.5</c:v>
                </c:pt>
                <c:pt idx="1994">
                  <c:v>997</c:v>
                </c:pt>
                <c:pt idx="1995">
                  <c:v>997.5</c:v>
                </c:pt>
                <c:pt idx="1996">
                  <c:v>998</c:v>
                </c:pt>
                <c:pt idx="1997">
                  <c:v>998.5</c:v>
                </c:pt>
                <c:pt idx="1998">
                  <c:v>999</c:v>
                </c:pt>
                <c:pt idx="1999">
                  <c:v>999.5</c:v>
                </c:pt>
                <c:pt idx="2000">
                  <c:v>1000</c:v>
                </c:pt>
                <c:pt idx="2001">
                  <c:v>1000.5</c:v>
                </c:pt>
                <c:pt idx="2002">
                  <c:v>1001</c:v>
                </c:pt>
                <c:pt idx="2003">
                  <c:v>1001.5</c:v>
                </c:pt>
                <c:pt idx="2004">
                  <c:v>1002</c:v>
                </c:pt>
                <c:pt idx="2005">
                  <c:v>1002.5</c:v>
                </c:pt>
                <c:pt idx="2006">
                  <c:v>1003</c:v>
                </c:pt>
                <c:pt idx="2007">
                  <c:v>1003.5</c:v>
                </c:pt>
                <c:pt idx="2008">
                  <c:v>1004</c:v>
                </c:pt>
                <c:pt idx="2009">
                  <c:v>1004.5</c:v>
                </c:pt>
                <c:pt idx="2010">
                  <c:v>1005</c:v>
                </c:pt>
                <c:pt idx="2011">
                  <c:v>1005.5</c:v>
                </c:pt>
                <c:pt idx="2012">
                  <c:v>1006</c:v>
                </c:pt>
                <c:pt idx="2013">
                  <c:v>1006.5</c:v>
                </c:pt>
                <c:pt idx="2014">
                  <c:v>1007</c:v>
                </c:pt>
                <c:pt idx="2015">
                  <c:v>1007.5</c:v>
                </c:pt>
                <c:pt idx="2016">
                  <c:v>1008</c:v>
                </c:pt>
                <c:pt idx="2017">
                  <c:v>1008.5</c:v>
                </c:pt>
                <c:pt idx="2018">
                  <c:v>1009</c:v>
                </c:pt>
                <c:pt idx="2019">
                  <c:v>1009.5</c:v>
                </c:pt>
                <c:pt idx="2020">
                  <c:v>1010</c:v>
                </c:pt>
                <c:pt idx="2021">
                  <c:v>1010.5</c:v>
                </c:pt>
                <c:pt idx="2022">
                  <c:v>1011</c:v>
                </c:pt>
                <c:pt idx="2023">
                  <c:v>1011.5</c:v>
                </c:pt>
                <c:pt idx="2024">
                  <c:v>1012</c:v>
                </c:pt>
                <c:pt idx="2025">
                  <c:v>1012.5</c:v>
                </c:pt>
                <c:pt idx="2026">
                  <c:v>1013</c:v>
                </c:pt>
                <c:pt idx="2027">
                  <c:v>1013.5</c:v>
                </c:pt>
                <c:pt idx="2028">
                  <c:v>1014</c:v>
                </c:pt>
                <c:pt idx="2029">
                  <c:v>1014.5</c:v>
                </c:pt>
                <c:pt idx="2030">
                  <c:v>1015</c:v>
                </c:pt>
                <c:pt idx="2031">
                  <c:v>1015.5</c:v>
                </c:pt>
                <c:pt idx="2032">
                  <c:v>1016</c:v>
                </c:pt>
                <c:pt idx="2033">
                  <c:v>1016.5</c:v>
                </c:pt>
                <c:pt idx="2034">
                  <c:v>1017</c:v>
                </c:pt>
                <c:pt idx="2035">
                  <c:v>1017.5</c:v>
                </c:pt>
                <c:pt idx="2036">
                  <c:v>1018</c:v>
                </c:pt>
                <c:pt idx="2037">
                  <c:v>1018.5</c:v>
                </c:pt>
                <c:pt idx="2038">
                  <c:v>1019</c:v>
                </c:pt>
                <c:pt idx="2039">
                  <c:v>1019.5</c:v>
                </c:pt>
                <c:pt idx="2040">
                  <c:v>1020</c:v>
                </c:pt>
                <c:pt idx="2041">
                  <c:v>1020.5</c:v>
                </c:pt>
                <c:pt idx="2042">
                  <c:v>1021</c:v>
                </c:pt>
                <c:pt idx="2043">
                  <c:v>1021.5</c:v>
                </c:pt>
                <c:pt idx="2044">
                  <c:v>1022</c:v>
                </c:pt>
                <c:pt idx="2045">
                  <c:v>1022.5</c:v>
                </c:pt>
                <c:pt idx="2046">
                  <c:v>1023</c:v>
                </c:pt>
                <c:pt idx="2047">
                  <c:v>1023.5</c:v>
                </c:pt>
                <c:pt idx="2048">
                  <c:v>1024</c:v>
                </c:pt>
                <c:pt idx="2049">
                  <c:v>1024.5</c:v>
                </c:pt>
                <c:pt idx="2050">
                  <c:v>1025</c:v>
                </c:pt>
                <c:pt idx="2051">
                  <c:v>1025.5</c:v>
                </c:pt>
                <c:pt idx="2052">
                  <c:v>1026</c:v>
                </c:pt>
                <c:pt idx="2053">
                  <c:v>1026.5</c:v>
                </c:pt>
                <c:pt idx="2054">
                  <c:v>1027</c:v>
                </c:pt>
                <c:pt idx="2055">
                  <c:v>1027.5</c:v>
                </c:pt>
                <c:pt idx="2056">
                  <c:v>1028</c:v>
                </c:pt>
                <c:pt idx="2057">
                  <c:v>1028.5</c:v>
                </c:pt>
                <c:pt idx="2058">
                  <c:v>1029</c:v>
                </c:pt>
                <c:pt idx="2059">
                  <c:v>1029.5</c:v>
                </c:pt>
                <c:pt idx="2060">
                  <c:v>1030</c:v>
                </c:pt>
                <c:pt idx="2061">
                  <c:v>1030.5</c:v>
                </c:pt>
                <c:pt idx="2062">
                  <c:v>1031</c:v>
                </c:pt>
                <c:pt idx="2063">
                  <c:v>1031.5</c:v>
                </c:pt>
                <c:pt idx="2064">
                  <c:v>1032</c:v>
                </c:pt>
                <c:pt idx="2065">
                  <c:v>1032.5</c:v>
                </c:pt>
                <c:pt idx="2066">
                  <c:v>1033</c:v>
                </c:pt>
                <c:pt idx="2067">
                  <c:v>1033.5</c:v>
                </c:pt>
                <c:pt idx="2068">
                  <c:v>1034</c:v>
                </c:pt>
                <c:pt idx="2069">
                  <c:v>1034.5</c:v>
                </c:pt>
                <c:pt idx="2070">
                  <c:v>1035</c:v>
                </c:pt>
                <c:pt idx="2071">
                  <c:v>1035.5</c:v>
                </c:pt>
                <c:pt idx="2072">
                  <c:v>1036</c:v>
                </c:pt>
                <c:pt idx="2073">
                  <c:v>1036.5</c:v>
                </c:pt>
                <c:pt idx="2074">
                  <c:v>1037</c:v>
                </c:pt>
                <c:pt idx="2075">
                  <c:v>1037.5</c:v>
                </c:pt>
                <c:pt idx="2076">
                  <c:v>1038</c:v>
                </c:pt>
                <c:pt idx="2077">
                  <c:v>1038.5</c:v>
                </c:pt>
                <c:pt idx="2078">
                  <c:v>1039</c:v>
                </c:pt>
                <c:pt idx="2079">
                  <c:v>1039.5</c:v>
                </c:pt>
                <c:pt idx="2080">
                  <c:v>1040</c:v>
                </c:pt>
                <c:pt idx="2081">
                  <c:v>1040.5</c:v>
                </c:pt>
                <c:pt idx="2082">
                  <c:v>1041</c:v>
                </c:pt>
                <c:pt idx="2083">
                  <c:v>1041.5</c:v>
                </c:pt>
                <c:pt idx="2084">
                  <c:v>1042</c:v>
                </c:pt>
                <c:pt idx="2085">
                  <c:v>1042.5</c:v>
                </c:pt>
                <c:pt idx="2086">
                  <c:v>1043</c:v>
                </c:pt>
                <c:pt idx="2087">
                  <c:v>1043.5</c:v>
                </c:pt>
                <c:pt idx="2088">
                  <c:v>1044</c:v>
                </c:pt>
                <c:pt idx="2089">
                  <c:v>1044.5</c:v>
                </c:pt>
                <c:pt idx="2090">
                  <c:v>1045</c:v>
                </c:pt>
                <c:pt idx="2091">
                  <c:v>1045.5</c:v>
                </c:pt>
                <c:pt idx="2092">
                  <c:v>1046</c:v>
                </c:pt>
                <c:pt idx="2093">
                  <c:v>1046.5</c:v>
                </c:pt>
                <c:pt idx="2094">
                  <c:v>1047</c:v>
                </c:pt>
                <c:pt idx="2095">
                  <c:v>1047.5</c:v>
                </c:pt>
                <c:pt idx="2096">
                  <c:v>1048</c:v>
                </c:pt>
                <c:pt idx="2097">
                  <c:v>1048.5</c:v>
                </c:pt>
                <c:pt idx="2098">
                  <c:v>1049</c:v>
                </c:pt>
                <c:pt idx="2099">
                  <c:v>1049.5</c:v>
                </c:pt>
                <c:pt idx="2100">
                  <c:v>1050</c:v>
                </c:pt>
                <c:pt idx="2101">
                  <c:v>1050.5</c:v>
                </c:pt>
                <c:pt idx="2102">
                  <c:v>1051</c:v>
                </c:pt>
                <c:pt idx="2103">
                  <c:v>1051.5</c:v>
                </c:pt>
                <c:pt idx="2104">
                  <c:v>1052</c:v>
                </c:pt>
                <c:pt idx="2105">
                  <c:v>1052.5</c:v>
                </c:pt>
                <c:pt idx="2106">
                  <c:v>1053</c:v>
                </c:pt>
                <c:pt idx="2107">
                  <c:v>1053.5</c:v>
                </c:pt>
                <c:pt idx="2108">
                  <c:v>1054</c:v>
                </c:pt>
                <c:pt idx="2109">
                  <c:v>1054.5</c:v>
                </c:pt>
                <c:pt idx="2110">
                  <c:v>1055</c:v>
                </c:pt>
                <c:pt idx="2111">
                  <c:v>1055.5</c:v>
                </c:pt>
                <c:pt idx="2112">
                  <c:v>1056</c:v>
                </c:pt>
                <c:pt idx="2113">
                  <c:v>1056.5</c:v>
                </c:pt>
                <c:pt idx="2114">
                  <c:v>1057</c:v>
                </c:pt>
                <c:pt idx="2115">
                  <c:v>1057.5</c:v>
                </c:pt>
                <c:pt idx="2116">
                  <c:v>1058</c:v>
                </c:pt>
                <c:pt idx="2117">
                  <c:v>1058.5</c:v>
                </c:pt>
                <c:pt idx="2118">
                  <c:v>1059</c:v>
                </c:pt>
                <c:pt idx="2119">
                  <c:v>1059.5</c:v>
                </c:pt>
                <c:pt idx="2120">
                  <c:v>1060</c:v>
                </c:pt>
                <c:pt idx="2121">
                  <c:v>1060.5</c:v>
                </c:pt>
                <c:pt idx="2122">
                  <c:v>1061</c:v>
                </c:pt>
                <c:pt idx="2123">
                  <c:v>1061.5</c:v>
                </c:pt>
                <c:pt idx="2124">
                  <c:v>1062</c:v>
                </c:pt>
                <c:pt idx="2125">
                  <c:v>1062.5</c:v>
                </c:pt>
                <c:pt idx="2126">
                  <c:v>1063</c:v>
                </c:pt>
                <c:pt idx="2127">
                  <c:v>1063.5</c:v>
                </c:pt>
                <c:pt idx="2128">
                  <c:v>1064</c:v>
                </c:pt>
                <c:pt idx="2129">
                  <c:v>1064.5</c:v>
                </c:pt>
                <c:pt idx="2130">
                  <c:v>1065</c:v>
                </c:pt>
                <c:pt idx="2131">
                  <c:v>1065.5</c:v>
                </c:pt>
                <c:pt idx="2132">
                  <c:v>1066</c:v>
                </c:pt>
                <c:pt idx="2133">
                  <c:v>1066.5</c:v>
                </c:pt>
                <c:pt idx="2134">
                  <c:v>1067</c:v>
                </c:pt>
                <c:pt idx="2135">
                  <c:v>1067.5</c:v>
                </c:pt>
                <c:pt idx="2136">
                  <c:v>1068</c:v>
                </c:pt>
                <c:pt idx="2137">
                  <c:v>1068.5</c:v>
                </c:pt>
                <c:pt idx="2138">
                  <c:v>1069</c:v>
                </c:pt>
                <c:pt idx="2139">
                  <c:v>1069.5</c:v>
                </c:pt>
                <c:pt idx="2140">
                  <c:v>1070</c:v>
                </c:pt>
                <c:pt idx="2141">
                  <c:v>1070.5</c:v>
                </c:pt>
                <c:pt idx="2142">
                  <c:v>1071</c:v>
                </c:pt>
                <c:pt idx="2143">
                  <c:v>1071.5</c:v>
                </c:pt>
                <c:pt idx="2144">
                  <c:v>1072</c:v>
                </c:pt>
                <c:pt idx="2145">
                  <c:v>1072.5</c:v>
                </c:pt>
                <c:pt idx="2146">
                  <c:v>1073</c:v>
                </c:pt>
                <c:pt idx="2147">
                  <c:v>1073.5</c:v>
                </c:pt>
                <c:pt idx="2148">
                  <c:v>1074</c:v>
                </c:pt>
                <c:pt idx="2149">
                  <c:v>1074.5</c:v>
                </c:pt>
                <c:pt idx="2150">
                  <c:v>1075</c:v>
                </c:pt>
                <c:pt idx="2151">
                  <c:v>1075.5</c:v>
                </c:pt>
                <c:pt idx="2152">
                  <c:v>1076</c:v>
                </c:pt>
                <c:pt idx="2153">
                  <c:v>1076.5</c:v>
                </c:pt>
                <c:pt idx="2154">
                  <c:v>1077</c:v>
                </c:pt>
                <c:pt idx="2155">
                  <c:v>1077.5</c:v>
                </c:pt>
                <c:pt idx="2156">
                  <c:v>1078</c:v>
                </c:pt>
                <c:pt idx="2157">
                  <c:v>1078.5</c:v>
                </c:pt>
                <c:pt idx="2158">
                  <c:v>1079</c:v>
                </c:pt>
                <c:pt idx="2159">
                  <c:v>1079.5</c:v>
                </c:pt>
                <c:pt idx="2160">
                  <c:v>1080</c:v>
                </c:pt>
                <c:pt idx="2161">
                  <c:v>1080.5</c:v>
                </c:pt>
                <c:pt idx="2162">
                  <c:v>1081</c:v>
                </c:pt>
                <c:pt idx="2163">
                  <c:v>1081.5</c:v>
                </c:pt>
                <c:pt idx="2164">
                  <c:v>1082</c:v>
                </c:pt>
                <c:pt idx="2165">
                  <c:v>1082.5</c:v>
                </c:pt>
                <c:pt idx="2166">
                  <c:v>1083</c:v>
                </c:pt>
                <c:pt idx="2167">
                  <c:v>1083.5</c:v>
                </c:pt>
                <c:pt idx="2168">
                  <c:v>1084</c:v>
                </c:pt>
                <c:pt idx="2169">
                  <c:v>1084.5</c:v>
                </c:pt>
                <c:pt idx="2170">
                  <c:v>1085</c:v>
                </c:pt>
                <c:pt idx="2171">
                  <c:v>1085.5</c:v>
                </c:pt>
                <c:pt idx="2172">
                  <c:v>1086</c:v>
                </c:pt>
                <c:pt idx="2173">
                  <c:v>1086.5</c:v>
                </c:pt>
                <c:pt idx="2174">
                  <c:v>1087</c:v>
                </c:pt>
                <c:pt idx="2175">
                  <c:v>1087.5</c:v>
                </c:pt>
                <c:pt idx="2176">
                  <c:v>1088</c:v>
                </c:pt>
                <c:pt idx="2177">
                  <c:v>1088.5</c:v>
                </c:pt>
                <c:pt idx="2178">
                  <c:v>1089</c:v>
                </c:pt>
                <c:pt idx="2179">
                  <c:v>1089.5</c:v>
                </c:pt>
                <c:pt idx="2180">
                  <c:v>1090</c:v>
                </c:pt>
                <c:pt idx="2181">
                  <c:v>1090.5</c:v>
                </c:pt>
                <c:pt idx="2182">
                  <c:v>1091</c:v>
                </c:pt>
                <c:pt idx="2183">
                  <c:v>1091.5</c:v>
                </c:pt>
                <c:pt idx="2184">
                  <c:v>1092</c:v>
                </c:pt>
                <c:pt idx="2185">
                  <c:v>1092.5</c:v>
                </c:pt>
                <c:pt idx="2186">
                  <c:v>1093</c:v>
                </c:pt>
                <c:pt idx="2187">
                  <c:v>1093.5</c:v>
                </c:pt>
                <c:pt idx="2188">
                  <c:v>1094</c:v>
                </c:pt>
                <c:pt idx="2189">
                  <c:v>1094.5</c:v>
                </c:pt>
                <c:pt idx="2190">
                  <c:v>1095</c:v>
                </c:pt>
                <c:pt idx="2191">
                  <c:v>1095.5</c:v>
                </c:pt>
                <c:pt idx="2192">
                  <c:v>1096</c:v>
                </c:pt>
                <c:pt idx="2193">
                  <c:v>1096.5</c:v>
                </c:pt>
                <c:pt idx="2194">
                  <c:v>1097</c:v>
                </c:pt>
                <c:pt idx="2195">
                  <c:v>1097.5</c:v>
                </c:pt>
                <c:pt idx="2196">
                  <c:v>1098</c:v>
                </c:pt>
                <c:pt idx="2197">
                  <c:v>1098.5</c:v>
                </c:pt>
                <c:pt idx="2198">
                  <c:v>1099</c:v>
                </c:pt>
                <c:pt idx="2199">
                  <c:v>1099.5</c:v>
                </c:pt>
                <c:pt idx="2200">
                  <c:v>1100</c:v>
                </c:pt>
                <c:pt idx="2201">
                  <c:v>1100.5</c:v>
                </c:pt>
                <c:pt idx="2202">
                  <c:v>1101</c:v>
                </c:pt>
                <c:pt idx="2203">
                  <c:v>1101.5</c:v>
                </c:pt>
                <c:pt idx="2204">
                  <c:v>1102</c:v>
                </c:pt>
                <c:pt idx="2205">
                  <c:v>1102.5</c:v>
                </c:pt>
                <c:pt idx="2206">
                  <c:v>1103</c:v>
                </c:pt>
                <c:pt idx="2207">
                  <c:v>1103.5</c:v>
                </c:pt>
                <c:pt idx="2208">
                  <c:v>1104</c:v>
                </c:pt>
                <c:pt idx="2209">
                  <c:v>1104.5</c:v>
                </c:pt>
                <c:pt idx="2210">
                  <c:v>1105</c:v>
                </c:pt>
                <c:pt idx="2211">
                  <c:v>1105.5</c:v>
                </c:pt>
                <c:pt idx="2212">
                  <c:v>1106</c:v>
                </c:pt>
                <c:pt idx="2213">
                  <c:v>1106.5</c:v>
                </c:pt>
                <c:pt idx="2214">
                  <c:v>1107</c:v>
                </c:pt>
                <c:pt idx="2215">
                  <c:v>1107.5</c:v>
                </c:pt>
                <c:pt idx="2216">
                  <c:v>1108</c:v>
                </c:pt>
                <c:pt idx="2217">
                  <c:v>1108.5</c:v>
                </c:pt>
                <c:pt idx="2218">
                  <c:v>1109</c:v>
                </c:pt>
                <c:pt idx="2219">
                  <c:v>1109.5</c:v>
                </c:pt>
                <c:pt idx="2220">
                  <c:v>1110</c:v>
                </c:pt>
                <c:pt idx="2221">
                  <c:v>1110.5</c:v>
                </c:pt>
                <c:pt idx="2222">
                  <c:v>1111</c:v>
                </c:pt>
                <c:pt idx="2223">
                  <c:v>1111.5</c:v>
                </c:pt>
                <c:pt idx="2224">
                  <c:v>1112</c:v>
                </c:pt>
                <c:pt idx="2225">
                  <c:v>1112.5</c:v>
                </c:pt>
                <c:pt idx="2226">
                  <c:v>1113</c:v>
                </c:pt>
                <c:pt idx="2227">
                  <c:v>1113.5</c:v>
                </c:pt>
                <c:pt idx="2228">
                  <c:v>1114</c:v>
                </c:pt>
                <c:pt idx="2229">
                  <c:v>1114.5</c:v>
                </c:pt>
                <c:pt idx="2230">
                  <c:v>1115</c:v>
                </c:pt>
                <c:pt idx="2231">
                  <c:v>1115.5</c:v>
                </c:pt>
                <c:pt idx="2232">
                  <c:v>1116</c:v>
                </c:pt>
                <c:pt idx="2233">
                  <c:v>1116.5</c:v>
                </c:pt>
                <c:pt idx="2234">
                  <c:v>1117</c:v>
                </c:pt>
                <c:pt idx="2235">
                  <c:v>1117.5</c:v>
                </c:pt>
                <c:pt idx="2236">
                  <c:v>1118</c:v>
                </c:pt>
                <c:pt idx="2237">
                  <c:v>1118.5</c:v>
                </c:pt>
                <c:pt idx="2238">
                  <c:v>1119</c:v>
                </c:pt>
                <c:pt idx="2239">
                  <c:v>1119.5</c:v>
                </c:pt>
                <c:pt idx="2240">
                  <c:v>1120</c:v>
                </c:pt>
                <c:pt idx="2241">
                  <c:v>1120.5</c:v>
                </c:pt>
                <c:pt idx="2242">
                  <c:v>1121</c:v>
                </c:pt>
                <c:pt idx="2243">
                  <c:v>1121.5</c:v>
                </c:pt>
                <c:pt idx="2244">
                  <c:v>1122</c:v>
                </c:pt>
                <c:pt idx="2245">
                  <c:v>1122.5</c:v>
                </c:pt>
                <c:pt idx="2246">
                  <c:v>1123</c:v>
                </c:pt>
                <c:pt idx="2247">
                  <c:v>1123.5</c:v>
                </c:pt>
                <c:pt idx="2248">
                  <c:v>1124</c:v>
                </c:pt>
                <c:pt idx="2249">
                  <c:v>1124.5</c:v>
                </c:pt>
                <c:pt idx="2250">
                  <c:v>1125</c:v>
                </c:pt>
                <c:pt idx="2251">
                  <c:v>1125.5</c:v>
                </c:pt>
                <c:pt idx="2252">
                  <c:v>1126</c:v>
                </c:pt>
                <c:pt idx="2253">
                  <c:v>1126.5</c:v>
                </c:pt>
                <c:pt idx="2254">
                  <c:v>1127</c:v>
                </c:pt>
                <c:pt idx="2255">
                  <c:v>1127.5</c:v>
                </c:pt>
                <c:pt idx="2256">
                  <c:v>1128</c:v>
                </c:pt>
                <c:pt idx="2257">
                  <c:v>1128.5</c:v>
                </c:pt>
                <c:pt idx="2258">
                  <c:v>1129</c:v>
                </c:pt>
                <c:pt idx="2259">
                  <c:v>1129.5</c:v>
                </c:pt>
                <c:pt idx="2260">
                  <c:v>1130</c:v>
                </c:pt>
                <c:pt idx="2261">
                  <c:v>1130.5</c:v>
                </c:pt>
                <c:pt idx="2262">
                  <c:v>1131</c:v>
                </c:pt>
                <c:pt idx="2263">
                  <c:v>1131.5</c:v>
                </c:pt>
                <c:pt idx="2264">
                  <c:v>1132</c:v>
                </c:pt>
                <c:pt idx="2265">
                  <c:v>1132.5</c:v>
                </c:pt>
                <c:pt idx="2266">
                  <c:v>1133</c:v>
                </c:pt>
                <c:pt idx="2267">
                  <c:v>1133.5</c:v>
                </c:pt>
                <c:pt idx="2268">
                  <c:v>1134</c:v>
                </c:pt>
                <c:pt idx="2269">
                  <c:v>1134.5</c:v>
                </c:pt>
                <c:pt idx="2270">
                  <c:v>1135</c:v>
                </c:pt>
                <c:pt idx="2271">
                  <c:v>1135.5</c:v>
                </c:pt>
                <c:pt idx="2272">
                  <c:v>1136</c:v>
                </c:pt>
                <c:pt idx="2273">
                  <c:v>1136.5</c:v>
                </c:pt>
                <c:pt idx="2274">
                  <c:v>1137</c:v>
                </c:pt>
                <c:pt idx="2275">
                  <c:v>1137.5</c:v>
                </c:pt>
                <c:pt idx="2276">
                  <c:v>1138</c:v>
                </c:pt>
                <c:pt idx="2277">
                  <c:v>1138.5</c:v>
                </c:pt>
                <c:pt idx="2278">
                  <c:v>1139</c:v>
                </c:pt>
                <c:pt idx="2279">
                  <c:v>1139.5</c:v>
                </c:pt>
                <c:pt idx="2280">
                  <c:v>1140</c:v>
                </c:pt>
                <c:pt idx="2281">
                  <c:v>1140.5</c:v>
                </c:pt>
                <c:pt idx="2282">
                  <c:v>1141</c:v>
                </c:pt>
                <c:pt idx="2283">
                  <c:v>1141.5</c:v>
                </c:pt>
                <c:pt idx="2284">
                  <c:v>1142</c:v>
                </c:pt>
                <c:pt idx="2285">
                  <c:v>1142.5</c:v>
                </c:pt>
                <c:pt idx="2286">
                  <c:v>1143</c:v>
                </c:pt>
                <c:pt idx="2287">
                  <c:v>1143.5</c:v>
                </c:pt>
                <c:pt idx="2288">
                  <c:v>1144</c:v>
                </c:pt>
                <c:pt idx="2289">
                  <c:v>1144.5</c:v>
                </c:pt>
                <c:pt idx="2290">
                  <c:v>1145</c:v>
                </c:pt>
                <c:pt idx="2291">
                  <c:v>1145.5</c:v>
                </c:pt>
                <c:pt idx="2292">
                  <c:v>1146</c:v>
                </c:pt>
                <c:pt idx="2293">
                  <c:v>1146.5</c:v>
                </c:pt>
                <c:pt idx="2294">
                  <c:v>1147</c:v>
                </c:pt>
                <c:pt idx="2295">
                  <c:v>1147.5</c:v>
                </c:pt>
                <c:pt idx="2296">
                  <c:v>1148</c:v>
                </c:pt>
                <c:pt idx="2297">
                  <c:v>1148.5</c:v>
                </c:pt>
                <c:pt idx="2298">
                  <c:v>1149</c:v>
                </c:pt>
                <c:pt idx="2299">
                  <c:v>1149.5</c:v>
                </c:pt>
                <c:pt idx="2300">
                  <c:v>1150</c:v>
                </c:pt>
                <c:pt idx="2301">
                  <c:v>1150.5</c:v>
                </c:pt>
                <c:pt idx="2302">
                  <c:v>1151</c:v>
                </c:pt>
                <c:pt idx="2303">
                  <c:v>1151.5</c:v>
                </c:pt>
                <c:pt idx="2304">
                  <c:v>1152</c:v>
                </c:pt>
                <c:pt idx="2305">
                  <c:v>1152.5</c:v>
                </c:pt>
                <c:pt idx="2306">
                  <c:v>1153</c:v>
                </c:pt>
                <c:pt idx="2307">
                  <c:v>1153.5</c:v>
                </c:pt>
                <c:pt idx="2308">
                  <c:v>1154</c:v>
                </c:pt>
                <c:pt idx="2309">
                  <c:v>1154.5</c:v>
                </c:pt>
                <c:pt idx="2310">
                  <c:v>1155</c:v>
                </c:pt>
                <c:pt idx="2311">
                  <c:v>1155.5</c:v>
                </c:pt>
                <c:pt idx="2312">
                  <c:v>1156</c:v>
                </c:pt>
                <c:pt idx="2313">
                  <c:v>1156.5</c:v>
                </c:pt>
                <c:pt idx="2314">
                  <c:v>1157</c:v>
                </c:pt>
                <c:pt idx="2315">
                  <c:v>1157.5</c:v>
                </c:pt>
                <c:pt idx="2316">
                  <c:v>1158</c:v>
                </c:pt>
                <c:pt idx="2317">
                  <c:v>1158.5</c:v>
                </c:pt>
                <c:pt idx="2318">
                  <c:v>1159</c:v>
                </c:pt>
                <c:pt idx="2319">
                  <c:v>1159.5</c:v>
                </c:pt>
                <c:pt idx="2320">
                  <c:v>1160</c:v>
                </c:pt>
                <c:pt idx="2321">
                  <c:v>1160.5</c:v>
                </c:pt>
                <c:pt idx="2322">
                  <c:v>1161</c:v>
                </c:pt>
                <c:pt idx="2323">
                  <c:v>1161.5</c:v>
                </c:pt>
                <c:pt idx="2324">
                  <c:v>1162</c:v>
                </c:pt>
                <c:pt idx="2325">
                  <c:v>1162.5</c:v>
                </c:pt>
                <c:pt idx="2326">
                  <c:v>1163</c:v>
                </c:pt>
                <c:pt idx="2327">
                  <c:v>1163.5</c:v>
                </c:pt>
                <c:pt idx="2328">
                  <c:v>1164</c:v>
                </c:pt>
                <c:pt idx="2329">
                  <c:v>1164.5</c:v>
                </c:pt>
                <c:pt idx="2330">
                  <c:v>1165</c:v>
                </c:pt>
                <c:pt idx="2331">
                  <c:v>1165.5</c:v>
                </c:pt>
                <c:pt idx="2332">
                  <c:v>1166</c:v>
                </c:pt>
                <c:pt idx="2333">
                  <c:v>1166.5</c:v>
                </c:pt>
                <c:pt idx="2334">
                  <c:v>1167</c:v>
                </c:pt>
                <c:pt idx="2335">
                  <c:v>1167.5</c:v>
                </c:pt>
                <c:pt idx="2336">
                  <c:v>1168</c:v>
                </c:pt>
                <c:pt idx="2337">
                  <c:v>1168.5</c:v>
                </c:pt>
                <c:pt idx="2338">
                  <c:v>1169</c:v>
                </c:pt>
                <c:pt idx="2339">
                  <c:v>1169.5</c:v>
                </c:pt>
                <c:pt idx="2340">
                  <c:v>1170</c:v>
                </c:pt>
                <c:pt idx="2341">
                  <c:v>1170.5</c:v>
                </c:pt>
                <c:pt idx="2342">
                  <c:v>1171</c:v>
                </c:pt>
                <c:pt idx="2343">
                  <c:v>1171.5</c:v>
                </c:pt>
                <c:pt idx="2344">
                  <c:v>1172</c:v>
                </c:pt>
                <c:pt idx="2345">
                  <c:v>1172.5</c:v>
                </c:pt>
                <c:pt idx="2346">
                  <c:v>1173</c:v>
                </c:pt>
                <c:pt idx="2347">
                  <c:v>1173.5</c:v>
                </c:pt>
                <c:pt idx="2348">
                  <c:v>1174</c:v>
                </c:pt>
                <c:pt idx="2349">
                  <c:v>1174.5</c:v>
                </c:pt>
                <c:pt idx="2350">
                  <c:v>1175</c:v>
                </c:pt>
                <c:pt idx="2351">
                  <c:v>1175.5</c:v>
                </c:pt>
                <c:pt idx="2352">
                  <c:v>1176</c:v>
                </c:pt>
                <c:pt idx="2353">
                  <c:v>1176.5</c:v>
                </c:pt>
                <c:pt idx="2354">
                  <c:v>1177</c:v>
                </c:pt>
                <c:pt idx="2355">
                  <c:v>1177.5</c:v>
                </c:pt>
                <c:pt idx="2356">
                  <c:v>1178</c:v>
                </c:pt>
                <c:pt idx="2357">
                  <c:v>1178.5</c:v>
                </c:pt>
                <c:pt idx="2358">
                  <c:v>1179</c:v>
                </c:pt>
                <c:pt idx="2359">
                  <c:v>1179.5</c:v>
                </c:pt>
                <c:pt idx="2360">
                  <c:v>1180</c:v>
                </c:pt>
                <c:pt idx="2361">
                  <c:v>1180.5</c:v>
                </c:pt>
                <c:pt idx="2362">
                  <c:v>1181</c:v>
                </c:pt>
                <c:pt idx="2363">
                  <c:v>1181.5</c:v>
                </c:pt>
                <c:pt idx="2364">
                  <c:v>1182</c:v>
                </c:pt>
                <c:pt idx="2365">
                  <c:v>1182.5</c:v>
                </c:pt>
                <c:pt idx="2366">
                  <c:v>1183</c:v>
                </c:pt>
                <c:pt idx="2367">
                  <c:v>1183.5</c:v>
                </c:pt>
                <c:pt idx="2368">
                  <c:v>1184</c:v>
                </c:pt>
                <c:pt idx="2369">
                  <c:v>1184.5</c:v>
                </c:pt>
                <c:pt idx="2370">
                  <c:v>1185</c:v>
                </c:pt>
                <c:pt idx="2371">
                  <c:v>1185.5</c:v>
                </c:pt>
                <c:pt idx="2372">
                  <c:v>1186</c:v>
                </c:pt>
                <c:pt idx="2373">
                  <c:v>1186.5</c:v>
                </c:pt>
                <c:pt idx="2374">
                  <c:v>1187</c:v>
                </c:pt>
                <c:pt idx="2375">
                  <c:v>1187.5</c:v>
                </c:pt>
                <c:pt idx="2376">
                  <c:v>1188</c:v>
                </c:pt>
                <c:pt idx="2377">
                  <c:v>1188.5</c:v>
                </c:pt>
                <c:pt idx="2378">
                  <c:v>1189</c:v>
                </c:pt>
                <c:pt idx="2379">
                  <c:v>1189.5</c:v>
                </c:pt>
                <c:pt idx="2380">
                  <c:v>1190</c:v>
                </c:pt>
                <c:pt idx="2381">
                  <c:v>1190.5</c:v>
                </c:pt>
                <c:pt idx="2382">
                  <c:v>1191</c:v>
                </c:pt>
                <c:pt idx="2383">
                  <c:v>1191.5</c:v>
                </c:pt>
                <c:pt idx="2384">
                  <c:v>1192</c:v>
                </c:pt>
                <c:pt idx="2385">
                  <c:v>1192.5</c:v>
                </c:pt>
                <c:pt idx="2386">
                  <c:v>1193</c:v>
                </c:pt>
                <c:pt idx="2387">
                  <c:v>1193.5</c:v>
                </c:pt>
                <c:pt idx="2388">
                  <c:v>1194</c:v>
                </c:pt>
                <c:pt idx="2389">
                  <c:v>1194.5</c:v>
                </c:pt>
                <c:pt idx="2390">
                  <c:v>1195</c:v>
                </c:pt>
                <c:pt idx="2391">
                  <c:v>1195.5</c:v>
                </c:pt>
                <c:pt idx="2392">
                  <c:v>1196</c:v>
                </c:pt>
                <c:pt idx="2393">
                  <c:v>1196.5</c:v>
                </c:pt>
                <c:pt idx="2394">
                  <c:v>1197</c:v>
                </c:pt>
                <c:pt idx="2395">
                  <c:v>1197.5</c:v>
                </c:pt>
                <c:pt idx="2396">
                  <c:v>1198</c:v>
                </c:pt>
                <c:pt idx="2397">
                  <c:v>1198.5</c:v>
                </c:pt>
                <c:pt idx="2398">
                  <c:v>1199</c:v>
                </c:pt>
                <c:pt idx="2399">
                  <c:v>1199.5</c:v>
                </c:pt>
                <c:pt idx="2400">
                  <c:v>1200</c:v>
                </c:pt>
                <c:pt idx="2401">
                  <c:v>1200.5</c:v>
                </c:pt>
                <c:pt idx="2402">
                  <c:v>1201</c:v>
                </c:pt>
                <c:pt idx="2403">
                  <c:v>1201.5</c:v>
                </c:pt>
                <c:pt idx="2404">
                  <c:v>1202</c:v>
                </c:pt>
                <c:pt idx="2405">
                  <c:v>1202.5</c:v>
                </c:pt>
                <c:pt idx="2406">
                  <c:v>1203</c:v>
                </c:pt>
                <c:pt idx="2407">
                  <c:v>1203.5</c:v>
                </c:pt>
                <c:pt idx="2408">
                  <c:v>1204</c:v>
                </c:pt>
                <c:pt idx="2409">
                  <c:v>1204.5</c:v>
                </c:pt>
                <c:pt idx="2410">
                  <c:v>1205</c:v>
                </c:pt>
                <c:pt idx="2411">
                  <c:v>1205.5</c:v>
                </c:pt>
                <c:pt idx="2412">
                  <c:v>1206</c:v>
                </c:pt>
                <c:pt idx="2413">
                  <c:v>1206.5</c:v>
                </c:pt>
                <c:pt idx="2414">
                  <c:v>1207</c:v>
                </c:pt>
                <c:pt idx="2415">
                  <c:v>1207.5</c:v>
                </c:pt>
                <c:pt idx="2416">
                  <c:v>1208</c:v>
                </c:pt>
                <c:pt idx="2417">
                  <c:v>1208.5</c:v>
                </c:pt>
                <c:pt idx="2418">
                  <c:v>1209</c:v>
                </c:pt>
                <c:pt idx="2419">
                  <c:v>1209.5</c:v>
                </c:pt>
                <c:pt idx="2420">
                  <c:v>1210</c:v>
                </c:pt>
                <c:pt idx="2421">
                  <c:v>1210.5</c:v>
                </c:pt>
                <c:pt idx="2422">
                  <c:v>1211</c:v>
                </c:pt>
                <c:pt idx="2423">
                  <c:v>1211.5</c:v>
                </c:pt>
                <c:pt idx="2424">
                  <c:v>1212</c:v>
                </c:pt>
                <c:pt idx="2425">
                  <c:v>1212.5</c:v>
                </c:pt>
                <c:pt idx="2426">
                  <c:v>1213</c:v>
                </c:pt>
                <c:pt idx="2427">
                  <c:v>1213.5</c:v>
                </c:pt>
                <c:pt idx="2428">
                  <c:v>1214</c:v>
                </c:pt>
                <c:pt idx="2429">
                  <c:v>1214.5</c:v>
                </c:pt>
                <c:pt idx="2430">
                  <c:v>1215</c:v>
                </c:pt>
                <c:pt idx="2431">
                  <c:v>1215.5</c:v>
                </c:pt>
                <c:pt idx="2432">
                  <c:v>1216</c:v>
                </c:pt>
                <c:pt idx="2433">
                  <c:v>1216.5</c:v>
                </c:pt>
                <c:pt idx="2434">
                  <c:v>1217</c:v>
                </c:pt>
                <c:pt idx="2435">
                  <c:v>1217.5</c:v>
                </c:pt>
                <c:pt idx="2436">
                  <c:v>1218</c:v>
                </c:pt>
                <c:pt idx="2437">
                  <c:v>1218.5</c:v>
                </c:pt>
                <c:pt idx="2438">
                  <c:v>1219</c:v>
                </c:pt>
                <c:pt idx="2439">
                  <c:v>1219.5</c:v>
                </c:pt>
                <c:pt idx="2440">
                  <c:v>1220</c:v>
                </c:pt>
                <c:pt idx="2441">
                  <c:v>1220.5</c:v>
                </c:pt>
                <c:pt idx="2442">
                  <c:v>1221</c:v>
                </c:pt>
                <c:pt idx="2443">
                  <c:v>1221.5</c:v>
                </c:pt>
                <c:pt idx="2444">
                  <c:v>1222</c:v>
                </c:pt>
                <c:pt idx="2445">
                  <c:v>1222.5</c:v>
                </c:pt>
                <c:pt idx="2446">
                  <c:v>1223</c:v>
                </c:pt>
                <c:pt idx="2447">
                  <c:v>1223.5</c:v>
                </c:pt>
                <c:pt idx="2448">
                  <c:v>1224</c:v>
                </c:pt>
                <c:pt idx="2449">
                  <c:v>1224.5</c:v>
                </c:pt>
                <c:pt idx="2450">
                  <c:v>1225</c:v>
                </c:pt>
                <c:pt idx="2451">
                  <c:v>1225.5</c:v>
                </c:pt>
                <c:pt idx="2452">
                  <c:v>1226</c:v>
                </c:pt>
                <c:pt idx="2453">
                  <c:v>1226.5</c:v>
                </c:pt>
                <c:pt idx="2454">
                  <c:v>1227</c:v>
                </c:pt>
                <c:pt idx="2455">
                  <c:v>1227.5</c:v>
                </c:pt>
                <c:pt idx="2456">
                  <c:v>1228</c:v>
                </c:pt>
                <c:pt idx="2457">
                  <c:v>1228.5</c:v>
                </c:pt>
                <c:pt idx="2458">
                  <c:v>1229</c:v>
                </c:pt>
                <c:pt idx="2459">
                  <c:v>1229.5</c:v>
                </c:pt>
                <c:pt idx="2460">
                  <c:v>1230</c:v>
                </c:pt>
                <c:pt idx="2461">
                  <c:v>1230.5</c:v>
                </c:pt>
                <c:pt idx="2462">
                  <c:v>1231</c:v>
                </c:pt>
                <c:pt idx="2463">
                  <c:v>1231.5</c:v>
                </c:pt>
                <c:pt idx="2464">
                  <c:v>1232</c:v>
                </c:pt>
                <c:pt idx="2465">
                  <c:v>1232.5</c:v>
                </c:pt>
                <c:pt idx="2466">
                  <c:v>1233</c:v>
                </c:pt>
                <c:pt idx="2467">
                  <c:v>1233.5</c:v>
                </c:pt>
                <c:pt idx="2468">
                  <c:v>1234</c:v>
                </c:pt>
                <c:pt idx="2469">
                  <c:v>1234.5</c:v>
                </c:pt>
                <c:pt idx="2470">
                  <c:v>1235</c:v>
                </c:pt>
                <c:pt idx="2471">
                  <c:v>1235.5</c:v>
                </c:pt>
                <c:pt idx="2472">
                  <c:v>1236</c:v>
                </c:pt>
                <c:pt idx="2473">
                  <c:v>1236.5</c:v>
                </c:pt>
                <c:pt idx="2474">
                  <c:v>1237</c:v>
                </c:pt>
                <c:pt idx="2475">
                  <c:v>1237.5</c:v>
                </c:pt>
                <c:pt idx="2476">
                  <c:v>1238</c:v>
                </c:pt>
                <c:pt idx="2477">
                  <c:v>1238.5</c:v>
                </c:pt>
                <c:pt idx="2478">
                  <c:v>1239</c:v>
                </c:pt>
                <c:pt idx="2479">
                  <c:v>1239.5</c:v>
                </c:pt>
                <c:pt idx="2480">
                  <c:v>1240</c:v>
                </c:pt>
                <c:pt idx="2481">
                  <c:v>1240.5</c:v>
                </c:pt>
                <c:pt idx="2482">
                  <c:v>1241</c:v>
                </c:pt>
                <c:pt idx="2483">
                  <c:v>1241.5</c:v>
                </c:pt>
                <c:pt idx="2484">
                  <c:v>1242</c:v>
                </c:pt>
                <c:pt idx="2485">
                  <c:v>1242.5</c:v>
                </c:pt>
                <c:pt idx="2486">
                  <c:v>1243</c:v>
                </c:pt>
                <c:pt idx="2487">
                  <c:v>1243.5</c:v>
                </c:pt>
                <c:pt idx="2488">
                  <c:v>1244</c:v>
                </c:pt>
                <c:pt idx="2489">
                  <c:v>1244.5</c:v>
                </c:pt>
                <c:pt idx="2490">
                  <c:v>1245</c:v>
                </c:pt>
                <c:pt idx="2491">
                  <c:v>1245.5</c:v>
                </c:pt>
                <c:pt idx="2492">
                  <c:v>1246</c:v>
                </c:pt>
                <c:pt idx="2493">
                  <c:v>1246.5</c:v>
                </c:pt>
                <c:pt idx="2494">
                  <c:v>1247</c:v>
                </c:pt>
                <c:pt idx="2495">
                  <c:v>1247.5</c:v>
                </c:pt>
                <c:pt idx="2496">
                  <c:v>1248</c:v>
                </c:pt>
                <c:pt idx="2497">
                  <c:v>1248.5</c:v>
                </c:pt>
                <c:pt idx="2498">
                  <c:v>1249</c:v>
                </c:pt>
                <c:pt idx="2499">
                  <c:v>1249.5</c:v>
                </c:pt>
                <c:pt idx="2500">
                  <c:v>1250</c:v>
                </c:pt>
                <c:pt idx="2501">
                  <c:v>1250.5</c:v>
                </c:pt>
                <c:pt idx="2502">
                  <c:v>1251</c:v>
                </c:pt>
                <c:pt idx="2503">
                  <c:v>1251.5</c:v>
                </c:pt>
                <c:pt idx="2504">
                  <c:v>1252</c:v>
                </c:pt>
                <c:pt idx="2505">
                  <c:v>1252.5</c:v>
                </c:pt>
                <c:pt idx="2506">
                  <c:v>1253</c:v>
                </c:pt>
                <c:pt idx="2507">
                  <c:v>1253.5</c:v>
                </c:pt>
                <c:pt idx="2508">
                  <c:v>1254</c:v>
                </c:pt>
                <c:pt idx="2509">
                  <c:v>1254.5</c:v>
                </c:pt>
                <c:pt idx="2510">
                  <c:v>1255</c:v>
                </c:pt>
                <c:pt idx="2511">
                  <c:v>1255.5</c:v>
                </c:pt>
                <c:pt idx="2512">
                  <c:v>1256</c:v>
                </c:pt>
                <c:pt idx="2513">
                  <c:v>1256.5</c:v>
                </c:pt>
                <c:pt idx="2514">
                  <c:v>1257</c:v>
                </c:pt>
                <c:pt idx="2515">
                  <c:v>1257.5</c:v>
                </c:pt>
                <c:pt idx="2516">
                  <c:v>1258</c:v>
                </c:pt>
                <c:pt idx="2517">
                  <c:v>1258.5</c:v>
                </c:pt>
                <c:pt idx="2518">
                  <c:v>1259</c:v>
                </c:pt>
                <c:pt idx="2519">
                  <c:v>1259.5</c:v>
                </c:pt>
                <c:pt idx="2520">
                  <c:v>1260</c:v>
                </c:pt>
                <c:pt idx="2521">
                  <c:v>1260.5</c:v>
                </c:pt>
                <c:pt idx="2522">
                  <c:v>1261</c:v>
                </c:pt>
                <c:pt idx="2523">
                  <c:v>1261.5</c:v>
                </c:pt>
                <c:pt idx="2524">
                  <c:v>1262</c:v>
                </c:pt>
                <c:pt idx="2525">
                  <c:v>1262.5</c:v>
                </c:pt>
                <c:pt idx="2526">
                  <c:v>1263</c:v>
                </c:pt>
                <c:pt idx="2527">
                  <c:v>1263.5</c:v>
                </c:pt>
                <c:pt idx="2528">
                  <c:v>1264</c:v>
                </c:pt>
                <c:pt idx="2529">
                  <c:v>1264.5</c:v>
                </c:pt>
                <c:pt idx="2530">
                  <c:v>1265</c:v>
                </c:pt>
                <c:pt idx="2531">
                  <c:v>1265.5</c:v>
                </c:pt>
                <c:pt idx="2532">
                  <c:v>1266</c:v>
                </c:pt>
                <c:pt idx="2533">
                  <c:v>1266.5</c:v>
                </c:pt>
                <c:pt idx="2534">
                  <c:v>1267</c:v>
                </c:pt>
                <c:pt idx="2535">
                  <c:v>1267.5</c:v>
                </c:pt>
                <c:pt idx="2536">
                  <c:v>1268</c:v>
                </c:pt>
                <c:pt idx="2537">
                  <c:v>1268.5</c:v>
                </c:pt>
                <c:pt idx="2538">
                  <c:v>1269</c:v>
                </c:pt>
                <c:pt idx="2539">
                  <c:v>1269.5</c:v>
                </c:pt>
                <c:pt idx="2540">
                  <c:v>1270</c:v>
                </c:pt>
                <c:pt idx="2541">
                  <c:v>1270.5</c:v>
                </c:pt>
                <c:pt idx="2542">
                  <c:v>1271</c:v>
                </c:pt>
                <c:pt idx="2543">
                  <c:v>1271.5</c:v>
                </c:pt>
                <c:pt idx="2544">
                  <c:v>1272</c:v>
                </c:pt>
                <c:pt idx="2545">
                  <c:v>1272.5</c:v>
                </c:pt>
                <c:pt idx="2546">
                  <c:v>1273</c:v>
                </c:pt>
                <c:pt idx="2547">
                  <c:v>1273.5</c:v>
                </c:pt>
                <c:pt idx="2548">
                  <c:v>1274</c:v>
                </c:pt>
                <c:pt idx="2549">
                  <c:v>1274.5</c:v>
                </c:pt>
                <c:pt idx="2550">
                  <c:v>1275</c:v>
                </c:pt>
                <c:pt idx="2551">
                  <c:v>1275.5</c:v>
                </c:pt>
                <c:pt idx="2552">
                  <c:v>1276</c:v>
                </c:pt>
                <c:pt idx="2553">
                  <c:v>1276.5</c:v>
                </c:pt>
                <c:pt idx="2554">
                  <c:v>1277</c:v>
                </c:pt>
                <c:pt idx="2555">
                  <c:v>1277.5</c:v>
                </c:pt>
                <c:pt idx="2556">
                  <c:v>1278</c:v>
                </c:pt>
                <c:pt idx="2557">
                  <c:v>1278.5</c:v>
                </c:pt>
                <c:pt idx="2558">
                  <c:v>1279</c:v>
                </c:pt>
                <c:pt idx="2559">
                  <c:v>1279.5</c:v>
                </c:pt>
                <c:pt idx="2560">
                  <c:v>1280</c:v>
                </c:pt>
                <c:pt idx="2561">
                  <c:v>1280.5</c:v>
                </c:pt>
                <c:pt idx="2562">
                  <c:v>1281</c:v>
                </c:pt>
                <c:pt idx="2563">
                  <c:v>1281.5</c:v>
                </c:pt>
                <c:pt idx="2564">
                  <c:v>1282</c:v>
                </c:pt>
                <c:pt idx="2565">
                  <c:v>1282.5</c:v>
                </c:pt>
                <c:pt idx="2566">
                  <c:v>1283</c:v>
                </c:pt>
                <c:pt idx="2567">
                  <c:v>1283.5</c:v>
                </c:pt>
                <c:pt idx="2568">
                  <c:v>1284</c:v>
                </c:pt>
                <c:pt idx="2569">
                  <c:v>1284.5</c:v>
                </c:pt>
                <c:pt idx="2570">
                  <c:v>1285</c:v>
                </c:pt>
                <c:pt idx="2571">
                  <c:v>1285.5</c:v>
                </c:pt>
                <c:pt idx="2572">
                  <c:v>1286</c:v>
                </c:pt>
                <c:pt idx="2573">
                  <c:v>1286.5</c:v>
                </c:pt>
                <c:pt idx="2574">
                  <c:v>1287</c:v>
                </c:pt>
                <c:pt idx="2575">
                  <c:v>1287.5</c:v>
                </c:pt>
                <c:pt idx="2576">
                  <c:v>1288</c:v>
                </c:pt>
                <c:pt idx="2577">
                  <c:v>1288.5</c:v>
                </c:pt>
                <c:pt idx="2578">
                  <c:v>1289</c:v>
                </c:pt>
                <c:pt idx="2579">
                  <c:v>1289.5</c:v>
                </c:pt>
                <c:pt idx="2580">
                  <c:v>1290</c:v>
                </c:pt>
                <c:pt idx="2581">
                  <c:v>1290.5</c:v>
                </c:pt>
                <c:pt idx="2582">
                  <c:v>1291</c:v>
                </c:pt>
                <c:pt idx="2583">
                  <c:v>1291.5</c:v>
                </c:pt>
                <c:pt idx="2584">
                  <c:v>1292</c:v>
                </c:pt>
                <c:pt idx="2585">
                  <c:v>1292.5</c:v>
                </c:pt>
                <c:pt idx="2586">
                  <c:v>1293</c:v>
                </c:pt>
                <c:pt idx="2587">
                  <c:v>1293.5</c:v>
                </c:pt>
                <c:pt idx="2588">
                  <c:v>1294</c:v>
                </c:pt>
                <c:pt idx="2589">
                  <c:v>1294.5</c:v>
                </c:pt>
                <c:pt idx="2590">
                  <c:v>1295</c:v>
                </c:pt>
                <c:pt idx="2591">
                  <c:v>1295.5</c:v>
                </c:pt>
                <c:pt idx="2592">
                  <c:v>1296</c:v>
                </c:pt>
                <c:pt idx="2593">
                  <c:v>1296.5</c:v>
                </c:pt>
                <c:pt idx="2594">
                  <c:v>1297</c:v>
                </c:pt>
                <c:pt idx="2595">
                  <c:v>1297.5</c:v>
                </c:pt>
                <c:pt idx="2596">
                  <c:v>1298</c:v>
                </c:pt>
                <c:pt idx="2597">
                  <c:v>1298.5</c:v>
                </c:pt>
                <c:pt idx="2598">
                  <c:v>1299</c:v>
                </c:pt>
                <c:pt idx="2599">
                  <c:v>1299.5</c:v>
                </c:pt>
                <c:pt idx="2600">
                  <c:v>1300</c:v>
                </c:pt>
                <c:pt idx="2601">
                  <c:v>1300.5</c:v>
                </c:pt>
                <c:pt idx="2602">
                  <c:v>1301</c:v>
                </c:pt>
                <c:pt idx="2603">
                  <c:v>1301.5</c:v>
                </c:pt>
                <c:pt idx="2604">
                  <c:v>1302</c:v>
                </c:pt>
                <c:pt idx="2605">
                  <c:v>1302.5</c:v>
                </c:pt>
                <c:pt idx="2606">
                  <c:v>1303</c:v>
                </c:pt>
                <c:pt idx="2607">
                  <c:v>1303.5</c:v>
                </c:pt>
                <c:pt idx="2608">
                  <c:v>1304</c:v>
                </c:pt>
                <c:pt idx="2609">
                  <c:v>1304.5</c:v>
                </c:pt>
                <c:pt idx="2610">
                  <c:v>1305</c:v>
                </c:pt>
                <c:pt idx="2611">
                  <c:v>1305.5</c:v>
                </c:pt>
                <c:pt idx="2612">
                  <c:v>1306</c:v>
                </c:pt>
                <c:pt idx="2613">
                  <c:v>1306.5</c:v>
                </c:pt>
                <c:pt idx="2614">
                  <c:v>1307</c:v>
                </c:pt>
                <c:pt idx="2615">
                  <c:v>1307.5</c:v>
                </c:pt>
                <c:pt idx="2616">
                  <c:v>1308</c:v>
                </c:pt>
                <c:pt idx="2617">
                  <c:v>1308.5</c:v>
                </c:pt>
                <c:pt idx="2618">
                  <c:v>1309</c:v>
                </c:pt>
                <c:pt idx="2619">
                  <c:v>1309.5</c:v>
                </c:pt>
                <c:pt idx="2620">
                  <c:v>1310</c:v>
                </c:pt>
                <c:pt idx="2621">
                  <c:v>1310.5</c:v>
                </c:pt>
                <c:pt idx="2622">
                  <c:v>1311</c:v>
                </c:pt>
                <c:pt idx="2623">
                  <c:v>1311.5</c:v>
                </c:pt>
                <c:pt idx="2624">
                  <c:v>1312</c:v>
                </c:pt>
                <c:pt idx="2625">
                  <c:v>1312.5</c:v>
                </c:pt>
                <c:pt idx="2626">
                  <c:v>1313</c:v>
                </c:pt>
                <c:pt idx="2627">
                  <c:v>1313.5</c:v>
                </c:pt>
                <c:pt idx="2628">
                  <c:v>1314</c:v>
                </c:pt>
                <c:pt idx="2629">
                  <c:v>1314.5</c:v>
                </c:pt>
                <c:pt idx="2630">
                  <c:v>1315</c:v>
                </c:pt>
                <c:pt idx="2631">
                  <c:v>1315.5</c:v>
                </c:pt>
                <c:pt idx="2632">
                  <c:v>1316</c:v>
                </c:pt>
                <c:pt idx="2633">
                  <c:v>1316.5</c:v>
                </c:pt>
                <c:pt idx="2634">
                  <c:v>1317</c:v>
                </c:pt>
                <c:pt idx="2635">
                  <c:v>1317.5</c:v>
                </c:pt>
                <c:pt idx="2636">
                  <c:v>1318</c:v>
                </c:pt>
                <c:pt idx="2637">
                  <c:v>1318.5</c:v>
                </c:pt>
                <c:pt idx="2638">
                  <c:v>1319</c:v>
                </c:pt>
                <c:pt idx="2639">
                  <c:v>1319.5</c:v>
                </c:pt>
                <c:pt idx="2640">
                  <c:v>1320</c:v>
                </c:pt>
                <c:pt idx="2641">
                  <c:v>1320.5</c:v>
                </c:pt>
                <c:pt idx="2642">
                  <c:v>1321</c:v>
                </c:pt>
                <c:pt idx="2643">
                  <c:v>1321.5</c:v>
                </c:pt>
                <c:pt idx="2644">
                  <c:v>1322</c:v>
                </c:pt>
                <c:pt idx="2645">
                  <c:v>1322.5</c:v>
                </c:pt>
                <c:pt idx="2646">
                  <c:v>1323</c:v>
                </c:pt>
                <c:pt idx="2647">
                  <c:v>1323.5</c:v>
                </c:pt>
                <c:pt idx="2648">
                  <c:v>1324</c:v>
                </c:pt>
                <c:pt idx="2649">
                  <c:v>1324.5</c:v>
                </c:pt>
                <c:pt idx="2650">
                  <c:v>1325</c:v>
                </c:pt>
                <c:pt idx="2651">
                  <c:v>1325.5</c:v>
                </c:pt>
                <c:pt idx="2652">
                  <c:v>1326</c:v>
                </c:pt>
                <c:pt idx="2653">
                  <c:v>1326.5</c:v>
                </c:pt>
                <c:pt idx="2654">
                  <c:v>1327</c:v>
                </c:pt>
                <c:pt idx="2655">
                  <c:v>1327.5</c:v>
                </c:pt>
                <c:pt idx="2656">
                  <c:v>1328</c:v>
                </c:pt>
                <c:pt idx="2657">
                  <c:v>1328.5</c:v>
                </c:pt>
                <c:pt idx="2658">
                  <c:v>1329</c:v>
                </c:pt>
                <c:pt idx="2659">
                  <c:v>1329.5</c:v>
                </c:pt>
                <c:pt idx="2660">
                  <c:v>1330</c:v>
                </c:pt>
                <c:pt idx="2661">
                  <c:v>1330.5</c:v>
                </c:pt>
                <c:pt idx="2662">
                  <c:v>1331</c:v>
                </c:pt>
                <c:pt idx="2663">
                  <c:v>1331.5</c:v>
                </c:pt>
                <c:pt idx="2664">
                  <c:v>1332</c:v>
                </c:pt>
                <c:pt idx="2665">
                  <c:v>1332.5</c:v>
                </c:pt>
                <c:pt idx="2666">
                  <c:v>1333</c:v>
                </c:pt>
                <c:pt idx="2667">
                  <c:v>1333.5</c:v>
                </c:pt>
                <c:pt idx="2668">
                  <c:v>1334</c:v>
                </c:pt>
                <c:pt idx="2669">
                  <c:v>1334.5</c:v>
                </c:pt>
                <c:pt idx="2670">
                  <c:v>1335</c:v>
                </c:pt>
                <c:pt idx="2671">
                  <c:v>1335.5</c:v>
                </c:pt>
                <c:pt idx="2672">
                  <c:v>1336</c:v>
                </c:pt>
                <c:pt idx="2673">
                  <c:v>1336.5</c:v>
                </c:pt>
                <c:pt idx="2674">
                  <c:v>1337</c:v>
                </c:pt>
                <c:pt idx="2675">
                  <c:v>1337.5</c:v>
                </c:pt>
                <c:pt idx="2676">
                  <c:v>1338</c:v>
                </c:pt>
                <c:pt idx="2677">
                  <c:v>1338.5</c:v>
                </c:pt>
                <c:pt idx="2678">
                  <c:v>1339</c:v>
                </c:pt>
                <c:pt idx="2679">
                  <c:v>1339.5</c:v>
                </c:pt>
                <c:pt idx="2680">
                  <c:v>1340</c:v>
                </c:pt>
                <c:pt idx="2681">
                  <c:v>1340.5</c:v>
                </c:pt>
                <c:pt idx="2682">
                  <c:v>1341</c:v>
                </c:pt>
                <c:pt idx="2683">
                  <c:v>1341.5</c:v>
                </c:pt>
                <c:pt idx="2684">
                  <c:v>1342</c:v>
                </c:pt>
                <c:pt idx="2685">
                  <c:v>1342.5</c:v>
                </c:pt>
                <c:pt idx="2686">
                  <c:v>1343</c:v>
                </c:pt>
                <c:pt idx="2687">
                  <c:v>1343.5</c:v>
                </c:pt>
                <c:pt idx="2688">
                  <c:v>1344</c:v>
                </c:pt>
                <c:pt idx="2689">
                  <c:v>1344.5</c:v>
                </c:pt>
                <c:pt idx="2690">
                  <c:v>1345</c:v>
                </c:pt>
                <c:pt idx="2691">
                  <c:v>1345.5</c:v>
                </c:pt>
                <c:pt idx="2692">
                  <c:v>1346</c:v>
                </c:pt>
                <c:pt idx="2693">
                  <c:v>1346.5</c:v>
                </c:pt>
                <c:pt idx="2694">
                  <c:v>1347</c:v>
                </c:pt>
                <c:pt idx="2695">
                  <c:v>1347.5</c:v>
                </c:pt>
                <c:pt idx="2696">
                  <c:v>1348</c:v>
                </c:pt>
                <c:pt idx="2697">
                  <c:v>1348.5</c:v>
                </c:pt>
                <c:pt idx="2698">
                  <c:v>1349</c:v>
                </c:pt>
                <c:pt idx="2699">
                  <c:v>1349.5</c:v>
                </c:pt>
                <c:pt idx="2700">
                  <c:v>1350</c:v>
                </c:pt>
                <c:pt idx="2701">
                  <c:v>1350.5</c:v>
                </c:pt>
                <c:pt idx="2702">
                  <c:v>1351</c:v>
                </c:pt>
                <c:pt idx="2703">
                  <c:v>1351.5</c:v>
                </c:pt>
                <c:pt idx="2704">
                  <c:v>1352</c:v>
                </c:pt>
                <c:pt idx="2705">
                  <c:v>1352.5</c:v>
                </c:pt>
                <c:pt idx="2706">
                  <c:v>1353</c:v>
                </c:pt>
                <c:pt idx="2707">
                  <c:v>1353.5</c:v>
                </c:pt>
                <c:pt idx="2708">
                  <c:v>1354</c:v>
                </c:pt>
                <c:pt idx="2709">
                  <c:v>1354.5</c:v>
                </c:pt>
                <c:pt idx="2710">
                  <c:v>1355</c:v>
                </c:pt>
                <c:pt idx="2711">
                  <c:v>1355.5</c:v>
                </c:pt>
                <c:pt idx="2712">
                  <c:v>1356</c:v>
                </c:pt>
                <c:pt idx="2713">
                  <c:v>1356.5</c:v>
                </c:pt>
                <c:pt idx="2714">
                  <c:v>1357</c:v>
                </c:pt>
                <c:pt idx="2715">
                  <c:v>1357.5</c:v>
                </c:pt>
                <c:pt idx="2716">
                  <c:v>1358</c:v>
                </c:pt>
                <c:pt idx="2717">
                  <c:v>1358.5</c:v>
                </c:pt>
                <c:pt idx="2718">
                  <c:v>1359</c:v>
                </c:pt>
                <c:pt idx="2719">
                  <c:v>1359.5</c:v>
                </c:pt>
                <c:pt idx="2720">
                  <c:v>1360</c:v>
                </c:pt>
                <c:pt idx="2721">
                  <c:v>1360.5</c:v>
                </c:pt>
                <c:pt idx="2722">
                  <c:v>1361</c:v>
                </c:pt>
                <c:pt idx="2723">
                  <c:v>1361.5</c:v>
                </c:pt>
                <c:pt idx="2724">
                  <c:v>1362</c:v>
                </c:pt>
                <c:pt idx="2725">
                  <c:v>1362.5</c:v>
                </c:pt>
                <c:pt idx="2726">
                  <c:v>1363</c:v>
                </c:pt>
                <c:pt idx="2727">
                  <c:v>1363.5</c:v>
                </c:pt>
                <c:pt idx="2728">
                  <c:v>1364</c:v>
                </c:pt>
                <c:pt idx="2729">
                  <c:v>1364.5</c:v>
                </c:pt>
                <c:pt idx="2730">
                  <c:v>1365</c:v>
                </c:pt>
                <c:pt idx="2731">
                  <c:v>1365.5</c:v>
                </c:pt>
                <c:pt idx="2732">
                  <c:v>1366</c:v>
                </c:pt>
                <c:pt idx="2733">
                  <c:v>1366.5</c:v>
                </c:pt>
                <c:pt idx="2734">
                  <c:v>1367</c:v>
                </c:pt>
                <c:pt idx="2735">
                  <c:v>1367.5</c:v>
                </c:pt>
                <c:pt idx="2736">
                  <c:v>1368</c:v>
                </c:pt>
                <c:pt idx="2737">
                  <c:v>1368.5</c:v>
                </c:pt>
                <c:pt idx="2738">
                  <c:v>1369</c:v>
                </c:pt>
                <c:pt idx="2739">
                  <c:v>1369.5</c:v>
                </c:pt>
                <c:pt idx="2740">
                  <c:v>1370</c:v>
                </c:pt>
                <c:pt idx="2741">
                  <c:v>1370.5</c:v>
                </c:pt>
                <c:pt idx="2742">
                  <c:v>1371</c:v>
                </c:pt>
                <c:pt idx="2743">
                  <c:v>1371.5</c:v>
                </c:pt>
                <c:pt idx="2744">
                  <c:v>1372</c:v>
                </c:pt>
                <c:pt idx="2745">
                  <c:v>1372.5</c:v>
                </c:pt>
                <c:pt idx="2746">
                  <c:v>1373</c:v>
                </c:pt>
                <c:pt idx="2747">
                  <c:v>1373.5</c:v>
                </c:pt>
                <c:pt idx="2748">
                  <c:v>1374</c:v>
                </c:pt>
                <c:pt idx="2749">
                  <c:v>1374.5</c:v>
                </c:pt>
                <c:pt idx="2750">
                  <c:v>1375</c:v>
                </c:pt>
                <c:pt idx="2751">
                  <c:v>1375.5</c:v>
                </c:pt>
                <c:pt idx="2752">
                  <c:v>1376</c:v>
                </c:pt>
                <c:pt idx="2753">
                  <c:v>1376.5</c:v>
                </c:pt>
                <c:pt idx="2754">
                  <c:v>1377</c:v>
                </c:pt>
                <c:pt idx="2755">
                  <c:v>1377.5</c:v>
                </c:pt>
                <c:pt idx="2756">
                  <c:v>1378</c:v>
                </c:pt>
                <c:pt idx="2757">
                  <c:v>1378.5</c:v>
                </c:pt>
                <c:pt idx="2758">
                  <c:v>1379</c:v>
                </c:pt>
                <c:pt idx="2759">
                  <c:v>1379.5</c:v>
                </c:pt>
                <c:pt idx="2760">
                  <c:v>1380</c:v>
                </c:pt>
                <c:pt idx="2761">
                  <c:v>1380.5</c:v>
                </c:pt>
                <c:pt idx="2762">
                  <c:v>1381</c:v>
                </c:pt>
                <c:pt idx="2763">
                  <c:v>1381.5</c:v>
                </c:pt>
                <c:pt idx="2764">
                  <c:v>1382</c:v>
                </c:pt>
                <c:pt idx="2765">
                  <c:v>1382.5</c:v>
                </c:pt>
                <c:pt idx="2766">
                  <c:v>1383</c:v>
                </c:pt>
                <c:pt idx="2767">
                  <c:v>1383.5</c:v>
                </c:pt>
                <c:pt idx="2768">
                  <c:v>1384</c:v>
                </c:pt>
                <c:pt idx="2769">
                  <c:v>1384.5</c:v>
                </c:pt>
                <c:pt idx="2770">
                  <c:v>1385</c:v>
                </c:pt>
                <c:pt idx="2771">
                  <c:v>1385.5</c:v>
                </c:pt>
                <c:pt idx="2772">
                  <c:v>1386</c:v>
                </c:pt>
                <c:pt idx="2773">
                  <c:v>1386.5</c:v>
                </c:pt>
                <c:pt idx="2774">
                  <c:v>1387</c:v>
                </c:pt>
                <c:pt idx="2775">
                  <c:v>1387.5</c:v>
                </c:pt>
                <c:pt idx="2776">
                  <c:v>1388</c:v>
                </c:pt>
                <c:pt idx="2777">
                  <c:v>1388.5</c:v>
                </c:pt>
                <c:pt idx="2778">
                  <c:v>1389</c:v>
                </c:pt>
                <c:pt idx="2779">
                  <c:v>1389.5</c:v>
                </c:pt>
                <c:pt idx="2780">
                  <c:v>1390</c:v>
                </c:pt>
                <c:pt idx="2781">
                  <c:v>1390.5</c:v>
                </c:pt>
                <c:pt idx="2782">
                  <c:v>1391</c:v>
                </c:pt>
                <c:pt idx="2783">
                  <c:v>1391.5</c:v>
                </c:pt>
                <c:pt idx="2784">
                  <c:v>1392</c:v>
                </c:pt>
                <c:pt idx="2785">
                  <c:v>1392.5</c:v>
                </c:pt>
                <c:pt idx="2786">
                  <c:v>1393</c:v>
                </c:pt>
                <c:pt idx="2787">
                  <c:v>1393.5</c:v>
                </c:pt>
                <c:pt idx="2788">
                  <c:v>1394</c:v>
                </c:pt>
                <c:pt idx="2789">
                  <c:v>1394.5</c:v>
                </c:pt>
                <c:pt idx="2790">
                  <c:v>1395</c:v>
                </c:pt>
                <c:pt idx="2791">
                  <c:v>1395.5</c:v>
                </c:pt>
                <c:pt idx="2792">
                  <c:v>1396</c:v>
                </c:pt>
                <c:pt idx="2793">
                  <c:v>1396.5</c:v>
                </c:pt>
                <c:pt idx="2794">
                  <c:v>1397</c:v>
                </c:pt>
                <c:pt idx="2795">
                  <c:v>1397.5</c:v>
                </c:pt>
                <c:pt idx="2796">
                  <c:v>1398</c:v>
                </c:pt>
                <c:pt idx="2797">
                  <c:v>1398.5</c:v>
                </c:pt>
                <c:pt idx="2798">
                  <c:v>1399</c:v>
                </c:pt>
                <c:pt idx="2799">
                  <c:v>1399.5</c:v>
                </c:pt>
                <c:pt idx="2800">
                  <c:v>1400</c:v>
                </c:pt>
                <c:pt idx="2801">
                  <c:v>1400.5</c:v>
                </c:pt>
                <c:pt idx="2802">
                  <c:v>1401</c:v>
                </c:pt>
                <c:pt idx="2803">
                  <c:v>1401.5</c:v>
                </c:pt>
                <c:pt idx="2804">
                  <c:v>1402</c:v>
                </c:pt>
                <c:pt idx="2805">
                  <c:v>1402.5</c:v>
                </c:pt>
                <c:pt idx="2806">
                  <c:v>1403</c:v>
                </c:pt>
                <c:pt idx="2807">
                  <c:v>1403.5</c:v>
                </c:pt>
                <c:pt idx="2808">
                  <c:v>1404</c:v>
                </c:pt>
                <c:pt idx="2809">
                  <c:v>1404.5</c:v>
                </c:pt>
                <c:pt idx="2810">
                  <c:v>1405</c:v>
                </c:pt>
                <c:pt idx="2811">
                  <c:v>1405.5</c:v>
                </c:pt>
                <c:pt idx="2812">
                  <c:v>1406</c:v>
                </c:pt>
                <c:pt idx="2813">
                  <c:v>1406.5</c:v>
                </c:pt>
                <c:pt idx="2814">
                  <c:v>1407</c:v>
                </c:pt>
                <c:pt idx="2815">
                  <c:v>1407.5</c:v>
                </c:pt>
                <c:pt idx="2816">
                  <c:v>1408</c:v>
                </c:pt>
                <c:pt idx="2817">
                  <c:v>1408.5</c:v>
                </c:pt>
                <c:pt idx="2818">
                  <c:v>1409</c:v>
                </c:pt>
                <c:pt idx="2819">
                  <c:v>1409.5</c:v>
                </c:pt>
                <c:pt idx="2820">
                  <c:v>1410</c:v>
                </c:pt>
                <c:pt idx="2821">
                  <c:v>1410.5</c:v>
                </c:pt>
                <c:pt idx="2822">
                  <c:v>1411</c:v>
                </c:pt>
                <c:pt idx="2823">
                  <c:v>1411.5</c:v>
                </c:pt>
                <c:pt idx="2824">
                  <c:v>1412</c:v>
                </c:pt>
                <c:pt idx="2825">
                  <c:v>1412.5</c:v>
                </c:pt>
                <c:pt idx="2826">
                  <c:v>1413</c:v>
                </c:pt>
                <c:pt idx="2827">
                  <c:v>1413.5</c:v>
                </c:pt>
                <c:pt idx="2828">
                  <c:v>1414</c:v>
                </c:pt>
                <c:pt idx="2829">
                  <c:v>1414.5</c:v>
                </c:pt>
                <c:pt idx="2830">
                  <c:v>1415</c:v>
                </c:pt>
                <c:pt idx="2831">
                  <c:v>1415.5</c:v>
                </c:pt>
                <c:pt idx="2832">
                  <c:v>1416</c:v>
                </c:pt>
                <c:pt idx="2833">
                  <c:v>1416.5</c:v>
                </c:pt>
                <c:pt idx="2834">
                  <c:v>1417</c:v>
                </c:pt>
                <c:pt idx="2835">
                  <c:v>1417.5</c:v>
                </c:pt>
                <c:pt idx="2836">
                  <c:v>1418</c:v>
                </c:pt>
                <c:pt idx="2837">
                  <c:v>1418.5</c:v>
                </c:pt>
                <c:pt idx="2838">
                  <c:v>1419</c:v>
                </c:pt>
                <c:pt idx="2839">
                  <c:v>1419.5</c:v>
                </c:pt>
                <c:pt idx="2840">
                  <c:v>1420</c:v>
                </c:pt>
                <c:pt idx="2841">
                  <c:v>1420.5</c:v>
                </c:pt>
                <c:pt idx="2842">
                  <c:v>1421</c:v>
                </c:pt>
                <c:pt idx="2843">
                  <c:v>1421.5</c:v>
                </c:pt>
                <c:pt idx="2844">
                  <c:v>1422</c:v>
                </c:pt>
                <c:pt idx="2845">
                  <c:v>1422.5</c:v>
                </c:pt>
                <c:pt idx="2846">
                  <c:v>1423</c:v>
                </c:pt>
                <c:pt idx="2847">
                  <c:v>1423.5</c:v>
                </c:pt>
                <c:pt idx="2848">
                  <c:v>1424</c:v>
                </c:pt>
                <c:pt idx="2849">
                  <c:v>1424.5</c:v>
                </c:pt>
                <c:pt idx="2850">
                  <c:v>1425</c:v>
                </c:pt>
                <c:pt idx="2851">
                  <c:v>1425.5</c:v>
                </c:pt>
                <c:pt idx="2852">
                  <c:v>1426</c:v>
                </c:pt>
                <c:pt idx="2853">
                  <c:v>1426.5</c:v>
                </c:pt>
                <c:pt idx="2854">
                  <c:v>1427</c:v>
                </c:pt>
                <c:pt idx="2855">
                  <c:v>1427.5</c:v>
                </c:pt>
                <c:pt idx="2856">
                  <c:v>1428</c:v>
                </c:pt>
                <c:pt idx="2857">
                  <c:v>1428.5</c:v>
                </c:pt>
                <c:pt idx="2858">
                  <c:v>1429</c:v>
                </c:pt>
                <c:pt idx="2859">
                  <c:v>1429.5</c:v>
                </c:pt>
                <c:pt idx="2860">
                  <c:v>1430</c:v>
                </c:pt>
                <c:pt idx="2861">
                  <c:v>1430.5</c:v>
                </c:pt>
                <c:pt idx="2862">
                  <c:v>1431</c:v>
                </c:pt>
                <c:pt idx="2863">
                  <c:v>1431.5</c:v>
                </c:pt>
                <c:pt idx="2864">
                  <c:v>1432</c:v>
                </c:pt>
                <c:pt idx="2865">
                  <c:v>1432.5</c:v>
                </c:pt>
                <c:pt idx="2866">
                  <c:v>1433</c:v>
                </c:pt>
                <c:pt idx="2867">
                  <c:v>1433.5</c:v>
                </c:pt>
                <c:pt idx="2868">
                  <c:v>1434</c:v>
                </c:pt>
                <c:pt idx="2869">
                  <c:v>1434.5</c:v>
                </c:pt>
                <c:pt idx="2870">
                  <c:v>1435</c:v>
                </c:pt>
                <c:pt idx="2871">
                  <c:v>1435.5</c:v>
                </c:pt>
                <c:pt idx="2872">
                  <c:v>1436</c:v>
                </c:pt>
                <c:pt idx="2873">
                  <c:v>1436.5</c:v>
                </c:pt>
                <c:pt idx="2874">
                  <c:v>1437</c:v>
                </c:pt>
                <c:pt idx="2875">
                  <c:v>1437.5</c:v>
                </c:pt>
                <c:pt idx="2876">
                  <c:v>1438</c:v>
                </c:pt>
                <c:pt idx="2877">
                  <c:v>1438.5</c:v>
                </c:pt>
                <c:pt idx="2878">
                  <c:v>1439</c:v>
                </c:pt>
                <c:pt idx="2879">
                  <c:v>1439.5</c:v>
                </c:pt>
                <c:pt idx="2880">
                  <c:v>1440</c:v>
                </c:pt>
                <c:pt idx="2881">
                  <c:v>1440.5</c:v>
                </c:pt>
                <c:pt idx="2882">
                  <c:v>1441</c:v>
                </c:pt>
                <c:pt idx="2883">
                  <c:v>1441.5</c:v>
                </c:pt>
                <c:pt idx="2884">
                  <c:v>1442</c:v>
                </c:pt>
                <c:pt idx="2885">
                  <c:v>1442.5</c:v>
                </c:pt>
                <c:pt idx="2886">
                  <c:v>1443</c:v>
                </c:pt>
                <c:pt idx="2887">
                  <c:v>1443.5</c:v>
                </c:pt>
                <c:pt idx="2888">
                  <c:v>1444</c:v>
                </c:pt>
                <c:pt idx="2889">
                  <c:v>1444.5</c:v>
                </c:pt>
                <c:pt idx="2890">
                  <c:v>1445</c:v>
                </c:pt>
                <c:pt idx="2891">
                  <c:v>1445.5</c:v>
                </c:pt>
                <c:pt idx="2892">
                  <c:v>1446</c:v>
                </c:pt>
                <c:pt idx="2893">
                  <c:v>1446.5</c:v>
                </c:pt>
                <c:pt idx="2894">
                  <c:v>1447</c:v>
                </c:pt>
                <c:pt idx="2895">
                  <c:v>1447.5</c:v>
                </c:pt>
                <c:pt idx="2896">
                  <c:v>1448</c:v>
                </c:pt>
                <c:pt idx="2897">
                  <c:v>1448.5</c:v>
                </c:pt>
                <c:pt idx="2898">
                  <c:v>1449</c:v>
                </c:pt>
                <c:pt idx="2899">
                  <c:v>1449.5</c:v>
                </c:pt>
                <c:pt idx="2900">
                  <c:v>1450</c:v>
                </c:pt>
                <c:pt idx="2901">
                  <c:v>1450.5</c:v>
                </c:pt>
                <c:pt idx="2902">
                  <c:v>1451</c:v>
                </c:pt>
                <c:pt idx="2903">
                  <c:v>1451.5</c:v>
                </c:pt>
                <c:pt idx="2904">
                  <c:v>1452</c:v>
                </c:pt>
                <c:pt idx="2905">
                  <c:v>1452.5</c:v>
                </c:pt>
                <c:pt idx="2906">
                  <c:v>1453</c:v>
                </c:pt>
                <c:pt idx="2907">
                  <c:v>1453.5</c:v>
                </c:pt>
                <c:pt idx="2908">
                  <c:v>1454</c:v>
                </c:pt>
                <c:pt idx="2909">
                  <c:v>1454.5</c:v>
                </c:pt>
                <c:pt idx="2910">
                  <c:v>1455</c:v>
                </c:pt>
                <c:pt idx="2911">
                  <c:v>1455.5</c:v>
                </c:pt>
                <c:pt idx="2912">
                  <c:v>1456</c:v>
                </c:pt>
                <c:pt idx="2913">
                  <c:v>1456.5</c:v>
                </c:pt>
                <c:pt idx="2914">
                  <c:v>1457</c:v>
                </c:pt>
                <c:pt idx="2915">
                  <c:v>1457.5</c:v>
                </c:pt>
                <c:pt idx="2916">
                  <c:v>1458</c:v>
                </c:pt>
                <c:pt idx="2917">
                  <c:v>1458.5</c:v>
                </c:pt>
                <c:pt idx="2918">
                  <c:v>1459</c:v>
                </c:pt>
                <c:pt idx="2919">
                  <c:v>1459.5</c:v>
                </c:pt>
                <c:pt idx="2920">
                  <c:v>1460</c:v>
                </c:pt>
                <c:pt idx="2921">
                  <c:v>1460.5</c:v>
                </c:pt>
                <c:pt idx="2922">
                  <c:v>1461</c:v>
                </c:pt>
                <c:pt idx="2923">
                  <c:v>1461.5</c:v>
                </c:pt>
                <c:pt idx="2924">
                  <c:v>1462</c:v>
                </c:pt>
                <c:pt idx="2925">
                  <c:v>1462.5</c:v>
                </c:pt>
                <c:pt idx="2926">
                  <c:v>1463</c:v>
                </c:pt>
                <c:pt idx="2927">
                  <c:v>1463.5</c:v>
                </c:pt>
                <c:pt idx="2928">
                  <c:v>1464</c:v>
                </c:pt>
                <c:pt idx="2929">
                  <c:v>1464.5</c:v>
                </c:pt>
                <c:pt idx="2930">
                  <c:v>1465</c:v>
                </c:pt>
                <c:pt idx="2931">
                  <c:v>1465.5</c:v>
                </c:pt>
                <c:pt idx="2932">
                  <c:v>1466</c:v>
                </c:pt>
                <c:pt idx="2933">
                  <c:v>1466.5</c:v>
                </c:pt>
                <c:pt idx="2934">
                  <c:v>1467</c:v>
                </c:pt>
                <c:pt idx="2935">
                  <c:v>1467.5</c:v>
                </c:pt>
                <c:pt idx="2936">
                  <c:v>1468</c:v>
                </c:pt>
                <c:pt idx="2937">
                  <c:v>1468.5</c:v>
                </c:pt>
                <c:pt idx="2938">
                  <c:v>1469</c:v>
                </c:pt>
                <c:pt idx="2939">
                  <c:v>1469.5</c:v>
                </c:pt>
                <c:pt idx="2940">
                  <c:v>1470</c:v>
                </c:pt>
                <c:pt idx="2941">
                  <c:v>1470.5</c:v>
                </c:pt>
                <c:pt idx="2942">
                  <c:v>1471</c:v>
                </c:pt>
                <c:pt idx="2943">
                  <c:v>1471.5</c:v>
                </c:pt>
                <c:pt idx="2944">
                  <c:v>1472</c:v>
                </c:pt>
                <c:pt idx="2945">
                  <c:v>1472.5</c:v>
                </c:pt>
                <c:pt idx="2946">
                  <c:v>1473</c:v>
                </c:pt>
                <c:pt idx="2947">
                  <c:v>1473.5</c:v>
                </c:pt>
                <c:pt idx="2948">
                  <c:v>1474</c:v>
                </c:pt>
                <c:pt idx="2949">
                  <c:v>1474.5</c:v>
                </c:pt>
                <c:pt idx="2950">
                  <c:v>1475</c:v>
                </c:pt>
                <c:pt idx="2951">
                  <c:v>1475.5</c:v>
                </c:pt>
                <c:pt idx="2952">
                  <c:v>1476</c:v>
                </c:pt>
                <c:pt idx="2953">
                  <c:v>1476.5</c:v>
                </c:pt>
                <c:pt idx="2954">
                  <c:v>1477</c:v>
                </c:pt>
                <c:pt idx="2955">
                  <c:v>1477.5</c:v>
                </c:pt>
                <c:pt idx="2956">
                  <c:v>1478</c:v>
                </c:pt>
                <c:pt idx="2957">
                  <c:v>1478.5</c:v>
                </c:pt>
                <c:pt idx="2958">
                  <c:v>1479</c:v>
                </c:pt>
                <c:pt idx="2959">
                  <c:v>1479.5</c:v>
                </c:pt>
                <c:pt idx="2960">
                  <c:v>1480</c:v>
                </c:pt>
                <c:pt idx="2961">
                  <c:v>1480.5</c:v>
                </c:pt>
                <c:pt idx="2962">
                  <c:v>1481</c:v>
                </c:pt>
                <c:pt idx="2963">
                  <c:v>1481.5</c:v>
                </c:pt>
                <c:pt idx="2964">
                  <c:v>1482</c:v>
                </c:pt>
                <c:pt idx="2965">
                  <c:v>1482.5</c:v>
                </c:pt>
                <c:pt idx="2966">
                  <c:v>1483</c:v>
                </c:pt>
                <c:pt idx="2967">
                  <c:v>1483.5</c:v>
                </c:pt>
                <c:pt idx="2968">
                  <c:v>1484</c:v>
                </c:pt>
                <c:pt idx="2969">
                  <c:v>1484.5</c:v>
                </c:pt>
                <c:pt idx="2970">
                  <c:v>1485</c:v>
                </c:pt>
                <c:pt idx="2971">
                  <c:v>1485.5</c:v>
                </c:pt>
                <c:pt idx="2972">
                  <c:v>1486</c:v>
                </c:pt>
                <c:pt idx="2973">
                  <c:v>1486.5</c:v>
                </c:pt>
                <c:pt idx="2974">
                  <c:v>1487</c:v>
                </c:pt>
                <c:pt idx="2975">
                  <c:v>1487.5</c:v>
                </c:pt>
                <c:pt idx="2976">
                  <c:v>1488</c:v>
                </c:pt>
                <c:pt idx="2977">
                  <c:v>1488.5</c:v>
                </c:pt>
                <c:pt idx="2978">
                  <c:v>1489</c:v>
                </c:pt>
                <c:pt idx="2979">
                  <c:v>1489.5</c:v>
                </c:pt>
                <c:pt idx="2980">
                  <c:v>1490</c:v>
                </c:pt>
                <c:pt idx="2981">
                  <c:v>1490.5</c:v>
                </c:pt>
                <c:pt idx="2982">
                  <c:v>1491</c:v>
                </c:pt>
                <c:pt idx="2983">
                  <c:v>1491.5</c:v>
                </c:pt>
                <c:pt idx="2984">
                  <c:v>1492</c:v>
                </c:pt>
                <c:pt idx="2985">
                  <c:v>1492.5</c:v>
                </c:pt>
                <c:pt idx="2986">
                  <c:v>1493</c:v>
                </c:pt>
                <c:pt idx="2987">
                  <c:v>1493.5</c:v>
                </c:pt>
                <c:pt idx="2988">
                  <c:v>1494</c:v>
                </c:pt>
                <c:pt idx="2989">
                  <c:v>1494.5</c:v>
                </c:pt>
                <c:pt idx="2990">
                  <c:v>1495</c:v>
                </c:pt>
                <c:pt idx="2991">
                  <c:v>1495.5</c:v>
                </c:pt>
                <c:pt idx="2992">
                  <c:v>1496</c:v>
                </c:pt>
                <c:pt idx="2993">
                  <c:v>1496.5</c:v>
                </c:pt>
                <c:pt idx="2994">
                  <c:v>1497</c:v>
                </c:pt>
                <c:pt idx="2995">
                  <c:v>1497.5</c:v>
                </c:pt>
                <c:pt idx="2996">
                  <c:v>1498</c:v>
                </c:pt>
                <c:pt idx="2997">
                  <c:v>1498.5</c:v>
                </c:pt>
                <c:pt idx="2998">
                  <c:v>1499</c:v>
                </c:pt>
                <c:pt idx="2999">
                  <c:v>1499.5</c:v>
                </c:pt>
                <c:pt idx="3000">
                  <c:v>1500</c:v>
                </c:pt>
                <c:pt idx="3001">
                  <c:v>1500.5</c:v>
                </c:pt>
                <c:pt idx="3002">
                  <c:v>1501</c:v>
                </c:pt>
                <c:pt idx="3003">
                  <c:v>1501.5</c:v>
                </c:pt>
                <c:pt idx="3004">
                  <c:v>1502</c:v>
                </c:pt>
                <c:pt idx="3005">
                  <c:v>1502.5</c:v>
                </c:pt>
                <c:pt idx="3006">
                  <c:v>1503</c:v>
                </c:pt>
                <c:pt idx="3007">
                  <c:v>1503.5</c:v>
                </c:pt>
                <c:pt idx="3008">
                  <c:v>1504</c:v>
                </c:pt>
                <c:pt idx="3009">
                  <c:v>1504.5</c:v>
                </c:pt>
                <c:pt idx="3010">
                  <c:v>1505</c:v>
                </c:pt>
                <c:pt idx="3011">
                  <c:v>1505.5</c:v>
                </c:pt>
                <c:pt idx="3012">
                  <c:v>1506</c:v>
                </c:pt>
                <c:pt idx="3013">
                  <c:v>1506.5</c:v>
                </c:pt>
                <c:pt idx="3014">
                  <c:v>1507</c:v>
                </c:pt>
                <c:pt idx="3015">
                  <c:v>1507.5</c:v>
                </c:pt>
                <c:pt idx="3016">
                  <c:v>1508</c:v>
                </c:pt>
                <c:pt idx="3017">
                  <c:v>1508.5</c:v>
                </c:pt>
                <c:pt idx="3018">
                  <c:v>1509</c:v>
                </c:pt>
                <c:pt idx="3019">
                  <c:v>1509.5</c:v>
                </c:pt>
                <c:pt idx="3020">
                  <c:v>1510</c:v>
                </c:pt>
                <c:pt idx="3021">
                  <c:v>1510.5</c:v>
                </c:pt>
                <c:pt idx="3022">
                  <c:v>1511</c:v>
                </c:pt>
                <c:pt idx="3023">
                  <c:v>1511.5</c:v>
                </c:pt>
                <c:pt idx="3024">
                  <c:v>1512</c:v>
                </c:pt>
                <c:pt idx="3025">
                  <c:v>1512.5</c:v>
                </c:pt>
                <c:pt idx="3026">
                  <c:v>1513</c:v>
                </c:pt>
                <c:pt idx="3027">
                  <c:v>1513.5</c:v>
                </c:pt>
                <c:pt idx="3028">
                  <c:v>1514</c:v>
                </c:pt>
                <c:pt idx="3029">
                  <c:v>1514.5</c:v>
                </c:pt>
                <c:pt idx="3030">
                  <c:v>1515</c:v>
                </c:pt>
                <c:pt idx="3031">
                  <c:v>1515.5</c:v>
                </c:pt>
                <c:pt idx="3032">
                  <c:v>1516</c:v>
                </c:pt>
                <c:pt idx="3033">
                  <c:v>1516.5</c:v>
                </c:pt>
                <c:pt idx="3034">
                  <c:v>1517</c:v>
                </c:pt>
                <c:pt idx="3035">
                  <c:v>1517.5</c:v>
                </c:pt>
                <c:pt idx="3036">
                  <c:v>1518</c:v>
                </c:pt>
                <c:pt idx="3037">
                  <c:v>1518.5</c:v>
                </c:pt>
                <c:pt idx="3038">
                  <c:v>1519</c:v>
                </c:pt>
                <c:pt idx="3039">
                  <c:v>1519.5</c:v>
                </c:pt>
                <c:pt idx="3040">
                  <c:v>1520</c:v>
                </c:pt>
                <c:pt idx="3041">
                  <c:v>1520.5</c:v>
                </c:pt>
                <c:pt idx="3042">
                  <c:v>1521</c:v>
                </c:pt>
                <c:pt idx="3043">
                  <c:v>1521.5</c:v>
                </c:pt>
                <c:pt idx="3044">
                  <c:v>1522</c:v>
                </c:pt>
                <c:pt idx="3045">
                  <c:v>1522.5</c:v>
                </c:pt>
                <c:pt idx="3046">
                  <c:v>1523</c:v>
                </c:pt>
                <c:pt idx="3047">
                  <c:v>1523.5</c:v>
                </c:pt>
                <c:pt idx="3048">
                  <c:v>1524</c:v>
                </c:pt>
                <c:pt idx="3049">
                  <c:v>1524.5</c:v>
                </c:pt>
                <c:pt idx="3050">
                  <c:v>1525</c:v>
                </c:pt>
                <c:pt idx="3051">
                  <c:v>1525.5</c:v>
                </c:pt>
                <c:pt idx="3052">
                  <c:v>1526</c:v>
                </c:pt>
                <c:pt idx="3053">
                  <c:v>1526.5</c:v>
                </c:pt>
                <c:pt idx="3054">
                  <c:v>1527</c:v>
                </c:pt>
                <c:pt idx="3055">
                  <c:v>1527.5</c:v>
                </c:pt>
                <c:pt idx="3056">
                  <c:v>1528</c:v>
                </c:pt>
                <c:pt idx="3057">
                  <c:v>1528.5</c:v>
                </c:pt>
                <c:pt idx="3058">
                  <c:v>1529</c:v>
                </c:pt>
                <c:pt idx="3059">
                  <c:v>1529.5</c:v>
                </c:pt>
                <c:pt idx="3060">
                  <c:v>1530</c:v>
                </c:pt>
                <c:pt idx="3061">
                  <c:v>1530.5</c:v>
                </c:pt>
                <c:pt idx="3062">
                  <c:v>1531</c:v>
                </c:pt>
                <c:pt idx="3063">
                  <c:v>1531.5</c:v>
                </c:pt>
                <c:pt idx="3064">
                  <c:v>1532</c:v>
                </c:pt>
                <c:pt idx="3065">
                  <c:v>1532.5</c:v>
                </c:pt>
                <c:pt idx="3066">
                  <c:v>1533</c:v>
                </c:pt>
                <c:pt idx="3067">
                  <c:v>1533.5</c:v>
                </c:pt>
                <c:pt idx="3068">
                  <c:v>1534</c:v>
                </c:pt>
                <c:pt idx="3069">
                  <c:v>1534.5</c:v>
                </c:pt>
                <c:pt idx="3070">
                  <c:v>1535</c:v>
                </c:pt>
                <c:pt idx="3071">
                  <c:v>1535.5</c:v>
                </c:pt>
                <c:pt idx="3072">
                  <c:v>1536</c:v>
                </c:pt>
                <c:pt idx="3073">
                  <c:v>1536.5</c:v>
                </c:pt>
                <c:pt idx="3074">
                  <c:v>1537</c:v>
                </c:pt>
                <c:pt idx="3075">
                  <c:v>1537.5</c:v>
                </c:pt>
                <c:pt idx="3076">
                  <c:v>1538</c:v>
                </c:pt>
                <c:pt idx="3077">
                  <c:v>1538.5</c:v>
                </c:pt>
                <c:pt idx="3078">
                  <c:v>1539</c:v>
                </c:pt>
                <c:pt idx="3079">
                  <c:v>1539.5</c:v>
                </c:pt>
                <c:pt idx="3080">
                  <c:v>1540</c:v>
                </c:pt>
                <c:pt idx="3081">
                  <c:v>1540.5</c:v>
                </c:pt>
                <c:pt idx="3082">
                  <c:v>1541</c:v>
                </c:pt>
                <c:pt idx="3083">
                  <c:v>1541.5</c:v>
                </c:pt>
                <c:pt idx="3084">
                  <c:v>1542</c:v>
                </c:pt>
                <c:pt idx="3085">
                  <c:v>1542.5</c:v>
                </c:pt>
                <c:pt idx="3086">
                  <c:v>1543</c:v>
                </c:pt>
                <c:pt idx="3087">
                  <c:v>1543.5</c:v>
                </c:pt>
                <c:pt idx="3088">
                  <c:v>1544</c:v>
                </c:pt>
                <c:pt idx="3089">
                  <c:v>1544.5</c:v>
                </c:pt>
                <c:pt idx="3090">
                  <c:v>1545</c:v>
                </c:pt>
                <c:pt idx="3091">
                  <c:v>1545.5</c:v>
                </c:pt>
                <c:pt idx="3092">
                  <c:v>1546</c:v>
                </c:pt>
                <c:pt idx="3093">
                  <c:v>1546.5</c:v>
                </c:pt>
                <c:pt idx="3094">
                  <c:v>1547</c:v>
                </c:pt>
                <c:pt idx="3095">
                  <c:v>1547.5</c:v>
                </c:pt>
                <c:pt idx="3096">
                  <c:v>1548</c:v>
                </c:pt>
                <c:pt idx="3097">
                  <c:v>1548.5</c:v>
                </c:pt>
                <c:pt idx="3098">
                  <c:v>1549</c:v>
                </c:pt>
                <c:pt idx="3099">
                  <c:v>1549.5</c:v>
                </c:pt>
                <c:pt idx="3100">
                  <c:v>1550</c:v>
                </c:pt>
                <c:pt idx="3101">
                  <c:v>1550.5</c:v>
                </c:pt>
                <c:pt idx="3102">
                  <c:v>1551</c:v>
                </c:pt>
                <c:pt idx="3103">
                  <c:v>1551.5</c:v>
                </c:pt>
                <c:pt idx="3104">
                  <c:v>1552</c:v>
                </c:pt>
                <c:pt idx="3105">
                  <c:v>1552.5</c:v>
                </c:pt>
                <c:pt idx="3106">
                  <c:v>1553</c:v>
                </c:pt>
                <c:pt idx="3107">
                  <c:v>1553.5</c:v>
                </c:pt>
                <c:pt idx="3108">
                  <c:v>1554</c:v>
                </c:pt>
                <c:pt idx="3109">
                  <c:v>1554.5</c:v>
                </c:pt>
                <c:pt idx="3110">
                  <c:v>1555</c:v>
                </c:pt>
                <c:pt idx="3111">
                  <c:v>1555.5</c:v>
                </c:pt>
                <c:pt idx="3112">
                  <c:v>1556</c:v>
                </c:pt>
                <c:pt idx="3113">
                  <c:v>1556.5</c:v>
                </c:pt>
                <c:pt idx="3114">
                  <c:v>1557</c:v>
                </c:pt>
                <c:pt idx="3115">
                  <c:v>1557.5</c:v>
                </c:pt>
                <c:pt idx="3116">
                  <c:v>1558</c:v>
                </c:pt>
                <c:pt idx="3117">
                  <c:v>1558.5</c:v>
                </c:pt>
                <c:pt idx="3118">
                  <c:v>1559</c:v>
                </c:pt>
                <c:pt idx="3119">
                  <c:v>1559.5</c:v>
                </c:pt>
                <c:pt idx="3120">
                  <c:v>1560</c:v>
                </c:pt>
                <c:pt idx="3121">
                  <c:v>1560.5</c:v>
                </c:pt>
                <c:pt idx="3122">
                  <c:v>1561</c:v>
                </c:pt>
                <c:pt idx="3123">
                  <c:v>1561.5</c:v>
                </c:pt>
                <c:pt idx="3124">
                  <c:v>1562</c:v>
                </c:pt>
                <c:pt idx="3125">
                  <c:v>1562.5</c:v>
                </c:pt>
                <c:pt idx="3126">
                  <c:v>1563</c:v>
                </c:pt>
                <c:pt idx="3127">
                  <c:v>1563.5</c:v>
                </c:pt>
                <c:pt idx="3128">
                  <c:v>1564</c:v>
                </c:pt>
                <c:pt idx="3129">
                  <c:v>1564.5</c:v>
                </c:pt>
                <c:pt idx="3130">
                  <c:v>1565</c:v>
                </c:pt>
                <c:pt idx="3131">
                  <c:v>1565.5</c:v>
                </c:pt>
                <c:pt idx="3132">
                  <c:v>1566</c:v>
                </c:pt>
                <c:pt idx="3133">
                  <c:v>1566.5</c:v>
                </c:pt>
                <c:pt idx="3134">
                  <c:v>1567</c:v>
                </c:pt>
                <c:pt idx="3135">
                  <c:v>1567.5</c:v>
                </c:pt>
                <c:pt idx="3136">
                  <c:v>1568</c:v>
                </c:pt>
                <c:pt idx="3137">
                  <c:v>1568.5</c:v>
                </c:pt>
                <c:pt idx="3138">
                  <c:v>1569</c:v>
                </c:pt>
                <c:pt idx="3139">
                  <c:v>1569.5</c:v>
                </c:pt>
                <c:pt idx="3140">
                  <c:v>1570</c:v>
                </c:pt>
                <c:pt idx="3141">
                  <c:v>1570.5</c:v>
                </c:pt>
                <c:pt idx="3142">
                  <c:v>1571</c:v>
                </c:pt>
                <c:pt idx="3143">
                  <c:v>1571.5</c:v>
                </c:pt>
                <c:pt idx="3144">
                  <c:v>1572</c:v>
                </c:pt>
                <c:pt idx="3145">
                  <c:v>1572.5</c:v>
                </c:pt>
                <c:pt idx="3146">
                  <c:v>1573</c:v>
                </c:pt>
                <c:pt idx="3147">
                  <c:v>1573.5</c:v>
                </c:pt>
                <c:pt idx="3148">
                  <c:v>1574</c:v>
                </c:pt>
                <c:pt idx="3149">
                  <c:v>1574.5</c:v>
                </c:pt>
                <c:pt idx="3150">
                  <c:v>1575</c:v>
                </c:pt>
                <c:pt idx="3151">
                  <c:v>1575.5</c:v>
                </c:pt>
                <c:pt idx="3152">
                  <c:v>1576</c:v>
                </c:pt>
                <c:pt idx="3153">
                  <c:v>1576.5</c:v>
                </c:pt>
                <c:pt idx="3154">
                  <c:v>1577</c:v>
                </c:pt>
                <c:pt idx="3155">
                  <c:v>1577.5</c:v>
                </c:pt>
                <c:pt idx="3156">
                  <c:v>1578</c:v>
                </c:pt>
                <c:pt idx="3157">
                  <c:v>1578.5</c:v>
                </c:pt>
                <c:pt idx="3158">
                  <c:v>1579</c:v>
                </c:pt>
                <c:pt idx="3159">
                  <c:v>1579.5</c:v>
                </c:pt>
                <c:pt idx="3160">
                  <c:v>1580</c:v>
                </c:pt>
                <c:pt idx="3161">
                  <c:v>1580.5</c:v>
                </c:pt>
                <c:pt idx="3162">
                  <c:v>1581</c:v>
                </c:pt>
                <c:pt idx="3163">
                  <c:v>1581.5</c:v>
                </c:pt>
                <c:pt idx="3164">
                  <c:v>1582</c:v>
                </c:pt>
                <c:pt idx="3165">
                  <c:v>1582.5</c:v>
                </c:pt>
                <c:pt idx="3166">
                  <c:v>1583</c:v>
                </c:pt>
                <c:pt idx="3167">
                  <c:v>1583.5</c:v>
                </c:pt>
                <c:pt idx="3168">
                  <c:v>1584</c:v>
                </c:pt>
                <c:pt idx="3169">
                  <c:v>1584.5</c:v>
                </c:pt>
                <c:pt idx="3170">
                  <c:v>1585</c:v>
                </c:pt>
                <c:pt idx="3171">
                  <c:v>1585.5</c:v>
                </c:pt>
                <c:pt idx="3172">
                  <c:v>1586</c:v>
                </c:pt>
                <c:pt idx="3173">
                  <c:v>1586.5</c:v>
                </c:pt>
                <c:pt idx="3174">
                  <c:v>1587</c:v>
                </c:pt>
                <c:pt idx="3175">
                  <c:v>1587.5</c:v>
                </c:pt>
                <c:pt idx="3176">
                  <c:v>1588</c:v>
                </c:pt>
                <c:pt idx="3177">
                  <c:v>1588.5</c:v>
                </c:pt>
                <c:pt idx="3178">
                  <c:v>1589</c:v>
                </c:pt>
                <c:pt idx="3179">
                  <c:v>1589.5</c:v>
                </c:pt>
                <c:pt idx="3180">
                  <c:v>1590</c:v>
                </c:pt>
                <c:pt idx="3181">
                  <c:v>1590.5</c:v>
                </c:pt>
                <c:pt idx="3182">
                  <c:v>1591</c:v>
                </c:pt>
                <c:pt idx="3183">
                  <c:v>1591.5</c:v>
                </c:pt>
                <c:pt idx="3184">
                  <c:v>1592</c:v>
                </c:pt>
                <c:pt idx="3185">
                  <c:v>1592.5</c:v>
                </c:pt>
                <c:pt idx="3186">
                  <c:v>1593</c:v>
                </c:pt>
                <c:pt idx="3187">
                  <c:v>1593.5</c:v>
                </c:pt>
                <c:pt idx="3188">
                  <c:v>1594</c:v>
                </c:pt>
                <c:pt idx="3189">
                  <c:v>1594.5</c:v>
                </c:pt>
                <c:pt idx="3190">
                  <c:v>1595</c:v>
                </c:pt>
                <c:pt idx="3191">
                  <c:v>1595.5</c:v>
                </c:pt>
                <c:pt idx="3192">
                  <c:v>1596</c:v>
                </c:pt>
                <c:pt idx="3193">
                  <c:v>1596.5</c:v>
                </c:pt>
                <c:pt idx="3194">
                  <c:v>1597</c:v>
                </c:pt>
                <c:pt idx="3195">
                  <c:v>1597.5</c:v>
                </c:pt>
                <c:pt idx="3196">
                  <c:v>1598</c:v>
                </c:pt>
                <c:pt idx="3197">
                  <c:v>1598.5</c:v>
                </c:pt>
                <c:pt idx="3198">
                  <c:v>1599</c:v>
                </c:pt>
                <c:pt idx="3199">
                  <c:v>1599.5</c:v>
                </c:pt>
                <c:pt idx="3200">
                  <c:v>1600</c:v>
                </c:pt>
                <c:pt idx="3201">
                  <c:v>1600.5</c:v>
                </c:pt>
                <c:pt idx="3202">
                  <c:v>1601</c:v>
                </c:pt>
                <c:pt idx="3203">
                  <c:v>1601.5</c:v>
                </c:pt>
                <c:pt idx="3204">
                  <c:v>1602</c:v>
                </c:pt>
                <c:pt idx="3205">
                  <c:v>1602.5</c:v>
                </c:pt>
                <c:pt idx="3206">
                  <c:v>1603</c:v>
                </c:pt>
                <c:pt idx="3207">
                  <c:v>1603.5</c:v>
                </c:pt>
                <c:pt idx="3208">
                  <c:v>1604</c:v>
                </c:pt>
                <c:pt idx="3209">
                  <c:v>1604.5</c:v>
                </c:pt>
                <c:pt idx="3210">
                  <c:v>1605</c:v>
                </c:pt>
                <c:pt idx="3211">
                  <c:v>1605.5</c:v>
                </c:pt>
                <c:pt idx="3212">
                  <c:v>1606</c:v>
                </c:pt>
                <c:pt idx="3213">
                  <c:v>1606.5</c:v>
                </c:pt>
                <c:pt idx="3214">
                  <c:v>1607</c:v>
                </c:pt>
                <c:pt idx="3215">
                  <c:v>1607.5</c:v>
                </c:pt>
                <c:pt idx="3216">
                  <c:v>1608</c:v>
                </c:pt>
                <c:pt idx="3217">
                  <c:v>1608.5</c:v>
                </c:pt>
                <c:pt idx="3218">
                  <c:v>1609</c:v>
                </c:pt>
                <c:pt idx="3219">
                  <c:v>1609.5</c:v>
                </c:pt>
                <c:pt idx="3220">
                  <c:v>1610</c:v>
                </c:pt>
                <c:pt idx="3221">
                  <c:v>1610.5</c:v>
                </c:pt>
                <c:pt idx="3222">
                  <c:v>1611</c:v>
                </c:pt>
                <c:pt idx="3223">
                  <c:v>1611.5</c:v>
                </c:pt>
                <c:pt idx="3224">
                  <c:v>1612</c:v>
                </c:pt>
                <c:pt idx="3225">
                  <c:v>1612.5</c:v>
                </c:pt>
                <c:pt idx="3226">
                  <c:v>1613</c:v>
                </c:pt>
                <c:pt idx="3227">
                  <c:v>1613.5</c:v>
                </c:pt>
                <c:pt idx="3228">
                  <c:v>1614</c:v>
                </c:pt>
                <c:pt idx="3229">
                  <c:v>1614.5</c:v>
                </c:pt>
                <c:pt idx="3230">
                  <c:v>1615</c:v>
                </c:pt>
                <c:pt idx="3231">
                  <c:v>1615.5</c:v>
                </c:pt>
                <c:pt idx="3232">
                  <c:v>1616</c:v>
                </c:pt>
                <c:pt idx="3233">
                  <c:v>1616.5</c:v>
                </c:pt>
                <c:pt idx="3234">
                  <c:v>1617</c:v>
                </c:pt>
                <c:pt idx="3235">
                  <c:v>1617.5</c:v>
                </c:pt>
                <c:pt idx="3236">
                  <c:v>1618</c:v>
                </c:pt>
                <c:pt idx="3237">
                  <c:v>1618.5</c:v>
                </c:pt>
                <c:pt idx="3238">
                  <c:v>1619</c:v>
                </c:pt>
                <c:pt idx="3239">
                  <c:v>1619.5</c:v>
                </c:pt>
                <c:pt idx="3240">
                  <c:v>1620</c:v>
                </c:pt>
                <c:pt idx="3241">
                  <c:v>1620.5</c:v>
                </c:pt>
                <c:pt idx="3242">
                  <c:v>1621</c:v>
                </c:pt>
                <c:pt idx="3243">
                  <c:v>1621.5</c:v>
                </c:pt>
                <c:pt idx="3244">
                  <c:v>1622</c:v>
                </c:pt>
                <c:pt idx="3245">
                  <c:v>1622.5</c:v>
                </c:pt>
                <c:pt idx="3246">
                  <c:v>1623</c:v>
                </c:pt>
                <c:pt idx="3247">
                  <c:v>1623.5</c:v>
                </c:pt>
                <c:pt idx="3248">
                  <c:v>1624</c:v>
                </c:pt>
                <c:pt idx="3249">
                  <c:v>1624.5</c:v>
                </c:pt>
                <c:pt idx="3250">
                  <c:v>1625</c:v>
                </c:pt>
                <c:pt idx="3251">
                  <c:v>1625.5</c:v>
                </c:pt>
                <c:pt idx="3252">
                  <c:v>1626</c:v>
                </c:pt>
                <c:pt idx="3253">
                  <c:v>1626.5</c:v>
                </c:pt>
                <c:pt idx="3254">
                  <c:v>1627</c:v>
                </c:pt>
                <c:pt idx="3255">
                  <c:v>1627.5</c:v>
                </c:pt>
                <c:pt idx="3256">
                  <c:v>1628</c:v>
                </c:pt>
                <c:pt idx="3257">
                  <c:v>1628.5</c:v>
                </c:pt>
                <c:pt idx="3258">
                  <c:v>1629</c:v>
                </c:pt>
                <c:pt idx="3259">
                  <c:v>1629.5</c:v>
                </c:pt>
                <c:pt idx="3260">
                  <c:v>1630</c:v>
                </c:pt>
                <c:pt idx="3261">
                  <c:v>1630.5</c:v>
                </c:pt>
                <c:pt idx="3262">
                  <c:v>1631</c:v>
                </c:pt>
                <c:pt idx="3263">
                  <c:v>1631.5</c:v>
                </c:pt>
                <c:pt idx="3264">
                  <c:v>1632</c:v>
                </c:pt>
                <c:pt idx="3265">
                  <c:v>1632.5</c:v>
                </c:pt>
                <c:pt idx="3266">
                  <c:v>1633</c:v>
                </c:pt>
                <c:pt idx="3267">
                  <c:v>1633.5</c:v>
                </c:pt>
                <c:pt idx="3268">
                  <c:v>1634</c:v>
                </c:pt>
                <c:pt idx="3269">
                  <c:v>1634.5</c:v>
                </c:pt>
                <c:pt idx="3270">
                  <c:v>1635</c:v>
                </c:pt>
                <c:pt idx="3271">
                  <c:v>1635.5</c:v>
                </c:pt>
                <c:pt idx="3272">
                  <c:v>1636</c:v>
                </c:pt>
                <c:pt idx="3273">
                  <c:v>1636.5</c:v>
                </c:pt>
                <c:pt idx="3274">
                  <c:v>1637</c:v>
                </c:pt>
                <c:pt idx="3275">
                  <c:v>1637.5</c:v>
                </c:pt>
                <c:pt idx="3276">
                  <c:v>1638</c:v>
                </c:pt>
                <c:pt idx="3277">
                  <c:v>1638.5</c:v>
                </c:pt>
                <c:pt idx="3278">
                  <c:v>1639</c:v>
                </c:pt>
                <c:pt idx="3279">
                  <c:v>1639.5</c:v>
                </c:pt>
                <c:pt idx="3280">
                  <c:v>1640</c:v>
                </c:pt>
                <c:pt idx="3281">
                  <c:v>1640.5</c:v>
                </c:pt>
                <c:pt idx="3282">
                  <c:v>1641</c:v>
                </c:pt>
                <c:pt idx="3283">
                  <c:v>1641.5</c:v>
                </c:pt>
                <c:pt idx="3284">
                  <c:v>1642</c:v>
                </c:pt>
                <c:pt idx="3285">
                  <c:v>1642.5</c:v>
                </c:pt>
                <c:pt idx="3286">
                  <c:v>1643</c:v>
                </c:pt>
                <c:pt idx="3287">
                  <c:v>1643.5</c:v>
                </c:pt>
                <c:pt idx="3288">
                  <c:v>1644</c:v>
                </c:pt>
                <c:pt idx="3289">
                  <c:v>1644.5</c:v>
                </c:pt>
                <c:pt idx="3290">
                  <c:v>1645</c:v>
                </c:pt>
                <c:pt idx="3291">
                  <c:v>1645.5</c:v>
                </c:pt>
                <c:pt idx="3292">
                  <c:v>1646</c:v>
                </c:pt>
                <c:pt idx="3293">
                  <c:v>1646.5</c:v>
                </c:pt>
                <c:pt idx="3294">
                  <c:v>1647</c:v>
                </c:pt>
                <c:pt idx="3295">
                  <c:v>1647.5</c:v>
                </c:pt>
                <c:pt idx="3296">
                  <c:v>1648</c:v>
                </c:pt>
                <c:pt idx="3297">
                  <c:v>1648.5</c:v>
                </c:pt>
                <c:pt idx="3298">
                  <c:v>1649</c:v>
                </c:pt>
                <c:pt idx="3299">
                  <c:v>1649.5</c:v>
                </c:pt>
                <c:pt idx="3300">
                  <c:v>1650</c:v>
                </c:pt>
                <c:pt idx="3301">
                  <c:v>1650.5</c:v>
                </c:pt>
                <c:pt idx="3302">
                  <c:v>1651</c:v>
                </c:pt>
                <c:pt idx="3303">
                  <c:v>1651.5</c:v>
                </c:pt>
                <c:pt idx="3304">
                  <c:v>1652</c:v>
                </c:pt>
                <c:pt idx="3305">
                  <c:v>1652.5</c:v>
                </c:pt>
                <c:pt idx="3306">
                  <c:v>1653</c:v>
                </c:pt>
                <c:pt idx="3307">
                  <c:v>1653.5</c:v>
                </c:pt>
                <c:pt idx="3308">
                  <c:v>1654</c:v>
                </c:pt>
                <c:pt idx="3309">
                  <c:v>1654.5</c:v>
                </c:pt>
                <c:pt idx="3310">
                  <c:v>1655</c:v>
                </c:pt>
                <c:pt idx="3311">
                  <c:v>1655.5</c:v>
                </c:pt>
                <c:pt idx="3312">
                  <c:v>1656</c:v>
                </c:pt>
                <c:pt idx="3313">
                  <c:v>1656.5</c:v>
                </c:pt>
                <c:pt idx="3314">
                  <c:v>1657</c:v>
                </c:pt>
                <c:pt idx="3315">
                  <c:v>1657.5</c:v>
                </c:pt>
                <c:pt idx="3316">
                  <c:v>1658</c:v>
                </c:pt>
                <c:pt idx="3317">
                  <c:v>1658.5</c:v>
                </c:pt>
                <c:pt idx="3318">
                  <c:v>1659</c:v>
                </c:pt>
                <c:pt idx="3319">
                  <c:v>1659.5</c:v>
                </c:pt>
                <c:pt idx="3320">
                  <c:v>1660</c:v>
                </c:pt>
                <c:pt idx="3321">
                  <c:v>1660.5</c:v>
                </c:pt>
                <c:pt idx="3322">
                  <c:v>1661</c:v>
                </c:pt>
                <c:pt idx="3323">
                  <c:v>1661.5</c:v>
                </c:pt>
                <c:pt idx="3324">
                  <c:v>1662</c:v>
                </c:pt>
                <c:pt idx="3325">
                  <c:v>1662.5</c:v>
                </c:pt>
                <c:pt idx="3326">
                  <c:v>1663</c:v>
                </c:pt>
                <c:pt idx="3327">
                  <c:v>1663.5</c:v>
                </c:pt>
                <c:pt idx="3328">
                  <c:v>1664</c:v>
                </c:pt>
                <c:pt idx="3329">
                  <c:v>1664.5</c:v>
                </c:pt>
                <c:pt idx="3330">
                  <c:v>1665</c:v>
                </c:pt>
                <c:pt idx="3331">
                  <c:v>1665.5</c:v>
                </c:pt>
                <c:pt idx="3332">
                  <c:v>1666</c:v>
                </c:pt>
                <c:pt idx="3333">
                  <c:v>1666.5</c:v>
                </c:pt>
                <c:pt idx="3334">
                  <c:v>1667</c:v>
                </c:pt>
                <c:pt idx="3335">
                  <c:v>1667.5</c:v>
                </c:pt>
                <c:pt idx="3336">
                  <c:v>1668</c:v>
                </c:pt>
                <c:pt idx="3337">
                  <c:v>1668.5</c:v>
                </c:pt>
                <c:pt idx="3338">
                  <c:v>1669</c:v>
                </c:pt>
                <c:pt idx="3339">
                  <c:v>1669.5</c:v>
                </c:pt>
                <c:pt idx="3340">
                  <c:v>1670</c:v>
                </c:pt>
                <c:pt idx="3341">
                  <c:v>1670.5</c:v>
                </c:pt>
                <c:pt idx="3342">
                  <c:v>1671</c:v>
                </c:pt>
                <c:pt idx="3343">
                  <c:v>1671.5</c:v>
                </c:pt>
                <c:pt idx="3344">
                  <c:v>1672</c:v>
                </c:pt>
                <c:pt idx="3345">
                  <c:v>1672.5</c:v>
                </c:pt>
                <c:pt idx="3346">
                  <c:v>1673</c:v>
                </c:pt>
                <c:pt idx="3347">
                  <c:v>1673.5</c:v>
                </c:pt>
                <c:pt idx="3348">
                  <c:v>1674</c:v>
                </c:pt>
                <c:pt idx="3349">
                  <c:v>1674.5</c:v>
                </c:pt>
                <c:pt idx="3350">
                  <c:v>1675</c:v>
                </c:pt>
                <c:pt idx="3351">
                  <c:v>1675.5</c:v>
                </c:pt>
                <c:pt idx="3352">
                  <c:v>1676</c:v>
                </c:pt>
                <c:pt idx="3353">
                  <c:v>1676.5</c:v>
                </c:pt>
                <c:pt idx="3354">
                  <c:v>1677</c:v>
                </c:pt>
                <c:pt idx="3355">
                  <c:v>1677.5</c:v>
                </c:pt>
                <c:pt idx="3356">
                  <c:v>1678</c:v>
                </c:pt>
                <c:pt idx="3357">
                  <c:v>1678.5</c:v>
                </c:pt>
                <c:pt idx="3358">
                  <c:v>1679</c:v>
                </c:pt>
                <c:pt idx="3359">
                  <c:v>1679.5</c:v>
                </c:pt>
                <c:pt idx="3360">
                  <c:v>1680</c:v>
                </c:pt>
                <c:pt idx="3361">
                  <c:v>1680.5</c:v>
                </c:pt>
                <c:pt idx="3362">
                  <c:v>1681</c:v>
                </c:pt>
                <c:pt idx="3363">
                  <c:v>1681.5</c:v>
                </c:pt>
                <c:pt idx="3364">
                  <c:v>1682</c:v>
                </c:pt>
                <c:pt idx="3365">
                  <c:v>1682.5</c:v>
                </c:pt>
                <c:pt idx="3366">
                  <c:v>1683</c:v>
                </c:pt>
                <c:pt idx="3367">
                  <c:v>1683.5</c:v>
                </c:pt>
                <c:pt idx="3368">
                  <c:v>1684</c:v>
                </c:pt>
                <c:pt idx="3369">
                  <c:v>1684.5</c:v>
                </c:pt>
                <c:pt idx="3370">
                  <c:v>1685</c:v>
                </c:pt>
                <c:pt idx="3371">
                  <c:v>1685.5</c:v>
                </c:pt>
                <c:pt idx="3372">
                  <c:v>1686</c:v>
                </c:pt>
                <c:pt idx="3373">
                  <c:v>1686.5</c:v>
                </c:pt>
                <c:pt idx="3374">
                  <c:v>1687</c:v>
                </c:pt>
                <c:pt idx="3375">
                  <c:v>1687.5</c:v>
                </c:pt>
                <c:pt idx="3376">
                  <c:v>1688</c:v>
                </c:pt>
                <c:pt idx="3377">
                  <c:v>1688.5</c:v>
                </c:pt>
                <c:pt idx="3378">
                  <c:v>1689</c:v>
                </c:pt>
                <c:pt idx="3379">
                  <c:v>1689.5</c:v>
                </c:pt>
                <c:pt idx="3380">
                  <c:v>1690</c:v>
                </c:pt>
                <c:pt idx="3381">
                  <c:v>1690.5</c:v>
                </c:pt>
                <c:pt idx="3382">
                  <c:v>1691</c:v>
                </c:pt>
                <c:pt idx="3383">
                  <c:v>1691.5</c:v>
                </c:pt>
                <c:pt idx="3384">
                  <c:v>1692</c:v>
                </c:pt>
                <c:pt idx="3385">
                  <c:v>1692.5</c:v>
                </c:pt>
                <c:pt idx="3386">
                  <c:v>1693</c:v>
                </c:pt>
                <c:pt idx="3387">
                  <c:v>1693.5</c:v>
                </c:pt>
                <c:pt idx="3388">
                  <c:v>1694</c:v>
                </c:pt>
                <c:pt idx="3389">
                  <c:v>1694.5</c:v>
                </c:pt>
                <c:pt idx="3390">
                  <c:v>1695</c:v>
                </c:pt>
                <c:pt idx="3391">
                  <c:v>1695.5</c:v>
                </c:pt>
                <c:pt idx="3392">
                  <c:v>1696</c:v>
                </c:pt>
                <c:pt idx="3393">
                  <c:v>1696.5</c:v>
                </c:pt>
                <c:pt idx="3394">
                  <c:v>1697</c:v>
                </c:pt>
                <c:pt idx="3395">
                  <c:v>1697.5</c:v>
                </c:pt>
                <c:pt idx="3396">
                  <c:v>1698</c:v>
                </c:pt>
                <c:pt idx="3397">
                  <c:v>1698.5</c:v>
                </c:pt>
                <c:pt idx="3398">
                  <c:v>1699</c:v>
                </c:pt>
                <c:pt idx="3399">
                  <c:v>1699.5</c:v>
                </c:pt>
                <c:pt idx="3400">
                  <c:v>1700</c:v>
                </c:pt>
                <c:pt idx="3401">
                  <c:v>1700.5</c:v>
                </c:pt>
                <c:pt idx="3402">
                  <c:v>1701</c:v>
                </c:pt>
                <c:pt idx="3403">
                  <c:v>1701.5</c:v>
                </c:pt>
                <c:pt idx="3404">
                  <c:v>1702</c:v>
                </c:pt>
                <c:pt idx="3405">
                  <c:v>1702.5</c:v>
                </c:pt>
                <c:pt idx="3406">
                  <c:v>1703</c:v>
                </c:pt>
                <c:pt idx="3407">
                  <c:v>1703.5</c:v>
                </c:pt>
                <c:pt idx="3408">
                  <c:v>1704</c:v>
                </c:pt>
                <c:pt idx="3409">
                  <c:v>1704.5</c:v>
                </c:pt>
                <c:pt idx="3410">
                  <c:v>1705</c:v>
                </c:pt>
                <c:pt idx="3411">
                  <c:v>1705.5</c:v>
                </c:pt>
                <c:pt idx="3412">
                  <c:v>1706</c:v>
                </c:pt>
                <c:pt idx="3413">
                  <c:v>1706.5</c:v>
                </c:pt>
                <c:pt idx="3414">
                  <c:v>1707</c:v>
                </c:pt>
                <c:pt idx="3415">
                  <c:v>1707.5</c:v>
                </c:pt>
                <c:pt idx="3416">
                  <c:v>1708</c:v>
                </c:pt>
                <c:pt idx="3417">
                  <c:v>1708.5</c:v>
                </c:pt>
                <c:pt idx="3418">
                  <c:v>1709</c:v>
                </c:pt>
                <c:pt idx="3419">
                  <c:v>1709.5</c:v>
                </c:pt>
                <c:pt idx="3420">
                  <c:v>1710</c:v>
                </c:pt>
                <c:pt idx="3421">
                  <c:v>1710.5</c:v>
                </c:pt>
                <c:pt idx="3422">
                  <c:v>1711</c:v>
                </c:pt>
                <c:pt idx="3423">
                  <c:v>1711.5</c:v>
                </c:pt>
                <c:pt idx="3424">
                  <c:v>1712</c:v>
                </c:pt>
                <c:pt idx="3425">
                  <c:v>1712.5</c:v>
                </c:pt>
                <c:pt idx="3426">
                  <c:v>1713</c:v>
                </c:pt>
                <c:pt idx="3427">
                  <c:v>1713.5</c:v>
                </c:pt>
                <c:pt idx="3428">
                  <c:v>1714</c:v>
                </c:pt>
                <c:pt idx="3429">
                  <c:v>1714.5</c:v>
                </c:pt>
                <c:pt idx="3430">
                  <c:v>1715</c:v>
                </c:pt>
                <c:pt idx="3431">
                  <c:v>1715.5</c:v>
                </c:pt>
                <c:pt idx="3432">
                  <c:v>1716</c:v>
                </c:pt>
                <c:pt idx="3433">
                  <c:v>1716.5</c:v>
                </c:pt>
                <c:pt idx="3434">
                  <c:v>1717</c:v>
                </c:pt>
                <c:pt idx="3435">
                  <c:v>1717.5</c:v>
                </c:pt>
                <c:pt idx="3436">
                  <c:v>1718</c:v>
                </c:pt>
                <c:pt idx="3437">
                  <c:v>1718.5</c:v>
                </c:pt>
                <c:pt idx="3438">
                  <c:v>1719</c:v>
                </c:pt>
                <c:pt idx="3439">
                  <c:v>1719.5</c:v>
                </c:pt>
                <c:pt idx="3440">
                  <c:v>1720</c:v>
                </c:pt>
                <c:pt idx="3441">
                  <c:v>1720.5</c:v>
                </c:pt>
                <c:pt idx="3442">
                  <c:v>1721</c:v>
                </c:pt>
                <c:pt idx="3443">
                  <c:v>1721.5</c:v>
                </c:pt>
                <c:pt idx="3444">
                  <c:v>1722</c:v>
                </c:pt>
                <c:pt idx="3445">
                  <c:v>1722.5</c:v>
                </c:pt>
                <c:pt idx="3446">
                  <c:v>1723</c:v>
                </c:pt>
                <c:pt idx="3447">
                  <c:v>1723.5</c:v>
                </c:pt>
                <c:pt idx="3448">
                  <c:v>1724</c:v>
                </c:pt>
                <c:pt idx="3449">
                  <c:v>1724.5</c:v>
                </c:pt>
                <c:pt idx="3450">
                  <c:v>1725</c:v>
                </c:pt>
                <c:pt idx="3451">
                  <c:v>1725.5</c:v>
                </c:pt>
                <c:pt idx="3452">
                  <c:v>1726</c:v>
                </c:pt>
                <c:pt idx="3453">
                  <c:v>1726.5</c:v>
                </c:pt>
                <c:pt idx="3454">
                  <c:v>1727</c:v>
                </c:pt>
                <c:pt idx="3455">
                  <c:v>1727.5</c:v>
                </c:pt>
                <c:pt idx="3456">
                  <c:v>1728</c:v>
                </c:pt>
                <c:pt idx="3457">
                  <c:v>1728.5</c:v>
                </c:pt>
                <c:pt idx="3458">
                  <c:v>1729</c:v>
                </c:pt>
                <c:pt idx="3459">
                  <c:v>1729.5</c:v>
                </c:pt>
                <c:pt idx="3460">
                  <c:v>1730</c:v>
                </c:pt>
                <c:pt idx="3461">
                  <c:v>1730.5</c:v>
                </c:pt>
                <c:pt idx="3462">
                  <c:v>1731</c:v>
                </c:pt>
                <c:pt idx="3463">
                  <c:v>1731.5</c:v>
                </c:pt>
                <c:pt idx="3464">
                  <c:v>1732</c:v>
                </c:pt>
                <c:pt idx="3465">
                  <c:v>1732.5</c:v>
                </c:pt>
                <c:pt idx="3466">
                  <c:v>1733</c:v>
                </c:pt>
                <c:pt idx="3467">
                  <c:v>1733.5</c:v>
                </c:pt>
                <c:pt idx="3468">
                  <c:v>1734</c:v>
                </c:pt>
                <c:pt idx="3469">
                  <c:v>1734.5</c:v>
                </c:pt>
                <c:pt idx="3470">
                  <c:v>1735</c:v>
                </c:pt>
                <c:pt idx="3471">
                  <c:v>1735.5</c:v>
                </c:pt>
                <c:pt idx="3472">
                  <c:v>1736</c:v>
                </c:pt>
                <c:pt idx="3473">
                  <c:v>1736.5</c:v>
                </c:pt>
                <c:pt idx="3474">
                  <c:v>1737</c:v>
                </c:pt>
                <c:pt idx="3475">
                  <c:v>1737.5</c:v>
                </c:pt>
                <c:pt idx="3476">
                  <c:v>1738</c:v>
                </c:pt>
                <c:pt idx="3477">
                  <c:v>1738.5</c:v>
                </c:pt>
                <c:pt idx="3478">
                  <c:v>1739</c:v>
                </c:pt>
                <c:pt idx="3479">
                  <c:v>1739.5</c:v>
                </c:pt>
                <c:pt idx="3480">
                  <c:v>1740</c:v>
                </c:pt>
                <c:pt idx="3481">
                  <c:v>1740.5</c:v>
                </c:pt>
                <c:pt idx="3482">
                  <c:v>1741</c:v>
                </c:pt>
                <c:pt idx="3483">
                  <c:v>1741.5</c:v>
                </c:pt>
                <c:pt idx="3484">
                  <c:v>1742</c:v>
                </c:pt>
                <c:pt idx="3485">
                  <c:v>1742.5</c:v>
                </c:pt>
                <c:pt idx="3486">
                  <c:v>1743</c:v>
                </c:pt>
                <c:pt idx="3487">
                  <c:v>1743.5</c:v>
                </c:pt>
                <c:pt idx="3488">
                  <c:v>1744</c:v>
                </c:pt>
                <c:pt idx="3489">
                  <c:v>1744.5</c:v>
                </c:pt>
                <c:pt idx="3490">
                  <c:v>1745</c:v>
                </c:pt>
                <c:pt idx="3491">
                  <c:v>1745.5</c:v>
                </c:pt>
                <c:pt idx="3492">
                  <c:v>1746</c:v>
                </c:pt>
                <c:pt idx="3493">
                  <c:v>1746.5</c:v>
                </c:pt>
                <c:pt idx="3494">
                  <c:v>1747</c:v>
                </c:pt>
                <c:pt idx="3495">
                  <c:v>1747.5</c:v>
                </c:pt>
                <c:pt idx="3496">
                  <c:v>1748</c:v>
                </c:pt>
                <c:pt idx="3497">
                  <c:v>1748.5</c:v>
                </c:pt>
                <c:pt idx="3498">
                  <c:v>1749</c:v>
                </c:pt>
                <c:pt idx="3499">
                  <c:v>1749.5</c:v>
                </c:pt>
                <c:pt idx="3500">
                  <c:v>1750</c:v>
                </c:pt>
                <c:pt idx="3501">
                  <c:v>1750.5</c:v>
                </c:pt>
                <c:pt idx="3502">
                  <c:v>1751</c:v>
                </c:pt>
                <c:pt idx="3503">
                  <c:v>1751.5</c:v>
                </c:pt>
                <c:pt idx="3504">
                  <c:v>1752</c:v>
                </c:pt>
                <c:pt idx="3505">
                  <c:v>1752.5</c:v>
                </c:pt>
                <c:pt idx="3506">
                  <c:v>1753</c:v>
                </c:pt>
                <c:pt idx="3507">
                  <c:v>1753.5</c:v>
                </c:pt>
                <c:pt idx="3508">
                  <c:v>1754</c:v>
                </c:pt>
                <c:pt idx="3509">
                  <c:v>1754.5</c:v>
                </c:pt>
                <c:pt idx="3510">
                  <c:v>1755</c:v>
                </c:pt>
                <c:pt idx="3511">
                  <c:v>1755.5</c:v>
                </c:pt>
                <c:pt idx="3512">
                  <c:v>1756</c:v>
                </c:pt>
                <c:pt idx="3513">
                  <c:v>1756.5</c:v>
                </c:pt>
                <c:pt idx="3514">
                  <c:v>1757</c:v>
                </c:pt>
                <c:pt idx="3515">
                  <c:v>1757.5</c:v>
                </c:pt>
                <c:pt idx="3516">
                  <c:v>1758</c:v>
                </c:pt>
                <c:pt idx="3517">
                  <c:v>1758.5</c:v>
                </c:pt>
                <c:pt idx="3518">
                  <c:v>1759</c:v>
                </c:pt>
                <c:pt idx="3519">
                  <c:v>1759.5</c:v>
                </c:pt>
                <c:pt idx="3520">
                  <c:v>1760</c:v>
                </c:pt>
                <c:pt idx="3521">
                  <c:v>1760.5</c:v>
                </c:pt>
                <c:pt idx="3522">
                  <c:v>1761</c:v>
                </c:pt>
                <c:pt idx="3523">
                  <c:v>1761.5</c:v>
                </c:pt>
                <c:pt idx="3524">
                  <c:v>1762</c:v>
                </c:pt>
                <c:pt idx="3525">
                  <c:v>1762.5</c:v>
                </c:pt>
                <c:pt idx="3526">
                  <c:v>1763</c:v>
                </c:pt>
                <c:pt idx="3527">
                  <c:v>1763.5</c:v>
                </c:pt>
                <c:pt idx="3528">
                  <c:v>1764</c:v>
                </c:pt>
                <c:pt idx="3529">
                  <c:v>1764.5</c:v>
                </c:pt>
                <c:pt idx="3530">
                  <c:v>1765</c:v>
                </c:pt>
                <c:pt idx="3531">
                  <c:v>1765.5</c:v>
                </c:pt>
                <c:pt idx="3532">
                  <c:v>1766</c:v>
                </c:pt>
                <c:pt idx="3533">
                  <c:v>1766.5</c:v>
                </c:pt>
                <c:pt idx="3534">
                  <c:v>1767</c:v>
                </c:pt>
                <c:pt idx="3535">
                  <c:v>1767.5</c:v>
                </c:pt>
                <c:pt idx="3536">
                  <c:v>1768</c:v>
                </c:pt>
                <c:pt idx="3537">
                  <c:v>1768.5</c:v>
                </c:pt>
                <c:pt idx="3538">
                  <c:v>1769</c:v>
                </c:pt>
                <c:pt idx="3539">
                  <c:v>1769.5</c:v>
                </c:pt>
                <c:pt idx="3540">
                  <c:v>1770</c:v>
                </c:pt>
                <c:pt idx="3541">
                  <c:v>1770.5</c:v>
                </c:pt>
                <c:pt idx="3542">
                  <c:v>1771</c:v>
                </c:pt>
                <c:pt idx="3543">
                  <c:v>1771.5</c:v>
                </c:pt>
                <c:pt idx="3544">
                  <c:v>1772</c:v>
                </c:pt>
                <c:pt idx="3545">
                  <c:v>1772.5</c:v>
                </c:pt>
                <c:pt idx="3546">
                  <c:v>1773</c:v>
                </c:pt>
                <c:pt idx="3547">
                  <c:v>1773.5</c:v>
                </c:pt>
                <c:pt idx="3548">
                  <c:v>1774</c:v>
                </c:pt>
                <c:pt idx="3549">
                  <c:v>1774.5</c:v>
                </c:pt>
                <c:pt idx="3550">
                  <c:v>1775</c:v>
                </c:pt>
                <c:pt idx="3551">
                  <c:v>1775.5</c:v>
                </c:pt>
                <c:pt idx="3552">
                  <c:v>1776</c:v>
                </c:pt>
                <c:pt idx="3553">
                  <c:v>1776.5</c:v>
                </c:pt>
                <c:pt idx="3554">
                  <c:v>1777</c:v>
                </c:pt>
                <c:pt idx="3555">
                  <c:v>1777.5</c:v>
                </c:pt>
                <c:pt idx="3556">
                  <c:v>1778</c:v>
                </c:pt>
                <c:pt idx="3557">
                  <c:v>1778.5</c:v>
                </c:pt>
                <c:pt idx="3558">
                  <c:v>1779</c:v>
                </c:pt>
                <c:pt idx="3559">
                  <c:v>1779.5</c:v>
                </c:pt>
                <c:pt idx="3560">
                  <c:v>1780</c:v>
                </c:pt>
                <c:pt idx="3561">
                  <c:v>1780.5</c:v>
                </c:pt>
                <c:pt idx="3562">
                  <c:v>1781</c:v>
                </c:pt>
                <c:pt idx="3563">
                  <c:v>1781.5</c:v>
                </c:pt>
                <c:pt idx="3564">
                  <c:v>1782</c:v>
                </c:pt>
                <c:pt idx="3565">
                  <c:v>1782.5</c:v>
                </c:pt>
                <c:pt idx="3566">
                  <c:v>1783</c:v>
                </c:pt>
                <c:pt idx="3567">
                  <c:v>1783.5</c:v>
                </c:pt>
                <c:pt idx="3568">
                  <c:v>1784</c:v>
                </c:pt>
                <c:pt idx="3569">
                  <c:v>1784.5</c:v>
                </c:pt>
                <c:pt idx="3570">
                  <c:v>1785</c:v>
                </c:pt>
                <c:pt idx="3571">
                  <c:v>1785.5</c:v>
                </c:pt>
                <c:pt idx="3572">
                  <c:v>1786</c:v>
                </c:pt>
                <c:pt idx="3573">
                  <c:v>1786.5</c:v>
                </c:pt>
                <c:pt idx="3574">
                  <c:v>1787</c:v>
                </c:pt>
                <c:pt idx="3575">
                  <c:v>1787.5</c:v>
                </c:pt>
                <c:pt idx="3576">
                  <c:v>1788</c:v>
                </c:pt>
                <c:pt idx="3577">
                  <c:v>1788.5</c:v>
                </c:pt>
                <c:pt idx="3578">
                  <c:v>1789</c:v>
                </c:pt>
                <c:pt idx="3579">
                  <c:v>1789.5</c:v>
                </c:pt>
                <c:pt idx="3580">
                  <c:v>1790</c:v>
                </c:pt>
                <c:pt idx="3581">
                  <c:v>1790.5</c:v>
                </c:pt>
                <c:pt idx="3582">
                  <c:v>1791</c:v>
                </c:pt>
                <c:pt idx="3583">
                  <c:v>1791.5</c:v>
                </c:pt>
                <c:pt idx="3584">
                  <c:v>1792</c:v>
                </c:pt>
                <c:pt idx="3585">
                  <c:v>1792.5</c:v>
                </c:pt>
                <c:pt idx="3586">
                  <c:v>1793</c:v>
                </c:pt>
                <c:pt idx="3587">
                  <c:v>1793.5</c:v>
                </c:pt>
                <c:pt idx="3588">
                  <c:v>1794</c:v>
                </c:pt>
                <c:pt idx="3589">
                  <c:v>1794.5</c:v>
                </c:pt>
                <c:pt idx="3590">
                  <c:v>1795</c:v>
                </c:pt>
                <c:pt idx="3591">
                  <c:v>1795.5</c:v>
                </c:pt>
                <c:pt idx="3592">
                  <c:v>1796</c:v>
                </c:pt>
                <c:pt idx="3593">
                  <c:v>1796.5</c:v>
                </c:pt>
                <c:pt idx="3594">
                  <c:v>1797</c:v>
                </c:pt>
                <c:pt idx="3595">
                  <c:v>1797.5</c:v>
                </c:pt>
                <c:pt idx="3596">
                  <c:v>1798</c:v>
                </c:pt>
                <c:pt idx="3597">
                  <c:v>1798.5</c:v>
                </c:pt>
                <c:pt idx="3598">
                  <c:v>1799</c:v>
                </c:pt>
                <c:pt idx="3599">
                  <c:v>1799.5</c:v>
                </c:pt>
                <c:pt idx="3600">
                  <c:v>1800</c:v>
                </c:pt>
                <c:pt idx="3601">
                  <c:v>1800.5</c:v>
                </c:pt>
                <c:pt idx="3602">
                  <c:v>1801</c:v>
                </c:pt>
                <c:pt idx="3603">
                  <c:v>1801.5</c:v>
                </c:pt>
                <c:pt idx="3604">
                  <c:v>1802</c:v>
                </c:pt>
                <c:pt idx="3605">
                  <c:v>1802.5</c:v>
                </c:pt>
                <c:pt idx="3606">
                  <c:v>1803</c:v>
                </c:pt>
                <c:pt idx="3607">
                  <c:v>1803.5</c:v>
                </c:pt>
                <c:pt idx="3608">
                  <c:v>1804</c:v>
                </c:pt>
                <c:pt idx="3609">
                  <c:v>1804.5</c:v>
                </c:pt>
                <c:pt idx="3610">
                  <c:v>1805</c:v>
                </c:pt>
                <c:pt idx="3611">
                  <c:v>1805.5</c:v>
                </c:pt>
                <c:pt idx="3612">
                  <c:v>1806</c:v>
                </c:pt>
                <c:pt idx="3613">
                  <c:v>1806.5</c:v>
                </c:pt>
                <c:pt idx="3614">
                  <c:v>1807</c:v>
                </c:pt>
                <c:pt idx="3615">
                  <c:v>1807.5</c:v>
                </c:pt>
                <c:pt idx="3616">
                  <c:v>1808</c:v>
                </c:pt>
                <c:pt idx="3617">
                  <c:v>1808.5</c:v>
                </c:pt>
                <c:pt idx="3618">
                  <c:v>1809</c:v>
                </c:pt>
                <c:pt idx="3619">
                  <c:v>1809.5</c:v>
                </c:pt>
                <c:pt idx="3620">
                  <c:v>1810</c:v>
                </c:pt>
                <c:pt idx="3621">
                  <c:v>1810.5</c:v>
                </c:pt>
                <c:pt idx="3622">
                  <c:v>1811</c:v>
                </c:pt>
                <c:pt idx="3623">
                  <c:v>1811.5</c:v>
                </c:pt>
                <c:pt idx="3624">
                  <c:v>1812</c:v>
                </c:pt>
                <c:pt idx="3625">
                  <c:v>1812.5</c:v>
                </c:pt>
                <c:pt idx="3626">
                  <c:v>1813</c:v>
                </c:pt>
                <c:pt idx="3627">
                  <c:v>1813.5</c:v>
                </c:pt>
                <c:pt idx="3628">
                  <c:v>1814</c:v>
                </c:pt>
                <c:pt idx="3629">
                  <c:v>1814.5</c:v>
                </c:pt>
                <c:pt idx="3630">
                  <c:v>1815</c:v>
                </c:pt>
                <c:pt idx="3631">
                  <c:v>1815.5</c:v>
                </c:pt>
                <c:pt idx="3632">
                  <c:v>1816</c:v>
                </c:pt>
                <c:pt idx="3633">
                  <c:v>1816.5</c:v>
                </c:pt>
                <c:pt idx="3634">
                  <c:v>1817</c:v>
                </c:pt>
                <c:pt idx="3635">
                  <c:v>1817.5</c:v>
                </c:pt>
                <c:pt idx="3636">
                  <c:v>1818</c:v>
                </c:pt>
                <c:pt idx="3637">
                  <c:v>1818.5</c:v>
                </c:pt>
                <c:pt idx="3638">
                  <c:v>1819</c:v>
                </c:pt>
                <c:pt idx="3639">
                  <c:v>1819.5</c:v>
                </c:pt>
                <c:pt idx="3640">
                  <c:v>1820</c:v>
                </c:pt>
                <c:pt idx="3641">
                  <c:v>1820.5</c:v>
                </c:pt>
                <c:pt idx="3642">
                  <c:v>1821</c:v>
                </c:pt>
                <c:pt idx="3643">
                  <c:v>1821.5</c:v>
                </c:pt>
                <c:pt idx="3644">
                  <c:v>1822</c:v>
                </c:pt>
                <c:pt idx="3645">
                  <c:v>1822.5</c:v>
                </c:pt>
                <c:pt idx="3646">
                  <c:v>1823</c:v>
                </c:pt>
                <c:pt idx="3647">
                  <c:v>1823.5</c:v>
                </c:pt>
                <c:pt idx="3648">
                  <c:v>1824</c:v>
                </c:pt>
                <c:pt idx="3649">
                  <c:v>1824.5</c:v>
                </c:pt>
                <c:pt idx="3650">
                  <c:v>1825</c:v>
                </c:pt>
                <c:pt idx="3651">
                  <c:v>1825.5</c:v>
                </c:pt>
                <c:pt idx="3652">
                  <c:v>1826</c:v>
                </c:pt>
                <c:pt idx="3653">
                  <c:v>1826.5</c:v>
                </c:pt>
                <c:pt idx="3654">
                  <c:v>1827</c:v>
                </c:pt>
                <c:pt idx="3655">
                  <c:v>1827.5</c:v>
                </c:pt>
                <c:pt idx="3656">
                  <c:v>1828</c:v>
                </c:pt>
                <c:pt idx="3657">
                  <c:v>1828.5</c:v>
                </c:pt>
                <c:pt idx="3658">
                  <c:v>1829</c:v>
                </c:pt>
                <c:pt idx="3659">
                  <c:v>1829.5</c:v>
                </c:pt>
                <c:pt idx="3660">
                  <c:v>1830</c:v>
                </c:pt>
                <c:pt idx="3661">
                  <c:v>1830.5</c:v>
                </c:pt>
                <c:pt idx="3662">
                  <c:v>1831</c:v>
                </c:pt>
                <c:pt idx="3663">
                  <c:v>1831.5</c:v>
                </c:pt>
                <c:pt idx="3664">
                  <c:v>1832</c:v>
                </c:pt>
                <c:pt idx="3665">
                  <c:v>1832.5</c:v>
                </c:pt>
                <c:pt idx="3666">
                  <c:v>1833</c:v>
                </c:pt>
                <c:pt idx="3667">
                  <c:v>1833.5</c:v>
                </c:pt>
                <c:pt idx="3668">
                  <c:v>1834</c:v>
                </c:pt>
                <c:pt idx="3669">
                  <c:v>1834.5</c:v>
                </c:pt>
                <c:pt idx="3670">
                  <c:v>1835</c:v>
                </c:pt>
                <c:pt idx="3671">
                  <c:v>1835.5</c:v>
                </c:pt>
                <c:pt idx="3672">
                  <c:v>1836</c:v>
                </c:pt>
                <c:pt idx="3673">
                  <c:v>1836.5</c:v>
                </c:pt>
                <c:pt idx="3674">
                  <c:v>1837</c:v>
                </c:pt>
                <c:pt idx="3675">
                  <c:v>1837.5</c:v>
                </c:pt>
                <c:pt idx="3676">
                  <c:v>1838</c:v>
                </c:pt>
                <c:pt idx="3677">
                  <c:v>1838.5</c:v>
                </c:pt>
                <c:pt idx="3678">
                  <c:v>1839</c:v>
                </c:pt>
                <c:pt idx="3679">
                  <c:v>1839.5</c:v>
                </c:pt>
                <c:pt idx="3680">
                  <c:v>1840</c:v>
                </c:pt>
                <c:pt idx="3681">
                  <c:v>1840.5</c:v>
                </c:pt>
                <c:pt idx="3682">
                  <c:v>1841</c:v>
                </c:pt>
                <c:pt idx="3683">
                  <c:v>1841.5</c:v>
                </c:pt>
                <c:pt idx="3684">
                  <c:v>1842</c:v>
                </c:pt>
                <c:pt idx="3685">
                  <c:v>1842.5</c:v>
                </c:pt>
                <c:pt idx="3686">
                  <c:v>1843</c:v>
                </c:pt>
                <c:pt idx="3687">
                  <c:v>1843.5</c:v>
                </c:pt>
                <c:pt idx="3688">
                  <c:v>1844</c:v>
                </c:pt>
                <c:pt idx="3689">
                  <c:v>1844.5</c:v>
                </c:pt>
                <c:pt idx="3690">
                  <c:v>1845</c:v>
                </c:pt>
                <c:pt idx="3691">
                  <c:v>1845.5</c:v>
                </c:pt>
                <c:pt idx="3692">
                  <c:v>1846</c:v>
                </c:pt>
                <c:pt idx="3693">
                  <c:v>1846.5</c:v>
                </c:pt>
                <c:pt idx="3694">
                  <c:v>1847</c:v>
                </c:pt>
                <c:pt idx="3695">
                  <c:v>1847.5</c:v>
                </c:pt>
                <c:pt idx="3696">
                  <c:v>1848</c:v>
                </c:pt>
                <c:pt idx="3697">
                  <c:v>1848.5</c:v>
                </c:pt>
                <c:pt idx="3698">
                  <c:v>1849</c:v>
                </c:pt>
                <c:pt idx="3699">
                  <c:v>1849.5</c:v>
                </c:pt>
                <c:pt idx="3700">
                  <c:v>1850</c:v>
                </c:pt>
                <c:pt idx="3701">
                  <c:v>1850.5</c:v>
                </c:pt>
                <c:pt idx="3702">
                  <c:v>1851</c:v>
                </c:pt>
                <c:pt idx="3703">
                  <c:v>1851.5</c:v>
                </c:pt>
                <c:pt idx="3704">
                  <c:v>1852</c:v>
                </c:pt>
                <c:pt idx="3705">
                  <c:v>1852.5</c:v>
                </c:pt>
                <c:pt idx="3706">
                  <c:v>1853</c:v>
                </c:pt>
                <c:pt idx="3707">
                  <c:v>1853.5</c:v>
                </c:pt>
                <c:pt idx="3708">
                  <c:v>1854</c:v>
                </c:pt>
                <c:pt idx="3709">
                  <c:v>1854.5</c:v>
                </c:pt>
                <c:pt idx="3710">
                  <c:v>1855</c:v>
                </c:pt>
                <c:pt idx="3711">
                  <c:v>1855.5</c:v>
                </c:pt>
                <c:pt idx="3712">
                  <c:v>1856</c:v>
                </c:pt>
                <c:pt idx="3713">
                  <c:v>1856.5</c:v>
                </c:pt>
                <c:pt idx="3714">
                  <c:v>1857</c:v>
                </c:pt>
                <c:pt idx="3715">
                  <c:v>1857.5</c:v>
                </c:pt>
                <c:pt idx="3716">
                  <c:v>1858</c:v>
                </c:pt>
                <c:pt idx="3717">
                  <c:v>1858.5</c:v>
                </c:pt>
                <c:pt idx="3718">
                  <c:v>1859</c:v>
                </c:pt>
                <c:pt idx="3719">
                  <c:v>1859.5</c:v>
                </c:pt>
                <c:pt idx="3720">
                  <c:v>1860</c:v>
                </c:pt>
                <c:pt idx="3721">
                  <c:v>1860.5</c:v>
                </c:pt>
                <c:pt idx="3722">
                  <c:v>1861</c:v>
                </c:pt>
                <c:pt idx="3723">
                  <c:v>1861.5</c:v>
                </c:pt>
                <c:pt idx="3724">
                  <c:v>1862</c:v>
                </c:pt>
                <c:pt idx="3725">
                  <c:v>1862.5</c:v>
                </c:pt>
                <c:pt idx="3726">
                  <c:v>1863</c:v>
                </c:pt>
                <c:pt idx="3727">
                  <c:v>1863.5</c:v>
                </c:pt>
                <c:pt idx="3728">
                  <c:v>1864</c:v>
                </c:pt>
                <c:pt idx="3729">
                  <c:v>1864.5</c:v>
                </c:pt>
                <c:pt idx="3730">
                  <c:v>1865</c:v>
                </c:pt>
                <c:pt idx="3731">
                  <c:v>1865.5</c:v>
                </c:pt>
                <c:pt idx="3732">
                  <c:v>1866</c:v>
                </c:pt>
                <c:pt idx="3733">
                  <c:v>1866.5</c:v>
                </c:pt>
                <c:pt idx="3734">
                  <c:v>1867</c:v>
                </c:pt>
                <c:pt idx="3735">
                  <c:v>1867.5</c:v>
                </c:pt>
                <c:pt idx="3736">
                  <c:v>1868</c:v>
                </c:pt>
                <c:pt idx="3737">
                  <c:v>1868.5</c:v>
                </c:pt>
                <c:pt idx="3738">
                  <c:v>1869</c:v>
                </c:pt>
                <c:pt idx="3739">
                  <c:v>1869.5</c:v>
                </c:pt>
                <c:pt idx="3740">
                  <c:v>1870</c:v>
                </c:pt>
                <c:pt idx="3741">
                  <c:v>1870.5</c:v>
                </c:pt>
                <c:pt idx="3742">
                  <c:v>1871</c:v>
                </c:pt>
                <c:pt idx="3743">
                  <c:v>1871.5</c:v>
                </c:pt>
                <c:pt idx="3744">
                  <c:v>1872</c:v>
                </c:pt>
                <c:pt idx="3745">
                  <c:v>1872.5</c:v>
                </c:pt>
                <c:pt idx="3746">
                  <c:v>1873</c:v>
                </c:pt>
                <c:pt idx="3747">
                  <c:v>1873.5</c:v>
                </c:pt>
                <c:pt idx="3748">
                  <c:v>1874</c:v>
                </c:pt>
                <c:pt idx="3749">
                  <c:v>1874.5</c:v>
                </c:pt>
                <c:pt idx="3750">
                  <c:v>1875</c:v>
                </c:pt>
                <c:pt idx="3751">
                  <c:v>1875.5</c:v>
                </c:pt>
                <c:pt idx="3752">
                  <c:v>1876</c:v>
                </c:pt>
                <c:pt idx="3753">
                  <c:v>1876.5</c:v>
                </c:pt>
                <c:pt idx="3754">
                  <c:v>1877</c:v>
                </c:pt>
                <c:pt idx="3755">
                  <c:v>1877.5</c:v>
                </c:pt>
                <c:pt idx="3756">
                  <c:v>1878</c:v>
                </c:pt>
                <c:pt idx="3757">
                  <c:v>1878.5</c:v>
                </c:pt>
                <c:pt idx="3758">
                  <c:v>1879</c:v>
                </c:pt>
                <c:pt idx="3759">
                  <c:v>1879.5</c:v>
                </c:pt>
                <c:pt idx="3760">
                  <c:v>1880</c:v>
                </c:pt>
                <c:pt idx="3761">
                  <c:v>1880.5</c:v>
                </c:pt>
                <c:pt idx="3762">
                  <c:v>1881</c:v>
                </c:pt>
                <c:pt idx="3763">
                  <c:v>1881.5</c:v>
                </c:pt>
                <c:pt idx="3764">
                  <c:v>1882</c:v>
                </c:pt>
                <c:pt idx="3765">
                  <c:v>1882.5</c:v>
                </c:pt>
                <c:pt idx="3766">
                  <c:v>1883</c:v>
                </c:pt>
                <c:pt idx="3767">
                  <c:v>1883.5</c:v>
                </c:pt>
                <c:pt idx="3768">
                  <c:v>1884</c:v>
                </c:pt>
                <c:pt idx="3769">
                  <c:v>1884.5</c:v>
                </c:pt>
                <c:pt idx="3770">
                  <c:v>1885</c:v>
                </c:pt>
                <c:pt idx="3771">
                  <c:v>1885.5</c:v>
                </c:pt>
                <c:pt idx="3772">
                  <c:v>1886</c:v>
                </c:pt>
                <c:pt idx="3773">
                  <c:v>1886.5</c:v>
                </c:pt>
                <c:pt idx="3774">
                  <c:v>1887</c:v>
                </c:pt>
                <c:pt idx="3775">
                  <c:v>1887.5</c:v>
                </c:pt>
                <c:pt idx="3776">
                  <c:v>1888</c:v>
                </c:pt>
                <c:pt idx="3777">
                  <c:v>1888.5</c:v>
                </c:pt>
                <c:pt idx="3778">
                  <c:v>1889</c:v>
                </c:pt>
                <c:pt idx="3779">
                  <c:v>1889.5</c:v>
                </c:pt>
                <c:pt idx="3780">
                  <c:v>1890</c:v>
                </c:pt>
                <c:pt idx="3781">
                  <c:v>1890.5</c:v>
                </c:pt>
                <c:pt idx="3782">
                  <c:v>1891</c:v>
                </c:pt>
                <c:pt idx="3783">
                  <c:v>1891.5</c:v>
                </c:pt>
                <c:pt idx="3784">
                  <c:v>1892</c:v>
                </c:pt>
                <c:pt idx="3785">
                  <c:v>1892.5</c:v>
                </c:pt>
                <c:pt idx="3786">
                  <c:v>1893</c:v>
                </c:pt>
                <c:pt idx="3787">
                  <c:v>1893.5</c:v>
                </c:pt>
                <c:pt idx="3788">
                  <c:v>1894</c:v>
                </c:pt>
                <c:pt idx="3789">
                  <c:v>1894.5</c:v>
                </c:pt>
                <c:pt idx="3790">
                  <c:v>1895</c:v>
                </c:pt>
                <c:pt idx="3791">
                  <c:v>1895.5</c:v>
                </c:pt>
                <c:pt idx="3792">
                  <c:v>1896</c:v>
                </c:pt>
                <c:pt idx="3793">
                  <c:v>1896.5</c:v>
                </c:pt>
                <c:pt idx="3794">
                  <c:v>1897</c:v>
                </c:pt>
                <c:pt idx="3795">
                  <c:v>1897.5</c:v>
                </c:pt>
                <c:pt idx="3796">
                  <c:v>1898</c:v>
                </c:pt>
                <c:pt idx="3797">
                  <c:v>1898.5</c:v>
                </c:pt>
                <c:pt idx="3798">
                  <c:v>1899</c:v>
                </c:pt>
                <c:pt idx="3799">
                  <c:v>1899.5</c:v>
                </c:pt>
                <c:pt idx="3800">
                  <c:v>1900</c:v>
                </c:pt>
                <c:pt idx="3801">
                  <c:v>1900.5</c:v>
                </c:pt>
                <c:pt idx="3802">
                  <c:v>1901</c:v>
                </c:pt>
                <c:pt idx="3803">
                  <c:v>1901.5</c:v>
                </c:pt>
                <c:pt idx="3804">
                  <c:v>1902</c:v>
                </c:pt>
                <c:pt idx="3805">
                  <c:v>1902.5</c:v>
                </c:pt>
                <c:pt idx="3806">
                  <c:v>1903</c:v>
                </c:pt>
                <c:pt idx="3807">
                  <c:v>1903.5</c:v>
                </c:pt>
                <c:pt idx="3808">
                  <c:v>1904</c:v>
                </c:pt>
                <c:pt idx="3809">
                  <c:v>1904.5</c:v>
                </c:pt>
                <c:pt idx="3810">
                  <c:v>1905</c:v>
                </c:pt>
                <c:pt idx="3811">
                  <c:v>1905.5</c:v>
                </c:pt>
                <c:pt idx="3812">
                  <c:v>1906</c:v>
                </c:pt>
                <c:pt idx="3813">
                  <c:v>1906.5</c:v>
                </c:pt>
                <c:pt idx="3814">
                  <c:v>1907</c:v>
                </c:pt>
                <c:pt idx="3815">
                  <c:v>1907.5</c:v>
                </c:pt>
                <c:pt idx="3816">
                  <c:v>1908</c:v>
                </c:pt>
                <c:pt idx="3817">
                  <c:v>1908.5</c:v>
                </c:pt>
                <c:pt idx="3818">
                  <c:v>1909</c:v>
                </c:pt>
                <c:pt idx="3819">
                  <c:v>1909.5</c:v>
                </c:pt>
                <c:pt idx="3820">
                  <c:v>1910</c:v>
                </c:pt>
                <c:pt idx="3821">
                  <c:v>1910.5</c:v>
                </c:pt>
                <c:pt idx="3822">
                  <c:v>1911</c:v>
                </c:pt>
                <c:pt idx="3823">
                  <c:v>1911.5</c:v>
                </c:pt>
                <c:pt idx="3824">
                  <c:v>1912</c:v>
                </c:pt>
                <c:pt idx="3825">
                  <c:v>1912.5</c:v>
                </c:pt>
                <c:pt idx="3826">
                  <c:v>1913</c:v>
                </c:pt>
                <c:pt idx="3827">
                  <c:v>1913.5</c:v>
                </c:pt>
                <c:pt idx="3828">
                  <c:v>1914</c:v>
                </c:pt>
                <c:pt idx="3829">
                  <c:v>1914.5</c:v>
                </c:pt>
                <c:pt idx="3830">
                  <c:v>1915</c:v>
                </c:pt>
                <c:pt idx="3831">
                  <c:v>1915.5</c:v>
                </c:pt>
                <c:pt idx="3832">
                  <c:v>1916</c:v>
                </c:pt>
                <c:pt idx="3833">
                  <c:v>1916.5</c:v>
                </c:pt>
                <c:pt idx="3834">
                  <c:v>1917</c:v>
                </c:pt>
                <c:pt idx="3835">
                  <c:v>1917.5</c:v>
                </c:pt>
                <c:pt idx="3836">
                  <c:v>1918</c:v>
                </c:pt>
                <c:pt idx="3837">
                  <c:v>1918.5</c:v>
                </c:pt>
                <c:pt idx="3838">
                  <c:v>1919</c:v>
                </c:pt>
                <c:pt idx="3839">
                  <c:v>1919.5</c:v>
                </c:pt>
                <c:pt idx="3840">
                  <c:v>1920</c:v>
                </c:pt>
                <c:pt idx="3841">
                  <c:v>1920.5</c:v>
                </c:pt>
                <c:pt idx="3842">
                  <c:v>1921</c:v>
                </c:pt>
                <c:pt idx="3843">
                  <c:v>1921.5</c:v>
                </c:pt>
                <c:pt idx="3844">
                  <c:v>1922</c:v>
                </c:pt>
                <c:pt idx="3845">
                  <c:v>1922.5</c:v>
                </c:pt>
                <c:pt idx="3846">
                  <c:v>1923</c:v>
                </c:pt>
                <c:pt idx="3847">
                  <c:v>1923.5</c:v>
                </c:pt>
                <c:pt idx="3848">
                  <c:v>1924</c:v>
                </c:pt>
                <c:pt idx="3849">
                  <c:v>1924.5</c:v>
                </c:pt>
                <c:pt idx="3850">
                  <c:v>1925</c:v>
                </c:pt>
                <c:pt idx="3851">
                  <c:v>1925.5</c:v>
                </c:pt>
                <c:pt idx="3852">
                  <c:v>1926</c:v>
                </c:pt>
                <c:pt idx="3853">
                  <c:v>1926.5</c:v>
                </c:pt>
                <c:pt idx="3854">
                  <c:v>1927</c:v>
                </c:pt>
                <c:pt idx="3855">
                  <c:v>1927.5</c:v>
                </c:pt>
                <c:pt idx="3856">
                  <c:v>1928</c:v>
                </c:pt>
                <c:pt idx="3857">
                  <c:v>1928.5</c:v>
                </c:pt>
                <c:pt idx="3858">
                  <c:v>1929</c:v>
                </c:pt>
                <c:pt idx="3859">
                  <c:v>1929.5</c:v>
                </c:pt>
                <c:pt idx="3860">
                  <c:v>1930</c:v>
                </c:pt>
                <c:pt idx="3861">
                  <c:v>1930.5</c:v>
                </c:pt>
                <c:pt idx="3862">
                  <c:v>1931</c:v>
                </c:pt>
                <c:pt idx="3863">
                  <c:v>1931.5</c:v>
                </c:pt>
                <c:pt idx="3864">
                  <c:v>1932</c:v>
                </c:pt>
                <c:pt idx="3865">
                  <c:v>1932.5</c:v>
                </c:pt>
                <c:pt idx="3866">
                  <c:v>1933</c:v>
                </c:pt>
                <c:pt idx="3867">
                  <c:v>1933.5</c:v>
                </c:pt>
                <c:pt idx="3868">
                  <c:v>1934</c:v>
                </c:pt>
                <c:pt idx="3869">
                  <c:v>1934.5</c:v>
                </c:pt>
                <c:pt idx="3870">
                  <c:v>1935</c:v>
                </c:pt>
                <c:pt idx="3871">
                  <c:v>1935.5</c:v>
                </c:pt>
                <c:pt idx="3872">
                  <c:v>1936</c:v>
                </c:pt>
                <c:pt idx="3873">
                  <c:v>1936.5</c:v>
                </c:pt>
                <c:pt idx="3874">
                  <c:v>1937</c:v>
                </c:pt>
                <c:pt idx="3875">
                  <c:v>1937.5</c:v>
                </c:pt>
                <c:pt idx="3876">
                  <c:v>1938</c:v>
                </c:pt>
                <c:pt idx="3877">
                  <c:v>1938.5</c:v>
                </c:pt>
                <c:pt idx="3878">
                  <c:v>1939</c:v>
                </c:pt>
                <c:pt idx="3879">
                  <c:v>1939.5</c:v>
                </c:pt>
                <c:pt idx="3880">
                  <c:v>1940</c:v>
                </c:pt>
                <c:pt idx="3881">
                  <c:v>1940.5</c:v>
                </c:pt>
                <c:pt idx="3882">
                  <c:v>1941</c:v>
                </c:pt>
                <c:pt idx="3883">
                  <c:v>1941.5</c:v>
                </c:pt>
                <c:pt idx="3884">
                  <c:v>1942</c:v>
                </c:pt>
                <c:pt idx="3885">
                  <c:v>1942.5</c:v>
                </c:pt>
                <c:pt idx="3886">
                  <c:v>1943</c:v>
                </c:pt>
                <c:pt idx="3887">
                  <c:v>1943.5</c:v>
                </c:pt>
                <c:pt idx="3888">
                  <c:v>1944</c:v>
                </c:pt>
                <c:pt idx="3889">
                  <c:v>1944.5</c:v>
                </c:pt>
                <c:pt idx="3890">
                  <c:v>1945</c:v>
                </c:pt>
                <c:pt idx="3891">
                  <c:v>1945.5</c:v>
                </c:pt>
                <c:pt idx="3892">
                  <c:v>1946</c:v>
                </c:pt>
                <c:pt idx="3893">
                  <c:v>1946.5</c:v>
                </c:pt>
                <c:pt idx="3894">
                  <c:v>1947</c:v>
                </c:pt>
                <c:pt idx="3895">
                  <c:v>1947.5</c:v>
                </c:pt>
                <c:pt idx="3896">
                  <c:v>1948</c:v>
                </c:pt>
                <c:pt idx="3897">
                  <c:v>1948.5</c:v>
                </c:pt>
                <c:pt idx="3898">
                  <c:v>1949</c:v>
                </c:pt>
                <c:pt idx="3899">
                  <c:v>1949.5</c:v>
                </c:pt>
                <c:pt idx="3900">
                  <c:v>1950</c:v>
                </c:pt>
                <c:pt idx="3901">
                  <c:v>1950.5</c:v>
                </c:pt>
                <c:pt idx="3902">
                  <c:v>1951</c:v>
                </c:pt>
                <c:pt idx="3903">
                  <c:v>1951.5</c:v>
                </c:pt>
                <c:pt idx="3904">
                  <c:v>1952</c:v>
                </c:pt>
                <c:pt idx="3905">
                  <c:v>1952.5</c:v>
                </c:pt>
                <c:pt idx="3906">
                  <c:v>1953</c:v>
                </c:pt>
                <c:pt idx="3907">
                  <c:v>1953.5</c:v>
                </c:pt>
                <c:pt idx="3908">
                  <c:v>1954</c:v>
                </c:pt>
                <c:pt idx="3909">
                  <c:v>1954.5</c:v>
                </c:pt>
                <c:pt idx="3910">
                  <c:v>1955</c:v>
                </c:pt>
                <c:pt idx="3911">
                  <c:v>1955.5</c:v>
                </c:pt>
                <c:pt idx="3912">
                  <c:v>1956</c:v>
                </c:pt>
                <c:pt idx="3913">
                  <c:v>1956.5</c:v>
                </c:pt>
                <c:pt idx="3914">
                  <c:v>1957</c:v>
                </c:pt>
                <c:pt idx="3915">
                  <c:v>1957.5</c:v>
                </c:pt>
                <c:pt idx="3916">
                  <c:v>1958</c:v>
                </c:pt>
                <c:pt idx="3917">
                  <c:v>1958.5</c:v>
                </c:pt>
                <c:pt idx="3918">
                  <c:v>1959</c:v>
                </c:pt>
                <c:pt idx="3919">
                  <c:v>1959.5</c:v>
                </c:pt>
                <c:pt idx="3920">
                  <c:v>1960</c:v>
                </c:pt>
                <c:pt idx="3921">
                  <c:v>1960.5</c:v>
                </c:pt>
                <c:pt idx="3922">
                  <c:v>1961</c:v>
                </c:pt>
                <c:pt idx="3923">
                  <c:v>1961.5</c:v>
                </c:pt>
                <c:pt idx="3924">
                  <c:v>1962</c:v>
                </c:pt>
                <c:pt idx="3925">
                  <c:v>1962.5</c:v>
                </c:pt>
                <c:pt idx="3926">
                  <c:v>1963</c:v>
                </c:pt>
                <c:pt idx="3927">
                  <c:v>1963.5</c:v>
                </c:pt>
                <c:pt idx="3928">
                  <c:v>1964</c:v>
                </c:pt>
                <c:pt idx="3929">
                  <c:v>1964.5</c:v>
                </c:pt>
                <c:pt idx="3930">
                  <c:v>1965</c:v>
                </c:pt>
                <c:pt idx="3931">
                  <c:v>1965.5</c:v>
                </c:pt>
                <c:pt idx="3932">
                  <c:v>1966</c:v>
                </c:pt>
                <c:pt idx="3933">
                  <c:v>1966.5</c:v>
                </c:pt>
                <c:pt idx="3934">
                  <c:v>1967</c:v>
                </c:pt>
                <c:pt idx="3935">
                  <c:v>1967.5</c:v>
                </c:pt>
                <c:pt idx="3936">
                  <c:v>1968</c:v>
                </c:pt>
                <c:pt idx="3937">
                  <c:v>1968.5</c:v>
                </c:pt>
                <c:pt idx="3938">
                  <c:v>1969</c:v>
                </c:pt>
                <c:pt idx="3939">
                  <c:v>1969.5</c:v>
                </c:pt>
                <c:pt idx="3940">
                  <c:v>1970</c:v>
                </c:pt>
                <c:pt idx="3941">
                  <c:v>1970.5</c:v>
                </c:pt>
                <c:pt idx="3942">
                  <c:v>1971</c:v>
                </c:pt>
                <c:pt idx="3943">
                  <c:v>1971.5</c:v>
                </c:pt>
                <c:pt idx="3944">
                  <c:v>1972</c:v>
                </c:pt>
                <c:pt idx="3945">
                  <c:v>1972.5</c:v>
                </c:pt>
                <c:pt idx="3946">
                  <c:v>1973</c:v>
                </c:pt>
                <c:pt idx="3947">
                  <c:v>1973.5</c:v>
                </c:pt>
                <c:pt idx="3948">
                  <c:v>1974</c:v>
                </c:pt>
                <c:pt idx="3949">
                  <c:v>1974.5</c:v>
                </c:pt>
                <c:pt idx="3950">
                  <c:v>1975</c:v>
                </c:pt>
                <c:pt idx="3951">
                  <c:v>1975.5</c:v>
                </c:pt>
                <c:pt idx="3952">
                  <c:v>1976</c:v>
                </c:pt>
                <c:pt idx="3953">
                  <c:v>1976.5</c:v>
                </c:pt>
                <c:pt idx="3954">
                  <c:v>1977</c:v>
                </c:pt>
                <c:pt idx="3955">
                  <c:v>1977.5</c:v>
                </c:pt>
                <c:pt idx="3956">
                  <c:v>1978</c:v>
                </c:pt>
                <c:pt idx="3957">
                  <c:v>1978.5</c:v>
                </c:pt>
                <c:pt idx="3958">
                  <c:v>1979</c:v>
                </c:pt>
                <c:pt idx="3959">
                  <c:v>1979.5</c:v>
                </c:pt>
                <c:pt idx="3960">
                  <c:v>1980</c:v>
                </c:pt>
                <c:pt idx="3961">
                  <c:v>1980.5</c:v>
                </c:pt>
                <c:pt idx="3962">
                  <c:v>1981</c:v>
                </c:pt>
                <c:pt idx="3963">
                  <c:v>1981.5</c:v>
                </c:pt>
                <c:pt idx="3964">
                  <c:v>1982</c:v>
                </c:pt>
                <c:pt idx="3965">
                  <c:v>1982.5</c:v>
                </c:pt>
                <c:pt idx="3966">
                  <c:v>1983</c:v>
                </c:pt>
                <c:pt idx="3967">
                  <c:v>1983.5</c:v>
                </c:pt>
                <c:pt idx="3968">
                  <c:v>1984</c:v>
                </c:pt>
                <c:pt idx="3969">
                  <c:v>1984.5</c:v>
                </c:pt>
                <c:pt idx="3970">
                  <c:v>1985</c:v>
                </c:pt>
                <c:pt idx="3971">
                  <c:v>1985.5</c:v>
                </c:pt>
                <c:pt idx="3972">
                  <c:v>1986</c:v>
                </c:pt>
                <c:pt idx="3973">
                  <c:v>1986.5</c:v>
                </c:pt>
                <c:pt idx="3974">
                  <c:v>1987</c:v>
                </c:pt>
                <c:pt idx="3975">
                  <c:v>1987.5</c:v>
                </c:pt>
                <c:pt idx="3976">
                  <c:v>1988</c:v>
                </c:pt>
                <c:pt idx="3977">
                  <c:v>1988.5</c:v>
                </c:pt>
                <c:pt idx="3978">
                  <c:v>1989</c:v>
                </c:pt>
                <c:pt idx="3979">
                  <c:v>1989.5</c:v>
                </c:pt>
                <c:pt idx="3980">
                  <c:v>1990</c:v>
                </c:pt>
                <c:pt idx="3981">
                  <c:v>1990.5</c:v>
                </c:pt>
                <c:pt idx="3982">
                  <c:v>1991</c:v>
                </c:pt>
                <c:pt idx="3983">
                  <c:v>1991.5</c:v>
                </c:pt>
                <c:pt idx="3984">
                  <c:v>1992</c:v>
                </c:pt>
                <c:pt idx="3985">
                  <c:v>1992.5</c:v>
                </c:pt>
                <c:pt idx="3986">
                  <c:v>1993</c:v>
                </c:pt>
                <c:pt idx="3987">
                  <c:v>1993.5</c:v>
                </c:pt>
                <c:pt idx="3988">
                  <c:v>1994</c:v>
                </c:pt>
                <c:pt idx="3989">
                  <c:v>1994.5</c:v>
                </c:pt>
                <c:pt idx="3990">
                  <c:v>1995</c:v>
                </c:pt>
                <c:pt idx="3991">
                  <c:v>1995.5</c:v>
                </c:pt>
                <c:pt idx="3992">
                  <c:v>1996</c:v>
                </c:pt>
                <c:pt idx="3993">
                  <c:v>1996.5</c:v>
                </c:pt>
                <c:pt idx="3994">
                  <c:v>1997</c:v>
                </c:pt>
                <c:pt idx="3995">
                  <c:v>1997.5</c:v>
                </c:pt>
                <c:pt idx="3996">
                  <c:v>1998</c:v>
                </c:pt>
                <c:pt idx="3997">
                  <c:v>1998.5</c:v>
                </c:pt>
                <c:pt idx="3998">
                  <c:v>1999</c:v>
                </c:pt>
                <c:pt idx="3999">
                  <c:v>1999.5</c:v>
                </c:pt>
                <c:pt idx="4000">
                  <c:v>2000</c:v>
                </c:pt>
                <c:pt idx="4001">
                  <c:v>2000.5</c:v>
                </c:pt>
                <c:pt idx="4002">
                  <c:v>2001</c:v>
                </c:pt>
                <c:pt idx="4003">
                  <c:v>2001.5</c:v>
                </c:pt>
                <c:pt idx="4004">
                  <c:v>2002</c:v>
                </c:pt>
                <c:pt idx="4005">
                  <c:v>2002.5</c:v>
                </c:pt>
                <c:pt idx="4006">
                  <c:v>2003</c:v>
                </c:pt>
                <c:pt idx="4007">
                  <c:v>2003.5</c:v>
                </c:pt>
                <c:pt idx="4008">
                  <c:v>2004</c:v>
                </c:pt>
                <c:pt idx="4009">
                  <c:v>2004.5</c:v>
                </c:pt>
                <c:pt idx="4010">
                  <c:v>2005</c:v>
                </c:pt>
                <c:pt idx="4011">
                  <c:v>2005.5</c:v>
                </c:pt>
                <c:pt idx="4012">
                  <c:v>2006</c:v>
                </c:pt>
                <c:pt idx="4013">
                  <c:v>2006.5</c:v>
                </c:pt>
                <c:pt idx="4014">
                  <c:v>2007</c:v>
                </c:pt>
                <c:pt idx="4015">
                  <c:v>2007.5</c:v>
                </c:pt>
                <c:pt idx="4016">
                  <c:v>2008</c:v>
                </c:pt>
                <c:pt idx="4017">
                  <c:v>2008.5</c:v>
                </c:pt>
                <c:pt idx="4018">
                  <c:v>2009</c:v>
                </c:pt>
                <c:pt idx="4019">
                  <c:v>2009.5</c:v>
                </c:pt>
                <c:pt idx="4020">
                  <c:v>2010</c:v>
                </c:pt>
                <c:pt idx="4021">
                  <c:v>2010.5</c:v>
                </c:pt>
                <c:pt idx="4022">
                  <c:v>2011</c:v>
                </c:pt>
                <c:pt idx="4023">
                  <c:v>2011.5</c:v>
                </c:pt>
                <c:pt idx="4024">
                  <c:v>2012</c:v>
                </c:pt>
                <c:pt idx="4025">
                  <c:v>2012.5</c:v>
                </c:pt>
                <c:pt idx="4026">
                  <c:v>2013</c:v>
                </c:pt>
                <c:pt idx="4027">
                  <c:v>2013.5</c:v>
                </c:pt>
                <c:pt idx="4028">
                  <c:v>2014</c:v>
                </c:pt>
                <c:pt idx="4029">
                  <c:v>2014.5</c:v>
                </c:pt>
                <c:pt idx="4030">
                  <c:v>2015</c:v>
                </c:pt>
                <c:pt idx="4031">
                  <c:v>2015.5</c:v>
                </c:pt>
                <c:pt idx="4032">
                  <c:v>2016</c:v>
                </c:pt>
                <c:pt idx="4033">
                  <c:v>2016.5</c:v>
                </c:pt>
                <c:pt idx="4034">
                  <c:v>2017</c:v>
                </c:pt>
                <c:pt idx="4035">
                  <c:v>2017.5</c:v>
                </c:pt>
                <c:pt idx="4036">
                  <c:v>2018</c:v>
                </c:pt>
                <c:pt idx="4037">
                  <c:v>2018.5</c:v>
                </c:pt>
                <c:pt idx="4038">
                  <c:v>2019</c:v>
                </c:pt>
                <c:pt idx="4039">
                  <c:v>2019.5</c:v>
                </c:pt>
                <c:pt idx="4040">
                  <c:v>2020</c:v>
                </c:pt>
                <c:pt idx="4041">
                  <c:v>2020.5</c:v>
                </c:pt>
                <c:pt idx="4042">
                  <c:v>2021</c:v>
                </c:pt>
                <c:pt idx="4043">
                  <c:v>2021.5</c:v>
                </c:pt>
                <c:pt idx="4044">
                  <c:v>2022</c:v>
                </c:pt>
                <c:pt idx="4045">
                  <c:v>2022.5</c:v>
                </c:pt>
                <c:pt idx="4046">
                  <c:v>2023</c:v>
                </c:pt>
                <c:pt idx="4047">
                  <c:v>2023.5</c:v>
                </c:pt>
                <c:pt idx="4048">
                  <c:v>2024</c:v>
                </c:pt>
                <c:pt idx="4049">
                  <c:v>2024.5</c:v>
                </c:pt>
                <c:pt idx="4050">
                  <c:v>2025</c:v>
                </c:pt>
                <c:pt idx="4051">
                  <c:v>2025.5</c:v>
                </c:pt>
                <c:pt idx="4052">
                  <c:v>2026</c:v>
                </c:pt>
                <c:pt idx="4053">
                  <c:v>2026.5</c:v>
                </c:pt>
                <c:pt idx="4054">
                  <c:v>2027</c:v>
                </c:pt>
                <c:pt idx="4055">
                  <c:v>2027.5</c:v>
                </c:pt>
                <c:pt idx="4056">
                  <c:v>2028</c:v>
                </c:pt>
                <c:pt idx="4057">
                  <c:v>2028.5</c:v>
                </c:pt>
                <c:pt idx="4058">
                  <c:v>2029</c:v>
                </c:pt>
                <c:pt idx="4059">
                  <c:v>2029.5</c:v>
                </c:pt>
                <c:pt idx="4060">
                  <c:v>2030</c:v>
                </c:pt>
                <c:pt idx="4061">
                  <c:v>2030.5</c:v>
                </c:pt>
                <c:pt idx="4062">
                  <c:v>2031</c:v>
                </c:pt>
                <c:pt idx="4063">
                  <c:v>2031.5</c:v>
                </c:pt>
                <c:pt idx="4064">
                  <c:v>2032</c:v>
                </c:pt>
                <c:pt idx="4065">
                  <c:v>2032.5</c:v>
                </c:pt>
                <c:pt idx="4066">
                  <c:v>2033</c:v>
                </c:pt>
                <c:pt idx="4067">
                  <c:v>2033.5</c:v>
                </c:pt>
                <c:pt idx="4068">
                  <c:v>2034</c:v>
                </c:pt>
                <c:pt idx="4069">
                  <c:v>2034.5</c:v>
                </c:pt>
                <c:pt idx="4070">
                  <c:v>2035</c:v>
                </c:pt>
                <c:pt idx="4071">
                  <c:v>2035.5</c:v>
                </c:pt>
                <c:pt idx="4072">
                  <c:v>2036</c:v>
                </c:pt>
                <c:pt idx="4073">
                  <c:v>2036.5</c:v>
                </c:pt>
                <c:pt idx="4074">
                  <c:v>2037</c:v>
                </c:pt>
                <c:pt idx="4075">
                  <c:v>2037.5</c:v>
                </c:pt>
                <c:pt idx="4076">
                  <c:v>2038</c:v>
                </c:pt>
                <c:pt idx="4077">
                  <c:v>2038.5</c:v>
                </c:pt>
                <c:pt idx="4078">
                  <c:v>2039</c:v>
                </c:pt>
                <c:pt idx="4079">
                  <c:v>2039.5</c:v>
                </c:pt>
                <c:pt idx="4080">
                  <c:v>2040</c:v>
                </c:pt>
                <c:pt idx="4081">
                  <c:v>2040.5</c:v>
                </c:pt>
                <c:pt idx="4082">
                  <c:v>2041</c:v>
                </c:pt>
                <c:pt idx="4083">
                  <c:v>2041.5</c:v>
                </c:pt>
                <c:pt idx="4084">
                  <c:v>2042</c:v>
                </c:pt>
                <c:pt idx="4085">
                  <c:v>2042.5</c:v>
                </c:pt>
                <c:pt idx="4086">
                  <c:v>2043</c:v>
                </c:pt>
                <c:pt idx="4087">
                  <c:v>2043.5</c:v>
                </c:pt>
                <c:pt idx="4088">
                  <c:v>2044</c:v>
                </c:pt>
                <c:pt idx="4089">
                  <c:v>2044.5</c:v>
                </c:pt>
                <c:pt idx="4090">
                  <c:v>2045</c:v>
                </c:pt>
                <c:pt idx="4091">
                  <c:v>2045.5</c:v>
                </c:pt>
                <c:pt idx="4092">
                  <c:v>2046</c:v>
                </c:pt>
                <c:pt idx="4093">
                  <c:v>2046.5</c:v>
                </c:pt>
                <c:pt idx="4094">
                  <c:v>2047</c:v>
                </c:pt>
                <c:pt idx="4095">
                  <c:v>2047.5</c:v>
                </c:pt>
                <c:pt idx="4096">
                  <c:v>2048</c:v>
                </c:pt>
                <c:pt idx="4097">
                  <c:v>2048.5</c:v>
                </c:pt>
                <c:pt idx="4098">
                  <c:v>2049</c:v>
                </c:pt>
                <c:pt idx="4099">
                  <c:v>2049.5</c:v>
                </c:pt>
                <c:pt idx="4100">
                  <c:v>2050</c:v>
                </c:pt>
                <c:pt idx="4101">
                  <c:v>2050.5</c:v>
                </c:pt>
                <c:pt idx="4102">
                  <c:v>2051</c:v>
                </c:pt>
                <c:pt idx="4103">
                  <c:v>2051.5</c:v>
                </c:pt>
                <c:pt idx="4104">
                  <c:v>2052</c:v>
                </c:pt>
                <c:pt idx="4105">
                  <c:v>2052.5</c:v>
                </c:pt>
                <c:pt idx="4106">
                  <c:v>2053</c:v>
                </c:pt>
                <c:pt idx="4107">
                  <c:v>2053.5</c:v>
                </c:pt>
                <c:pt idx="4108">
                  <c:v>2054</c:v>
                </c:pt>
                <c:pt idx="4109">
                  <c:v>2054.5</c:v>
                </c:pt>
                <c:pt idx="4110">
                  <c:v>2055</c:v>
                </c:pt>
                <c:pt idx="4111">
                  <c:v>2055.5</c:v>
                </c:pt>
                <c:pt idx="4112">
                  <c:v>2056</c:v>
                </c:pt>
                <c:pt idx="4113">
                  <c:v>2056.5</c:v>
                </c:pt>
                <c:pt idx="4114">
                  <c:v>2057</c:v>
                </c:pt>
                <c:pt idx="4115">
                  <c:v>2057.5</c:v>
                </c:pt>
                <c:pt idx="4116">
                  <c:v>2058</c:v>
                </c:pt>
                <c:pt idx="4117">
                  <c:v>2058.5</c:v>
                </c:pt>
                <c:pt idx="4118">
                  <c:v>2059</c:v>
                </c:pt>
                <c:pt idx="4119">
                  <c:v>2059.5</c:v>
                </c:pt>
                <c:pt idx="4120">
                  <c:v>2060</c:v>
                </c:pt>
                <c:pt idx="4121">
                  <c:v>2060.5</c:v>
                </c:pt>
                <c:pt idx="4122">
                  <c:v>2061</c:v>
                </c:pt>
                <c:pt idx="4123">
                  <c:v>2061.5</c:v>
                </c:pt>
                <c:pt idx="4124">
                  <c:v>2062</c:v>
                </c:pt>
                <c:pt idx="4125">
                  <c:v>2062.5</c:v>
                </c:pt>
                <c:pt idx="4126">
                  <c:v>2063</c:v>
                </c:pt>
                <c:pt idx="4127">
                  <c:v>2063.5</c:v>
                </c:pt>
                <c:pt idx="4128">
                  <c:v>2064</c:v>
                </c:pt>
                <c:pt idx="4129">
                  <c:v>2064.5</c:v>
                </c:pt>
                <c:pt idx="4130">
                  <c:v>2065</c:v>
                </c:pt>
                <c:pt idx="4131">
                  <c:v>2065.5</c:v>
                </c:pt>
                <c:pt idx="4132">
                  <c:v>2066</c:v>
                </c:pt>
                <c:pt idx="4133">
                  <c:v>2066.5</c:v>
                </c:pt>
                <c:pt idx="4134">
                  <c:v>2067</c:v>
                </c:pt>
                <c:pt idx="4135">
                  <c:v>2067.5</c:v>
                </c:pt>
                <c:pt idx="4136">
                  <c:v>2068</c:v>
                </c:pt>
                <c:pt idx="4137">
                  <c:v>2068.5</c:v>
                </c:pt>
                <c:pt idx="4138">
                  <c:v>2069</c:v>
                </c:pt>
                <c:pt idx="4139">
                  <c:v>2069.5</c:v>
                </c:pt>
                <c:pt idx="4140">
                  <c:v>2070</c:v>
                </c:pt>
                <c:pt idx="4141">
                  <c:v>2070.5</c:v>
                </c:pt>
                <c:pt idx="4142">
                  <c:v>2071</c:v>
                </c:pt>
                <c:pt idx="4143">
                  <c:v>2071.5</c:v>
                </c:pt>
                <c:pt idx="4144">
                  <c:v>2072</c:v>
                </c:pt>
                <c:pt idx="4145">
                  <c:v>2072.5</c:v>
                </c:pt>
                <c:pt idx="4146">
                  <c:v>2073</c:v>
                </c:pt>
                <c:pt idx="4147">
                  <c:v>2073.5</c:v>
                </c:pt>
                <c:pt idx="4148">
                  <c:v>2074</c:v>
                </c:pt>
                <c:pt idx="4149">
                  <c:v>2074.5</c:v>
                </c:pt>
                <c:pt idx="4150">
                  <c:v>2075</c:v>
                </c:pt>
                <c:pt idx="4151">
                  <c:v>2075.5</c:v>
                </c:pt>
                <c:pt idx="4152">
                  <c:v>2076</c:v>
                </c:pt>
                <c:pt idx="4153">
                  <c:v>2076.5</c:v>
                </c:pt>
                <c:pt idx="4154">
                  <c:v>2077</c:v>
                </c:pt>
                <c:pt idx="4155">
                  <c:v>2077.5</c:v>
                </c:pt>
                <c:pt idx="4156">
                  <c:v>2078</c:v>
                </c:pt>
                <c:pt idx="4157">
                  <c:v>2078.5</c:v>
                </c:pt>
                <c:pt idx="4158">
                  <c:v>2079</c:v>
                </c:pt>
                <c:pt idx="4159">
                  <c:v>2079.5</c:v>
                </c:pt>
                <c:pt idx="4160">
                  <c:v>2080</c:v>
                </c:pt>
                <c:pt idx="4161">
                  <c:v>2080.5</c:v>
                </c:pt>
                <c:pt idx="4162">
                  <c:v>2081</c:v>
                </c:pt>
                <c:pt idx="4163">
                  <c:v>2081.5</c:v>
                </c:pt>
                <c:pt idx="4164">
                  <c:v>2082</c:v>
                </c:pt>
                <c:pt idx="4165">
                  <c:v>2082.5</c:v>
                </c:pt>
                <c:pt idx="4166">
                  <c:v>2083</c:v>
                </c:pt>
                <c:pt idx="4167">
                  <c:v>2083.5</c:v>
                </c:pt>
                <c:pt idx="4168">
                  <c:v>2084</c:v>
                </c:pt>
                <c:pt idx="4169">
                  <c:v>2084.5</c:v>
                </c:pt>
                <c:pt idx="4170">
                  <c:v>2085</c:v>
                </c:pt>
                <c:pt idx="4171">
                  <c:v>2085.5</c:v>
                </c:pt>
                <c:pt idx="4172">
                  <c:v>2086</c:v>
                </c:pt>
                <c:pt idx="4173">
                  <c:v>2086.5</c:v>
                </c:pt>
                <c:pt idx="4174">
                  <c:v>2087</c:v>
                </c:pt>
                <c:pt idx="4175">
                  <c:v>2087.5</c:v>
                </c:pt>
                <c:pt idx="4176">
                  <c:v>2088</c:v>
                </c:pt>
                <c:pt idx="4177">
                  <c:v>2088.5</c:v>
                </c:pt>
                <c:pt idx="4178">
                  <c:v>2089</c:v>
                </c:pt>
                <c:pt idx="4179">
                  <c:v>2089.5</c:v>
                </c:pt>
                <c:pt idx="4180">
                  <c:v>2090</c:v>
                </c:pt>
                <c:pt idx="4181">
                  <c:v>2090.5</c:v>
                </c:pt>
                <c:pt idx="4182">
                  <c:v>2091</c:v>
                </c:pt>
                <c:pt idx="4183">
                  <c:v>2091.5</c:v>
                </c:pt>
                <c:pt idx="4184">
                  <c:v>2092</c:v>
                </c:pt>
                <c:pt idx="4185">
                  <c:v>2092.5</c:v>
                </c:pt>
                <c:pt idx="4186">
                  <c:v>2093</c:v>
                </c:pt>
                <c:pt idx="4187">
                  <c:v>2093.5</c:v>
                </c:pt>
                <c:pt idx="4188">
                  <c:v>2094</c:v>
                </c:pt>
                <c:pt idx="4189">
                  <c:v>2094.5</c:v>
                </c:pt>
                <c:pt idx="4190">
                  <c:v>2095</c:v>
                </c:pt>
                <c:pt idx="4191">
                  <c:v>2095.5</c:v>
                </c:pt>
                <c:pt idx="4192">
                  <c:v>2096</c:v>
                </c:pt>
                <c:pt idx="4193">
                  <c:v>2096.5</c:v>
                </c:pt>
                <c:pt idx="4194">
                  <c:v>2097</c:v>
                </c:pt>
                <c:pt idx="4195">
                  <c:v>2097.5</c:v>
                </c:pt>
                <c:pt idx="4196">
                  <c:v>2098</c:v>
                </c:pt>
                <c:pt idx="4197">
                  <c:v>2098.5</c:v>
                </c:pt>
                <c:pt idx="4198">
                  <c:v>2099</c:v>
                </c:pt>
                <c:pt idx="4199">
                  <c:v>2099.5</c:v>
                </c:pt>
                <c:pt idx="4200">
                  <c:v>2100</c:v>
                </c:pt>
                <c:pt idx="4201">
                  <c:v>2100.5</c:v>
                </c:pt>
                <c:pt idx="4202">
                  <c:v>2101</c:v>
                </c:pt>
                <c:pt idx="4203">
                  <c:v>2101.5</c:v>
                </c:pt>
                <c:pt idx="4204">
                  <c:v>2102</c:v>
                </c:pt>
                <c:pt idx="4205">
                  <c:v>2102.5</c:v>
                </c:pt>
                <c:pt idx="4206">
                  <c:v>2103</c:v>
                </c:pt>
                <c:pt idx="4207">
                  <c:v>2103.5</c:v>
                </c:pt>
                <c:pt idx="4208">
                  <c:v>2104</c:v>
                </c:pt>
                <c:pt idx="4209">
                  <c:v>2104.5</c:v>
                </c:pt>
                <c:pt idx="4210">
                  <c:v>2105</c:v>
                </c:pt>
                <c:pt idx="4211">
                  <c:v>2105.5</c:v>
                </c:pt>
                <c:pt idx="4212">
                  <c:v>2106</c:v>
                </c:pt>
                <c:pt idx="4213">
                  <c:v>2106.5</c:v>
                </c:pt>
                <c:pt idx="4214">
                  <c:v>2107</c:v>
                </c:pt>
                <c:pt idx="4215">
                  <c:v>2107.5</c:v>
                </c:pt>
                <c:pt idx="4216">
                  <c:v>2108</c:v>
                </c:pt>
                <c:pt idx="4217">
                  <c:v>2108.5</c:v>
                </c:pt>
                <c:pt idx="4218">
                  <c:v>2109</c:v>
                </c:pt>
                <c:pt idx="4219">
                  <c:v>2109.5</c:v>
                </c:pt>
                <c:pt idx="4220">
                  <c:v>2110</c:v>
                </c:pt>
                <c:pt idx="4221">
                  <c:v>2110.5</c:v>
                </c:pt>
                <c:pt idx="4222">
                  <c:v>2111</c:v>
                </c:pt>
                <c:pt idx="4223">
                  <c:v>2111.5</c:v>
                </c:pt>
                <c:pt idx="4224">
                  <c:v>2112</c:v>
                </c:pt>
                <c:pt idx="4225">
                  <c:v>2112.5</c:v>
                </c:pt>
                <c:pt idx="4226">
                  <c:v>2113</c:v>
                </c:pt>
                <c:pt idx="4227">
                  <c:v>2113.5</c:v>
                </c:pt>
                <c:pt idx="4228">
                  <c:v>2114</c:v>
                </c:pt>
                <c:pt idx="4229">
                  <c:v>2114.5</c:v>
                </c:pt>
                <c:pt idx="4230">
                  <c:v>2115</c:v>
                </c:pt>
                <c:pt idx="4231">
                  <c:v>2115.5</c:v>
                </c:pt>
                <c:pt idx="4232">
                  <c:v>2116</c:v>
                </c:pt>
                <c:pt idx="4233">
                  <c:v>2116.5</c:v>
                </c:pt>
                <c:pt idx="4234">
                  <c:v>2117</c:v>
                </c:pt>
                <c:pt idx="4235">
                  <c:v>2117.5</c:v>
                </c:pt>
                <c:pt idx="4236">
                  <c:v>2118</c:v>
                </c:pt>
                <c:pt idx="4237">
                  <c:v>2118.5</c:v>
                </c:pt>
                <c:pt idx="4238">
                  <c:v>2119</c:v>
                </c:pt>
                <c:pt idx="4239">
                  <c:v>2119.5</c:v>
                </c:pt>
                <c:pt idx="4240">
                  <c:v>2120</c:v>
                </c:pt>
                <c:pt idx="4241">
                  <c:v>2120.5</c:v>
                </c:pt>
                <c:pt idx="4242">
                  <c:v>2121</c:v>
                </c:pt>
                <c:pt idx="4243">
                  <c:v>2121.5</c:v>
                </c:pt>
                <c:pt idx="4244">
                  <c:v>2122</c:v>
                </c:pt>
                <c:pt idx="4245">
                  <c:v>2122.5</c:v>
                </c:pt>
                <c:pt idx="4246">
                  <c:v>2123</c:v>
                </c:pt>
                <c:pt idx="4247">
                  <c:v>2123.5</c:v>
                </c:pt>
                <c:pt idx="4248">
                  <c:v>2124</c:v>
                </c:pt>
                <c:pt idx="4249">
                  <c:v>2124.5</c:v>
                </c:pt>
                <c:pt idx="4250">
                  <c:v>2125</c:v>
                </c:pt>
                <c:pt idx="4251">
                  <c:v>2125.5</c:v>
                </c:pt>
                <c:pt idx="4252">
                  <c:v>2126</c:v>
                </c:pt>
                <c:pt idx="4253">
                  <c:v>2126.5</c:v>
                </c:pt>
                <c:pt idx="4254">
                  <c:v>2127</c:v>
                </c:pt>
                <c:pt idx="4255">
                  <c:v>2127.5</c:v>
                </c:pt>
                <c:pt idx="4256">
                  <c:v>2128</c:v>
                </c:pt>
                <c:pt idx="4257">
                  <c:v>2128.5</c:v>
                </c:pt>
                <c:pt idx="4258">
                  <c:v>2129</c:v>
                </c:pt>
                <c:pt idx="4259">
                  <c:v>2129.5</c:v>
                </c:pt>
                <c:pt idx="4260">
                  <c:v>2130</c:v>
                </c:pt>
                <c:pt idx="4261">
                  <c:v>2130.5</c:v>
                </c:pt>
                <c:pt idx="4262">
                  <c:v>2131</c:v>
                </c:pt>
                <c:pt idx="4263">
                  <c:v>2131.5</c:v>
                </c:pt>
                <c:pt idx="4264">
                  <c:v>2132</c:v>
                </c:pt>
                <c:pt idx="4265">
                  <c:v>2132.5</c:v>
                </c:pt>
                <c:pt idx="4266">
                  <c:v>2133</c:v>
                </c:pt>
                <c:pt idx="4267">
                  <c:v>2133.5</c:v>
                </c:pt>
                <c:pt idx="4268">
                  <c:v>2134</c:v>
                </c:pt>
                <c:pt idx="4269">
                  <c:v>2134.5</c:v>
                </c:pt>
                <c:pt idx="4270">
                  <c:v>2135</c:v>
                </c:pt>
                <c:pt idx="4271">
                  <c:v>2135.5</c:v>
                </c:pt>
                <c:pt idx="4272">
                  <c:v>2136</c:v>
                </c:pt>
                <c:pt idx="4273">
                  <c:v>2136.5</c:v>
                </c:pt>
                <c:pt idx="4274">
                  <c:v>2137</c:v>
                </c:pt>
                <c:pt idx="4275">
                  <c:v>2137.5</c:v>
                </c:pt>
                <c:pt idx="4276">
                  <c:v>2138</c:v>
                </c:pt>
                <c:pt idx="4277">
                  <c:v>2138.5</c:v>
                </c:pt>
                <c:pt idx="4278">
                  <c:v>2139</c:v>
                </c:pt>
                <c:pt idx="4279">
                  <c:v>2139.5</c:v>
                </c:pt>
                <c:pt idx="4280">
                  <c:v>2140</c:v>
                </c:pt>
                <c:pt idx="4281">
                  <c:v>2140.5</c:v>
                </c:pt>
                <c:pt idx="4282">
                  <c:v>2141</c:v>
                </c:pt>
                <c:pt idx="4283">
                  <c:v>2141.5</c:v>
                </c:pt>
                <c:pt idx="4284">
                  <c:v>2142</c:v>
                </c:pt>
                <c:pt idx="4285">
                  <c:v>2142.5</c:v>
                </c:pt>
                <c:pt idx="4286">
                  <c:v>2143</c:v>
                </c:pt>
                <c:pt idx="4287">
                  <c:v>2143.5</c:v>
                </c:pt>
                <c:pt idx="4288">
                  <c:v>2144</c:v>
                </c:pt>
                <c:pt idx="4289">
                  <c:v>2144.5</c:v>
                </c:pt>
                <c:pt idx="4290">
                  <c:v>2145</c:v>
                </c:pt>
                <c:pt idx="4291">
                  <c:v>2145.5</c:v>
                </c:pt>
                <c:pt idx="4292">
                  <c:v>2146</c:v>
                </c:pt>
                <c:pt idx="4293">
                  <c:v>2146.5</c:v>
                </c:pt>
                <c:pt idx="4294">
                  <c:v>2147</c:v>
                </c:pt>
                <c:pt idx="4295">
                  <c:v>2147.5</c:v>
                </c:pt>
                <c:pt idx="4296">
                  <c:v>2148</c:v>
                </c:pt>
                <c:pt idx="4297">
                  <c:v>2148.5</c:v>
                </c:pt>
                <c:pt idx="4298">
                  <c:v>2149</c:v>
                </c:pt>
                <c:pt idx="4299">
                  <c:v>2149.5</c:v>
                </c:pt>
                <c:pt idx="4300">
                  <c:v>2150</c:v>
                </c:pt>
                <c:pt idx="4301">
                  <c:v>2150.5</c:v>
                </c:pt>
                <c:pt idx="4302">
                  <c:v>2151</c:v>
                </c:pt>
                <c:pt idx="4303">
                  <c:v>2151.5</c:v>
                </c:pt>
                <c:pt idx="4304">
                  <c:v>2152</c:v>
                </c:pt>
                <c:pt idx="4305">
                  <c:v>2152.5</c:v>
                </c:pt>
                <c:pt idx="4306">
                  <c:v>2153</c:v>
                </c:pt>
                <c:pt idx="4307">
                  <c:v>2153.5</c:v>
                </c:pt>
                <c:pt idx="4308">
                  <c:v>2154</c:v>
                </c:pt>
                <c:pt idx="4309">
                  <c:v>2154.5</c:v>
                </c:pt>
                <c:pt idx="4310">
                  <c:v>2155</c:v>
                </c:pt>
                <c:pt idx="4311">
                  <c:v>2155.5</c:v>
                </c:pt>
                <c:pt idx="4312">
                  <c:v>2156</c:v>
                </c:pt>
                <c:pt idx="4313">
                  <c:v>2156.5</c:v>
                </c:pt>
                <c:pt idx="4314">
                  <c:v>2157</c:v>
                </c:pt>
                <c:pt idx="4315">
                  <c:v>2157.5</c:v>
                </c:pt>
                <c:pt idx="4316">
                  <c:v>2158</c:v>
                </c:pt>
                <c:pt idx="4317">
                  <c:v>2158.5</c:v>
                </c:pt>
                <c:pt idx="4318">
                  <c:v>2159</c:v>
                </c:pt>
                <c:pt idx="4319">
                  <c:v>2159.5</c:v>
                </c:pt>
                <c:pt idx="4320">
                  <c:v>2160</c:v>
                </c:pt>
                <c:pt idx="4321">
                  <c:v>2160.5</c:v>
                </c:pt>
                <c:pt idx="4322">
                  <c:v>2161</c:v>
                </c:pt>
                <c:pt idx="4323">
                  <c:v>2161.5</c:v>
                </c:pt>
                <c:pt idx="4324">
                  <c:v>2162</c:v>
                </c:pt>
                <c:pt idx="4325">
                  <c:v>2162.5</c:v>
                </c:pt>
                <c:pt idx="4326">
                  <c:v>2163</c:v>
                </c:pt>
                <c:pt idx="4327">
                  <c:v>2163.5</c:v>
                </c:pt>
                <c:pt idx="4328">
                  <c:v>2164</c:v>
                </c:pt>
                <c:pt idx="4329">
                  <c:v>2164.5</c:v>
                </c:pt>
                <c:pt idx="4330">
                  <c:v>2165</c:v>
                </c:pt>
                <c:pt idx="4331">
                  <c:v>2165.5</c:v>
                </c:pt>
                <c:pt idx="4332">
                  <c:v>2166</c:v>
                </c:pt>
                <c:pt idx="4333">
                  <c:v>2166.5</c:v>
                </c:pt>
                <c:pt idx="4334">
                  <c:v>2167</c:v>
                </c:pt>
                <c:pt idx="4335">
                  <c:v>2167.5</c:v>
                </c:pt>
                <c:pt idx="4336">
                  <c:v>2168</c:v>
                </c:pt>
                <c:pt idx="4337">
                  <c:v>2168.5</c:v>
                </c:pt>
                <c:pt idx="4338">
                  <c:v>2169</c:v>
                </c:pt>
                <c:pt idx="4339">
                  <c:v>2169.5</c:v>
                </c:pt>
                <c:pt idx="4340">
                  <c:v>2170</c:v>
                </c:pt>
                <c:pt idx="4341">
                  <c:v>2170.5</c:v>
                </c:pt>
                <c:pt idx="4342">
                  <c:v>2171</c:v>
                </c:pt>
                <c:pt idx="4343">
                  <c:v>2171.5</c:v>
                </c:pt>
                <c:pt idx="4344">
                  <c:v>2172</c:v>
                </c:pt>
                <c:pt idx="4345">
                  <c:v>2172.5</c:v>
                </c:pt>
                <c:pt idx="4346">
                  <c:v>2173</c:v>
                </c:pt>
                <c:pt idx="4347">
                  <c:v>2173.5</c:v>
                </c:pt>
                <c:pt idx="4348">
                  <c:v>2174</c:v>
                </c:pt>
                <c:pt idx="4349">
                  <c:v>2174.5</c:v>
                </c:pt>
                <c:pt idx="4350">
                  <c:v>2175</c:v>
                </c:pt>
                <c:pt idx="4351">
                  <c:v>2175.5</c:v>
                </c:pt>
                <c:pt idx="4352">
                  <c:v>2176</c:v>
                </c:pt>
                <c:pt idx="4353">
                  <c:v>2176.5</c:v>
                </c:pt>
                <c:pt idx="4354">
                  <c:v>2177</c:v>
                </c:pt>
                <c:pt idx="4355">
                  <c:v>2177.5</c:v>
                </c:pt>
                <c:pt idx="4356">
                  <c:v>2178</c:v>
                </c:pt>
                <c:pt idx="4357">
                  <c:v>2178.5</c:v>
                </c:pt>
                <c:pt idx="4358">
                  <c:v>2179</c:v>
                </c:pt>
                <c:pt idx="4359">
                  <c:v>2179.5</c:v>
                </c:pt>
                <c:pt idx="4360">
                  <c:v>2180</c:v>
                </c:pt>
                <c:pt idx="4361">
                  <c:v>2180.5</c:v>
                </c:pt>
                <c:pt idx="4362">
                  <c:v>2181</c:v>
                </c:pt>
                <c:pt idx="4363">
                  <c:v>2181.5</c:v>
                </c:pt>
                <c:pt idx="4364">
                  <c:v>2182</c:v>
                </c:pt>
                <c:pt idx="4365">
                  <c:v>2182.5</c:v>
                </c:pt>
                <c:pt idx="4366">
                  <c:v>2183</c:v>
                </c:pt>
                <c:pt idx="4367">
                  <c:v>2183.5</c:v>
                </c:pt>
                <c:pt idx="4368">
                  <c:v>2184</c:v>
                </c:pt>
                <c:pt idx="4369">
                  <c:v>2184.5</c:v>
                </c:pt>
                <c:pt idx="4370">
                  <c:v>2185</c:v>
                </c:pt>
                <c:pt idx="4371">
                  <c:v>2185.5</c:v>
                </c:pt>
                <c:pt idx="4372">
                  <c:v>2186</c:v>
                </c:pt>
                <c:pt idx="4373">
                  <c:v>2186.5</c:v>
                </c:pt>
                <c:pt idx="4374">
                  <c:v>2187</c:v>
                </c:pt>
                <c:pt idx="4375">
                  <c:v>2187.5</c:v>
                </c:pt>
                <c:pt idx="4376">
                  <c:v>2188</c:v>
                </c:pt>
                <c:pt idx="4377">
                  <c:v>2188.5</c:v>
                </c:pt>
                <c:pt idx="4378">
                  <c:v>2189</c:v>
                </c:pt>
                <c:pt idx="4379">
                  <c:v>2189.5</c:v>
                </c:pt>
                <c:pt idx="4380">
                  <c:v>2190</c:v>
                </c:pt>
                <c:pt idx="4381">
                  <c:v>2190.5</c:v>
                </c:pt>
                <c:pt idx="4382">
                  <c:v>2191</c:v>
                </c:pt>
                <c:pt idx="4383">
                  <c:v>2191.5</c:v>
                </c:pt>
                <c:pt idx="4384">
                  <c:v>2192</c:v>
                </c:pt>
                <c:pt idx="4385">
                  <c:v>2192.5</c:v>
                </c:pt>
                <c:pt idx="4386">
                  <c:v>2193</c:v>
                </c:pt>
                <c:pt idx="4387">
                  <c:v>2193.5</c:v>
                </c:pt>
                <c:pt idx="4388">
                  <c:v>2194</c:v>
                </c:pt>
                <c:pt idx="4389">
                  <c:v>2194.5</c:v>
                </c:pt>
                <c:pt idx="4390">
                  <c:v>2195</c:v>
                </c:pt>
                <c:pt idx="4391">
                  <c:v>2195.5</c:v>
                </c:pt>
                <c:pt idx="4392">
                  <c:v>2196</c:v>
                </c:pt>
                <c:pt idx="4393">
                  <c:v>2196.5</c:v>
                </c:pt>
                <c:pt idx="4394">
                  <c:v>2197</c:v>
                </c:pt>
                <c:pt idx="4395">
                  <c:v>2197.5</c:v>
                </c:pt>
                <c:pt idx="4396">
                  <c:v>2198</c:v>
                </c:pt>
                <c:pt idx="4397">
                  <c:v>2198.5</c:v>
                </c:pt>
                <c:pt idx="4398">
                  <c:v>2199</c:v>
                </c:pt>
                <c:pt idx="4399">
                  <c:v>2199.5</c:v>
                </c:pt>
                <c:pt idx="4400">
                  <c:v>2200</c:v>
                </c:pt>
                <c:pt idx="4401">
                  <c:v>2200.5</c:v>
                </c:pt>
                <c:pt idx="4402">
                  <c:v>2201</c:v>
                </c:pt>
                <c:pt idx="4403">
                  <c:v>2201.5</c:v>
                </c:pt>
                <c:pt idx="4404">
                  <c:v>2202</c:v>
                </c:pt>
                <c:pt idx="4405">
                  <c:v>2202.5</c:v>
                </c:pt>
                <c:pt idx="4406">
                  <c:v>2203</c:v>
                </c:pt>
                <c:pt idx="4407">
                  <c:v>2203.5</c:v>
                </c:pt>
                <c:pt idx="4408">
                  <c:v>2204</c:v>
                </c:pt>
                <c:pt idx="4409">
                  <c:v>2204.5</c:v>
                </c:pt>
                <c:pt idx="4410">
                  <c:v>2205</c:v>
                </c:pt>
                <c:pt idx="4411">
                  <c:v>2205.5</c:v>
                </c:pt>
                <c:pt idx="4412">
                  <c:v>2206</c:v>
                </c:pt>
                <c:pt idx="4413">
                  <c:v>2206.5</c:v>
                </c:pt>
                <c:pt idx="4414">
                  <c:v>2207</c:v>
                </c:pt>
                <c:pt idx="4415">
                  <c:v>2207.5</c:v>
                </c:pt>
                <c:pt idx="4416">
                  <c:v>2208</c:v>
                </c:pt>
                <c:pt idx="4417">
                  <c:v>2208.5</c:v>
                </c:pt>
                <c:pt idx="4418">
                  <c:v>2209</c:v>
                </c:pt>
                <c:pt idx="4419">
                  <c:v>2209.5</c:v>
                </c:pt>
                <c:pt idx="4420">
                  <c:v>2210</c:v>
                </c:pt>
                <c:pt idx="4421">
                  <c:v>2210.5</c:v>
                </c:pt>
                <c:pt idx="4422">
                  <c:v>2211</c:v>
                </c:pt>
                <c:pt idx="4423">
                  <c:v>2211.5</c:v>
                </c:pt>
                <c:pt idx="4424">
                  <c:v>2212</c:v>
                </c:pt>
                <c:pt idx="4425">
                  <c:v>2212.5</c:v>
                </c:pt>
                <c:pt idx="4426">
                  <c:v>2213</c:v>
                </c:pt>
                <c:pt idx="4427">
                  <c:v>2213.5</c:v>
                </c:pt>
                <c:pt idx="4428">
                  <c:v>2214</c:v>
                </c:pt>
                <c:pt idx="4429">
                  <c:v>2214.5</c:v>
                </c:pt>
                <c:pt idx="4430">
                  <c:v>2215</c:v>
                </c:pt>
                <c:pt idx="4431">
                  <c:v>2215.5</c:v>
                </c:pt>
                <c:pt idx="4432">
                  <c:v>2216</c:v>
                </c:pt>
                <c:pt idx="4433">
                  <c:v>2216.5</c:v>
                </c:pt>
                <c:pt idx="4434">
                  <c:v>2217</c:v>
                </c:pt>
                <c:pt idx="4435">
                  <c:v>2217.5</c:v>
                </c:pt>
                <c:pt idx="4436">
                  <c:v>2218</c:v>
                </c:pt>
                <c:pt idx="4437">
                  <c:v>2218.5</c:v>
                </c:pt>
                <c:pt idx="4438">
                  <c:v>2219</c:v>
                </c:pt>
                <c:pt idx="4439">
                  <c:v>2219.5</c:v>
                </c:pt>
                <c:pt idx="4440">
                  <c:v>2220</c:v>
                </c:pt>
                <c:pt idx="4441">
                  <c:v>2220.5</c:v>
                </c:pt>
                <c:pt idx="4442">
                  <c:v>2221</c:v>
                </c:pt>
                <c:pt idx="4443">
                  <c:v>2221.5</c:v>
                </c:pt>
                <c:pt idx="4444">
                  <c:v>2222</c:v>
                </c:pt>
                <c:pt idx="4445">
                  <c:v>2222.5</c:v>
                </c:pt>
                <c:pt idx="4446">
                  <c:v>2223</c:v>
                </c:pt>
                <c:pt idx="4447">
                  <c:v>2223.5</c:v>
                </c:pt>
                <c:pt idx="4448">
                  <c:v>2224</c:v>
                </c:pt>
                <c:pt idx="4449">
                  <c:v>2224.5</c:v>
                </c:pt>
                <c:pt idx="4450">
                  <c:v>2225</c:v>
                </c:pt>
                <c:pt idx="4451">
                  <c:v>2225.5</c:v>
                </c:pt>
                <c:pt idx="4452">
                  <c:v>2226</c:v>
                </c:pt>
                <c:pt idx="4453">
                  <c:v>2226.5</c:v>
                </c:pt>
                <c:pt idx="4454">
                  <c:v>2227</c:v>
                </c:pt>
                <c:pt idx="4455">
                  <c:v>2227.5</c:v>
                </c:pt>
                <c:pt idx="4456">
                  <c:v>2228</c:v>
                </c:pt>
                <c:pt idx="4457">
                  <c:v>2228.5</c:v>
                </c:pt>
                <c:pt idx="4458">
                  <c:v>2229</c:v>
                </c:pt>
                <c:pt idx="4459">
                  <c:v>2229.5</c:v>
                </c:pt>
                <c:pt idx="4460">
                  <c:v>2230</c:v>
                </c:pt>
                <c:pt idx="4461">
                  <c:v>2230.5</c:v>
                </c:pt>
                <c:pt idx="4462">
                  <c:v>2231</c:v>
                </c:pt>
                <c:pt idx="4463">
                  <c:v>2231.5</c:v>
                </c:pt>
                <c:pt idx="4464">
                  <c:v>2232</c:v>
                </c:pt>
                <c:pt idx="4465">
                  <c:v>2232.5</c:v>
                </c:pt>
                <c:pt idx="4466">
                  <c:v>2233</c:v>
                </c:pt>
                <c:pt idx="4467">
                  <c:v>2233.5</c:v>
                </c:pt>
                <c:pt idx="4468">
                  <c:v>2234</c:v>
                </c:pt>
                <c:pt idx="4469">
                  <c:v>2234.5</c:v>
                </c:pt>
                <c:pt idx="4470">
                  <c:v>2235</c:v>
                </c:pt>
                <c:pt idx="4471">
                  <c:v>2235.5</c:v>
                </c:pt>
                <c:pt idx="4472">
                  <c:v>2236</c:v>
                </c:pt>
                <c:pt idx="4473">
                  <c:v>2236.5</c:v>
                </c:pt>
                <c:pt idx="4474">
                  <c:v>2237</c:v>
                </c:pt>
                <c:pt idx="4475">
                  <c:v>2237.5</c:v>
                </c:pt>
                <c:pt idx="4476">
                  <c:v>2238</c:v>
                </c:pt>
                <c:pt idx="4477">
                  <c:v>2238.5</c:v>
                </c:pt>
                <c:pt idx="4478">
                  <c:v>2239</c:v>
                </c:pt>
                <c:pt idx="4479">
                  <c:v>2239.5</c:v>
                </c:pt>
                <c:pt idx="4480">
                  <c:v>2240</c:v>
                </c:pt>
                <c:pt idx="4481">
                  <c:v>2240.5</c:v>
                </c:pt>
                <c:pt idx="4482">
                  <c:v>2241</c:v>
                </c:pt>
                <c:pt idx="4483">
                  <c:v>2241.5</c:v>
                </c:pt>
                <c:pt idx="4484">
                  <c:v>2242</c:v>
                </c:pt>
                <c:pt idx="4485">
                  <c:v>2242.5</c:v>
                </c:pt>
                <c:pt idx="4486">
                  <c:v>2243</c:v>
                </c:pt>
                <c:pt idx="4487">
                  <c:v>2243.5</c:v>
                </c:pt>
                <c:pt idx="4488">
                  <c:v>2244</c:v>
                </c:pt>
                <c:pt idx="4489">
                  <c:v>2244.5</c:v>
                </c:pt>
                <c:pt idx="4490">
                  <c:v>2245</c:v>
                </c:pt>
                <c:pt idx="4491">
                  <c:v>2245.5</c:v>
                </c:pt>
                <c:pt idx="4492">
                  <c:v>2246</c:v>
                </c:pt>
                <c:pt idx="4493">
                  <c:v>2246.5</c:v>
                </c:pt>
                <c:pt idx="4494">
                  <c:v>2247</c:v>
                </c:pt>
                <c:pt idx="4495">
                  <c:v>2247.5</c:v>
                </c:pt>
                <c:pt idx="4496">
                  <c:v>2248</c:v>
                </c:pt>
                <c:pt idx="4497">
                  <c:v>2248.5</c:v>
                </c:pt>
                <c:pt idx="4498">
                  <c:v>2249</c:v>
                </c:pt>
                <c:pt idx="4499">
                  <c:v>2249.5</c:v>
                </c:pt>
                <c:pt idx="4500">
                  <c:v>2250</c:v>
                </c:pt>
                <c:pt idx="4501">
                  <c:v>2250.5</c:v>
                </c:pt>
                <c:pt idx="4502">
                  <c:v>2251</c:v>
                </c:pt>
                <c:pt idx="4503">
                  <c:v>2251.5</c:v>
                </c:pt>
                <c:pt idx="4504">
                  <c:v>2252</c:v>
                </c:pt>
                <c:pt idx="4505">
                  <c:v>2252.5</c:v>
                </c:pt>
                <c:pt idx="4506">
                  <c:v>2253</c:v>
                </c:pt>
                <c:pt idx="4507">
                  <c:v>2253.5</c:v>
                </c:pt>
                <c:pt idx="4508">
                  <c:v>2254</c:v>
                </c:pt>
                <c:pt idx="4509">
                  <c:v>2254.5</c:v>
                </c:pt>
                <c:pt idx="4510">
                  <c:v>2255</c:v>
                </c:pt>
                <c:pt idx="4511">
                  <c:v>2255.5</c:v>
                </c:pt>
                <c:pt idx="4512">
                  <c:v>2256</c:v>
                </c:pt>
                <c:pt idx="4513">
                  <c:v>2256.5</c:v>
                </c:pt>
                <c:pt idx="4514">
                  <c:v>2257</c:v>
                </c:pt>
                <c:pt idx="4515">
                  <c:v>2257.5</c:v>
                </c:pt>
                <c:pt idx="4516">
                  <c:v>2258</c:v>
                </c:pt>
                <c:pt idx="4517">
                  <c:v>2258.5</c:v>
                </c:pt>
                <c:pt idx="4518">
                  <c:v>2259</c:v>
                </c:pt>
                <c:pt idx="4519">
                  <c:v>2259.5</c:v>
                </c:pt>
                <c:pt idx="4520">
                  <c:v>2260</c:v>
                </c:pt>
                <c:pt idx="4521">
                  <c:v>2260.5</c:v>
                </c:pt>
                <c:pt idx="4522">
                  <c:v>2261</c:v>
                </c:pt>
                <c:pt idx="4523">
                  <c:v>2261.5</c:v>
                </c:pt>
                <c:pt idx="4524">
                  <c:v>2262</c:v>
                </c:pt>
                <c:pt idx="4525">
                  <c:v>2262.5</c:v>
                </c:pt>
                <c:pt idx="4526">
                  <c:v>2263</c:v>
                </c:pt>
                <c:pt idx="4527">
                  <c:v>2263.5</c:v>
                </c:pt>
                <c:pt idx="4528">
                  <c:v>2264</c:v>
                </c:pt>
                <c:pt idx="4529">
                  <c:v>2264.5</c:v>
                </c:pt>
                <c:pt idx="4530">
                  <c:v>2265</c:v>
                </c:pt>
                <c:pt idx="4531">
                  <c:v>2265.5</c:v>
                </c:pt>
                <c:pt idx="4532">
                  <c:v>2266</c:v>
                </c:pt>
                <c:pt idx="4533">
                  <c:v>2266.5</c:v>
                </c:pt>
                <c:pt idx="4534">
                  <c:v>2267</c:v>
                </c:pt>
                <c:pt idx="4535">
                  <c:v>2267.5</c:v>
                </c:pt>
                <c:pt idx="4536">
                  <c:v>2268</c:v>
                </c:pt>
                <c:pt idx="4537">
                  <c:v>2268.5</c:v>
                </c:pt>
                <c:pt idx="4538">
                  <c:v>2269</c:v>
                </c:pt>
                <c:pt idx="4539">
                  <c:v>2269.5</c:v>
                </c:pt>
                <c:pt idx="4540">
                  <c:v>2270</c:v>
                </c:pt>
                <c:pt idx="4541">
                  <c:v>2270.5</c:v>
                </c:pt>
                <c:pt idx="4542">
                  <c:v>2271</c:v>
                </c:pt>
                <c:pt idx="4543">
                  <c:v>2271.5</c:v>
                </c:pt>
                <c:pt idx="4544">
                  <c:v>2272</c:v>
                </c:pt>
                <c:pt idx="4545">
                  <c:v>2272.5</c:v>
                </c:pt>
                <c:pt idx="4546">
                  <c:v>2273</c:v>
                </c:pt>
                <c:pt idx="4547">
                  <c:v>2273.5</c:v>
                </c:pt>
                <c:pt idx="4548">
                  <c:v>2274</c:v>
                </c:pt>
                <c:pt idx="4549">
                  <c:v>2274.5</c:v>
                </c:pt>
                <c:pt idx="4550">
                  <c:v>2275</c:v>
                </c:pt>
                <c:pt idx="4551">
                  <c:v>2275.5</c:v>
                </c:pt>
                <c:pt idx="4552">
                  <c:v>2276</c:v>
                </c:pt>
                <c:pt idx="4553">
                  <c:v>2276.5</c:v>
                </c:pt>
                <c:pt idx="4554">
                  <c:v>2277</c:v>
                </c:pt>
                <c:pt idx="4555">
                  <c:v>2277.5</c:v>
                </c:pt>
                <c:pt idx="4556">
                  <c:v>2278</c:v>
                </c:pt>
                <c:pt idx="4557">
                  <c:v>2278.5</c:v>
                </c:pt>
                <c:pt idx="4558">
                  <c:v>2279</c:v>
                </c:pt>
                <c:pt idx="4559">
                  <c:v>2279.5</c:v>
                </c:pt>
                <c:pt idx="4560">
                  <c:v>2280</c:v>
                </c:pt>
                <c:pt idx="4561">
                  <c:v>2280.5</c:v>
                </c:pt>
                <c:pt idx="4562">
                  <c:v>2281</c:v>
                </c:pt>
                <c:pt idx="4563">
                  <c:v>2281.5</c:v>
                </c:pt>
                <c:pt idx="4564">
                  <c:v>2282</c:v>
                </c:pt>
                <c:pt idx="4565">
                  <c:v>2282.5</c:v>
                </c:pt>
                <c:pt idx="4566">
                  <c:v>2283</c:v>
                </c:pt>
                <c:pt idx="4567">
                  <c:v>2283.5</c:v>
                </c:pt>
                <c:pt idx="4568">
                  <c:v>2284</c:v>
                </c:pt>
                <c:pt idx="4569">
                  <c:v>2284.5</c:v>
                </c:pt>
                <c:pt idx="4570">
                  <c:v>2285</c:v>
                </c:pt>
                <c:pt idx="4571">
                  <c:v>2285.5</c:v>
                </c:pt>
                <c:pt idx="4572">
                  <c:v>2286</c:v>
                </c:pt>
                <c:pt idx="4573">
                  <c:v>2286.5</c:v>
                </c:pt>
                <c:pt idx="4574">
                  <c:v>2287</c:v>
                </c:pt>
                <c:pt idx="4575">
                  <c:v>2287.5</c:v>
                </c:pt>
                <c:pt idx="4576">
                  <c:v>2288</c:v>
                </c:pt>
                <c:pt idx="4577">
                  <c:v>2288.5</c:v>
                </c:pt>
                <c:pt idx="4578">
                  <c:v>2289</c:v>
                </c:pt>
                <c:pt idx="4579">
                  <c:v>2289.5</c:v>
                </c:pt>
                <c:pt idx="4580">
                  <c:v>2290</c:v>
                </c:pt>
                <c:pt idx="4581">
                  <c:v>2290.5</c:v>
                </c:pt>
                <c:pt idx="4582">
                  <c:v>2291</c:v>
                </c:pt>
                <c:pt idx="4583">
                  <c:v>2291.5</c:v>
                </c:pt>
                <c:pt idx="4584">
                  <c:v>2292</c:v>
                </c:pt>
                <c:pt idx="4585">
                  <c:v>2292.5</c:v>
                </c:pt>
                <c:pt idx="4586">
                  <c:v>2293</c:v>
                </c:pt>
                <c:pt idx="4587">
                  <c:v>2293.5</c:v>
                </c:pt>
                <c:pt idx="4588">
                  <c:v>2294</c:v>
                </c:pt>
                <c:pt idx="4589">
                  <c:v>2294.5</c:v>
                </c:pt>
                <c:pt idx="4590">
                  <c:v>2295</c:v>
                </c:pt>
                <c:pt idx="4591">
                  <c:v>2295.5</c:v>
                </c:pt>
                <c:pt idx="4592">
                  <c:v>2296</c:v>
                </c:pt>
                <c:pt idx="4593">
                  <c:v>2296.5</c:v>
                </c:pt>
                <c:pt idx="4594">
                  <c:v>2297</c:v>
                </c:pt>
                <c:pt idx="4595">
                  <c:v>2297.5</c:v>
                </c:pt>
                <c:pt idx="4596">
                  <c:v>2298</c:v>
                </c:pt>
                <c:pt idx="4597">
                  <c:v>2298.5</c:v>
                </c:pt>
                <c:pt idx="4598">
                  <c:v>2299</c:v>
                </c:pt>
                <c:pt idx="4599">
                  <c:v>2299.5</c:v>
                </c:pt>
                <c:pt idx="4600">
                  <c:v>2300</c:v>
                </c:pt>
                <c:pt idx="4601">
                  <c:v>2300.5</c:v>
                </c:pt>
                <c:pt idx="4602">
                  <c:v>2301</c:v>
                </c:pt>
                <c:pt idx="4603">
                  <c:v>2301.5</c:v>
                </c:pt>
                <c:pt idx="4604">
                  <c:v>2302</c:v>
                </c:pt>
                <c:pt idx="4605">
                  <c:v>2302.5</c:v>
                </c:pt>
                <c:pt idx="4606">
                  <c:v>2303</c:v>
                </c:pt>
                <c:pt idx="4607">
                  <c:v>2303.5</c:v>
                </c:pt>
                <c:pt idx="4608">
                  <c:v>2304</c:v>
                </c:pt>
                <c:pt idx="4609">
                  <c:v>2304.5</c:v>
                </c:pt>
                <c:pt idx="4610">
                  <c:v>2305</c:v>
                </c:pt>
                <c:pt idx="4611">
                  <c:v>2305.5</c:v>
                </c:pt>
                <c:pt idx="4612">
                  <c:v>2306</c:v>
                </c:pt>
                <c:pt idx="4613">
                  <c:v>2306.5</c:v>
                </c:pt>
                <c:pt idx="4614">
                  <c:v>2307</c:v>
                </c:pt>
                <c:pt idx="4615">
                  <c:v>2307.5</c:v>
                </c:pt>
                <c:pt idx="4616">
                  <c:v>2308</c:v>
                </c:pt>
                <c:pt idx="4617">
                  <c:v>2308.5</c:v>
                </c:pt>
                <c:pt idx="4618">
                  <c:v>2309</c:v>
                </c:pt>
                <c:pt idx="4619">
                  <c:v>2309.5</c:v>
                </c:pt>
                <c:pt idx="4620">
                  <c:v>2310</c:v>
                </c:pt>
                <c:pt idx="4621">
                  <c:v>2310.5</c:v>
                </c:pt>
                <c:pt idx="4622">
                  <c:v>2311</c:v>
                </c:pt>
                <c:pt idx="4623">
                  <c:v>2311.5</c:v>
                </c:pt>
                <c:pt idx="4624">
                  <c:v>2312</c:v>
                </c:pt>
                <c:pt idx="4625">
                  <c:v>2312.5</c:v>
                </c:pt>
                <c:pt idx="4626">
                  <c:v>2313</c:v>
                </c:pt>
                <c:pt idx="4627">
                  <c:v>2313.5</c:v>
                </c:pt>
                <c:pt idx="4628">
                  <c:v>2314</c:v>
                </c:pt>
                <c:pt idx="4629">
                  <c:v>2314.5</c:v>
                </c:pt>
                <c:pt idx="4630">
                  <c:v>2315</c:v>
                </c:pt>
                <c:pt idx="4631">
                  <c:v>2315.5</c:v>
                </c:pt>
                <c:pt idx="4632">
                  <c:v>2316</c:v>
                </c:pt>
                <c:pt idx="4633">
                  <c:v>2316.5</c:v>
                </c:pt>
                <c:pt idx="4634">
                  <c:v>2317</c:v>
                </c:pt>
                <c:pt idx="4635">
                  <c:v>2317.5</c:v>
                </c:pt>
                <c:pt idx="4636">
                  <c:v>2318</c:v>
                </c:pt>
                <c:pt idx="4637">
                  <c:v>2318.5</c:v>
                </c:pt>
                <c:pt idx="4638">
                  <c:v>2319</c:v>
                </c:pt>
                <c:pt idx="4639">
                  <c:v>2319.5</c:v>
                </c:pt>
                <c:pt idx="4640">
                  <c:v>2320</c:v>
                </c:pt>
                <c:pt idx="4641">
                  <c:v>2320.5</c:v>
                </c:pt>
                <c:pt idx="4642">
                  <c:v>2321</c:v>
                </c:pt>
                <c:pt idx="4643">
                  <c:v>2321.5</c:v>
                </c:pt>
                <c:pt idx="4644">
                  <c:v>2322</c:v>
                </c:pt>
                <c:pt idx="4645">
                  <c:v>2322.5</c:v>
                </c:pt>
                <c:pt idx="4646">
                  <c:v>2323</c:v>
                </c:pt>
                <c:pt idx="4647">
                  <c:v>2323.5</c:v>
                </c:pt>
                <c:pt idx="4648">
                  <c:v>2324</c:v>
                </c:pt>
                <c:pt idx="4649">
                  <c:v>2324.5</c:v>
                </c:pt>
                <c:pt idx="4650">
                  <c:v>2325</c:v>
                </c:pt>
                <c:pt idx="4651">
                  <c:v>2325.5</c:v>
                </c:pt>
                <c:pt idx="4652">
                  <c:v>2326</c:v>
                </c:pt>
                <c:pt idx="4653">
                  <c:v>2326.5</c:v>
                </c:pt>
                <c:pt idx="4654">
                  <c:v>2327</c:v>
                </c:pt>
                <c:pt idx="4655">
                  <c:v>2327.5</c:v>
                </c:pt>
                <c:pt idx="4656">
                  <c:v>2328</c:v>
                </c:pt>
                <c:pt idx="4657">
                  <c:v>2328.5</c:v>
                </c:pt>
                <c:pt idx="4658">
                  <c:v>2329</c:v>
                </c:pt>
                <c:pt idx="4659">
                  <c:v>2329.5</c:v>
                </c:pt>
                <c:pt idx="4660">
                  <c:v>2330</c:v>
                </c:pt>
                <c:pt idx="4661">
                  <c:v>2330.5</c:v>
                </c:pt>
                <c:pt idx="4662">
                  <c:v>2331</c:v>
                </c:pt>
                <c:pt idx="4663">
                  <c:v>2331.5</c:v>
                </c:pt>
                <c:pt idx="4664">
                  <c:v>2332</c:v>
                </c:pt>
                <c:pt idx="4665">
                  <c:v>2332.5</c:v>
                </c:pt>
                <c:pt idx="4666">
                  <c:v>2333</c:v>
                </c:pt>
                <c:pt idx="4667">
                  <c:v>2333.5</c:v>
                </c:pt>
                <c:pt idx="4668">
                  <c:v>2334</c:v>
                </c:pt>
                <c:pt idx="4669">
                  <c:v>2334.5</c:v>
                </c:pt>
                <c:pt idx="4670">
                  <c:v>2335</c:v>
                </c:pt>
                <c:pt idx="4671">
                  <c:v>2335.5</c:v>
                </c:pt>
                <c:pt idx="4672">
                  <c:v>2336</c:v>
                </c:pt>
                <c:pt idx="4673">
                  <c:v>2336.5</c:v>
                </c:pt>
                <c:pt idx="4674">
                  <c:v>2337</c:v>
                </c:pt>
                <c:pt idx="4675">
                  <c:v>2337.5</c:v>
                </c:pt>
                <c:pt idx="4676">
                  <c:v>2338</c:v>
                </c:pt>
                <c:pt idx="4677">
                  <c:v>2338.5</c:v>
                </c:pt>
                <c:pt idx="4678">
                  <c:v>2339</c:v>
                </c:pt>
                <c:pt idx="4679">
                  <c:v>2339.5</c:v>
                </c:pt>
                <c:pt idx="4680">
                  <c:v>2340</c:v>
                </c:pt>
                <c:pt idx="4681">
                  <c:v>2340.5</c:v>
                </c:pt>
                <c:pt idx="4682">
                  <c:v>2341</c:v>
                </c:pt>
                <c:pt idx="4683">
                  <c:v>2341.5</c:v>
                </c:pt>
                <c:pt idx="4684">
                  <c:v>2342</c:v>
                </c:pt>
                <c:pt idx="4685">
                  <c:v>2342.5</c:v>
                </c:pt>
                <c:pt idx="4686">
                  <c:v>2343</c:v>
                </c:pt>
                <c:pt idx="4687">
                  <c:v>2343.5</c:v>
                </c:pt>
                <c:pt idx="4688">
                  <c:v>2344</c:v>
                </c:pt>
                <c:pt idx="4689">
                  <c:v>2344.5</c:v>
                </c:pt>
                <c:pt idx="4690">
                  <c:v>2345</c:v>
                </c:pt>
                <c:pt idx="4691">
                  <c:v>2345.5</c:v>
                </c:pt>
                <c:pt idx="4692">
                  <c:v>2346</c:v>
                </c:pt>
                <c:pt idx="4693">
                  <c:v>2346.5</c:v>
                </c:pt>
                <c:pt idx="4694">
                  <c:v>2347</c:v>
                </c:pt>
                <c:pt idx="4695">
                  <c:v>2347.5</c:v>
                </c:pt>
                <c:pt idx="4696">
                  <c:v>2348</c:v>
                </c:pt>
                <c:pt idx="4697">
                  <c:v>2348.5</c:v>
                </c:pt>
                <c:pt idx="4698">
                  <c:v>2349</c:v>
                </c:pt>
                <c:pt idx="4699">
                  <c:v>2349.5</c:v>
                </c:pt>
                <c:pt idx="4700">
                  <c:v>2350</c:v>
                </c:pt>
                <c:pt idx="4701">
                  <c:v>2350.5</c:v>
                </c:pt>
                <c:pt idx="4702">
                  <c:v>2351</c:v>
                </c:pt>
                <c:pt idx="4703">
                  <c:v>2351.5</c:v>
                </c:pt>
                <c:pt idx="4704">
                  <c:v>2352</c:v>
                </c:pt>
                <c:pt idx="4705">
                  <c:v>2352.5</c:v>
                </c:pt>
                <c:pt idx="4706">
                  <c:v>2353</c:v>
                </c:pt>
                <c:pt idx="4707">
                  <c:v>2353.5</c:v>
                </c:pt>
                <c:pt idx="4708">
                  <c:v>2354</c:v>
                </c:pt>
                <c:pt idx="4709">
                  <c:v>2354.5</c:v>
                </c:pt>
                <c:pt idx="4710">
                  <c:v>2355</c:v>
                </c:pt>
                <c:pt idx="4711">
                  <c:v>2355.5</c:v>
                </c:pt>
                <c:pt idx="4712">
                  <c:v>2356</c:v>
                </c:pt>
                <c:pt idx="4713">
                  <c:v>2356.5</c:v>
                </c:pt>
                <c:pt idx="4714">
                  <c:v>2357</c:v>
                </c:pt>
                <c:pt idx="4715">
                  <c:v>2357.5</c:v>
                </c:pt>
                <c:pt idx="4716">
                  <c:v>2358</c:v>
                </c:pt>
                <c:pt idx="4717">
                  <c:v>2358.5</c:v>
                </c:pt>
                <c:pt idx="4718">
                  <c:v>2359</c:v>
                </c:pt>
                <c:pt idx="4719">
                  <c:v>2359.5</c:v>
                </c:pt>
                <c:pt idx="4720">
                  <c:v>2360</c:v>
                </c:pt>
                <c:pt idx="4721">
                  <c:v>2360.5</c:v>
                </c:pt>
                <c:pt idx="4722">
                  <c:v>2361</c:v>
                </c:pt>
                <c:pt idx="4723">
                  <c:v>2361.5</c:v>
                </c:pt>
                <c:pt idx="4724">
                  <c:v>2362</c:v>
                </c:pt>
                <c:pt idx="4725">
                  <c:v>2362.5</c:v>
                </c:pt>
                <c:pt idx="4726">
                  <c:v>2363</c:v>
                </c:pt>
                <c:pt idx="4727">
                  <c:v>2363.5</c:v>
                </c:pt>
                <c:pt idx="4728">
                  <c:v>2364</c:v>
                </c:pt>
                <c:pt idx="4729">
                  <c:v>2364.5</c:v>
                </c:pt>
                <c:pt idx="4730">
                  <c:v>2365</c:v>
                </c:pt>
                <c:pt idx="4731">
                  <c:v>2365.5</c:v>
                </c:pt>
                <c:pt idx="4732">
                  <c:v>2366</c:v>
                </c:pt>
                <c:pt idx="4733">
                  <c:v>2366.5</c:v>
                </c:pt>
                <c:pt idx="4734">
                  <c:v>2367</c:v>
                </c:pt>
                <c:pt idx="4735">
                  <c:v>2367.5</c:v>
                </c:pt>
                <c:pt idx="4736">
                  <c:v>2368</c:v>
                </c:pt>
                <c:pt idx="4737">
                  <c:v>2368.5</c:v>
                </c:pt>
                <c:pt idx="4738">
                  <c:v>2369</c:v>
                </c:pt>
                <c:pt idx="4739">
                  <c:v>2369.5</c:v>
                </c:pt>
                <c:pt idx="4740">
                  <c:v>2370</c:v>
                </c:pt>
                <c:pt idx="4741">
                  <c:v>2370.5</c:v>
                </c:pt>
                <c:pt idx="4742">
                  <c:v>2371</c:v>
                </c:pt>
                <c:pt idx="4743">
                  <c:v>2371.5</c:v>
                </c:pt>
                <c:pt idx="4744">
                  <c:v>2372</c:v>
                </c:pt>
                <c:pt idx="4745">
                  <c:v>2372.5</c:v>
                </c:pt>
                <c:pt idx="4746">
                  <c:v>2373</c:v>
                </c:pt>
                <c:pt idx="4747">
                  <c:v>2373.5</c:v>
                </c:pt>
                <c:pt idx="4748">
                  <c:v>2374</c:v>
                </c:pt>
                <c:pt idx="4749">
                  <c:v>2374.5</c:v>
                </c:pt>
                <c:pt idx="4750">
                  <c:v>2375</c:v>
                </c:pt>
                <c:pt idx="4751">
                  <c:v>2375.5</c:v>
                </c:pt>
                <c:pt idx="4752">
                  <c:v>2376</c:v>
                </c:pt>
                <c:pt idx="4753">
                  <c:v>2376.5</c:v>
                </c:pt>
                <c:pt idx="4754">
                  <c:v>2377</c:v>
                </c:pt>
                <c:pt idx="4755">
                  <c:v>2377.5</c:v>
                </c:pt>
                <c:pt idx="4756">
                  <c:v>2378</c:v>
                </c:pt>
                <c:pt idx="4757">
                  <c:v>2378.5</c:v>
                </c:pt>
                <c:pt idx="4758">
                  <c:v>2379</c:v>
                </c:pt>
                <c:pt idx="4759">
                  <c:v>2379.5</c:v>
                </c:pt>
                <c:pt idx="4760">
                  <c:v>2380</c:v>
                </c:pt>
                <c:pt idx="4761">
                  <c:v>2380.5</c:v>
                </c:pt>
                <c:pt idx="4762">
                  <c:v>2381</c:v>
                </c:pt>
                <c:pt idx="4763">
                  <c:v>2381.5</c:v>
                </c:pt>
                <c:pt idx="4764">
                  <c:v>2382</c:v>
                </c:pt>
                <c:pt idx="4765">
                  <c:v>2382.5</c:v>
                </c:pt>
                <c:pt idx="4766">
                  <c:v>2383</c:v>
                </c:pt>
                <c:pt idx="4767">
                  <c:v>2383.5</c:v>
                </c:pt>
                <c:pt idx="4768">
                  <c:v>2384</c:v>
                </c:pt>
                <c:pt idx="4769">
                  <c:v>2384.5</c:v>
                </c:pt>
                <c:pt idx="4770">
                  <c:v>2385</c:v>
                </c:pt>
                <c:pt idx="4771">
                  <c:v>2385.5</c:v>
                </c:pt>
                <c:pt idx="4772">
                  <c:v>2386</c:v>
                </c:pt>
                <c:pt idx="4773">
                  <c:v>2386.5</c:v>
                </c:pt>
                <c:pt idx="4774">
                  <c:v>2387</c:v>
                </c:pt>
                <c:pt idx="4775">
                  <c:v>2387.5</c:v>
                </c:pt>
                <c:pt idx="4776">
                  <c:v>2388</c:v>
                </c:pt>
                <c:pt idx="4777">
                  <c:v>2388.5</c:v>
                </c:pt>
                <c:pt idx="4778">
                  <c:v>2389</c:v>
                </c:pt>
                <c:pt idx="4779">
                  <c:v>2389.5</c:v>
                </c:pt>
                <c:pt idx="4780">
                  <c:v>2390</c:v>
                </c:pt>
                <c:pt idx="4781">
                  <c:v>2390.5</c:v>
                </c:pt>
                <c:pt idx="4782">
                  <c:v>2391</c:v>
                </c:pt>
                <c:pt idx="4783">
                  <c:v>2391.5</c:v>
                </c:pt>
                <c:pt idx="4784">
                  <c:v>2392</c:v>
                </c:pt>
                <c:pt idx="4785">
                  <c:v>2392.5</c:v>
                </c:pt>
                <c:pt idx="4786">
                  <c:v>2393</c:v>
                </c:pt>
                <c:pt idx="4787">
                  <c:v>2393.5</c:v>
                </c:pt>
                <c:pt idx="4788">
                  <c:v>2394</c:v>
                </c:pt>
                <c:pt idx="4789">
                  <c:v>2394.5</c:v>
                </c:pt>
                <c:pt idx="4790">
                  <c:v>2395</c:v>
                </c:pt>
                <c:pt idx="4791">
                  <c:v>2395.5</c:v>
                </c:pt>
                <c:pt idx="4792">
                  <c:v>2396</c:v>
                </c:pt>
                <c:pt idx="4793">
                  <c:v>2396.5</c:v>
                </c:pt>
                <c:pt idx="4794">
                  <c:v>2397</c:v>
                </c:pt>
                <c:pt idx="4795">
                  <c:v>2397.5</c:v>
                </c:pt>
                <c:pt idx="4796">
                  <c:v>2398</c:v>
                </c:pt>
                <c:pt idx="4797">
                  <c:v>2398.5</c:v>
                </c:pt>
                <c:pt idx="4798">
                  <c:v>2399</c:v>
                </c:pt>
                <c:pt idx="4799">
                  <c:v>2399.5</c:v>
                </c:pt>
                <c:pt idx="4800">
                  <c:v>2400</c:v>
                </c:pt>
                <c:pt idx="4801">
                  <c:v>2400.5</c:v>
                </c:pt>
                <c:pt idx="4802">
                  <c:v>2401</c:v>
                </c:pt>
                <c:pt idx="4803">
                  <c:v>2401.5</c:v>
                </c:pt>
                <c:pt idx="4804">
                  <c:v>2402</c:v>
                </c:pt>
                <c:pt idx="4805">
                  <c:v>2402.5</c:v>
                </c:pt>
                <c:pt idx="4806">
                  <c:v>2403</c:v>
                </c:pt>
                <c:pt idx="4807">
                  <c:v>2403.5</c:v>
                </c:pt>
                <c:pt idx="4808">
                  <c:v>2404</c:v>
                </c:pt>
                <c:pt idx="4809">
                  <c:v>2404.5</c:v>
                </c:pt>
                <c:pt idx="4810">
                  <c:v>2405</c:v>
                </c:pt>
                <c:pt idx="4811">
                  <c:v>2405.5</c:v>
                </c:pt>
                <c:pt idx="4812">
                  <c:v>2406</c:v>
                </c:pt>
                <c:pt idx="4813">
                  <c:v>2406.5</c:v>
                </c:pt>
                <c:pt idx="4814">
                  <c:v>2407</c:v>
                </c:pt>
                <c:pt idx="4815">
                  <c:v>2407.5</c:v>
                </c:pt>
                <c:pt idx="4816">
                  <c:v>2408</c:v>
                </c:pt>
                <c:pt idx="4817">
                  <c:v>2408.5</c:v>
                </c:pt>
                <c:pt idx="4818">
                  <c:v>2409</c:v>
                </c:pt>
                <c:pt idx="4819">
                  <c:v>2409.5</c:v>
                </c:pt>
                <c:pt idx="4820">
                  <c:v>2410</c:v>
                </c:pt>
                <c:pt idx="4821">
                  <c:v>2410.5</c:v>
                </c:pt>
                <c:pt idx="4822">
                  <c:v>2411</c:v>
                </c:pt>
                <c:pt idx="4823">
                  <c:v>2411.5</c:v>
                </c:pt>
                <c:pt idx="4824">
                  <c:v>2412</c:v>
                </c:pt>
                <c:pt idx="4825">
                  <c:v>2412.5</c:v>
                </c:pt>
                <c:pt idx="4826">
                  <c:v>2413</c:v>
                </c:pt>
                <c:pt idx="4827">
                  <c:v>2413.5</c:v>
                </c:pt>
                <c:pt idx="4828">
                  <c:v>2414</c:v>
                </c:pt>
                <c:pt idx="4829">
                  <c:v>2414.5</c:v>
                </c:pt>
                <c:pt idx="4830">
                  <c:v>2415</c:v>
                </c:pt>
                <c:pt idx="4831">
                  <c:v>2415.5</c:v>
                </c:pt>
                <c:pt idx="4832">
                  <c:v>2416</c:v>
                </c:pt>
                <c:pt idx="4833">
                  <c:v>2416.5</c:v>
                </c:pt>
                <c:pt idx="4834">
                  <c:v>2417</c:v>
                </c:pt>
                <c:pt idx="4835">
                  <c:v>2417.5</c:v>
                </c:pt>
                <c:pt idx="4836">
                  <c:v>2418</c:v>
                </c:pt>
                <c:pt idx="4837">
                  <c:v>2418.5</c:v>
                </c:pt>
                <c:pt idx="4838">
                  <c:v>2419</c:v>
                </c:pt>
                <c:pt idx="4839">
                  <c:v>2419.5</c:v>
                </c:pt>
                <c:pt idx="4840">
                  <c:v>2420</c:v>
                </c:pt>
                <c:pt idx="4841">
                  <c:v>2420.5</c:v>
                </c:pt>
                <c:pt idx="4842">
                  <c:v>2421</c:v>
                </c:pt>
                <c:pt idx="4843">
                  <c:v>2421.5</c:v>
                </c:pt>
                <c:pt idx="4844">
                  <c:v>2422</c:v>
                </c:pt>
                <c:pt idx="4845">
                  <c:v>2422.5</c:v>
                </c:pt>
                <c:pt idx="4846">
                  <c:v>2423</c:v>
                </c:pt>
                <c:pt idx="4847">
                  <c:v>2423.5</c:v>
                </c:pt>
                <c:pt idx="4848">
                  <c:v>2424</c:v>
                </c:pt>
                <c:pt idx="4849">
                  <c:v>2424.5</c:v>
                </c:pt>
                <c:pt idx="4850">
                  <c:v>2425</c:v>
                </c:pt>
                <c:pt idx="4851">
                  <c:v>2425.5</c:v>
                </c:pt>
                <c:pt idx="4852">
                  <c:v>2426</c:v>
                </c:pt>
                <c:pt idx="4853">
                  <c:v>2426.5</c:v>
                </c:pt>
                <c:pt idx="4854">
                  <c:v>2427</c:v>
                </c:pt>
                <c:pt idx="4855">
                  <c:v>2427.5</c:v>
                </c:pt>
                <c:pt idx="4856">
                  <c:v>2428</c:v>
                </c:pt>
                <c:pt idx="4857">
                  <c:v>2428.5</c:v>
                </c:pt>
                <c:pt idx="4858">
                  <c:v>2429</c:v>
                </c:pt>
                <c:pt idx="4859">
                  <c:v>2429.5</c:v>
                </c:pt>
                <c:pt idx="4860">
                  <c:v>2430</c:v>
                </c:pt>
                <c:pt idx="4861">
                  <c:v>2430.5</c:v>
                </c:pt>
                <c:pt idx="4862">
                  <c:v>2431</c:v>
                </c:pt>
                <c:pt idx="4863">
                  <c:v>2431.5</c:v>
                </c:pt>
                <c:pt idx="4864">
                  <c:v>2432</c:v>
                </c:pt>
                <c:pt idx="4865">
                  <c:v>2432.5</c:v>
                </c:pt>
                <c:pt idx="4866">
                  <c:v>2433</c:v>
                </c:pt>
                <c:pt idx="4867">
                  <c:v>2433.5</c:v>
                </c:pt>
                <c:pt idx="4868">
                  <c:v>2434</c:v>
                </c:pt>
                <c:pt idx="4869">
                  <c:v>2434.5</c:v>
                </c:pt>
                <c:pt idx="4870">
                  <c:v>2435</c:v>
                </c:pt>
                <c:pt idx="4871">
                  <c:v>2435.5</c:v>
                </c:pt>
                <c:pt idx="4872">
                  <c:v>2436</c:v>
                </c:pt>
                <c:pt idx="4873">
                  <c:v>2436.5</c:v>
                </c:pt>
                <c:pt idx="4874">
                  <c:v>2437</c:v>
                </c:pt>
                <c:pt idx="4875">
                  <c:v>2437.5</c:v>
                </c:pt>
                <c:pt idx="4876">
                  <c:v>2438</c:v>
                </c:pt>
                <c:pt idx="4877">
                  <c:v>2438.5</c:v>
                </c:pt>
                <c:pt idx="4878">
                  <c:v>2439</c:v>
                </c:pt>
                <c:pt idx="4879">
                  <c:v>2439.5</c:v>
                </c:pt>
                <c:pt idx="4880">
                  <c:v>2440</c:v>
                </c:pt>
                <c:pt idx="4881">
                  <c:v>2440.5</c:v>
                </c:pt>
                <c:pt idx="4882">
                  <c:v>2441</c:v>
                </c:pt>
                <c:pt idx="4883">
                  <c:v>2441.5</c:v>
                </c:pt>
                <c:pt idx="4884">
                  <c:v>2442</c:v>
                </c:pt>
                <c:pt idx="4885">
                  <c:v>2442.5</c:v>
                </c:pt>
                <c:pt idx="4886">
                  <c:v>2443</c:v>
                </c:pt>
                <c:pt idx="4887">
                  <c:v>2443.5</c:v>
                </c:pt>
                <c:pt idx="4888">
                  <c:v>2444</c:v>
                </c:pt>
                <c:pt idx="4889">
                  <c:v>2444.5</c:v>
                </c:pt>
                <c:pt idx="4890">
                  <c:v>2445</c:v>
                </c:pt>
                <c:pt idx="4891">
                  <c:v>2445.5</c:v>
                </c:pt>
                <c:pt idx="4892">
                  <c:v>2446</c:v>
                </c:pt>
                <c:pt idx="4893">
                  <c:v>2446.5</c:v>
                </c:pt>
                <c:pt idx="4894">
                  <c:v>2447</c:v>
                </c:pt>
                <c:pt idx="4895">
                  <c:v>2447.5</c:v>
                </c:pt>
                <c:pt idx="4896">
                  <c:v>2448</c:v>
                </c:pt>
                <c:pt idx="4897">
                  <c:v>2448.5</c:v>
                </c:pt>
                <c:pt idx="4898">
                  <c:v>2449</c:v>
                </c:pt>
                <c:pt idx="4899">
                  <c:v>2449.5</c:v>
                </c:pt>
                <c:pt idx="4900">
                  <c:v>2450</c:v>
                </c:pt>
                <c:pt idx="4901">
                  <c:v>2450.5</c:v>
                </c:pt>
                <c:pt idx="4902">
                  <c:v>2451</c:v>
                </c:pt>
                <c:pt idx="4903">
                  <c:v>2451.5</c:v>
                </c:pt>
                <c:pt idx="4904">
                  <c:v>2452</c:v>
                </c:pt>
                <c:pt idx="4905">
                  <c:v>2452.5</c:v>
                </c:pt>
                <c:pt idx="4906">
                  <c:v>2453</c:v>
                </c:pt>
                <c:pt idx="4907">
                  <c:v>2453.5</c:v>
                </c:pt>
                <c:pt idx="4908">
                  <c:v>2454</c:v>
                </c:pt>
                <c:pt idx="4909">
                  <c:v>2454.5</c:v>
                </c:pt>
                <c:pt idx="4910">
                  <c:v>2455</c:v>
                </c:pt>
                <c:pt idx="4911">
                  <c:v>2455.5</c:v>
                </c:pt>
                <c:pt idx="4912">
                  <c:v>2456</c:v>
                </c:pt>
                <c:pt idx="4913">
                  <c:v>2456.5</c:v>
                </c:pt>
                <c:pt idx="4914">
                  <c:v>2457</c:v>
                </c:pt>
                <c:pt idx="4915">
                  <c:v>2457.5</c:v>
                </c:pt>
                <c:pt idx="4916">
                  <c:v>2458</c:v>
                </c:pt>
                <c:pt idx="4917">
                  <c:v>2458.5</c:v>
                </c:pt>
                <c:pt idx="4918">
                  <c:v>2459</c:v>
                </c:pt>
                <c:pt idx="4919">
                  <c:v>2459.5</c:v>
                </c:pt>
                <c:pt idx="4920">
                  <c:v>2460</c:v>
                </c:pt>
                <c:pt idx="4921">
                  <c:v>2460.5</c:v>
                </c:pt>
                <c:pt idx="4922">
                  <c:v>2461</c:v>
                </c:pt>
                <c:pt idx="4923">
                  <c:v>2461.5</c:v>
                </c:pt>
                <c:pt idx="4924">
                  <c:v>2462</c:v>
                </c:pt>
                <c:pt idx="4925">
                  <c:v>2462.5</c:v>
                </c:pt>
                <c:pt idx="4926">
                  <c:v>2463</c:v>
                </c:pt>
                <c:pt idx="4927">
                  <c:v>2463.5</c:v>
                </c:pt>
                <c:pt idx="4928">
                  <c:v>2464</c:v>
                </c:pt>
                <c:pt idx="4929">
                  <c:v>2464.5</c:v>
                </c:pt>
                <c:pt idx="4930">
                  <c:v>2465</c:v>
                </c:pt>
                <c:pt idx="4931">
                  <c:v>2465.5</c:v>
                </c:pt>
                <c:pt idx="4932">
                  <c:v>2466</c:v>
                </c:pt>
                <c:pt idx="4933">
                  <c:v>2466.5</c:v>
                </c:pt>
                <c:pt idx="4934">
                  <c:v>2467</c:v>
                </c:pt>
                <c:pt idx="4935">
                  <c:v>2467.5</c:v>
                </c:pt>
                <c:pt idx="4936">
                  <c:v>2468</c:v>
                </c:pt>
                <c:pt idx="4937">
                  <c:v>2468.5</c:v>
                </c:pt>
                <c:pt idx="4938">
                  <c:v>2469</c:v>
                </c:pt>
                <c:pt idx="4939">
                  <c:v>2469.5</c:v>
                </c:pt>
                <c:pt idx="4940">
                  <c:v>2470</c:v>
                </c:pt>
                <c:pt idx="4941">
                  <c:v>2470.5</c:v>
                </c:pt>
                <c:pt idx="4942">
                  <c:v>2471</c:v>
                </c:pt>
                <c:pt idx="4943">
                  <c:v>2471.5</c:v>
                </c:pt>
                <c:pt idx="4944">
                  <c:v>2472</c:v>
                </c:pt>
                <c:pt idx="4945">
                  <c:v>2472.5</c:v>
                </c:pt>
                <c:pt idx="4946">
                  <c:v>2473</c:v>
                </c:pt>
                <c:pt idx="4947">
                  <c:v>2473.5</c:v>
                </c:pt>
                <c:pt idx="4948">
                  <c:v>2474</c:v>
                </c:pt>
                <c:pt idx="4949">
                  <c:v>2474.5</c:v>
                </c:pt>
                <c:pt idx="4950">
                  <c:v>2475</c:v>
                </c:pt>
                <c:pt idx="4951">
                  <c:v>2475.5</c:v>
                </c:pt>
                <c:pt idx="4952">
                  <c:v>2476</c:v>
                </c:pt>
                <c:pt idx="4953">
                  <c:v>2476.5</c:v>
                </c:pt>
                <c:pt idx="4954">
                  <c:v>2477</c:v>
                </c:pt>
                <c:pt idx="4955">
                  <c:v>2477.5</c:v>
                </c:pt>
                <c:pt idx="4956">
                  <c:v>2478</c:v>
                </c:pt>
                <c:pt idx="4957">
                  <c:v>2478.5</c:v>
                </c:pt>
                <c:pt idx="4958">
                  <c:v>2479</c:v>
                </c:pt>
                <c:pt idx="4959">
                  <c:v>2479.5</c:v>
                </c:pt>
                <c:pt idx="4960">
                  <c:v>2480</c:v>
                </c:pt>
                <c:pt idx="4961">
                  <c:v>2480.5</c:v>
                </c:pt>
                <c:pt idx="4962">
                  <c:v>2481</c:v>
                </c:pt>
                <c:pt idx="4963">
                  <c:v>2481.5</c:v>
                </c:pt>
                <c:pt idx="4964">
                  <c:v>2482</c:v>
                </c:pt>
                <c:pt idx="4965">
                  <c:v>2482.5</c:v>
                </c:pt>
                <c:pt idx="4966">
                  <c:v>2483</c:v>
                </c:pt>
                <c:pt idx="4967">
                  <c:v>2483.5</c:v>
                </c:pt>
                <c:pt idx="4968">
                  <c:v>2484</c:v>
                </c:pt>
                <c:pt idx="4969">
                  <c:v>2484.5</c:v>
                </c:pt>
                <c:pt idx="4970">
                  <c:v>2485</c:v>
                </c:pt>
                <c:pt idx="4971">
                  <c:v>2485.5</c:v>
                </c:pt>
                <c:pt idx="4972">
                  <c:v>2486</c:v>
                </c:pt>
                <c:pt idx="4973">
                  <c:v>2486.5</c:v>
                </c:pt>
                <c:pt idx="4974">
                  <c:v>2487</c:v>
                </c:pt>
                <c:pt idx="4975">
                  <c:v>2487.5</c:v>
                </c:pt>
                <c:pt idx="4976">
                  <c:v>2488</c:v>
                </c:pt>
                <c:pt idx="4977">
                  <c:v>2488.5</c:v>
                </c:pt>
                <c:pt idx="4978">
                  <c:v>2489</c:v>
                </c:pt>
                <c:pt idx="4979">
                  <c:v>2489.5</c:v>
                </c:pt>
                <c:pt idx="4980">
                  <c:v>2490</c:v>
                </c:pt>
                <c:pt idx="4981">
                  <c:v>2490.5</c:v>
                </c:pt>
                <c:pt idx="4982">
                  <c:v>2491</c:v>
                </c:pt>
                <c:pt idx="4983">
                  <c:v>2491.5</c:v>
                </c:pt>
                <c:pt idx="4984">
                  <c:v>2492</c:v>
                </c:pt>
                <c:pt idx="4985">
                  <c:v>2492.5</c:v>
                </c:pt>
                <c:pt idx="4986">
                  <c:v>2493</c:v>
                </c:pt>
                <c:pt idx="4987">
                  <c:v>2493.5</c:v>
                </c:pt>
                <c:pt idx="4988">
                  <c:v>2494</c:v>
                </c:pt>
                <c:pt idx="4989">
                  <c:v>2494.5</c:v>
                </c:pt>
                <c:pt idx="4990">
                  <c:v>2495</c:v>
                </c:pt>
                <c:pt idx="4991">
                  <c:v>2495.5</c:v>
                </c:pt>
                <c:pt idx="4992">
                  <c:v>2496</c:v>
                </c:pt>
                <c:pt idx="4993">
                  <c:v>2496.5</c:v>
                </c:pt>
                <c:pt idx="4994">
                  <c:v>2497</c:v>
                </c:pt>
                <c:pt idx="4995">
                  <c:v>2497.5</c:v>
                </c:pt>
                <c:pt idx="4996">
                  <c:v>2498</c:v>
                </c:pt>
                <c:pt idx="4997">
                  <c:v>2498.5</c:v>
                </c:pt>
                <c:pt idx="4998">
                  <c:v>2499</c:v>
                </c:pt>
                <c:pt idx="4999">
                  <c:v>2499.5</c:v>
                </c:pt>
                <c:pt idx="5000">
                  <c:v>2500</c:v>
                </c:pt>
                <c:pt idx="5001">
                  <c:v>2500.5</c:v>
                </c:pt>
                <c:pt idx="5002">
                  <c:v>2501</c:v>
                </c:pt>
                <c:pt idx="5003">
                  <c:v>2501.5</c:v>
                </c:pt>
                <c:pt idx="5004">
                  <c:v>2502</c:v>
                </c:pt>
                <c:pt idx="5005">
                  <c:v>2502.5</c:v>
                </c:pt>
                <c:pt idx="5006">
                  <c:v>2503</c:v>
                </c:pt>
                <c:pt idx="5007">
                  <c:v>2503.5</c:v>
                </c:pt>
                <c:pt idx="5008">
                  <c:v>2504</c:v>
                </c:pt>
                <c:pt idx="5009">
                  <c:v>2504.5</c:v>
                </c:pt>
                <c:pt idx="5010">
                  <c:v>2505</c:v>
                </c:pt>
                <c:pt idx="5011">
                  <c:v>2505.5</c:v>
                </c:pt>
                <c:pt idx="5012">
                  <c:v>2506</c:v>
                </c:pt>
                <c:pt idx="5013">
                  <c:v>2506.5</c:v>
                </c:pt>
                <c:pt idx="5014">
                  <c:v>2507</c:v>
                </c:pt>
                <c:pt idx="5015">
                  <c:v>2507.5</c:v>
                </c:pt>
                <c:pt idx="5016">
                  <c:v>2508</c:v>
                </c:pt>
                <c:pt idx="5017">
                  <c:v>2508.5</c:v>
                </c:pt>
                <c:pt idx="5018">
                  <c:v>2509</c:v>
                </c:pt>
                <c:pt idx="5019">
                  <c:v>2509.5</c:v>
                </c:pt>
                <c:pt idx="5020">
                  <c:v>2510</c:v>
                </c:pt>
                <c:pt idx="5021">
                  <c:v>2510.5</c:v>
                </c:pt>
                <c:pt idx="5022">
                  <c:v>2511</c:v>
                </c:pt>
                <c:pt idx="5023">
                  <c:v>2511.5</c:v>
                </c:pt>
                <c:pt idx="5024">
                  <c:v>2512</c:v>
                </c:pt>
                <c:pt idx="5025">
                  <c:v>2512.5</c:v>
                </c:pt>
                <c:pt idx="5026">
                  <c:v>2513</c:v>
                </c:pt>
                <c:pt idx="5027">
                  <c:v>2513.5</c:v>
                </c:pt>
                <c:pt idx="5028">
                  <c:v>2514</c:v>
                </c:pt>
                <c:pt idx="5029">
                  <c:v>2514.5</c:v>
                </c:pt>
                <c:pt idx="5030">
                  <c:v>2515</c:v>
                </c:pt>
                <c:pt idx="5031">
                  <c:v>2515.5</c:v>
                </c:pt>
                <c:pt idx="5032">
                  <c:v>2516</c:v>
                </c:pt>
                <c:pt idx="5033">
                  <c:v>2516.5</c:v>
                </c:pt>
                <c:pt idx="5034">
                  <c:v>2517</c:v>
                </c:pt>
                <c:pt idx="5035">
                  <c:v>2517.5</c:v>
                </c:pt>
                <c:pt idx="5036">
                  <c:v>2518</c:v>
                </c:pt>
                <c:pt idx="5037">
                  <c:v>2518.5</c:v>
                </c:pt>
                <c:pt idx="5038">
                  <c:v>2519</c:v>
                </c:pt>
                <c:pt idx="5039">
                  <c:v>2519.5</c:v>
                </c:pt>
                <c:pt idx="5040">
                  <c:v>2520</c:v>
                </c:pt>
                <c:pt idx="5041">
                  <c:v>2520.5</c:v>
                </c:pt>
                <c:pt idx="5042">
                  <c:v>2521</c:v>
                </c:pt>
                <c:pt idx="5043">
                  <c:v>2521.5</c:v>
                </c:pt>
                <c:pt idx="5044">
                  <c:v>2522</c:v>
                </c:pt>
                <c:pt idx="5045">
                  <c:v>2522.5</c:v>
                </c:pt>
                <c:pt idx="5046">
                  <c:v>2523</c:v>
                </c:pt>
                <c:pt idx="5047">
                  <c:v>2523.5</c:v>
                </c:pt>
                <c:pt idx="5048">
                  <c:v>2524</c:v>
                </c:pt>
                <c:pt idx="5049">
                  <c:v>2524.5</c:v>
                </c:pt>
                <c:pt idx="5050">
                  <c:v>2525</c:v>
                </c:pt>
                <c:pt idx="5051">
                  <c:v>2525.5</c:v>
                </c:pt>
                <c:pt idx="5052">
                  <c:v>2526</c:v>
                </c:pt>
                <c:pt idx="5053">
                  <c:v>2526.5</c:v>
                </c:pt>
                <c:pt idx="5054">
                  <c:v>2527</c:v>
                </c:pt>
                <c:pt idx="5055">
                  <c:v>2527.5</c:v>
                </c:pt>
                <c:pt idx="5056">
                  <c:v>2528</c:v>
                </c:pt>
                <c:pt idx="5057">
                  <c:v>2528.5</c:v>
                </c:pt>
                <c:pt idx="5058">
                  <c:v>2529</c:v>
                </c:pt>
                <c:pt idx="5059">
                  <c:v>2529.5</c:v>
                </c:pt>
                <c:pt idx="5060">
                  <c:v>2530</c:v>
                </c:pt>
                <c:pt idx="5061">
                  <c:v>2530.5</c:v>
                </c:pt>
                <c:pt idx="5062">
                  <c:v>2531</c:v>
                </c:pt>
                <c:pt idx="5063">
                  <c:v>2531.5</c:v>
                </c:pt>
                <c:pt idx="5064">
                  <c:v>2532</c:v>
                </c:pt>
                <c:pt idx="5065">
                  <c:v>2532.5</c:v>
                </c:pt>
                <c:pt idx="5066">
                  <c:v>2533</c:v>
                </c:pt>
                <c:pt idx="5067">
                  <c:v>2533.5</c:v>
                </c:pt>
                <c:pt idx="5068">
                  <c:v>2534</c:v>
                </c:pt>
                <c:pt idx="5069">
                  <c:v>2534.5</c:v>
                </c:pt>
                <c:pt idx="5070">
                  <c:v>2535</c:v>
                </c:pt>
                <c:pt idx="5071">
                  <c:v>2535.5</c:v>
                </c:pt>
                <c:pt idx="5072">
                  <c:v>2536</c:v>
                </c:pt>
                <c:pt idx="5073">
                  <c:v>2536.5</c:v>
                </c:pt>
                <c:pt idx="5074">
                  <c:v>2537</c:v>
                </c:pt>
                <c:pt idx="5075">
                  <c:v>2537.5</c:v>
                </c:pt>
                <c:pt idx="5076">
                  <c:v>2538</c:v>
                </c:pt>
                <c:pt idx="5077">
                  <c:v>2538.5</c:v>
                </c:pt>
                <c:pt idx="5078">
                  <c:v>2539</c:v>
                </c:pt>
                <c:pt idx="5079">
                  <c:v>2539.5</c:v>
                </c:pt>
                <c:pt idx="5080">
                  <c:v>2540</c:v>
                </c:pt>
                <c:pt idx="5081">
                  <c:v>2540.5</c:v>
                </c:pt>
                <c:pt idx="5082">
                  <c:v>2541</c:v>
                </c:pt>
                <c:pt idx="5083">
                  <c:v>2541.5</c:v>
                </c:pt>
                <c:pt idx="5084">
                  <c:v>2542</c:v>
                </c:pt>
                <c:pt idx="5085">
                  <c:v>2542.5</c:v>
                </c:pt>
                <c:pt idx="5086">
                  <c:v>2543</c:v>
                </c:pt>
                <c:pt idx="5087">
                  <c:v>2543.5</c:v>
                </c:pt>
                <c:pt idx="5088">
                  <c:v>2544</c:v>
                </c:pt>
                <c:pt idx="5089">
                  <c:v>2544.5</c:v>
                </c:pt>
                <c:pt idx="5090">
                  <c:v>2545</c:v>
                </c:pt>
                <c:pt idx="5091">
                  <c:v>2545.5</c:v>
                </c:pt>
                <c:pt idx="5092">
                  <c:v>2546</c:v>
                </c:pt>
                <c:pt idx="5093">
                  <c:v>2546.5</c:v>
                </c:pt>
                <c:pt idx="5094">
                  <c:v>2547</c:v>
                </c:pt>
                <c:pt idx="5095">
                  <c:v>2547.5</c:v>
                </c:pt>
                <c:pt idx="5096">
                  <c:v>2548</c:v>
                </c:pt>
                <c:pt idx="5097">
                  <c:v>2548.5</c:v>
                </c:pt>
                <c:pt idx="5098">
                  <c:v>2549</c:v>
                </c:pt>
                <c:pt idx="5099">
                  <c:v>2549.5</c:v>
                </c:pt>
                <c:pt idx="5100">
                  <c:v>2550</c:v>
                </c:pt>
                <c:pt idx="5101">
                  <c:v>2550.5</c:v>
                </c:pt>
                <c:pt idx="5102">
                  <c:v>2551</c:v>
                </c:pt>
                <c:pt idx="5103">
                  <c:v>2551.5</c:v>
                </c:pt>
                <c:pt idx="5104">
                  <c:v>2552</c:v>
                </c:pt>
                <c:pt idx="5105">
                  <c:v>2552.5</c:v>
                </c:pt>
                <c:pt idx="5106">
                  <c:v>2553</c:v>
                </c:pt>
                <c:pt idx="5107">
                  <c:v>2553.5</c:v>
                </c:pt>
                <c:pt idx="5108">
                  <c:v>2554</c:v>
                </c:pt>
                <c:pt idx="5109">
                  <c:v>2554.5</c:v>
                </c:pt>
                <c:pt idx="5110">
                  <c:v>2555</c:v>
                </c:pt>
                <c:pt idx="5111">
                  <c:v>2555.5</c:v>
                </c:pt>
                <c:pt idx="5112">
                  <c:v>2556</c:v>
                </c:pt>
                <c:pt idx="5113">
                  <c:v>2556.5</c:v>
                </c:pt>
                <c:pt idx="5114">
                  <c:v>2557</c:v>
                </c:pt>
                <c:pt idx="5115">
                  <c:v>2557.5</c:v>
                </c:pt>
                <c:pt idx="5116">
                  <c:v>2558</c:v>
                </c:pt>
                <c:pt idx="5117">
                  <c:v>2558.5</c:v>
                </c:pt>
                <c:pt idx="5118">
                  <c:v>2559</c:v>
                </c:pt>
                <c:pt idx="5119">
                  <c:v>2559.5</c:v>
                </c:pt>
                <c:pt idx="5120">
                  <c:v>2560</c:v>
                </c:pt>
                <c:pt idx="5121">
                  <c:v>2560.5</c:v>
                </c:pt>
                <c:pt idx="5122">
                  <c:v>2561</c:v>
                </c:pt>
                <c:pt idx="5123">
                  <c:v>2561.5</c:v>
                </c:pt>
                <c:pt idx="5124">
                  <c:v>2562</c:v>
                </c:pt>
                <c:pt idx="5125">
                  <c:v>2562.5</c:v>
                </c:pt>
                <c:pt idx="5126">
                  <c:v>2563</c:v>
                </c:pt>
                <c:pt idx="5127">
                  <c:v>2563.5</c:v>
                </c:pt>
                <c:pt idx="5128">
                  <c:v>2564</c:v>
                </c:pt>
                <c:pt idx="5129">
                  <c:v>2564.5</c:v>
                </c:pt>
                <c:pt idx="5130">
                  <c:v>2565</c:v>
                </c:pt>
                <c:pt idx="5131">
                  <c:v>2565.5</c:v>
                </c:pt>
                <c:pt idx="5132">
                  <c:v>2566</c:v>
                </c:pt>
                <c:pt idx="5133">
                  <c:v>2566.5</c:v>
                </c:pt>
                <c:pt idx="5134">
                  <c:v>2567</c:v>
                </c:pt>
                <c:pt idx="5135">
                  <c:v>2567.5</c:v>
                </c:pt>
                <c:pt idx="5136">
                  <c:v>2568</c:v>
                </c:pt>
                <c:pt idx="5137">
                  <c:v>2568.5</c:v>
                </c:pt>
                <c:pt idx="5138">
                  <c:v>2569</c:v>
                </c:pt>
                <c:pt idx="5139">
                  <c:v>2569.5</c:v>
                </c:pt>
                <c:pt idx="5140">
                  <c:v>2570</c:v>
                </c:pt>
                <c:pt idx="5141">
                  <c:v>2570.5</c:v>
                </c:pt>
                <c:pt idx="5142">
                  <c:v>2571</c:v>
                </c:pt>
                <c:pt idx="5143">
                  <c:v>2571.5</c:v>
                </c:pt>
                <c:pt idx="5144">
                  <c:v>2572</c:v>
                </c:pt>
                <c:pt idx="5145">
                  <c:v>2572.5</c:v>
                </c:pt>
                <c:pt idx="5146">
                  <c:v>2573</c:v>
                </c:pt>
                <c:pt idx="5147">
                  <c:v>2573.5</c:v>
                </c:pt>
                <c:pt idx="5148">
                  <c:v>2574</c:v>
                </c:pt>
                <c:pt idx="5149">
                  <c:v>2574.5</c:v>
                </c:pt>
                <c:pt idx="5150">
                  <c:v>2575</c:v>
                </c:pt>
                <c:pt idx="5151">
                  <c:v>2575.5</c:v>
                </c:pt>
                <c:pt idx="5152">
                  <c:v>2576</c:v>
                </c:pt>
                <c:pt idx="5153">
                  <c:v>2576.5</c:v>
                </c:pt>
                <c:pt idx="5154">
                  <c:v>2577</c:v>
                </c:pt>
                <c:pt idx="5155">
                  <c:v>2577.5</c:v>
                </c:pt>
                <c:pt idx="5156">
                  <c:v>2578</c:v>
                </c:pt>
                <c:pt idx="5157">
                  <c:v>2578.5</c:v>
                </c:pt>
                <c:pt idx="5158">
                  <c:v>2579</c:v>
                </c:pt>
                <c:pt idx="5159">
                  <c:v>2579.5</c:v>
                </c:pt>
                <c:pt idx="5160">
                  <c:v>2580</c:v>
                </c:pt>
                <c:pt idx="5161">
                  <c:v>2580.5</c:v>
                </c:pt>
                <c:pt idx="5162">
                  <c:v>2581</c:v>
                </c:pt>
                <c:pt idx="5163">
                  <c:v>2581.5</c:v>
                </c:pt>
                <c:pt idx="5164">
                  <c:v>2582</c:v>
                </c:pt>
                <c:pt idx="5165">
                  <c:v>2582.5</c:v>
                </c:pt>
                <c:pt idx="5166">
                  <c:v>2583</c:v>
                </c:pt>
                <c:pt idx="5167">
                  <c:v>2583.5</c:v>
                </c:pt>
                <c:pt idx="5168">
                  <c:v>2584</c:v>
                </c:pt>
                <c:pt idx="5169">
                  <c:v>2584.5</c:v>
                </c:pt>
                <c:pt idx="5170">
                  <c:v>2585</c:v>
                </c:pt>
                <c:pt idx="5171">
                  <c:v>2585.5</c:v>
                </c:pt>
                <c:pt idx="5172">
                  <c:v>2586</c:v>
                </c:pt>
                <c:pt idx="5173">
                  <c:v>2586.5</c:v>
                </c:pt>
                <c:pt idx="5174">
                  <c:v>2587</c:v>
                </c:pt>
                <c:pt idx="5175">
                  <c:v>2587.5</c:v>
                </c:pt>
                <c:pt idx="5176">
                  <c:v>2588</c:v>
                </c:pt>
                <c:pt idx="5177">
                  <c:v>2588.5</c:v>
                </c:pt>
                <c:pt idx="5178">
                  <c:v>2589</c:v>
                </c:pt>
                <c:pt idx="5179">
                  <c:v>2589.5</c:v>
                </c:pt>
                <c:pt idx="5180">
                  <c:v>2590</c:v>
                </c:pt>
                <c:pt idx="5181">
                  <c:v>2590.5</c:v>
                </c:pt>
                <c:pt idx="5182">
                  <c:v>2591</c:v>
                </c:pt>
                <c:pt idx="5183">
                  <c:v>2591.5</c:v>
                </c:pt>
                <c:pt idx="5184">
                  <c:v>2592</c:v>
                </c:pt>
                <c:pt idx="5185">
                  <c:v>2592.5</c:v>
                </c:pt>
                <c:pt idx="5186">
                  <c:v>2593</c:v>
                </c:pt>
                <c:pt idx="5187">
                  <c:v>2593.5</c:v>
                </c:pt>
                <c:pt idx="5188">
                  <c:v>2594</c:v>
                </c:pt>
                <c:pt idx="5189">
                  <c:v>2594.5</c:v>
                </c:pt>
                <c:pt idx="5190">
                  <c:v>2595</c:v>
                </c:pt>
                <c:pt idx="5191">
                  <c:v>2595.5</c:v>
                </c:pt>
                <c:pt idx="5192">
                  <c:v>2596</c:v>
                </c:pt>
                <c:pt idx="5193">
                  <c:v>2596.5</c:v>
                </c:pt>
                <c:pt idx="5194">
                  <c:v>2597</c:v>
                </c:pt>
                <c:pt idx="5195">
                  <c:v>2597.5</c:v>
                </c:pt>
                <c:pt idx="5196">
                  <c:v>2598</c:v>
                </c:pt>
                <c:pt idx="5197">
                  <c:v>2598.5</c:v>
                </c:pt>
                <c:pt idx="5198">
                  <c:v>2599</c:v>
                </c:pt>
                <c:pt idx="5199">
                  <c:v>2599.5</c:v>
                </c:pt>
                <c:pt idx="5200">
                  <c:v>2600</c:v>
                </c:pt>
                <c:pt idx="5201">
                  <c:v>2600.5</c:v>
                </c:pt>
                <c:pt idx="5202">
                  <c:v>2601</c:v>
                </c:pt>
                <c:pt idx="5203">
                  <c:v>2601.5</c:v>
                </c:pt>
                <c:pt idx="5204">
                  <c:v>2602</c:v>
                </c:pt>
                <c:pt idx="5205">
                  <c:v>2602.5</c:v>
                </c:pt>
                <c:pt idx="5206">
                  <c:v>2603</c:v>
                </c:pt>
                <c:pt idx="5207">
                  <c:v>2603.5</c:v>
                </c:pt>
                <c:pt idx="5208">
                  <c:v>2604</c:v>
                </c:pt>
                <c:pt idx="5209">
                  <c:v>2604.5</c:v>
                </c:pt>
                <c:pt idx="5210">
                  <c:v>2605</c:v>
                </c:pt>
                <c:pt idx="5211">
                  <c:v>2605.5</c:v>
                </c:pt>
                <c:pt idx="5212">
                  <c:v>2606</c:v>
                </c:pt>
                <c:pt idx="5213">
                  <c:v>2606.5</c:v>
                </c:pt>
                <c:pt idx="5214">
                  <c:v>2607</c:v>
                </c:pt>
                <c:pt idx="5215">
                  <c:v>2607.5</c:v>
                </c:pt>
                <c:pt idx="5216">
                  <c:v>2608</c:v>
                </c:pt>
                <c:pt idx="5217">
                  <c:v>2608.5</c:v>
                </c:pt>
                <c:pt idx="5218">
                  <c:v>2609</c:v>
                </c:pt>
                <c:pt idx="5219">
                  <c:v>2609.5</c:v>
                </c:pt>
                <c:pt idx="5220">
                  <c:v>2610</c:v>
                </c:pt>
                <c:pt idx="5221">
                  <c:v>2610.5</c:v>
                </c:pt>
                <c:pt idx="5222">
                  <c:v>2611</c:v>
                </c:pt>
                <c:pt idx="5223">
                  <c:v>2611.5</c:v>
                </c:pt>
                <c:pt idx="5224">
                  <c:v>2612</c:v>
                </c:pt>
                <c:pt idx="5225">
                  <c:v>2612.5</c:v>
                </c:pt>
                <c:pt idx="5226">
                  <c:v>2613</c:v>
                </c:pt>
                <c:pt idx="5227">
                  <c:v>2613.5</c:v>
                </c:pt>
                <c:pt idx="5228">
                  <c:v>2614</c:v>
                </c:pt>
                <c:pt idx="5229">
                  <c:v>2614.5</c:v>
                </c:pt>
                <c:pt idx="5230">
                  <c:v>2615</c:v>
                </c:pt>
                <c:pt idx="5231">
                  <c:v>2615.5</c:v>
                </c:pt>
                <c:pt idx="5232">
                  <c:v>2616</c:v>
                </c:pt>
                <c:pt idx="5233">
                  <c:v>2616.5</c:v>
                </c:pt>
                <c:pt idx="5234">
                  <c:v>2617</c:v>
                </c:pt>
                <c:pt idx="5235">
                  <c:v>2617.5</c:v>
                </c:pt>
                <c:pt idx="5236">
                  <c:v>2618</c:v>
                </c:pt>
                <c:pt idx="5237">
                  <c:v>2618.5</c:v>
                </c:pt>
                <c:pt idx="5238">
                  <c:v>2619</c:v>
                </c:pt>
                <c:pt idx="5239">
                  <c:v>2619.5</c:v>
                </c:pt>
                <c:pt idx="5240">
                  <c:v>2620</c:v>
                </c:pt>
                <c:pt idx="5241">
                  <c:v>2620.5</c:v>
                </c:pt>
                <c:pt idx="5242">
                  <c:v>2621</c:v>
                </c:pt>
                <c:pt idx="5243">
                  <c:v>2621.5</c:v>
                </c:pt>
                <c:pt idx="5244">
                  <c:v>2622</c:v>
                </c:pt>
                <c:pt idx="5245">
                  <c:v>2622.5</c:v>
                </c:pt>
                <c:pt idx="5246">
                  <c:v>2623</c:v>
                </c:pt>
                <c:pt idx="5247">
                  <c:v>2623.5</c:v>
                </c:pt>
                <c:pt idx="5248">
                  <c:v>2624</c:v>
                </c:pt>
                <c:pt idx="5249">
                  <c:v>2624.5</c:v>
                </c:pt>
                <c:pt idx="5250">
                  <c:v>2625</c:v>
                </c:pt>
                <c:pt idx="5251">
                  <c:v>2625.5</c:v>
                </c:pt>
                <c:pt idx="5252">
                  <c:v>2626</c:v>
                </c:pt>
                <c:pt idx="5253">
                  <c:v>2626.5</c:v>
                </c:pt>
                <c:pt idx="5254">
                  <c:v>2627</c:v>
                </c:pt>
                <c:pt idx="5255">
                  <c:v>2627.5</c:v>
                </c:pt>
                <c:pt idx="5256">
                  <c:v>2628</c:v>
                </c:pt>
                <c:pt idx="5257">
                  <c:v>2628.5</c:v>
                </c:pt>
                <c:pt idx="5258">
                  <c:v>2629</c:v>
                </c:pt>
                <c:pt idx="5259">
                  <c:v>2629.5</c:v>
                </c:pt>
                <c:pt idx="5260">
                  <c:v>2630</c:v>
                </c:pt>
                <c:pt idx="5261">
                  <c:v>2630.5</c:v>
                </c:pt>
                <c:pt idx="5262">
                  <c:v>2631</c:v>
                </c:pt>
                <c:pt idx="5263">
                  <c:v>2631.5</c:v>
                </c:pt>
                <c:pt idx="5264">
                  <c:v>2632</c:v>
                </c:pt>
                <c:pt idx="5265">
                  <c:v>2632.5</c:v>
                </c:pt>
                <c:pt idx="5266">
                  <c:v>2633</c:v>
                </c:pt>
                <c:pt idx="5267">
                  <c:v>2633.5</c:v>
                </c:pt>
                <c:pt idx="5268">
                  <c:v>2634</c:v>
                </c:pt>
                <c:pt idx="5269">
                  <c:v>2634.5</c:v>
                </c:pt>
                <c:pt idx="5270">
                  <c:v>2635</c:v>
                </c:pt>
                <c:pt idx="5271">
                  <c:v>2635.5</c:v>
                </c:pt>
                <c:pt idx="5272">
                  <c:v>2636</c:v>
                </c:pt>
                <c:pt idx="5273">
                  <c:v>2636.5</c:v>
                </c:pt>
                <c:pt idx="5274">
                  <c:v>2637</c:v>
                </c:pt>
                <c:pt idx="5275">
                  <c:v>2637.5</c:v>
                </c:pt>
                <c:pt idx="5276">
                  <c:v>2638</c:v>
                </c:pt>
                <c:pt idx="5277">
                  <c:v>2638.5</c:v>
                </c:pt>
                <c:pt idx="5278">
                  <c:v>2639</c:v>
                </c:pt>
                <c:pt idx="5279">
                  <c:v>2639.5</c:v>
                </c:pt>
                <c:pt idx="5280">
                  <c:v>2640</c:v>
                </c:pt>
                <c:pt idx="5281">
                  <c:v>2640.5</c:v>
                </c:pt>
                <c:pt idx="5282">
                  <c:v>2641</c:v>
                </c:pt>
                <c:pt idx="5283">
                  <c:v>2641.5</c:v>
                </c:pt>
                <c:pt idx="5284">
                  <c:v>2642</c:v>
                </c:pt>
                <c:pt idx="5285">
                  <c:v>2642.5</c:v>
                </c:pt>
                <c:pt idx="5286">
                  <c:v>2643</c:v>
                </c:pt>
                <c:pt idx="5287">
                  <c:v>2643.5</c:v>
                </c:pt>
                <c:pt idx="5288">
                  <c:v>2644</c:v>
                </c:pt>
                <c:pt idx="5289">
                  <c:v>2644.5</c:v>
                </c:pt>
                <c:pt idx="5290">
                  <c:v>2645</c:v>
                </c:pt>
                <c:pt idx="5291">
                  <c:v>2645.5</c:v>
                </c:pt>
                <c:pt idx="5292">
                  <c:v>2646</c:v>
                </c:pt>
                <c:pt idx="5293">
                  <c:v>2646.5</c:v>
                </c:pt>
                <c:pt idx="5294">
                  <c:v>2647</c:v>
                </c:pt>
                <c:pt idx="5295">
                  <c:v>2647.5</c:v>
                </c:pt>
                <c:pt idx="5296">
                  <c:v>2648</c:v>
                </c:pt>
                <c:pt idx="5297">
                  <c:v>2648.5</c:v>
                </c:pt>
                <c:pt idx="5298">
                  <c:v>2649</c:v>
                </c:pt>
                <c:pt idx="5299">
                  <c:v>2649.5</c:v>
                </c:pt>
                <c:pt idx="5300">
                  <c:v>2650</c:v>
                </c:pt>
                <c:pt idx="5301">
                  <c:v>2650.5</c:v>
                </c:pt>
                <c:pt idx="5302">
                  <c:v>2651</c:v>
                </c:pt>
                <c:pt idx="5303">
                  <c:v>2651.5</c:v>
                </c:pt>
                <c:pt idx="5304">
                  <c:v>2652</c:v>
                </c:pt>
                <c:pt idx="5305">
                  <c:v>2652.5</c:v>
                </c:pt>
                <c:pt idx="5306">
                  <c:v>2653</c:v>
                </c:pt>
                <c:pt idx="5307">
                  <c:v>2653.5</c:v>
                </c:pt>
                <c:pt idx="5308">
                  <c:v>2654</c:v>
                </c:pt>
                <c:pt idx="5309">
                  <c:v>2654.5</c:v>
                </c:pt>
                <c:pt idx="5310">
                  <c:v>2655</c:v>
                </c:pt>
                <c:pt idx="5311">
                  <c:v>2655.5</c:v>
                </c:pt>
                <c:pt idx="5312">
                  <c:v>2656</c:v>
                </c:pt>
                <c:pt idx="5313">
                  <c:v>2656.5</c:v>
                </c:pt>
                <c:pt idx="5314">
                  <c:v>2657</c:v>
                </c:pt>
                <c:pt idx="5315">
                  <c:v>2657.5</c:v>
                </c:pt>
                <c:pt idx="5316">
                  <c:v>2658</c:v>
                </c:pt>
                <c:pt idx="5317">
                  <c:v>2658.5</c:v>
                </c:pt>
                <c:pt idx="5318">
                  <c:v>2659</c:v>
                </c:pt>
                <c:pt idx="5319">
                  <c:v>2659.5</c:v>
                </c:pt>
                <c:pt idx="5320">
                  <c:v>2660</c:v>
                </c:pt>
                <c:pt idx="5321">
                  <c:v>2660.5</c:v>
                </c:pt>
                <c:pt idx="5322">
                  <c:v>2661</c:v>
                </c:pt>
                <c:pt idx="5323">
                  <c:v>2661.5</c:v>
                </c:pt>
                <c:pt idx="5324">
                  <c:v>2662</c:v>
                </c:pt>
                <c:pt idx="5325">
                  <c:v>2662.5</c:v>
                </c:pt>
                <c:pt idx="5326">
                  <c:v>2663</c:v>
                </c:pt>
                <c:pt idx="5327">
                  <c:v>2663.5</c:v>
                </c:pt>
                <c:pt idx="5328">
                  <c:v>2664</c:v>
                </c:pt>
                <c:pt idx="5329">
                  <c:v>2664.5</c:v>
                </c:pt>
                <c:pt idx="5330">
                  <c:v>2665</c:v>
                </c:pt>
                <c:pt idx="5331">
                  <c:v>2665.5</c:v>
                </c:pt>
                <c:pt idx="5332">
                  <c:v>2666</c:v>
                </c:pt>
                <c:pt idx="5333">
                  <c:v>2666.5</c:v>
                </c:pt>
                <c:pt idx="5334">
                  <c:v>2667</c:v>
                </c:pt>
                <c:pt idx="5335">
                  <c:v>2667.5</c:v>
                </c:pt>
                <c:pt idx="5336">
                  <c:v>2668</c:v>
                </c:pt>
                <c:pt idx="5337">
                  <c:v>2668.5</c:v>
                </c:pt>
                <c:pt idx="5338">
                  <c:v>2669</c:v>
                </c:pt>
                <c:pt idx="5339">
                  <c:v>2669.5</c:v>
                </c:pt>
                <c:pt idx="5340">
                  <c:v>2670</c:v>
                </c:pt>
                <c:pt idx="5341">
                  <c:v>2670.5</c:v>
                </c:pt>
                <c:pt idx="5342">
                  <c:v>2671</c:v>
                </c:pt>
                <c:pt idx="5343">
                  <c:v>2671.5</c:v>
                </c:pt>
                <c:pt idx="5344">
                  <c:v>2672</c:v>
                </c:pt>
                <c:pt idx="5345">
                  <c:v>2672.5</c:v>
                </c:pt>
                <c:pt idx="5346">
                  <c:v>2673</c:v>
                </c:pt>
                <c:pt idx="5347">
                  <c:v>2673.5</c:v>
                </c:pt>
                <c:pt idx="5348">
                  <c:v>2674</c:v>
                </c:pt>
                <c:pt idx="5349">
                  <c:v>2674.5</c:v>
                </c:pt>
                <c:pt idx="5350">
                  <c:v>2675</c:v>
                </c:pt>
                <c:pt idx="5351">
                  <c:v>2675.5</c:v>
                </c:pt>
                <c:pt idx="5352">
                  <c:v>2676</c:v>
                </c:pt>
                <c:pt idx="5353">
                  <c:v>2676.5</c:v>
                </c:pt>
                <c:pt idx="5354">
                  <c:v>2677</c:v>
                </c:pt>
                <c:pt idx="5355">
                  <c:v>2677.5</c:v>
                </c:pt>
                <c:pt idx="5356">
                  <c:v>2678</c:v>
                </c:pt>
                <c:pt idx="5357">
                  <c:v>2678.5</c:v>
                </c:pt>
                <c:pt idx="5358">
                  <c:v>2679</c:v>
                </c:pt>
                <c:pt idx="5359">
                  <c:v>2679.5</c:v>
                </c:pt>
                <c:pt idx="5360">
                  <c:v>2680</c:v>
                </c:pt>
                <c:pt idx="5361">
                  <c:v>2680.5</c:v>
                </c:pt>
                <c:pt idx="5362">
                  <c:v>2681</c:v>
                </c:pt>
                <c:pt idx="5363">
                  <c:v>2681.5</c:v>
                </c:pt>
                <c:pt idx="5364">
                  <c:v>2682</c:v>
                </c:pt>
                <c:pt idx="5365">
                  <c:v>2682.5</c:v>
                </c:pt>
                <c:pt idx="5366">
                  <c:v>2683</c:v>
                </c:pt>
                <c:pt idx="5367">
                  <c:v>2683.5</c:v>
                </c:pt>
                <c:pt idx="5368">
                  <c:v>2684</c:v>
                </c:pt>
                <c:pt idx="5369">
                  <c:v>2684.5</c:v>
                </c:pt>
                <c:pt idx="5370">
                  <c:v>2685</c:v>
                </c:pt>
                <c:pt idx="5371">
                  <c:v>2685.5</c:v>
                </c:pt>
                <c:pt idx="5372">
                  <c:v>2686</c:v>
                </c:pt>
                <c:pt idx="5373">
                  <c:v>2686.5</c:v>
                </c:pt>
                <c:pt idx="5374">
                  <c:v>2687</c:v>
                </c:pt>
                <c:pt idx="5375">
                  <c:v>2687.5</c:v>
                </c:pt>
                <c:pt idx="5376">
                  <c:v>2688</c:v>
                </c:pt>
                <c:pt idx="5377">
                  <c:v>2688.5</c:v>
                </c:pt>
                <c:pt idx="5378">
                  <c:v>2689</c:v>
                </c:pt>
                <c:pt idx="5379">
                  <c:v>2689.5</c:v>
                </c:pt>
                <c:pt idx="5380">
                  <c:v>2690</c:v>
                </c:pt>
                <c:pt idx="5381">
                  <c:v>2690.5</c:v>
                </c:pt>
                <c:pt idx="5382">
                  <c:v>2691</c:v>
                </c:pt>
                <c:pt idx="5383">
                  <c:v>2691.5</c:v>
                </c:pt>
                <c:pt idx="5384">
                  <c:v>2692</c:v>
                </c:pt>
                <c:pt idx="5385">
                  <c:v>2692.5</c:v>
                </c:pt>
                <c:pt idx="5386">
                  <c:v>2693</c:v>
                </c:pt>
                <c:pt idx="5387">
                  <c:v>2693.5</c:v>
                </c:pt>
                <c:pt idx="5388">
                  <c:v>2694</c:v>
                </c:pt>
                <c:pt idx="5389">
                  <c:v>2694.5</c:v>
                </c:pt>
                <c:pt idx="5390">
                  <c:v>2695</c:v>
                </c:pt>
                <c:pt idx="5391">
                  <c:v>2695.5</c:v>
                </c:pt>
                <c:pt idx="5392">
                  <c:v>2696</c:v>
                </c:pt>
                <c:pt idx="5393">
                  <c:v>2696.5</c:v>
                </c:pt>
                <c:pt idx="5394">
                  <c:v>2697</c:v>
                </c:pt>
                <c:pt idx="5395">
                  <c:v>2697.5</c:v>
                </c:pt>
                <c:pt idx="5396">
                  <c:v>2698</c:v>
                </c:pt>
                <c:pt idx="5397">
                  <c:v>2698.5</c:v>
                </c:pt>
                <c:pt idx="5398">
                  <c:v>2699</c:v>
                </c:pt>
                <c:pt idx="5399">
                  <c:v>2699.5</c:v>
                </c:pt>
                <c:pt idx="5400">
                  <c:v>2700</c:v>
                </c:pt>
                <c:pt idx="5401">
                  <c:v>2700.5</c:v>
                </c:pt>
                <c:pt idx="5402">
                  <c:v>2701</c:v>
                </c:pt>
                <c:pt idx="5403">
                  <c:v>2701.5</c:v>
                </c:pt>
                <c:pt idx="5404">
                  <c:v>2702</c:v>
                </c:pt>
                <c:pt idx="5405">
                  <c:v>2702.5</c:v>
                </c:pt>
                <c:pt idx="5406">
                  <c:v>2703</c:v>
                </c:pt>
                <c:pt idx="5407">
                  <c:v>2703.5</c:v>
                </c:pt>
                <c:pt idx="5408">
                  <c:v>2704</c:v>
                </c:pt>
                <c:pt idx="5409">
                  <c:v>2704.5</c:v>
                </c:pt>
                <c:pt idx="5410">
                  <c:v>2705</c:v>
                </c:pt>
                <c:pt idx="5411">
                  <c:v>2705.5</c:v>
                </c:pt>
                <c:pt idx="5412">
                  <c:v>2706</c:v>
                </c:pt>
                <c:pt idx="5413">
                  <c:v>2706.5</c:v>
                </c:pt>
                <c:pt idx="5414">
                  <c:v>2707</c:v>
                </c:pt>
                <c:pt idx="5415">
                  <c:v>2707.5</c:v>
                </c:pt>
                <c:pt idx="5416">
                  <c:v>2708</c:v>
                </c:pt>
                <c:pt idx="5417">
                  <c:v>2708.5</c:v>
                </c:pt>
                <c:pt idx="5418">
                  <c:v>2709</c:v>
                </c:pt>
                <c:pt idx="5419">
                  <c:v>2709.5</c:v>
                </c:pt>
                <c:pt idx="5420">
                  <c:v>2710</c:v>
                </c:pt>
                <c:pt idx="5421">
                  <c:v>2710.5</c:v>
                </c:pt>
                <c:pt idx="5422">
                  <c:v>2711</c:v>
                </c:pt>
                <c:pt idx="5423">
                  <c:v>2711.5</c:v>
                </c:pt>
                <c:pt idx="5424">
                  <c:v>2712</c:v>
                </c:pt>
                <c:pt idx="5425">
                  <c:v>2712.5</c:v>
                </c:pt>
                <c:pt idx="5426">
                  <c:v>2713</c:v>
                </c:pt>
                <c:pt idx="5427">
                  <c:v>2713.5</c:v>
                </c:pt>
                <c:pt idx="5428">
                  <c:v>2714</c:v>
                </c:pt>
                <c:pt idx="5429">
                  <c:v>2714.5</c:v>
                </c:pt>
                <c:pt idx="5430">
                  <c:v>2715</c:v>
                </c:pt>
                <c:pt idx="5431">
                  <c:v>2715.5</c:v>
                </c:pt>
                <c:pt idx="5432">
                  <c:v>2716</c:v>
                </c:pt>
                <c:pt idx="5433">
                  <c:v>2716.5</c:v>
                </c:pt>
                <c:pt idx="5434">
                  <c:v>2717</c:v>
                </c:pt>
                <c:pt idx="5435">
                  <c:v>2717.5</c:v>
                </c:pt>
                <c:pt idx="5436">
                  <c:v>2718</c:v>
                </c:pt>
                <c:pt idx="5437">
                  <c:v>2718.5</c:v>
                </c:pt>
                <c:pt idx="5438">
                  <c:v>2719</c:v>
                </c:pt>
                <c:pt idx="5439">
                  <c:v>2719.5</c:v>
                </c:pt>
                <c:pt idx="5440">
                  <c:v>2720</c:v>
                </c:pt>
                <c:pt idx="5441">
                  <c:v>2720.5</c:v>
                </c:pt>
                <c:pt idx="5442">
                  <c:v>2721</c:v>
                </c:pt>
                <c:pt idx="5443">
                  <c:v>2721.5</c:v>
                </c:pt>
                <c:pt idx="5444">
                  <c:v>2722</c:v>
                </c:pt>
                <c:pt idx="5445">
                  <c:v>2722.5</c:v>
                </c:pt>
                <c:pt idx="5446">
                  <c:v>2723</c:v>
                </c:pt>
                <c:pt idx="5447">
                  <c:v>2723.5</c:v>
                </c:pt>
                <c:pt idx="5448">
                  <c:v>2724</c:v>
                </c:pt>
                <c:pt idx="5449">
                  <c:v>2724.5</c:v>
                </c:pt>
                <c:pt idx="5450">
                  <c:v>2725</c:v>
                </c:pt>
                <c:pt idx="5451">
                  <c:v>2725.5</c:v>
                </c:pt>
                <c:pt idx="5452">
                  <c:v>2726</c:v>
                </c:pt>
                <c:pt idx="5453">
                  <c:v>2726.5</c:v>
                </c:pt>
                <c:pt idx="5454">
                  <c:v>2727</c:v>
                </c:pt>
                <c:pt idx="5455">
                  <c:v>2727.5</c:v>
                </c:pt>
                <c:pt idx="5456">
                  <c:v>2728</c:v>
                </c:pt>
                <c:pt idx="5457">
                  <c:v>2728.5</c:v>
                </c:pt>
                <c:pt idx="5458">
                  <c:v>2729</c:v>
                </c:pt>
                <c:pt idx="5459">
                  <c:v>2729.5</c:v>
                </c:pt>
                <c:pt idx="5460">
                  <c:v>2730</c:v>
                </c:pt>
                <c:pt idx="5461">
                  <c:v>2730.5</c:v>
                </c:pt>
                <c:pt idx="5462">
                  <c:v>2731</c:v>
                </c:pt>
                <c:pt idx="5463">
                  <c:v>2731.5</c:v>
                </c:pt>
                <c:pt idx="5464">
                  <c:v>2732</c:v>
                </c:pt>
                <c:pt idx="5465">
                  <c:v>2732.5</c:v>
                </c:pt>
                <c:pt idx="5466">
                  <c:v>2733</c:v>
                </c:pt>
                <c:pt idx="5467">
                  <c:v>2733.5</c:v>
                </c:pt>
                <c:pt idx="5468">
                  <c:v>2734</c:v>
                </c:pt>
                <c:pt idx="5469">
                  <c:v>2734.5</c:v>
                </c:pt>
                <c:pt idx="5470">
                  <c:v>2735</c:v>
                </c:pt>
                <c:pt idx="5471">
                  <c:v>2735.5</c:v>
                </c:pt>
                <c:pt idx="5472">
                  <c:v>2736</c:v>
                </c:pt>
                <c:pt idx="5473">
                  <c:v>2736.5</c:v>
                </c:pt>
                <c:pt idx="5474">
                  <c:v>2737</c:v>
                </c:pt>
                <c:pt idx="5475">
                  <c:v>2737.5</c:v>
                </c:pt>
                <c:pt idx="5476">
                  <c:v>2738</c:v>
                </c:pt>
                <c:pt idx="5477">
                  <c:v>2738.5</c:v>
                </c:pt>
                <c:pt idx="5478">
                  <c:v>2739</c:v>
                </c:pt>
                <c:pt idx="5479">
                  <c:v>2739.5</c:v>
                </c:pt>
                <c:pt idx="5480">
                  <c:v>2740</c:v>
                </c:pt>
                <c:pt idx="5481">
                  <c:v>2740.5</c:v>
                </c:pt>
                <c:pt idx="5482">
                  <c:v>2741</c:v>
                </c:pt>
                <c:pt idx="5483">
                  <c:v>2741.5</c:v>
                </c:pt>
                <c:pt idx="5484">
                  <c:v>2742</c:v>
                </c:pt>
                <c:pt idx="5485">
                  <c:v>2742.5</c:v>
                </c:pt>
                <c:pt idx="5486">
                  <c:v>2743</c:v>
                </c:pt>
                <c:pt idx="5487">
                  <c:v>2743.5</c:v>
                </c:pt>
                <c:pt idx="5488">
                  <c:v>2744</c:v>
                </c:pt>
                <c:pt idx="5489">
                  <c:v>2744.5</c:v>
                </c:pt>
                <c:pt idx="5490">
                  <c:v>2745</c:v>
                </c:pt>
                <c:pt idx="5491">
                  <c:v>2745.5</c:v>
                </c:pt>
                <c:pt idx="5492">
                  <c:v>2746</c:v>
                </c:pt>
                <c:pt idx="5493">
                  <c:v>2746.5</c:v>
                </c:pt>
                <c:pt idx="5494">
                  <c:v>2747</c:v>
                </c:pt>
                <c:pt idx="5495">
                  <c:v>2747.5</c:v>
                </c:pt>
                <c:pt idx="5496">
                  <c:v>2748</c:v>
                </c:pt>
                <c:pt idx="5497">
                  <c:v>2748.5</c:v>
                </c:pt>
                <c:pt idx="5498">
                  <c:v>2749</c:v>
                </c:pt>
                <c:pt idx="5499">
                  <c:v>2749.5</c:v>
                </c:pt>
                <c:pt idx="5500">
                  <c:v>2750</c:v>
                </c:pt>
                <c:pt idx="5501">
                  <c:v>2750.5</c:v>
                </c:pt>
                <c:pt idx="5502">
                  <c:v>2751</c:v>
                </c:pt>
                <c:pt idx="5503">
                  <c:v>2751.5</c:v>
                </c:pt>
                <c:pt idx="5504">
                  <c:v>2752</c:v>
                </c:pt>
                <c:pt idx="5505">
                  <c:v>2752.5</c:v>
                </c:pt>
                <c:pt idx="5506">
                  <c:v>2753</c:v>
                </c:pt>
                <c:pt idx="5507">
                  <c:v>2753.5</c:v>
                </c:pt>
                <c:pt idx="5508">
                  <c:v>2754</c:v>
                </c:pt>
                <c:pt idx="5509">
                  <c:v>2754.5</c:v>
                </c:pt>
                <c:pt idx="5510">
                  <c:v>2755</c:v>
                </c:pt>
                <c:pt idx="5511">
                  <c:v>2755.5</c:v>
                </c:pt>
                <c:pt idx="5512">
                  <c:v>2756</c:v>
                </c:pt>
                <c:pt idx="5513">
                  <c:v>2756.5</c:v>
                </c:pt>
                <c:pt idx="5514">
                  <c:v>2757</c:v>
                </c:pt>
                <c:pt idx="5515">
                  <c:v>2757.5</c:v>
                </c:pt>
                <c:pt idx="5516">
                  <c:v>2758</c:v>
                </c:pt>
                <c:pt idx="5517">
                  <c:v>2758.5</c:v>
                </c:pt>
                <c:pt idx="5518">
                  <c:v>2759</c:v>
                </c:pt>
                <c:pt idx="5519">
                  <c:v>2759.5</c:v>
                </c:pt>
                <c:pt idx="5520">
                  <c:v>2760</c:v>
                </c:pt>
                <c:pt idx="5521">
                  <c:v>2760.5</c:v>
                </c:pt>
                <c:pt idx="5522">
                  <c:v>2761</c:v>
                </c:pt>
                <c:pt idx="5523">
                  <c:v>2761.5</c:v>
                </c:pt>
                <c:pt idx="5524">
                  <c:v>2762</c:v>
                </c:pt>
                <c:pt idx="5525">
                  <c:v>2762.5</c:v>
                </c:pt>
                <c:pt idx="5526">
                  <c:v>2763</c:v>
                </c:pt>
                <c:pt idx="5527">
                  <c:v>2763.5</c:v>
                </c:pt>
                <c:pt idx="5528">
                  <c:v>2764</c:v>
                </c:pt>
                <c:pt idx="5529">
                  <c:v>2764.5</c:v>
                </c:pt>
                <c:pt idx="5530">
                  <c:v>2765</c:v>
                </c:pt>
                <c:pt idx="5531">
                  <c:v>2765.5</c:v>
                </c:pt>
                <c:pt idx="5532">
                  <c:v>2766</c:v>
                </c:pt>
                <c:pt idx="5533">
                  <c:v>2766.5</c:v>
                </c:pt>
                <c:pt idx="5534">
                  <c:v>2767</c:v>
                </c:pt>
                <c:pt idx="5535">
                  <c:v>2767.5</c:v>
                </c:pt>
                <c:pt idx="5536">
                  <c:v>2768</c:v>
                </c:pt>
                <c:pt idx="5537">
                  <c:v>2768.5</c:v>
                </c:pt>
                <c:pt idx="5538">
                  <c:v>2769</c:v>
                </c:pt>
                <c:pt idx="5539">
                  <c:v>2769.5</c:v>
                </c:pt>
                <c:pt idx="5540">
                  <c:v>2770</c:v>
                </c:pt>
                <c:pt idx="5541">
                  <c:v>2770.5</c:v>
                </c:pt>
                <c:pt idx="5542">
                  <c:v>2771</c:v>
                </c:pt>
                <c:pt idx="5543">
                  <c:v>2771.5</c:v>
                </c:pt>
                <c:pt idx="5544">
                  <c:v>2772</c:v>
                </c:pt>
                <c:pt idx="5545">
                  <c:v>2772.5</c:v>
                </c:pt>
                <c:pt idx="5546">
                  <c:v>2773</c:v>
                </c:pt>
                <c:pt idx="5547">
                  <c:v>2773.5</c:v>
                </c:pt>
                <c:pt idx="5548">
                  <c:v>2774</c:v>
                </c:pt>
                <c:pt idx="5549">
                  <c:v>2774.5</c:v>
                </c:pt>
                <c:pt idx="5550">
                  <c:v>2775</c:v>
                </c:pt>
                <c:pt idx="5551">
                  <c:v>2775.5</c:v>
                </c:pt>
                <c:pt idx="5552">
                  <c:v>2776</c:v>
                </c:pt>
                <c:pt idx="5553">
                  <c:v>2776.5</c:v>
                </c:pt>
                <c:pt idx="5554">
                  <c:v>2777</c:v>
                </c:pt>
                <c:pt idx="5555">
                  <c:v>2777.5</c:v>
                </c:pt>
                <c:pt idx="5556">
                  <c:v>2778</c:v>
                </c:pt>
                <c:pt idx="5557">
                  <c:v>2778.5</c:v>
                </c:pt>
                <c:pt idx="5558">
                  <c:v>2779</c:v>
                </c:pt>
                <c:pt idx="5559">
                  <c:v>2779.5</c:v>
                </c:pt>
                <c:pt idx="5560">
                  <c:v>2780</c:v>
                </c:pt>
                <c:pt idx="5561">
                  <c:v>2780.5</c:v>
                </c:pt>
                <c:pt idx="5562">
                  <c:v>2781</c:v>
                </c:pt>
                <c:pt idx="5563">
                  <c:v>2781.5</c:v>
                </c:pt>
                <c:pt idx="5564">
                  <c:v>2782</c:v>
                </c:pt>
                <c:pt idx="5565">
                  <c:v>2782.5</c:v>
                </c:pt>
                <c:pt idx="5566">
                  <c:v>2783</c:v>
                </c:pt>
                <c:pt idx="5567">
                  <c:v>2783.5</c:v>
                </c:pt>
                <c:pt idx="5568">
                  <c:v>2784</c:v>
                </c:pt>
                <c:pt idx="5569">
                  <c:v>2784.5</c:v>
                </c:pt>
                <c:pt idx="5570">
                  <c:v>2785</c:v>
                </c:pt>
                <c:pt idx="5571">
                  <c:v>2785.5</c:v>
                </c:pt>
                <c:pt idx="5572">
                  <c:v>2786</c:v>
                </c:pt>
                <c:pt idx="5573">
                  <c:v>2786.5</c:v>
                </c:pt>
                <c:pt idx="5574">
                  <c:v>2787</c:v>
                </c:pt>
                <c:pt idx="5575">
                  <c:v>2787.5</c:v>
                </c:pt>
                <c:pt idx="5576">
                  <c:v>2788</c:v>
                </c:pt>
                <c:pt idx="5577">
                  <c:v>2788.5</c:v>
                </c:pt>
                <c:pt idx="5578">
                  <c:v>2789</c:v>
                </c:pt>
                <c:pt idx="5579">
                  <c:v>2789.5</c:v>
                </c:pt>
                <c:pt idx="5580">
                  <c:v>2790</c:v>
                </c:pt>
                <c:pt idx="5581">
                  <c:v>2790.5</c:v>
                </c:pt>
                <c:pt idx="5582">
                  <c:v>2791</c:v>
                </c:pt>
                <c:pt idx="5583">
                  <c:v>2791.5</c:v>
                </c:pt>
                <c:pt idx="5584">
                  <c:v>2792</c:v>
                </c:pt>
                <c:pt idx="5585">
                  <c:v>2792.5</c:v>
                </c:pt>
                <c:pt idx="5586">
                  <c:v>2793</c:v>
                </c:pt>
                <c:pt idx="5587">
                  <c:v>2793.5</c:v>
                </c:pt>
                <c:pt idx="5588">
                  <c:v>2794</c:v>
                </c:pt>
                <c:pt idx="5589">
                  <c:v>2794.5</c:v>
                </c:pt>
                <c:pt idx="5590">
                  <c:v>2795</c:v>
                </c:pt>
                <c:pt idx="5591">
                  <c:v>2795.5</c:v>
                </c:pt>
                <c:pt idx="5592">
                  <c:v>2796</c:v>
                </c:pt>
                <c:pt idx="5593">
                  <c:v>2796.5</c:v>
                </c:pt>
                <c:pt idx="5594">
                  <c:v>2797</c:v>
                </c:pt>
                <c:pt idx="5595">
                  <c:v>2797.5</c:v>
                </c:pt>
                <c:pt idx="5596">
                  <c:v>2798</c:v>
                </c:pt>
                <c:pt idx="5597">
                  <c:v>2798.5</c:v>
                </c:pt>
                <c:pt idx="5598">
                  <c:v>2799</c:v>
                </c:pt>
                <c:pt idx="5599">
                  <c:v>2799.5</c:v>
                </c:pt>
                <c:pt idx="5600">
                  <c:v>2800</c:v>
                </c:pt>
                <c:pt idx="5601">
                  <c:v>2800.5</c:v>
                </c:pt>
                <c:pt idx="5602">
                  <c:v>2801</c:v>
                </c:pt>
                <c:pt idx="5603">
                  <c:v>2801.5</c:v>
                </c:pt>
                <c:pt idx="5604">
                  <c:v>2802</c:v>
                </c:pt>
                <c:pt idx="5605">
                  <c:v>2802.5</c:v>
                </c:pt>
                <c:pt idx="5606">
                  <c:v>2803</c:v>
                </c:pt>
                <c:pt idx="5607">
                  <c:v>2803.5</c:v>
                </c:pt>
                <c:pt idx="5608">
                  <c:v>2804</c:v>
                </c:pt>
                <c:pt idx="5609">
                  <c:v>2804.5</c:v>
                </c:pt>
                <c:pt idx="5610">
                  <c:v>2805</c:v>
                </c:pt>
                <c:pt idx="5611">
                  <c:v>2805.5</c:v>
                </c:pt>
                <c:pt idx="5612">
                  <c:v>2806</c:v>
                </c:pt>
                <c:pt idx="5613">
                  <c:v>2806.5</c:v>
                </c:pt>
                <c:pt idx="5614">
                  <c:v>2807</c:v>
                </c:pt>
                <c:pt idx="5615">
                  <c:v>2807.5</c:v>
                </c:pt>
                <c:pt idx="5616">
                  <c:v>2808</c:v>
                </c:pt>
                <c:pt idx="5617">
                  <c:v>2808.5</c:v>
                </c:pt>
                <c:pt idx="5618">
                  <c:v>2809</c:v>
                </c:pt>
                <c:pt idx="5619">
                  <c:v>2809.5</c:v>
                </c:pt>
                <c:pt idx="5620">
                  <c:v>2810</c:v>
                </c:pt>
                <c:pt idx="5621">
                  <c:v>2810.5</c:v>
                </c:pt>
                <c:pt idx="5622">
                  <c:v>2811</c:v>
                </c:pt>
                <c:pt idx="5623">
                  <c:v>2811.5</c:v>
                </c:pt>
                <c:pt idx="5624">
                  <c:v>2812</c:v>
                </c:pt>
                <c:pt idx="5625">
                  <c:v>2812.5</c:v>
                </c:pt>
                <c:pt idx="5626">
                  <c:v>2813</c:v>
                </c:pt>
                <c:pt idx="5627">
                  <c:v>2813.5</c:v>
                </c:pt>
                <c:pt idx="5628">
                  <c:v>2814</c:v>
                </c:pt>
                <c:pt idx="5629">
                  <c:v>2814.5</c:v>
                </c:pt>
                <c:pt idx="5630">
                  <c:v>2815</c:v>
                </c:pt>
                <c:pt idx="5631">
                  <c:v>2815.5</c:v>
                </c:pt>
                <c:pt idx="5632">
                  <c:v>2816</c:v>
                </c:pt>
                <c:pt idx="5633">
                  <c:v>2816.5</c:v>
                </c:pt>
                <c:pt idx="5634">
                  <c:v>2817</c:v>
                </c:pt>
                <c:pt idx="5635">
                  <c:v>2817.5</c:v>
                </c:pt>
                <c:pt idx="5636">
                  <c:v>2818</c:v>
                </c:pt>
                <c:pt idx="5637">
                  <c:v>2818.5</c:v>
                </c:pt>
                <c:pt idx="5638">
                  <c:v>2819</c:v>
                </c:pt>
                <c:pt idx="5639">
                  <c:v>2819.5</c:v>
                </c:pt>
                <c:pt idx="5640">
                  <c:v>2820</c:v>
                </c:pt>
                <c:pt idx="5641">
                  <c:v>2820.5</c:v>
                </c:pt>
                <c:pt idx="5642">
                  <c:v>2821</c:v>
                </c:pt>
                <c:pt idx="5643">
                  <c:v>2821.5</c:v>
                </c:pt>
                <c:pt idx="5644">
                  <c:v>2822</c:v>
                </c:pt>
                <c:pt idx="5645">
                  <c:v>2822.5</c:v>
                </c:pt>
                <c:pt idx="5646">
                  <c:v>2823</c:v>
                </c:pt>
                <c:pt idx="5647">
                  <c:v>2823.5</c:v>
                </c:pt>
                <c:pt idx="5648">
                  <c:v>2824</c:v>
                </c:pt>
                <c:pt idx="5649">
                  <c:v>2824.5</c:v>
                </c:pt>
                <c:pt idx="5650">
                  <c:v>2825</c:v>
                </c:pt>
                <c:pt idx="5651">
                  <c:v>2825.5</c:v>
                </c:pt>
                <c:pt idx="5652">
                  <c:v>2826</c:v>
                </c:pt>
                <c:pt idx="5653">
                  <c:v>2826.5</c:v>
                </c:pt>
                <c:pt idx="5654">
                  <c:v>2827</c:v>
                </c:pt>
                <c:pt idx="5655">
                  <c:v>2827.5</c:v>
                </c:pt>
                <c:pt idx="5656">
                  <c:v>2828</c:v>
                </c:pt>
                <c:pt idx="5657">
                  <c:v>2828.5</c:v>
                </c:pt>
                <c:pt idx="5658">
                  <c:v>2829</c:v>
                </c:pt>
                <c:pt idx="5659">
                  <c:v>2829.5</c:v>
                </c:pt>
                <c:pt idx="5660">
                  <c:v>2830</c:v>
                </c:pt>
                <c:pt idx="5661">
                  <c:v>2830.5</c:v>
                </c:pt>
                <c:pt idx="5662">
                  <c:v>2831</c:v>
                </c:pt>
                <c:pt idx="5663">
                  <c:v>2831.5</c:v>
                </c:pt>
                <c:pt idx="5664">
                  <c:v>2832</c:v>
                </c:pt>
                <c:pt idx="5665">
                  <c:v>2832.5</c:v>
                </c:pt>
                <c:pt idx="5666">
                  <c:v>2833</c:v>
                </c:pt>
                <c:pt idx="5667">
                  <c:v>2833.5</c:v>
                </c:pt>
                <c:pt idx="5668">
                  <c:v>2834</c:v>
                </c:pt>
                <c:pt idx="5669">
                  <c:v>2834.5</c:v>
                </c:pt>
                <c:pt idx="5670">
                  <c:v>2835</c:v>
                </c:pt>
                <c:pt idx="5671">
                  <c:v>2835.5</c:v>
                </c:pt>
                <c:pt idx="5672">
                  <c:v>2836</c:v>
                </c:pt>
                <c:pt idx="5673">
                  <c:v>2836.5</c:v>
                </c:pt>
                <c:pt idx="5674">
                  <c:v>2837</c:v>
                </c:pt>
                <c:pt idx="5675">
                  <c:v>2837.5</c:v>
                </c:pt>
                <c:pt idx="5676">
                  <c:v>2838</c:v>
                </c:pt>
                <c:pt idx="5677">
                  <c:v>2838.5</c:v>
                </c:pt>
                <c:pt idx="5678">
                  <c:v>2839</c:v>
                </c:pt>
                <c:pt idx="5679">
                  <c:v>2839.5</c:v>
                </c:pt>
                <c:pt idx="5680">
                  <c:v>2840</c:v>
                </c:pt>
                <c:pt idx="5681">
                  <c:v>2840.5</c:v>
                </c:pt>
                <c:pt idx="5682">
                  <c:v>2841</c:v>
                </c:pt>
                <c:pt idx="5683">
                  <c:v>2841.5</c:v>
                </c:pt>
                <c:pt idx="5684">
                  <c:v>2842</c:v>
                </c:pt>
                <c:pt idx="5685">
                  <c:v>2842.5</c:v>
                </c:pt>
                <c:pt idx="5686">
                  <c:v>2843</c:v>
                </c:pt>
                <c:pt idx="5687">
                  <c:v>2843.5</c:v>
                </c:pt>
                <c:pt idx="5688">
                  <c:v>2844</c:v>
                </c:pt>
                <c:pt idx="5689">
                  <c:v>2844.5</c:v>
                </c:pt>
                <c:pt idx="5690">
                  <c:v>2845</c:v>
                </c:pt>
                <c:pt idx="5691">
                  <c:v>2845.5</c:v>
                </c:pt>
                <c:pt idx="5692">
                  <c:v>2846</c:v>
                </c:pt>
                <c:pt idx="5693">
                  <c:v>2846.5</c:v>
                </c:pt>
                <c:pt idx="5694">
                  <c:v>2847</c:v>
                </c:pt>
                <c:pt idx="5695">
                  <c:v>2847.5</c:v>
                </c:pt>
                <c:pt idx="5696">
                  <c:v>2848</c:v>
                </c:pt>
                <c:pt idx="5697">
                  <c:v>2848.5</c:v>
                </c:pt>
                <c:pt idx="5698">
                  <c:v>2849</c:v>
                </c:pt>
                <c:pt idx="5699">
                  <c:v>2849.5</c:v>
                </c:pt>
                <c:pt idx="5700">
                  <c:v>2850</c:v>
                </c:pt>
                <c:pt idx="5701">
                  <c:v>2850.5</c:v>
                </c:pt>
                <c:pt idx="5702">
                  <c:v>2851</c:v>
                </c:pt>
                <c:pt idx="5703">
                  <c:v>2851.5</c:v>
                </c:pt>
                <c:pt idx="5704">
                  <c:v>2852</c:v>
                </c:pt>
                <c:pt idx="5705">
                  <c:v>2852.5</c:v>
                </c:pt>
                <c:pt idx="5706">
                  <c:v>2853</c:v>
                </c:pt>
                <c:pt idx="5707">
                  <c:v>2853.5</c:v>
                </c:pt>
                <c:pt idx="5708">
                  <c:v>2854</c:v>
                </c:pt>
                <c:pt idx="5709">
                  <c:v>2854.5</c:v>
                </c:pt>
                <c:pt idx="5710">
                  <c:v>2855</c:v>
                </c:pt>
                <c:pt idx="5711">
                  <c:v>2855.5</c:v>
                </c:pt>
                <c:pt idx="5712">
                  <c:v>2856</c:v>
                </c:pt>
                <c:pt idx="5713">
                  <c:v>2856.5</c:v>
                </c:pt>
                <c:pt idx="5714">
                  <c:v>2857</c:v>
                </c:pt>
                <c:pt idx="5715">
                  <c:v>2857.5</c:v>
                </c:pt>
                <c:pt idx="5716">
                  <c:v>2858</c:v>
                </c:pt>
                <c:pt idx="5717">
                  <c:v>2858.5</c:v>
                </c:pt>
                <c:pt idx="5718">
                  <c:v>2859</c:v>
                </c:pt>
                <c:pt idx="5719">
                  <c:v>2859.5</c:v>
                </c:pt>
                <c:pt idx="5720">
                  <c:v>2860</c:v>
                </c:pt>
                <c:pt idx="5721">
                  <c:v>2860.5</c:v>
                </c:pt>
                <c:pt idx="5722">
                  <c:v>2861</c:v>
                </c:pt>
                <c:pt idx="5723">
                  <c:v>2861.5</c:v>
                </c:pt>
                <c:pt idx="5724">
                  <c:v>2862</c:v>
                </c:pt>
                <c:pt idx="5725">
                  <c:v>2862.5</c:v>
                </c:pt>
                <c:pt idx="5726">
                  <c:v>2863</c:v>
                </c:pt>
                <c:pt idx="5727">
                  <c:v>2863.5</c:v>
                </c:pt>
                <c:pt idx="5728">
                  <c:v>2864</c:v>
                </c:pt>
                <c:pt idx="5729">
                  <c:v>2864.5</c:v>
                </c:pt>
                <c:pt idx="5730">
                  <c:v>2865</c:v>
                </c:pt>
                <c:pt idx="5731">
                  <c:v>2865.5</c:v>
                </c:pt>
                <c:pt idx="5732">
                  <c:v>2866</c:v>
                </c:pt>
                <c:pt idx="5733">
                  <c:v>2866.5</c:v>
                </c:pt>
                <c:pt idx="5734">
                  <c:v>2867</c:v>
                </c:pt>
                <c:pt idx="5735">
                  <c:v>2867.5</c:v>
                </c:pt>
                <c:pt idx="5736">
                  <c:v>2868</c:v>
                </c:pt>
                <c:pt idx="5737">
                  <c:v>2868.5</c:v>
                </c:pt>
                <c:pt idx="5738">
                  <c:v>2869</c:v>
                </c:pt>
                <c:pt idx="5739">
                  <c:v>2869.5</c:v>
                </c:pt>
                <c:pt idx="5740">
                  <c:v>2870</c:v>
                </c:pt>
                <c:pt idx="5741">
                  <c:v>2870.5</c:v>
                </c:pt>
                <c:pt idx="5742">
                  <c:v>2871</c:v>
                </c:pt>
                <c:pt idx="5743">
                  <c:v>2871.5</c:v>
                </c:pt>
                <c:pt idx="5744">
                  <c:v>2872</c:v>
                </c:pt>
                <c:pt idx="5745">
                  <c:v>2872.5</c:v>
                </c:pt>
                <c:pt idx="5746">
                  <c:v>2873</c:v>
                </c:pt>
                <c:pt idx="5747">
                  <c:v>2873.5</c:v>
                </c:pt>
                <c:pt idx="5748">
                  <c:v>2874</c:v>
                </c:pt>
                <c:pt idx="5749">
                  <c:v>2874.5</c:v>
                </c:pt>
                <c:pt idx="5750">
                  <c:v>2875</c:v>
                </c:pt>
                <c:pt idx="5751">
                  <c:v>2875.5</c:v>
                </c:pt>
                <c:pt idx="5752">
                  <c:v>2876</c:v>
                </c:pt>
                <c:pt idx="5753">
                  <c:v>2876.5</c:v>
                </c:pt>
                <c:pt idx="5754">
                  <c:v>2877</c:v>
                </c:pt>
                <c:pt idx="5755">
                  <c:v>2877.5</c:v>
                </c:pt>
                <c:pt idx="5756">
                  <c:v>2878</c:v>
                </c:pt>
                <c:pt idx="5757">
                  <c:v>2878.5</c:v>
                </c:pt>
                <c:pt idx="5758">
                  <c:v>2879</c:v>
                </c:pt>
                <c:pt idx="5759">
                  <c:v>2879.5</c:v>
                </c:pt>
                <c:pt idx="5760">
                  <c:v>2880</c:v>
                </c:pt>
                <c:pt idx="5761">
                  <c:v>2880.5</c:v>
                </c:pt>
                <c:pt idx="5762">
                  <c:v>2881</c:v>
                </c:pt>
                <c:pt idx="5763">
                  <c:v>2881.5</c:v>
                </c:pt>
                <c:pt idx="5764">
                  <c:v>2882</c:v>
                </c:pt>
                <c:pt idx="5765">
                  <c:v>2882.5</c:v>
                </c:pt>
                <c:pt idx="5766">
                  <c:v>2883</c:v>
                </c:pt>
                <c:pt idx="5767">
                  <c:v>2883.5</c:v>
                </c:pt>
                <c:pt idx="5768">
                  <c:v>2884</c:v>
                </c:pt>
                <c:pt idx="5769">
                  <c:v>2884.5</c:v>
                </c:pt>
                <c:pt idx="5770">
                  <c:v>2885</c:v>
                </c:pt>
                <c:pt idx="5771">
                  <c:v>2885.5</c:v>
                </c:pt>
                <c:pt idx="5772">
                  <c:v>2886</c:v>
                </c:pt>
                <c:pt idx="5773">
                  <c:v>2886.5</c:v>
                </c:pt>
                <c:pt idx="5774">
                  <c:v>2887</c:v>
                </c:pt>
                <c:pt idx="5775">
                  <c:v>2887.5</c:v>
                </c:pt>
                <c:pt idx="5776">
                  <c:v>2888</c:v>
                </c:pt>
                <c:pt idx="5777">
                  <c:v>2888.5</c:v>
                </c:pt>
                <c:pt idx="5778">
                  <c:v>2889</c:v>
                </c:pt>
                <c:pt idx="5779">
                  <c:v>2889.5</c:v>
                </c:pt>
                <c:pt idx="5780">
                  <c:v>2890</c:v>
                </c:pt>
                <c:pt idx="5781">
                  <c:v>2890.5</c:v>
                </c:pt>
                <c:pt idx="5782">
                  <c:v>2891</c:v>
                </c:pt>
                <c:pt idx="5783">
                  <c:v>2891.5</c:v>
                </c:pt>
                <c:pt idx="5784">
                  <c:v>2892</c:v>
                </c:pt>
                <c:pt idx="5785">
                  <c:v>2892.5</c:v>
                </c:pt>
                <c:pt idx="5786">
                  <c:v>2893</c:v>
                </c:pt>
                <c:pt idx="5787">
                  <c:v>2893.5</c:v>
                </c:pt>
                <c:pt idx="5788">
                  <c:v>2894</c:v>
                </c:pt>
                <c:pt idx="5789">
                  <c:v>2894.5</c:v>
                </c:pt>
                <c:pt idx="5790">
                  <c:v>2895</c:v>
                </c:pt>
                <c:pt idx="5791">
                  <c:v>2895.5</c:v>
                </c:pt>
                <c:pt idx="5792">
                  <c:v>2896</c:v>
                </c:pt>
                <c:pt idx="5793">
                  <c:v>2896.5</c:v>
                </c:pt>
                <c:pt idx="5794">
                  <c:v>2897</c:v>
                </c:pt>
                <c:pt idx="5795">
                  <c:v>2897.5</c:v>
                </c:pt>
                <c:pt idx="5796">
                  <c:v>2898</c:v>
                </c:pt>
                <c:pt idx="5797">
                  <c:v>2898.5</c:v>
                </c:pt>
                <c:pt idx="5798">
                  <c:v>2899</c:v>
                </c:pt>
                <c:pt idx="5799">
                  <c:v>2899.5</c:v>
                </c:pt>
                <c:pt idx="5800">
                  <c:v>2900</c:v>
                </c:pt>
                <c:pt idx="5801">
                  <c:v>2900.5</c:v>
                </c:pt>
                <c:pt idx="5802">
                  <c:v>2901</c:v>
                </c:pt>
                <c:pt idx="5803">
                  <c:v>2901.5</c:v>
                </c:pt>
                <c:pt idx="5804">
                  <c:v>2902</c:v>
                </c:pt>
                <c:pt idx="5805">
                  <c:v>2902.5</c:v>
                </c:pt>
                <c:pt idx="5806">
                  <c:v>2903</c:v>
                </c:pt>
                <c:pt idx="5807">
                  <c:v>2903.5</c:v>
                </c:pt>
                <c:pt idx="5808">
                  <c:v>2904</c:v>
                </c:pt>
                <c:pt idx="5809">
                  <c:v>2904.5</c:v>
                </c:pt>
                <c:pt idx="5810">
                  <c:v>2905</c:v>
                </c:pt>
                <c:pt idx="5811">
                  <c:v>2905.5</c:v>
                </c:pt>
                <c:pt idx="5812">
                  <c:v>2906</c:v>
                </c:pt>
                <c:pt idx="5813">
                  <c:v>2906.5</c:v>
                </c:pt>
                <c:pt idx="5814">
                  <c:v>2907</c:v>
                </c:pt>
                <c:pt idx="5815">
                  <c:v>2907.5</c:v>
                </c:pt>
                <c:pt idx="5816">
                  <c:v>2908</c:v>
                </c:pt>
                <c:pt idx="5817">
                  <c:v>2908.5</c:v>
                </c:pt>
                <c:pt idx="5818">
                  <c:v>2909</c:v>
                </c:pt>
                <c:pt idx="5819">
                  <c:v>2909.5</c:v>
                </c:pt>
                <c:pt idx="5820">
                  <c:v>2910</c:v>
                </c:pt>
                <c:pt idx="5821">
                  <c:v>2910.5</c:v>
                </c:pt>
                <c:pt idx="5822">
                  <c:v>2911</c:v>
                </c:pt>
                <c:pt idx="5823">
                  <c:v>2911.5</c:v>
                </c:pt>
                <c:pt idx="5824">
                  <c:v>2912</c:v>
                </c:pt>
                <c:pt idx="5825">
                  <c:v>2912.5</c:v>
                </c:pt>
                <c:pt idx="5826">
                  <c:v>2913</c:v>
                </c:pt>
                <c:pt idx="5827">
                  <c:v>2913.5</c:v>
                </c:pt>
                <c:pt idx="5828">
                  <c:v>2914</c:v>
                </c:pt>
                <c:pt idx="5829">
                  <c:v>2914.5</c:v>
                </c:pt>
                <c:pt idx="5830">
                  <c:v>2915</c:v>
                </c:pt>
                <c:pt idx="5831">
                  <c:v>2915.5</c:v>
                </c:pt>
                <c:pt idx="5832">
                  <c:v>2916</c:v>
                </c:pt>
                <c:pt idx="5833">
                  <c:v>2916.5</c:v>
                </c:pt>
                <c:pt idx="5834">
                  <c:v>2917</c:v>
                </c:pt>
                <c:pt idx="5835">
                  <c:v>2917.5</c:v>
                </c:pt>
                <c:pt idx="5836">
                  <c:v>2918</c:v>
                </c:pt>
                <c:pt idx="5837">
                  <c:v>2918.5</c:v>
                </c:pt>
                <c:pt idx="5838">
                  <c:v>2919</c:v>
                </c:pt>
                <c:pt idx="5839">
                  <c:v>2919.5</c:v>
                </c:pt>
                <c:pt idx="5840">
                  <c:v>2920</c:v>
                </c:pt>
                <c:pt idx="5841">
                  <c:v>2920.5</c:v>
                </c:pt>
                <c:pt idx="5842">
                  <c:v>2921</c:v>
                </c:pt>
                <c:pt idx="5843">
                  <c:v>2921.5</c:v>
                </c:pt>
                <c:pt idx="5844">
                  <c:v>2922</c:v>
                </c:pt>
                <c:pt idx="5845">
                  <c:v>2922.5</c:v>
                </c:pt>
                <c:pt idx="5846">
                  <c:v>2923</c:v>
                </c:pt>
                <c:pt idx="5847">
                  <c:v>2923.5</c:v>
                </c:pt>
                <c:pt idx="5848">
                  <c:v>2924</c:v>
                </c:pt>
                <c:pt idx="5849">
                  <c:v>2924.5</c:v>
                </c:pt>
                <c:pt idx="5850">
                  <c:v>2925</c:v>
                </c:pt>
                <c:pt idx="5851">
                  <c:v>2925.5</c:v>
                </c:pt>
                <c:pt idx="5852">
                  <c:v>2926</c:v>
                </c:pt>
                <c:pt idx="5853">
                  <c:v>2926.5</c:v>
                </c:pt>
                <c:pt idx="5854">
                  <c:v>2927</c:v>
                </c:pt>
                <c:pt idx="5855">
                  <c:v>2927.5</c:v>
                </c:pt>
                <c:pt idx="5856">
                  <c:v>2928</c:v>
                </c:pt>
                <c:pt idx="5857">
                  <c:v>2928.5</c:v>
                </c:pt>
                <c:pt idx="5858">
                  <c:v>2929</c:v>
                </c:pt>
                <c:pt idx="5859">
                  <c:v>2929.5</c:v>
                </c:pt>
                <c:pt idx="5860">
                  <c:v>2930</c:v>
                </c:pt>
                <c:pt idx="5861">
                  <c:v>2930.5</c:v>
                </c:pt>
                <c:pt idx="5862">
                  <c:v>2931</c:v>
                </c:pt>
                <c:pt idx="5863">
                  <c:v>2931.5</c:v>
                </c:pt>
                <c:pt idx="5864">
                  <c:v>2932</c:v>
                </c:pt>
                <c:pt idx="5865">
                  <c:v>2932.5</c:v>
                </c:pt>
                <c:pt idx="5866">
                  <c:v>2933</c:v>
                </c:pt>
                <c:pt idx="5867">
                  <c:v>2933.5</c:v>
                </c:pt>
                <c:pt idx="5868">
                  <c:v>2934</c:v>
                </c:pt>
                <c:pt idx="5869">
                  <c:v>2934.5</c:v>
                </c:pt>
                <c:pt idx="5870">
                  <c:v>2935</c:v>
                </c:pt>
                <c:pt idx="5871">
                  <c:v>2935.5</c:v>
                </c:pt>
                <c:pt idx="5872">
                  <c:v>2936</c:v>
                </c:pt>
                <c:pt idx="5873">
                  <c:v>2936.5</c:v>
                </c:pt>
                <c:pt idx="5874">
                  <c:v>2937</c:v>
                </c:pt>
                <c:pt idx="5875">
                  <c:v>2937.5</c:v>
                </c:pt>
                <c:pt idx="5876">
                  <c:v>2938</c:v>
                </c:pt>
                <c:pt idx="5877">
                  <c:v>2938.5</c:v>
                </c:pt>
                <c:pt idx="5878">
                  <c:v>2939</c:v>
                </c:pt>
                <c:pt idx="5879">
                  <c:v>2939.5</c:v>
                </c:pt>
                <c:pt idx="5880">
                  <c:v>2940</c:v>
                </c:pt>
                <c:pt idx="5881">
                  <c:v>2940.5</c:v>
                </c:pt>
                <c:pt idx="5882">
                  <c:v>2941</c:v>
                </c:pt>
                <c:pt idx="5883">
                  <c:v>2941.5</c:v>
                </c:pt>
                <c:pt idx="5884">
                  <c:v>2942</c:v>
                </c:pt>
                <c:pt idx="5885">
                  <c:v>2942.5</c:v>
                </c:pt>
                <c:pt idx="5886">
                  <c:v>2943</c:v>
                </c:pt>
                <c:pt idx="5887">
                  <c:v>2943.5</c:v>
                </c:pt>
                <c:pt idx="5888">
                  <c:v>2944</c:v>
                </c:pt>
                <c:pt idx="5889">
                  <c:v>2944.5</c:v>
                </c:pt>
                <c:pt idx="5890">
                  <c:v>2945</c:v>
                </c:pt>
                <c:pt idx="5891">
                  <c:v>2945.5</c:v>
                </c:pt>
                <c:pt idx="5892">
                  <c:v>2946</c:v>
                </c:pt>
                <c:pt idx="5893">
                  <c:v>2946.5</c:v>
                </c:pt>
                <c:pt idx="5894">
                  <c:v>2947</c:v>
                </c:pt>
                <c:pt idx="5895">
                  <c:v>2947.5</c:v>
                </c:pt>
                <c:pt idx="5896">
                  <c:v>2948</c:v>
                </c:pt>
                <c:pt idx="5897">
                  <c:v>2948.5</c:v>
                </c:pt>
                <c:pt idx="5898">
                  <c:v>2949</c:v>
                </c:pt>
                <c:pt idx="5899">
                  <c:v>2949.5</c:v>
                </c:pt>
                <c:pt idx="5900">
                  <c:v>2950</c:v>
                </c:pt>
                <c:pt idx="5901">
                  <c:v>2950.5</c:v>
                </c:pt>
                <c:pt idx="5902">
                  <c:v>2951</c:v>
                </c:pt>
                <c:pt idx="5903">
                  <c:v>2951.5</c:v>
                </c:pt>
                <c:pt idx="5904">
                  <c:v>2952</c:v>
                </c:pt>
                <c:pt idx="5905">
                  <c:v>2952.5</c:v>
                </c:pt>
                <c:pt idx="5906">
                  <c:v>2953</c:v>
                </c:pt>
                <c:pt idx="5907">
                  <c:v>2953.5</c:v>
                </c:pt>
                <c:pt idx="5908">
                  <c:v>2954</c:v>
                </c:pt>
                <c:pt idx="5909">
                  <c:v>2954.5</c:v>
                </c:pt>
                <c:pt idx="5910">
                  <c:v>2955</c:v>
                </c:pt>
                <c:pt idx="5911">
                  <c:v>2955.5</c:v>
                </c:pt>
                <c:pt idx="5912">
                  <c:v>2956</c:v>
                </c:pt>
                <c:pt idx="5913">
                  <c:v>2956.5</c:v>
                </c:pt>
                <c:pt idx="5914">
                  <c:v>2957</c:v>
                </c:pt>
                <c:pt idx="5915">
                  <c:v>2957.5</c:v>
                </c:pt>
                <c:pt idx="5916">
                  <c:v>2958</c:v>
                </c:pt>
                <c:pt idx="5917">
                  <c:v>2958.5</c:v>
                </c:pt>
                <c:pt idx="5918">
                  <c:v>2959</c:v>
                </c:pt>
                <c:pt idx="5919">
                  <c:v>2959.5</c:v>
                </c:pt>
                <c:pt idx="5920">
                  <c:v>2960</c:v>
                </c:pt>
                <c:pt idx="5921">
                  <c:v>2960.5</c:v>
                </c:pt>
                <c:pt idx="5922">
                  <c:v>2961</c:v>
                </c:pt>
                <c:pt idx="5923">
                  <c:v>2961.5</c:v>
                </c:pt>
                <c:pt idx="5924">
                  <c:v>2962</c:v>
                </c:pt>
                <c:pt idx="5925">
                  <c:v>2962.5</c:v>
                </c:pt>
                <c:pt idx="5926">
                  <c:v>2963</c:v>
                </c:pt>
                <c:pt idx="5927">
                  <c:v>2963.5</c:v>
                </c:pt>
                <c:pt idx="5928">
                  <c:v>2964</c:v>
                </c:pt>
                <c:pt idx="5929">
                  <c:v>2964.5</c:v>
                </c:pt>
                <c:pt idx="5930">
                  <c:v>2965</c:v>
                </c:pt>
                <c:pt idx="5931">
                  <c:v>2965.5</c:v>
                </c:pt>
                <c:pt idx="5932">
                  <c:v>2966</c:v>
                </c:pt>
                <c:pt idx="5933">
                  <c:v>2966.5</c:v>
                </c:pt>
                <c:pt idx="5934">
                  <c:v>2967</c:v>
                </c:pt>
                <c:pt idx="5935">
                  <c:v>2967.5</c:v>
                </c:pt>
                <c:pt idx="5936">
                  <c:v>2968</c:v>
                </c:pt>
                <c:pt idx="5937">
                  <c:v>2968.5</c:v>
                </c:pt>
                <c:pt idx="5938">
                  <c:v>2969</c:v>
                </c:pt>
                <c:pt idx="5939">
                  <c:v>2969.5</c:v>
                </c:pt>
                <c:pt idx="5940">
                  <c:v>2970</c:v>
                </c:pt>
                <c:pt idx="5941">
                  <c:v>2970.5</c:v>
                </c:pt>
                <c:pt idx="5942">
                  <c:v>2971</c:v>
                </c:pt>
                <c:pt idx="5943">
                  <c:v>2971.5</c:v>
                </c:pt>
                <c:pt idx="5944">
                  <c:v>2972</c:v>
                </c:pt>
                <c:pt idx="5945">
                  <c:v>2972.5</c:v>
                </c:pt>
                <c:pt idx="5946">
                  <c:v>2973</c:v>
                </c:pt>
                <c:pt idx="5947">
                  <c:v>2973.5</c:v>
                </c:pt>
                <c:pt idx="5948">
                  <c:v>2974</c:v>
                </c:pt>
                <c:pt idx="5949">
                  <c:v>2974.5</c:v>
                </c:pt>
                <c:pt idx="5950">
                  <c:v>2975</c:v>
                </c:pt>
                <c:pt idx="5951">
                  <c:v>2975.5</c:v>
                </c:pt>
                <c:pt idx="5952">
                  <c:v>2976</c:v>
                </c:pt>
                <c:pt idx="5953">
                  <c:v>2976.5</c:v>
                </c:pt>
                <c:pt idx="5954">
                  <c:v>2977</c:v>
                </c:pt>
                <c:pt idx="5955">
                  <c:v>2977.5</c:v>
                </c:pt>
                <c:pt idx="5956">
                  <c:v>2978</c:v>
                </c:pt>
                <c:pt idx="5957">
                  <c:v>2978.5</c:v>
                </c:pt>
                <c:pt idx="5958">
                  <c:v>2979</c:v>
                </c:pt>
                <c:pt idx="5959">
                  <c:v>2979.5</c:v>
                </c:pt>
                <c:pt idx="5960">
                  <c:v>2980</c:v>
                </c:pt>
                <c:pt idx="5961">
                  <c:v>2980.5</c:v>
                </c:pt>
                <c:pt idx="5962">
                  <c:v>2981</c:v>
                </c:pt>
                <c:pt idx="5963">
                  <c:v>2981.5</c:v>
                </c:pt>
                <c:pt idx="5964">
                  <c:v>2982</c:v>
                </c:pt>
                <c:pt idx="5965">
                  <c:v>2982.5</c:v>
                </c:pt>
                <c:pt idx="5966">
                  <c:v>2983</c:v>
                </c:pt>
                <c:pt idx="5967">
                  <c:v>2983.5</c:v>
                </c:pt>
                <c:pt idx="5968">
                  <c:v>2984</c:v>
                </c:pt>
                <c:pt idx="5969">
                  <c:v>2984.5</c:v>
                </c:pt>
                <c:pt idx="5970">
                  <c:v>2985</c:v>
                </c:pt>
                <c:pt idx="5971">
                  <c:v>2985.5</c:v>
                </c:pt>
                <c:pt idx="5972">
                  <c:v>2986</c:v>
                </c:pt>
                <c:pt idx="5973">
                  <c:v>2986.5</c:v>
                </c:pt>
                <c:pt idx="5974">
                  <c:v>2987</c:v>
                </c:pt>
                <c:pt idx="5975">
                  <c:v>2987.5</c:v>
                </c:pt>
                <c:pt idx="5976">
                  <c:v>2988</c:v>
                </c:pt>
                <c:pt idx="5977">
                  <c:v>2988.5</c:v>
                </c:pt>
                <c:pt idx="5978">
                  <c:v>2989</c:v>
                </c:pt>
                <c:pt idx="5979">
                  <c:v>2989.5</c:v>
                </c:pt>
                <c:pt idx="5980">
                  <c:v>2990</c:v>
                </c:pt>
                <c:pt idx="5981">
                  <c:v>2990.5</c:v>
                </c:pt>
                <c:pt idx="5982">
                  <c:v>2991</c:v>
                </c:pt>
                <c:pt idx="5983">
                  <c:v>2991.5</c:v>
                </c:pt>
                <c:pt idx="5984">
                  <c:v>2992</c:v>
                </c:pt>
                <c:pt idx="5985">
                  <c:v>2992.5</c:v>
                </c:pt>
                <c:pt idx="5986">
                  <c:v>2993</c:v>
                </c:pt>
                <c:pt idx="5987">
                  <c:v>2993.5</c:v>
                </c:pt>
                <c:pt idx="5988">
                  <c:v>2994</c:v>
                </c:pt>
                <c:pt idx="5989">
                  <c:v>2994.5</c:v>
                </c:pt>
                <c:pt idx="5990">
                  <c:v>2995</c:v>
                </c:pt>
                <c:pt idx="5991">
                  <c:v>2995.5</c:v>
                </c:pt>
                <c:pt idx="5992">
                  <c:v>2996</c:v>
                </c:pt>
                <c:pt idx="5993">
                  <c:v>2996.5</c:v>
                </c:pt>
                <c:pt idx="5994">
                  <c:v>2997</c:v>
                </c:pt>
                <c:pt idx="5995">
                  <c:v>2997.5</c:v>
                </c:pt>
                <c:pt idx="5996">
                  <c:v>2998</c:v>
                </c:pt>
                <c:pt idx="5997">
                  <c:v>2998.5</c:v>
                </c:pt>
                <c:pt idx="5998">
                  <c:v>2999</c:v>
                </c:pt>
                <c:pt idx="5999">
                  <c:v>2999.5</c:v>
                </c:pt>
                <c:pt idx="6000">
                  <c:v>3000</c:v>
                </c:pt>
                <c:pt idx="6001">
                  <c:v>3000.5</c:v>
                </c:pt>
                <c:pt idx="6002">
                  <c:v>3001</c:v>
                </c:pt>
                <c:pt idx="6003">
                  <c:v>3001.5</c:v>
                </c:pt>
                <c:pt idx="6004">
                  <c:v>3002</c:v>
                </c:pt>
                <c:pt idx="6005">
                  <c:v>3002.5</c:v>
                </c:pt>
                <c:pt idx="6006">
                  <c:v>3003</c:v>
                </c:pt>
                <c:pt idx="6007">
                  <c:v>3003.5</c:v>
                </c:pt>
                <c:pt idx="6008">
                  <c:v>3004</c:v>
                </c:pt>
                <c:pt idx="6009">
                  <c:v>3004.5</c:v>
                </c:pt>
                <c:pt idx="6010">
                  <c:v>3005</c:v>
                </c:pt>
                <c:pt idx="6011">
                  <c:v>3005.5</c:v>
                </c:pt>
                <c:pt idx="6012">
                  <c:v>3006</c:v>
                </c:pt>
                <c:pt idx="6013">
                  <c:v>3006.5</c:v>
                </c:pt>
                <c:pt idx="6014">
                  <c:v>3007</c:v>
                </c:pt>
                <c:pt idx="6015">
                  <c:v>3007.5</c:v>
                </c:pt>
                <c:pt idx="6016">
                  <c:v>3008</c:v>
                </c:pt>
                <c:pt idx="6017">
                  <c:v>3008.5</c:v>
                </c:pt>
                <c:pt idx="6018">
                  <c:v>3009</c:v>
                </c:pt>
                <c:pt idx="6019">
                  <c:v>3009.5</c:v>
                </c:pt>
                <c:pt idx="6020">
                  <c:v>3010</c:v>
                </c:pt>
                <c:pt idx="6021">
                  <c:v>3010.5</c:v>
                </c:pt>
                <c:pt idx="6022">
                  <c:v>3011</c:v>
                </c:pt>
                <c:pt idx="6023">
                  <c:v>3011.5</c:v>
                </c:pt>
                <c:pt idx="6024">
                  <c:v>3012</c:v>
                </c:pt>
                <c:pt idx="6025">
                  <c:v>3012.5</c:v>
                </c:pt>
                <c:pt idx="6026">
                  <c:v>3013</c:v>
                </c:pt>
                <c:pt idx="6027">
                  <c:v>3013.5</c:v>
                </c:pt>
                <c:pt idx="6028">
                  <c:v>3014</c:v>
                </c:pt>
                <c:pt idx="6029">
                  <c:v>3014.5</c:v>
                </c:pt>
                <c:pt idx="6030">
                  <c:v>3015</c:v>
                </c:pt>
                <c:pt idx="6031">
                  <c:v>3015.5</c:v>
                </c:pt>
                <c:pt idx="6032">
                  <c:v>3016</c:v>
                </c:pt>
                <c:pt idx="6033">
                  <c:v>3016.5</c:v>
                </c:pt>
                <c:pt idx="6034">
                  <c:v>3017</c:v>
                </c:pt>
                <c:pt idx="6035">
                  <c:v>3017.5</c:v>
                </c:pt>
                <c:pt idx="6036">
                  <c:v>3018</c:v>
                </c:pt>
                <c:pt idx="6037">
                  <c:v>3018.5</c:v>
                </c:pt>
                <c:pt idx="6038">
                  <c:v>3019</c:v>
                </c:pt>
                <c:pt idx="6039">
                  <c:v>3019.5</c:v>
                </c:pt>
                <c:pt idx="6040">
                  <c:v>3020</c:v>
                </c:pt>
                <c:pt idx="6041">
                  <c:v>3020.5</c:v>
                </c:pt>
                <c:pt idx="6042">
                  <c:v>3021</c:v>
                </c:pt>
                <c:pt idx="6043">
                  <c:v>3021.5</c:v>
                </c:pt>
                <c:pt idx="6044">
                  <c:v>3022</c:v>
                </c:pt>
                <c:pt idx="6045">
                  <c:v>3022.5</c:v>
                </c:pt>
                <c:pt idx="6046">
                  <c:v>3023</c:v>
                </c:pt>
                <c:pt idx="6047">
                  <c:v>3023.5</c:v>
                </c:pt>
                <c:pt idx="6048">
                  <c:v>3024</c:v>
                </c:pt>
                <c:pt idx="6049">
                  <c:v>3024.5</c:v>
                </c:pt>
                <c:pt idx="6050">
                  <c:v>3025</c:v>
                </c:pt>
                <c:pt idx="6051">
                  <c:v>3025.5</c:v>
                </c:pt>
                <c:pt idx="6052">
                  <c:v>3026</c:v>
                </c:pt>
                <c:pt idx="6053">
                  <c:v>3026.5</c:v>
                </c:pt>
                <c:pt idx="6054">
                  <c:v>3027</c:v>
                </c:pt>
                <c:pt idx="6055">
                  <c:v>3027.5</c:v>
                </c:pt>
                <c:pt idx="6056">
                  <c:v>3028</c:v>
                </c:pt>
                <c:pt idx="6057">
                  <c:v>3028.5</c:v>
                </c:pt>
                <c:pt idx="6058">
                  <c:v>3029</c:v>
                </c:pt>
                <c:pt idx="6059">
                  <c:v>3029.5</c:v>
                </c:pt>
                <c:pt idx="6060">
                  <c:v>3030</c:v>
                </c:pt>
                <c:pt idx="6061">
                  <c:v>3030.5</c:v>
                </c:pt>
                <c:pt idx="6062">
                  <c:v>3031</c:v>
                </c:pt>
                <c:pt idx="6063">
                  <c:v>3031.5</c:v>
                </c:pt>
                <c:pt idx="6064">
                  <c:v>3032</c:v>
                </c:pt>
                <c:pt idx="6065">
                  <c:v>3032.5</c:v>
                </c:pt>
                <c:pt idx="6066">
                  <c:v>3033</c:v>
                </c:pt>
                <c:pt idx="6067">
                  <c:v>3033.5</c:v>
                </c:pt>
                <c:pt idx="6068">
                  <c:v>3034</c:v>
                </c:pt>
                <c:pt idx="6069">
                  <c:v>3034.5</c:v>
                </c:pt>
                <c:pt idx="6070">
                  <c:v>3035</c:v>
                </c:pt>
                <c:pt idx="6071">
                  <c:v>3035.5</c:v>
                </c:pt>
                <c:pt idx="6072">
                  <c:v>3036</c:v>
                </c:pt>
                <c:pt idx="6073">
                  <c:v>3036.5</c:v>
                </c:pt>
                <c:pt idx="6074">
                  <c:v>3037</c:v>
                </c:pt>
                <c:pt idx="6075">
                  <c:v>3037.5</c:v>
                </c:pt>
                <c:pt idx="6076">
                  <c:v>3038</c:v>
                </c:pt>
                <c:pt idx="6077">
                  <c:v>3038.5</c:v>
                </c:pt>
                <c:pt idx="6078">
                  <c:v>3039</c:v>
                </c:pt>
                <c:pt idx="6079">
                  <c:v>3039.5</c:v>
                </c:pt>
                <c:pt idx="6080">
                  <c:v>3040</c:v>
                </c:pt>
                <c:pt idx="6081">
                  <c:v>3040.5</c:v>
                </c:pt>
                <c:pt idx="6082">
                  <c:v>3041</c:v>
                </c:pt>
                <c:pt idx="6083">
                  <c:v>3041.5</c:v>
                </c:pt>
                <c:pt idx="6084">
                  <c:v>3042</c:v>
                </c:pt>
                <c:pt idx="6085">
                  <c:v>3042.5</c:v>
                </c:pt>
                <c:pt idx="6086">
                  <c:v>3043</c:v>
                </c:pt>
                <c:pt idx="6087">
                  <c:v>3043.5</c:v>
                </c:pt>
                <c:pt idx="6088">
                  <c:v>3044</c:v>
                </c:pt>
                <c:pt idx="6089">
                  <c:v>3044.5</c:v>
                </c:pt>
                <c:pt idx="6090">
                  <c:v>3045</c:v>
                </c:pt>
                <c:pt idx="6091">
                  <c:v>3045.5</c:v>
                </c:pt>
                <c:pt idx="6092">
                  <c:v>3046</c:v>
                </c:pt>
                <c:pt idx="6093">
                  <c:v>3046.5</c:v>
                </c:pt>
                <c:pt idx="6094">
                  <c:v>3047</c:v>
                </c:pt>
                <c:pt idx="6095">
                  <c:v>3047.5</c:v>
                </c:pt>
                <c:pt idx="6096">
                  <c:v>3048</c:v>
                </c:pt>
                <c:pt idx="6097">
                  <c:v>3048.5</c:v>
                </c:pt>
                <c:pt idx="6098">
                  <c:v>3049</c:v>
                </c:pt>
                <c:pt idx="6099">
                  <c:v>3049.5</c:v>
                </c:pt>
                <c:pt idx="6100">
                  <c:v>3050</c:v>
                </c:pt>
                <c:pt idx="6101">
                  <c:v>3050.5</c:v>
                </c:pt>
                <c:pt idx="6102">
                  <c:v>3051</c:v>
                </c:pt>
                <c:pt idx="6103">
                  <c:v>3051.5</c:v>
                </c:pt>
                <c:pt idx="6104">
                  <c:v>3052</c:v>
                </c:pt>
                <c:pt idx="6105">
                  <c:v>3052.5</c:v>
                </c:pt>
                <c:pt idx="6106">
                  <c:v>3053</c:v>
                </c:pt>
                <c:pt idx="6107">
                  <c:v>3053.5</c:v>
                </c:pt>
                <c:pt idx="6108">
                  <c:v>3054</c:v>
                </c:pt>
                <c:pt idx="6109">
                  <c:v>3054.5</c:v>
                </c:pt>
                <c:pt idx="6110">
                  <c:v>3055</c:v>
                </c:pt>
                <c:pt idx="6111">
                  <c:v>3055.5</c:v>
                </c:pt>
                <c:pt idx="6112">
                  <c:v>3056</c:v>
                </c:pt>
                <c:pt idx="6113">
                  <c:v>3056.5</c:v>
                </c:pt>
                <c:pt idx="6114">
                  <c:v>3057</c:v>
                </c:pt>
                <c:pt idx="6115">
                  <c:v>3057.5</c:v>
                </c:pt>
                <c:pt idx="6116">
                  <c:v>3058</c:v>
                </c:pt>
                <c:pt idx="6117">
                  <c:v>3058.5</c:v>
                </c:pt>
                <c:pt idx="6118">
                  <c:v>3059</c:v>
                </c:pt>
                <c:pt idx="6119">
                  <c:v>3059.5</c:v>
                </c:pt>
                <c:pt idx="6120">
                  <c:v>3060</c:v>
                </c:pt>
                <c:pt idx="6121">
                  <c:v>3060.5</c:v>
                </c:pt>
                <c:pt idx="6122">
                  <c:v>3061</c:v>
                </c:pt>
                <c:pt idx="6123">
                  <c:v>3061.5</c:v>
                </c:pt>
                <c:pt idx="6124">
                  <c:v>3062</c:v>
                </c:pt>
                <c:pt idx="6125">
                  <c:v>3062.5</c:v>
                </c:pt>
                <c:pt idx="6126">
                  <c:v>3063</c:v>
                </c:pt>
                <c:pt idx="6127">
                  <c:v>3063.5</c:v>
                </c:pt>
                <c:pt idx="6128">
                  <c:v>3064</c:v>
                </c:pt>
                <c:pt idx="6129">
                  <c:v>3064.5</c:v>
                </c:pt>
                <c:pt idx="6130">
                  <c:v>3065</c:v>
                </c:pt>
                <c:pt idx="6131">
                  <c:v>3065.5</c:v>
                </c:pt>
                <c:pt idx="6132">
                  <c:v>3066</c:v>
                </c:pt>
                <c:pt idx="6133">
                  <c:v>3066.5</c:v>
                </c:pt>
                <c:pt idx="6134">
                  <c:v>3067</c:v>
                </c:pt>
                <c:pt idx="6135">
                  <c:v>3067.5</c:v>
                </c:pt>
                <c:pt idx="6136">
                  <c:v>3068</c:v>
                </c:pt>
                <c:pt idx="6137">
                  <c:v>3068.5</c:v>
                </c:pt>
                <c:pt idx="6138">
                  <c:v>3069</c:v>
                </c:pt>
                <c:pt idx="6139">
                  <c:v>3069.5</c:v>
                </c:pt>
                <c:pt idx="6140">
                  <c:v>3070</c:v>
                </c:pt>
                <c:pt idx="6141">
                  <c:v>3070.5</c:v>
                </c:pt>
                <c:pt idx="6142">
                  <c:v>3071</c:v>
                </c:pt>
                <c:pt idx="6143">
                  <c:v>3071.5</c:v>
                </c:pt>
                <c:pt idx="6144">
                  <c:v>3072</c:v>
                </c:pt>
                <c:pt idx="6145">
                  <c:v>3072.5</c:v>
                </c:pt>
                <c:pt idx="6146">
                  <c:v>3073</c:v>
                </c:pt>
                <c:pt idx="6147">
                  <c:v>3073.5</c:v>
                </c:pt>
                <c:pt idx="6148">
                  <c:v>3074</c:v>
                </c:pt>
                <c:pt idx="6149">
                  <c:v>3074.5</c:v>
                </c:pt>
                <c:pt idx="6150">
                  <c:v>3075</c:v>
                </c:pt>
                <c:pt idx="6151">
                  <c:v>3075.5</c:v>
                </c:pt>
                <c:pt idx="6152">
                  <c:v>3076</c:v>
                </c:pt>
                <c:pt idx="6153">
                  <c:v>3076.5</c:v>
                </c:pt>
                <c:pt idx="6154">
                  <c:v>3077</c:v>
                </c:pt>
                <c:pt idx="6155">
                  <c:v>3077.5</c:v>
                </c:pt>
                <c:pt idx="6156">
                  <c:v>3078</c:v>
                </c:pt>
                <c:pt idx="6157">
                  <c:v>3078.5</c:v>
                </c:pt>
                <c:pt idx="6158">
                  <c:v>3079</c:v>
                </c:pt>
                <c:pt idx="6159">
                  <c:v>3079.5</c:v>
                </c:pt>
                <c:pt idx="6160">
                  <c:v>3080</c:v>
                </c:pt>
                <c:pt idx="6161">
                  <c:v>3080.5</c:v>
                </c:pt>
                <c:pt idx="6162">
                  <c:v>3081</c:v>
                </c:pt>
                <c:pt idx="6163">
                  <c:v>3081.5</c:v>
                </c:pt>
                <c:pt idx="6164">
                  <c:v>3082</c:v>
                </c:pt>
                <c:pt idx="6165">
                  <c:v>3082.5</c:v>
                </c:pt>
                <c:pt idx="6166">
                  <c:v>3083</c:v>
                </c:pt>
                <c:pt idx="6167">
                  <c:v>3083.5</c:v>
                </c:pt>
                <c:pt idx="6168">
                  <c:v>3084</c:v>
                </c:pt>
                <c:pt idx="6169">
                  <c:v>3084.5</c:v>
                </c:pt>
                <c:pt idx="6170">
                  <c:v>3085</c:v>
                </c:pt>
                <c:pt idx="6171">
                  <c:v>3085.5</c:v>
                </c:pt>
                <c:pt idx="6172">
                  <c:v>3086</c:v>
                </c:pt>
                <c:pt idx="6173">
                  <c:v>3086.5</c:v>
                </c:pt>
                <c:pt idx="6174">
                  <c:v>3087</c:v>
                </c:pt>
                <c:pt idx="6175">
                  <c:v>3087.5</c:v>
                </c:pt>
                <c:pt idx="6176">
                  <c:v>3088</c:v>
                </c:pt>
                <c:pt idx="6177">
                  <c:v>3088.5</c:v>
                </c:pt>
                <c:pt idx="6178">
                  <c:v>3089</c:v>
                </c:pt>
                <c:pt idx="6179">
                  <c:v>3089.5</c:v>
                </c:pt>
                <c:pt idx="6180">
                  <c:v>3090</c:v>
                </c:pt>
                <c:pt idx="6181">
                  <c:v>3090.5</c:v>
                </c:pt>
                <c:pt idx="6182">
                  <c:v>3091</c:v>
                </c:pt>
                <c:pt idx="6183">
                  <c:v>3091.5</c:v>
                </c:pt>
                <c:pt idx="6184">
                  <c:v>3092</c:v>
                </c:pt>
                <c:pt idx="6185">
                  <c:v>3092.5</c:v>
                </c:pt>
                <c:pt idx="6186">
                  <c:v>3093</c:v>
                </c:pt>
                <c:pt idx="6187">
                  <c:v>3093.5</c:v>
                </c:pt>
                <c:pt idx="6188">
                  <c:v>3094</c:v>
                </c:pt>
                <c:pt idx="6189">
                  <c:v>3094.5</c:v>
                </c:pt>
                <c:pt idx="6190">
                  <c:v>3095</c:v>
                </c:pt>
                <c:pt idx="6191">
                  <c:v>3095.5</c:v>
                </c:pt>
                <c:pt idx="6192">
                  <c:v>3096</c:v>
                </c:pt>
                <c:pt idx="6193">
                  <c:v>3096.5</c:v>
                </c:pt>
                <c:pt idx="6194">
                  <c:v>3097</c:v>
                </c:pt>
                <c:pt idx="6195">
                  <c:v>3097.5</c:v>
                </c:pt>
                <c:pt idx="6196">
                  <c:v>3098</c:v>
                </c:pt>
                <c:pt idx="6197">
                  <c:v>3098.5</c:v>
                </c:pt>
                <c:pt idx="6198">
                  <c:v>3099</c:v>
                </c:pt>
                <c:pt idx="6199">
                  <c:v>3099.5</c:v>
                </c:pt>
                <c:pt idx="6200">
                  <c:v>3100</c:v>
                </c:pt>
                <c:pt idx="6201">
                  <c:v>3100.5</c:v>
                </c:pt>
                <c:pt idx="6202">
                  <c:v>3101</c:v>
                </c:pt>
                <c:pt idx="6203">
                  <c:v>3101.5</c:v>
                </c:pt>
                <c:pt idx="6204">
                  <c:v>3102</c:v>
                </c:pt>
                <c:pt idx="6205">
                  <c:v>3102.5</c:v>
                </c:pt>
                <c:pt idx="6206">
                  <c:v>3103</c:v>
                </c:pt>
                <c:pt idx="6207">
                  <c:v>3103.5</c:v>
                </c:pt>
                <c:pt idx="6208">
                  <c:v>3104</c:v>
                </c:pt>
                <c:pt idx="6209">
                  <c:v>3104.5</c:v>
                </c:pt>
                <c:pt idx="6210">
                  <c:v>3105</c:v>
                </c:pt>
                <c:pt idx="6211">
                  <c:v>3105.5</c:v>
                </c:pt>
                <c:pt idx="6212">
                  <c:v>3106</c:v>
                </c:pt>
                <c:pt idx="6213">
                  <c:v>3106.5</c:v>
                </c:pt>
                <c:pt idx="6214">
                  <c:v>3107</c:v>
                </c:pt>
                <c:pt idx="6215">
                  <c:v>3107.5</c:v>
                </c:pt>
                <c:pt idx="6216">
                  <c:v>3108</c:v>
                </c:pt>
                <c:pt idx="6217">
                  <c:v>3108.5</c:v>
                </c:pt>
                <c:pt idx="6218">
                  <c:v>3109</c:v>
                </c:pt>
                <c:pt idx="6219">
                  <c:v>3109.5</c:v>
                </c:pt>
                <c:pt idx="6220">
                  <c:v>3110</c:v>
                </c:pt>
                <c:pt idx="6221">
                  <c:v>3110.5</c:v>
                </c:pt>
                <c:pt idx="6222">
                  <c:v>3111</c:v>
                </c:pt>
                <c:pt idx="6223">
                  <c:v>3111.5</c:v>
                </c:pt>
                <c:pt idx="6224">
                  <c:v>3112</c:v>
                </c:pt>
                <c:pt idx="6225">
                  <c:v>3112.5</c:v>
                </c:pt>
                <c:pt idx="6226">
                  <c:v>3113</c:v>
                </c:pt>
                <c:pt idx="6227">
                  <c:v>3113.5</c:v>
                </c:pt>
                <c:pt idx="6228">
                  <c:v>3114</c:v>
                </c:pt>
                <c:pt idx="6229">
                  <c:v>3114.5</c:v>
                </c:pt>
                <c:pt idx="6230">
                  <c:v>3115</c:v>
                </c:pt>
                <c:pt idx="6231">
                  <c:v>3115.5</c:v>
                </c:pt>
                <c:pt idx="6232">
                  <c:v>3116</c:v>
                </c:pt>
                <c:pt idx="6233">
                  <c:v>3116.5</c:v>
                </c:pt>
                <c:pt idx="6234">
                  <c:v>3117</c:v>
                </c:pt>
                <c:pt idx="6235">
                  <c:v>3117.5</c:v>
                </c:pt>
                <c:pt idx="6236">
                  <c:v>3118</c:v>
                </c:pt>
                <c:pt idx="6237">
                  <c:v>3118.5</c:v>
                </c:pt>
                <c:pt idx="6238">
                  <c:v>3119</c:v>
                </c:pt>
                <c:pt idx="6239">
                  <c:v>3119.5</c:v>
                </c:pt>
                <c:pt idx="6240">
                  <c:v>3120</c:v>
                </c:pt>
                <c:pt idx="6241">
                  <c:v>3120.5</c:v>
                </c:pt>
                <c:pt idx="6242">
                  <c:v>3121</c:v>
                </c:pt>
                <c:pt idx="6243">
                  <c:v>3121.5</c:v>
                </c:pt>
                <c:pt idx="6244">
                  <c:v>3122</c:v>
                </c:pt>
                <c:pt idx="6245">
                  <c:v>3122.5</c:v>
                </c:pt>
                <c:pt idx="6246">
                  <c:v>3123</c:v>
                </c:pt>
                <c:pt idx="6247">
                  <c:v>3123.5</c:v>
                </c:pt>
                <c:pt idx="6248">
                  <c:v>3124</c:v>
                </c:pt>
                <c:pt idx="6249">
                  <c:v>3124.5</c:v>
                </c:pt>
                <c:pt idx="6250">
                  <c:v>3125</c:v>
                </c:pt>
                <c:pt idx="6251">
                  <c:v>3125.5</c:v>
                </c:pt>
                <c:pt idx="6252">
                  <c:v>3126</c:v>
                </c:pt>
                <c:pt idx="6253">
                  <c:v>3126.5</c:v>
                </c:pt>
                <c:pt idx="6254">
                  <c:v>3127</c:v>
                </c:pt>
                <c:pt idx="6255">
                  <c:v>3127.5</c:v>
                </c:pt>
                <c:pt idx="6256">
                  <c:v>3128</c:v>
                </c:pt>
                <c:pt idx="6257">
                  <c:v>3128.5</c:v>
                </c:pt>
                <c:pt idx="6258">
                  <c:v>3129</c:v>
                </c:pt>
                <c:pt idx="6259">
                  <c:v>3129.5</c:v>
                </c:pt>
                <c:pt idx="6260">
                  <c:v>3130</c:v>
                </c:pt>
                <c:pt idx="6261">
                  <c:v>3130.5</c:v>
                </c:pt>
                <c:pt idx="6262">
                  <c:v>3131</c:v>
                </c:pt>
                <c:pt idx="6263">
                  <c:v>3131.5</c:v>
                </c:pt>
                <c:pt idx="6264">
                  <c:v>3132</c:v>
                </c:pt>
                <c:pt idx="6265">
                  <c:v>3132.5</c:v>
                </c:pt>
                <c:pt idx="6266">
                  <c:v>3133</c:v>
                </c:pt>
                <c:pt idx="6267">
                  <c:v>3133.5</c:v>
                </c:pt>
                <c:pt idx="6268">
                  <c:v>3134</c:v>
                </c:pt>
                <c:pt idx="6269">
                  <c:v>3134.5</c:v>
                </c:pt>
                <c:pt idx="6270">
                  <c:v>3135</c:v>
                </c:pt>
                <c:pt idx="6271">
                  <c:v>3135.5</c:v>
                </c:pt>
                <c:pt idx="6272">
                  <c:v>3136</c:v>
                </c:pt>
                <c:pt idx="6273">
                  <c:v>3136.5</c:v>
                </c:pt>
                <c:pt idx="6274">
                  <c:v>3137</c:v>
                </c:pt>
                <c:pt idx="6275">
                  <c:v>3137.5</c:v>
                </c:pt>
                <c:pt idx="6276">
                  <c:v>3138</c:v>
                </c:pt>
                <c:pt idx="6277">
                  <c:v>3138.5</c:v>
                </c:pt>
                <c:pt idx="6278">
                  <c:v>3139</c:v>
                </c:pt>
                <c:pt idx="6279">
                  <c:v>3139.5</c:v>
                </c:pt>
                <c:pt idx="6280">
                  <c:v>3140</c:v>
                </c:pt>
                <c:pt idx="6281">
                  <c:v>3140.5</c:v>
                </c:pt>
                <c:pt idx="6282">
                  <c:v>3141</c:v>
                </c:pt>
                <c:pt idx="6283">
                  <c:v>3141.5</c:v>
                </c:pt>
                <c:pt idx="6284">
                  <c:v>3142</c:v>
                </c:pt>
                <c:pt idx="6285">
                  <c:v>3142.5</c:v>
                </c:pt>
                <c:pt idx="6286">
                  <c:v>3143</c:v>
                </c:pt>
                <c:pt idx="6287">
                  <c:v>3143.5</c:v>
                </c:pt>
                <c:pt idx="6288">
                  <c:v>3144</c:v>
                </c:pt>
                <c:pt idx="6289">
                  <c:v>3144.5</c:v>
                </c:pt>
                <c:pt idx="6290">
                  <c:v>3145</c:v>
                </c:pt>
                <c:pt idx="6291">
                  <c:v>3145.5</c:v>
                </c:pt>
                <c:pt idx="6292">
                  <c:v>3146</c:v>
                </c:pt>
                <c:pt idx="6293">
                  <c:v>3146.5</c:v>
                </c:pt>
                <c:pt idx="6294">
                  <c:v>3147</c:v>
                </c:pt>
                <c:pt idx="6295">
                  <c:v>3147.5</c:v>
                </c:pt>
                <c:pt idx="6296">
                  <c:v>3148</c:v>
                </c:pt>
                <c:pt idx="6297">
                  <c:v>3148.5</c:v>
                </c:pt>
                <c:pt idx="6298">
                  <c:v>3149</c:v>
                </c:pt>
                <c:pt idx="6299">
                  <c:v>3149.5</c:v>
                </c:pt>
                <c:pt idx="6300">
                  <c:v>3150</c:v>
                </c:pt>
                <c:pt idx="6301">
                  <c:v>3150.5</c:v>
                </c:pt>
                <c:pt idx="6302">
                  <c:v>3151</c:v>
                </c:pt>
                <c:pt idx="6303">
                  <c:v>3151.5</c:v>
                </c:pt>
                <c:pt idx="6304">
                  <c:v>3152</c:v>
                </c:pt>
                <c:pt idx="6305">
                  <c:v>3152.5</c:v>
                </c:pt>
                <c:pt idx="6306">
                  <c:v>3153</c:v>
                </c:pt>
                <c:pt idx="6307">
                  <c:v>3153.5</c:v>
                </c:pt>
                <c:pt idx="6308">
                  <c:v>3154</c:v>
                </c:pt>
                <c:pt idx="6309">
                  <c:v>3154.5</c:v>
                </c:pt>
                <c:pt idx="6310">
                  <c:v>3155</c:v>
                </c:pt>
                <c:pt idx="6311">
                  <c:v>3155.5</c:v>
                </c:pt>
                <c:pt idx="6312">
                  <c:v>3156</c:v>
                </c:pt>
                <c:pt idx="6313">
                  <c:v>3156.5</c:v>
                </c:pt>
                <c:pt idx="6314">
                  <c:v>3157</c:v>
                </c:pt>
                <c:pt idx="6315">
                  <c:v>3157.5</c:v>
                </c:pt>
                <c:pt idx="6316">
                  <c:v>3158</c:v>
                </c:pt>
                <c:pt idx="6317">
                  <c:v>3158.5</c:v>
                </c:pt>
                <c:pt idx="6318">
                  <c:v>3159</c:v>
                </c:pt>
                <c:pt idx="6319">
                  <c:v>3159.5</c:v>
                </c:pt>
                <c:pt idx="6320">
                  <c:v>3160</c:v>
                </c:pt>
                <c:pt idx="6321">
                  <c:v>3160.5</c:v>
                </c:pt>
                <c:pt idx="6322">
                  <c:v>3161</c:v>
                </c:pt>
                <c:pt idx="6323">
                  <c:v>3161.5</c:v>
                </c:pt>
                <c:pt idx="6324">
                  <c:v>3162</c:v>
                </c:pt>
                <c:pt idx="6325">
                  <c:v>3162.5</c:v>
                </c:pt>
                <c:pt idx="6326">
                  <c:v>3163</c:v>
                </c:pt>
                <c:pt idx="6327">
                  <c:v>3163.5</c:v>
                </c:pt>
                <c:pt idx="6328">
                  <c:v>3164</c:v>
                </c:pt>
                <c:pt idx="6329">
                  <c:v>3164.5</c:v>
                </c:pt>
                <c:pt idx="6330">
                  <c:v>3165</c:v>
                </c:pt>
                <c:pt idx="6331">
                  <c:v>3165.5</c:v>
                </c:pt>
                <c:pt idx="6332">
                  <c:v>3166</c:v>
                </c:pt>
                <c:pt idx="6333">
                  <c:v>3166.5</c:v>
                </c:pt>
                <c:pt idx="6334">
                  <c:v>3167</c:v>
                </c:pt>
                <c:pt idx="6335">
                  <c:v>3167.5</c:v>
                </c:pt>
                <c:pt idx="6336">
                  <c:v>3168</c:v>
                </c:pt>
                <c:pt idx="6337">
                  <c:v>3168.5</c:v>
                </c:pt>
                <c:pt idx="6338">
                  <c:v>3169</c:v>
                </c:pt>
                <c:pt idx="6339">
                  <c:v>3169.5</c:v>
                </c:pt>
                <c:pt idx="6340">
                  <c:v>3170</c:v>
                </c:pt>
                <c:pt idx="6341">
                  <c:v>3170.5</c:v>
                </c:pt>
                <c:pt idx="6342">
                  <c:v>3171</c:v>
                </c:pt>
                <c:pt idx="6343">
                  <c:v>3171.5</c:v>
                </c:pt>
                <c:pt idx="6344">
                  <c:v>3172</c:v>
                </c:pt>
                <c:pt idx="6345">
                  <c:v>3172.5</c:v>
                </c:pt>
                <c:pt idx="6346">
                  <c:v>3173</c:v>
                </c:pt>
                <c:pt idx="6347">
                  <c:v>3173.5</c:v>
                </c:pt>
                <c:pt idx="6348">
                  <c:v>3174</c:v>
                </c:pt>
                <c:pt idx="6349">
                  <c:v>3174.5</c:v>
                </c:pt>
                <c:pt idx="6350">
                  <c:v>3175</c:v>
                </c:pt>
                <c:pt idx="6351">
                  <c:v>3175.5</c:v>
                </c:pt>
                <c:pt idx="6352">
                  <c:v>3176</c:v>
                </c:pt>
                <c:pt idx="6353">
                  <c:v>3176.5</c:v>
                </c:pt>
                <c:pt idx="6354">
                  <c:v>3177</c:v>
                </c:pt>
                <c:pt idx="6355">
                  <c:v>3177.5</c:v>
                </c:pt>
                <c:pt idx="6356">
                  <c:v>3178</c:v>
                </c:pt>
                <c:pt idx="6357">
                  <c:v>3178.5</c:v>
                </c:pt>
                <c:pt idx="6358">
                  <c:v>3179</c:v>
                </c:pt>
                <c:pt idx="6359">
                  <c:v>3179.5</c:v>
                </c:pt>
                <c:pt idx="6360">
                  <c:v>3180</c:v>
                </c:pt>
                <c:pt idx="6361">
                  <c:v>3180.5</c:v>
                </c:pt>
                <c:pt idx="6362">
                  <c:v>3181</c:v>
                </c:pt>
                <c:pt idx="6363">
                  <c:v>3181.5</c:v>
                </c:pt>
                <c:pt idx="6364">
                  <c:v>3182</c:v>
                </c:pt>
                <c:pt idx="6365">
                  <c:v>3182.5</c:v>
                </c:pt>
                <c:pt idx="6366">
                  <c:v>3183</c:v>
                </c:pt>
                <c:pt idx="6367">
                  <c:v>3183.5</c:v>
                </c:pt>
                <c:pt idx="6368">
                  <c:v>3184</c:v>
                </c:pt>
                <c:pt idx="6369">
                  <c:v>3184.5</c:v>
                </c:pt>
                <c:pt idx="6370">
                  <c:v>3185</c:v>
                </c:pt>
                <c:pt idx="6371">
                  <c:v>3185.5</c:v>
                </c:pt>
                <c:pt idx="6372">
                  <c:v>3186</c:v>
                </c:pt>
                <c:pt idx="6373">
                  <c:v>3186.5</c:v>
                </c:pt>
                <c:pt idx="6374">
                  <c:v>3187</c:v>
                </c:pt>
                <c:pt idx="6375">
                  <c:v>3187.5</c:v>
                </c:pt>
                <c:pt idx="6376">
                  <c:v>3188</c:v>
                </c:pt>
                <c:pt idx="6377">
                  <c:v>3188.5</c:v>
                </c:pt>
                <c:pt idx="6378">
                  <c:v>3189</c:v>
                </c:pt>
                <c:pt idx="6379">
                  <c:v>3189.5</c:v>
                </c:pt>
                <c:pt idx="6380">
                  <c:v>3190</c:v>
                </c:pt>
                <c:pt idx="6381">
                  <c:v>3190.5</c:v>
                </c:pt>
                <c:pt idx="6382">
                  <c:v>3191</c:v>
                </c:pt>
                <c:pt idx="6383">
                  <c:v>3191.5</c:v>
                </c:pt>
                <c:pt idx="6384">
                  <c:v>3192</c:v>
                </c:pt>
                <c:pt idx="6385">
                  <c:v>3192.5</c:v>
                </c:pt>
                <c:pt idx="6386">
                  <c:v>3193</c:v>
                </c:pt>
                <c:pt idx="6387">
                  <c:v>3193.5</c:v>
                </c:pt>
                <c:pt idx="6388">
                  <c:v>3194</c:v>
                </c:pt>
                <c:pt idx="6389">
                  <c:v>3194.5</c:v>
                </c:pt>
                <c:pt idx="6390">
                  <c:v>3195</c:v>
                </c:pt>
                <c:pt idx="6391">
                  <c:v>3195.5</c:v>
                </c:pt>
                <c:pt idx="6392">
                  <c:v>3196</c:v>
                </c:pt>
                <c:pt idx="6393">
                  <c:v>3196.5</c:v>
                </c:pt>
                <c:pt idx="6394">
                  <c:v>3197</c:v>
                </c:pt>
                <c:pt idx="6395">
                  <c:v>3197.5</c:v>
                </c:pt>
                <c:pt idx="6396">
                  <c:v>3198</c:v>
                </c:pt>
                <c:pt idx="6397">
                  <c:v>3198.5</c:v>
                </c:pt>
                <c:pt idx="6398">
                  <c:v>3199</c:v>
                </c:pt>
                <c:pt idx="6399">
                  <c:v>3199.5</c:v>
                </c:pt>
                <c:pt idx="6400">
                  <c:v>3200</c:v>
                </c:pt>
                <c:pt idx="6401">
                  <c:v>3200.5</c:v>
                </c:pt>
                <c:pt idx="6402">
                  <c:v>3201</c:v>
                </c:pt>
                <c:pt idx="6403">
                  <c:v>3201.5</c:v>
                </c:pt>
                <c:pt idx="6404">
                  <c:v>3202</c:v>
                </c:pt>
                <c:pt idx="6405">
                  <c:v>3202.5</c:v>
                </c:pt>
                <c:pt idx="6406">
                  <c:v>3203</c:v>
                </c:pt>
                <c:pt idx="6407">
                  <c:v>3203.5</c:v>
                </c:pt>
                <c:pt idx="6408">
                  <c:v>3204</c:v>
                </c:pt>
                <c:pt idx="6409">
                  <c:v>3204.5</c:v>
                </c:pt>
                <c:pt idx="6410">
                  <c:v>3205</c:v>
                </c:pt>
                <c:pt idx="6411">
                  <c:v>3205.5</c:v>
                </c:pt>
                <c:pt idx="6412">
                  <c:v>3206</c:v>
                </c:pt>
                <c:pt idx="6413">
                  <c:v>3206.5</c:v>
                </c:pt>
                <c:pt idx="6414">
                  <c:v>3207</c:v>
                </c:pt>
                <c:pt idx="6415">
                  <c:v>3207.5</c:v>
                </c:pt>
                <c:pt idx="6416">
                  <c:v>3208</c:v>
                </c:pt>
                <c:pt idx="6417">
                  <c:v>3208.5</c:v>
                </c:pt>
                <c:pt idx="6418">
                  <c:v>3209</c:v>
                </c:pt>
                <c:pt idx="6419">
                  <c:v>3209.5</c:v>
                </c:pt>
                <c:pt idx="6420">
                  <c:v>3210</c:v>
                </c:pt>
                <c:pt idx="6421">
                  <c:v>3210.5</c:v>
                </c:pt>
                <c:pt idx="6422">
                  <c:v>3211</c:v>
                </c:pt>
                <c:pt idx="6423">
                  <c:v>3211.5</c:v>
                </c:pt>
                <c:pt idx="6424">
                  <c:v>3212</c:v>
                </c:pt>
                <c:pt idx="6425">
                  <c:v>3212.5</c:v>
                </c:pt>
                <c:pt idx="6426">
                  <c:v>3213</c:v>
                </c:pt>
                <c:pt idx="6427">
                  <c:v>3213.5</c:v>
                </c:pt>
                <c:pt idx="6428">
                  <c:v>3214</c:v>
                </c:pt>
                <c:pt idx="6429">
                  <c:v>3214.5</c:v>
                </c:pt>
                <c:pt idx="6430">
                  <c:v>3215</c:v>
                </c:pt>
                <c:pt idx="6431">
                  <c:v>3215.5</c:v>
                </c:pt>
                <c:pt idx="6432">
                  <c:v>3216</c:v>
                </c:pt>
                <c:pt idx="6433">
                  <c:v>3216.5</c:v>
                </c:pt>
                <c:pt idx="6434">
                  <c:v>3217</c:v>
                </c:pt>
                <c:pt idx="6435">
                  <c:v>3217.5</c:v>
                </c:pt>
                <c:pt idx="6436">
                  <c:v>3218</c:v>
                </c:pt>
                <c:pt idx="6437">
                  <c:v>3218.5</c:v>
                </c:pt>
                <c:pt idx="6438">
                  <c:v>3219</c:v>
                </c:pt>
                <c:pt idx="6439">
                  <c:v>3219.5</c:v>
                </c:pt>
                <c:pt idx="6440">
                  <c:v>3220</c:v>
                </c:pt>
                <c:pt idx="6441">
                  <c:v>3220.5</c:v>
                </c:pt>
                <c:pt idx="6442">
                  <c:v>3221</c:v>
                </c:pt>
                <c:pt idx="6443">
                  <c:v>3221.5</c:v>
                </c:pt>
                <c:pt idx="6444">
                  <c:v>3222</c:v>
                </c:pt>
                <c:pt idx="6445">
                  <c:v>3222.5</c:v>
                </c:pt>
                <c:pt idx="6446">
                  <c:v>3223</c:v>
                </c:pt>
                <c:pt idx="6447">
                  <c:v>3223.5</c:v>
                </c:pt>
                <c:pt idx="6448">
                  <c:v>3224</c:v>
                </c:pt>
                <c:pt idx="6449">
                  <c:v>3224.5</c:v>
                </c:pt>
                <c:pt idx="6450">
                  <c:v>3225</c:v>
                </c:pt>
                <c:pt idx="6451">
                  <c:v>3225.5</c:v>
                </c:pt>
                <c:pt idx="6452">
                  <c:v>3226</c:v>
                </c:pt>
                <c:pt idx="6453">
                  <c:v>3226.5</c:v>
                </c:pt>
                <c:pt idx="6454">
                  <c:v>3227</c:v>
                </c:pt>
                <c:pt idx="6455">
                  <c:v>3227.5</c:v>
                </c:pt>
                <c:pt idx="6456">
                  <c:v>3228</c:v>
                </c:pt>
                <c:pt idx="6457">
                  <c:v>3228.5</c:v>
                </c:pt>
                <c:pt idx="6458">
                  <c:v>3229</c:v>
                </c:pt>
                <c:pt idx="6459">
                  <c:v>3229.5</c:v>
                </c:pt>
                <c:pt idx="6460">
                  <c:v>3230</c:v>
                </c:pt>
                <c:pt idx="6461">
                  <c:v>3230.5</c:v>
                </c:pt>
                <c:pt idx="6462">
                  <c:v>3231</c:v>
                </c:pt>
                <c:pt idx="6463">
                  <c:v>3231.5</c:v>
                </c:pt>
                <c:pt idx="6464">
                  <c:v>3232</c:v>
                </c:pt>
                <c:pt idx="6465">
                  <c:v>3232.5</c:v>
                </c:pt>
                <c:pt idx="6466">
                  <c:v>3233</c:v>
                </c:pt>
                <c:pt idx="6467">
                  <c:v>3233.5</c:v>
                </c:pt>
                <c:pt idx="6468">
                  <c:v>3234</c:v>
                </c:pt>
                <c:pt idx="6469">
                  <c:v>3234.5</c:v>
                </c:pt>
                <c:pt idx="6470">
                  <c:v>3235</c:v>
                </c:pt>
                <c:pt idx="6471">
                  <c:v>3235.5</c:v>
                </c:pt>
                <c:pt idx="6472">
                  <c:v>3236</c:v>
                </c:pt>
                <c:pt idx="6473">
                  <c:v>3236.5</c:v>
                </c:pt>
                <c:pt idx="6474">
                  <c:v>3237</c:v>
                </c:pt>
                <c:pt idx="6475">
                  <c:v>3237.5</c:v>
                </c:pt>
                <c:pt idx="6476">
                  <c:v>3238</c:v>
                </c:pt>
                <c:pt idx="6477">
                  <c:v>3238.5</c:v>
                </c:pt>
                <c:pt idx="6478">
                  <c:v>3239</c:v>
                </c:pt>
                <c:pt idx="6479">
                  <c:v>3239.5</c:v>
                </c:pt>
                <c:pt idx="6480">
                  <c:v>3240</c:v>
                </c:pt>
                <c:pt idx="6481">
                  <c:v>3240.5</c:v>
                </c:pt>
                <c:pt idx="6482">
                  <c:v>3241</c:v>
                </c:pt>
                <c:pt idx="6483">
                  <c:v>3241.5</c:v>
                </c:pt>
                <c:pt idx="6484">
                  <c:v>3242</c:v>
                </c:pt>
                <c:pt idx="6485">
                  <c:v>3242.5</c:v>
                </c:pt>
                <c:pt idx="6486">
                  <c:v>3243</c:v>
                </c:pt>
                <c:pt idx="6487">
                  <c:v>3243.5</c:v>
                </c:pt>
                <c:pt idx="6488">
                  <c:v>3244</c:v>
                </c:pt>
                <c:pt idx="6489">
                  <c:v>3244.5</c:v>
                </c:pt>
                <c:pt idx="6490">
                  <c:v>3245</c:v>
                </c:pt>
                <c:pt idx="6491">
                  <c:v>3245.5</c:v>
                </c:pt>
                <c:pt idx="6492">
                  <c:v>3246</c:v>
                </c:pt>
                <c:pt idx="6493">
                  <c:v>3246.5</c:v>
                </c:pt>
                <c:pt idx="6494">
                  <c:v>3247</c:v>
                </c:pt>
                <c:pt idx="6495">
                  <c:v>3247.5</c:v>
                </c:pt>
                <c:pt idx="6496">
                  <c:v>3248</c:v>
                </c:pt>
                <c:pt idx="6497">
                  <c:v>3248.5</c:v>
                </c:pt>
                <c:pt idx="6498">
                  <c:v>3249</c:v>
                </c:pt>
                <c:pt idx="6499">
                  <c:v>3249.5</c:v>
                </c:pt>
                <c:pt idx="6500">
                  <c:v>3250</c:v>
                </c:pt>
                <c:pt idx="6501">
                  <c:v>3250.5</c:v>
                </c:pt>
                <c:pt idx="6502">
                  <c:v>3251</c:v>
                </c:pt>
                <c:pt idx="6503">
                  <c:v>3251.5</c:v>
                </c:pt>
                <c:pt idx="6504">
                  <c:v>3252</c:v>
                </c:pt>
                <c:pt idx="6505">
                  <c:v>3252.5</c:v>
                </c:pt>
                <c:pt idx="6506">
                  <c:v>3253</c:v>
                </c:pt>
                <c:pt idx="6507">
                  <c:v>3253.5</c:v>
                </c:pt>
                <c:pt idx="6508">
                  <c:v>3254</c:v>
                </c:pt>
                <c:pt idx="6509">
                  <c:v>3254.5</c:v>
                </c:pt>
                <c:pt idx="6510">
                  <c:v>3255</c:v>
                </c:pt>
                <c:pt idx="6511">
                  <c:v>3255.5</c:v>
                </c:pt>
                <c:pt idx="6512">
                  <c:v>3256</c:v>
                </c:pt>
                <c:pt idx="6513">
                  <c:v>3256.5</c:v>
                </c:pt>
                <c:pt idx="6514">
                  <c:v>3257</c:v>
                </c:pt>
                <c:pt idx="6515">
                  <c:v>3257.5</c:v>
                </c:pt>
                <c:pt idx="6516">
                  <c:v>3258</c:v>
                </c:pt>
                <c:pt idx="6517">
                  <c:v>3258.5</c:v>
                </c:pt>
                <c:pt idx="6518">
                  <c:v>3259</c:v>
                </c:pt>
                <c:pt idx="6519">
                  <c:v>3259.5</c:v>
                </c:pt>
                <c:pt idx="6520">
                  <c:v>3260</c:v>
                </c:pt>
                <c:pt idx="6521">
                  <c:v>3260.5</c:v>
                </c:pt>
                <c:pt idx="6522">
                  <c:v>3261</c:v>
                </c:pt>
                <c:pt idx="6523">
                  <c:v>3261.5</c:v>
                </c:pt>
                <c:pt idx="6524">
                  <c:v>3262</c:v>
                </c:pt>
                <c:pt idx="6525">
                  <c:v>3262.5</c:v>
                </c:pt>
                <c:pt idx="6526">
                  <c:v>3263</c:v>
                </c:pt>
                <c:pt idx="6527">
                  <c:v>3263.5</c:v>
                </c:pt>
                <c:pt idx="6528">
                  <c:v>3264</c:v>
                </c:pt>
                <c:pt idx="6529">
                  <c:v>3264.5</c:v>
                </c:pt>
                <c:pt idx="6530">
                  <c:v>3265</c:v>
                </c:pt>
                <c:pt idx="6531">
                  <c:v>3265.5</c:v>
                </c:pt>
                <c:pt idx="6532">
                  <c:v>3266</c:v>
                </c:pt>
                <c:pt idx="6533">
                  <c:v>3266.5</c:v>
                </c:pt>
                <c:pt idx="6534">
                  <c:v>3267</c:v>
                </c:pt>
                <c:pt idx="6535">
                  <c:v>3267.5</c:v>
                </c:pt>
                <c:pt idx="6536">
                  <c:v>3268</c:v>
                </c:pt>
                <c:pt idx="6537">
                  <c:v>3268.5</c:v>
                </c:pt>
                <c:pt idx="6538">
                  <c:v>3269</c:v>
                </c:pt>
                <c:pt idx="6539">
                  <c:v>3269.5</c:v>
                </c:pt>
                <c:pt idx="6540">
                  <c:v>3270</c:v>
                </c:pt>
                <c:pt idx="6541">
                  <c:v>3270.5</c:v>
                </c:pt>
                <c:pt idx="6542">
                  <c:v>3271</c:v>
                </c:pt>
                <c:pt idx="6543">
                  <c:v>3271.5</c:v>
                </c:pt>
                <c:pt idx="6544">
                  <c:v>3272</c:v>
                </c:pt>
                <c:pt idx="6545">
                  <c:v>3272.5</c:v>
                </c:pt>
                <c:pt idx="6546">
                  <c:v>3273</c:v>
                </c:pt>
                <c:pt idx="6547">
                  <c:v>3273.5</c:v>
                </c:pt>
                <c:pt idx="6548">
                  <c:v>3274</c:v>
                </c:pt>
                <c:pt idx="6549">
                  <c:v>3274.5</c:v>
                </c:pt>
                <c:pt idx="6550">
                  <c:v>3275</c:v>
                </c:pt>
                <c:pt idx="6551">
                  <c:v>3275.5</c:v>
                </c:pt>
                <c:pt idx="6552">
                  <c:v>3276</c:v>
                </c:pt>
                <c:pt idx="6553">
                  <c:v>3276.5</c:v>
                </c:pt>
                <c:pt idx="6554">
                  <c:v>3277</c:v>
                </c:pt>
                <c:pt idx="6555">
                  <c:v>3277.5</c:v>
                </c:pt>
                <c:pt idx="6556">
                  <c:v>3278</c:v>
                </c:pt>
                <c:pt idx="6557">
                  <c:v>3278.5</c:v>
                </c:pt>
                <c:pt idx="6558">
                  <c:v>3279</c:v>
                </c:pt>
                <c:pt idx="6559">
                  <c:v>3279.5</c:v>
                </c:pt>
                <c:pt idx="6560">
                  <c:v>3280</c:v>
                </c:pt>
                <c:pt idx="6561">
                  <c:v>3280.5</c:v>
                </c:pt>
                <c:pt idx="6562">
                  <c:v>3281</c:v>
                </c:pt>
                <c:pt idx="6563">
                  <c:v>3281.5</c:v>
                </c:pt>
                <c:pt idx="6564">
                  <c:v>3282</c:v>
                </c:pt>
                <c:pt idx="6565">
                  <c:v>3282.5</c:v>
                </c:pt>
                <c:pt idx="6566">
                  <c:v>3283</c:v>
                </c:pt>
                <c:pt idx="6567">
                  <c:v>3283.5</c:v>
                </c:pt>
                <c:pt idx="6568">
                  <c:v>3284</c:v>
                </c:pt>
                <c:pt idx="6569">
                  <c:v>3284.5</c:v>
                </c:pt>
                <c:pt idx="6570">
                  <c:v>3285</c:v>
                </c:pt>
                <c:pt idx="6571">
                  <c:v>3285.5</c:v>
                </c:pt>
                <c:pt idx="6572">
                  <c:v>3286</c:v>
                </c:pt>
                <c:pt idx="6573">
                  <c:v>3286.5</c:v>
                </c:pt>
                <c:pt idx="6574">
                  <c:v>3287</c:v>
                </c:pt>
                <c:pt idx="6575">
                  <c:v>3287.5</c:v>
                </c:pt>
                <c:pt idx="6576">
                  <c:v>3288</c:v>
                </c:pt>
                <c:pt idx="6577">
                  <c:v>3288.5</c:v>
                </c:pt>
                <c:pt idx="6578">
                  <c:v>3289</c:v>
                </c:pt>
                <c:pt idx="6579">
                  <c:v>3289.5</c:v>
                </c:pt>
                <c:pt idx="6580">
                  <c:v>3290</c:v>
                </c:pt>
                <c:pt idx="6581">
                  <c:v>3290.5</c:v>
                </c:pt>
                <c:pt idx="6582">
                  <c:v>3291</c:v>
                </c:pt>
                <c:pt idx="6583">
                  <c:v>3291.5</c:v>
                </c:pt>
                <c:pt idx="6584">
                  <c:v>3292</c:v>
                </c:pt>
                <c:pt idx="6585">
                  <c:v>3292.5</c:v>
                </c:pt>
                <c:pt idx="6586">
                  <c:v>3293</c:v>
                </c:pt>
                <c:pt idx="6587">
                  <c:v>3293.5</c:v>
                </c:pt>
                <c:pt idx="6588">
                  <c:v>3294</c:v>
                </c:pt>
                <c:pt idx="6589">
                  <c:v>3294.5</c:v>
                </c:pt>
                <c:pt idx="6590">
                  <c:v>3295</c:v>
                </c:pt>
                <c:pt idx="6591">
                  <c:v>3295.5</c:v>
                </c:pt>
                <c:pt idx="6592">
                  <c:v>3296</c:v>
                </c:pt>
                <c:pt idx="6593">
                  <c:v>3296.5</c:v>
                </c:pt>
                <c:pt idx="6594">
                  <c:v>3297</c:v>
                </c:pt>
                <c:pt idx="6595">
                  <c:v>3297.5</c:v>
                </c:pt>
                <c:pt idx="6596">
                  <c:v>3298</c:v>
                </c:pt>
                <c:pt idx="6597">
                  <c:v>3298.5</c:v>
                </c:pt>
                <c:pt idx="6598">
                  <c:v>3299</c:v>
                </c:pt>
                <c:pt idx="6599">
                  <c:v>3299.5</c:v>
                </c:pt>
                <c:pt idx="6600">
                  <c:v>3300</c:v>
                </c:pt>
                <c:pt idx="6601">
                  <c:v>3300.5</c:v>
                </c:pt>
                <c:pt idx="6602">
                  <c:v>3301</c:v>
                </c:pt>
                <c:pt idx="6603">
                  <c:v>3301.5</c:v>
                </c:pt>
                <c:pt idx="6604">
                  <c:v>3302</c:v>
                </c:pt>
                <c:pt idx="6605">
                  <c:v>3302.5</c:v>
                </c:pt>
                <c:pt idx="6606">
                  <c:v>3303</c:v>
                </c:pt>
                <c:pt idx="6607">
                  <c:v>3303.5</c:v>
                </c:pt>
                <c:pt idx="6608">
                  <c:v>3304</c:v>
                </c:pt>
                <c:pt idx="6609">
                  <c:v>3304.5</c:v>
                </c:pt>
                <c:pt idx="6610">
                  <c:v>3305</c:v>
                </c:pt>
                <c:pt idx="6611">
                  <c:v>3305.5</c:v>
                </c:pt>
                <c:pt idx="6612">
                  <c:v>3306</c:v>
                </c:pt>
                <c:pt idx="6613">
                  <c:v>3306.5</c:v>
                </c:pt>
                <c:pt idx="6614">
                  <c:v>3307</c:v>
                </c:pt>
                <c:pt idx="6615">
                  <c:v>3307.5</c:v>
                </c:pt>
                <c:pt idx="6616">
                  <c:v>3308</c:v>
                </c:pt>
                <c:pt idx="6617">
                  <c:v>3308.5</c:v>
                </c:pt>
                <c:pt idx="6618">
                  <c:v>3309</c:v>
                </c:pt>
                <c:pt idx="6619">
                  <c:v>3309.5</c:v>
                </c:pt>
                <c:pt idx="6620">
                  <c:v>3310</c:v>
                </c:pt>
                <c:pt idx="6621">
                  <c:v>3310.5</c:v>
                </c:pt>
                <c:pt idx="6622">
                  <c:v>3311</c:v>
                </c:pt>
                <c:pt idx="6623">
                  <c:v>3311.5</c:v>
                </c:pt>
                <c:pt idx="6624">
                  <c:v>3312</c:v>
                </c:pt>
                <c:pt idx="6625">
                  <c:v>3312.5</c:v>
                </c:pt>
                <c:pt idx="6626">
                  <c:v>3313</c:v>
                </c:pt>
                <c:pt idx="6627">
                  <c:v>3313.5</c:v>
                </c:pt>
                <c:pt idx="6628">
                  <c:v>3314</c:v>
                </c:pt>
                <c:pt idx="6629">
                  <c:v>3314.5</c:v>
                </c:pt>
                <c:pt idx="6630">
                  <c:v>3315</c:v>
                </c:pt>
                <c:pt idx="6631">
                  <c:v>3315.5</c:v>
                </c:pt>
                <c:pt idx="6632">
                  <c:v>3316</c:v>
                </c:pt>
                <c:pt idx="6633">
                  <c:v>3316.5</c:v>
                </c:pt>
                <c:pt idx="6634">
                  <c:v>3317</c:v>
                </c:pt>
                <c:pt idx="6635">
                  <c:v>3317.5</c:v>
                </c:pt>
                <c:pt idx="6636">
                  <c:v>3318</c:v>
                </c:pt>
                <c:pt idx="6637">
                  <c:v>3318.5</c:v>
                </c:pt>
                <c:pt idx="6638">
                  <c:v>3319</c:v>
                </c:pt>
                <c:pt idx="6639">
                  <c:v>3319.5</c:v>
                </c:pt>
                <c:pt idx="6640">
                  <c:v>3320</c:v>
                </c:pt>
                <c:pt idx="6641">
                  <c:v>3320.5</c:v>
                </c:pt>
                <c:pt idx="6642">
                  <c:v>3321</c:v>
                </c:pt>
                <c:pt idx="6643">
                  <c:v>3321.5</c:v>
                </c:pt>
                <c:pt idx="6644">
                  <c:v>3322</c:v>
                </c:pt>
                <c:pt idx="6645">
                  <c:v>3322.5</c:v>
                </c:pt>
                <c:pt idx="6646">
                  <c:v>3323</c:v>
                </c:pt>
                <c:pt idx="6647">
                  <c:v>3323.5</c:v>
                </c:pt>
                <c:pt idx="6648">
                  <c:v>3324</c:v>
                </c:pt>
                <c:pt idx="6649">
                  <c:v>3324.5</c:v>
                </c:pt>
                <c:pt idx="6650">
                  <c:v>3325</c:v>
                </c:pt>
                <c:pt idx="6651">
                  <c:v>3325.5</c:v>
                </c:pt>
                <c:pt idx="6652">
                  <c:v>3326</c:v>
                </c:pt>
                <c:pt idx="6653">
                  <c:v>3326.5</c:v>
                </c:pt>
                <c:pt idx="6654">
                  <c:v>3327</c:v>
                </c:pt>
                <c:pt idx="6655">
                  <c:v>3327.5</c:v>
                </c:pt>
                <c:pt idx="6656">
                  <c:v>3328</c:v>
                </c:pt>
                <c:pt idx="6657">
                  <c:v>3328.5</c:v>
                </c:pt>
                <c:pt idx="6658">
                  <c:v>3329</c:v>
                </c:pt>
                <c:pt idx="6659">
                  <c:v>3329.5</c:v>
                </c:pt>
                <c:pt idx="6660">
                  <c:v>3330</c:v>
                </c:pt>
                <c:pt idx="6661">
                  <c:v>3330.5</c:v>
                </c:pt>
                <c:pt idx="6662">
                  <c:v>3331</c:v>
                </c:pt>
                <c:pt idx="6663">
                  <c:v>3331.5</c:v>
                </c:pt>
                <c:pt idx="6664">
                  <c:v>3332</c:v>
                </c:pt>
                <c:pt idx="6665">
                  <c:v>3332.5</c:v>
                </c:pt>
                <c:pt idx="6666">
                  <c:v>3333</c:v>
                </c:pt>
                <c:pt idx="6667">
                  <c:v>3333.5</c:v>
                </c:pt>
                <c:pt idx="6668">
                  <c:v>3334</c:v>
                </c:pt>
                <c:pt idx="6669">
                  <c:v>3334.5</c:v>
                </c:pt>
                <c:pt idx="6670">
                  <c:v>3335</c:v>
                </c:pt>
                <c:pt idx="6671">
                  <c:v>3335.5</c:v>
                </c:pt>
                <c:pt idx="6672">
                  <c:v>3336</c:v>
                </c:pt>
                <c:pt idx="6673">
                  <c:v>3336.5</c:v>
                </c:pt>
                <c:pt idx="6674">
                  <c:v>3337</c:v>
                </c:pt>
                <c:pt idx="6675">
                  <c:v>3337.5</c:v>
                </c:pt>
                <c:pt idx="6676">
                  <c:v>3338</c:v>
                </c:pt>
                <c:pt idx="6677">
                  <c:v>3338.5</c:v>
                </c:pt>
                <c:pt idx="6678">
                  <c:v>3339</c:v>
                </c:pt>
                <c:pt idx="6679">
                  <c:v>3339.5</c:v>
                </c:pt>
                <c:pt idx="6680">
                  <c:v>3340</c:v>
                </c:pt>
                <c:pt idx="6681">
                  <c:v>3340.5</c:v>
                </c:pt>
                <c:pt idx="6682">
                  <c:v>3341</c:v>
                </c:pt>
                <c:pt idx="6683">
                  <c:v>3341.5</c:v>
                </c:pt>
                <c:pt idx="6684">
                  <c:v>3342</c:v>
                </c:pt>
                <c:pt idx="6685">
                  <c:v>3342.5</c:v>
                </c:pt>
                <c:pt idx="6686">
                  <c:v>3343</c:v>
                </c:pt>
                <c:pt idx="6687">
                  <c:v>3343.5</c:v>
                </c:pt>
                <c:pt idx="6688">
                  <c:v>3344</c:v>
                </c:pt>
                <c:pt idx="6689">
                  <c:v>3344.5</c:v>
                </c:pt>
                <c:pt idx="6690">
                  <c:v>3345</c:v>
                </c:pt>
                <c:pt idx="6691">
                  <c:v>3345.5</c:v>
                </c:pt>
                <c:pt idx="6692">
                  <c:v>3346</c:v>
                </c:pt>
                <c:pt idx="6693">
                  <c:v>3346.5</c:v>
                </c:pt>
                <c:pt idx="6694">
                  <c:v>3347</c:v>
                </c:pt>
                <c:pt idx="6695">
                  <c:v>3347.5</c:v>
                </c:pt>
                <c:pt idx="6696">
                  <c:v>3348</c:v>
                </c:pt>
                <c:pt idx="6697">
                  <c:v>3348.5</c:v>
                </c:pt>
                <c:pt idx="6698">
                  <c:v>3349</c:v>
                </c:pt>
                <c:pt idx="6699">
                  <c:v>3349.5</c:v>
                </c:pt>
                <c:pt idx="6700">
                  <c:v>3350</c:v>
                </c:pt>
                <c:pt idx="6701">
                  <c:v>3350.5</c:v>
                </c:pt>
                <c:pt idx="6702">
                  <c:v>3351</c:v>
                </c:pt>
                <c:pt idx="6703">
                  <c:v>3351.5</c:v>
                </c:pt>
                <c:pt idx="6704">
                  <c:v>3352</c:v>
                </c:pt>
                <c:pt idx="6705">
                  <c:v>3352.5</c:v>
                </c:pt>
                <c:pt idx="6706">
                  <c:v>3353</c:v>
                </c:pt>
                <c:pt idx="6707">
                  <c:v>3353.5</c:v>
                </c:pt>
                <c:pt idx="6708">
                  <c:v>3354</c:v>
                </c:pt>
                <c:pt idx="6709">
                  <c:v>3354.5</c:v>
                </c:pt>
                <c:pt idx="6710">
                  <c:v>3355</c:v>
                </c:pt>
                <c:pt idx="6711">
                  <c:v>3355.5</c:v>
                </c:pt>
                <c:pt idx="6712">
                  <c:v>3356</c:v>
                </c:pt>
                <c:pt idx="6713">
                  <c:v>3356.5</c:v>
                </c:pt>
                <c:pt idx="6714">
                  <c:v>3357</c:v>
                </c:pt>
                <c:pt idx="6715">
                  <c:v>3357.5</c:v>
                </c:pt>
                <c:pt idx="6716">
                  <c:v>3358</c:v>
                </c:pt>
                <c:pt idx="6717">
                  <c:v>3358.5</c:v>
                </c:pt>
                <c:pt idx="6718">
                  <c:v>3359</c:v>
                </c:pt>
                <c:pt idx="6719">
                  <c:v>3359.5</c:v>
                </c:pt>
                <c:pt idx="6720">
                  <c:v>3360</c:v>
                </c:pt>
                <c:pt idx="6721">
                  <c:v>3360.5</c:v>
                </c:pt>
                <c:pt idx="6722">
                  <c:v>3361</c:v>
                </c:pt>
                <c:pt idx="6723">
                  <c:v>3361.5</c:v>
                </c:pt>
                <c:pt idx="6724">
                  <c:v>3362</c:v>
                </c:pt>
                <c:pt idx="6725">
                  <c:v>3362.5</c:v>
                </c:pt>
                <c:pt idx="6726">
                  <c:v>3363</c:v>
                </c:pt>
                <c:pt idx="6727">
                  <c:v>3363.5</c:v>
                </c:pt>
                <c:pt idx="6728">
                  <c:v>3364</c:v>
                </c:pt>
                <c:pt idx="6729">
                  <c:v>3364.5</c:v>
                </c:pt>
                <c:pt idx="6730">
                  <c:v>3365</c:v>
                </c:pt>
                <c:pt idx="6731">
                  <c:v>3365.5</c:v>
                </c:pt>
                <c:pt idx="6732">
                  <c:v>3366</c:v>
                </c:pt>
                <c:pt idx="6733">
                  <c:v>3366.5</c:v>
                </c:pt>
                <c:pt idx="6734">
                  <c:v>3367</c:v>
                </c:pt>
                <c:pt idx="6735">
                  <c:v>3367.5</c:v>
                </c:pt>
                <c:pt idx="6736">
                  <c:v>3368</c:v>
                </c:pt>
                <c:pt idx="6737">
                  <c:v>3368.5</c:v>
                </c:pt>
                <c:pt idx="6738">
                  <c:v>3369</c:v>
                </c:pt>
                <c:pt idx="6739">
                  <c:v>3369.5</c:v>
                </c:pt>
                <c:pt idx="6740">
                  <c:v>3370</c:v>
                </c:pt>
                <c:pt idx="6741">
                  <c:v>3370.5</c:v>
                </c:pt>
                <c:pt idx="6742">
                  <c:v>3371</c:v>
                </c:pt>
                <c:pt idx="6743">
                  <c:v>3371.5</c:v>
                </c:pt>
                <c:pt idx="6744">
                  <c:v>3372</c:v>
                </c:pt>
                <c:pt idx="6745">
                  <c:v>3372.5</c:v>
                </c:pt>
                <c:pt idx="6746">
                  <c:v>3373</c:v>
                </c:pt>
                <c:pt idx="6747">
                  <c:v>3373.5</c:v>
                </c:pt>
                <c:pt idx="6748">
                  <c:v>3374</c:v>
                </c:pt>
                <c:pt idx="6749">
                  <c:v>3374.5</c:v>
                </c:pt>
                <c:pt idx="6750">
                  <c:v>3375</c:v>
                </c:pt>
                <c:pt idx="6751">
                  <c:v>3375.5</c:v>
                </c:pt>
                <c:pt idx="6752">
                  <c:v>3376</c:v>
                </c:pt>
                <c:pt idx="6753">
                  <c:v>3376.5</c:v>
                </c:pt>
                <c:pt idx="6754">
                  <c:v>3377</c:v>
                </c:pt>
                <c:pt idx="6755">
                  <c:v>3377.5</c:v>
                </c:pt>
                <c:pt idx="6756">
                  <c:v>3378</c:v>
                </c:pt>
                <c:pt idx="6757">
                  <c:v>3378.5</c:v>
                </c:pt>
                <c:pt idx="6758">
                  <c:v>3379</c:v>
                </c:pt>
                <c:pt idx="6759">
                  <c:v>3379.5</c:v>
                </c:pt>
                <c:pt idx="6760">
                  <c:v>3380</c:v>
                </c:pt>
                <c:pt idx="6761">
                  <c:v>3380.5</c:v>
                </c:pt>
                <c:pt idx="6762">
                  <c:v>3381</c:v>
                </c:pt>
                <c:pt idx="6763">
                  <c:v>3381.5</c:v>
                </c:pt>
                <c:pt idx="6764">
                  <c:v>3382</c:v>
                </c:pt>
                <c:pt idx="6765">
                  <c:v>3382.5</c:v>
                </c:pt>
                <c:pt idx="6766">
                  <c:v>3383</c:v>
                </c:pt>
                <c:pt idx="6767">
                  <c:v>3383.5</c:v>
                </c:pt>
                <c:pt idx="6768">
                  <c:v>3384</c:v>
                </c:pt>
                <c:pt idx="6769">
                  <c:v>3384.5</c:v>
                </c:pt>
                <c:pt idx="6770">
                  <c:v>3385</c:v>
                </c:pt>
                <c:pt idx="6771">
                  <c:v>3385.5</c:v>
                </c:pt>
                <c:pt idx="6772">
                  <c:v>3386</c:v>
                </c:pt>
                <c:pt idx="6773">
                  <c:v>3386.5</c:v>
                </c:pt>
                <c:pt idx="6774">
                  <c:v>3387</c:v>
                </c:pt>
                <c:pt idx="6775">
                  <c:v>3387.5</c:v>
                </c:pt>
                <c:pt idx="6776">
                  <c:v>3388</c:v>
                </c:pt>
                <c:pt idx="6777">
                  <c:v>3388.5</c:v>
                </c:pt>
                <c:pt idx="6778">
                  <c:v>3389</c:v>
                </c:pt>
                <c:pt idx="6779">
                  <c:v>3389.5</c:v>
                </c:pt>
                <c:pt idx="6780">
                  <c:v>3390</c:v>
                </c:pt>
                <c:pt idx="6781">
                  <c:v>3390.5</c:v>
                </c:pt>
                <c:pt idx="6782">
                  <c:v>3391</c:v>
                </c:pt>
                <c:pt idx="6783">
                  <c:v>3391.5</c:v>
                </c:pt>
                <c:pt idx="6784">
                  <c:v>3392</c:v>
                </c:pt>
                <c:pt idx="6785">
                  <c:v>3392.5</c:v>
                </c:pt>
                <c:pt idx="6786">
                  <c:v>3393</c:v>
                </c:pt>
                <c:pt idx="6787">
                  <c:v>3393.5</c:v>
                </c:pt>
                <c:pt idx="6788">
                  <c:v>3394</c:v>
                </c:pt>
                <c:pt idx="6789">
                  <c:v>3394.5</c:v>
                </c:pt>
                <c:pt idx="6790">
                  <c:v>3395</c:v>
                </c:pt>
                <c:pt idx="6791">
                  <c:v>3395.5</c:v>
                </c:pt>
                <c:pt idx="6792">
                  <c:v>3396</c:v>
                </c:pt>
                <c:pt idx="6793">
                  <c:v>3396.5</c:v>
                </c:pt>
                <c:pt idx="6794">
                  <c:v>3397</c:v>
                </c:pt>
                <c:pt idx="6795">
                  <c:v>3397.5</c:v>
                </c:pt>
                <c:pt idx="6796">
                  <c:v>3398</c:v>
                </c:pt>
                <c:pt idx="6797">
                  <c:v>3398.5</c:v>
                </c:pt>
                <c:pt idx="6798">
                  <c:v>3399</c:v>
                </c:pt>
                <c:pt idx="6799">
                  <c:v>3399.5</c:v>
                </c:pt>
                <c:pt idx="6800">
                  <c:v>3400</c:v>
                </c:pt>
                <c:pt idx="6801">
                  <c:v>3400.5</c:v>
                </c:pt>
                <c:pt idx="6802">
                  <c:v>3401</c:v>
                </c:pt>
                <c:pt idx="6803">
                  <c:v>3401.5</c:v>
                </c:pt>
                <c:pt idx="6804">
                  <c:v>3402</c:v>
                </c:pt>
                <c:pt idx="6805">
                  <c:v>3402.5</c:v>
                </c:pt>
                <c:pt idx="6806">
                  <c:v>3403</c:v>
                </c:pt>
                <c:pt idx="6807">
                  <c:v>3403.5</c:v>
                </c:pt>
                <c:pt idx="6808">
                  <c:v>3404</c:v>
                </c:pt>
                <c:pt idx="6809">
                  <c:v>3404.5</c:v>
                </c:pt>
                <c:pt idx="6810">
                  <c:v>3405</c:v>
                </c:pt>
                <c:pt idx="6811">
                  <c:v>3405.5</c:v>
                </c:pt>
                <c:pt idx="6812">
                  <c:v>3406</c:v>
                </c:pt>
                <c:pt idx="6813">
                  <c:v>3406.5</c:v>
                </c:pt>
                <c:pt idx="6814">
                  <c:v>3407</c:v>
                </c:pt>
                <c:pt idx="6815">
                  <c:v>3407.5</c:v>
                </c:pt>
                <c:pt idx="6816">
                  <c:v>3408</c:v>
                </c:pt>
                <c:pt idx="6817">
                  <c:v>3408.5</c:v>
                </c:pt>
                <c:pt idx="6818">
                  <c:v>3409</c:v>
                </c:pt>
                <c:pt idx="6819">
                  <c:v>3409.5</c:v>
                </c:pt>
                <c:pt idx="6820">
                  <c:v>3410</c:v>
                </c:pt>
                <c:pt idx="6821">
                  <c:v>3410.5</c:v>
                </c:pt>
                <c:pt idx="6822">
                  <c:v>3411</c:v>
                </c:pt>
                <c:pt idx="6823">
                  <c:v>3411.5</c:v>
                </c:pt>
                <c:pt idx="6824">
                  <c:v>3412</c:v>
                </c:pt>
                <c:pt idx="6825">
                  <c:v>3412.5</c:v>
                </c:pt>
                <c:pt idx="6826">
                  <c:v>3413</c:v>
                </c:pt>
                <c:pt idx="6827">
                  <c:v>3413.5</c:v>
                </c:pt>
                <c:pt idx="6828">
                  <c:v>3414</c:v>
                </c:pt>
                <c:pt idx="6829">
                  <c:v>3414.5</c:v>
                </c:pt>
                <c:pt idx="6830">
                  <c:v>3415</c:v>
                </c:pt>
                <c:pt idx="6831">
                  <c:v>3415.5</c:v>
                </c:pt>
                <c:pt idx="6832">
                  <c:v>3416</c:v>
                </c:pt>
                <c:pt idx="6833">
                  <c:v>3416.5</c:v>
                </c:pt>
                <c:pt idx="6834">
                  <c:v>3417</c:v>
                </c:pt>
                <c:pt idx="6835">
                  <c:v>3417.5</c:v>
                </c:pt>
                <c:pt idx="6836">
                  <c:v>3418</c:v>
                </c:pt>
                <c:pt idx="6837">
                  <c:v>3418.5</c:v>
                </c:pt>
                <c:pt idx="6838">
                  <c:v>3419</c:v>
                </c:pt>
                <c:pt idx="6839">
                  <c:v>3419.5</c:v>
                </c:pt>
                <c:pt idx="6840">
                  <c:v>3420</c:v>
                </c:pt>
                <c:pt idx="6841">
                  <c:v>3420.5</c:v>
                </c:pt>
                <c:pt idx="6842">
                  <c:v>3421</c:v>
                </c:pt>
                <c:pt idx="6843">
                  <c:v>3421.5</c:v>
                </c:pt>
                <c:pt idx="6844">
                  <c:v>3422</c:v>
                </c:pt>
                <c:pt idx="6845">
                  <c:v>3422.5</c:v>
                </c:pt>
                <c:pt idx="6846">
                  <c:v>3423</c:v>
                </c:pt>
                <c:pt idx="6847">
                  <c:v>3423.5</c:v>
                </c:pt>
                <c:pt idx="6848">
                  <c:v>3424</c:v>
                </c:pt>
                <c:pt idx="6849">
                  <c:v>3424.5</c:v>
                </c:pt>
                <c:pt idx="6850">
                  <c:v>3425</c:v>
                </c:pt>
                <c:pt idx="6851">
                  <c:v>3425.5</c:v>
                </c:pt>
                <c:pt idx="6852">
                  <c:v>3426</c:v>
                </c:pt>
                <c:pt idx="6853">
                  <c:v>3426.5</c:v>
                </c:pt>
                <c:pt idx="6854">
                  <c:v>3427</c:v>
                </c:pt>
                <c:pt idx="6855">
                  <c:v>3427.5</c:v>
                </c:pt>
                <c:pt idx="6856">
                  <c:v>3428</c:v>
                </c:pt>
                <c:pt idx="6857">
                  <c:v>3428.5</c:v>
                </c:pt>
                <c:pt idx="6858">
                  <c:v>3429</c:v>
                </c:pt>
                <c:pt idx="6859">
                  <c:v>3429.5</c:v>
                </c:pt>
                <c:pt idx="6860">
                  <c:v>3430</c:v>
                </c:pt>
                <c:pt idx="6861">
                  <c:v>3430.5</c:v>
                </c:pt>
                <c:pt idx="6862">
                  <c:v>3431</c:v>
                </c:pt>
                <c:pt idx="6863">
                  <c:v>3431.5</c:v>
                </c:pt>
                <c:pt idx="6864">
                  <c:v>3432</c:v>
                </c:pt>
                <c:pt idx="6865">
                  <c:v>3432.5</c:v>
                </c:pt>
                <c:pt idx="6866">
                  <c:v>3433</c:v>
                </c:pt>
                <c:pt idx="6867">
                  <c:v>3433.5</c:v>
                </c:pt>
                <c:pt idx="6868">
                  <c:v>3434</c:v>
                </c:pt>
                <c:pt idx="6869">
                  <c:v>3434.5</c:v>
                </c:pt>
                <c:pt idx="6870">
                  <c:v>3435</c:v>
                </c:pt>
                <c:pt idx="6871">
                  <c:v>3435.5</c:v>
                </c:pt>
                <c:pt idx="6872">
                  <c:v>3436</c:v>
                </c:pt>
                <c:pt idx="6873">
                  <c:v>3436.5</c:v>
                </c:pt>
                <c:pt idx="6874">
                  <c:v>3437</c:v>
                </c:pt>
                <c:pt idx="6875">
                  <c:v>3437.5</c:v>
                </c:pt>
                <c:pt idx="6876">
                  <c:v>3438</c:v>
                </c:pt>
                <c:pt idx="6877">
                  <c:v>3438.5</c:v>
                </c:pt>
                <c:pt idx="6878">
                  <c:v>3439</c:v>
                </c:pt>
                <c:pt idx="6879">
                  <c:v>3439.5</c:v>
                </c:pt>
                <c:pt idx="6880">
                  <c:v>3440</c:v>
                </c:pt>
                <c:pt idx="6881">
                  <c:v>3440.5</c:v>
                </c:pt>
                <c:pt idx="6882">
                  <c:v>3441</c:v>
                </c:pt>
                <c:pt idx="6883">
                  <c:v>3441.5</c:v>
                </c:pt>
                <c:pt idx="6884">
                  <c:v>3442</c:v>
                </c:pt>
                <c:pt idx="6885">
                  <c:v>3442.5</c:v>
                </c:pt>
                <c:pt idx="6886">
                  <c:v>3443</c:v>
                </c:pt>
                <c:pt idx="6887">
                  <c:v>3443.5</c:v>
                </c:pt>
                <c:pt idx="6888">
                  <c:v>3444</c:v>
                </c:pt>
                <c:pt idx="6889">
                  <c:v>3444.5</c:v>
                </c:pt>
                <c:pt idx="6890">
                  <c:v>3445</c:v>
                </c:pt>
                <c:pt idx="6891">
                  <c:v>3445.5</c:v>
                </c:pt>
                <c:pt idx="6892">
                  <c:v>3446</c:v>
                </c:pt>
                <c:pt idx="6893">
                  <c:v>3446.5</c:v>
                </c:pt>
                <c:pt idx="6894">
                  <c:v>3447</c:v>
                </c:pt>
                <c:pt idx="6895">
                  <c:v>3447.5</c:v>
                </c:pt>
                <c:pt idx="6896">
                  <c:v>3448</c:v>
                </c:pt>
                <c:pt idx="6897">
                  <c:v>3448.5</c:v>
                </c:pt>
                <c:pt idx="6898">
                  <c:v>3449</c:v>
                </c:pt>
                <c:pt idx="6899">
                  <c:v>3449.5</c:v>
                </c:pt>
                <c:pt idx="6900">
                  <c:v>3450</c:v>
                </c:pt>
                <c:pt idx="6901">
                  <c:v>3450.5</c:v>
                </c:pt>
                <c:pt idx="6902">
                  <c:v>3451</c:v>
                </c:pt>
                <c:pt idx="6903">
                  <c:v>3451.5</c:v>
                </c:pt>
                <c:pt idx="6904">
                  <c:v>3452</c:v>
                </c:pt>
                <c:pt idx="6905">
                  <c:v>3452.5</c:v>
                </c:pt>
                <c:pt idx="6906">
                  <c:v>3453</c:v>
                </c:pt>
                <c:pt idx="6907">
                  <c:v>3453.5</c:v>
                </c:pt>
                <c:pt idx="6908">
                  <c:v>3454</c:v>
                </c:pt>
                <c:pt idx="6909">
                  <c:v>3454.5</c:v>
                </c:pt>
                <c:pt idx="6910">
                  <c:v>3455</c:v>
                </c:pt>
                <c:pt idx="6911">
                  <c:v>3455.5</c:v>
                </c:pt>
                <c:pt idx="6912">
                  <c:v>3456</c:v>
                </c:pt>
                <c:pt idx="6913">
                  <c:v>3456.5</c:v>
                </c:pt>
                <c:pt idx="6914">
                  <c:v>3457</c:v>
                </c:pt>
                <c:pt idx="6915">
                  <c:v>3457.5</c:v>
                </c:pt>
                <c:pt idx="6916">
                  <c:v>3458</c:v>
                </c:pt>
                <c:pt idx="6917">
                  <c:v>3458.5</c:v>
                </c:pt>
                <c:pt idx="6918">
                  <c:v>3459</c:v>
                </c:pt>
                <c:pt idx="6919">
                  <c:v>3459.5</c:v>
                </c:pt>
                <c:pt idx="6920">
                  <c:v>3460</c:v>
                </c:pt>
                <c:pt idx="6921">
                  <c:v>3460.5</c:v>
                </c:pt>
                <c:pt idx="6922">
                  <c:v>3461</c:v>
                </c:pt>
                <c:pt idx="6923">
                  <c:v>3461.5</c:v>
                </c:pt>
                <c:pt idx="6924">
                  <c:v>3462</c:v>
                </c:pt>
                <c:pt idx="6925">
                  <c:v>3462.5</c:v>
                </c:pt>
                <c:pt idx="6926">
                  <c:v>3463</c:v>
                </c:pt>
                <c:pt idx="6927">
                  <c:v>3463.5</c:v>
                </c:pt>
                <c:pt idx="6928">
                  <c:v>3464</c:v>
                </c:pt>
                <c:pt idx="6929">
                  <c:v>3464.5</c:v>
                </c:pt>
                <c:pt idx="6930">
                  <c:v>3465</c:v>
                </c:pt>
                <c:pt idx="6931">
                  <c:v>3465.5</c:v>
                </c:pt>
                <c:pt idx="6932">
                  <c:v>3466</c:v>
                </c:pt>
                <c:pt idx="6933">
                  <c:v>3466.5</c:v>
                </c:pt>
                <c:pt idx="6934">
                  <c:v>3467</c:v>
                </c:pt>
                <c:pt idx="6935">
                  <c:v>3467.5</c:v>
                </c:pt>
                <c:pt idx="6936">
                  <c:v>3468</c:v>
                </c:pt>
                <c:pt idx="6937">
                  <c:v>3468.5</c:v>
                </c:pt>
                <c:pt idx="6938">
                  <c:v>3469</c:v>
                </c:pt>
                <c:pt idx="6939">
                  <c:v>3469.5</c:v>
                </c:pt>
                <c:pt idx="6940">
                  <c:v>3470</c:v>
                </c:pt>
                <c:pt idx="6941">
                  <c:v>3470.5</c:v>
                </c:pt>
                <c:pt idx="6942">
                  <c:v>3471</c:v>
                </c:pt>
                <c:pt idx="6943">
                  <c:v>3471.5</c:v>
                </c:pt>
                <c:pt idx="6944">
                  <c:v>3472</c:v>
                </c:pt>
                <c:pt idx="6945">
                  <c:v>3472.5</c:v>
                </c:pt>
                <c:pt idx="6946">
                  <c:v>3473</c:v>
                </c:pt>
                <c:pt idx="6947">
                  <c:v>3473.5</c:v>
                </c:pt>
                <c:pt idx="6948">
                  <c:v>3474</c:v>
                </c:pt>
                <c:pt idx="6949">
                  <c:v>3474.5</c:v>
                </c:pt>
                <c:pt idx="6950">
                  <c:v>3475</c:v>
                </c:pt>
                <c:pt idx="6951">
                  <c:v>3475.5</c:v>
                </c:pt>
                <c:pt idx="6952">
                  <c:v>3476</c:v>
                </c:pt>
                <c:pt idx="6953">
                  <c:v>3476.5</c:v>
                </c:pt>
                <c:pt idx="6954">
                  <c:v>3477</c:v>
                </c:pt>
                <c:pt idx="6955">
                  <c:v>3477.5</c:v>
                </c:pt>
                <c:pt idx="6956">
                  <c:v>3478</c:v>
                </c:pt>
                <c:pt idx="6957">
                  <c:v>3478.5</c:v>
                </c:pt>
                <c:pt idx="6958">
                  <c:v>3479</c:v>
                </c:pt>
                <c:pt idx="6959">
                  <c:v>3479.5</c:v>
                </c:pt>
                <c:pt idx="6960">
                  <c:v>3480</c:v>
                </c:pt>
                <c:pt idx="6961">
                  <c:v>3480.5</c:v>
                </c:pt>
                <c:pt idx="6962">
                  <c:v>3481</c:v>
                </c:pt>
                <c:pt idx="6963">
                  <c:v>3481.5</c:v>
                </c:pt>
                <c:pt idx="6964">
                  <c:v>3482</c:v>
                </c:pt>
                <c:pt idx="6965">
                  <c:v>3482.5</c:v>
                </c:pt>
                <c:pt idx="6966">
                  <c:v>3483</c:v>
                </c:pt>
                <c:pt idx="6967">
                  <c:v>3483.5</c:v>
                </c:pt>
                <c:pt idx="6968">
                  <c:v>3484</c:v>
                </c:pt>
                <c:pt idx="6969">
                  <c:v>3484.5</c:v>
                </c:pt>
                <c:pt idx="6970">
                  <c:v>3485</c:v>
                </c:pt>
                <c:pt idx="6971">
                  <c:v>3485.5</c:v>
                </c:pt>
                <c:pt idx="6972">
                  <c:v>3486</c:v>
                </c:pt>
                <c:pt idx="6973">
                  <c:v>3486.5</c:v>
                </c:pt>
                <c:pt idx="6974">
                  <c:v>3487</c:v>
                </c:pt>
                <c:pt idx="6975">
                  <c:v>3487.5</c:v>
                </c:pt>
                <c:pt idx="6976">
                  <c:v>3488</c:v>
                </c:pt>
                <c:pt idx="6977">
                  <c:v>3488.5</c:v>
                </c:pt>
                <c:pt idx="6978">
                  <c:v>3489</c:v>
                </c:pt>
                <c:pt idx="6979">
                  <c:v>3489.5</c:v>
                </c:pt>
                <c:pt idx="6980">
                  <c:v>3490</c:v>
                </c:pt>
                <c:pt idx="6981">
                  <c:v>3490.5</c:v>
                </c:pt>
                <c:pt idx="6982">
                  <c:v>3491</c:v>
                </c:pt>
                <c:pt idx="6983">
                  <c:v>3491.5</c:v>
                </c:pt>
                <c:pt idx="6984">
                  <c:v>3492</c:v>
                </c:pt>
                <c:pt idx="6985">
                  <c:v>3492.5</c:v>
                </c:pt>
                <c:pt idx="6986">
                  <c:v>3493</c:v>
                </c:pt>
                <c:pt idx="6987">
                  <c:v>3493.5</c:v>
                </c:pt>
                <c:pt idx="6988">
                  <c:v>3494</c:v>
                </c:pt>
                <c:pt idx="6989">
                  <c:v>3494.5</c:v>
                </c:pt>
                <c:pt idx="6990">
                  <c:v>3495</c:v>
                </c:pt>
                <c:pt idx="6991">
                  <c:v>3495.5</c:v>
                </c:pt>
                <c:pt idx="6992">
                  <c:v>3496</c:v>
                </c:pt>
                <c:pt idx="6993">
                  <c:v>3496.5</c:v>
                </c:pt>
                <c:pt idx="6994">
                  <c:v>3497</c:v>
                </c:pt>
                <c:pt idx="6995">
                  <c:v>3497.5</c:v>
                </c:pt>
                <c:pt idx="6996">
                  <c:v>3498</c:v>
                </c:pt>
                <c:pt idx="6997">
                  <c:v>3498.5</c:v>
                </c:pt>
                <c:pt idx="6998">
                  <c:v>3499</c:v>
                </c:pt>
                <c:pt idx="6999">
                  <c:v>3499.5</c:v>
                </c:pt>
                <c:pt idx="7000">
                  <c:v>3500</c:v>
                </c:pt>
                <c:pt idx="7001">
                  <c:v>3500.5</c:v>
                </c:pt>
                <c:pt idx="7002">
                  <c:v>3501</c:v>
                </c:pt>
                <c:pt idx="7003">
                  <c:v>3501.5</c:v>
                </c:pt>
                <c:pt idx="7004">
                  <c:v>3502</c:v>
                </c:pt>
                <c:pt idx="7005">
                  <c:v>3502.5</c:v>
                </c:pt>
                <c:pt idx="7006">
                  <c:v>3503</c:v>
                </c:pt>
                <c:pt idx="7007">
                  <c:v>3503.5</c:v>
                </c:pt>
                <c:pt idx="7008">
                  <c:v>3504</c:v>
                </c:pt>
                <c:pt idx="7009">
                  <c:v>3504.5</c:v>
                </c:pt>
                <c:pt idx="7010">
                  <c:v>3505</c:v>
                </c:pt>
                <c:pt idx="7011">
                  <c:v>3505.5</c:v>
                </c:pt>
                <c:pt idx="7012">
                  <c:v>3506</c:v>
                </c:pt>
                <c:pt idx="7013">
                  <c:v>3506.5</c:v>
                </c:pt>
                <c:pt idx="7014">
                  <c:v>3507</c:v>
                </c:pt>
                <c:pt idx="7015">
                  <c:v>3507.5</c:v>
                </c:pt>
                <c:pt idx="7016">
                  <c:v>3508</c:v>
                </c:pt>
                <c:pt idx="7017">
                  <c:v>3508.5</c:v>
                </c:pt>
                <c:pt idx="7018">
                  <c:v>3509</c:v>
                </c:pt>
                <c:pt idx="7019">
                  <c:v>3509.5</c:v>
                </c:pt>
                <c:pt idx="7020">
                  <c:v>3510</c:v>
                </c:pt>
                <c:pt idx="7021">
                  <c:v>3510.5</c:v>
                </c:pt>
                <c:pt idx="7022">
                  <c:v>3511</c:v>
                </c:pt>
                <c:pt idx="7023">
                  <c:v>3511.5</c:v>
                </c:pt>
                <c:pt idx="7024">
                  <c:v>3512</c:v>
                </c:pt>
                <c:pt idx="7025">
                  <c:v>3512.5</c:v>
                </c:pt>
                <c:pt idx="7026">
                  <c:v>3513</c:v>
                </c:pt>
                <c:pt idx="7027">
                  <c:v>3513.5</c:v>
                </c:pt>
                <c:pt idx="7028">
                  <c:v>3514</c:v>
                </c:pt>
                <c:pt idx="7029">
                  <c:v>3514.5</c:v>
                </c:pt>
                <c:pt idx="7030">
                  <c:v>3515</c:v>
                </c:pt>
                <c:pt idx="7031">
                  <c:v>3515.5</c:v>
                </c:pt>
                <c:pt idx="7032">
                  <c:v>3516</c:v>
                </c:pt>
                <c:pt idx="7033">
                  <c:v>3516.5</c:v>
                </c:pt>
                <c:pt idx="7034">
                  <c:v>3517</c:v>
                </c:pt>
                <c:pt idx="7035">
                  <c:v>3517.5</c:v>
                </c:pt>
                <c:pt idx="7036">
                  <c:v>3518</c:v>
                </c:pt>
                <c:pt idx="7037">
                  <c:v>3518.5</c:v>
                </c:pt>
                <c:pt idx="7038">
                  <c:v>3519</c:v>
                </c:pt>
                <c:pt idx="7039">
                  <c:v>3519.5</c:v>
                </c:pt>
                <c:pt idx="7040">
                  <c:v>3520</c:v>
                </c:pt>
                <c:pt idx="7041">
                  <c:v>3520.5</c:v>
                </c:pt>
                <c:pt idx="7042">
                  <c:v>3521</c:v>
                </c:pt>
                <c:pt idx="7043">
                  <c:v>3521.5</c:v>
                </c:pt>
                <c:pt idx="7044">
                  <c:v>3522</c:v>
                </c:pt>
                <c:pt idx="7045">
                  <c:v>3522.5</c:v>
                </c:pt>
                <c:pt idx="7046">
                  <c:v>3523</c:v>
                </c:pt>
                <c:pt idx="7047">
                  <c:v>3523.5</c:v>
                </c:pt>
                <c:pt idx="7048">
                  <c:v>3524</c:v>
                </c:pt>
                <c:pt idx="7049">
                  <c:v>3524.5</c:v>
                </c:pt>
                <c:pt idx="7050">
                  <c:v>3525</c:v>
                </c:pt>
                <c:pt idx="7051">
                  <c:v>3525.5</c:v>
                </c:pt>
                <c:pt idx="7052">
                  <c:v>3526</c:v>
                </c:pt>
                <c:pt idx="7053">
                  <c:v>3526.5</c:v>
                </c:pt>
                <c:pt idx="7054">
                  <c:v>3527</c:v>
                </c:pt>
                <c:pt idx="7055">
                  <c:v>3527.5</c:v>
                </c:pt>
                <c:pt idx="7056">
                  <c:v>3528</c:v>
                </c:pt>
                <c:pt idx="7057">
                  <c:v>3528.5</c:v>
                </c:pt>
                <c:pt idx="7058">
                  <c:v>3529</c:v>
                </c:pt>
                <c:pt idx="7059">
                  <c:v>3529.5</c:v>
                </c:pt>
                <c:pt idx="7060">
                  <c:v>3530</c:v>
                </c:pt>
                <c:pt idx="7061">
                  <c:v>3530.5</c:v>
                </c:pt>
                <c:pt idx="7062">
                  <c:v>3531</c:v>
                </c:pt>
                <c:pt idx="7063">
                  <c:v>3531.5</c:v>
                </c:pt>
                <c:pt idx="7064">
                  <c:v>3532</c:v>
                </c:pt>
                <c:pt idx="7065">
                  <c:v>3532.5</c:v>
                </c:pt>
                <c:pt idx="7066">
                  <c:v>3533</c:v>
                </c:pt>
                <c:pt idx="7067">
                  <c:v>3533.5</c:v>
                </c:pt>
                <c:pt idx="7068">
                  <c:v>3534</c:v>
                </c:pt>
                <c:pt idx="7069">
                  <c:v>3534.5</c:v>
                </c:pt>
                <c:pt idx="7070">
                  <c:v>3535</c:v>
                </c:pt>
                <c:pt idx="7071">
                  <c:v>3535.5</c:v>
                </c:pt>
                <c:pt idx="7072">
                  <c:v>3536</c:v>
                </c:pt>
                <c:pt idx="7073">
                  <c:v>3536.5</c:v>
                </c:pt>
                <c:pt idx="7074">
                  <c:v>3537</c:v>
                </c:pt>
                <c:pt idx="7075">
                  <c:v>3537.5</c:v>
                </c:pt>
                <c:pt idx="7076">
                  <c:v>3538</c:v>
                </c:pt>
                <c:pt idx="7077">
                  <c:v>3538.5</c:v>
                </c:pt>
                <c:pt idx="7078">
                  <c:v>3539</c:v>
                </c:pt>
                <c:pt idx="7079">
                  <c:v>3539.5</c:v>
                </c:pt>
                <c:pt idx="7080">
                  <c:v>3540</c:v>
                </c:pt>
                <c:pt idx="7081">
                  <c:v>3540.5</c:v>
                </c:pt>
                <c:pt idx="7082">
                  <c:v>3541</c:v>
                </c:pt>
                <c:pt idx="7083">
                  <c:v>3541.5</c:v>
                </c:pt>
                <c:pt idx="7084">
                  <c:v>3542</c:v>
                </c:pt>
                <c:pt idx="7085">
                  <c:v>3542.5</c:v>
                </c:pt>
                <c:pt idx="7086">
                  <c:v>3543</c:v>
                </c:pt>
                <c:pt idx="7087">
                  <c:v>3543.5</c:v>
                </c:pt>
                <c:pt idx="7088">
                  <c:v>3544</c:v>
                </c:pt>
                <c:pt idx="7089">
                  <c:v>3544.5</c:v>
                </c:pt>
                <c:pt idx="7090">
                  <c:v>3545</c:v>
                </c:pt>
                <c:pt idx="7091">
                  <c:v>3545.5</c:v>
                </c:pt>
                <c:pt idx="7092">
                  <c:v>3546</c:v>
                </c:pt>
                <c:pt idx="7093">
                  <c:v>3546.5</c:v>
                </c:pt>
                <c:pt idx="7094">
                  <c:v>3547</c:v>
                </c:pt>
                <c:pt idx="7095">
                  <c:v>3547.5</c:v>
                </c:pt>
                <c:pt idx="7096">
                  <c:v>3548</c:v>
                </c:pt>
                <c:pt idx="7097">
                  <c:v>3548.5</c:v>
                </c:pt>
                <c:pt idx="7098">
                  <c:v>3549</c:v>
                </c:pt>
                <c:pt idx="7099">
                  <c:v>3549.5</c:v>
                </c:pt>
                <c:pt idx="7100">
                  <c:v>3550</c:v>
                </c:pt>
                <c:pt idx="7101">
                  <c:v>3550.5</c:v>
                </c:pt>
                <c:pt idx="7102">
                  <c:v>3551</c:v>
                </c:pt>
                <c:pt idx="7103">
                  <c:v>3551.5</c:v>
                </c:pt>
                <c:pt idx="7104">
                  <c:v>3552</c:v>
                </c:pt>
                <c:pt idx="7105">
                  <c:v>3552.5</c:v>
                </c:pt>
                <c:pt idx="7106">
                  <c:v>3553</c:v>
                </c:pt>
                <c:pt idx="7107">
                  <c:v>3553.5</c:v>
                </c:pt>
                <c:pt idx="7108">
                  <c:v>3554</c:v>
                </c:pt>
                <c:pt idx="7109">
                  <c:v>3554.5</c:v>
                </c:pt>
                <c:pt idx="7110">
                  <c:v>3555</c:v>
                </c:pt>
                <c:pt idx="7111">
                  <c:v>3555.5</c:v>
                </c:pt>
                <c:pt idx="7112">
                  <c:v>3556</c:v>
                </c:pt>
                <c:pt idx="7113">
                  <c:v>3556.5</c:v>
                </c:pt>
                <c:pt idx="7114">
                  <c:v>3557</c:v>
                </c:pt>
                <c:pt idx="7115">
                  <c:v>3557.5</c:v>
                </c:pt>
                <c:pt idx="7116">
                  <c:v>3558</c:v>
                </c:pt>
                <c:pt idx="7117">
                  <c:v>3558.5</c:v>
                </c:pt>
                <c:pt idx="7118">
                  <c:v>3559</c:v>
                </c:pt>
                <c:pt idx="7119">
                  <c:v>3559.5</c:v>
                </c:pt>
                <c:pt idx="7120">
                  <c:v>3560</c:v>
                </c:pt>
                <c:pt idx="7121">
                  <c:v>3560.5</c:v>
                </c:pt>
                <c:pt idx="7122">
                  <c:v>3561</c:v>
                </c:pt>
                <c:pt idx="7123">
                  <c:v>3561.5</c:v>
                </c:pt>
                <c:pt idx="7124">
                  <c:v>3562</c:v>
                </c:pt>
                <c:pt idx="7125">
                  <c:v>3562.5</c:v>
                </c:pt>
                <c:pt idx="7126">
                  <c:v>3563</c:v>
                </c:pt>
                <c:pt idx="7127">
                  <c:v>3563.5</c:v>
                </c:pt>
                <c:pt idx="7128">
                  <c:v>3564</c:v>
                </c:pt>
                <c:pt idx="7129">
                  <c:v>3564.5</c:v>
                </c:pt>
                <c:pt idx="7130">
                  <c:v>3565</c:v>
                </c:pt>
                <c:pt idx="7131">
                  <c:v>3565.5</c:v>
                </c:pt>
                <c:pt idx="7132">
                  <c:v>3566</c:v>
                </c:pt>
                <c:pt idx="7133">
                  <c:v>3566.5</c:v>
                </c:pt>
                <c:pt idx="7134">
                  <c:v>3567</c:v>
                </c:pt>
                <c:pt idx="7135">
                  <c:v>3567.5</c:v>
                </c:pt>
                <c:pt idx="7136">
                  <c:v>3568</c:v>
                </c:pt>
                <c:pt idx="7137">
                  <c:v>3568.5</c:v>
                </c:pt>
                <c:pt idx="7138">
                  <c:v>3569</c:v>
                </c:pt>
                <c:pt idx="7139">
                  <c:v>3569.5</c:v>
                </c:pt>
                <c:pt idx="7140">
                  <c:v>3570</c:v>
                </c:pt>
                <c:pt idx="7141">
                  <c:v>3570.5</c:v>
                </c:pt>
                <c:pt idx="7142">
                  <c:v>3571</c:v>
                </c:pt>
                <c:pt idx="7143">
                  <c:v>3571.5</c:v>
                </c:pt>
                <c:pt idx="7144">
                  <c:v>3572</c:v>
                </c:pt>
                <c:pt idx="7145">
                  <c:v>3572.5</c:v>
                </c:pt>
                <c:pt idx="7146">
                  <c:v>3573</c:v>
                </c:pt>
                <c:pt idx="7147">
                  <c:v>3573.5</c:v>
                </c:pt>
                <c:pt idx="7148">
                  <c:v>3574</c:v>
                </c:pt>
                <c:pt idx="7149">
                  <c:v>3574.5</c:v>
                </c:pt>
                <c:pt idx="7150">
                  <c:v>3575</c:v>
                </c:pt>
                <c:pt idx="7151">
                  <c:v>3575.5</c:v>
                </c:pt>
                <c:pt idx="7152">
                  <c:v>3576</c:v>
                </c:pt>
                <c:pt idx="7153">
                  <c:v>3576.5</c:v>
                </c:pt>
                <c:pt idx="7154">
                  <c:v>3577</c:v>
                </c:pt>
                <c:pt idx="7155">
                  <c:v>3577.5</c:v>
                </c:pt>
                <c:pt idx="7156">
                  <c:v>3578</c:v>
                </c:pt>
                <c:pt idx="7157">
                  <c:v>3578.5</c:v>
                </c:pt>
                <c:pt idx="7158">
                  <c:v>3579</c:v>
                </c:pt>
                <c:pt idx="7159">
                  <c:v>3579.5</c:v>
                </c:pt>
                <c:pt idx="7160">
                  <c:v>3580</c:v>
                </c:pt>
                <c:pt idx="7161">
                  <c:v>3580.5</c:v>
                </c:pt>
                <c:pt idx="7162">
                  <c:v>3581</c:v>
                </c:pt>
                <c:pt idx="7163">
                  <c:v>3581.5</c:v>
                </c:pt>
                <c:pt idx="7164">
                  <c:v>3582</c:v>
                </c:pt>
                <c:pt idx="7165">
                  <c:v>3582.5</c:v>
                </c:pt>
                <c:pt idx="7166">
                  <c:v>3583</c:v>
                </c:pt>
                <c:pt idx="7167">
                  <c:v>3583.5</c:v>
                </c:pt>
                <c:pt idx="7168">
                  <c:v>3584</c:v>
                </c:pt>
                <c:pt idx="7169">
                  <c:v>3584.5</c:v>
                </c:pt>
                <c:pt idx="7170">
                  <c:v>3585</c:v>
                </c:pt>
                <c:pt idx="7171">
                  <c:v>3585.5</c:v>
                </c:pt>
                <c:pt idx="7172">
                  <c:v>3586</c:v>
                </c:pt>
                <c:pt idx="7173">
                  <c:v>3586.5</c:v>
                </c:pt>
                <c:pt idx="7174">
                  <c:v>3587</c:v>
                </c:pt>
                <c:pt idx="7175">
                  <c:v>3587.5</c:v>
                </c:pt>
                <c:pt idx="7176">
                  <c:v>3588</c:v>
                </c:pt>
                <c:pt idx="7177">
                  <c:v>3588.5</c:v>
                </c:pt>
                <c:pt idx="7178">
                  <c:v>3589</c:v>
                </c:pt>
                <c:pt idx="7179">
                  <c:v>3589.5</c:v>
                </c:pt>
                <c:pt idx="7180">
                  <c:v>3590</c:v>
                </c:pt>
                <c:pt idx="7181">
                  <c:v>3590.5</c:v>
                </c:pt>
                <c:pt idx="7182">
                  <c:v>3591</c:v>
                </c:pt>
                <c:pt idx="7183">
                  <c:v>3591.5</c:v>
                </c:pt>
                <c:pt idx="7184">
                  <c:v>3592</c:v>
                </c:pt>
                <c:pt idx="7185">
                  <c:v>3592.5</c:v>
                </c:pt>
                <c:pt idx="7186">
                  <c:v>3593</c:v>
                </c:pt>
                <c:pt idx="7187">
                  <c:v>3593.5</c:v>
                </c:pt>
                <c:pt idx="7188">
                  <c:v>3594</c:v>
                </c:pt>
                <c:pt idx="7189">
                  <c:v>3594.5</c:v>
                </c:pt>
                <c:pt idx="7190">
                  <c:v>3595</c:v>
                </c:pt>
                <c:pt idx="7191">
                  <c:v>3595.5</c:v>
                </c:pt>
                <c:pt idx="7192">
                  <c:v>3596</c:v>
                </c:pt>
                <c:pt idx="7193">
                  <c:v>3596.5</c:v>
                </c:pt>
                <c:pt idx="7194">
                  <c:v>3597</c:v>
                </c:pt>
                <c:pt idx="7195">
                  <c:v>3597.5</c:v>
                </c:pt>
                <c:pt idx="7196">
                  <c:v>3598</c:v>
                </c:pt>
                <c:pt idx="7197">
                  <c:v>3598.5</c:v>
                </c:pt>
                <c:pt idx="7198">
                  <c:v>3599</c:v>
                </c:pt>
                <c:pt idx="7199">
                  <c:v>3599.5</c:v>
                </c:pt>
                <c:pt idx="7200">
                  <c:v>3600</c:v>
                </c:pt>
                <c:pt idx="7201">
                  <c:v>3600.5</c:v>
                </c:pt>
                <c:pt idx="7202">
                  <c:v>3601</c:v>
                </c:pt>
                <c:pt idx="7203">
                  <c:v>3601.5</c:v>
                </c:pt>
                <c:pt idx="7204">
                  <c:v>3602</c:v>
                </c:pt>
                <c:pt idx="7205">
                  <c:v>3602.5</c:v>
                </c:pt>
                <c:pt idx="7206">
                  <c:v>3603</c:v>
                </c:pt>
                <c:pt idx="7207">
                  <c:v>3603.5</c:v>
                </c:pt>
                <c:pt idx="7208">
                  <c:v>3604</c:v>
                </c:pt>
                <c:pt idx="7209">
                  <c:v>3604.5</c:v>
                </c:pt>
                <c:pt idx="7210">
                  <c:v>3605</c:v>
                </c:pt>
                <c:pt idx="7211">
                  <c:v>3605.5</c:v>
                </c:pt>
                <c:pt idx="7212">
                  <c:v>3606</c:v>
                </c:pt>
                <c:pt idx="7213">
                  <c:v>3606.5</c:v>
                </c:pt>
                <c:pt idx="7214">
                  <c:v>3607</c:v>
                </c:pt>
                <c:pt idx="7215">
                  <c:v>3607.5</c:v>
                </c:pt>
                <c:pt idx="7216">
                  <c:v>3608</c:v>
                </c:pt>
                <c:pt idx="7217">
                  <c:v>3608.5</c:v>
                </c:pt>
                <c:pt idx="7218">
                  <c:v>3609</c:v>
                </c:pt>
                <c:pt idx="7219">
                  <c:v>3609.5</c:v>
                </c:pt>
                <c:pt idx="7220">
                  <c:v>3610</c:v>
                </c:pt>
                <c:pt idx="7221">
                  <c:v>3610.5</c:v>
                </c:pt>
                <c:pt idx="7222">
                  <c:v>3611</c:v>
                </c:pt>
                <c:pt idx="7223">
                  <c:v>3611.5</c:v>
                </c:pt>
                <c:pt idx="7224">
                  <c:v>3612</c:v>
                </c:pt>
                <c:pt idx="7225">
                  <c:v>3612.5</c:v>
                </c:pt>
                <c:pt idx="7226">
                  <c:v>3613</c:v>
                </c:pt>
                <c:pt idx="7227">
                  <c:v>3613.5</c:v>
                </c:pt>
                <c:pt idx="7228">
                  <c:v>3614</c:v>
                </c:pt>
                <c:pt idx="7229">
                  <c:v>3614.5</c:v>
                </c:pt>
                <c:pt idx="7230">
                  <c:v>3615</c:v>
                </c:pt>
                <c:pt idx="7231">
                  <c:v>3615.5</c:v>
                </c:pt>
                <c:pt idx="7232">
                  <c:v>3616</c:v>
                </c:pt>
                <c:pt idx="7233">
                  <c:v>3616.5</c:v>
                </c:pt>
                <c:pt idx="7234">
                  <c:v>3617</c:v>
                </c:pt>
                <c:pt idx="7235">
                  <c:v>3617.5</c:v>
                </c:pt>
                <c:pt idx="7236">
                  <c:v>3618</c:v>
                </c:pt>
                <c:pt idx="7237">
                  <c:v>3618.5</c:v>
                </c:pt>
                <c:pt idx="7238">
                  <c:v>3619</c:v>
                </c:pt>
                <c:pt idx="7239">
                  <c:v>3619.5</c:v>
                </c:pt>
                <c:pt idx="7240">
                  <c:v>3620</c:v>
                </c:pt>
                <c:pt idx="7241">
                  <c:v>3620.5</c:v>
                </c:pt>
                <c:pt idx="7242">
                  <c:v>3621</c:v>
                </c:pt>
                <c:pt idx="7243">
                  <c:v>3621.5</c:v>
                </c:pt>
                <c:pt idx="7244">
                  <c:v>3622</c:v>
                </c:pt>
                <c:pt idx="7245">
                  <c:v>3622.5</c:v>
                </c:pt>
                <c:pt idx="7246">
                  <c:v>3623</c:v>
                </c:pt>
                <c:pt idx="7247">
                  <c:v>3623.5</c:v>
                </c:pt>
                <c:pt idx="7248">
                  <c:v>3624</c:v>
                </c:pt>
                <c:pt idx="7249">
                  <c:v>3624.5</c:v>
                </c:pt>
                <c:pt idx="7250">
                  <c:v>3625</c:v>
                </c:pt>
                <c:pt idx="7251">
                  <c:v>3625.5</c:v>
                </c:pt>
                <c:pt idx="7252">
                  <c:v>3626</c:v>
                </c:pt>
                <c:pt idx="7253">
                  <c:v>3626.5</c:v>
                </c:pt>
                <c:pt idx="7254">
                  <c:v>3627</c:v>
                </c:pt>
                <c:pt idx="7255">
                  <c:v>3627.5</c:v>
                </c:pt>
                <c:pt idx="7256">
                  <c:v>3628</c:v>
                </c:pt>
                <c:pt idx="7257">
                  <c:v>3628.5</c:v>
                </c:pt>
                <c:pt idx="7258">
                  <c:v>3629</c:v>
                </c:pt>
                <c:pt idx="7259">
                  <c:v>3629.5</c:v>
                </c:pt>
                <c:pt idx="7260">
                  <c:v>3630</c:v>
                </c:pt>
                <c:pt idx="7261">
                  <c:v>3630.5</c:v>
                </c:pt>
                <c:pt idx="7262">
                  <c:v>3631</c:v>
                </c:pt>
                <c:pt idx="7263">
                  <c:v>3631.5</c:v>
                </c:pt>
                <c:pt idx="7264">
                  <c:v>3632</c:v>
                </c:pt>
                <c:pt idx="7265">
                  <c:v>3632.5</c:v>
                </c:pt>
                <c:pt idx="7266">
                  <c:v>3633</c:v>
                </c:pt>
                <c:pt idx="7267">
                  <c:v>3633.5</c:v>
                </c:pt>
                <c:pt idx="7268">
                  <c:v>3634</c:v>
                </c:pt>
                <c:pt idx="7269">
                  <c:v>3634.5</c:v>
                </c:pt>
                <c:pt idx="7270">
                  <c:v>3635</c:v>
                </c:pt>
                <c:pt idx="7271">
                  <c:v>3635.5</c:v>
                </c:pt>
                <c:pt idx="7272">
                  <c:v>3636</c:v>
                </c:pt>
                <c:pt idx="7273">
                  <c:v>3636.5</c:v>
                </c:pt>
                <c:pt idx="7274">
                  <c:v>3637</c:v>
                </c:pt>
                <c:pt idx="7275">
                  <c:v>3637.5</c:v>
                </c:pt>
                <c:pt idx="7276">
                  <c:v>3638</c:v>
                </c:pt>
                <c:pt idx="7277">
                  <c:v>3638.5</c:v>
                </c:pt>
                <c:pt idx="7278">
                  <c:v>3639</c:v>
                </c:pt>
                <c:pt idx="7279">
                  <c:v>3639.5</c:v>
                </c:pt>
                <c:pt idx="7280">
                  <c:v>3640</c:v>
                </c:pt>
                <c:pt idx="7281">
                  <c:v>3640.5</c:v>
                </c:pt>
                <c:pt idx="7282">
                  <c:v>3641</c:v>
                </c:pt>
                <c:pt idx="7283">
                  <c:v>3641.5</c:v>
                </c:pt>
                <c:pt idx="7284">
                  <c:v>3642</c:v>
                </c:pt>
                <c:pt idx="7285">
                  <c:v>3642.5</c:v>
                </c:pt>
                <c:pt idx="7286">
                  <c:v>3643</c:v>
                </c:pt>
                <c:pt idx="7287">
                  <c:v>3643.5</c:v>
                </c:pt>
                <c:pt idx="7288">
                  <c:v>3644</c:v>
                </c:pt>
                <c:pt idx="7289">
                  <c:v>3644.5</c:v>
                </c:pt>
                <c:pt idx="7290">
                  <c:v>3645</c:v>
                </c:pt>
                <c:pt idx="7291">
                  <c:v>3645.5</c:v>
                </c:pt>
                <c:pt idx="7292">
                  <c:v>3646</c:v>
                </c:pt>
                <c:pt idx="7293">
                  <c:v>3646.5</c:v>
                </c:pt>
                <c:pt idx="7294">
                  <c:v>3647</c:v>
                </c:pt>
                <c:pt idx="7295">
                  <c:v>3647.5</c:v>
                </c:pt>
                <c:pt idx="7296">
                  <c:v>3648</c:v>
                </c:pt>
                <c:pt idx="7297">
                  <c:v>3648.5</c:v>
                </c:pt>
                <c:pt idx="7298">
                  <c:v>3649</c:v>
                </c:pt>
                <c:pt idx="7299">
                  <c:v>3649.5</c:v>
                </c:pt>
                <c:pt idx="7300">
                  <c:v>3650</c:v>
                </c:pt>
                <c:pt idx="7301">
                  <c:v>3650.5</c:v>
                </c:pt>
                <c:pt idx="7302">
                  <c:v>3651</c:v>
                </c:pt>
                <c:pt idx="7303">
                  <c:v>3651.5</c:v>
                </c:pt>
                <c:pt idx="7304">
                  <c:v>3652</c:v>
                </c:pt>
                <c:pt idx="7305">
                  <c:v>3652.5</c:v>
                </c:pt>
                <c:pt idx="7306">
                  <c:v>3653</c:v>
                </c:pt>
                <c:pt idx="7307">
                  <c:v>3653.5</c:v>
                </c:pt>
                <c:pt idx="7308">
                  <c:v>3654</c:v>
                </c:pt>
                <c:pt idx="7309">
                  <c:v>3654.5</c:v>
                </c:pt>
                <c:pt idx="7310">
                  <c:v>3655</c:v>
                </c:pt>
                <c:pt idx="7311">
                  <c:v>3655.5</c:v>
                </c:pt>
                <c:pt idx="7312">
                  <c:v>3656</c:v>
                </c:pt>
                <c:pt idx="7313">
                  <c:v>3656.5</c:v>
                </c:pt>
                <c:pt idx="7314">
                  <c:v>3657</c:v>
                </c:pt>
                <c:pt idx="7315">
                  <c:v>3657.5</c:v>
                </c:pt>
                <c:pt idx="7316">
                  <c:v>3658</c:v>
                </c:pt>
                <c:pt idx="7317">
                  <c:v>3658.5</c:v>
                </c:pt>
                <c:pt idx="7318">
                  <c:v>3659</c:v>
                </c:pt>
                <c:pt idx="7319">
                  <c:v>3659.5</c:v>
                </c:pt>
                <c:pt idx="7320">
                  <c:v>3660</c:v>
                </c:pt>
                <c:pt idx="7321">
                  <c:v>3660.5</c:v>
                </c:pt>
                <c:pt idx="7322">
                  <c:v>3661</c:v>
                </c:pt>
                <c:pt idx="7323">
                  <c:v>3661.5</c:v>
                </c:pt>
                <c:pt idx="7324">
                  <c:v>3662</c:v>
                </c:pt>
                <c:pt idx="7325">
                  <c:v>3662.5</c:v>
                </c:pt>
                <c:pt idx="7326">
                  <c:v>3663</c:v>
                </c:pt>
                <c:pt idx="7327">
                  <c:v>3663.5</c:v>
                </c:pt>
                <c:pt idx="7328">
                  <c:v>3664</c:v>
                </c:pt>
                <c:pt idx="7329">
                  <c:v>3664.5</c:v>
                </c:pt>
                <c:pt idx="7330">
                  <c:v>3665</c:v>
                </c:pt>
                <c:pt idx="7331">
                  <c:v>3665.5</c:v>
                </c:pt>
                <c:pt idx="7332">
                  <c:v>3666</c:v>
                </c:pt>
                <c:pt idx="7333">
                  <c:v>3666.5</c:v>
                </c:pt>
                <c:pt idx="7334">
                  <c:v>3667</c:v>
                </c:pt>
                <c:pt idx="7335">
                  <c:v>3667.5</c:v>
                </c:pt>
                <c:pt idx="7336">
                  <c:v>3668</c:v>
                </c:pt>
                <c:pt idx="7337">
                  <c:v>3668.5</c:v>
                </c:pt>
                <c:pt idx="7338">
                  <c:v>3669</c:v>
                </c:pt>
                <c:pt idx="7339">
                  <c:v>3669.5</c:v>
                </c:pt>
                <c:pt idx="7340">
                  <c:v>3670</c:v>
                </c:pt>
                <c:pt idx="7341">
                  <c:v>3670.5</c:v>
                </c:pt>
                <c:pt idx="7342">
                  <c:v>3671</c:v>
                </c:pt>
                <c:pt idx="7343">
                  <c:v>3671.5</c:v>
                </c:pt>
                <c:pt idx="7344">
                  <c:v>3672</c:v>
                </c:pt>
                <c:pt idx="7345">
                  <c:v>3672.5</c:v>
                </c:pt>
                <c:pt idx="7346">
                  <c:v>3673</c:v>
                </c:pt>
                <c:pt idx="7347">
                  <c:v>3673.5</c:v>
                </c:pt>
                <c:pt idx="7348">
                  <c:v>3674</c:v>
                </c:pt>
                <c:pt idx="7349">
                  <c:v>3674.5</c:v>
                </c:pt>
                <c:pt idx="7350">
                  <c:v>3675</c:v>
                </c:pt>
                <c:pt idx="7351">
                  <c:v>3675.5</c:v>
                </c:pt>
                <c:pt idx="7352">
                  <c:v>3676</c:v>
                </c:pt>
                <c:pt idx="7353">
                  <c:v>3676.5</c:v>
                </c:pt>
                <c:pt idx="7354">
                  <c:v>3677</c:v>
                </c:pt>
                <c:pt idx="7355">
                  <c:v>3677.5</c:v>
                </c:pt>
                <c:pt idx="7356">
                  <c:v>3678</c:v>
                </c:pt>
                <c:pt idx="7357">
                  <c:v>3678.5</c:v>
                </c:pt>
                <c:pt idx="7358">
                  <c:v>3679</c:v>
                </c:pt>
                <c:pt idx="7359">
                  <c:v>3679.5</c:v>
                </c:pt>
                <c:pt idx="7360">
                  <c:v>3680</c:v>
                </c:pt>
                <c:pt idx="7361">
                  <c:v>3680.5</c:v>
                </c:pt>
                <c:pt idx="7362">
                  <c:v>3681</c:v>
                </c:pt>
                <c:pt idx="7363">
                  <c:v>3681.5</c:v>
                </c:pt>
                <c:pt idx="7364">
                  <c:v>3682</c:v>
                </c:pt>
                <c:pt idx="7365">
                  <c:v>3682.5</c:v>
                </c:pt>
                <c:pt idx="7366">
                  <c:v>3683</c:v>
                </c:pt>
                <c:pt idx="7367">
                  <c:v>3683.5</c:v>
                </c:pt>
                <c:pt idx="7368">
                  <c:v>3684</c:v>
                </c:pt>
                <c:pt idx="7369">
                  <c:v>3684.5</c:v>
                </c:pt>
                <c:pt idx="7370">
                  <c:v>3685</c:v>
                </c:pt>
                <c:pt idx="7371">
                  <c:v>3685.5</c:v>
                </c:pt>
                <c:pt idx="7372">
                  <c:v>3686</c:v>
                </c:pt>
                <c:pt idx="7373">
                  <c:v>3686.5</c:v>
                </c:pt>
                <c:pt idx="7374">
                  <c:v>3687</c:v>
                </c:pt>
                <c:pt idx="7375">
                  <c:v>3687.5</c:v>
                </c:pt>
                <c:pt idx="7376">
                  <c:v>3688</c:v>
                </c:pt>
                <c:pt idx="7377">
                  <c:v>3688.5</c:v>
                </c:pt>
                <c:pt idx="7378">
                  <c:v>3689</c:v>
                </c:pt>
                <c:pt idx="7379">
                  <c:v>3689.5</c:v>
                </c:pt>
                <c:pt idx="7380">
                  <c:v>3690</c:v>
                </c:pt>
                <c:pt idx="7381">
                  <c:v>3690.5</c:v>
                </c:pt>
                <c:pt idx="7382">
                  <c:v>3691</c:v>
                </c:pt>
                <c:pt idx="7383">
                  <c:v>3691.5</c:v>
                </c:pt>
                <c:pt idx="7384">
                  <c:v>3692</c:v>
                </c:pt>
                <c:pt idx="7385">
                  <c:v>3692.5</c:v>
                </c:pt>
                <c:pt idx="7386">
                  <c:v>3693</c:v>
                </c:pt>
                <c:pt idx="7387">
                  <c:v>3693.5</c:v>
                </c:pt>
                <c:pt idx="7388">
                  <c:v>3694</c:v>
                </c:pt>
                <c:pt idx="7389">
                  <c:v>3694.5</c:v>
                </c:pt>
                <c:pt idx="7390">
                  <c:v>3695</c:v>
                </c:pt>
                <c:pt idx="7391">
                  <c:v>3695.5</c:v>
                </c:pt>
                <c:pt idx="7392">
                  <c:v>3696</c:v>
                </c:pt>
                <c:pt idx="7393">
                  <c:v>3696.5</c:v>
                </c:pt>
                <c:pt idx="7394">
                  <c:v>3697</c:v>
                </c:pt>
                <c:pt idx="7395">
                  <c:v>3697.5</c:v>
                </c:pt>
                <c:pt idx="7396">
                  <c:v>3698</c:v>
                </c:pt>
                <c:pt idx="7397">
                  <c:v>3698.5</c:v>
                </c:pt>
                <c:pt idx="7398">
                  <c:v>3699</c:v>
                </c:pt>
                <c:pt idx="7399">
                  <c:v>3699.5</c:v>
                </c:pt>
                <c:pt idx="7400">
                  <c:v>3700</c:v>
                </c:pt>
                <c:pt idx="7401">
                  <c:v>3700.5</c:v>
                </c:pt>
                <c:pt idx="7402">
                  <c:v>3701</c:v>
                </c:pt>
                <c:pt idx="7403">
                  <c:v>3701.5</c:v>
                </c:pt>
                <c:pt idx="7404">
                  <c:v>3702</c:v>
                </c:pt>
                <c:pt idx="7405">
                  <c:v>3702.5</c:v>
                </c:pt>
                <c:pt idx="7406">
                  <c:v>3703</c:v>
                </c:pt>
                <c:pt idx="7407">
                  <c:v>3703.5</c:v>
                </c:pt>
                <c:pt idx="7408">
                  <c:v>3704</c:v>
                </c:pt>
                <c:pt idx="7409">
                  <c:v>3704.5</c:v>
                </c:pt>
                <c:pt idx="7410">
                  <c:v>3705</c:v>
                </c:pt>
                <c:pt idx="7411">
                  <c:v>3705.5</c:v>
                </c:pt>
                <c:pt idx="7412">
                  <c:v>3706</c:v>
                </c:pt>
                <c:pt idx="7413">
                  <c:v>3706.5</c:v>
                </c:pt>
                <c:pt idx="7414">
                  <c:v>3707</c:v>
                </c:pt>
                <c:pt idx="7415">
                  <c:v>3707.5</c:v>
                </c:pt>
                <c:pt idx="7416">
                  <c:v>3708</c:v>
                </c:pt>
                <c:pt idx="7417">
                  <c:v>3708.5</c:v>
                </c:pt>
                <c:pt idx="7418">
                  <c:v>3709</c:v>
                </c:pt>
                <c:pt idx="7419">
                  <c:v>3709.5</c:v>
                </c:pt>
                <c:pt idx="7420">
                  <c:v>3710</c:v>
                </c:pt>
                <c:pt idx="7421">
                  <c:v>3710.5</c:v>
                </c:pt>
                <c:pt idx="7422">
                  <c:v>3711</c:v>
                </c:pt>
                <c:pt idx="7423">
                  <c:v>3711.5</c:v>
                </c:pt>
                <c:pt idx="7424">
                  <c:v>3712</c:v>
                </c:pt>
                <c:pt idx="7425">
                  <c:v>3712.5</c:v>
                </c:pt>
                <c:pt idx="7426">
                  <c:v>3713</c:v>
                </c:pt>
                <c:pt idx="7427">
                  <c:v>3713.5</c:v>
                </c:pt>
                <c:pt idx="7428">
                  <c:v>3714</c:v>
                </c:pt>
                <c:pt idx="7429">
                  <c:v>3714.5</c:v>
                </c:pt>
                <c:pt idx="7430">
                  <c:v>3715</c:v>
                </c:pt>
                <c:pt idx="7431">
                  <c:v>3715.5</c:v>
                </c:pt>
                <c:pt idx="7432">
                  <c:v>3716</c:v>
                </c:pt>
                <c:pt idx="7433">
                  <c:v>3716.5</c:v>
                </c:pt>
                <c:pt idx="7434">
                  <c:v>3717</c:v>
                </c:pt>
                <c:pt idx="7435">
                  <c:v>3717.5</c:v>
                </c:pt>
                <c:pt idx="7436">
                  <c:v>3718</c:v>
                </c:pt>
                <c:pt idx="7437">
                  <c:v>3718.5</c:v>
                </c:pt>
                <c:pt idx="7438">
                  <c:v>3719</c:v>
                </c:pt>
                <c:pt idx="7439">
                  <c:v>3719.5</c:v>
                </c:pt>
                <c:pt idx="7440">
                  <c:v>3720</c:v>
                </c:pt>
                <c:pt idx="7441">
                  <c:v>3720.5</c:v>
                </c:pt>
                <c:pt idx="7442">
                  <c:v>3721</c:v>
                </c:pt>
                <c:pt idx="7443">
                  <c:v>3721.5</c:v>
                </c:pt>
                <c:pt idx="7444">
                  <c:v>3722</c:v>
                </c:pt>
                <c:pt idx="7445">
                  <c:v>3722.5</c:v>
                </c:pt>
                <c:pt idx="7446">
                  <c:v>3723</c:v>
                </c:pt>
                <c:pt idx="7447">
                  <c:v>3723.5</c:v>
                </c:pt>
                <c:pt idx="7448">
                  <c:v>3724</c:v>
                </c:pt>
                <c:pt idx="7449">
                  <c:v>3724.5</c:v>
                </c:pt>
                <c:pt idx="7450">
                  <c:v>3725</c:v>
                </c:pt>
                <c:pt idx="7451">
                  <c:v>3725.5</c:v>
                </c:pt>
                <c:pt idx="7452">
                  <c:v>3726</c:v>
                </c:pt>
                <c:pt idx="7453">
                  <c:v>3726.5</c:v>
                </c:pt>
                <c:pt idx="7454">
                  <c:v>3727</c:v>
                </c:pt>
                <c:pt idx="7455">
                  <c:v>3727.5</c:v>
                </c:pt>
                <c:pt idx="7456">
                  <c:v>3728</c:v>
                </c:pt>
                <c:pt idx="7457">
                  <c:v>3728.5</c:v>
                </c:pt>
                <c:pt idx="7458">
                  <c:v>3729</c:v>
                </c:pt>
                <c:pt idx="7459">
                  <c:v>3729.5</c:v>
                </c:pt>
                <c:pt idx="7460">
                  <c:v>3730</c:v>
                </c:pt>
                <c:pt idx="7461">
                  <c:v>3730.5</c:v>
                </c:pt>
                <c:pt idx="7462">
                  <c:v>3731</c:v>
                </c:pt>
                <c:pt idx="7463">
                  <c:v>3731.5</c:v>
                </c:pt>
                <c:pt idx="7464">
                  <c:v>3732</c:v>
                </c:pt>
                <c:pt idx="7465">
                  <c:v>3732.5</c:v>
                </c:pt>
                <c:pt idx="7466">
                  <c:v>3733</c:v>
                </c:pt>
                <c:pt idx="7467">
                  <c:v>3733.5</c:v>
                </c:pt>
                <c:pt idx="7468">
                  <c:v>3734</c:v>
                </c:pt>
                <c:pt idx="7469">
                  <c:v>3734.5</c:v>
                </c:pt>
                <c:pt idx="7470">
                  <c:v>3735</c:v>
                </c:pt>
                <c:pt idx="7471">
                  <c:v>3735.5</c:v>
                </c:pt>
                <c:pt idx="7472">
                  <c:v>3736</c:v>
                </c:pt>
                <c:pt idx="7473">
                  <c:v>3736.5</c:v>
                </c:pt>
                <c:pt idx="7474">
                  <c:v>3737</c:v>
                </c:pt>
                <c:pt idx="7475">
                  <c:v>3737.5</c:v>
                </c:pt>
                <c:pt idx="7476">
                  <c:v>3738</c:v>
                </c:pt>
                <c:pt idx="7477">
                  <c:v>3738.5</c:v>
                </c:pt>
                <c:pt idx="7478">
                  <c:v>3739</c:v>
                </c:pt>
                <c:pt idx="7479">
                  <c:v>3739.5</c:v>
                </c:pt>
                <c:pt idx="7480">
                  <c:v>3740</c:v>
                </c:pt>
                <c:pt idx="7481">
                  <c:v>3740.5</c:v>
                </c:pt>
                <c:pt idx="7482">
                  <c:v>3741</c:v>
                </c:pt>
                <c:pt idx="7483">
                  <c:v>3741.5</c:v>
                </c:pt>
                <c:pt idx="7484">
                  <c:v>3742</c:v>
                </c:pt>
                <c:pt idx="7485">
                  <c:v>3742.5</c:v>
                </c:pt>
                <c:pt idx="7486">
                  <c:v>3743</c:v>
                </c:pt>
                <c:pt idx="7487">
                  <c:v>3743.5</c:v>
                </c:pt>
                <c:pt idx="7488">
                  <c:v>3744</c:v>
                </c:pt>
                <c:pt idx="7489">
                  <c:v>3744.5</c:v>
                </c:pt>
                <c:pt idx="7490">
                  <c:v>3745</c:v>
                </c:pt>
                <c:pt idx="7491">
                  <c:v>3745.5</c:v>
                </c:pt>
                <c:pt idx="7492">
                  <c:v>3746</c:v>
                </c:pt>
                <c:pt idx="7493">
                  <c:v>3746.5</c:v>
                </c:pt>
                <c:pt idx="7494">
                  <c:v>3747</c:v>
                </c:pt>
                <c:pt idx="7495">
                  <c:v>3747.5</c:v>
                </c:pt>
                <c:pt idx="7496">
                  <c:v>3748</c:v>
                </c:pt>
                <c:pt idx="7497">
                  <c:v>3748.5</c:v>
                </c:pt>
                <c:pt idx="7498">
                  <c:v>3749</c:v>
                </c:pt>
                <c:pt idx="7499">
                  <c:v>3749.5</c:v>
                </c:pt>
                <c:pt idx="7500">
                  <c:v>3750</c:v>
                </c:pt>
                <c:pt idx="7501">
                  <c:v>3750.5</c:v>
                </c:pt>
                <c:pt idx="7502">
                  <c:v>3751</c:v>
                </c:pt>
                <c:pt idx="7503">
                  <c:v>3751.5</c:v>
                </c:pt>
                <c:pt idx="7504">
                  <c:v>3752</c:v>
                </c:pt>
                <c:pt idx="7505">
                  <c:v>3752.5</c:v>
                </c:pt>
                <c:pt idx="7506">
                  <c:v>3753</c:v>
                </c:pt>
                <c:pt idx="7507">
                  <c:v>3753.5</c:v>
                </c:pt>
                <c:pt idx="7508">
                  <c:v>3754</c:v>
                </c:pt>
                <c:pt idx="7509">
                  <c:v>3754.5</c:v>
                </c:pt>
                <c:pt idx="7510">
                  <c:v>3755</c:v>
                </c:pt>
                <c:pt idx="7511">
                  <c:v>3755.5</c:v>
                </c:pt>
                <c:pt idx="7512">
                  <c:v>3756</c:v>
                </c:pt>
                <c:pt idx="7513">
                  <c:v>3756.5</c:v>
                </c:pt>
                <c:pt idx="7514">
                  <c:v>3757</c:v>
                </c:pt>
                <c:pt idx="7515">
                  <c:v>3757.5</c:v>
                </c:pt>
                <c:pt idx="7516">
                  <c:v>3758</c:v>
                </c:pt>
                <c:pt idx="7517">
                  <c:v>3758.5</c:v>
                </c:pt>
                <c:pt idx="7518">
                  <c:v>3759</c:v>
                </c:pt>
                <c:pt idx="7519">
                  <c:v>3759.5</c:v>
                </c:pt>
                <c:pt idx="7520">
                  <c:v>3760</c:v>
                </c:pt>
                <c:pt idx="7521">
                  <c:v>3760.5</c:v>
                </c:pt>
                <c:pt idx="7522">
                  <c:v>3761</c:v>
                </c:pt>
                <c:pt idx="7523">
                  <c:v>3761.5</c:v>
                </c:pt>
                <c:pt idx="7524">
                  <c:v>3762</c:v>
                </c:pt>
                <c:pt idx="7525">
                  <c:v>3762.5</c:v>
                </c:pt>
                <c:pt idx="7526">
                  <c:v>3763</c:v>
                </c:pt>
                <c:pt idx="7527">
                  <c:v>3763.5</c:v>
                </c:pt>
                <c:pt idx="7528">
                  <c:v>3764</c:v>
                </c:pt>
                <c:pt idx="7529">
                  <c:v>3764.5</c:v>
                </c:pt>
                <c:pt idx="7530">
                  <c:v>3765</c:v>
                </c:pt>
                <c:pt idx="7531">
                  <c:v>3765.5</c:v>
                </c:pt>
                <c:pt idx="7532">
                  <c:v>3766</c:v>
                </c:pt>
                <c:pt idx="7533">
                  <c:v>3766.5</c:v>
                </c:pt>
                <c:pt idx="7534">
                  <c:v>3767</c:v>
                </c:pt>
                <c:pt idx="7535">
                  <c:v>3767.5</c:v>
                </c:pt>
                <c:pt idx="7536">
                  <c:v>3768</c:v>
                </c:pt>
                <c:pt idx="7537">
                  <c:v>3768.5</c:v>
                </c:pt>
                <c:pt idx="7538">
                  <c:v>3769</c:v>
                </c:pt>
                <c:pt idx="7539">
                  <c:v>3769.5</c:v>
                </c:pt>
                <c:pt idx="7540">
                  <c:v>3770</c:v>
                </c:pt>
                <c:pt idx="7541">
                  <c:v>3770.5</c:v>
                </c:pt>
                <c:pt idx="7542">
                  <c:v>3771</c:v>
                </c:pt>
                <c:pt idx="7543">
                  <c:v>3771.5</c:v>
                </c:pt>
                <c:pt idx="7544">
                  <c:v>3772</c:v>
                </c:pt>
                <c:pt idx="7545">
                  <c:v>3772.5</c:v>
                </c:pt>
                <c:pt idx="7546">
                  <c:v>3773</c:v>
                </c:pt>
                <c:pt idx="7547">
                  <c:v>3773.5</c:v>
                </c:pt>
                <c:pt idx="7548">
                  <c:v>3774</c:v>
                </c:pt>
                <c:pt idx="7549">
                  <c:v>3774.5</c:v>
                </c:pt>
                <c:pt idx="7550">
                  <c:v>3775</c:v>
                </c:pt>
                <c:pt idx="7551">
                  <c:v>3775.5</c:v>
                </c:pt>
                <c:pt idx="7552">
                  <c:v>3776</c:v>
                </c:pt>
                <c:pt idx="7553">
                  <c:v>3776.5</c:v>
                </c:pt>
                <c:pt idx="7554">
                  <c:v>3777</c:v>
                </c:pt>
                <c:pt idx="7555">
                  <c:v>3777.5</c:v>
                </c:pt>
                <c:pt idx="7556">
                  <c:v>3778</c:v>
                </c:pt>
                <c:pt idx="7557">
                  <c:v>3778.5</c:v>
                </c:pt>
                <c:pt idx="7558">
                  <c:v>3779</c:v>
                </c:pt>
                <c:pt idx="7559">
                  <c:v>3779.5</c:v>
                </c:pt>
                <c:pt idx="7560">
                  <c:v>3780</c:v>
                </c:pt>
                <c:pt idx="7561">
                  <c:v>3780.5</c:v>
                </c:pt>
                <c:pt idx="7562">
                  <c:v>3781</c:v>
                </c:pt>
                <c:pt idx="7563">
                  <c:v>3781.5</c:v>
                </c:pt>
                <c:pt idx="7564">
                  <c:v>3782</c:v>
                </c:pt>
                <c:pt idx="7565">
                  <c:v>3782.5</c:v>
                </c:pt>
                <c:pt idx="7566">
                  <c:v>3783</c:v>
                </c:pt>
                <c:pt idx="7567">
                  <c:v>3783.5</c:v>
                </c:pt>
                <c:pt idx="7568">
                  <c:v>3784</c:v>
                </c:pt>
                <c:pt idx="7569">
                  <c:v>3784.5</c:v>
                </c:pt>
                <c:pt idx="7570">
                  <c:v>3785</c:v>
                </c:pt>
                <c:pt idx="7571">
                  <c:v>3785.5</c:v>
                </c:pt>
                <c:pt idx="7572">
                  <c:v>3786</c:v>
                </c:pt>
                <c:pt idx="7573">
                  <c:v>3786.5</c:v>
                </c:pt>
                <c:pt idx="7574">
                  <c:v>3787</c:v>
                </c:pt>
                <c:pt idx="7575">
                  <c:v>3787.5</c:v>
                </c:pt>
                <c:pt idx="7576">
                  <c:v>3788</c:v>
                </c:pt>
                <c:pt idx="7577">
                  <c:v>3788.5</c:v>
                </c:pt>
                <c:pt idx="7578">
                  <c:v>3789</c:v>
                </c:pt>
                <c:pt idx="7579">
                  <c:v>3789.5</c:v>
                </c:pt>
                <c:pt idx="7580">
                  <c:v>3790</c:v>
                </c:pt>
                <c:pt idx="7581">
                  <c:v>3790.5</c:v>
                </c:pt>
                <c:pt idx="7582">
                  <c:v>3791</c:v>
                </c:pt>
                <c:pt idx="7583">
                  <c:v>3791.5</c:v>
                </c:pt>
                <c:pt idx="7584">
                  <c:v>3792</c:v>
                </c:pt>
                <c:pt idx="7585">
                  <c:v>3792.5</c:v>
                </c:pt>
                <c:pt idx="7586">
                  <c:v>3793</c:v>
                </c:pt>
                <c:pt idx="7587">
                  <c:v>3793.5</c:v>
                </c:pt>
                <c:pt idx="7588">
                  <c:v>3794</c:v>
                </c:pt>
                <c:pt idx="7589">
                  <c:v>3794.5</c:v>
                </c:pt>
                <c:pt idx="7590">
                  <c:v>3795</c:v>
                </c:pt>
                <c:pt idx="7591">
                  <c:v>3795.5</c:v>
                </c:pt>
                <c:pt idx="7592">
                  <c:v>3796</c:v>
                </c:pt>
                <c:pt idx="7593">
                  <c:v>3796.5</c:v>
                </c:pt>
                <c:pt idx="7594">
                  <c:v>3797</c:v>
                </c:pt>
                <c:pt idx="7595">
                  <c:v>3797.5</c:v>
                </c:pt>
                <c:pt idx="7596">
                  <c:v>3798</c:v>
                </c:pt>
                <c:pt idx="7597">
                  <c:v>3798.5</c:v>
                </c:pt>
                <c:pt idx="7598">
                  <c:v>3799</c:v>
                </c:pt>
                <c:pt idx="7599">
                  <c:v>3799.5</c:v>
                </c:pt>
                <c:pt idx="7600">
                  <c:v>3800</c:v>
                </c:pt>
                <c:pt idx="7601">
                  <c:v>3800.5</c:v>
                </c:pt>
                <c:pt idx="7602">
                  <c:v>3801</c:v>
                </c:pt>
                <c:pt idx="7603">
                  <c:v>3801.5</c:v>
                </c:pt>
                <c:pt idx="7604">
                  <c:v>3802</c:v>
                </c:pt>
                <c:pt idx="7605">
                  <c:v>3802.5</c:v>
                </c:pt>
                <c:pt idx="7606">
                  <c:v>3803</c:v>
                </c:pt>
                <c:pt idx="7607">
                  <c:v>3803.5</c:v>
                </c:pt>
                <c:pt idx="7608">
                  <c:v>3804</c:v>
                </c:pt>
                <c:pt idx="7609">
                  <c:v>3804.5</c:v>
                </c:pt>
                <c:pt idx="7610">
                  <c:v>3805</c:v>
                </c:pt>
                <c:pt idx="7611">
                  <c:v>3805.5</c:v>
                </c:pt>
                <c:pt idx="7612">
                  <c:v>3806</c:v>
                </c:pt>
                <c:pt idx="7613">
                  <c:v>3806.5</c:v>
                </c:pt>
                <c:pt idx="7614">
                  <c:v>3807</c:v>
                </c:pt>
                <c:pt idx="7615">
                  <c:v>3807.5</c:v>
                </c:pt>
                <c:pt idx="7616">
                  <c:v>3808</c:v>
                </c:pt>
                <c:pt idx="7617">
                  <c:v>3808.5</c:v>
                </c:pt>
                <c:pt idx="7618">
                  <c:v>3809</c:v>
                </c:pt>
                <c:pt idx="7619">
                  <c:v>3809.5</c:v>
                </c:pt>
                <c:pt idx="7620">
                  <c:v>3810</c:v>
                </c:pt>
                <c:pt idx="7621">
                  <c:v>3810.5</c:v>
                </c:pt>
                <c:pt idx="7622">
                  <c:v>3811</c:v>
                </c:pt>
                <c:pt idx="7623">
                  <c:v>3811.5</c:v>
                </c:pt>
                <c:pt idx="7624">
                  <c:v>3812</c:v>
                </c:pt>
                <c:pt idx="7625">
                  <c:v>3812.5</c:v>
                </c:pt>
                <c:pt idx="7626">
                  <c:v>3813</c:v>
                </c:pt>
                <c:pt idx="7627">
                  <c:v>3813.5</c:v>
                </c:pt>
                <c:pt idx="7628">
                  <c:v>3814</c:v>
                </c:pt>
                <c:pt idx="7629">
                  <c:v>3814.5</c:v>
                </c:pt>
                <c:pt idx="7630">
                  <c:v>3815</c:v>
                </c:pt>
                <c:pt idx="7631">
                  <c:v>3815.5</c:v>
                </c:pt>
                <c:pt idx="7632">
                  <c:v>3816</c:v>
                </c:pt>
                <c:pt idx="7633">
                  <c:v>3816.5</c:v>
                </c:pt>
                <c:pt idx="7634">
                  <c:v>3817</c:v>
                </c:pt>
                <c:pt idx="7635">
                  <c:v>3817.5</c:v>
                </c:pt>
                <c:pt idx="7636">
                  <c:v>3818</c:v>
                </c:pt>
                <c:pt idx="7637">
                  <c:v>3818.5</c:v>
                </c:pt>
                <c:pt idx="7638">
                  <c:v>3819</c:v>
                </c:pt>
                <c:pt idx="7639">
                  <c:v>3819.5</c:v>
                </c:pt>
                <c:pt idx="7640">
                  <c:v>3820</c:v>
                </c:pt>
                <c:pt idx="7641">
                  <c:v>3820.5</c:v>
                </c:pt>
                <c:pt idx="7642">
                  <c:v>3821</c:v>
                </c:pt>
                <c:pt idx="7643">
                  <c:v>3821.5</c:v>
                </c:pt>
                <c:pt idx="7644">
                  <c:v>3822</c:v>
                </c:pt>
                <c:pt idx="7645">
                  <c:v>3822.5</c:v>
                </c:pt>
                <c:pt idx="7646">
                  <c:v>3823</c:v>
                </c:pt>
                <c:pt idx="7647">
                  <c:v>3823.5</c:v>
                </c:pt>
                <c:pt idx="7648">
                  <c:v>3824</c:v>
                </c:pt>
                <c:pt idx="7649">
                  <c:v>3824.5</c:v>
                </c:pt>
                <c:pt idx="7650">
                  <c:v>3825</c:v>
                </c:pt>
                <c:pt idx="7651">
                  <c:v>3825.5</c:v>
                </c:pt>
                <c:pt idx="7652">
                  <c:v>3826</c:v>
                </c:pt>
                <c:pt idx="7653">
                  <c:v>3826.5</c:v>
                </c:pt>
                <c:pt idx="7654">
                  <c:v>3827</c:v>
                </c:pt>
                <c:pt idx="7655">
                  <c:v>3827.5</c:v>
                </c:pt>
                <c:pt idx="7656">
                  <c:v>3828</c:v>
                </c:pt>
                <c:pt idx="7657">
                  <c:v>3828.5</c:v>
                </c:pt>
                <c:pt idx="7658">
                  <c:v>3829</c:v>
                </c:pt>
                <c:pt idx="7659">
                  <c:v>3829.5</c:v>
                </c:pt>
                <c:pt idx="7660">
                  <c:v>3830</c:v>
                </c:pt>
                <c:pt idx="7661">
                  <c:v>3830.5</c:v>
                </c:pt>
                <c:pt idx="7662">
                  <c:v>3831</c:v>
                </c:pt>
                <c:pt idx="7663">
                  <c:v>3831.5</c:v>
                </c:pt>
                <c:pt idx="7664">
                  <c:v>3832</c:v>
                </c:pt>
                <c:pt idx="7665">
                  <c:v>3832.5</c:v>
                </c:pt>
                <c:pt idx="7666">
                  <c:v>3833</c:v>
                </c:pt>
                <c:pt idx="7667">
                  <c:v>3833.5</c:v>
                </c:pt>
                <c:pt idx="7668">
                  <c:v>3834</c:v>
                </c:pt>
                <c:pt idx="7669">
                  <c:v>3834.5</c:v>
                </c:pt>
                <c:pt idx="7670">
                  <c:v>3835</c:v>
                </c:pt>
                <c:pt idx="7671">
                  <c:v>3835.5</c:v>
                </c:pt>
                <c:pt idx="7672">
                  <c:v>3836</c:v>
                </c:pt>
                <c:pt idx="7673">
                  <c:v>3836.5</c:v>
                </c:pt>
                <c:pt idx="7674">
                  <c:v>3837</c:v>
                </c:pt>
                <c:pt idx="7675">
                  <c:v>3837.5</c:v>
                </c:pt>
                <c:pt idx="7676">
                  <c:v>3838</c:v>
                </c:pt>
                <c:pt idx="7677">
                  <c:v>3838.5</c:v>
                </c:pt>
                <c:pt idx="7678">
                  <c:v>3839</c:v>
                </c:pt>
                <c:pt idx="7679">
                  <c:v>3839.5</c:v>
                </c:pt>
                <c:pt idx="7680">
                  <c:v>3840</c:v>
                </c:pt>
                <c:pt idx="7681">
                  <c:v>3840.5</c:v>
                </c:pt>
                <c:pt idx="7682">
                  <c:v>3841</c:v>
                </c:pt>
                <c:pt idx="7683">
                  <c:v>3841.5</c:v>
                </c:pt>
                <c:pt idx="7684">
                  <c:v>3842</c:v>
                </c:pt>
                <c:pt idx="7685">
                  <c:v>3842.5</c:v>
                </c:pt>
                <c:pt idx="7686">
                  <c:v>3843</c:v>
                </c:pt>
                <c:pt idx="7687">
                  <c:v>3843.5</c:v>
                </c:pt>
                <c:pt idx="7688">
                  <c:v>3844</c:v>
                </c:pt>
                <c:pt idx="7689">
                  <c:v>3844.5</c:v>
                </c:pt>
                <c:pt idx="7690">
                  <c:v>3845</c:v>
                </c:pt>
                <c:pt idx="7691">
                  <c:v>3845.5</c:v>
                </c:pt>
                <c:pt idx="7692">
                  <c:v>3846</c:v>
                </c:pt>
                <c:pt idx="7693">
                  <c:v>3846.5</c:v>
                </c:pt>
                <c:pt idx="7694">
                  <c:v>3847</c:v>
                </c:pt>
                <c:pt idx="7695">
                  <c:v>3847.5</c:v>
                </c:pt>
                <c:pt idx="7696">
                  <c:v>3848</c:v>
                </c:pt>
                <c:pt idx="7697">
                  <c:v>3848.5</c:v>
                </c:pt>
                <c:pt idx="7698">
                  <c:v>3849</c:v>
                </c:pt>
                <c:pt idx="7699">
                  <c:v>3849.5</c:v>
                </c:pt>
                <c:pt idx="7700">
                  <c:v>3850</c:v>
                </c:pt>
                <c:pt idx="7701">
                  <c:v>3850.5</c:v>
                </c:pt>
                <c:pt idx="7702">
                  <c:v>3851</c:v>
                </c:pt>
                <c:pt idx="7703">
                  <c:v>3851.5</c:v>
                </c:pt>
                <c:pt idx="7704">
                  <c:v>3852</c:v>
                </c:pt>
                <c:pt idx="7705">
                  <c:v>3852.5</c:v>
                </c:pt>
                <c:pt idx="7706">
                  <c:v>3853</c:v>
                </c:pt>
                <c:pt idx="7707">
                  <c:v>3853.5</c:v>
                </c:pt>
                <c:pt idx="7708">
                  <c:v>3854</c:v>
                </c:pt>
                <c:pt idx="7709">
                  <c:v>3854.5</c:v>
                </c:pt>
                <c:pt idx="7710">
                  <c:v>3855</c:v>
                </c:pt>
                <c:pt idx="7711">
                  <c:v>3855.5</c:v>
                </c:pt>
                <c:pt idx="7712">
                  <c:v>3856</c:v>
                </c:pt>
                <c:pt idx="7713">
                  <c:v>3856.5</c:v>
                </c:pt>
                <c:pt idx="7714">
                  <c:v>3857</c:v>
                </c:pt>
                <c:pt idx="7715">
                  <c:v>3857.5</c:v>
                </c:pt>
                <c:pt idx="7716">
                  <c:v>3858</c:v>
                </c:pt>
                <c:pt idx="7717">
                  <c:v>3858.5</c:v>
                </c:pt>
                <c:pt idx="7718">
                  <c:v>3859</c:v>
                </c:pt>
                <c:pt idx="7719">
                  <c:v>3859.5</c:v>
                </c:pt>
                <c:pt idx="7720">
                  <c:v>3860</c:v>
                </c:pt>
                <c:pt idx="7721">
                  <c:v>3860.5</c:v>
                </c:pt>
                <c:pt idx="7722">
                  <c:v>3861</c:v>
                </c:pt>
                <c:pt idx="7723">
                  <c:v>3861.5</c:v>
                </c:pt>
                <c:pt idx="7724">
                  <c:v>3862</c:v>
                </c:pt>
                <c:pt idx="7725">
                  <c:v>3862.5</c:v>
                </c:pt>
                <c:pt idx="7726">
                  <c:v>3863</c:v>
                </c:pt>
                <c:pt idx="7727">
                  <c:v>3863.5</c:v>
                </c:pt>
                <c:pt idx="7728">
                  <c:v>3864</c:v>
                </c:pt>
                <c:pt idx="7729">
                  <c:v>3864.5</c:v>
                </c:pt>
                <c:pt idx="7730">
                  <c:v>3865</c:v>
                </c:pt>
                <c:pt idx="7731">
                  <c:v>3865.5</c:v>
                </c:pt>
                <c:pt idx="7732">
                  <c:v>3866</c:v>
                </c:pt>
                <c:pt idx="7733">
                  <c:v>3866.5</c:v>
                </c:pt>
                <c:pt idx="7734">
                  <c:v>3867</c:v>
                </c:pt>
                <c:pt idx="7735">
                  <c:v>3867.5</c:v>
                </c:pt>
                <c:pt idx="7736">
                  <c:v>3868</c:v>
                </c:pt>
                <c:pt idx="7737">
                  <c:v>3868.5</c:v>
                </c:pt>
                <c:pt idx="7738">
                  <c:v>3869</c:v>
                </c:pt>
                <c:pt idx="7739">
                  <c:v>3869.5</c:v>
                </c:pt>
                <c:pt idx="7740">
                  <c:v>3870</c:v>
                </c:pt>
                <c:pt idx="7741">
                  <c:v>3870.5</c:v>
                </c:pt>
                <c:pt idx="7742">
                  <c:v>3871</c:v>
                </c:pt>
                <c:pt idx="7743">
                  <c:v>3871.5</c:v>
                </c:pt>
                <c:pt idx="7744">
                  <c:v>3872</c:v>
                </c:pt>
                <c:pt idx="7745">
                  <c:v>3872.5</c:v>
                </c:pt>
                <c:pt idx="7746">
                  <c:v>3873</c:v>
                </c:pt>
                <c:pt idx="7747">
                  <c:v>3873.5</c:v>
                </c:pt>
                <c:pt idx="7748">
                  <c:v>3874</c:v>
                </c:pt>
                <c:pt idx="7749">
                  <c:v>3874.5</c:v>
                </c:pt>
                <c:pt idx="7750">
                  <c:v>3875</c:v>
                </c:pt>
                <c:pt idx="7751">
                  <c:v>3875.5</c:v>
                </c:pt>
                <c:pt idx="7752">
                  <c:v>3876</c:v>
                </c:pt>
                <c:pt idx="7753">
                  <c:v>3876.5</c:v>
                </c:pt>
                <c:pt idx="7754">
                  <c:v>3877</c:v>
                </c:pt>
                <c:pt idx="7755">
                  <c:v>3877.5</c:v>
                </c:pt>
                <c:pt idx="7756">
                  <c:v>3878</c:v>
                </c:pt>
                <c:pt idx="7757">
                  <c:v>3878.5</c:v>
                </c:pt>
                <c:pt idx="7758">
                  <c:v>3879</c:v>
                </c:pt>
                <c:pt idx="7759">
                  <c:v>3879.5</c:v>
                </c:pt>
                <c:pt idx="7760">
                  <c:v>3880</c:v>
                </c:pt>
                <c:pt idx="7761">
                  <c:v>3880.5</c:v>
                </c:pt>
                <c:pt idx="7762">
                  <c:v>3881</c:v>
                </c:pt>
                <c:pt idx="7763">
                  <c:v>3881.5</c:v>
                </c:pt>
                <c:pt idx="7764">
                  <c:v>3882</c:v>
                </c:pt>
                <c:pt idx="7765">
                  <c:v>3882.5</c:v>
                </c:pt>
                <c:pt idx="7766">
                  <c:v>3883</c:v>
                </c:pt>
                <c:pt idx="7767">
                  <c:v>3883.5</c:v>
                </c:pt>
                <c:pt idx="7768">
                  <c:v>3884</c:v>
                </c:pt>
                <c:pt idx="7769">
                  <c:v>3884.5</c:v>
                </c:pt>
                <c:pt idx="7770">
                  <c:v>3885</c:v>
                </c:pt>
                <c:pt idx="7771">
                  <c:v>3885.5</c:v>
                </c:pt>
                <c:pt idx="7772">
                  <c:v>3886</c:v>
                </c:pt>
                <c:pt idx="7773">
                  <c:v>3886.5</c:v>
                </c:pt>
                <c:pt idx="7774">
                  <c:v>3887</c:v>
                </c:pt>
                <c:pt idx="7775">
                  <c:v>3887.5</c:v>
                </c:pt>
                <c:pt idx="7776">
                  <c:v>3888</c:v>
                </c:pt>
                <c:pt idx="7777">
                  <c:v>3888.5</c:v>
                </c:pt>
                <c:pt idx="7778">
                  <c:v>3889</c:v>
                </c:pt>
                <c:pt idx="7779">
                  <c:v>3889.5</c:v>
                </c:pt>
                <c:pt idx="7780">
                  <c:v>3890</c:v>
                </c:pt>
                <c:pt idx="7781">
                  <c:v>3890.5</c:v>
                </c:pt>
                <c:pt idx="7782">
                  <c:v>3891</c:v>
                </c:pt>
                <c:pt idx="7783">
                  <c:v>3891.5</c:v>
                </c:pt>
                <c:pt idx="7784">
                  <c:v>3892</c:v>
                </c:pt>
                <c:pt idx="7785">
                  <c:v>3892.5</c:v>
                </c:pt>
                <c:pt idx="7786">
                  <c:v>3893</c:v>
                </c:pt>
                <c:pt idx="7787">
                  <c:v>3893.5</c:v>
                </c:pt>
                <c:pt idx="7788">
                  <c:v>3894</c:v>
                </c:pt>
                <c:pt idx="7789">
                  <c:v>3894.5</c:v>
                </c:pt>
                <c:pt idx="7790">
                  <c:v>3895</c:v>
                </c:pt>
                <c:pt idx="7791">
                  <c:v>3895.5</c:v>
                </c:pt>
                <c:pt idx="7792">
                  <c:v>3896</c:v>
                </c:pt>
                <c:pt idx="7793">
                  <c:v>3896.5</c:v>
                </c:pt>
                <c:pt idx="7794">
                  <c:v>3897</c:v>
                </c:pt>
                <c:pt idx="7795">
                  <c:v>3897.5</c:v>
                </c:pt>
                <c:pt idx="7796">
                  <c:v>3898</c:v>
                </c:pt>
                <c:pt idx="7797">
                  <c:v>3898.5</c:v>
                </c:pt>
                <c:pt idx="7798">
                  <c:v>3899</c:v>
                </c:pt>
                <c:pt idx="7799">
                  <c:v>3899.5</c:v>
                </c:pt>
                <c:pt idx="7800">
                  <c:v>3900</c:v>
                </c:pt>
                <c:pt idx="7801">
                  <c:v>3900.5</c:v>
                </c:pt>
                <c:pt idx="7802">
                  <c:v>3901</c:v>
                </c:pt>
                <c:pt idx="7803">
                  <c:v>3901.5</c:v>
                </c:pt>
                <c:pt idx="7804">
                  <c:v>3902</c:v>
                </c:pt>
                <c:pt idx="7805">
                  <c:v>3902.5</c:v>
                </c:pt>
                <c:pt idx="7806">
                  <c:v>3903</c:v>
                </c:pt>
                <c:pt idx="7807">
                  <c:v>3903.5</c:v>
                </c:pt>
                <c:pt idx="7808">
                  <c:v>3904</c:v>
                </c:pt>
                <c:pt idx="7809">
                  <c:v>3904.5</c:v>
                </c:pt>
                <c:pt idx="7810">
                  <c:v>3905</c:v>
                </c:pt>
                <c:pt idx="7811">
                  <c:v>3905.5</c:v>
                </c:pt>
                <c:pt idx="7812">
                  <c:v>3906</c:v>
                </c:pt>
                <c:pt idx="7813">
                  <c:v>3906.5</c:v>
                </c:pt>
                <c:pt idx="7814">
                  <c:v>3907</c:v>
                </c:pt>
                <c:pt idx="7815">
                  <c:v>3907.5</c:v>
                </c:pt>
                <c:pt idx="7816">
                  <c:v>3908</c:v>
                </c:pt>
                <c:pt idx="7817">
                  <c:v>3908.5</c:v>
                </c:pt>
                <c:pt idx="7818">
                  <c:v>3909</c:v>
                </c:pt>
                <c:pt idx="7819">
                  <c:v>3909.5</c:v>
                </c:pt>
                <c:pt idx="7820">
                  <c:v>3910</c:v>
                </c:pt>
                <c:pt idx="7821">
                  <c:v>3910.5</c:v>
                </c:pt>
                <c:pt idx="7822">
                  <c:v>3911</c:v>
                </c:pt>
                <c:pt idx="7823">
                  <c:v>3911.5</c:v>
                </c:pt>
                <c:pt idx="7824">
                  <c:v>3912</c:v>
                </c:pt>
                <c:pt idx="7825">
                  <c:v>3912.5</c:v>
                </c:pt>
                <c:pt idx="7826">
                  <c:v>3913</c:v>
                </c:pt>
                <c:pt idx="7827">
                  <c:v>3913.5</c:v>
                </c:pt>
                <c:pt idx="7828">
                  <c:v>3914</c:v>
                </c:pt>
                <c:pt idx="7829">
                  <c:v>3914.5</c:v>
                </c:pt>
                <c:pt idx="7830">
                  <c:v>3915</c:v>
                </c:pt>
                <c:pt idx="7831">
                  <c:v>3915.5</c:v>
                </c:pt>
                <c:pt idx="7832">
                  <c:v>3916</c:v>
                </c:pt>
                <c:pt idx="7833">
                  <c:v>3916.5</c:v>
                </c:pt>
                <c:pt idx="7834">
                  <c:v>3917</c:v>
                </c:pt>
                <c:pt idx="7835">
                  <c:v>3917.5</c:v>
                </c:pt>
                <c:pt idx="7836">
                  <c:v>3918</c:v>
                </c:pt>
                <c:pt idx="7837">
                  <c:v>3918.5</c:v>
                </c:pt>
                <c:pt idx="7838">
                  <c:v>3919</c:v>
                </c:pt>
                <c:pt idx="7839">
                  <c:v>3919.5</c:v>
                </c:pt>
                <c:pt idx="7840">
                  <c:v>3920</c:v>
                </c:pt>
                <c:pt idx="7841">
                  <c:v>3920.5</c:v>
                </c:pt>
                <c:pt idx="7842">
                  <c:v>3921</c:v>
                </c:pt>
                <c:pt idx="7843">
                  <c:v>3921.5</c:v>
                </c:pt>
                <c:pt idx="7844">
                  <c:v>3922</c:v>
                </c:pt>
                <c:pt idx="7845">
                  <c:v>3922.5</c:v>
                </c:pt>
                <c:pt idx="7846">
                  <c:v>3923</c:v>
                </c:pt>
                <c:pt idx="7847">
                  <c:v>3923.5</c:v>
                </c:pt>
                <c:pt idx="7848">
                  <c:v>3924</c:v>
                </c:pt>
                <c:pt idx="7849">
                  <c:v>3924.5</c:v>
                </c:pt>
                <c:pt idx="7850">
                  <c:v>3925</c:v>
                </c:pt>
                <c:pt idx="7851">
                  <c:v>3925.5</c:v>
                </c:pt>
                <c:pt idx="7852">
                  <c:v>3926</c:v>
                </c:pt>
                <c:pt idx="7853">
                  <c:v>3926.5</c:v>
                </c:pt>
                <c:pt idx="7854">
                  <c:v>3927</c:v>
                </c:pt>
                <c:pt idx="7855">
                  <c:v>3927.5</c:v>
                </c:pt>
                <c:pt idx="7856">
                  <c:v>3928</c:v>
                </c:pt>
                <c:pt idx="7857">
                  <c:v>3928.5</c:v>
                </c:pt>
                <c:pt idx="7858">
                  <c:v>3929</c:v>
                </c:pt>
                <c:pt idx="7859">
                  <c:v>3929.5</c:v>
                </c:pt>
                <c:pt idx="7860">
                  <c:v>3930</c:v>
                </c:pt>
                <c:pt idx="7861">
                  <c:v>3930.5</c:v>
                </c:pt>
                <c:pt idx="7862">
                  <c:v>3931</c:v>
                </c:pt>
                <c:pt idx="7863">
                  <c:v>3931.5</c:v>
                </c:pt>
                <c:pt idx="7864">
                  <c:v>3932</c:v>
                </c:pt>
                <c:pt idx="7865">
                  <c:v>3932.5</c:v>
                </c:pt>
                <c:pt idx="7866">
                  <c:v>3933</c:v>
                </c:pt>
                <c:pt idx="7867">
                  <c:v>3933.5</c:v>
                </c:pt>
                <c:pt idx="7868">
                  <c:v>3934</c:v>
                </c:pt>
                <c:pt idx="7869">
                  <c:v>3934.5</c:v>
                </c:pt>
                <c:pt idx="7870">
                  <c:v>3935</c:v>
                </c:pt>
                <c:pt idx="7871">
                  <c:v>3935.5</c:v>
                </c:pt>
                <c:pt idx="7872">
                  <c:v>3936</c:v>
                </c:pt>
                <c:pt idx="7873">
                  <c:v>3936.5</c:v>
                </c:pt>
                <c:pt idx="7874">
                  <c:v>3937</c:v>
                </c:pt>
                <c:pt idx="7875">
                  <c:v>3937.5</c:v>
                </c:pt>
                <c:pt idx="7876">
                  <c:v>3938</c:v>
                </c:pt>
                <c:pt idx="7877">
                  <c:v>3938.5</c:v>
                </c:pt>
                <c:pt idx="7878">
                  <c:v>3939</c:v>
                </c:pt>
                <c:pt idx="7879">
                  <c:v>3939.5</c:v>
                </c:pt>
                <c:pt idx="7880">
                  <c:v>3940</c:v>
                </c:pt>
                <c:pt idx="7881">
                  <c:v>3940.5</c:v>
                </c:pt>
                <c:pt idx="7882">
                  <c:v>3941</c:v>
                </c:pt>
                <c:pt idx="7883">
                  <c:v>3941.5</c:v>
                </c:pt>
                <c:pt idx="7884">
                  <c:v>3942</c:v>
                </c:pt>
                <c:pt idx="7885">
                  <c:v>3942.5</c:v>
                </c:pt>
                <c:pt idx="7886">
                  <c:v>3943</c:v>
                </c:pt>
                <c:pt idx="7887">
                  <c:v>3943.5</c:v>
                </c:pt>
                <c:pt idx="7888">
                  <c:v>3944</c:v>
                </c:pt>
                <c:pt idx="7889">
                  <c:v>3944.5</c:v>
                </c:pt>
                <c:pt idx="7890">
                  <c:v>3945</c:v>
                </c:pt>
                <c:pt idx="7891">
                  <c:v>3945.5</c:v>
                </c:pt>
                <c:pt idx="7892">
                  <c:v>3946</c:v>
                </c:pt>
                <c:pt idx="7893">
                  <c:v>3946.5</c:v>
                </c:pt>
                <c:pt idx="7894">
                  <c:v>3947</c:v>
                </c:pt>
                <c:pt idx="7895">
                  <c:v>3947.5</c:v>
                </c:pt>
                <c:pt idx="7896">
                  <c:v>3948</c:v>
                </c:pt>
                <c:pt idx="7897">
                  <c:v>3948.5</c:v>
                </c:pt>
                <c:pt idx="7898">
                  <c:v>3949</c:v>
                </c:pt>
                <c:pt idx="7899">
                  <c:v>3949.5</c:v>
                </c:pt>
                <c:pt idx="7900">
                  <c:v>3950</c:v>
                </c:pt>
                <c:pt idx="7901">
                  <c:v>3950.5</c:v>
                </c:pt>
                <c:pt idx="7902">
                  <c:v>3951</c:v>
                </c:pt>
                <c:pt idx="7903">
                  <c:v>3951.5</c:v>
                </c:pt>
                <c:pt idx="7904">
                  <c:v>3952</c:v>
                </c:pt>
                <c:pt idx="7905">
                  <c:v>3952.5</c:v>
                </c:pt>
                <c:pt idx="7906">
                  <c:v>3953</c:v>
                </c:pt>
                <c:pt idx="7907">
                  <c:v>3953.5</c:v>
                </c:pt>
                <c:pt idx="7908">
                  <c:v>3954</c:v>
                </c:pt>
                <c:pt idx="7909">
                  <c:v>3954.5</c:v>
                </c:pt>
                <c:pt idx="7910">
                  <c:v>3955</c:v>
                </c:pt>
                <c:pt idx="7911">
                  <c:v>3955.5</c:v>
                </c:pt>
                <c:pt idx="7912">
                  <c:v>3956</c:v>
                </c:pt>
                <c:pt idx="7913">
                  <c:v>3956.5</c:v>
                </c:pt>
                <c:pt idx="7914">
                  <c:v>3957</c:v>
                </c:pt>
                <c:pt idx="7915">
                  <c:v>3957.5</c:v>
                </c:pt>
                <c:pt idx="7916">
                  <c:v>3958</c:v>
                </c:pt>
                <c:pt idx="7917">
                  <c:v>3958.5</c:v>
                </c:pt>
                <c:pt idx="7918">
                  <c:v>3959</c:v>
                </c:pt>
                <c:pt idx="7919">
                  <c:v>3959.5</c:v>
                </c:pt>
                <c:pt idx="7920">
                  <c:v>3960</c:v>
                </c:pt>
                <c:pt idx="7921">
                  <c:v>3960.5</c:v>
                </c:pt>
                <c:pt idx="7922">
                  <c:v>3961</c:v>
                </c:pt>
                <c:pt idx="7923">
                  <c:v>3961.5</c:v>
                </c:pt>
                <c:pt idx="7924">
                  <c:v>3962</c:v>
                </c:pt>
                <c:pt idx="7925">
                  <c:v>3962.5</c:v>
                </c:pt>
                <c:pt idx="7926">
                  <c:v>3963</c:v>
                </c:pt>
                <c:pt idx="7927">
                  <c:v>3963.5</c:v>
                </c:pt>
                <c:pt idx="7928">
                  <c:v>3964</c:v>
                </c:pt>
                <c:pt idx="7929">
                  <c:v>3964.5</c:v>
                </c:pt>
                <c:pt idx="7930">
                  <c:v>3965</c:v>
                </c:pt>
                <c:pt idx="7931">
                  <c:v>3965.5</c:v>
                </c:pt>
                <c:pt idx="7932">
                  <c:v>3966</c:v>
                </c:pt>
                <c:pt idx="7933">
                  <c:v>3966.5</c:v>
                </c:pt>
                <c:pt idx="7934">
                  <c:v>3967</c:v>
                </c:pt>
                <c:pt idx="7935">
                  <c:v>3967.5</c:v>
                </c:pt>
                <c:pt idx="7936">
                  <c:v>3968</c:v>
                </c:pt>
                <c:pt idx="7937">
                  <c:v>3968.5</c:v>
                </c:pt>
                <c:pt idx="7938">
                  <c:v>3969</c:v>
                </c:pt>
                <c:pt idx="7939">
                  <c:v>3969.5</c:v>
                </c:pt>
                <c:pt idx="7940">
                  <c:v>3970</c:v>
                </c:pt>
                <c:pt idx="7941">
                  <c:v>3970.5</c:v>
                </c:pt>
                <c:pt idx="7942">
                  <c:v>3971</c:v>
                </c:pt>
                <c:pt idx="7943">
                  <c:v>3971.5</c:v>
                </c:pt>
                <c:pt idx="7944">
                  <c:v>3972</c:v>
                </c:pt>
                <c:pt idx="7945">
                  <c:v>3972.5</c:v>
                </c:pt>
                <c:pt idx="7946">
                  <c:v>3973</c:v>
                </c:pt>
                <c:pt idx="7947">
                  <c:v>3973.5</c:v>
                </c:pt>
                <c:pt idx="7948">
                  <c:v>3974</c:v>
                </c:pt>
                <c:pt idx="7949">
                  <c:v>3974.5</c:v>
                </c:pt>
                <c:pt idx="7950">
                  <c:v>3975</c:v>
                </c:pt>
                <c:pt idx="7951">
                  <c:v>3975.5</c:v>
                </c:pt>
                <c:pt idx="7952">
                  <c:v>3976</c:v>
                </c:pt>
                <c:pt idx="7953">
                  <c:v>3976.5</c:v>
                </c:pt>
                <c:pt idx="7954">
                  <c:v>3977</c:v>
                </c:pt>
                <c:pt idx="7955">
                  <c:v>3977.5</c:v>
                </c:pt>
                <c:pt idx="7956">
                  <c:v>3978</c:v>
                </c:pt>
                <c:pt idx="7957">
                  <c:v>3978.5</c:v>
                </c:pt>
                <c:pt idx="7958">
                  <c:v>3979</c:v>
                </c:pt>
                <c:pt idx="7959">
                  <c:v>3979.5</c:v>
                </c:pt>
                <c:pt idx="7960">
                  <c:v>3980</c:v>
                </c:pt>
                <c:pt idx="7961">
                  <c:v>3980.5</c:v>
                </c:pt>
                <c:pt idx="7962">
                  <c:v>3981</c:v>
                </c:pt>
                <c:pt idx="7963">
                  <c:v>3981.5</c:v>
                </c:pt>
                <c:pt idx="7964">
                  <c:v>3982</c:v>
                </c:pt>
                <c:pt idx="7965">
                  <c:v>3982.5</c:v>
                </c:pt>
                <c:pt idx="7966">
                  <c:v>3983</c:v>
                </c:pt>
                <c:pt idx="7967">
                  <c:v>3983.5</c:v>
                </c:pt>
                <c:pt idx="7968">
                  <c:v>3984</c:v>
                </c:pt>
                <c:pt idx="7969">
                  <c:v>3984.5</c:v>
                </c:pt>
                <c:pt idx="7970">
                  <c:v>3985</c:v>
                </c:pt>
                <c:pt idx="7971">
                  <c:v>3985.5</c:v>
                </c:pt>
                <c:pt idx="7972">
                  <c:v>3986</c:v>
                </c:pt>
                <c:pt idx="7973">
                  <c:v>3986.5</c:v>
                </c:pt>
                <c:pt idx="7974">
                  <c:v>3987</c:v>
                </c:pt>
                <c:pt idx="7975">
                  <c:v>3987.5</c:v>
                </c:pt>
                <c:pt idx="7976">
                  <c:v>3988</c:v>
                </c:pt>
                <c:pt idx="7977">
                  <c:v>3988.5</c:v>
                </c:pt>
                <c:pt idx="7978">
                  <c:v>3989</c:v>
                </c:pt>
                <c:pt idx="7979">
                  <c:v>3989.5</c:v>
                </c:pt>
                <c:pt idx="7980">
                  <c:v>3990</c:v>
                </c:pt>
                <c:pt idx="7981">
                  <c:v>3990.5</c:v>
                </c:pt>
                <c:pt idx="7982">
                  <c:v>3991</c:v>
                </c:pt>
                <c:pt idx="7983">
                  <c:v>3991.5</c:v>
                </c:pt>
                <c:pt idx="7984">
                  <c:v>3992</c:v>
                </c:pt>
                <c:pt idx="7985">
                  <c:v>3992.5</c:v>
                </c:pt>
                <c:pt idx="7986">
                  <c:v>3993</c:v>
                </c:pt>
                <c:pt idx="7987">
                  <c:v>3993.5</c:v>
                </c:pt>
                <c:pt idx="7988">
                  <c:v>3994</c:v>
                </c:pt>
                <c:pt idx="7989">
                  <c:v>3994.5</c:v>
                </c:pt>
                <c:pt idx="7990">
                  <c:v>3995</c:v>
                </c:pt>
                <c:pt idx="7991">
                  <c:v>3995.5</c:v>
                </c:pt>
                <c:pt idx="7992">
                  <c:v>3996</c:v>
                </c:pt>
                <c:pt idx="7993">
                  <c:v>3996.5</c:v>
                </c:pt>
                <c:pt idx="7994">
                  <c:v>3997</c:v>
                </c:pt>
                <c:pt idx="7995">
                  <c:v>3997.5</c:v>
                </c:pt>
                <c:pt idx="7996">
                  <c:v>3998</c:v>
                </c:pt>
                <c:pt idx="7997">
                  <c:v>3998.5</c:v>
                </c:pt>
                <c:pt idx="7998">
                  <c:v>3999</c:v>
                </c:pt>
                <c:pt idx="7999">
                  <c:v>3999.5</c:v>
                </c:pt>
                <c:pt idx="8000">
                  <c:v>4000</c:v>
                </c:pt>
                <c:pt idx="8001">
                  <c:v>4000.5</c:v>
                </c:pt>
                <c:pt idx="8002">
                  <c:v>4001</c:v>
                </c:pt>
                <c:pt idx="8003">
                  <c:v>4001.5</c:v>
                </c:pt>
                <c:pt idx="8004">
                  <c:v>4002</c:v>
                </c:pt>
                <c:pt idx="8005">
                  <c:v>4002.5</c:v>
                </c:pt>
                <c:pt idx="8006">
                  <c:v>4003</c:v>
                </c:pt>
                <c:pt idx="8007">
                  <c:v>4003.5</c:v>
                </c:pt>
                <c:pt idx="8008">
                  <c:v>4004</c:v>
                </c:pt>
                <c:pt idx="8009">
                  <c:v>4004.5</c:v>
                </c:pt>
                <c:pt idx="8010">
                  <c:v>4005</c:v>
                </c:pt>
                <c:pt idx="8011">
                  <c:v>4005.5</c:v>
                </c:pt>
                <c:pt idx="8012">
                  <c:v>4006</c:v>
                </c:pt>
                <c:pt idx="8013">
                  <c:v>4006.5</c:v>
                </c:pt>
                <c:pt idx="8014">
                  <c:v>4007</c:v>
                </c:pt>
                <c:pt idx="8015">
                  <c:v>4007.5</c:v>
                </c:pt>
                <c:pt idx="8016">
                  <c:v>4008</c:v>
                </c:pt>
                <c:pt idx="8017">
                  <c:v>4008.5</c:v>
                </c:pt>
                <c:pt idx="8018">
                  <c:v>4009</c:v>
                </c:pt>
                <c:pt idx="8019">
                  <c:v>4009.5</c:v>
                </c:pt>
                <c:pt idx="8020">
                  <c:v>4010</c:v>
                </c:pt>
                <c:pt idx="8021">
                  <c:v>4010.5</c:v>
                </c:pt>
                <c:pt idx="8022">
                  <c:v>4011</c:v>
                </c:pt>
                <c:pt idx="8023">
                  <c:v>4011.5</c:v>
                </c:pt>
                <c:pt idx="8024">
                  <c:v>4012</c:v>
                </c:pt>
                <c:pt idx="8025">
                  <c:v>4012.5</c:v>
                </c:pt>
                <c:pt idx="8026">
                  <c:v>4013</c:v>
                </c:pt>
                <c:pt idx="8027">
                  <c:v>4013.5</c:v>
                </c:pt>
                <c:pt idx="8028">
                  <c:v>4014</c:v>
                </c:pt>
                <c:pt idx="8029">
                  <c:v>4014.5</c:v>
                </c:pt>
                <c:pt idx="8030">
                  <c:v>4015</c:v>
                </c:pt>
                <c:pt idx="8031">
                  <c:v>4015.5</c:v>
                </c:pt>
                <c:pt idx="8032">
                  <c:v>4016</c:v>
                </c:pt>
                <c:pt idx="8033">
                  <c:v>4016.5</c:v>
                </c:pt>
                <c:pt idx="8034">
                  <c:v>4017</c:v>
                </c:pt>
                <c:pt idx="8035">
                  <c:v>4017.5</c:v>
                </c:pt>
                <c:pt idx="8036">
                  <c:v>4018</c:v>
                </c:pt>
                <c:pt idx="8037">
                  <c:v>4018.5</c:v>
                </c:pt>
                <c:pt idx="8038">
                  <c:v>4019</c:v>
                </c:pt>
                <c:pt idx="8039">
                  <c:v>4019.5</c:v>
                </c:pt>
                <c:pt idx="8040">
                  <c:v>4020</c:v>
                </c:pt>
                <c:pt idx="8041">
                  <c:v>4020.5</c:v>
                </c:pt>
                <c:pt idx="8042">
                  <c:v>4021</c:v>
                </c:pt>
                <c:pt idx="8043">
                  <c:v>4021.5</c:v>
                </c:pt>
                <c:pt idx="8044">
                  <c:v>4022</c:v>
                </c:pt>
                <c:pt idx="8045">
                  <c:v>4022.5</c:v>
                </c:pt>
                <c:pt idx="8046">
                  <c:v>4023</c:v>
                </c:pt>
                <c:pt idx="8047">
                  <c:v>4023.5</c:v>
                </c:pt>
                <c:pt idx="8048">
                  <c:v>4024</c:v>
                </c:pt>
                <c:pt idx="8049">
                  <c:v>4024.5</c:v>
                </c:pt>
                <c:pt idx="8050">
                  <c:v>4025</c:v>
                </c:pt>
                <c:pt idx="8051">
                  <c:v>4025.5</c:v>
                </c:pt>
                <c:pt idx="8052">
                  <c:v>4026</c:v>
                </c:pt>
                <c:pt idx="8053">
                  <c:v>4026.5</c:v>
                </c:pt>
                <c:pt idx="8054">
                  <c:v>4027</c:v>
                </c:pt>
                <c:pt idx="8055">
                  <c:v>4027.5</c:v>
                </c:pt>
                <c:pt idx="8056">
                  <c:v>4028</c:v>
                </c:pt>
                <c:pt idx="8057">
                  <c:v>4028.5</c:v>
                </c:pt>
                <c:pt idx="8058">
                  <c:v>4029</c:v>
                </c:pt>
                <c:pt idx="8059">
                  <c:v>4029.5</c:v>
                </c:pt>
                <c:pt idx="8060">
                  <c:v>4030</c:v>
                </c:pt>
                <c:pt idx="8061">
                  <c:v>4030.5</c:v>
                </c:pt>
                <c:pt idx="8062">
                  <c:v>4031</c:v>
                </c:pt>
                <c:pt idx="8063">
                  <c:v>4031.5</c:v>
                </c:pt>
                <c:pt idx="8064">
                  <c:v>4032</c:v>
                </c:pt>
                <c:pt idx="8065">
                  <c:v>4032.5</c:v>
                </c:pt>
                <c:pt idx="8066">
                  <c:v>4033</c:v>
                </c:pt>
                <c:pt idx="8067">
                  <c:v>4033.5</c:v>
                </c:pt>
                <c:pt idx="8068">
                  <c:v>4034</c:v>
                </c:pt>
                <c:pt idx="8069">
                  <c:v>4034.5</c:v>
                </c:pt>
                <c:pt idx="8070">
                  <c:v>4035</c:v>
                </c:pt>
                <c:pt idx="8071">
                  <c:v>4035.5</c:v>
                </c:pt>
                <c:pt idx="8072">
                  <c:v>4036</c:v>
                </c:pt>
                <c:pt idx="8073">
                  <c:v>4036.5</c:v>
                </c:pt>
                <c:pt idx="8074">
                  <c:v>4037</c:v>
                </c:pt>
                <c:pt idx="8075">
                  <c:v>4037.5</c:v>
                </c:pt>
                <c:pt idx="8076">
                  <c:v>4038</c:v>
                </c:pt>
                <c:pt idx="8077">
                  <c:v>4038.5</c:v>
                </c:pt>
                <c:pt idx="8078">
                  <c:v>4039</c:v>
                </c:pt>
                <c:pt idx="8079">
                  <c:v>4039.5</c:v>
                </c:pt>
                <c:pt idx="8080">
                  <c:v>4040</c:v>
                </c:pt>
                <c:pt idx="8081">
                  <c:v>4040.5</c:v>
                </c:pt>
                <c:pt idx="8082">
                  <c:v>4041</c:v>
                </c:pt>
                <c:pt idx="8083">
                  <c:v>4041.5</c:v>
                </c:pt>
                <c:pt idx="8084">
                  <c:v>4042</c:v>
                </c:pt>
                <c:pt idx="8085">
                  <c:v>4042.5</c:v>
                </c:pt>
                <c:pt idx="8086">
                  <c:v>4043</c:v>
                </c:pt>
                <c:pt idx="8087">
                  <c:v>4043.5</c:v>
                </c:pt>
                <c:pt idx="8088">
                  <c:v>4044</c:v>
                </c:pt>
                <c:pt idx="8089">
                  <c:v>4044.5</c:v>
                </c:pt>
                <c:pt idx="8090">
                  <c:v>4045</c:v>
                </c:pt>
                <c:pt idx="8091">
                  <c:v>4045.5</c:v>
                </c:pt>
                <c:pt idx="8092">
                  <c:v>4046</c:v>
                </c:pt>
                <c:pt idx="8093">
                  <c:v>4046.5</c:v>
                </c:pt>
                <c:pt idx="8094">
                  <c:v>4047</c:v>
                </c:pt>
                <c:pt idx="8095">
                  <c:v>4047.5</c:v>
                </c:pt>
                <c:pt idx="8096">
                  <c:v>4048</c:v>
                </c:pt>
                <c:pt idx="8097">
                  <c:v>4048.5</c:v>
                </c:pt>
                <c:pt idx="8098">
                  <c:v>4049</c:v>
                </c:pt>
                <c:pt idx="8099">
                  <c:v>4049.5</c:v>
                </c:pt>
                <c:pt idx="8100">
                  <c:v>4050</c:v>
                </c:pt>
                <c:pt idx="8101">
                  <c:v>4050.5</c:v>
                </c:pt>
                <c:pt idx="8102">
                  <c:v>4051</c:v>
                </c:pt>
                <c:pt idx="8103">
                  <c:v>4051.5</c:v>
                </c:pt>
                <c:pt idx="8104">
                  <c:v>4052</c:v>
                </c:pt>
                <c:pt idx="8105">
                  <c:v>4052.5</c:v>
                </c:pt>
                <c:pt idx="8106">
                  <c:v>4053</c:v>
                </c:pt>
                <c:pt idx="8107">
                  <c:v>4053.5</c:v>
                </c:pt>
                <c:pt idx="8108">
                  <c:v>4054</c:v>
                </c:pt>
                <c:pt idx="8109">
                  <c:v>4054.5</c:v>
                </c:pt>
                <c:pt idx="8110">
                  <c:v>4055</c:v>
                </c:pt>
                <c:pt idx="8111">
                  <c:v>4055.5</c:v>
                </c:pt>
                <c:pt idx="8112">
                  <c:v>4056</c:v>
                </c:pt>
                <c:pt idx="8113">
                  <c:v>4056.5</c:v>
                </c:pt>
                <c:pt idx="8114">
                  <c:v>4057</c:v>
                </c:pt>
                <c:pt idx="8115">
                  <c:v>4057.5</c:v>
                </c:pt>
                <c:pt idx="8116">
                  <c:v>4058</c:v>
                </c:pt>
                <c:pt idx="8117">
                  <c:v>4058.5</c:v>
                </c:pt>
                <c:pt idx="8118">
                  <c:v>4059</c:v>
                </c:pt>
                <c:pt idx="8119">
                  <c:v>4059.5</c:v>
                </c:pt>
                <c:pt idx="8120">
                  <c:v>4060</c:v>
                </c:pt>
                <c:pt idx="8121">
                  <c:v>4060.5</c:v>
                </c:pt>
                <c:pt idx="8122">
                  <c:v>4061</c:v>
                </c:pt>
                <c:pt idx="8123">
                  <c:v>4061.5</c:v>
                </c:pt>
                <c:pt idx="8124">
                  <c:v>4062</c:v>
                </c:pt>
                <c:pt idx="8125">
                  <c:v>4062.5</c:v>
                </c:pt>
                <c:pt idx="8126">
                  <c:v>4063</c:v>
                </c:pt>
                <c:pt idx="8127">
                  <c:v>4063.5</c:v>
                </c:pt>
                <c:pt idx="8128">
                  <c:v>4064</c:v>
                </c:pt>
                <c:pt idx="8129">
                  <c:v>4064.5</c:v>
                </c:pt>
                <c:pt idx="8130">
                  <c:v>4065</c:v>
                </c:pt>
                <c:pt idx="8131">
                  <c:v>4065.5</c:v>
                </c:pt>
                <c:pt idx="8132">
                  <c:v>4066</c:v>
                </c:pt>
                <c:pt idx="8133">
                  <c:v>4066.5</c:v>
                </c:pt>
                <c:pt idx="8134">
                  <c:v>4067</c:v>
                </c:pt>
                <c:pt idx="8135">
                  <c:v>4067.5</c:v>
                </c:pt>
                <c:pt idx="8136">
                  <c:v>4068</c:v>
                </c:pt>
                <c:pt idx="8137">
                  <c:v>4068.5</c:v>
                </c:pt>
                <c:pt idx="8138">
                  <c:v>4069</c:v>
                </c:pt>
                <c:pt idx="8139">
                  <c:v>4069.5</c:v>
                </c:pt>
                <c:pt idx="8140">
                  <c:v>4070</c:v>
                </c:pt>
                <c:pt idx="8141">
                  <c:v>4070.5</c:v>
                </c:pt>
                <c:pt idx="8142">
                  <c:v>4071</c:v>
                </c:pt>
                <c:pt idx="8143">
                  <c:v>4071.5</c:v>
                </c:pt>
                <c:pt idx="8144">
                  <c:v>4072</c:v>
                </c:pt>
                <c:pt idx="8145">
                  <c:v>4072.5</c:v>
                </c:pt>
                <c:pt idx="8146">
                  <c:v>4073</c:v>
                </c:pt>
                <c:pt idx="8147">
                  <c:v>4073.5</c:v>
                </c:pt>
                <c:pt idx="8148">
                  <c:v>4074</c:v>
                </c:pt>
                <c:pt idx="8149">
                  <c:v>4074.5</c:v>
                </c:pt>
                <c:pt idx="8150">
                  <c:v>4075</c:v>
                </c:pt>
                <c:pt idx="8151">
                  <c:v>4075.5</c:v>
                </c:pt>
                <c:pt idx="8152">
                  <c:v>4076</c:v>
                </c:pt>
                <c:pt idx="8153">
                  <c:v>4076.5</c:v>
                </c:pt>
                <c:pt idx="8154">
                  <c:v>4077</c:v>
                </c:pt>
                <c:pt idx="8155">
                  <c:v>4077.5</c:v>
                </c:pt>
                <c:pt idx="8156">
                  <c:v>4078</c:v>
                </c:pt>
                <c:pt idx="8157">
                  <c:v>4078.5</c:v>
                </c:pt>
                <c:pt idx="8158">
                  <c:v>4079</c:v>
                </c:pt>
                <c:pt idx="8159">
                  <c:v>4079.5</c:v>
                </c:pt>
                <c:pt idx="8160">
                  <c:v>4080</c:v>
                </c:pt>
                <c:pt idx="8161">
                  <c:v>4080.5</c:v>
                </c:pt>
                <c:pt idx="8162">
                  <c:v>4081</c:v>
                </c:pt>
                <c:pt idx="8163">
                  <c:v>4081.5</c:v>
                </c:pt>
                <c:pt idx="8164">
                  <c:v>4082</c:v>
                </c:pt>
                <c:pt idx="8165">
                  <c:v>4082.5</c:v>
                </c:pt>
                <c:pt idx="8166">
                  <c:v>4083</c:v>
                </c:pt>
                <c:pt idx="8167">
                  <c:v>4083.5</c:v>
                </c:pt>
                <c:pt idx="8168">
                  <c:v>4084</c:v>
                </c:pt>
                <c:pt idx="8169">
                  <c:v>4084.5</c:v>
                </c:pt>
                <c:pt idx="8170">
                  <c:v>4085</c:v>
                </c:pt>
                <c:pt idx="8171">
                  <c:v>4085.5</c:v>
                </c:pt>
                <c:pt idx="8172">
                  <c:v>4086</c:v>
                </c:pt>
                <c:pt idx="8173">
                  <c:v>4086.5</c:v>
                </c:pt>
                <c:pt idx="8174">
                  <c:v>4087</c:v>
                </c:pt>
                <c:pt idx="8175">
                  <c:v>4087.5</c:v>
                </c:pt>
                <c:pt idx="8176">
                  <c:v>4088</c:v>
                </c:pt>
                <c:pt idx="8177">
                  <c:v>4088.5</c:v>
                </c:pt>
                <c:pt idx="8178">
                  <c:v>4089</c:v>
                </c:pt>
                <c:pt idx="8179">
                  <c:v>4089.5</c:v>
                </c:pt>
                <c:pt idx="8180">
                  <c:v>4090</c:v>
                </c:pt>
                <c:pt idx="8181">
                  <c:v>4090.5</c:v>
                </c:pt>
                <c:pt idx="8182">
                  <c:v>4091</c:v>
                </c:pt>
                <c:pt idx="8183">
                  <c:v>4091.5</c:v>
                </c:pt>
                <c:pt idx="8184">
                  <c:v>4092</c:v>
                </c:pt>
                <c:pt idx="8185">
                  <c:v>4092.5</c:v>
                </c:pt>
                <c:pt idx="8186">
                  <c:v>4093</c:v>
                </c:pt>
                <c:pt idx="8187">
                  <c:v>4093.5</c:v>
                </c:pt>
                <c:pt idx="8188">
                  <c:v>4094</c:v>
                </c:pt>
                <c:pt idx="8189">
                  <c:v>4094.5</c:v>
                </c:pt>
                <c:pt idx="8190">
                  <c:v>4095</c:v>
                </c:pt>
                <c:pt idx="8191">
                  <c:v>4095.5</c:v>
                </c:pt>
                <c:pt idx="8192">
                  <c:v>4096</c:v>
                </c:pt>
                <c:pt idx="8193">
                  <c:v>4096.5</c:v>
                </c:pt>
                <c:pt idx="8194">
                  <c:v>4097</c:v>
                </c:pt>
                <c:pt idx="8195">
                  <c:v>4097.5</c:v>
                </c:pt>
                <c:pt idx="8196">
                  <c:v>4098</c:v>
                </c:pt>
                <c:pt idx="8197">
                  <c:v>4098.5</c:v>
                </c:pt>
                <c:pt idx="8198">
                  <c:v>4099</c:v>
                </c:pt>
                <c:pt idx="8199">
                  <c:v>4099.5</c:v>
                </c:pt>
                <c:pt idx="8200">
                  <c:v>4100</c:v>
                </c:pt>
                <c:pt idx="8201">
                  <c:v>4100.5</c:v>
                </c:pt>
                <c:pt idx="8202">
                  <c:v>4101</c:v>
                </c:pt>
                <c:pt idx="8203">
                  <c:v>4101.5</c:v>
                </c:pt>
                <c:pt idx="8204">
                  <c:v>4102</c:v>
                </c:pt>
                <c:pt idx="8205">
                  <c:v>4102.5</c:v>
                </c:pt>
                <c:pt idx="8206">
                  <c:v>4103</c:v>
                </c:pt>
                <c:pt idx="8207">
                  <c:v>4103.5</c:v>
                </c:pt>
                <c:pt idx="8208">
                  <c:v>4104</c:v>
                </c:pt>
                <c:pt idx="8209">
                  <c:v>4104.5</c:v>
                </c:pt>
                <c:pt idx="8210">
                  <c:v>4105</c:v>
                </c:pt>
                <c:pt idx="8211">
                  <c:v>4105.5</c:v>
                </c:pt>
                <c:pt idx="8212">
                  <c:v>4106</c:v>
                </c:pt>
                <c:pt idx="8213">
                  <c:v>4106.5</c:v>
                </c:pt>
                <c:pt idx="8214">
                  <c:v>4107</c:v>
                </c:pt>
                <c:pt idx="8215">
                  <c:v>4107.5</c:v>
                </c:pt>
                <c:pt idx="8216">
                  <c:v>4108</c:v>
                </c:pt>
                <c:pt idx="8217">
                  <c:v>4108.5</c:v>
                </c:pt>
                <c:pt idx="8218">
                  <c:v>4109</c:v>
                </c:pt>
                <c:pt idx="8219">
                  <c:v>4109.5</c:v>
                </c:pt>
                <c:pt idx="8220">
                  <c:v>4110</c:v>
                </c:pt>
                <c:pt idx="8221">
                  <c:v>4110.5</c:v>
                </c:pt>
                <c:pt idx="8222">
                  <c:v>4111</c:v>
                </c:pt>
                <c:pt idx="8223">
                  <c:v>4111.5</c:v>
                </c:pt>
                <c:pt idx="8224">
                  <c:v>4112</c:v>
                </c:pt>
                <c:pt idx="8225">
                  <c:v>4112.5</c:v>
                </c:pt>
                <c:pt idx="8226">
                  <c:v>4113</c:v>
                </c:pt>
                <c:pt idx="8227">
                  <c:v>4113.5</c:v>
                </c:pt>
                <c:pt idx="8228">
                  <c:v>4114</c:v>
                </c:pt>
                <c:pt idx="8229">
                  <c:v>4114.5</c:v>
                </c:pt>
                <c:pt idx="8230">
                  <c:v>4115</c:v>
                </c:pt>
                <c:pt idx="8231">
                  <c:v>4115.5</c:v>
                </c:pt>
                <c:pt idx="8232">
                  <c:v>4116</c:v>
                </c:pt>
                <c:pt idx="8233">
                  <c:v>4116.5</c:v>
                </c:pt>
                <c:pt idx="8234">
                  <c:v>4117</c:v>
                </c:pt>
                <c:pt idx="8235">
                  <c:v>4117.5</c:v>
                </c:pt>
                <c:pt idx="8236">
                  <c:v>4118</c:v>
                </c:pt>
                <c:pt idx="8237">
                  <c:v>4118.5</c:v>
                </c:pt>
                <c:pt idx="8238">
                  <c:v>4119</c:v>
                </c:pt>
                <c:pt idx="8239">
                  <c:v>4119.5</c:v>
                </c:pt>
                <c:pt idx="8240">
                  <c:v>4120</c:v>
                </c:pt>
                <c:pt idx="8241">
                  <c:v>4120.5</c:v>
                </c:pt>
                <c:pt idx="8242">
                  <c:v>4121</c:v>
                </c:pt>
                <c:pt idx="8243">
                  <c:v>4121.5</c:v>
                </c:pt>
                <c:pt idx="8244">
                  <c:v>4122</c:v>
                </c:pt>
                <c:pt idx="8245">
                  <c:v>4122.5</c:v>
                </c:pt>
                <c:pt idx="8246">
                  <c:v>4123</c:v>
                </c:pt>
                <c:pt idx="8247">
                  <c:v>4123.5</c:v>
                </c:pt>
                <c:pt idx="8248">
                  <c:v>4124</c:v>
                </c:pt>
                <c:pt idx="8249">
                  <c:v>4124.5</c:v>
                </c:pt>
                <c:pt idx="8250">
                  <c:v>4125</c:v>
                </c:pt>
                <c:pt idx="8251">
                  <c:v>4125.5</c:v>
                </c:pt>
                <c:pt idx="8252">
                  <c:v>4126</c:v>
                </c:pt>
                <c:pt idx="8253">
                  <c:v>4126.5</c:v>
                </c:pt>
                <c:pt idx="8254">
                  <c:v>4127</c:v>
                </c:pt>
                <c:pt idx="8255">
                  <c:v>4127.5</c:v>
                </c:pt>
                <c:pt idx="8256">
                  <c:v>4128</c:v>
                </c:pt>
                <c:pt idx="8257">
                  <c:v>4128.5</c:v>
                </c:pt>
                <c:pt idx="8258">
                  <c:v>4129</c:v>
                </c:pt>
                <c:pt idx="8259">
                  <c:v>4129.5</c:v>
                </c:pt>
                <c:pt idx="8260">
                  <c:v>4130</c:v>
                </c:pt>
                <c:pt idx="8261">
                  <c:v>4130.5</c:v>
                </c:pt>
                <c:pt idx="8262">
                  <c:v>4131</c:v>
                </c:pt>
                <c:pt idx="8263">
                  <c:v>4131.5</c:v>
                </c:pt>
                <c:pt idx="8264">
                  <c:v>4132</c:v>
                </c:pt>
                <c:pt idx="8265">
                  <c:v>4132.5</c:v>
                </c:pt>
                <c:pt idx="8266">
                  <c:v>4133</c:v>
                </c:pt>
                <c:pt idx="8267">
                  <c:v>4133.5</c:v>
                </c:pt>
                <c:pt idx="8268">
                  <c:v>4134</c:v>
                </c:pt>
                <c:pt idx="8269">
                  <c:v>4134.5</c:v>
                </c:pt>
                <c:pt idx="8270">
                  <c:v>4135</c:v>
                </c:pt>
                <c:pt idx="8271">
                  <c:v>4135.5</c:v>
                </c:pt>
                <c:pt idx="8272">
                  <c:v>4136</c:v>
                </c:pt>
                <c:pt idx="8273">
                  <c:v>4136.5</c:v>
                </c:pt>
                <c:pt idx="8274">
                  <c:v>4137</c:v>
                </c:pt>
                <c:pt idx="8275">
                  <c:v>4137.5</c:v>
                </c:pt>
                <c:pt idx="8276">
                  <c:v>4138</c:v>
                </c:pt>
                <c:pt idx="8277">
                  <c:v>4138.5</c:v>
                </c:pt>
                <c:pt idx="8278">
                  <c:v>4139</c:v>
                </c:pt>
                <c:pt idx="8279">
                  <c:v>4139.5</c:v>
                </c:pt>
                <c:pt idx="8280">
                  <c:v>4140</c:v>
                </c:pt>
                <c:pt idx="8281">
                  <c:v>4140.5</c:v>
                </c:pt>
                <c:pt idx="8282">
                  <c:v>4141</c:v>
                </c:pt>
                <c:pt idx="8283">
                  <c:v>4141.5</c:v>
                </c:pt>
                <c:pt idx="8284">
                  <c:v>4142</c:v>
                </c:pt>
                <c:pt idx="8285">
                  <c:v>4142.5</c:v>
                </c:pt>
                <c:pt idx="8286">
                  <c:v>4143</c:v>
                </c:pt>
                <c:pt idx="8287">
                  <c:v>4143.5</c:v>
                </c:pt>
                <c:pt idx="8288">
                  <c:v>4144</c:v>
                </c:pt>
                <c:pt idx="8289">
                  <c:v>4144.5</c:v>
                </c:pt>
                <c:pt idx="8290">
                  <c:v>4145</c:v>
                </c:pt>
                <c:pt idx="8291">
                  <c:v>4145.5</c:v>
                </c:pt>
                <c:pt idx="8292">
                  <c:v>4146</c:v>
                </c:pt>
                <c:pt idx="8293">
                  <c:v>4146.5</c:v>
                </c:pt>
                <c:pt idx="8294">
                  <c:v>4147</c:v>
                </c:pt>
                <c:pt idx="8295">
                  <c:v>4147.5</c:v>
                </c:pt>
                <c:pt idx="8296">
                  <c:v>4148</c:v>
                </c:pt>
                <c:pt idx="8297">
                  <c:v>4148.5</c:v>
                </c:pt>
                <c:pt idx="8298">
                  <c:v>4149</c:v>
                </c:pt>
                <c:pt idx="8299">
                  <c:v>4149.5</c:v>
                </c:pt>
                <c:pt idx="8300">
                  <c:v>4150</c:v>
                </c:pt>
                <c:pt idx="8301">
                  <c:v>4150.5</c:v>
                </c:pt>
                <c:pt idx="8302">
                  <c:v>4151</c:v>
                </c:pt>
                <c:pt idx="8303">
                  <c:v>4151.5</c:v>
                </c:pt>
                <c:pt idx="8304">
                  <c:v>4152</c:v>
                </c:pt>
                <c:pt idx="8305">
                  <c:v>4152.5</c:v>
                </c:pt>
                <c:pt idx="8306">
                  <c:v>4153</c:v>
                </c:pt>
                <c:pt idx="8307">
                  <c:v>4153.5</c:v>
                </c:pt>
                <c:pt idx="8308">
                  <c:v>4154</c:v>
                </c:pt>
                <c:pt idx="8309">
                  <c:v>4154.5</c:v>
                </c:pt>
                <c:pt idx="8310">
                  <c:v>4155</c:v>
                </c:pt>
                <c:pt idx="8311">
                  <c:v>4155.5</c:v>
                </c:pt>
                <c:pt idx="8312">
                  <c:v>4156</c:v>
                </c:pt>
                <c:pt idx="8313">
                  <c:v>4156.5</c:v>
                </c:pt>
                <c:pt idx="8314">
                  <c:v>4157</c:v>
                </c:pt>
                <c:pt idx="8315">
                  <c:v>4157.5</c:v>
                </c:pt>
                <c:pt idx="8316">
                  <c:v>4158</c:v>
                </c:pt>
                <c:pt idx="8317">
                  <c:v>4158.5</c:v>
                </c:pt>
                <c:pt idx="8318">
                  <c:v>4159</c:v>
                </c:pt>
                <c:pt idx="8319">
                  <c:v>4159.5</c:v>
                </c:pt>
                <c:pt idx="8320">
                  <c:v>4160</c:v>
                </c:pt>
                <c:pt idx="8321">
                  <c:v>4160.5</c:v>
                </c:pt>
                <c:pt idx="8322">
                  <c:v>4161</c:v>
                </c:pt>
                <c:pt idx="8323">
                  <c:v>4161.5</c:v>
                </c:pt>
                <c:pt idx="8324">
                  <c:v>4162</c:v>
                </c:pt>
                <c:pt idx="8325">
                  <c:v>4162.5</c:v>
                </c:pt>
                <c:pt idx="8326">
                  <c:v>4163</c:v>
                </c:pt>
                <c:pt idx="8327">
                  <c:v>4163.5</c:v>
                </c:pt>
                <c:pt idx="8328">
                  <c:v>4164</c:v>
                </c:pt>
                <c:pt idx="8329">
                  <c:v>4164.5</c:v>
                </c:pt>
                <c:pt idx="8330">
                  <c:v>4165</c:v>
                </c:pt>
                <c:pt idx="8331">
                  <c:v>4165.5</c:v>
                </c:pt>
                <c:pt idx="8332">
                  <c:v>4166</c:v>
                </c:pt>
                <c:pt idx="8333">
                  <c:v>4166.5</c:v>
                </c:pt>
                <c:pt idx="8334">
                  <c:v>4167</c:v>
                </c:pt>
                <c:pt idx="8335">
                  <c:v>4167.5</c:v>
                </c:pt>
                <c:pt idx="8336">
                  <c:v>4168</c:v>
                </c:pt>
                <c:pt idx="8337">
                  <c:v>4168.5</c:v>
                </c:pt>
                <c:pt idx="8338">
                  <c:v>4169</c:v>
                </c:pt>
                <c:pt idx="8339">
                  <c:v>4169.5</c:v>
                </c:pt>
                <c:pt idx="8340">
                  <c:v>4170</c:v>
                </c:pt>
                <c:pt idx="8341">
                  <c:v>4170.5</c:v>
                </c:pt>
                <c:pt idx="8342">
                  <c:v>4171</c:v>
                </c:pt>
                <c:pt idx="8343">
                  <c:v>4171.5</c:v>
                </c:pt>
                <c:pt idx="8344">
                  <c:v>4172</c:v>
                </c:pt>
                <c:pt idx="8345">
                  <c:v>4172.5</c:v>
                </c:pt>
                <c:pt idx="8346">
                  <c:v>4173</c:v>
                </c:pt>
                <c:pt idx="8347">
                  <c:v>4173.5</c:v>
                </c:pt>
                <c:pt idx="8348">
                  <c:v>4174</c:v>
                </c:pt>
                <c:pt idx="8349">
                  <c:v>4174.5</c:v>
                </c:pt>
                <c:pt idx="8350">
                  <c:v>4175</c:v>
                </c:pt>
                <c:pt idx="8351">
                  <c:v>4175.5</c:v>
                </c:pt>
                <c:pt idx="8352">
                  <c:v>4176</c:v>
                </c:pt>
                <c:pt idx="8353">
                  <c:v>4176.5</c:v>
                </c:pt>
                <c:pt idx="8354">
                  <c:v>4177</c:v>
                </c:pt>
                <c:pt idx="8355">
                  <c:v>4177.5</c:v>
                </c:pt>
                <c:pt idx="8356">
                  <c:v>4178</c:v>
                </c:pt>
                <c:pt idx="8357">
                  <c:v>4178.5</c:v>
                </c:pt>
                <c:pt idx="8358">
                  <c:v>4179</c:v>
                </c:pt>
                <c:pt idx="8359">
                  <c:v>4179.5</c:v>
                </c:pt>
                <c:pt idx="8360">
                  <c:v>4180</c:v>
                </c:pt>
                <c:pt idx="8361">
                  <c:v>4180.5</c:v>
                </c:pt>
                <c:pt idx="8362">
                  <c:v>4181</c:v>
                </c:pt>
                <c:pt idx="8363">
                  <c:v>4181.5</c:v>
                </c:pt>
                <c:pt idx="8364">
                  <c:v>4182</c:v>
                </c:pt>
                <c:pt idx="8365">
                  <c:v>4182.5</c:v>
                </c:pt>
                <c:pt idx="8366">
                  <c:v>4183</c:v>
                </c:pt>
                <c:pt idx="8367">
                  <c:v>4183.5</c:v>
                </c:pt>
                <c:pt idx="8368">
                  <c:v>4184</c:v>
                </c:pt>
                <c:pt idx="8369">
                  <c:v>4184.5</c:v>
                </c:pt>
                <c:pt idx="8370">
                  <c:v>4185</c:v>
                </c:pt>
                <c:pt idx="8371">
                  <c:v>4185.5</c:v>
                </c:pt>
                <c:pt idx="8372">
                  <c:v>4186</c:v>
                </c:pt>
                <c:pt idx="8373">
                  <c:v>4186.5</c:v>
                </c:pt>
                <c:pt idx="8374">
                  <c:v>4187</c:v>
                </c:pt>
                <c:pt idx="8375">
                  <c:v>4187.5</c:v>
                </c:pt>
                <c:pt idx="8376">
                  <c:v>4188</c:v>
                </c:pt>
                <c:pt idx="8377">
                  <c:v>4188.5</c:v>
                </c:pt>
                <c:pt idx="8378">
                  <c:v>4189</c:v>
                </c:pt>
                <c:pt idx="8379">
                  <c:v>4189.5</c:v>
                </c:pt>
                <c:pt idx="8380">
                  <c:v>4190</c:v>
                </c:pt>
                <c:pt idx="8381">
                  <c:v>4190.5</c:v>
                </c:pt>
                <c:pt idx="8382">
                  <c:v>4191</c:v>
                </c:pt>
                <c:pt idx="8383">
                  <c:v>4191.5</c:v>
                </c:pt>
                <c:pt idx="8384">
                  <c:v>4192</c:v>
                </c:pt>
                <c:pt idx="8385">
                  <c:v>4192.5</c:v>
                </c:pt>
                <c:pt idx="8386">
                  <c:v>4193</c:v>
                </c:pt>
                <c:pt idx="8387">
                  <c:v>4193.5</c:v>
                </c:pt>
                <c:pt idx="8388">
                  <c:v>4194</c:v>
                </c:pt>
                <c:pt idx="8389">
                  <c:v>4194.5</c:v>
                </c:pt>
                <c:pt idx="8390">
                  <c:v>4195</c:v>
                </c:pt>
                <c:pt idx="8391">
                  <c:v>4195.5</c:v>
                </c:pt>
                <c:pt idx="8392">
                  <c:v>4196</c:v>
                </c:pt>
                <c:pt idx="8393">
                  <c:v>4196.5</c:v>
                </c:pt>
                <c:pt idx="8394">
                  <c:v>4197</c:v>
                </c:pt>
                <c:pt idx="8395">
                  <c:v>4197.5</c:v>
                </c:pt>
                <c:pt idx="8396">
                  <c:v>4198</c:v>
                </c:pt>
                <c:pt idx="8397">
                  <c:v>4198.5</c:v>
                </c:pt>
                <c:pt idx="8398">
                  <c:v>4199</c:v>
                </c:pt>
                <c:pt idx="8399">
                  <c:v>4199.5</c:v>
                </c:pt>
                <c:pt idx="8400">
                  <c:v>4200</c:v>
                </c:pt>
                <c:pt idx="8401">
                  <c:v>4200.5</c:v>
                </c:pt>
                <c:pt idx="8402">
                  <c:v>4201</c:v>
                </c:pt>
                <c:pt idx="8403">
                  <c:v>4201.5</c:v>
                </c:pt>
                <c:pt idx="8404">
                  <c:v>4202</c:v>
                </c:pt>
                <c:pt idx="8405">
                  <c:v>4202.5</c:v>
                </c:pt>
                <c:pt idx="8406">
                  <c:v>4203</c:v>
                </c:pt>
                <c:pt idx="8407">
                  <c:v>4203.5</c:v>
                </c:pt>
                <c:pt idx="8408">
                  <c:v>4204</c:v>
                </c:pt>
                <c:pt idx="8409">
                  <c:v>4204.5</c:v>
                </c:pt>
                <c:pt idx="8410">
                  <c:v>4205</c:v>
                </c:pt>
                <c:pt idx="8411">
                  <c:v>4205.5</c:v>
                </c:pt>
                <c:pt idx="8412">
                  <c:v>4206</c:v>
                </c:pt>
                <c:pt idx="8413">
                  <c:v>4206.5</c:v>
                </c:pt>
                <c:pt idx="8414">
                  <c:v>4207</c:v>
                </c:pt>
                <c:pt idx="8415">
                  <c:v>4207.5</c:v>
                </c:pt>
                <c:pt idx="8416">
                  <c:v>4208</c:v>
                </c:pt>
                <c:pt idx="8417">
                  <c:v>4208.5</c:v>
                </c:pt>
                <c:pt idx="8418">
                  <c:v>4209</c:v>
                </c:pt>
                <c:pt idx="8419">
                  <c:v>4209.5</c:v>
                </c:pt>
                <c:pt idx="8420">
                  <c:v>4210</c:v>
                </c:pt>
                <c:pt idx="8421">
                  <c:v>4210.5</c:v>
                </c:pt>
                <c:pt idx="8422">
                  <c:v>4211</c:v>
                </c:pt>
                <c:pt idx="8423">
                  <c:v>4211.5</c:v>
                </c:pt>
                <c:pt idx="8424">
                  <c:v>4212</c:v>
                </c:pt>
                <c:pt idx="8425">
                  <c:v>4212.5</c:v>
                </c:pt>
                <c:pt idx="8426">
                  <c:v>4213</c:v>
                </c:pt>
                <c:pt idx="8427">
                  <c:v>4213.5</c:v>
                </c:pt>
                <c:pt idx="8428">
                  <c:v>4214</c:v>
                </c:pt>
                <c:pt idx="8429">
                  <c:v>4214.5</c:v>
                </c:pt>
                <c:pt idx="8430">
                  <c:v>4215</c:v>
                </c:pt>
                <c:pt idx="8431">
                  <c:v>4215.5</c:v>
                </c:pt>
                <c:pt idx="8432">
                  <c:v>4216</c:v>
                </c:pt>
                <c:pt idx="8433">
                  <c:v>4216.5</c:v>
                </c:pt>
                <c:pt idx="8434">
                  <c:v>4217</c:v>
                </c:pt>
                <c:pt idx="8435">
                  <c:v>4217.5</c:v>
                </c:pt>
                <c:pt idx="8436">
                  <c:v>4218</c:v>
                </c:pt>
                <c:pt idx="8437">
                  <c:v>4218.5</c:v>
                </c:pt>
                <c:pt idx="8438">
                  <c:v>4219</c:v>
                </c:pt>
                <c:pt idx="8439">
                  <c:v>4219.5</c:v>
                </c:pt>
                <c:pt idx="8440">
                  <c:v>4220</c:v>
                </c:pt>
                <c:pt idx="8441">
                  <c:v>4220.5</c:v>
                </c:pt>
                <c:pt idx="8442">
                  <c:v>4221</c:v>
                </c:pt>
                <c:pt idx="8443">
                  <c:v>4221.5</c:v>
                </c:pt>
                <c:pt idx="8444">
                  <c:v>4222</c:v>
                </c:pt>
                <c:pt idx="8445">
                  <c:v>4222.5</c:v>
                </c:pt>
                <c:pt idx="8446">
                  <c:v>4223</c:v>
                </c:pt>
                <c:pt idx="8447">
                  <c:v>4223.5</c:v>
                </c:pt>
                <c:pt idx="8448">
                  <c:v>4224</c:v>
                </c:pt>
                <c:pt idx="8449">
                  <c:v>4224.5</c:v>
                </c:pt>
                <c:pt idx="8450">
                  <c:v>4225</c:v>
                </c:pt>
                <c:pt idx="8451">
                  <c:v>4225.5</c:v>
                </c:pt>
                <c:pt idx="8452">
                  <c:v>4226</c:v>
                </c:pt>
                <c:pt idx="8453">
                  <c:v>4226.5</c:v>
                </c:pt>
                <c:pt idx="8454">
                  <c:v>4227</c:v>
                </c:pt>
                <c:pt idx="8455">
                  <c:v>4227.5</c:v>
                </c:pt>
                <c:pt idx="8456">
                  <c:v>4228</c:v>
                </c:pt>
                <c:pt idx="8457">
                  <c:v>4228.5</c:v>
                </c:pt>
                <c:pt idx="8458">
                  <c:v>4229</c:v>
                </c:pt>
                <c:pt idx="8459">
                  <c:v>4229.5</c:v>
                </c:pt>
                <c:pt idx="8460">
                  <c:v>4230</c:v>
                </c:pt>
                <c:pt idx="8461">
                  <c:v>4230.5</c:v>
                </c:pt>
                <c:pt idx="8462">
                  <c:v>4231</c:v>
                </c:pt>
                <c:pt idx="8463">
                  <c:v>4231.5</c:v>
                </c:pt>
                <c:pt idx="8464">
                  <c:v>4232</c:v>
                </c:pt>
                <c:pt idx="8465">
                  <c:v>4232.5</c:v>
                </c:pt>
                <c:pt idx="8466">
                  <c:v>4233</c:v>
                </c:pt>
                <c:pt idx="8467">
                  <c:v>4233.5</c:v>
                </c:pt>
                <c:pt idx="8468">
                  <c:v>4234</c:v>
                </c:pt>
                <c:pt idx="8469">
                  <c:v>4234.5</c:v>
                </c:pt>
                <c:pt idx="8470">
                  <c:v>4235</c:v>
                </c:pt>
                <c:pt idx="8471">
                  <c:v>4235.5</c:v>
                </c:pt>
                <c:pt idx="8472">
                  <c:v>4236</c:v>
                </c:pt>
                <c:pt idx="8473">
                  <c:v>4236.5</c:v>
                </c:pt>
                <c:pt idx="8474">
                  <c:v>4237</c:v>
                </c:pt>
                <c:pt idx="8475">
                  <c:v>4237.5</c:v>
                </c:pt>
                <c:pt idx="8476">
                  <c:v>4238</c:v>
                </c:pt>
                <c:pt idx="8477">
                  <c:v>4238.5</c:v>
                </c:pt>
                <c:pt idx="8478">
                  <c:v>4239</c:v>
                </c:pt>
                <c:pt idx="8479">
                  <c:v>4239.5</c:v>
                </c:pt>
                <c:pt idx="8480">
                  <c:v>4240</c:v>
                </c:pt>
                <c:pt idx="8481">
                  <c:v>4240.5</c:v>
                </c:pt>
                <c:pt idx="8482">
                  <c:v>4241</c:v>
                </c:pt>
                <c:pt idx="8483">
                  <c:v>4241.5</c:v>
                </c:pt>
                <c:pt idx="8484">
                  <c:v>4242</c:v>
                </c:pt>
                <c:pt idx="8485">
                  <c:v>4242.5</c:v>
                </c:pt>
                <c:pt idx="8486">
                  <c:v>4243</c:v>
                </c:pt>
                <c:pt idx="8487">
                  <c:v>4243.5</c:v>
                </c:pt>
                <c:pt idx="8488">
                  <c:v>4244</c:v>
                </c:pt>
                <c:pt idx="8489">
                  <c:v>4244.5</c:v>
                </c:pt>
                <c:pt idx="8490">
                  <c:v>4245</c:v>
                </c:pt>
                <c:pt idx="8491">
                  <c:v>4245.5</c:v>
                </c:pt>
                <c:pt idx="8492">
                  <c:v>4246</c:v>
                </c:pt>
                <c:pt idx="8493">
                  <c:v>4246.5</c:v>
                </c:pt>
                <c:pt idx="8494">
                  <c:v>4247</c:v>
                </c:pt>
                <c:pt idx="8495">
                  <c:v>4247.5</c:v>
                </c:pt>
                <c:pt idx="8496">
                  <c:v>4248</c:v>
                </c:pt>
                <c:pt idx="8497">
                  <c:v>4248.5</c:v>
                </c:pt>
                <c:pt idx="8498">
                  <c:v>4249</c:v>
                </c:pt>
                <c:pt idx="8499">
                  <c:v>4249.5</c:v>
                </c:pt>
                <c:pt idx="8500">
                  <c:v>4250</c:v>
                </c:pt>
                <c:pt idx="8501">
                  <c:v>4250.5</c:v>
                </c:pt>
                <c:pt idx="8502">
                  <c:v>4251</c:v>
                </c:pt>
                <c:pt idx="8503">
                  <c:v>4251.5</c:v>
                </c:pt>
                <c:pt idx="8504">
                  <c:v>4252</c:v>
                </c:pt>
                <c:pt idx="8505">
                  <c:v>4252.5</c:v>
                </c:pt>
                <c:pt idx="8506">
                  <c:v>4253</c:v>
                </c:pt>
                <c:pt idx="8507">
                  <c:v>4253.5</c:v>
                </c:pt>
                <c:pt idx="8508">
                  <c:v>4254</c:v>
                </c:pt>
                <c:pt idx="8509">
                  <c:v>4254.5</c:v>
                </c:pt>
                <c:pt idx="8510">
                  <c:v>4255</c:v>
                </c:pt>
                <c:pt idx="8511">
                  <c:v>4255.5</c:v>
                </c:pt>
                <c:pt idx="8512">
                  <c:v>4256</c:v>
                </c:pt>
                <c:pt idx="8513">
                  <c:v>4256.5</c:v>
                </c:pt>
                <c:pt idx="8514">
                  <c:v>4257</c:v>
                </c:pt>
                <c:pt idx="8515">
                  <c:v>4257.5</c:v>
                </c:pt>
                <c:pt idx="8516">
                  <c:v>4258</c:v>
                </c:pt>
                <c:pt idx="8517">
                  <c:v>4258.5</c:v>
                </c:pt>
                <c:pt idx="8518">
                  <c:v>4259</c:v>
                </c:pt>
                <c:pt idx="8519">
                  <c:v>4259.5</c:v>
                </c:pt>
                <c:pt idx="8520">
                  <c:v>4260</c:v>
                </c:pt>
                <c:pt idx="8521">
                  <c:v>4260.5</c:v>
                </c:pt>
                <c:pt idx="8522">
                  <c:v>4261</c:v>
                </c:pt>
                <c:pt idx="8523">
                  <c:v>4261.5</c:v>
                </c:pt>
                <c:pt idx="8524">
                  <c:v>4262</c:v>
                </c:pt>
                <c:pt idx="8525">
                  <c:v>4262.5</c:v>
                </c:pt>
                <c:pt idx="8526">
                  <c:v>4263</c:v>
                </c:pt>
                <c:pt idx="8527">
                  <c:v>4263.5</c:v>
                </c:pt>
                <c:pt idx="8528">
                  <c:v>4264</c:v>
                </c:pt>
                <c:pt idx="8529">
                  <c:v>4264.5</c:v>
                </c:pt>
                <c:pt idx="8530">
                  <c:v>4265</c:v>
                </c:pt>
                <c:pt idx="8531">
                  <c:v>4265.5</c:v>
                </c:pt>
                <c:pt idx="8532">
                  <c:v>4266</c:v>
                </c:pt>
                <c:pt idx="8533">
                  <c:v>4266.5</c:v>
                </c:pt>
                <c:pt idx="8534">
                  <c:v>4267</c:v>
                </c:pt>
                <c:pt idx="8535">
                  <c:v>4267.5</c:v>
                </c:pt>
                <c:pt idx="8536">
                  <c:v>4268</c:v>
                </c:pt>
                <c:pt idx="8537">
                  <c:v>4268.5</c:v>
                </c:pt>
                <c:pt idx="8538">
                  <c:v>4269</c:v>
                </c:pt>
                <c:pt idx="8539">
                  <c:v>4269.5</c:v>
                </c:pt>
                <c:pt idx="8540">
                  <c:v>4270</c:v>
                </c:pt>
                <c:pt idx="8541">
                  <c:v>4270.5</c:v>
                </c:pt>
                <c:pt idx="8542">
                  <c:v>4271</c:v>
                </c:pt>
                <c:pt idx="8543">
                  <c:v>4271.5</c:v>
                </c:pt>
                <c:pt idx="8544">
                  <c:v>4272</c:v>
                </c:pt>
                <c:pt idx="8545">
                  <c:v>4272.5</c:v>
                </c:pt>
                <c:pt idx="8546">
                  <c:v>4273</c:v>
                </c:pt>
                <c:pt idx="8547">
                  <c:v>4273.5</c:v>
                </c:pt>
                <c:pt idx="8548">
                  <c:v>4274</c:v>
                </c:pt>
                <c:pt idx="8549">
                  <c:v>4274.5</c:v>
                </c:pt>
                <c:pt idx="8550">
                  <c:v>4275</c:v>
                </c:pt>
                <c:pt idx="8551">
                  <c:v>4275.5</c:v>
                </c:pt>
                <c:pt idx="8552">
                  <c:v>4276</c:v>
                </c:pt>
                <c:pt idx="8553">
                  <c:v>4276.5</c:v>
                </c:pt>
                <c:pt idx="8554">
                  <c:v>4277</c:v>
                </c:pt>
                <c:pt idx="8555">
                  <c:v>4277.5</c:v>
                </c:pt>
                <c:pt idx="8556">
                  <c:v>4278</c:v>
                </c:pt>
                <c:pt idx="8557">
                  <c:v>4278.5</c:v>
                </c:pt>
                <c:pt idx="8558">
                  <c:v>4279</c:v>
                </c:pt>
                <c:pt idx="8559">
                  <c:v>4279.5</c:v>
                </c:pt>
                <c:pt idx="8560">
                  <c:v>4280</c:v>
                </c:pt>
                <c:pt idx="8561">
                  <c:v>4280.5</c:v>
                </c:pt>
                <c:pt idx="8562">
                  <c:v>4281</c:v>
                </c:pt>
                <c:pt idx="8563">
                  <c:v>4281.5</c:v>
                </c:pt>
                <c:pt idx="8564">
                  <c:v>4282</c:v>
                </c:pt>
                <c:pt idx="8565">
                  <c:v>4282.5</c:v>
                </c:pt>
                <c:pt idx="8566">
                  <c:v>4283</c:v>
                </c:pt>
                <c:pt idx="8567">
                  <c:v>4283.5</c:v>
                </c:pt>
                <c:pt idx="8568">
                  <c:v>4284</c:v>
                </c:pt>
                <c:pt idx="8569">
                  <c:v>4284.5</c:v>
                </c:pt>
                <c:pt idx="8570">
                  <c:v>4285</c:v>
                </c:pt>
                <c:pt idx="8571">
                  <c:v>4285.5</c:v>
                </c:pt>
                <c:pt idx="8572">
                  <c:v>4286</c:v>
                </c:pt>
                <c:pt idx="8573">
                  <c:v>4286.5</c:v>
                </c:pt>
                <c:pt idx="8574">
                  <c:v>4287</c:v>
                </c:pt>
                <c:pt idx="8575">
                  <c:v>4287.5</c:v>
                </c:pt>
                <c:pt idx="8576">
                  <c:v>4288</c:v>
                </c:pt>
                <c:pt idx="8577">
                  <c:v>4288.5</c:v>
                </c:pt>
                <c:pt idx="8578">
                  <c:v>4289</c:v>
                </c:pt>
                <c:pt idx="8579">
                  <c:v>4289.5</c:v>
                </c:pt>
                <c:pt idx="8580">
                  <c:v>4290</c:v>
                </c:pt>
                <c:pt idx="8581">
                  <c:v>4290.5</c:v>
                </c:pt>
                <c:pt idx="8582">
                  <c:v>4291</c:v>
                </c:pt>
                <c:pt idx="8583">
                  <c:v>4291.5</c:v>
                </c:pt>
                <c:pt idx="8584">
                  <c:v>4292</c:v>
                </c:pt>
                <c:pt idx="8585">
                  <c:v>4292.5</c:v>
                </c:pt>
                <c:pt idx="8586">
                  <c:v>4293</c:v>
                </c:pt>
                <c:pt idx="8587">
                  <c:v>4293.5</c:v>
                </c:pt>
                <c:pt idx="8588">
                  <c:v>4294</c:v>
                </c:pt>
                <c:pt idx="8589">
                  <c:v>4294.5</c:v>
                </c:pt>
                <c:pt idx="8590">
                  <c:v>4295</c:v>
                </c:pt>
                <c:pt idx="8591">
                  <c:v>4295.5</c:v>
                </c:pt>
                <c:pt idx="8592">
                  <c:v>4296</c:v>
                </c:pt>
                <c:pt idx="8593">
                  <c:v>4296.5</c:v>
                </c:pt>
                <c:pt idx="8594">
                  <c:v>4297</c:v>
                </c:pt>
                <c:pt idx="8595">
                  <c:v>4297.5</c:v>
                </c:pt>
                <c:pt idx="8596">
                  <c:v>4298</c:v>
                </c:pt>
                <c:pt idx="8597">
                  <c:v>4298.5</c:v>
                </c:pt>
                <c:pt idx="8598">
                  <c:v>4299</c:v>
                </c:pt>
                <c:pt idx="8599">
                  <c:v>4299.5</c:v>
                </c:pt>
                <c:pt idx="8600">
                  <c:v>4300</c:v>
                </c:pt>
                <c:pt idx="8601">
                  <c:v>4300.5</c:v>
                </c:pt>
                <c:pt idx="8602">
                  <c:v>4301</c:v>
                </c:pt>
                <c:pt idx="8603">
                  <c:v>4301.5</c:v>
                </c:pt>
                <c:pt idx="8604">
                  <c:v>4302</c:v>
                </c:pt>
                <c:pt idx="8605">
                  <c:v>4302.5</c:v>
                </c:pt>
                <c:pt idx="8606">
                  <c:v>4303</c:v>
                </c:pt>
                <c:pt idx="8607">
                  <c:v>4303.5</c:v>
                </c:pt>
                <c:pt idx="8608">
                  <c:v>4304</c:v>
                </c:pt>
                <c:pt idx="8609">
                  <c:v>4304.5</c:v>
                </c:pt>
                <c:pt idx="8610">
                  <c:v>4305</c:v>
                </c:pt>
                <c:pt idx="8611">
                  <c:v>4305.5</c:v>
                </c:pt>
                <c:pt idx="8612">
                  <c:v>4306</c:v>
                </c:pt>
                <c:pt idx="8613">
                  <c:v>4306.5</c:v>
                </c:pt>
                <c:pt idx="8614">
                  <c:v>4307</c:v>
                </c:pt>
                <c:pt idx="8615">
                  <c:v>4307.5</c:v>
                </c:pt>
                <c:pt idx="8616">
                  <c:v>4308</c:v>
                </c:pt>
                <c:pt idx="8617">
                  <c:v>4308.5</c:v>
                </c:pt>
                <c:pt idx="8618">
                  <c:v>4309</c:v>
                </c:pt>
                <c:pt idx="8619">
                  <c:v>4309.5</c:v>
                </c:pt>
                <c:pt idx="8620">
                  <c:v>4310</c:v>
                </c:pt>
                <c:pt idx="8621">
                  <c:v>4310.5</c:v>
                </c:pt>
                <c:pt idx="8622">
                  <c:v>4311</c:v>
                </c:pt>
                <c:pt idx="8623">
                  <c:v>4311.5</c:v>
                </c:pt>
                <c:pt idx="8624">
                  <c:v>4312</c:v>
                </c:pt>
                <c:pt idx="8625">
                  <c:v>4312.5</c:v>
                </c:pt>
                <c:pt idx="8626">
                  <c:v>4313</c:v>
                </c:pt>
                <c:pt idx="8627">
                  <c:v>4313.5</c:v>
                </c:pt>
                <c:pt idx="8628">
                  <c:v>4314</c:v>
                </c:pt>
                <c:pt idx="8629">
                  <c:v>4314.5</c:v>
                </c:pt>
                <c:pt idx="8630">
                  <c:v>4315</c:v>
                </c:pt>
                <c:pt idx="8631">
                  <c:v>4315.5</c:v>
                </c:pt>
                <c:pt idx="8632">
                  <c:v>4316</c:v>
                </c:pt>
                <c:pt idx="8633">
                  <c:v>4316.5</c:v>
                </c:pt>
                <c:pt idx="8634">
                  <c:v>4317</c:v>
                </c:pt>
                <c:pt idx="8635">
                  <c:v>4317.5</c:v>
                </c:pt>
                <c:pt idx="8636">
                  <c:v>4318</c:v>
                </c:pt>
                <c:pt idx="8637">
                  <c:v>4318.5</c:v>
                </c:pt>
                <c:pt idx="8638">
                  <c:v>4319</c:v>
                </c:pt>
                <c:pt idx="8639">
                  <c:v>4319.5</c:v>
                </c:pt>
                <c:pt idx="8640">
                  <c:v>4320</c:v>
                </c:pt>
                <c:pt idx="8641">
                  <c:v>4320.5</c:v>
                </c:pt>
                <c:pt idx="8642">
                  <c:v>4321</c:v>
                </c:pt>
                <c:pt idx="8643">
                  <c:v>4321.5</c:v>
                </c:pt>
                <c:pt idx="8644">
                  <c:v>4322</c:v>
                </c:pt>
                <c:pt idx="8645">
                  <c:v>4322.5</c:v>
                </c:pt>
                <c:pt idx="8646">
                  <c:v>4323</c:v>
                </c:pt>
                <c:pt idx="8647">
                  <c:v>4323.5</c:v>
                </c:pt>
                <c:pt idx="8648">
                  <c:v>4324</c:v>
                </c:pt>
                <c:pt idx="8649">
                  <c:v>4324.5</c:v>
                </c:pt>
                <c:pt idx="8650">
                  <c:v>4325</c:v>
                </c:pt>
                <c:pt idx="8651">
                  <c:v>4325.5</c:v>
                </c:pt>
                <c:pt idx="8652">
                  <c:v>4326</c:v>
                </c:pt>
                <c:pt idx="8653">
                  <c:v>4326.5</c:v>
                </c:pt>
                <c:pt idx="8654">
                  <c:v>4327</c:v>
                </c:pt>
                <c:pt idx="8655">
                  <c:v>4327.5</c:v>
                </c:pt>
                <c:pt idx="8656">
                  <c:v>4328</c:v>
                </c:pt>
                <c:pt idx="8657">
                  <c:v>4328.5</c:v>
                </c:pt>
                <c:pt idx="8658">
                  <c:v>4329</c:v>
                </c:pt>
                <c:pt idx="8659">
                  <c:v>4329.5</c:v>
                </c:pt>
                <c:pt idx="8660">
                  <c:v>4330</c:v>
                </c:pt>
                <c:pt idx="8661">
                  <c:v>4330.5</c:v>
                </c:pt>
                <c:pt idx="8662">
                  <c:v>4331</c:v>
                </c:pt>
                <c:pt idx="8663">
                  <c:v>4331.5</c:v>
                </c:pt>
                <c:pt idx="8664">
                  <c:v>4332</c:v>
                </c:pt>
                <c:pt idx="8665">
                  <c:v>4332.5</c:v>
                </c:pt>
                <c:pt idx="8666">
                  <c:v>4333</c:v>
                </c:pt>
                <c:pt idx="8667">
                  <c:v>4333.5</c:v>
                </c:pt>
                <c:pt idx="8668">
                  <c:v>4334</c:v>
                </c:pt>
                <c:pt idx="8669">
                  <c:v>4334.5</c:v>
                </c:pt>
                <c:pt idx="8670">
                  <c:v>4335</c:v>
                </c:pt>
                <c:pt idx="8671">
                  <c:v>4335.5</c:v>
                </c:pt>
                <c:pt idx="8672">
                  <c:v>4336</c:v>
                </c:pt>
                <c:pt idx="8673">
                  <c:v>4336.5</c:v>
                </c:pt>
                <c:pt idx="8674">
                  <c:v>4337</c:v>
                </c:pt>
                <c:pt idx="8675">
                  <c:v>4337.5</c:v>
                </c:pt>
                <c:pt idx="8676">
                  <c:v>4338</c:v>
                </c:pt>
                <c:pt idx="8677">
                  <c:v>4338.5</c:v>
                </c:pt>
                <c:pt idx="8678">
                  <c:v>4339</c:v>
                </c:pt>
                <c:pt idx="8679">
                  <c:v>4339.5</c:v>
                </c:pt>
                <c:pt idx="8680">
                  <c:v>4340</c:v>
                </c:pt>
                <c:pt idx="8681">
                  <c:v>4340.5</c:v>
                </c:pt>
                <c:pt idx="8682">
                  <c:v>4341</c:v>
                </c:pt>
                <c:pt idx="8683">
                  <c:v>4341.5</c:v>
                </c:pt>
                <c:pt idx="8684">
                  <c:v>4342</c:v>
                </c:pt>
                <c:pt idx="8685">
                  <c:v>4342.5</c:v>
                </c:pt>
                <c:pt idx="8686">
                  <c:v>4343</c:v>
                </c:pt>
                <c:pt idx="8687">
                  <c:v>4343.5</c:v>
                </c:pt>
                <c:pt idx="8688">
                  <c:v>4344</c:v>
                </c:pt>
                <c:pt idx="8689">
                  <c:v>4344.5</c:v>
                </c:pt>
                <c:pt idx="8690">
                  <c:v>4345</c:v>
                </c:pt>
                <c:pt idx="8691">
                  <c:v>4345.5</c:v>
                </c:pt>
                <c:pt idx="8692">
                  <c:v>4346</c:v>
                </c:pt>
                <c:pt idx="8693">
                  <c:v>4346.5</c:v>
                </c:pt>
                <c:pt idx="8694">
                  <c:v>4347</c:v>
                </c:pt>
                <c:pt idx="8695">
                  <c:v>4347.5</c:v>
                </c:pt>
                <c:pt idx="8696">
                  <c:v>4348</c:v>
                </c:pt>
                <c:pt idx="8697">
                  <c:v>4348.5</c:v>
                </c:pt>
                <c:pt idx="8698">
                  <c:v>4349</c:v>
                </c:pt>
                <c:pt idx="8699">
                  <c:v>4349.5</c:v>
                </c:pt>
                <c:pt idx="8700">
                  <c:v>4350</c:v>
                </c:pt>
                <c:pt idx="8701">
                  <c:v>4350.5</c:v>
                </c:pt>
                <c:pt idx="8702">
                  <c:v>4351</c:v>
                </c:pt>
                <c:pt idx="8703">
                  <c:v>4351.5</c:v>
                </c:pt>
                <c:pt idx="8704">
                  <c:v>4352</c:v>
                </c:pt>
                <c:pt idx="8705">
                  <c:v>4352.5</c:v>
                </c:pt>
                <c:pt idx="8706">
                  <c:v>4353</c:v>
                </c:pt>
                <c:pt idx="8707">
                  <c:v>4353.5</c:v>
                </c:pt>
                <c:pt idx="8708">
                  <c:v>4354</c:v>
                </c:pt>
                <c:pt idx="8709">
                  <c:v>4354.5</c:v>
                </c:pt>
                <c:pt idx="8710">
                  <c:v>4355</c:v>
                </c:pt>
                <c:pt idx="8711">
                  <c:v>4355.5</c:v>
                </c:pt>
                <c:pt idx="8712">
                  <c:v>4356</c:v>
                </c:pt>
                <c:pt idx="8713">
                  <c:v>4356.5</c:v>
                </c:pt>
                <c:pt idx="8714">
                  <c:v>4357</c:v>
                </c:pt>
                <c:pt idx="8715">
                  <c:v>4357.5</c:v>
                </c:pt>
                <c:pt idx="8716">
                  <c:v>4358</c:v>
                </c:pt>
                <c:pt idx="8717">
                  <c:v>4358.5</c:v>
                </c:pt>
                <c:pt idx="8718">
                  <c:v>4359</c:v>
                </c:pt>
                <c:pt idx="8719">
                  <c:v>4359.5</c:v>
                </c:pt>
                <c:pt idx="8720">
                  <c:v>4360</c:v>
                </c:pt>
                <c:pt idx="8721">
                  <c:v>4360.5</c:v>
                </c:pt>
                <c:pt idx="8722">
                  <c:v>4361</c:v>
                </c:pt>
                <c:pt idx="8723">
                  <c:v>4361.5</c:v>
                </c:pt>
                <c:pt idx="8724">
                  <c:v>4362</c:v>
                </c:pt>
                <c:pt idx="8725">
                  <c:v>4362.5</c:v>
                </c:pt>
                <c:pt idx="8726">
                  <c:v>4363</c:v>
                </c:pt>
                <c:pt idx="8727">
                  <c:v>4363.5</c:v>
                </c:pt>
                <c:pt idx="8728">
                  <c:v>4364</c:v>
                </c:pt>
                <c:pt idx="8729">
                  <c:v>4364.5</c:v>
                </c:pt>
                <c:pt idx="8730">
                  <c:v>4365</c:v>
                </c:pt>
                <c:pt idx="8731">
                  <c:v>4365.5</c:v>
                </c:pt>
                <c:pt idx="8732">
                  <c:v>4366</c:v>
                </c:pt>
                <c:pt idx="8733">
                  <c:v>4366.5</c:v>
                </c:pt>
                <c:pt idx="8734">
                  <c:v>4367</c:v>
                </c:pt>
                <c:pt idx="8735">
                  <c:v>4367.5</c:v>
                </c:pt>
                <c:pt idx="8736">
                  <c:v>4368</c:v>
                </c:pt>
                <c:pt idx="8737">
                  <c:v>4368.5</c:v>
                </c:pt>
                <c:pt idx="8738">
                  <c:v>4369</c:v>
                </c:pt>
                <c:pt idx="8739">
                  <c:v>4369.5</c:v>
                </c:pt>
                <c:pt idx="8740">
                  <c:v>4370</c:v>
                </c:pt>
                <c:pt idx="8741">
                  <c:v>4370.5</c:v>
                </c:pt>
                <c:pt idx="8742">
                  <c:v>4371</c:v>
                </c:pt>
                <c:pt idx="8743">
                  <c:v>4371.5</c:v>
                </c:pt>
                <c:pt idx="8744">
                  <c:v>4372</c:v>
                </c:pt>
                <c:pt idx="8745">
                  <c:v>4372.5</c:v>
                </c:pt>
                <c:pt idx="8746">
                  <c:v>4373</c:v>
                </c:pt>
                <c:pt idx="8747">
                  <c:v>4373.5</c:v>
                </c:pt>
                <c:pt idx="8748">
                  <c:v>4374</c:v>
                </c:pt>
                <c:pt idx="8749">
                  <c:v>4374.5</c:v>
                </c:pt>
                <c:pt idx="8750">
                  <c:v>4375</c:v>
                </c:pt>
                <c:pt idx="8751">
                  <c:v>4375.5</c:v>
                </c:pt>
                <c:pt idx="8752">
                  <c:v>4376</c:v>
                </c:pt>
                <c:pt idx="8753">
                  <c:v>4376.5</c:v>
                </c:pt>
                <c:pt idx="8754">
                  <c:v>4377</c:v>
                </c:pt>
                <c:pt idx="8755">
                  <c:v>4377.5</c:v>
                </c:pt>
                <c:pt idx="8756">
                  <c:v>4378</c:v>
                </c:pt>
                <c:pt idx="8757">
                  <c:v>4378.5</c:v>
                </c:pt>
                <c:pt idx="8758">
                  <c:v>4379</c:v>
                </c:pt>
                <c:pt idx="8759">
                  <c:v>4379.5</c:v>
                </c:pt>
                <c:pt idx="8760">
                  <c:v>4380</c:v>
                </c:pt>
                <c:pt idx="8761">
                  <c:v>4380.5</c:v>
                </c:pt>
                <c:pt idx="8762">
                  <c:v>4381</c:v>
                </c:pt>
                <c:pt idx="8763">
                  <c:v>4381.5</c:v>
                </c:pt>
                <c:pt idx="8764">
                  <c:v>4382</c:v>
                </c:pt>
                <c:pt idx="8765">
                  <c:v>4382.5</c:v>
                </c:pt>
                <c:pt idx="8766">
                  <c:v>4383</c:v>
                </c:pt>
                <c:pt idx="8767">
                  <c:v>4383.5</c:v>
                </c:pt>
                <c:pt idx="8768">
                  <c:v>4384</c:v>
                </c:pt>
                <c:pt idx="8769">
                  <c:v>4384.5</c:v>
                </c:pt>
                <c:pt idx="8770">
                  <c:v>4385</c:v>
                </c:pt>
                <c:pt idx="8771">
                  <c:v>4385.5</c:v>
                </c:pt>
                <c:pt idx="8772">
                  <c:v>4386</c:v>
                </c:pt>
                <c:pt idx="8773">
                  <c:v>4386.5</c:v>
                </c:pt>
                <c:pt idx="8774">
                  <c:v>4387</c:v>
                </c:pt>
                <c:pt idx="8775">
                  <c:v>4387.5</c:v>
                </c:pt>
                <c:pt idx="8776">
                  <c:v>4388</c:v>
                </c:pt>
                <c:pt idx="8777">
                  <c:v>4388.5</c:v>
                </c:pt>
                <c:pt idx="8778">
                  <c:v>4389</c:v>
                </c:pt>
                <c:pt idx="8779">
                  <c:v>4389.5</c:v>
                </c:pt>
                <c:pt idx="8780">
                  <c:v>4390</c:v>
                </c:pt>
                <c:pt idx="8781">
                  <c:v>4390.5</c:v>
                </c:pt>
                <c:pt idx="8782">
                  <c:v>4391</c:v>
                </c:pt>
                <c:pt idx="8783">
                  <c:v>4391.5</c:v>
                </c:pt>
                <c:pt idx="8784">
                  <c:v>4392</c:v>
                </c:pt>
                <c:pt idx="8785">
                  <c:v>4392.5</c:v>
                </c:pt>
                <c:pt idx="8786">
                  <c:v>4393</c:v>
                </c:pt>
                <c:pt idx="8787">
                  <c:v>4393.5</c:v>
                </c:pt>
                <c:pt idx="8788">
                  <c:v>4394</c:v>
                </c:pt>
                <c:pt idx="8789">
                  <c:v>4394.5</c:v>
                </c:pt>
                <c:pt idx="8790">
                  <c:v>4395</c:v>
                </c:pt>
                <c:pt idx="8791">
                  <c:v>4395.5</c:v>
                </c:pt>
                <c:pt idx="8792">
                  <c:v>4396</c:v>
                </c:pt>
                <c:pt idx="8793">
                  <c:v>4396.5</c:v>
                </c:pt>
                <c:pt idx="8794">
                  <c:v>4397</c:v>
                </c:pt>
                <c:pt idx="8795">
                  <c:v>4397.5</c:v>
                </c:pt>
                <c:pt idx="8796">
                  <c:v>4398</c:v>
                </c:pt>
                <c:pt idx="8797">
                  <c:v>4398.5</c:v>
                </c:pt>
                <c:pt idx="8798">
                  <c:v>4399</c:v>
                </c:pt>
                <c:pt idx="8799">
                  <c:v>4399.5</c:v>
                </c:pt>
                <c:pt idx="8800">
                  <c:v>4400</c:v>
                </c:pt>
                <c:pt idx="8801">
                  <c:v>4400.5</c:v>
                </c:pt>
                <c:pt idx="8802">
                  <c:v>4401</c:v>
                </c:pt>
                <c:pt idx="8803">
                  <c:v>4401.5</c:v>
                </c:pt>
                <c:pt idx="8804">
                  <c:v>4402</c:v>
                </c:pt>
                <c:pt idx="8805">
                  <c:v>4402.5</c:v>
                </c:pt>
                <c:pt idx="8806">
                  <c:v>4403</c:v>
                </c:pt>
                <c:pt idx="8807">
                  <c:v>4403.5</c:v>
                </c:pt>
                <c:pt idx="8808">
                  <c:v>4404</c:v>
                </c:pt>
                <c:pt idx="8809">
                  <c:v>4404.5</c:v>
                </c:pt>
                <c:pt idx="8810">
                  <c:v>4405</c:v>
                </c:pt>
                <c:pt idx="8811">
                  <c:v>4405.5</c:v>
                </c:pt>
                <c:pt idx="8812">
                  <c:v>4406</c:v>
                </c:pt>
                <c:pt idx="8813">
                  <c:v>4406.5</c:v>
                </c:pt>
                <c:pt idx="8814">
                  <c:v>4407</c:v>
                </c:pt>
                <c:pt idx="8815">
                  <c:v>4407.5</c:v>
                </c:pt>
                <c:pt idx="8816">
                  <c:v>4408</c:v>
                </c:pt>
                <c:pt idx="8817">
                  <c:v>4408.5</c:v>
                </c:pt>
                <c:pt idx="8818">
                  <c:v>4409</c:v>
                </c:pt>
                <c:pt idx="8819">
                  <c:v>4409.5</c:v>
                </c:pt>
                <c:pt idx="8820">
                  <c:v>4410</c:v>
                </c:pt>
                <c:pt idx="8821">
                  <c:v>4410.5</c:v>
                </c:pt>
                <c:pt idx="8822">
                  <c:v>4411</c:v>
                </c:pt>
                <c:pt idx="8823">
                  <c:v>4411.5</c:v>
                </c:pt>
                <c:pt idx="8824">
                  <c:v>4412</c:v>
                </c:pt>
                <c:pt idx="8825">
                  <c:v>4412.5</c:v>
                </c:pt>
                <c:pt idx="8826">
                  <c:v>4413</c:v>
                </c:pt>
                <c:pt idx="8827">
                  <c:v>4413.5</c:v>
                </c:pt>
                <c:pt idx="8828">
                  <c:v>4414</c:v>
                </c:pt>
                <c:pt idx="8829">
                  <c:v>4414.5</c:v>
                </c:pt>
                <c:pt idx="8830">
                  <c:v>4415</c:v>
                </c:pt>
                <c:pt idx="8831">
                  <c:v>4415.5</c:v>
                </c:pt>
                <c:pt idx="8832">
                  <c:v>4416</c:v>
                </c:pt>
                <c:pt idx="8833">
                  <c:v>4416.5</c:v>
                </c:pt>
                <c:pt idx="8834">
                  <c:v>4417</c:v>
                </c:pt>
                <c:pt idx="8835">
                  <c:v>4417.5</c:v>
                </c:pt>
                <c:pt idx="8836">
                  <c:v>4418</c:v>
                </c:pt>
                <c:pt idx="8837">
                  <c:v>4418.5</c:v>
                </c:pt>
                <c:pt idx="8838">
                  <c:v>4419</c:v>
                </c:pt>
                <c:pt idx="8839">
                  <c:v>4419.5</c:v>
                </c:pt>
                <c:pt idx="8840">
                  <c:v>4420</c:v>
                </c:pt>
                <c:pt idx="8841">
                  <c:v>4420.5</c:v>
                </c:pt>
                <c:pt idx="8842">
                  <c:v>4421</c:v>
                </c:pt>
                <c:pt idx="8843">
                  <c:v>4421.5</c:v>
                </c:pt>
                <c:pt idx="8844">
                  <c:v>4422</c:v>
                </c:pt>
                <c:pt idx="8845">
                  <c:v>4422.5</c:v>
                </c:pt>
                <c:pt idx="8846">
                  <c:v>4423</c:v>
                </c:pt>
                <c:pt idx="8847">
                  <c:v>4423.5</c:v>
                </c:pt>
                <c:pt idx="8848">
                  <c:v>4424</c:v>
                </c:pt>
                <c:pt idx="8849">
                  <c:v>4424.5</c:v>
                </c:pt>
                <c:pt idx="8850">
                  <c:v>4425</c:v>
                </c:pt>
                <c:pt idx="8851">
                  <c:v>4425.5</c:v>
                </c:pt>
                <c:pt idx="8852">
                  <c:v>4426</c:v>
                </c:pt>
                <c:pt idx="8853">
                  <c:v>4426.5</c:v>
                </c:pt>
                <c:pt idx="8854">
                  <c:v>4427</c:v>
                </c:pt>
                <c:pt idx="8855">
                  <c:v>4427.5</c:v>
                </c:pt>
                <c:pt idx="8856">
                  <c:v>4428</c:v>
                </c:pt>
                <c:pt idx="8857">
                  <c:v>4428.5</c:v>
                </c:pt>
                <c:pt idx="8858">
                  <c:v>4429</c:v>
                </c:pt>
                <c:pt idx="8859">
                  <c:v>4429.5</c:v>
                </c:pt>
                <c:pt idx="8860">
                  <c:v>4430</c:v>
                </c:pt>
                <c:pt idx="8861">
                  <c:v>4430.5</c:v>
                </c:pt>
                <c:pt idx="8862">
                  <c:v>4431</c:v>
                </c:pt>
                <c:pt idx="8863">
                  <c:v>4431.5</c:v>
                </c:pt>
                <c:pt idx="8864">
                  <c:v>4432</c:v>
                </c:pt>
                <c:pt idx="8865">
                  <c:v>4432.5</c:v>
                </c:pt>
                <c:pt idx="8866">
                  <c:v>4433</c:v>
                </c:pt>
                <c:pt idx="8867">
                  <c:v>4433.5</c:v>
                </c:pt>
                <c:pt idx="8868">
                  <c:v>4434</c:v>
                </c:pt>
                <c:pt idx="8869">
                  <c:v>4434.5</c:v>
                </c:pt>
                <c:pt idx="8870">
                  <c:v>4435</c:v>
                </c:pt>
                <c:pt idx="8871">
                  <c:v>4435.5</c:v>
                </c:pt>
                <c:pt idx="8872">
                  <c:v>4436</c:v>
                </c:pt>
                <c:pt idx="8873">
                  <c:v>4436.5</c:v>
                </c:pt>
                <c:pt idx="8874">
                  <c:v>4437</c:v>
                </c:pt>
                <c:pt idx="8875">
                  <c:v>4437.5</c:v>
                </c:pt>
                <c:pt idx="8876">
                  <c:v>4438</c:v>
                </c:pt>
                <c:pt idx="8877">
                  <c:v>4438.5</c:v>
                </c:pt>
                <c:pt idx="8878">
                  <c:v>4439</c:v>
                </c:pt>
                <c:pt idx="8879">
                  <c:v>4439.5</c:v>
                </c:pt>
                <c:pt idx="8880">
                  <c:v>4440</c:v>
                </c:pt>
                <c:pt idx="8881">
                  <c:v>4440.5</c:v>
                </c:pt>
                <c:pt idx="8882">
                  <c:v>4441</c:v>
                </c:pt>
                <c:pt idx="8883">
                  <c:v>4441.5</c:v>
                </c:pt>
                <c:pt idx="8884">
                  <c:v>4442</c:v>
                </c:pt>
                <c:pt idx="8885">
                  <c:v>4442.5</c:v>
                </c:pt>
                <c:pt idx="8886">
                  <c:v>4443</c:v>
                </c:pt>
                <c:pt idx="8887">
                  <c:v>4443.5</c:v>
                </c:pt>
                <c:pt idx="8888">
                  <c:v>4444</c:v>
                </c:pt>
                <c:pt idx="8889">
                  <c:v>4444.5</c:v>
                </c:pt>
                <c:pt idx="8890">
                  <c:v>4445</c:v>
                </c:pt>
                <c:pt idx="8891">
                  <c:v>4445.5</c:v>
                </c:pt>
                <c:pt idx="8892">
                  <c:v>4446</c:v>
                </c:pt>
                <c:pt idx="8893">
                  <c:v>4446.5</c:v>
                </c:pt>
                <c:pt idx="8894">
                  <c:v>4447</c:v>
                </c:pt>
                <c:pt idx="8895">
                  <c:v>4447.5</c:v>
                </c:pt>
                <c:pt idx="8896">
                  <c:v>4448</c:v>
                </c:pt>
                <c:pt idx="8897">
                  <c:v>4448.5</c:v>
                </c:pt>
                <c:pt idx="8898">
                  <c:v>4449</c:v>
                </c:pt>
                <c:pt idx="8899">
                  <c:v>4449.5</c:v>
                </c:pt>
                <c:pt idx="8900">
                  <c:v>4450</c:v>
                </c:pt>
                <c:pt idx="8901">
                  <c:v>4450.5</c:v>
                </c:pt>
                <c:pt idx="8902">
                  <c:v>4451</c:v>
                </c:pt>
                <c:pt idx="8903">
                  <c:v>4451.5</c:v>
                </c:pt>
                <c:pt idx="8904">
                  <c:v>4452</c:v>
                </c:pt>
                <c:pt idx="8905">
                  <c:v>4452.5</c:v>
                </c:pt>
                <c:pt idx="8906">
                  <c:v>4453</c:v>
                </c:pt>
                <c:pt idx="8907">
                  <c:v>4453.5</c:v>
                </c:pt>
                <c:pt idx="8908">
                  <c:v>4454</c:v>
                </c:pt>
                <c:pt idx="8909">
                  <c:v>4454.5</c:v>
                </c:pt>
                <c:pt idx="8910">
                  <c:v>4455</c:v>
                </c:pt>
                <c:pt idx="8911">
                  <c:v>4455.5</c:v>
                </c:pt>
                <c:pt idx="8912">
                  <c:v>4456</c:v>
                </c:pt>
                <c:pt idx="8913">
                  <c:v>4456.5</c:v>
                </c:pt>
                <c:pt idx="8914">
                  <c:v>4457</c:v>
                </c:pt>
                <c:pt idx="8915">
                  <c:v>4457.5</c:v>
                </c:pt>
                <c:pt idx="8916">
                  <c:v>4458</c:v>
                </c:pt>
                <c:pt idx="8917">
                  <c:v>4458.5</c:v>
                </c:pt>
                <c:pt idx="8918">
                  <c:v>4459</c:v>
                </c:pt>
                <c:pt idx="8919">
                  <c:v>4459.5</c:v>
                </c:pt>
                <c:pt idx="8920">
                  <c:v>4460</c:v>
                </c:pt>
                <c:pt idx="8921">
                  <c:v>4460.5</c:v>
                </c:pt>
                <c:pt idx="8922">
                  <c:v>4461</c:v>
                </c:pt>
                <c:pt idx="8923">
                  <c:v>4461.5</c:v>
                </c:pt>
                <c:pt idx="8924">
                  <c:v>4462</c:v>
                </c:pt>
                <c:pt idx="8925">
                  <c:v>4462.5</c:v>
                </c:pt>
                <c:pt idx="8926">
                  <c:v>4463</c:v>
                </c:pt>
                <c:pt idx="8927">
                  <c:v>4463.5</c:v>
                </c:pt>
                <c:pt idx="8928">
                  <c:v>4464</c:v>
                </c:pt>
                <c:pt idx="8929">
                  <c:v>4464.5</c:v>
                </c:pt>
                <c:pt idx="8930">
                  <c:v>4465</c:v>
                </c:pt>
                <c:pt idx="8931">
                  <c:v>4465.5</c:v>
                </c:pt>
                <c:pt idx="8932">
                  <c:v>4466</c:v>
                </c:pt>
                <c:pt idx="8933">
                  <c:v>4466.5</c:v>
                </c:pt>
                <c:pt idx="8934">
                  <c:v>4467</c:v>
                </c:pt>
                <c:pt idx="8935">
                  <c:v>4467.5</c:v>
                </c:pt>
                <c:pt idx="8936">
                  <c:v>4468</c:v>
                </c:pt>
                <c:pt idx="8937">
                  <c:v>4468.5</c:v>
                </c:pt>
                <c:pt idx="8938">
                  <c:v>4469</c:v>
                </c:pt>
                <c:pt idx="8939">
                  <c:v>4469.5</c:v>
                </c:pt>
                <c:pt idx="8940">
                  <c:v>4470</c:v>
                </c:pt>
                <c:pt idx="8941">
                  <c:v>4470.5</c:v>
                </c:pt>
                <c:pt idx="8942">
                  <c:v>4471</c:v>
                </c:pt>
                <c:pt idx="8943">
                  <c:v>4471.5</c:v>
                </c:pt>
                <c:pt idx="8944">
                  <c:v>4472</c:v>
                </c:pt>
                <c:pt idx="8945">
                  <c:v>4472.5</c:v>
                </c:pt>
                <c:pt idx="8946">
                  <c:v>4473</c:v>
                </c:pt>
                <c:pt idx="8947">
                  <c:v>4473.5</c:v>
                </c:pt>
                <c:pt idx="8948">
                  <c:v>4474</c:v>
                </c:pt>
                <c:pt idx="8949">
                  <c:v>4474.5</c:v>
                </c:pt>
                <c:pt idx="8950">
                  <c:v>4475</c:v>
                </c:pt>
                <c:pt idx="8951">
                  <c:v>4475.5</c:v>
                </c:pt>
                <c:pt idx="8952">
                  <c:v>4476</c:v>
                </c:pt>
                <c:pt idx="8953">
                  <c:v>4476.5</c:v>
                </c:pt>
                <c:pt idx="8954">
                  <c:v>4477</c:v>
                </c:pt>
                <c:pt idx="8955">
                  <c:v>4477.5</c:v>
                </c:pt>
                <c:pt idx="8956">
                  <c:v>4478</c:v>
                </c:pt>
                <c:pt idx="8957">
                  <c:v>4478.5</c:v>
                </c:pt>
                <c:pt idx="8958">
                  <c:v>4479</c:v>
                </c:pt>
                <c:pt idx="8959">
                  <c:v>4479.5</c:v>
                </c:pt>
                <c:pt idx="8960">
                  <c:v>4480</c:v>
                </c:pt>
                <c:pt idx="8961">
                  <c:v>4480.5</c:v>
                </c:pt>
                <c:pt idx="8962">
                  <c:v>4481</c:v>
                </c:pt>
                <c:pt idx="8963">
                  <c:v>4481.5</c:v>
                </c:pt>
                <c:pt idx="8964">
                  <c:v>4482</c:v>
                </c:pt>
                <c:pt idx="8965">
                  <c:v>4482.5</c:v>
                </c:pt>
                <c:pt idx="8966">
                  <c:v>4483</c:v>
                </c:pt>
                <c:pt idx="8967">
                  <c:v>4483.5</c:v>
                </c:pt>
                <c:pt idx="8968">
                  <c:v>4484</c:v>
                </c:pt>
                <c:pt idx="8969">
                  <c:v>4484.5</c:v>
                </c:pt>
                <c:pt idx="8970">
                  <c:v>4485</c:v>
                </c:pt>
                <c:pt idx="8971">
                  <c:v>4485.5</c:v>
                </c:pt>
                <c:pt idx="8972">
                  <c:v>4486</c:v>
                </c:pt>
                <c:pt idx="8973">
                  <c:v>4486.5</c:v>
                </c:pt>
                <c:pt idx="8974">
                  <c:v>4487</c:v>
                </c:pt>
                <c:pt idx="8975">
                  <c:v>4487.5</c:v>
                </c:pt>
                <c:pt idx="8976">
                  <c:v>4488</c:v>
                </c:pt>
                <c:pt idx="8977">
                  <c:v>4488.5</c:v>
                </c:pt>
                <c:pt idx="8978">
                  <c:v>4489</c:v>
                </c:pt>
                <c:pt idx="8979">
                  <c:v>4489.5</c:v>
                </c:pt>
                <c:pt idx="8980">
                  <c:v>4490</c:v>
                </c:pt>
                <c:pt idx="8981">
                  <c:v>4490.5</c:v>
                </c:pt>
                <c:pt idx="8982">
                  <c:v>4491</c:v>
                </c:pt>
                <c:pt idx="8983">
                  <c:v>4491.5</c:v>
                </c:pt>
                <c:pt idx="8984">
                  <c:v>4492</c:v>
                </c:pt>
                <c:pt idx="8985">
                  <c:v>4492.5</c:v>
                </c:pt>
                <c:pt idx="8986">
                  <c:v>4493</c:v>
                </c:pt>
                <c:pt idx="8987">
                  <c:v>4493.5</c:v>
                </c:pt>
                <c:pt idx="8988">
                  <c:v>4494</c:v>
                </c:pt>
                <c:pt idx="8989">
                  <c:v>4494.5</c:v>
                </c:pt>
                <c:pt idx="8990">
                  <c:v>4495</c:v>
                </c:pt>
                <c:pt idx="8991">
                  <c:v>4495.5</c:v>
                </c:pt>
                <c:pt idx="8992">
                  <c:v>4496</c:v>
                </c:pt>
                <c:pt idx="8993">
                  <c:v>4496.5</c:v>
                </c:pt>
                <c:pt idx="8994">
                  <c:v>4497</c:v>
                </c:pt>
                <c:pt idx="8995">
                  <c:v>4497.5</c:v>
                </c:pt>
                <c:pt idx="8996">
                  <c:v>4498</c:v>
                </c:pt>
                <c:pt idx="8997">
                  <c:v>4498.5</c:v>
                </c:pt>
                <c:pt idx="8998">
                  <c:v>4499</c:v>
                </c:pt>
                <c:pt idx="8999">
                  <c:v>4499.5</c:v>
                </c:pt>
                <c:pt idx="9000">
                  <c:v>4500</c:v>
                </c:pt>
                <c:pt idx="9001">
                  <c:v>4500.5</c:v>
                </c:pt>
                <c:pt idx="9002">
                  <c:v>4501</c:v>
                </c:pt>
                <c:pt idx="9003">
                  <c:v>4501.5</c:v>
                </c:pt>
                <c:pt idx="9004">
                  <c:v>4502</c:v>
                </c:pt>
                <c:pt idx="9005">
                  <c:v>4502.5</c:v>
                </c:pt>
                <c:pt idx="9006">
                  <c:v>4503</c:v>
                </c:pt>
                <c:pt idx="9007">
                  <c:v>4503.5</c:v>
                </c:pt>
                <c:pt idx="9008">
                  <c:v>4504</c:v>
                </c:pt>
                <c:pt idx="9009">
                  <c:v>4504.5</c:v>
                </c:pt>
                <c:pt idx="9010">
                  <c:v>4505</c:v>
                </c:pt>
                <c:pt idx="9011">
                  <c:v>4505.5</c:v>
                </c:pt>
                <c:pt idx="9012">
                  <c:v>4506</c:v>
                </c:pt>
                <c:pt idx="9013">
                  <c:v>4506.5</c:v>
                </c:pt>
                <c:pt idx="9014">
                  <c:v>4507</c:v>
                </c:pt>
                <c:pt idx="9015">
                  <c:v>4507.5</c:v>
                </c:pt>
                <c:pt idx="9016">
                  <c:v>4508</c:v>
                </c:pt>
                <c:pt idx="9017">
                  <c:v>4508.5</c:v>
                </c:pt>
                <c:pt idx="9018">
                  <c:v>4509</c:v>
                </c:pt>
                <c:pt idx="9019">
                  <c:v>4509.5</c:v>
                </c:pt>
                <c:pt idx="9020">
                  <c:v>4510</c:v>
                </c:pt>
                <c:pt idx="9021">
                  <c:v>4510.5</c:v>
                </c:pt>
                <c:pt idx="9022">
                  <c:v>4511</c:v>
                </c:pt>
                <c:pt idx="9023">
                  <c:v>4511.5</c:v>
                </c:pt>
                <c:pt idx="9024">
                  <c:v>4512</c:v>
                </c:pt>
                <c:pt idx="9025">
                  <c:v>4512.5</c:v>
                </c:pt>
                <c:pt idx="9026">
                  <c:v>4513</c:v>
                </c:pt>
                <c:pt idx="9027">
                  <c:v>4513.5</c:v>
                </c:pt>
                <c:pt idx="9028">
                  <c:v>4514</c:v>
                </c:pt>
                <c:pt idx="9029">
                  <c:v>4514.5</c:v>
                </c:pt>
                <c:pt idx="9030">
                  <c:v>4515</c:v>
                </c:pt>
                <c:pt idx="9031">
                  <c:v>4515.5</c:v>
                </c:pt>
                <c:pt idx="9032">
                  <c:v>4516</c:v>
                </c:pt>
                <c:pt idx="9033">
                  <c:v>4516.5</c:v>
                </c:pt>
                <c:pt idx="9034">
                  <c:v>4517</c:v>
                </c:pt>
                <c:pt idx="9035">
                  <c:v>4517.5</c:v>
                </c:pt>
                <c:pt idx="9036">
                  <c:v>4518</c:v>
                </c:pt>
                <c:pt idx="9037">
                  <c:v>4518.5</c:v>
                </c:pt>
                <c:pt idx="9038">
                  <c:v>4519</c:v>
                </c:pt>
                <c:pt idx="9039">
                  <c:v>4519.5</c:v>
                </c:pt>
                <c:pt idx="9040">
                  <c:v>4520</c:v>
                </c:pt>
                <c:pt idx="9041">
                  <c:v>4520.5</c:v>
                </c:pt>
                <c:pt idx="9042">
                  <c:v>4521</c:v>
                </c:pt>
                <c:pt idx="9043">
                  <c:v>4521.5</c:v>
                </c:pt>
                <c:pt idx="9044">
                  <c:v>4522</c:v>
                </c:pt>
                <c:pt idx="9045">
                  <c:v>4522.5</c:v>
                </c:pt>
                <c:pt idx="9046">
                  <c:v>4523</c:v>
                </c:pt>
                <c:pt idx="9047">
                  <c:v>4523.5</c:v>
                </c:pt>
                <c:pt idx="9048">
                  <c:v>4524</c:v>
                </c:pt>
                <c:pt idx="9049">
                  <c:v>4524.5</c:v>
                </c:pt>
                <c:pt idx="9050">
                  <c:v>4525</c:v>
                </c:pt>
                <c:pt idx="9051">
                  <c:v>4525.5</c:v>
                </c:pt>
                <c:pt idx="9052">
                  <c:v>4526</c:v>
                </c:pt>
                <c:pt idx="9053">
                  <c:v>4526.5</c:v>
                </c:pt>
                <c:pt idx="9054">
                  <c:v>4527</c:v>
                </c:pt>
                <c:pt idx="9055">
                  <c:v>4527.5</c:v>
                </c:pt>
                <c:pt idx="9056">
                  <c:v>4528</c:v>
                </c:pt>
                <c:pt idx="9057">
                  <c:v>4528.5</c:v>
                </c:pt>
                <c:pt idx="9058">
                  <c:v>4529</c:v>
                </c:pt>
                <c:pt idx="9059">
                  <c:v>4529.5</c:v>
                </c:pt>
                <c:pt idx="9060">
                  <c:v>4530</c:v>
                </c:pt>
                <c:pt idx="9061">
                  <c:v>4530.5</c:v>
                </c:pt>
                <c:pt idx="9062">
                  <c:v>4531</c:v>
                </c:pt>
                <c:pt idx="9063">
                  <c:v>4531.5</c:v>
                </c:pt>
                <c:pt idx="9064">
                  <c:v>4532</c:v>
                </c:pt>
                <c:pt idx="9065">
                  <c:v>4532.5</c:v>
                </c:pt>
                <c:pt idx="9066">
                  <c:v>4533</c:v>
                </c:pt>
                <c:pt idx="9067">
                  <c:v>4533.5</c:v>
                </c:pt>
                <c:pt idx="9068">
                  <c:v>4534</c:v>
                </c:pt>
                <c:pt idx="9069">
                  <c:v>4534.5</c:v>
                </c:pt>
                <c:pt idx="9070">
                  <c:v>4535</c:v>
                </c:pt>
                <c:pt idx="9071">
                  <c:v>4535.5</c:v>
                </c:pt>
                <c:pt idx="9072">
                  <c:v>4536</c:v>
                </c:pt>
                <c:pt idx="9073">
                  <c:v>4536.5</c:v>
                </c:pt>
                <c:pt idx="9074">
                  <c:v>4537</c:v>
                </c:pt>
                <c:pt idx="9075">
                  <c:v>4537.5</c:v>
                </c:pt>
                <c:pt idx="9076">
                  <c:v>4538</c:v>
                </c:pt>
                <c:pt idx="9077">
                  <c:v>4538.5</c:v>
                </c:pt>
                <c:pt idx="9078">
                  <c:v>4539</c:v>
                </c:pt>
                <c:pt idx="9079">
                  <c:v>4539.5</c:v>
                </c:pt>
                <c:pt idx="9080">
                  <c:v>4540</c:v>
                </c:pt>
                <c:pt idx="9081">
                  <c:v>4540.5</c:v>
                </c:pt>
                <c:pt idx="9082">
                  <c:v>4541</c:v>
                </c:pt>
                <c:pt idx="9083">
                  <c:v>4541.5</c:v>
                </c:pt>
                <c:pt idx="9084">
                  <c:v>4542</c:v>
                </c:pt>
                <c:pt idx="9085">
                  <c:v>4542.5</c:v>
                </c:pt>
                <c:pt idx="9086">
                  <c:v>4543</c:v>
                </c:pt>
                <c:pt idx="9087">
                  <c:v>4543.5</c:v>
                </c:pt>
                <c:pt idx="9088">
                  <c:v>4544</c:v>
                </c:pt>
                <c:pt idx="9089">
                  <c:v>4544.5</c:v>
                </c:pt>
                <c:pt idx="9090">
                  <c:v>4545</c:v>
                </c:pt>
                <c:pt idx="9091">
                  <c:v>4545.5</c:v>
                </c:pt>
                <c:pt idx="9092">
                  <c:v>4546</c:v>
                </c:pt>
                <c:pt idx="9093">
                  <c:v>4546.5</c:v>
                </c:pt>
                <c:pt idx="9094">
                  <c:v>4547</c:v>
                </c:pt>
                <c:pt idx="9095">
                  <c:v>4547.5</c:v>
                </c:pt>
                <c:pt idx="9096">
                  <c:v>4548</c:v>
                </c:pt>
                <c:pt idx="9097">
                  <c:v>4548.5</c:v>
                </c:pt>
                <c:pt idx="9098">
                  <c:v>4549</c:v>
                </c:pt>
                <c:pt idx="9099">
                  <c:v>4549.5</c:v>
                </c:pt>
                <c:pt idx="9100">
                  <c:v>4550</c:v>
                </c:pt>
                <c:pt idx="9101">
                  <c:v>4550.5</c:v>
                </c:pt>
                <c:pt idx="9102">
                  <c:v>4551</c:v>
                </c:pt>
                <c:pt idx="9103">
                  <c:v>4551.5</c:v>
                </c:pt>
                <c:pt idx="9104">
                  <c:v>4552</c:v>
                </c:pt>
                <c:pt idx="9105">
                  <c:v>4552.5</c:v>
                </c:pt>
                <c:pt idx="9106">
                  <c:v>4553</c:v>
                </c:pt>
                <c:pt idx="9107">
                  <c:v>4553.5</c:v>
                </c:pt>
                <c:pt idx="9108">
                  <c:v>4554</c:v>
                </c:pt>
                <c:pt idx="9109">
                  <c:v>4554.5</c:v>
                </c:pt>
                <c:pt idx="9110">
                  <c:v>4555</c:v>
                </c:pt>
                <c:pt idx="9111">
                  <c:v>4555.5</c:v>
                </c:pt>
                <c:pt idx="9112">
                  <c:v>4556</c:v>
                </c:pt>
                <c:pt idx="9113">
                  <c:v>4556.5</c:v>
                </c:pt>
                <c:pt idx="9114">
                  <c:v>4557</c:v>
                </c:pt>
                <c:pt idx="9115">
                  <c:v>4557.5</c:v>
                </c:pt>
                <c:pt idx="9116">
                  <c:v>4558</c:v>
                </c:pt>
                <c:pt idx="9117">
                  <c:v>4558.5</c:v>
                </c:pt>
                <c:pt idx="9118">
                  <c:v>4559</c:v>
                </c:pt>
                <c:pt idx="9119">
                  <c:v>4559.5</c:v>
                </c:pt>
                <c:pt idx="9120">
                  <c:v>4560</c:v>
                </c:pt>
                <c:pt idx="9121">
                  <c:v>4560.5</c:v>
                </c:pt>
                <c:pt idx="9122">
                  <c:v>4561</c:v>
                </c:pt>
                <c:pt idx="9123">
                  <c:v>4561.5</c:v>
                </c:pt>
                <c:pt idx="9124">
                  <c:v>4562</c:v>
                </c:pt>
                <c:pt idx="9125">
                  <c:v>4562.5</c:v>
                </c:pt>
                <c:pt idx="9126">
                  <c:v>4563</c:v>
                </c:pt>
                <c:pt idx="9127">
                  <c:v>4563.5</c:v>
                </c:pt>
                <c:pt idx="9128">
                  <c:v>4564</c:v>
                </c:pt>
                <c:pt idx="9129">
                  <c:v>4564.5</c:v>
                </c:pt>
                <c:pt idx="9130">
                  <c:v>4565</c:v>
                </c:pt>
                <c:pt idx="9131">
                  <c:v>4565.5</c:v>
                </c:pt>
                <c:pt idx="9132">
                  <c:v>4566</c:v>
                </c:pt>
                <c:pt idx="9133">
                  <c:v>4566.5</c:v>
                </c:pt>
                <c:pt idx="9134">
                  <c:v>4567</c:v>
                </c:pt>
                <c:pt idx="9135">
                  <c:v>4567.5</c:v>
                </c:pt>
                <c:pt idx="9136">
                  <c:v>4568</c:v>
                </c:pt>
                <c:pt idx="9137">
                  <c:v>4568.5</c:v>
                </c:pt>
                <c:pt idx="9138">
                  <c:v>4569</c:v>
                </c:pt>
                <c:pt idx="9139">
                  <c:v>4569.5</c:v>
                </c:pt>
                <c:pt idx="9140">
                  <c:v>4570</c:v>
                </c:pt>
                <c:pt idx="9141">
                  <c:v>4570.5</c:v>
                </c:pt>
                <c:pt idx="9142">
                  <c:v>4571</c:v>
                </c:pt>
                <c:pt idx="9143">
                  <c:v>4571.5</c:v>
                </c:pt>
                <c:pt idx="9144">
                  <c:v>4572</c:v>
                </c:pt>
                <c:pt idx="9145">
                  <c:v>4572.5</c:v>
                </c:pt>
                <c:pt idx="9146">
                  <c:v>4573</c:v>
                </c:pt>
                <c:pt idx="9147">
                  <c:v>4573.5</c:v>
                </c:pt>
                <c:pt idx="9148">
                  <c:v>4574</c:v>
                </c:pt>
                <c:pt idx="9149">
                  <c:v>4574.5</c:v>
                </c:pt>
                <c:pt idx="9150">
                  <c:v>4575</c:v>
                </c:pt>
                <c:pt idx="9151">
                  <c:v>4575.5</c:v>
                </c:pt>
                <c:pt idx="9152">
                  <c:v>4576</c:v>
                </c:pt>
                <c:pt idx="9153">
                  <c:v>4576.5</c:v>
                </c:pt>
                <c:pt idx="9154">
                  <c:v>4577</c:v>
                </c:pt>
                <c:pt idx="9155">
                  <c:v>4577.5</c:v>
                </c:pt>
                <c:pt idx="9156">
                  <c:v>4578</c:v>
                </c:pt>
                <c:pt idx="9157">
                  <c:v>4578.5</c:v>
                </c:pt>
                <c:pt idx="9158">
                  <c:v>4579</c:v>
                </c:pt>
                <c:pt idx="9159">
                  <c:v>4579.5</c:v>
                </c:pt>
                <c:pt idx="9160">
                  <c:v>4580</c:v>
                </c:pt>
                <c:pt idx="9161">
                  <c:v>4580.5</c:v>
                </c:pt>
                <c:pt idx="9162">
                  <c:v>4581</c:v>
                </c:pt>
                <c:pt idx="9163">
                  <c:v>4581.5</c:v>
                </c:pt>
                <c:pt idx="9164">
                  <c:v>4582</c:v>
                </c:pt>
                <c:pt idx="9165">
                  <c:v>4582.5</c:v>
                </c:pt>
                <c:pt idx="9166">
                  <c:v>4583</c:v>
                </c:pt>
                <c:pt idx="9167">
                  <c:v>4583.5</c:v>
                </c:pt>
                <c:pt idx="9168">
                  <c:v>4584</c:v>
                </c:pt>
                <c:pt idx="9169">
                  <c:v>4584.5</c:v>
                </c:pt>
                <c:pt idx="9170">
                  <c:v>4585</c:v>
                </c:pt>
                <c:pt idx="9171">
                  <c:v>4585.5</c:v>
                </c:pt>
                <c:pt idx="9172">
                  <c:v>4586</c:v>
                </c:pt>
                <c:pt idx="9173">
                  <c:v>4586.5</c:v>
                </c:pt>
                <c:pt idx="9174">
                  <c:v>4587</c:v>
                </c:pt>
                <c:pt idx="9175">
                  <c:v>4587.5</c:v>
                </c:pt>
                <c:pt idx="9176">
                  <c:v>4588</c:v>
                </c:pt>
                <c:pt idx="9177">
                  <c:v>4588.5</c:v>
                </c:pt>
                <c:pt idx="9178">
                  <c:v>4589</c:v>
                </c:pt>
                <c:pt idx="9179">
                  <c:v>4589.5</c:v>
                </c:pt>
                <c:pt idx="9180">
                  <c:v>4590</c:v>
                </c:pt>
                <c:pt idx="9181">
                  <c:v>4590.5</c:v>
                </c:pt>
                <c:pt idx="9182">
                  <c:v>4591</c:v>
                </c:pt>
                <c:pt idx="9183">
                  <c:v>4591.5</c:v>
                </c:pt>
                <c:pt idx="9184">
                  <c:v>4592</c:v>
                </c:pt>
                <c:pt idx="9185">
                  <c:v>4592.5</c:v>
                </c:pt>
                <c:pt idx="9186">
                  <c:v>4593</c:v>
                </c:pt>
                <c:pt idx="9187">
                  <c:v>4593.5</c:v>
                </c:pt>
                <c:pt idx="9188">
                  <c:v>4594</c:v>
                </c:pt>
                <c:pt idx="9189">
                  <c:v>4594.5</c:v>
                </c:pt>
                <c:pt idx="9190">
                  <c:v>4595</c:v>
                </c:pt>
                <c:pt idx="9191">
                  <c:v>4595.5</c:v>
                </c:pt>
                <c:pt idx="9192">
                  <c:v>4596</c:v>
                </c:pt>
                <c:pt idx="9193">
                  <c:v>4596.5</c:v>
                </c:pt>
                <c:pt idx="9194">
                  <c:v>4597</c:v>
                </c:pt>
                <c:pt idx="9195">
                  <c:v>4597.5</c:v>
                </c:pt>
                <c:pt idx="9196">
                  <c:v>4598</c:v>
                </c:pt>
                <c:pt idx="9197">
                  <c:v>4598.5</c:v>
                </c:pt>
                <c:pt idx="9198">
                  <c:v>4599</c:v>
                </c:pt>
                <c:pt idx="9199">
                  <c:v>4599.5</c:v>
                </c:pt>
                <c:pt idx="9200">
                  <c:v>4600</c:v>
                </c:pt>
              </c:numCache>
            </c:numRef>
          </c:yVal>
          <c:smooth val="1"/>
          <c:extLst>
            <c:ext xmlns:c16="http://schemas.microsoft.com/office/drawing/2014/chart" uri="{C3380CC4-5D6E-409C-BE32-E72D297353CC}">
              <c16:uniqueId val="{00000000-D6A9-834D-AE43-04E8D0694748}"/>
            </c:ext>
          </c:extLst>
        </c:ser>
        <c:dLbls>
          <c:showLegendKey val="0"/>
          <c:showVal val="0"/>
          <c:showCatName val="0"/>
          <c:showSerName val="0"/>
          <c:showPercent val="0"/>
          <c:showBubbleSize val="0"/>
        </c:dLbls>
        <c:axId val="-2142779144"/>
        <c:axId val="-2142773848"/>
      </c:scatterChart>
      <c:valAx>
        <c:axId val="-2142779144"/>
        <c:scaling>
          <c:orientation val="minMax"/>
        </c:scaling>
        <c:delete val="0"/>
        <c:axPos val="b"/>
        <c:numFmt formatCode="0.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Verdana"/>
                <a:ea typeface="Verdana"/>
                <a:cs typeface="Verdana"/>
              </a:defRPr>
            </a:pPr>
            <a:endParaRPr lang="en-US"/>
          </a:p>
        </c:txPr>
        <c:crossAx val="-2142773848"/>
        <c:crosses val="autoZero"/>
        <c:crossBetween val="midCat"/>
        <c:majorUnit val="0.05"/>
      </c:valAx>
      <c:valAx>
        <c:axId val="-2142773848"/>
        <c:scaling>
          <c:orientation val="minMax"/>
        </c:scaling>
        <c:delete val="0"/>
        <c:axPos val="l"/>
        <c:majorGridlines>
          <c:spPr>
            <a:ln w="3175">
              <a:solidFill>
                <a:srgbClr val="FFFFFF"/>
              </a:solidFill>
              <a:prstDash val="solid"/>
            </a:ln>
          </c:spPr>
        </c:majorGridlines>
        <c:title>
          <c:tx>
            <c:rich>
              <a:bodyPr/>
              <a:lstStyle/>
              <a:p>
                <a:pPr>
                  <a:defRPr sz="1200" b="1" i="0" u="none" strike="noStrike" baseline="0">
                    <a:solidFill>
                      <a:srgbClr val="000000"/>
                    </a:solidFill>
                    <a:latin typeface="Verdana"/>
                    <a:ea typeface="Verdana"/>
                    <a:cs typeface="Verdana"/>
                  </a:defRPr>
                </a:pPr>
                <a:r>
                  <a:rPr lang="en-US"/>
                  <a:t>Age (Ma)</a:t>
                </a:r>
              </a:p>
            </c:rich>
          </c:tx>
          <c:layout>
            <c:manualLayout>
              <c:xMode val="edge"/>
              <c:yMode val="edge"/>
              <c:x val="1.9607843137254902E-2"/>
              <c:y val="0.312500273403324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Verdana"/>
                <a:ea typeface="Verdana"/>
                <a:cs typeface="Verdana"/>
              </a:defRPr>
            </a:pPr>
            <a:endParaRPr lang="en-US"/>
          </a:p>
        </c:txPr>
        <c:crossAx val="-2142779144"/>
        <c:crosses val="autoZero"/>
        <c:crossBetween val="midCat"/>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0" b="0" i="0" u="none" strike="noStrike" baseline="0">
          <a:solidFill>
            <a:srgbClr val="000000"/>
          </a:solidFill>
          <a:latin typeface="Verdana"/>
          <a:ea typeface="Verdana"/>
          <a:cs typeface="Verdana"/>
        </a:defRPr>
      </a:pPr>
      <a:endParaRPr lang="en-US"/>
    </a:p>
  </c:txPr>
  <c:printSettings>
    <c:headerFooter/>
    <c:pageMargins b="1" l="0.75" r="0.75" t="1" header="0.5" footer="0.5"/>
    <c:pageSetup orientation="landscape" horizontalDpi="-3" verticalDpi="0"/>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xVal>
            <c:numRef>
              <c:f>'6. 207Pb-206Pb table'!$G$35:$G$48</c:f>
              <c:numCache>
                <c:formatCode>0.000</c:formatCode>
                <c:ptCount val="14"/>
                <c:pt idx="0">
                  <c:v>0</c:v>
                </c:pt>
                <c:pt idx="1">
                  <c:v>0.10349785180247029</c:v>
                </c:pt>
                <c:pt idx="2">
                  <c:v>0.21770750893266655</c:v>
                </c:pt>
                <c:pt idx="3">
                  <c:v>0.34373762023093479</c:v>
                </c:pt>
                <c:pt idx="4">
                  <c:v>0.48281157731100022</c:v>
                </c:pt>
                <c:pt idx="5">
                  <c:v>0.63627939019052127</c:v>
                </c:pt>
                <c:pt idx="6">
                  <c:v>1.6774102427622641</c:v>
                </c:pt>
                <c:pt idx="7">
                  <c:v>3.3809911993168926</c:v>
                </c:pt>
                <c:pt idx="8">
                  <c:v>6.1685256080482853</c:v>
                </c:pt>
                <c:pt idx="9">
                  <c:v>10.729710710502383</c:v>
                </c:pt>
                <c:pt idx="10">
                  <c:v>18.193083888492062</c:v>
                </c:pt>
                <c:pt idx="11">
                  <c:v>30.405247600937308</c:v>
                </c:pt>
                <c:pt idx="12">
                  <c:v>50.387759393244046</c:v>
                </c:pt>
                <c:pt idx="13">
                  <c:v>83.084731603234587</c:v>
                </c:pt>
              </c:numCache>
            </c:numRef>
          </c:xVal>
          <c:yVal>
            <c:numRef>
              <c:f>'6. 207Pb-206Pb table'!$H$35:$H$48</c:f>
              <c:numCache>
                <c:formatCode>0.000</c:formatCode>
                <c:ptCount val="14"/>
                <c:pt idx="0">
                  <c:v>0</c:v>
                </c:pt>
                <c:pt idx="1">
                  <c:v>1.5633443397007118E-2</c:v>
                </c:pt>
                <c:pt idx="2">
                  <c:v>3.1511291346461689E-2</c:v>
                </c:pt>
                <c:pt idx="3">
                  <c:v>4.763736473310054E-2</c:v>
                </c:pt>
                <c:pt idx="4">
                  <c:v>6.4015544175245243E-2</c:v>
                </c:pt>
                <c:pt idx="5">
                  <c:v>8.0649770958644673E-2</c:v>
                </c:pt>
                <c:pt idx="6">
                  <c:v>0.16780392747297124</c:v>
                </c:pt>
                <c:pt idx="7">
                  <c:v>0.26198704674827189</c:v>
                </c:pt>
                <c:pt idx="8">
                  <c:v>0.36376601302129652</c:v>
                </c:pt>
                <c:pt idx="9">
                  <c:v>0.47375342961264799</c:v>
                </c:pt>
                <c:pt idx="10">
                  <c:v>0.59261130616042501</c:v>
                </c:pt>
                <c:pt idx="11">
                  <c:v>0.7210550432284113</c:v>
                </c:pt>
                <c:pt idx="12">
                  <c:v>0.85985773827200274</c:v>
                </c:pt>
                <c:pt idx="13">
                  <c:v>1.0098548388793027</c:v>
                </c:pt>
              </c:numCache>
            </c:numRef>
          </c:yVal>
          <c:smooth val="1"/>
          <c:extLst>
            <c:ext xmlns:c16="http://schemas.microsoft.com/office/drawing/2014/chart" uri="{C3380CC4-5D6E-409C-BE32-E72D297353CC}">
              <c16:uniqueId val="{00000000-66F7-E844-A24D-77265AAF6568}"/>
            </c:ext>
          </c:extLst>
        </c:ser>
        <c:dLbls>
          <c:showLegendKey val="0"/>
          <c:showVal val="0"/>
          <c:showCatName val="0"/>
          <c:showSerName val="0"/>
          <c:showPercent val="0"/>
          <c:showBubbleSize val="0"/>
        </c:dLbls>
        <c:axId val="-2142666440"/>
        <c:axId val="-2142663416"/>
      </c:scatterChart>
      <c:valAx>
        <c:axId val="-2142666440"/>
        <c:scaling>
          <c:orientation val="minMax"/>
        </c:scaling>
        <c:delete val="0"/>
        <c:axPos val="b"/>
        <c:numFmt formatCode="0.000" sourceLinked="1"/>
        <c:majorTickMark val="out"/>
        <c:minorTickMark val="none"/>
        <c:tickLblPos val="nextTo"/>
        <c:crossAx val="-2142663416"/>
        <c:crosses val="autoZero"/>
        <c:crossBetween val="midCat"/>
      </c:valAx>
      <c:valAx>
        <c:axId val="-2142663416"/>
        <c:scaling>
          <c:orientation val="minMax"/>
        </c:scaling>
        <c:delete val="0"/>
        <c:axPos val="l"/>
        <c:majorGridlines/>
        <c:numFmt formatCode="0.000" sourceLinked="1"/>
        <c:majorTickMark val="out"/>
        <c:minorTickMark val="none"/>
        <c:tickLblPos val="nextTo"/>
        <c:crossAx val="-2142666440"/>
        <c:crosses val="autoZero"/>
        <c:crossBetween val="midCat"/>
      </c:valAx>
    </c:plotArea>
    <c:plotVisOnly val="1"/>
    <c:dispBlanksAs val="gap"/>
    <c:showDLblsOverMax val="0"/>
  </c:chart>
  <c:printSettings>
    <c:headerFooter/>
    <c:pageMargins b="1" l="0.75" r="0.75"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marker>
            <c:symbol val="circle"/>
            <c:size val="2"/>
            <c:spPr>
              <a:ln w="3175"/>
            </c:spPr>
          </c:marker>
          <c:xVal>
            <c:numRef>
              <c:f>'7. S&amp;K (1975) Common Pb data'!$AH$7:$AH$921</c:f>
              <c:numCache>
                <c:formatCode>0.00</c:formatCode>
                <c:ptCount val="915"/>
                <c:pt idx="0">
                  <c:v>18.09</c:v>
                </c:pt>
                <c:pt idx="1">
                  <c:v>18.083404630063743</c:v>
                </c:pt>
                <c:pt idx="2">
                  <c:v>18.076804142609294</c:v>
                </c:pt>
                <c:pt idx="3">
                  <c:v>18.070198533665845</c:v>
                </c:pt>
                <c:pt idx="4">
                  <c:v>18.063587799259498</c:v>
                </c:pt>
                <c:pt idx="5">
                  <c:v>18.056971935413273</c:v>
                </c:pt>
                <c:pt idx="6">
                  <c:v>18.050350938147105</c:v>
                </c:pt>
                <c:pt idx="7">
                  <c:v>18.04372480347784</c:v>
                </c:pt>
                <c:pt idx="8">
                  <c:v>18.037093527419234</c:v>
                </c:pt>
                <c:pt idx="9">
                  <c:v>18.030457105981956</c:v>
                </c:pt>
                <c:pt idx="10">
                  <c:v>18.023815535173565</c:v>
                </c:pt>
                <c:pt idx="11">
                  <c:v>18.017168810998534</c:v>
                </c:pt>
                <c:pt idx="12">
                  <c:v>18.01051692945823</c:v>
                </c:pt>
                <c:pt idx="13">
                  <c:v>18.003859886550927</c:v>
                </c:pt>
                <c:pt idx="14">
                  <c:v>17.997197678271778</c:v>
                </c:pt>
                <c:pt idx="15">
                  <c:v>17.990530300612846</c:v>
                </c:pt>
                <c:pt idx="16">
                  <c:v>17.983857749563068</c:v>
                </c:pt>
                <c:pt idx="17">
                  <c:v>17.977180021108282</c:v>
                </c:pt>
                <c:pt idx="18">
                  <c:v>17.9704971112312</c:v>
                </c:pt>
                <c:pt idx="19">
                  <c:v>17.963809015911426</c:v>
                </c:pt>
                <c:pt idx="20">
                  <c:v>17.957115731125441</c:v>
                </c:pt>
                <c:pt idx="21">
                  <c:v>17.950417252846599</c:v>
                </c:pt>
                <c:pt idx="22">
                  <c:v>17.943713577045141</c:v>
                </c:pt>
                <c:pt idx="23">
                  <c:v>17.93700469968817</c:v>
                </c:pt>
                <c:pt idx="24">
                  <c:v>17.930290616739669</c:v>
                </c:pt>
                <c:pt idx="25">
                  <c:v>17.923571324160481</c:v>
                </c:pt>
                <c:pt idx="26">
                  <c:v>17.916846817908322</c:v>
                </c:pt>
                <c:pt idx="27">
                  <c:v>17.910117093937764</c:v>
                </c:pt>
                <c:pt idx="28">
                  <c:v>17.903382148200251</c:v>
                </c:pt>
                <c:pt idx="29">
                  <c:v>17.896641976644069</c:v>
                </c:pt>
                <c:pt idx="30">
                  <c:v>17.889896575214379</c:v>
                </c:pt>
                <c:pt idx="31">
                  <c:v>17.883145939853179</c:v>
                </c:pt>
                <c:pt idx="32">
                  <c:v>17.876390066499336</c:v>
                </c:pt>
                <c:pt idx="33">
                  <c:v>17.869628951088547</c:v>
                </c:pt>
                <c:pt idx="34">
                  <c:v>17.862862589553369</c:v>
                </c:pt>
                <c:pt idx="35">
                  <c:v>17.8560909778232</c:v>
                </c:pt>
                <c:pt idx="36">
                  <c:v>17.84931411182427</c:v>
                </c:pt>
                <c:pt idx="37">
                  <c:v>17.842531987479664</c:v>
                </c:pt>
                <c:pt idx="38">
                  <c:v>17.835744600709294</c:v>
                </c:pt>
                <c:pt idx="39">
                  <c:v>17.828951947429903</c:v>
                </c:pt>
                <c:pt idx="40">
                  <c:v>17.822154023555075</c:v>
                </c:pt>
                <c:pt idx="41">
                  <c:v>17.815350824995217</c:v>
                </c:pt>
                <c:pt idx="42">
                  <c:v>17.808542347657564</c:v>
                </c:pt>
                <c:pt idx="43">
                  <c:v>17.801728587446178</c:v>
                </c:pt>
                <c:pt idx="44">
                  <c:v>17.794909540261937</c:v>
                </c:pt>
                <c:pt idx="45">
                  <c:v>17.788085202002545</c:v>
                </c:pt>
                <c:pt idx="46">
                  <c:v>17.781255568562518</c:v>
                </c:pt>
                <c:pt idx="47">
                  <c:v>17.774420635833192</c:v>
                </c:pt>
                <c:pt idx="48">
                  <c:v>17.767580399702705</c:v>
                </c:pt>
                <c:pt idx="49">
                  <c:v>17.760734856056015</c:v>
                </c:pt>
                <c:pt idx="50">
                  <c:v>17.753884000774882</c:v>
                </c:pt>
                <c:pt idx="51">
                  <c:v>17.747027829737874</c:v>
                </c:pt>
                <c:pt idx="52">
                  <c:v>17.740166338820355</c:v>
                </c:pt>
                <c:pt idx="53">
                  <c:v>17.733299523894491</c:v>
                </c:pt>
                <c:pt idx="54">
                  <c:v>17.72642738082925</c:v>
                </c:pt>
                <c:pt idx="55">
                  <c:v>17.719549905490389</c:v>
                </c:pt>
                <c:pt idx="56">
                  <c:v>17.712667093740457</c:v>
                </c:pt>
                <c:pt idx="57">
                  <c:v>17.705778941438798</c:v>
                </c:pt>
                <c:pt idx="58">
                  <c:v>17.698885444441537</c:v>
                </c:pt>
                <c:pt idx="59">
                  <c:v>17.691986598601588</c:v>
                </c:pt>
                <c:pt idx="60">
                  <c:v>17.685082399768646</c:v>
                </c:pt>
                <c:pt idx="61">
                  <c:v>17.678172843789184</c:v>
                </c:pt>
                <c:pt idx="62">
                  <c:v>17.671257926506453</c:v>
                </c:pt>
                <c:pt idx="63">
                  <c:v>17.664337643760483</c:v>
                </c:pt>
                <c:pt idx="64">
                  <c:v>17.657411991388063</c:v>
                </c:pt>
                <c:pt idx="65">
                  <c:v>17.650480965222773</c:v>
                </c:pt>
                <c:pt idx="66">
                  <c:v>17.643544561094938</c:v>
                </c:pt>
                <c:pt idx="67">
                  <c:v>17.636602774831665</c:v>
                </c:pt>
                <c:pt idx="68">
                  <c:v>17.629655602256811</c:v>
                </c:pt>
                <c:pt idx="69">
                  <c:v>17.622703039190998</c:v>
                </c:pt>
                <c:pt idx="70">
                  <c:v>17.615745081451607</c:v>
                </c:pt>
                <c:pt idx="71">
                  <c:v>17.608781724852772</c:v>
                </c:pt>
                <c:pt idx="72">
                  <c:v>17.601812965205372</c:v>
                </c:pt>
                <c:pt idx="73">
                  <c:v>17.594838798317049</c:v>
                </c:pt>
                <c:pt idx="74">
                  <c:v>17.587859219992179</c:v>
                </c:pt>
                <c:pt idx="75">
                  <c:v>17.580874226031895</c:v>
                </c:pt>
                <c:pt idx="76">
                  <c:v>17.573883812234058</c:v>
                </c:pt>
                <c:pt idx="77">
                  <c:v>17.566887974393282</c:v>
                </c:pt>
                <c:pt idx="78">
                  <c:v>17.559886708300908</c:v>
                </c:pt>
                <c:pt idx="79">
                  <c:v>17.552880009745014</c:v>
                </c:pt>
                <c:pt idx="80">
                  <c:v>17.545867874510414</c:v>
                </c:pt>
                <c:pt idx="81">
                  <c:v>17.538850298378652</c:v>
                </c:pt>
                <c:pt idx="82">
                  <c:v>17.531827277127984</c:v>
                </c:pt>
                <c:pt idx="83">
                  <c:v>17.524798806533411</c:v>
                </c:pt>
                <c:pt idx="84">
                  <c:v>17.517764882366645</c:v>
                </c:pt>
                <c:pt idx="85">
                  <c:v>17.510725500396113</c:v>
                </c:pt>
                <c:pt idx="86">
                  <c:v>17.503680656386972</c:v>
                </c:pt>
                <c:pt idx="87">
                  <c:v>17.496630346101075</c:v>
                </c:pt>
                <c:pt idx="88">
                  <c:v>17.489574565297001</c:v>
                </c:pt>
                <c:pt idx="89">
                  <c:v>17.482513309730038</c:v>
                </c:pt>
                <c:pt idx="90">
                  <c:v>17.475446575152169</c:v>
                </c:pt>
                <c:pt idx="91">
                  <c:v>17.46837435731209</c:v>
                </c:pt>
                <c:pt idx="92">
                  <c:v>17.461296651955198</c:v>
                </c:pt>
                <c:pt idx="93">
                  <c:v>17.454213454823584</c:v>
                </c:pt>
                <c:pt idx="94">
                  <c:v>17.447124761656038</c:v>
                </c:pt>
                <c:pt idx="95">
                  <c:v>17.440030568188046</c:v>
                </c:pt>
                <c:pt idx="96">
                  <c:v>17.432930870151779</c:v>
                </c:pt>
                <c:pt idx="97">
                  <c:v>17.425825663276104</c:v>
                </c:pt>
                <c:pt idx="98">
                  <c:v>17.418714943286567</c:v>
                </c:pt>
                <c:pt idx="99">
                  <c:v>17.411598705905401</c:v>
                </c:pt>
                <c:pt idx="100">
                  <c:v>17.404476946851521</c:v>
                </c:pt>
                <c:pt idx="101">
                  <c:v>17.397349661840515</c:v>
                </c:pt>
                <c:pt idx="102">
                  <c:v>17.390216846584654</c:v>
                </c:pt>
                <c:pt idx="103">
                  <c:v>17.383078496792873</c:v>
                </c:pt>
                <c:pt idx="104">
                  <c:v>17.375934608170784</c:v>
                </c:pt>
                <c:pt idx="105">
                  <c:v>17.368785176420666</c:v>
                </c:pt>
                <c:pt idx="106">
                  <c:v>17.361630197241464</c:v>
                </c:pt>
                <c:pt idx="107">
                  <c:v>17.354469666328782</c:v>
                </c:pt>
                <c:pt idx="108">
                  <c:v>17.347303579374888</c:v>
                </c:pt>
                <c:pt idx="109">
                  <c:v>17.340131932068704</c:v>
                </c:pt>
                <c:pt idx="110">
                  <c:v>17.33295472009581</c:v>
                </c:pt>
                <c:pt idx="111">
                  <c:v>17.325771939138441</c:v>
                </c:pt>
                <c:pt idx="112">
                  <c:v>17.318583584875469</c:v>
                </c:pt>
                <c:pt idx="113">
                  <c:v>17.311389652982427</c:v>
                </c:pt>
                <c:pt idx="114">
                  <c:v>17.304190139131489</c:v>
                </c:pt>
                <c:pt idx="115">
                  <c:v>17.296985038991465</c:v>
                </c:pt>
                <c:pt idx="116">
                  <c:v>17.289774348227816</c:v>
                </c:pt>
                <c:pt idx="117">
                  <c:v>17.282558062502623</c:v>
                </c:pt>
                <c:pt idx="118">
                  <c:v>17.275336177474621</c:v>
                </c:pt>
                <c:pt idx="119">
                  <c:v>17.268108688799156</c:v>
                </c:pt>
                <c:pt idx="120">
                  <c:v>17.260875592128219</c:v>
                </c:pt>
                <c:pt idx="121">
                  <c:v>17.253636883110417</c:v>
                </c:pt>
                <c:pt idx="122">
                  <c:v>17.246392557390994</c:v>
                </c:pt>
                <c:pt idx="123">
                  <c:v>17.239142610611793</c:v>
                </c:pt>
                <c:pt idx="124">
                  <c:v>17.231887038411298</c:v>
                </c:pt>
                <c:pt idx="125">
                  <c:v>17.224625836424593</c:v>
                </c:pt>
                <c:pt idx="126">
                  <c:v>17.217359000283388</c:v>
                </c:pt>
                <c:pt idx="127">
                  <c:v>17.210086525615992</c:v>
                </c:pt>
                <c:pt idx="128">
                  <c:v>17.202808408047325</c:v>
                </c:pt>
                <c:pt idx="129">
                  <c:v>17.195524643198915</c:v>
                </c:pt>
                <c:pt idx="130">
                  <c:v>17.188235226688899</c:v>
                </c:pt>
                <c:pt idx="131">
                  <c:v>17.180940154131996</c:v>
                </c:pt>
                <c:pt idx="132">
                  <c:v>17.173639421139537</c:v>
                </c:pt>
                <c:pt idx="133">
                  <c:v>17.166333023319442</c:v>
                </c:pt>
                <c:pt idx="134">
                  <c:v>17.15902095627623</c:v>
                </c:pt>
                <c:pt idx="135">
                  <c:v>17.151703215611001</c:v>
                </c:pt>
                <c:pt idx="136">
                  <c:v>17.144379796921442</c:v>
                </c:pt>
                <c:pt idx="137">
                  <c:v>17.137050695801829</c:v>
                </c:pt>
                <c:pt idx="138">
                  <c:v>17.129715907843018</c:v>
                </c:pt>
                <c:pt idx="139">
                  <c:v>17.122375428632445</c:v>
                </c:pt>
                <c:pt idx="140">
                  <c:v>17.11502925375412</c:v>
                </c:pt>
                <c:pt idx="141">
                  <c:v>17.107677378788622</c:v>
                </c:pt>
                <c:pt idx="142">
                  <c:v>17.100319799313109</c:v>
                </c:pt>
                <c:pt idx="143">
                  <c:v>17.092956510901306</c:v>
                </c:pt>
                <c:pt idx="144">
                  <c:v>17.085587509123503</c:v>
                </c:pt>
                <c:pt idx="145">
                  <c:v>17.078212789546544</c:v>
                </c:pt>
                <c:pt idx="146">
                  <c:v>17.070832347733848</c:v>
                </c:pt>
                <c:pt idx="147">
                  <c:v>17.063446179245382</c:v>
                </c:pt>
                <c:pt idx="148">
                  <c:v>17.056054279637671</c:v>
                </c:pt>
                <c:pt idx="149">
                  <c:v>17.04865664446379</c:v>
                </c:pt>
                <c:pt idx="150">
                  <c:v>17.041253269273362</c:v>
                </c:pt>
                <c:pt idx="151">
                  <c:v>17.033844149612566</c:v>
                </c:pt>
                <c:pt idx="152">
                  <c:v>17.026429281024111</c:v>
                </c:pt>
                <c:pt idx="153">
                  <c:v>17.019008659047262</c:v>
                </c:pt>
                <c:pt idx="154">
                  <c:v>17.011582279217812</c:v>
                </c:pt>
                <c:pt idx="155">
                  <c:v>17.004150137068098</c:v>
                </c:pt>
                <c:pt idx="156">
                  <c:v>16.996712228126984</c:v>
                </c:pt>
                <c:pt idx="157">
                  <c:v>16.989268547919867</c:v>
                </c:pt>
                <c:pt idx="158">
                  <c:v>16.981819091968674</c:v>
                </c:pt>
                <c:pt idx="159">
                  <c:v>16.974363855791857</c:v>
                </c:pt>
                <c:pt idx="160">
                  <c:v>16.966902834904381</c:v>
                </c:pt>
                <c:pt idx="161">
                  <c:v>16.959436024817752</c:v>
                </c:pt>
                <c:pt idx="162">
                  <c:v>16.95196342103997</c:v>
                </c:pt>
                <c:pt idx="163">
                  <c:v>16.944485019075568</c:v>
                </c:pt>
                <c:pt idx="164">
                  <c:v>16.937000814425577</c:v>
                </c:pt>
                <c:pt idx="165">
                  <c:v>16.929510802587544</c:v>
                </c:pt>
                <c:pt idx="166">
                  <c:v>16.922014979055525</c:v>
                </c:pt>
                <c:pt idx="167">
                  <c:v>16.914513339320074</c:v>
                </c:pt>
                <c:pt idx="168">
                  <c:v>16.907005878868247</c:v>
                </c:pt>
                <c:pt idx="169">
                  <c:v>16.899492593183602</c:v>
                </c:pt>
                <c:pt idx="170">
                  <c:v>16.891973477746191</c:v>
                </c:pt>
                <c:pt idx="171">
                  <c:v>16.884448528032554</c:v>
                </c:pt>
                <c:pt idx="172">
                  <c:v>16.876917739515726</c:v>
                </c:pt>
                <c:pt idx="173">
                  <c:v>16.869381107665234</c:v>
                </c:pt>
                <c:pt idx="174">
                  <c:v>16.861838627947073</c:v>
                </c:pt>
                <c:pt idx="175">
                  <c:v>16.854290295823745</c:v>
                </c:pt>
                <c:pt idx="176">
                  <c:v>16.846736106754207</c:v>
                </c:pt>
                <c:pt idx="177">
                  <c:v>16.839176056193907</c:v>
                </c:pt>
                <c:pt idx="178">
                  <c:v>16.831610139594762</c:v>
                </c:pt>
                <c:pt idx="179">
                  <c:v>16.824038352405161</c:v>
                </c:pt>
                <c:pt idx="180">
                  <c:v>16.81646069006996</c:v>
                </c:pt>
                <c:pt idx="181">
                  <c:v>16.808877148030483</c:v>
                </c:pt>
                <c:pt idx="182">
                  <c:v>16.801287721724513</c:v>
                </c:pt>
                <c:pt idx="183">
                  <c:v>16.793692406586299</c:v>
                </c:pt>
                <c:pt idx="184">
                  <c:v>16.786091198046542</c:v>
                </c:pt>
                <c:pt idx="185">
                  <c:v>16.778484091532398</c:v>
                </c:pt>
                <c:pt idx="186">
                  <c:v>16.770871082467476</c:v>
                </c:pt>
                <c:pt idx="187">
                  <c:v>16.763252166271837</c:v>
                </c:pt>
                <c:pt idx="188">
                  <c:v>16.755627338361982</c:v>
                </c:pt>
                <c:pt idx="189">
                  <c:v>16.747996594150859</c:v>
                </c:pt>
                <c:pt idx="190">
                  <c:v>16.740359929047859</c:v>
                </c:pt>
                <c:pt idx="191">
                  <c:v>16.732717338458812</c:v>
                </c:pt>
                <c:pt idx="192">
                  <c:v>16.725068817785971</c:v>
                </c:pt>
                <c:pt idx="193">
                  <c:v>16.717414362428038</c:v>
                </c:pt>
                <c:pt idx="194">
                  <c:v>16.709753967780134</c:v>
                </c:pt>
                <c:pt idx="195">
                  <c:v>16.702087629233812</c:v>
                </c:pt>
                <c:pt idx="196">
                  <c:v>16.694415342177045</c:v>
                </c:pt>
                <c:pt idx="197">
                  <c:v>16.686737101994233</c:v>
                </c:pt>
                <c:pt idx="198">
                  <c:v>16.679052904066189</c:v>
                </c:pt>
                <c:pt idx="199">
                  <c:v>16.671362743770143</c:v>
                </c:pt>
                <c:pt idx="200">
                  <c:v>16.663666616479745</c:v>
                </c:pt>
                <c:pt idx="201">
                  <c:v>16.655964517565042</c:v>
                </c:pt>
                <c:pt idx="202">
                  <c:v>16.648256442392505</c:v>
                </c:pt>
                <c:pt idx="203">
                  <c:v>16.640542386324995</c:v>
                </c:pt>
                <c:pt idx="204">
                  <c:v>16.632822344721781</c:v>
                </c:pt>
                <c:pt idx="205">
                  <c:v>16.625096312938535</c:v>
                </c:pt>
                <c:pt idx="206">
                  <c:v>16.617364286327316</c:v>
                </c:pt>
                <c:pt idx="207">
                  <c:v>16.609626260236585</c:v>
                </c:pt>
                <c:pt idx="208">
                  <c:v>16.601882230011189</c:v>
                </c:pt>
                <c:pt idx="209">
                  <c:v>16.594132190992365</c:v>
                </c:pt>
                <c:pt idx="210">
                  <c:v>16.586376138517736</c:v>
                </c:pt>
                <c:pt idx="211">
                  <c:v>16.578614067921308</c:v>
                </c:pt>
                <c:pt idx="212">
                  <c:v>16.570845974533455</c:v>
                </c:pt>
                <c:pt idx="213">
                  <c:v>16.563071853680949</c:v>
                </c:pt>
                <c:pt idx="214">
                  <c:v>16.555291700686919</c:v>
                </c:pt>
                <c:pt idx="215">
                  <c:v>16.54750551087087</c:v>
                </c:pt>
                <c:pt idx="216">
                  <c:v>16.539713279548675</c:v>
                </c:pt>
                <c:pt idx="217">
                  <c:v>16.531915002032576</c:v>
                </c:pt>
                <c:pt idx="218">
                  <c:v>16.524110673631174</c:v>
                </c:pt>
                <c:pt idx="219">
                  <c:v>16.516300289649429</c:v>
                </c:pt>
                <c:pt idx="220">
                  <c:v>16.508483845388657</c:v>
                </c:pt>
                <c:pt idx="221">
                  <c:v>16.500661336146536</c:v>
                </c:pt>
                <c:pt idx="222">
                  <c:v>16.492832757217087</c:v>
                </c:pt>
                <c:pt idx="223">
                  <c:v>16.484998103890685</c:v>
                </c:pt>
                <c:pt idx="224">
                  <c:v>16.477157371454048</c:v>
                </c:pt>
                <c:pt idx="225">
                  <c:v>16.46931055519023</c:v>
                </c:pt>
                <c:pt idx="226">
                  <c:v>16.461457650378641</c:v>
                </c:pt>
                <c:pt idx="227">
                  <c:v>16.453598652295014</c:v>
                </c:pt>
                <c:pt idx="228">
                  <c:v>16.445733556211426</c:v>
                </c:pt>
                <c:pt idx="229">
                  <c:v>16.437862357396277</c:v>
                </c:pt>
                <c:pt idx="230">
                  <c:v>16.429985051114304</c:v>
                </c:pt>
                <c:pt idx="231">
                  <c:v>16.422101632626561</c:v>
                </c:pt>
                <c:pt idx="232">
                  <c:v>16.414212097190429</c:v>
                </c:pt>
                <c:pt idx="233">
                  <c:v>16.406316440059612</c:v>
                </c:pt>
                <c:pt idx="234">
                  <c:v>16.398414656484132</c:v>
                </c:pt>
                <c:pt idx="235">
                  <c:v>16.390506741710315</c:v>
                </c:pt>
                <c:pt idx="236">
                  <c:v>16.382592690980808</c:v>
                </c:pt>
                <c:pt idx="237">
                  <c:v>16.374672499534565</c:v>
                </c:pt>
                <c:pt idx="238">
                  <c:v>16.366746162606848</c:v>
                </c:pt>
                <c:pt idx="239">
                  <c:v>16.358813675429214</c:v>
                </c:pt>
                <c:pt idx="240">
                  <c:v>16.350875033229528</c:v>
                </c:pt>
                <c:pt idx="241">
                  <c:v>16.342930231231946</c:v>
                </c:pt>
                <c:pt idx="242">
                  <c:v>16.334979264656926</c:v>
                </c:pt>
                <c:pt idx="243">
                  <c:v>16.327022128721211</c:v>
                </c:pt>
                <c:pt idx="244">
                  <c:v>16.319058818637831</c:v>
                </c:pt>
                <c:pt idx="245">
                  <c:v>16.311089329616109</c:v>
                </c:pt>
                <c:pt idx="246">
                  <c:v>16.303113656861644</c:v>
                </c:pt>
                <c:pt idx="247">
                  <c:v>16.295131795576324</c:v>
                </c:pt>
                <c:pt idx="248">
                  <c:v>16.2871437409583</c:v>
                </c:pt>
                <c:pt idx="249">
                  <c:v>16.279149488202005</c:v>
                </c:pt>
                <c:pt idx="250">
                  <c:v>16.271149032498151</c:v>
                </c:pt>
                <c:pt idx="251">
                  <c:v>16.263142369033705</c:v>
                </c:pt>
                <c:pt idx="252">
                  <c:v>16.255129492991905</c:v>
                </c:pt>
                <c:pt idx="253">
                  <c:v>16.247110399552252</c:v>
                </c:pt>
                <c:pt idx="254">
                  <c:v>16.239085083890508</c:v>
                </c:pt>
                <c:pt idx="255">
                  <c:v>16.231053541178685</c:v>
                </c:pt>
                <c:pt idx="256">
                  <c:v>16.223015766585061</c:v>
                </c:pt>
                <c:pt idx="257">
                  <c:v>16.214971755274149</c:v>
                </c:pt>
                <c:pt idx="258">
                  <c:v>16.206921502406725</c:v>
                </c:pt>
                <c:pt idx="259">
                  <c:v>16.198865003139801</c:v>
                </c:pt>
                <c:pt idx="260">
                  <c:v>16.190802252626639</c:v>
                </c:pt>
                <c:pt idx="261">
                  <c:v>16.182733246016728</c:v>
                </c:pt>
                <c:pt idx="262">
                  <c:v>16.174657978455805</c:v>
                </c:pt>
                <c:pt idx="263">
                  <c:v>16.166576445085834</c:v>
                </c:pt>
                <c:pt idx="264">
                  <c:v>16.158488641045018</c:v>
                </c:pt>
                <c:pt idx="265">
                  <c:v>16.15039456146777</c:v>
                </c:pt>
                <c:pt idx="266">
                  <c:v>16.142294201484745</c:v>
                </c:pt>
                <c:pt idx="267">
                  <c:v>16.134187556222816</c:v>
                </c:pt>
                <c:pt idx="268">
                  <c:v>16.12607462080507</c:v>
                </c:pt>
                <c:pt idx="269">
                  <c:v>16.117955390350811</c:v>
                </c:pt>
                <c:pt idx="270">
                  <c:v>16.109829859975559</c:v>
                </c:pt>
                <c:pt idx="271">
                  <c:v>16.101698024791041</c:v>
                </c:pt>
                <c:pt idx="272">
                  <c:v>16.093559879905193</c:v>
                </c:pt>
                <c:pt idx="273">
                  <c:v>16.085415420422159</c:v>
                </c:pt>
                <c:pt idx="274">
                  <c:v>16.077264641442273</c:v>
                </c:pt>
                <c:pt idx="275">
                  <c:v>16.069107538062077</c:v>
                </c:pt>
                <c:pt idx="276">
                  <c:v>16.060944105374301</c:v>
                </c:pt>
                <c:pt idx="277">
                  <c:v>16.052774338467877</c:v>
                </c:pt>
                <c:pt idx="278">
                  <c:v>16.044598232427919</c:v>
                </c:pt>
                <c:pt idx="279">
                  <c:v>16.03641578233573</c:v>
                </c:pt>
                <c:pt idx="280">
                  <c:v>16.028226983268794</c:v>
                </c:pt>
                <c:pt idx="281">
                  <c:v>16.020031830300777</c:v>
                </c:pt>
                <c:pt idx="282">
                  <c:v>16.011830318501524</c:v>
                </c:pt>
                <c:pt idx="283">
                  <c:v>16.003622442937054</c:v>
                </c:pt>
                <c:pt idx="284">
                  <c:v>15.995408198669555</c:v>
                </c:pt>
                <c:pt idx="285">
                  <c:v>15.987187580757386</c:v>
                </c:pt>
                <c:pt idx="286">
                  <c:v>15.978960584255075</c:v>
                </c:pt>
                <c:pt idx="287">
                  <c:v>15.970727204213301</c:v>
                </c:pt>
                <c:pt idx="288">
                  <c:v>15.962487435678918</c:v>
                </c:pt>
                <c:pt idx="289">
                  <c:v>15.954241273694926</c:v>
                </c:pt>
                <c:pt idx="290">
                  <c:v>15.945988713300482</c:v>
                </c:pt>
                <c:pt idx="291">
                  <c:v>15.937729749530895</c:v>
                </c:pt>
                <c:pt idx="292">
                  <c:v>15.929464377417618</c:v>
                </c:pt>
                <c:pt idx="293">
                  <c:v>15.921192591988254</c:v>
                </c:pt>
                <c:pt idx="294">
                  <c:v>15.912914388266545</c:v>
                </c:pt>
                <c:pt idx="295">
                  <c:v>15.904629761272369</c:v>
                </c:pt>
                <c:pt idx="296">
                  <c:v>15.896338706021746</c:v>
                </c:pt>
                <c:pt idx="297">
                  <c:v>15.888041217526824</c:v>
                </c:pt>
                <c:pt idx="298">
                  <c:v>15.879737290795882</c:v>
                </c:pt>
                <c:pt idx="299">
                  <c:v>15.871426920833326</c:v>
                </c:pt>
                <c:pt idx="300">
                  <c:v>15.863110102639688</c:v>
                </c:pt>
                <c:pt idx="301">
                  <c:v>15.854786831211616</c:v>
                </c:pt>
                <c:pt idx="302">
                  <c:v>15.84645710154188</c:v>
                </c:pt>
                <c:pt idx="303">
                  <c:v>15.838120908619363</c:v>
                </c:pt>
                <c:pt idx="304">
                  <c:v>15.82977824742906</c:v>
                </c:pt>
                <c:pt idx="305">
                  <c:v>15.821429112952075</c:v>
                </c:pt>
                <c:pt idx="306">
                  <c:v>15.813073500165613</c:v>
                </c:pt>
                <c:pt idx="307">
                  <c:v>15.804711404042992</c:v>
                </c:pt>
                <c:pt idx="308">
                  <c:v>15.796342819553622</c:v>
                </c:pt>
                <c:pt idx="309">
                  <c:v>15.78796774166301</c:v>
                </c:pt>
                <c:pt idx="310">
                  <c:v>15.779586165332759</c:v>
                </c:pt>
                <c:pt idx="311">
                  <c:v>15.771198085520561</c:v>
                </c:pt>
                <c:pt idx="312">
                  <c:v>15.762803497180197</c:v>
                </c:pt>
                <c:pt idx="313">
                  <c:v>15.754402395261531</c:v>
                </c:pt>
                <c:pt idx="314">
                  <c:v>15.74599477471051</c:v>
                </c:pt>
                <c:pt idx="315">
                  <c:v>15.737580630469154</c:v>
                </c:pt>
                <c:pt idx="316">
                  <c:v>15.72915995747557</c:v>
                </c:pt>
                <c:pt idx="317">
                  <c:v>15.720732750663926</c:v>
                </c:pt>
                <c:pt idx="318">
                  <c:v>15.712299004964461</c:v>
                </c:pt>
                <c:pt idx="319">
                  <c:v>15.70385871530349</c:v>
                </c:pt>
                <c:pt idx="320">
                  <c:v>15.695411876603378</c:v>
                </c:pt>
                <c:pt idx="321">
                  <c:v>15.686958483782558</c:v>
                </c:pt>
                <c:pt idx="322">
                  <c:v>15.678498531755515</c:v>
                </c:pt>
                <c:pt idx="323">
                  <c:v>15.670032015432799</c:v>
                </c:pt>
                <c:pt idx="324">
                  <c:v>15.661558929720997</c:v>
                </c:pt>
                <c:pt idx="325">
                  <c:v>15.653079269522751</c:v>
                </c:pt>
                <c:pt idx="326">
                  <c:v>15.644593029736747</c:v>
                </c:pt>
                <c:pt idx="327">
                  <c:v>15.636100205257712</c:v>
                </c:pt>
                <c:pt idx="328">
                  <c:v>15.627600790976413</c:v>
                </c:pt>
                <c:pt idx="329">
                  <c:v>15.619094781779653</c:v>
                </c:pt>
                <c:pt idx="330">
                  <c:v>15.610582172550265</c:v>
                </c:pt>
                <c:pt idx="331">
                  <c:v>15.602062958167114</c:v>
                </c:pt>
                <c:pt idx="332">
                  <c:v>15.593537133505091</c:v>
                </c:pt>
                <c:pt idx="333">
                  <c:v>15.585004693435106</c:v>
                </c:pt>
                <c:pt idx="334">
                  <c:v>15.576465632824096</c:v>
                </c:pt>
                <c:pt idx="335">
                  <c:v>15.56791994653501</c:v>
                </c:pt>
                <c:pt idx="336">
                  <c:v>15.559367629426815</c:v>
                </c:pt>
                <c:pt idx="337">
                  <c:v>15.550808676354485</c:v>
                </c:pt>
                <c:pt idx="338">
                  <c:v>15.542243082169005</c:v>
                </c:pt>
                <c:pt idx="339">
                  <c:v>15.533670841717363</c:v>
                </c:pt>
                <c:pt idx="340">
                  <c:v>15.525091949842551</c:v>
                </c:pt>
                <c:pt idx="341">
                  <c:v>15.516506401383552</c:v>
                </c:pt>
                <c:pt idx="342">
                  <c:v>15.507914191175356</c:v>
                </c:pt>
                <c:pt idx="343">
                  <c:v>15.499315314048937</c:v>
                </c:pt>
                <c:pt idx="344">
                  <c:v>15.490709764831262</c:v>
                </c:pt>
                <c:pt idx="345">
                  <c:v>15.482097538345279</c:v>
                </c:pt>
                <c:pt idx="346">
                  <c:v>15.473478629409929</c:v>
                </c:pt>
                <c:pt idx="347">
                  <c:v>15.46485303284012</c:v>
                </c:pt>
                <c:pt idx="348">
                  <c:v>15.456220743446748</c:v>
                </c:pt>
                <c:pt idx="349">
                  <c:v>15.447581756036675</c:v>
                </c:pt>
                <c:pt idx="350">
                  <c:v>15.438936065412738</c:v>
                </c:pt>
                <c:pt idx="351">
                  <c:v>15.430283666373741</c:v>
                </c:pt>
                <c:pt idx="352">
                  <c:v>15.421624553714452</c:v>
                </c:pt>
                <c:pt idx="353">
                  <c:v>15.412958722225595</c:v>
                </c:pt>
                <c:pt idx="354">
                  <c:v>15.404286166693858</c:v>
                </c:pt>
                <c:pt idx="355">
                  <c:v>15.395606881901884</c:v>
                </c:pt>
                <c:pt idx="356">
                  <c:v>15.386920862628264</c:v>
                </c:pt>
                <c:pt idx="357">
                  <c:v>15.37822810364754</c:v>
                </c:pt>
                <c:pt idx="358">
                  <c:v>15.369528599730202</c:v>
                </c:pt>
                <c:pt idx="359">
                  <c:v>15.360822345642674</c:v>
                </c:pt>
                <c:pt idx="360">
                  <c:v>15.352109336147326</c:v>
                </c:pt>
                <c:pt idx="361">
                  <c:v>15.343389566002461</c:v>
                </c:pt>
                <c:pt idx="362">
                  <c:v>15.334663029962318</c:v>
                </c:pt>
                <c:pt idx="363">
                  <c:v>15.325929722777067</c:v>
                </c:pt>
                <c:pt idx="364">
                  <c:v>15.317189639192796</c:v>
                </c:pt>
                <c:pt idx="365">
                  <c:v>15.308442773951523</c:v>
                </c:pt>
                <c:pt idx="366">
                  <c:v>15.299689121791188</c:v>
                </c:pt>
                <c:pt idx="367">
                  <c:v>15.29092867744564</c:v>
                </c:pt>
                <c:pt idx="368">
                  <c:v>15.28216143564465</c:v>
                </c:pt>
                <c:pt idx="369">
                  <c:v>15.273387391113895</c:v>
                </c:pt>
                <c:pt idx="370">
                  <c:v>15.264606538574961</c:v>
                </c:pt>
                <c:pt idx="371">
                  <c:v>15.255818872745339</c:v>
                </c:pt>
                <c:pt idx="372">
                  <c:v>15.247024388338421</c:v>
                </c:pt>
                <c:pt idx="373">
                  <c:v>15.238223080063495</c:v>
                </c:pt>
                <c:pt idx="374">
                  <c:v>15.229414942625747</c:v>
                </c:pt>
                <c:pt idx="375">
                  <c:v>15.220599970726248</c:v>
                </c:pt>
                <c:pt idx="376">
                  <c:v>15.211778159061971</c:v>
                </c:pt>
                <c:pt idx="377">
                  <c:v>15.202949502325758</c:v>
                </c:pt>
                <c:pt idx="378">
                  <c:v>15.194113995206344</c:v>
                </c:pt>
                <c:pt idx="379">
                  <c:v>15.185271632388337</c:v>
                </c:pt>
                <c:pt idx="380">
                  <c:v>15.176422408552227</c:v>
                </c:pt>
                <c:pt idx="381">
                  <c:v>15.167566318374369</c:v>
                </c:pt>
                <c:pt idx="382">
                  <c:v>15.158703356526992</c:v>
                </c:pt>
                <c:pt idx="383">
                  <c:v>15.149833517678191</c:v>
                </c:pt>
                <c:pt idx="384">
                  <c:v>15.14095679649192</c:v>
                </c:pt>
                <c:pt idx="385">
                  <c:v>15.132073187627999</c:v>
                </c:pt>
                <c:pt idx="386">
                  <c:v>15.123182685742096</c:v>
                </c:pt>
                <c:pt idx="387">
                  <c:v>15.114285285485739</c:v>
                </c:pt>
                <c:pt idx="388">
                  <c:v>15.105380981506304</c:v>
                </c:pt>
                <c:pt idx="389">
                  <c:v>15.096469768447015</c:v>
                </c:pt>
                <c:pt idx="390">
                  <c:v>15.087551640946938</c:v>
                </c:pt>
                <c:pt idx="391">
                  <c:v>15.078626593640976</c:v>
                </c:pt>
                <c:pt idx="392">
                  <c:v>15.069694621159876</c:v>
                </c:pt>
                <c:pt idx="393">
                  <c:v>15.060755718130215</c:v>
                </c:pt>
                <c:pt idx="394">
                  <c:v>15.051809879174399</c:v>
                </c:pt>
                <c:pt idx="395">
                  <c:v>15.042857098910666</c:v>
                </c:pt>
                <c:pt idx="396">
                  <c:v>15.033897371953074</c:v>
                </c:pt>
                <c:pt idx="397">
                  <c:v>15.024930692911507</c:v>
                </c:pt>
                <c:pt idx="398">
                  <c:v>15.015957056391658</c:v>
                </c:pt>
                <c:pt idx="399">
                  <c:v>15.006976456995041</c:v>
                </c:pt>
                <c:pt idx="400">
                  <c:v>14.997988889318979</c:v>
                </c:pt>
                <c:pt idx="401">
                  <c:v>14.988994347956607</c:v>
                </c:pt>
                <c:pt idx="402">
                  <c:v>14.97999282749686</c:v>
                </c:pt>
                <c:pt idx="403">
                  <c:v>14.970984322524476</c:v>
                </c:pt>
                <c:pt idx="404">
                  <c:v>14.961968827619987</c:v>
                </c:pt>
                <c:pt idx="405">
                  <c:v>14.952946337359728</c:v>
                </c:pt>
                <c:pt idx="406">
                  <c:v>14.943916846315823</c:v>
                </c:pt>
                <c:pt idx="407">
                  <c:v>14.934880349056179</c:v>
                </c:pt>
                <c:pt idx="408">
                  <c:v>14.925836840144491</c:v>
                </c:pt>
                <c:pt idx="409">
                  <c:v>14.916786314140239</c:v>
                </c:pt>
                <c:pt idx="410">
                  <c:v>14.907728765598684</c:v>
                </c:pt>
                <c:pt idx="411">
                  <c:v>14.89866418907085</c:v>
                </c:pt>
                <c:pt idx="412">
                  <c:v>14.889592579103542</c:v>
                </c:pt>
                <c:pt idx="413">
                  <c:v>14.880513930239335</c:v>
                </c:pt>
                <c:pt idx="414">
                  <c:v>14.871428237016566</c:v>
                </c:pt>
                <c:pt idx="415">
                  <c:v>14.862335493969333</c:v>
                </c:pt>
                <c:pt idx="416">
                  <c:v>14.853235695627497</c:v>
                </c:pt>
                <c:pt idx="417">
                  <c:v>14.844128836516674</c:v>
                </c:pt>
                <c:pt idx="418">
                  <c:v>14.835014911158225</c:v>
                </c:pt>
                <c:pt idx="419">
                  <c:v>14.825893914069269</c:v>
                </c:pt>
                <c:pt idx="420">
                  <c:v>14.816765839762668</c:v>
                </c:pt>
                <c:pt idx="421">
                  <c:v>14.807630682747027</c:v>
                </c:pt>
                <c:pt idx="422">
                  <c:v>14.798488437526686</c:v>
                </c:pt>
                <c:pt idx="423">
                  <c:v>14.789339098601722</c:v>
                </c:pt>
                <c:pt idx="424">
                  <c:v>14.780182660467949</c:v>
                </c:pt>
                <c:pt idx="425">
                  <c:v>14.771019117616907</c:v>
                </c:pt>
                <c:pt idx="426">
                  <c:v>14.761848464535861</c:v>
                </c:pt>
                <c:pt idx="427">
                  <c:v>14.752670695707801</c:v>
                </c:pt>
                <c:pt idx="428">
                  <c:v>14.743485805611433</c:v>
                </c:pt>
                <c:pt idx="429">
                  <c:v>14.734293788721182</c:v>
                </c:pt>
                <c:pt idx="430">
                  <c:v>14.725094639507184</c:v>
                </c:pt>
                <c:pt idx="431">
                  <c:v>14.715888352435286</c:v>
                </c:pt>
                <c:pt idx="432">
                  <c:v>14.706674921967034</c:v>
                </c:pt>
                <c:pt idx="433">
                  <c:v>14.697454342559688</c:v>
                </c:pt>
                <c:pt idx="434">
                  <c:v>14.688226608666199</c:v>
                </c:pt>
                <c:pt idx="435">
                  <c:v>14.678991714735213</c:v>
                </c:pt>
                <c:pt idx="436">
                  <c:v>14.669749655211078</c:v>
                </c:pt>
                <c:pt idx="437">
                  <c:v>14.660500424533817</c:v>
                </c:pt>
                <c:pt idx="438">
                  <c:v>14.651244017139152</c:v>
                </c:pt>
                <c:pt idx="439">
                  <c:v>14.641980427458485</c:v>
                </c:pt>
                <c:pt idx="440">
                  <c:v>14.632709649918889</c:v>
                </c:pt>
                <c:pt idx="441">
                  <c:v>14.623431678943119</c:v>
                </c:pt>
                <c:pt idx="442">
                  <c:v>14.614146508949602</c:v>
                </c:pt>
                <c:pt idx="443">
                  <c:v>14.604854134352435</c:v>
                </c:pt>
                <c:pt idx="444">
                  <c:v>14.595554549561381</c:v>
                </c:pt>
                <c:pt idx="445">
                  <c:v>14.586247748981862</c:v>
                </c:pt>
                <c:pt idx="446">
                  <c:v>14.576933727014959</c:v>
                </c:pt>
                <c:pt idx="447">
                  <c:v>14.567612478057415</c:v>
                </c:pt>
                <c:pt idx="448">
                  <c:v>14.558283996501618</c:v>
                </c:pt>
                <c:pt idx="449">
                  <c:v>14.54894827673561</c:v>
                </c:pt>
                <c:pt idx="450">
                  <c:v>14.539605313143074</c:v>
                </c:pt>
                <c:pt idx="451">
                  <c:v>14.530255100103339</c:v>
                </c:pt>
                <c:pt idx="452">
                  <c:v>14.520897631991371</c:v>
                </c:pt>
                <c:pt idx="453">
                  <c:v>14.51153290317777</c:v>
                </c:pt>
                <c:pt idx="454">
                  <c:v>14.502160908028774</c:v>
                </c:pt>
                <c:pt idx="455">
                  <c:v>14.492781640906241</c:v>
                </c:pt>
                <c:pt idx="456">
                  <c:v>14.483395096167662</c:v>
                </c:pt>
                <c:pt idx="457">
                  <c:v>14.474001268166145</c:v>
                </c:pt>
                <c:pt idx="458">
                  <c:v>14.464600151250419</c:v>
                </c:pt>
                <c:pt idx="459">
                  <c:v>14.455191739764823</c:v>
                </c:pt>
                <c:pt idx="460">
                  <c:v>14.445776028049316</c:v>
                </c:pt>
                <c:pt idx="461">
                  <c:v>14.436353010439456</c:v>
                </c:pt>
                <c:pt idx="462">
                  <c:v>14.426922681266415</c:v>
                </c:pt>
                <c:pt idx="463">
                  <c:v>14.417485034856959</c:v>
                </c:pt>
                <c:pt idx="464">
                  <c:v>14.408040065533459</c:v>
                </c:pt>
                <c:pt idx="465">
                  <c:v>14.398587767613872</c:v>
                </c:pt>
                <c:pt idx="466">
                  <c:v>14.389128135411751</c:v>
                </c:pt>
                <c:pt idx="467">
                  <c:v>14.379661163236239</c:v>
                </c:pt>
                <c:pt idx="468">
                  <c:v>14.370186845392059</c:v>
                </c:pt>
                <c:pt idx="469">
                  <c:v>14.360705176179518</c:v>
                </c:pt>
                <c:pt idx="470">
                  <c:v>14.351216149894501</c:v>
                </c:pt>
                <c:pt idx="471">
                  <c:v>14.341719760828457</c:v>
                </c:pt>
                <c:pt idx="472">
                  <c:v>14.332216003268421</c:v>
                </c:pt>
                <c:pt idx="473">
                  <c:v>14.322704871496988</c:v>
                </c:pt>
                <c:pt idx="474">
                  <c:v>14.313186359792311</c:v>
                </c:pt>
                <c:pt idx="475">
                  <c:v>14.303660462428114</c:v>
                </c:pt>
                <c:pt idx="476">
                  <c:v>14.294127173673672</c:v>
                </c:pt>
                <c:pt idx="477">
                  <c:v>14.284586487793812</c:v>
                </c:pt>
                <c:pt idx="478">
                  <c:v>14.275038399048913</c:v>
                </c:pt>
                <c:pt idx="479">
                  <c:v>14.265482901694902</c:v>
                </c:pt>
                <c:pt idx="480">
                  <c:v>14.255919989983246</c:v>
                </c:pt>
                <c:pt idx="481">
                  <c:v>14.246349658160954</c:v>
                </c:pt>
                <c:pt idx="482">
                  <c:v>14.236771900470572</c:v>
                </c:pt>
                <c:pt idx="483">
                  <c:v>14.227186711150173</c:v>
                </c:pt>
                <c:pt idx="484">
                  <c:v>14.217594084433365</c:v>
                </c:pt>
                <c:pt idx="485">
                  <c:v>14.207994014549282</c:v>
                </c:pt>
                <c:pt idx="486">
                  <c:v>14.198386495722575</c:v>
                </c:pt>
                <c:pt idx="487">
                  <c:v>14.188771522173415</c:v>
                </c:pt>
                <c:pt idx="488">
                  <c:v>14.179149088117494</c:v>
                </c:pt>
                <c:pt idx="489">
                  <c:v>14.169519187766008</c:v>
                </c:pt>
                <c:pt idx="490">
                  <c:v>14.159881815325669</c:v>
                </c:pt>
                <c:pt idx="491">
                  <c:v>14.150236964998689</c:v>
                </c:pt>
                <c:pt idx="492">
                  <c:v>14.140584630982779</c:v>
                </c:pt>
                <c:pt idx="493">
                  <c:v>14.130924807471153</c:v>
                </c:pt>
                <c:pt idx="494">
                  <c:v>14.121257488652518</c:v>
                </c:pt>
                <c:pt idx="495">
                  <c:v>14.111582668711073</c:v>
                </c:pt>
                <c:pt idx="496">
                  <c:v>14.1019003418265</c:v>
                </c:pt>
                <c:pt idx="497">
                  <c:v>14.092210502173968</c:v>
                </c:pt>
                <c:pt idx="498">
                  <c:v>14.082513143924126</c:v>
                </c:pt>
                <c:pt idx="499">
                  <c:v>14.0728082612431</c:v>
                </c:pt>
                <c:pt idx="500">
                  <c:v>14.063095848292491</c:v>
                </c:pt>
                <c:pt idx="501">
                  <c:v>14.053375899229366</c:v>
                </c:pt>
                <c:pt idx="502">
                  <c:v>14.043648408206259</c:v>
                </c:pt>
                <c:pt idx="503">
                  <c:v>14.033913369371172</c:v>
                </c:pt>
                <c:pt idx="504">
                  <c:v>14.024170776867559</c:v>
                </c:pt>
                <c:pt idx="505">
                  <c:v>14.014420624834335</c:v>
                </c:pt>
                <c:pt idx="506">
                  <c:v>14.004662907405862</c:v>
                </c:pt>
                <c:pt idx="507">
                  <c:v>13.99489761871196</c:v>
                </c:pt>
                <c:pt idx="508">
                  <c:v>13.985124752877883</c:v>
                </c:pt>
                <c:pt idx="509">
                  <c:v>13.975344304024336</c:v>
                </c:pt>
                <c:pt idx="510">
                  <c:v>13.965556266267452</c:v>
                </c:pt>
                <c:pt idx="511">
                  <c:v>13.955760633718812</c:v>
                </c:pt>
                <c:pt idx="512">
                  <c:v>13.945957400485417</c:v>
                </c:pt>
                <c:pt idx="513">
                  <c:v>13.936146560669698</c:v>
                </c:pt>
                <c:pt idx="514">
                  <c:v>13.926328108369511</c:v>
                </c:pt>
                <c:pt idx="515">
                  <c:v>13.916502037678136</c:v>
                </c:pt>
                <c:pt idx="516">
                  <c:v>13.906668342684259</c:v>
                </c:pt>
                <c:pt idx="517">
                  <c:v>13.896827017471994</c:v>
                </c:pt>
                <c:pt idx="518">
                  <c:v>13.886978056120853</c:v>
                </c:pt>
                <c:pt idx="519">
                  <c:v>13.877121452705758</c:v>
                </c:pt>
                <c:pt idx="520">
                  <c:v>13.867257201297036</c:v>
                </c:pt>
                <c:pt idx="521">
                  <c:v>13.857385295960412</c:v>
                </c:pt>
                <c:pt idx="522">
                  <c:v>13.847505730757002</c:v>
                </c:pt>
                <c:pt idx="523">
                  <c:v>13.837618499743318</c:v>
                </c:pt>
                <c:pt idx="524">
                  <c:v>13.827723596971261</c:v>
                </c:pt>
                <c:pt idx="525">
                  <c:v>13.817821016488111</c:v>
                </c:pt>
                <c:pt idx="526">
                  <c:v>13.807910752336539</c:v>
                </c:pt>
                <c:pt idx="527">
                  <c:v>13.797992798554583</c:v>
                </c:pt>
                <c:pt idx="528">
                  <c:v>13.788067149175664</c:v>
                </c:pt>
                <c:pt idx="529">
                  <c:v>13.778133798228565</c:v>
                </c:pt>
                <c:pt idx="530">
                  <c:v>13.768192739737444</c:v>
                </c:pt>
                <c:pt idx="531">
                  <c:v>13.758243967721816</c:v>
                </c:pt>
                <c:pt idx="532">
                  <c:v>13.748287476196557</c:v>
                </c:pt>
                <c:pt idx="533">
                  <c:v>13.738323259171903</c:v>
                </c:pt>
                <c:pt idx="534">
                  <c:v>13.728351310653434</c:v>
                </c:pt>
                <c:pt idx="535">
                  <c:v>13.718371624642089</c:v>
                </c:pt>
                <c:pt idx="536">
                  <c:v>13.708384195134144</c:v>
                </c:pt>
                <c:pt idx="537">
                  <c:v>13.698389016121221</c:v>
                </c:pt>
                <c:pt idx="538">
                  <c:v>13.688386081590277</c:v>
                </c:pt>
                <c:pt idx="539">
                  <c:v>13.678375385523609</c:v>
                </c:pt>
                <c:pt idx="540">
                  <c:v>13.668356921898834</c:v>
                </c:pt>
                <c:pt idx="541">
                  <c:v>13.658330684688906</c:v>
                </c:pt>
                <c:pt idx="542">
                  <c:v>13.648296667862104</c:v>
                </c:pt>
                <c:pt idx="543">
                  <c:v>13.638254865382013</c:v>
                </c:pt>
                <c:pt idx="544">
                  <c:v>13.628205271207548</c:v>
                </c:pt>
                <c:pt idx="545">
                  <c:v>13.618147879292932</c:v>
                </c:pt>
                <c:pt idx="546">
                  <c:v>13.608082683587696</c:v>
                </c:pt>
                <c:pt idx="547">
                  <c:v>13.598009678036679</c:v>
                </c:pt>
                <c:pt idx="548">
                  <c:v>13.587928856580014</c:v>
                </c:pt>
                <c:pt idx="549">
                  <c:v>13.577840213153141</c:v>
                </c:pt>
                <c:pt idx="550">
                  <c:v>13.567743741686794</c:v>
                </c:pt>
                <c:pt idx="551">
                  <c:v>13.557639436106991</c:v>
                </c:pt>
                <c:pt idx="552">
                  <c:v>13.547527290335037</c:v>
                </c:pt>
                <c:pt idx="553">
                  <c:v>13.537407298287533</c:v>
                </c:pt>
                <c:pt idx="554">
                  <c:v>13.527279453876343</c:v>
                </c:pt>
                <c:pt idx="555">
                  <c:v>13.51714375100862</c:v>
                </c:pt>
                <c:pt idx="556">
                  <c:v>13.507000183586779</c:v>
                </c:pt>
                <c:pt idx="557">
                  <c:v>13.496848745508517</c:v>
                </c:pt>
                <c:pt idx="558">
                  <c:v>13.486689430666779</c:v>
                </c:pt>
                <c:pt idx="559">
                  <c:v>13.476522232949787</c:v>
                </c:pt>
                <c:pt idx="560">
                  <c:v>13.466347146241009</c:v>
                </c:pt>
                <c:pt idx="561">
                  <c:v>13.456164164419178</c:v>
                </c:pt>
                <c:pt idx="562">
                  <c:v>13.445973281358265</c:v>
                </c:pt>
                <c:pt idx="563">
                  <c:v>13.4357744909275</c:v>
                </c:pt>
                <c:pt idx="564">
                  <c:v>13.425567786991346</c:v>
                </c:pt>
                <c:pt idx="565">
                  <c:v>13.415353163409511</c:v>
                </c:pt>
                <c:pt idx="566">
                  <c:v>13.405130614036938</c:v>
                </c:pt>
                <c:pt idx="567">
                  <c:v>13.394900132723798</c:v>
                </c:pt>
                <c:pt idx="568">
                  <c:v>13.384661713315499</c:v>
                </c:pt>
                <c:pt idx="569">
                  <c:v>13.374415349652658</c:v>
                </c:pt>
                <c:pt idx="570">
                  <c:v>13.364161035571133</c:v>
                </c:pt>
                <c:pt idx="571">
                  <c:v>13.353898764901981</c:v>
                </c:pt>
                <c:pt idx="572">
                  <c:v>13.343628531471479</c:v>
                </c:pt>
                <c:pt idx="573">
                  <c:v>13.333350329101119</c:v>
                </c:pt>
                <c:pt idx="574">
                  <c:v>13.323064151607596</c:v>
                </c:pt>
                <c:pt idx="575">
                  <c:v>13.312769992802803</c:v>
                </c:pt>
                <c:pt idx="576">
                  <c:v>13.30246784649383</c:v>
                </c:pt>
                <c:pt idx="577">
                  <c:v>13.292157706482971</c:v>
                </c:pt>
                <c:pt idx="578">
                  <c:v>13.281839566567704</c:v>
                </c:pt>
                <c:pt idx="579">
                  <c:v>13.271513420540696</c:v>
                </c:pt>
                <c:pt idx="580">
                  <c:v>13.261179262189797</c:v>
                </c:pt>
                <c:pt idx="581">
                  <c:v>13.250837085298038</c:v>
                </c:pt>
                <c:pt idx="582">
                  <c:v>13.24048688364363</c:v>
                </c:pt>
                <c:pt idx="583">
                  <c:v>13.230128650999946</c:v>
                </c:pt>
                <c:pt idx="584">
                  <c:v>13.219762381135538</c:v>
                </c:pt>
                <c:pt idx="585">
                  <c:v>13.209388067814114</c:v>
                </c:pt>
                <c:pt idx="586">
                  <c:v>13.199005704794551</c:v>
                </c:pt>
                <c:pt idx="587">
                  <c:v>13.188615285830879</c:v>
                </c:pt>
                <c:pt idx="588">
                  <c:v>13.178216804672283</c:v>
                </c:pt>
                <c:pt idx="589">
                  <c:v>13.167810255063095</c:v>
                </c:pt>
                <c:pt idx="590">
                  <c:v>13.157395630742799</c:v>
                </c:pt>
                <c:pt idx="591">
                  <c:v>13.146972925446017</c:v>
                </c:pt>
                <c:pt idx="592">
                  <c:v>13.136542132902509</c:v>
                </c:pt>
                <c:pt idx="593">
                  <c:v>13.12610324683717</c:v>
                </c:pt>
                <c:pt idx="594">
                  <c:v>13.115656260970027</c:v>
                </c:pt>
                <c:pt idx="595">
                  <c:v>13.105201169016238</c:v>
                </c:pt>
                <c:pt idx="596">
                  <c:v>13.094737964686077</c:v>
                </c:pt>
                <c:pt idx="597">
                  <c:v>13.084266641684943</c:v>
                </c:pt>
                <c:pt idx="598">
                  <c:v>13.073787193713347</c:v>
                </c:pt>
                <c:pt idx="599">
                  <c:v>13.063299614466917</c:v>
                </c:pt>
                <c:pt idx="600">
                  <c:v>13.052803897636386</c:v>
                </c:pt>
                <c:pt idx="601">
                  <c:v>13.042300036907591</c:v>
                </c:pt>
                <c:pt idx="602">
                  <c:v>13.031788025961468</c:v>
                </c:pt>
                <c:pt idx="603">
                  <c:v>13.021267858474058</c:v>
                </c:pt>
                <c:pt idx="604">
                  <c:v>13.010739528116485</c:v>
                </c:pt>
                <c:pt idx="605">
                  <c:v>13.000203028554967</c:v>
                </c:pt>
                <c:pt idx="606">
                  <c:v>12.98965835345081</c:v>
                </c:pt>
                <c:pt idx="607">
                  <c:v>12.979105496460399</c:v>
                </c:pt>
                <c:pt idx="608">
                  <c:v>12.968544451235196</c:v>
                </c:pt>
                <c:pt idx="609">
                  <c:v>12.957975211421736</c:v>
                </c:pt>
                <c:pt idx="610">
                  <c:v>12.947397770661627</c:v>
                </c:pt>
                <c:pt idx="611">
                  <c:v>12.936812122591544</c:v>
                </c:pt>
                <c:pt idx="612">
                  <c:v>12.926218260843218</c:v>
                </c:pt>
                <c:pt idx="613">
                  <c:v>12.91561617904345</c:v>
                </c:pt>
                <c:pt idx="614">
                  <c:v>12.905005870814087</c:v>
                </c:pt>
                <c:pt idx="615">
                  <c:v>12.894387329772025</c:v>
                </c:pt>
                <c:pt idx="616">
                  <c:v>12.883760549529217</c:v>
                </c:pt>
                <c:pt idx="617">
                  <c:v>12.873125523692654</c:v>
                </c:pt>
                <c:pt idx="618">
                  <c:v>12.86248224586436</c:v>
                </c:pt>
                <c:pt idx="619">
                  <c:v>12.851830709641412</c:v>
                </c:pt>
                <c:pt idx="620">
                  <c:v>12.841170908615897</c:v>
                </c:pt>
                <c:pt idx="621">
                  <c:v>12.830502836374947</c:v>
                </c:pt>
                <c:pt idx="622">
                  <c:v>12.819826486500711</c:v>
                </c:pt>
                <c:pt idx="623">
                  <c:v>12.80914185257036</c:v>
                </c:pt>
                <c:pt idx="624">
                  <c:v>12.798448928156073</c:v>
                </c:pt>
                <c:pt idx="625">
                  <c:v>12.787747706825062</c:v>
                </c:pt>
                <c:pt idx="626">
                  <c:v>12.777038182139524</c:v>
                </c:pt>
                <c:pt idx="627">
                  <c:v>12.766320347656677</c:v>
                </c:pt>
                <c:pt idx="628">
                  <c:v>12.75559419692873</c:v>
                </c:pt>
                <c:pt idx="629">
                  <c:v>12.744859723502898</c:v>
                </c:pt>
                <c:pt idx="630">
                  <c:v>12.734116920921382</c:v>
                </c:pt>
                <c:pt idx="631">
                  <c:v>12.723365782721373</c:v>
                </c:pt>
                <c:pt idx="632">
                  <c:v>12.71260630243505</c:v>
                </c:pt>
                <c:pt idx="633">
                  <c:v>12.701838473589575</c:v>
                </c:pt>
                <c:pt idx="634">
                  <c:v>12.69106228970708</c:v>
                </c:pt>
                <c:pt idx="635">
                  <c:v>12.68027774430468</c:v>
                </c:pt>
                <c:pt idx="636">
                  <c:v>12.669484830894454</c:v>
                </c:pt>
                <c:pt idx="637">
                  <c:v>12.65868354298345</c:v>
                </c:pt>
                <c:pt idx="638">
                  <c:v>12.647873874073671</c:v>
                </c:pt>
                <c:pt idx="639">
                  <c:v>12.637055817662088</c:v>
                </c:pt>
                <c:pt idx="640">
                  <c:v>12.626229367240619</c:v>
                </c:pt>
                <c:pt idx="641">
                  <c:v>12.615394516296135</c:v>
                </c:pt>
                <c:pt idx="642">
                  <c:v>12.604551258310453</c:v>
                </c:pt>
                <c:pt idx="643">
                  <c:v>12.593699586760334</c:v>
                </c:pt>
                <c:pt idx="644">
                  <c:v>12.582839495117469</c:v>
                </c:pt>
                <c:pt idx="645">
                  <c:v>12.571970976848501</c:v>
                </c:pt>
                <c:pt idx="646">
                  <c:v>12.561094025414981</c:v>
                </c:pt>
                <c:pt idx="647">
                  <c:v>12.550208634273407</c:v>
                </c:pt>
                <c:pt idx="648">
                  <c:v>12.539314796875189</c:v>
                </c:pt>
                <c:pt idx="649">
                  <c:v>12.528412506666658</c:v>
                </c:pt>
                <c:pt idx="650">
                  <c:v>12.517501757089057</c:v>
                </c:pt>
                <c:pt idx="651">
                  <c:v>12.506582541578545</c:v>
                </c:pt>
                <c:pt idx="652">
                  <c:v>12.495654853566187</c:v>
                </c:pt>
                <c:pt idx="653">
                  <c:v>12.484718686477944</c:v>
                </c:pt>
                <c:pt idx="654">
                  <c:v>12.473774033734689</c:v>
                </c:pt>
                <c:pt idx="655">
                  <c:v>12.46282088875218</c:v>
                </c:pt>
                <c:pt idx="656">
                  <c:v>12.451859244941065</c:v>
                </c:pt>
                <c:pt idx="657">
                  <c:v>12.440889095706886</c:v>
                </c:pt>
                <c:pt idx="658">
                  <c:v>12.429910434450065</c:v>
                </c:pt>
                <c:pt idx="659">
                  <c:v>12.418923254565906</c:v>
                </c:pt>
                <c:pt idx="660">
                  <c:v>12.407927549444583</c:v>
                </c:pt>
                <c:pt idx="661">
                  <c:v>12.396923312471145</c:v>
                </c:pt>
                <c:pt idx="662">
                  <c:v>12.385910537025504</c:v>
                </c:pt>
                <c:pt idx="663">
                  <c:v>12.374889216482442</c:v>
                </c:pt>
                <c:pt idx="664">
                  <c:v>12.363859344211596</c:v>
                </c:pt>
                <c:pt idx="665">
                  <c:v>12.352820913577457</c:v>
                </c:pt>
                <c:pt idx="666">
                  <c:v>12.341773917939372</c:v>
                </c:pt>
                <c:pt idx="667">
                  <c:v>12.33071835065153</c:v>
                </c:pt>
                <c:pt idx="668">
                  <c:v>12.319654205062971</c:v>
                </c:pt>
                <c:pt idx="669">
                  <c:v>12.308581474517565</c:v>
                </c:pt>
                <c:pt idx="670">
                  <c:v>12.297500152354024</c:v>
                </c:pt>
                <c:pt idx="671">
                  <c:v>12.28641023190589</c:v>
                </c:pt>
                <c:pt idx="672">
                  <c:v>12.27531170650153</c:v>
                </c:pt>
                <c:pt idx="673">
                  <c:v>12.264204569464134</c:v>
                </c:pt>
                <c:pt idx="674">
                  <c:v>12.253088814111717</c:v>
                </c:pt>
                <c:pt idx="675">
                  <c:v>12.241964433757103</c:v>
                </c:pt>
                <c:pt idx="676">
                  <c:v>12.230831421707929</c:v>
                </c:pt>
                <c:pt idx="677">
                  <c:v>12.219689771266644</c:v>
                </c:pt>
                <c:pt idx="678">
                  <c:v>12.20853947573049</c:v>
                </c:pt>
                <c:pt idx="679">
                  <c:v>12.19738052839152</c:v>
                </c:pt>
                <c:pt idx="680">
                  <c:v>12.186212922536573</c:v>
                </c:pt>
                <c:pt idx="681">
                  <c:v>12.175036651447282</c:v>
                </c:pt>
                <c:pt idx="682">
                  <c:v>12.163851708400067</c:v>
                </c:pt>
                <c:pt idx="683">
                  <c:v>12.152658086666133</c:v>
                </c:pt>
                <c:pt idx="684">
                  <c:v>12.141455779511464</c:v>
                </c:pt>
                <c:pt idx="685">
                  <c:v>12.130244780196813</c:v>
                </c:pt>
                <c:pt idx="686">
                  <c:v>12.119025081977716</c:v>
                </c:pt>
                <c:pt idx="687">
                  <c:v>12.107796678104458</c:v>
                </c:pt>
                <c:pt idx="688">
                  <c:v>12.096559561822104</c:v>
                </c:pt>
                <c:pt idx="689">
                  <c:v>12.085313726370465</c:v>
                </c:pt>
                <c:pt idx="690">
                  <c:v>12.074059164984119</c:v>
                </c:pt>
                <c:pt idx="691">
                  <c:v>12.06279587089238</c:v>
                </c:pt>
                <c:pt idx="692">
                  <c:v>12.051523837319321</c:v>
                </c:pt>
                <c:pt idx="693">
                  <c:v>12.040243057483746</c:v>
                </c:pt>
                <c:pt idx="694">
                  <c:v>12.028953524599213</c:v>
                </c:pt>
                <c:pt idx="695">
                  <c:v>12.017655231873999</c:v>
                </c:pt>
                <c:pt idx="696">
                  <c:v>12.006348172511116</c:v>
                </c:pt>
                <c:pt idx="697">
                  <c:v>11.995032339708308</c:v>
                </c:pt>
                <c:pt idx="698">
                  <c:v>11.983707726658031</c:v>
                </c:pt>
                <c:pt idx="699">
                  <c:v>11.972374326547465</c:v>
                </c:pt>
                <c:pt idx="700">
                  <c:v>11.961032132558502</c:v>
                </c:pt>
                <c:pt idx="701">
                  <c:v>11.949681137867747</c:v>
                </c:pt>
                <c:pt idx="702">
                  <c:v>11.938321335646506</c:v>
                </c:pt>
                <c:pt idx="703">
                  <c:v>11.92695271906079</c:v>
                </c:pt>
                <c:pt idx="704">
                  <c:v>11.915575281271302</c:v>
                </c:pt>
                <c:pt idx="705">
                  <c:v>11.904189015433444</c:v>
                </c:pt>
                <c:pt idx="706">
                  <c:v>11.892793914697304</c:v>
                </c:pt>
                <c:pt idx="707">
                  <c:v>11.881389972207657</c:v>
                </c:pt>
                <c:pt idx="708">
                  <c:v>11.869977181103954</c:v>
                </c:pt>
                <c:pt idx="709">
                  <c:v>11.858555534520331</c:v>
                </c:pt>
                <c:pt idx="710">
                  <c:v>11.847125025585592</c:v>
                </c:pt>
                <c:pt idx="711">
                  <c:v>11.835685647423205</c:v>
                </c:pt>
                <c:pt idx="712">
                  <c:v>11.824237393151314</c:v>
                </c:pt>
                <c:pt idx="713">
                  <c:v>11.812780255882707</c:v>
                </c:pt>
                <c:pt idx="714">
                  <c:v>11.801314228724845</c:v>
                </c:pt>
                <c:pt idx="715">
                  <c:v>11.789839304779829</c:v>
                </c:pt>
                <c:pt idx="716">
                  <c:v>11.778355477144411</c:v>
                </c:pt>
                <c:pt idx="717">
                  <c:v>11.766862738909985</c:v>
                </c:pt>
                <c:pt idx="718">
                  <c:v>11.755361083162597</c:v>
                </c:pt>
                <c:pt idx="719">
                  <c:v>11.743850502982905</c:v>
                </c:pt>
                <c:pt idx="720">
                  <c:v>11.732330991446219</c:v>
                </c:pt>
                <c:pt idx="721">
                  <c:v>11.720802541622465</c:v>
                </c:pt>
                <c:pt idx="722">
                  <c:v>11.7092651465762</c:v>
                </c:pt>
                <c:pt idx="723">
                  <c:v>11.697718799366584</c:v>
                </c:pt>
                <c:pt idx="724">
                  <c:v>11.686163493047413</c:v>
                </c:pt>
                <c:pt idx="725">
                  <c:v>11.674599220667076</c:v>
                </c:pt>
                <c:pt idx="726">
                  <c:v>11.663025975268571</c:v>
                </c:pt>
                <c:pt idx="727">
                  <c:v>11.651443749889511</c:v>
                </c:pt>
                <c:pt idx="728">
                  <c:v>11.639852537562088</c:v>
                </c:pt>
                <c:pt idx="729">
                  <c:v>11.628252331313099</c:v>
                </c:pt>
                <c:pt idx="730">
                  <c:v>11.616643124163929</c:v>
                </c:pt>
                <c:pt idx="731">
                  <c:v>11.605024909130549</c:v>
                </c:pt>
                <c:pt idx="732">
                  <c:v>11.593397679223497</c:v>
                </c:pt>
                <c:pt idx="733">
                  <c:v>11.581761427447912</c:v>
                </c:pt>
                <c:pt idx="734">
                  <c:v>11.570116146803489</c:v>
                </c:pt>
                <c:pt idx="735">
                  <c:v>11.558461830284493</c:v>
                </c:pt>
                <c:pt idx="736">
                  <c:v>11.546798470879757</c:v>
                </c:pt>
                <c:pt idx="737">
                  <c:v>11.535126061572667</c:v>
                </c:pt>
                <c:pt idx="738">
                  <c:v>11.523444595341179</c:v>
                </c:pt>
                <c:pt idx="739">
                  <c:v>11.511754065157781</c:v>
                </c:pt>
                <c:pt idx="740">
                  <c:v>11.500054463989525</c:v>
                </c:pt>
                <c:pt idx="741">
                  <c:v>11.488345784797998</c:v>
                </c:pt>
                <c:pt idx="742">
                  <c:v>11.476628020539327</c:v>
                </c:pt>
                <c:pt idx="743">
                  <c:v>11.464901164164168</c:v>
                </c:pt>
                <c:pt idx="744">
                  <c:v>11.453165208617719</c:v>
                </c:pt>
                <c:pt idx="745">
                  <c:v>11.441420146839697</c:v>
                </c:pt>
                <c:pt idx="746">
                  <c:v>11.42966597176434</c:v>
                </c:pt>
                <c:pt idx="747">
                  <c:v>11.417902676320402</c:v>
                </c:pt>
                <c:pt idx="748">
                  <c:v>11.406130253431156</c:v>
                </c:pt>
                <c:pt idx="749">
                  <c:v>11.394348696014379</c:v>
                </c:pt>
                <c:pt idx="750">
                  <c:v>11.382557996982358</c:v>
                </c:pt>
                <c:pt idx="751">
                  <c:v>11.370758149241876</c:v>
                </c:pt>
                <c:pt idx="752">
                  <c:v>11.358949145694213</c:v>
                </c:pt>
                <c:pt idx="753">
                  <c:v>11.347130979235141</c:v>
                </c:pt>
                <c:pt idx="754">
                  <c:v>11.335303642754919</c:v>
                </c:pt>
                <c:pt idx="755">
                  <c:v>11.323467129138292</c:v>
                </c:pt>
                <c:pt idx="756">
                  <c:v>11.311621431264482</c:v>
                </c:pt>
                <c:pt idx="757">
                  <c:v>11.299766542007186</c:v>
                </c:pt>
                <c:pt idx="758">
                  <c:v>11.287902454234573</c:v>
                </c:pt>
                <c:pt idx="759">
                  <c:v>11.276029160809273</c:v>
                </c:pt>
                <c:pt idx="760">
                  <c:v>11.264146654588385</c:v>
                </c:pt>
                <c:pt idx="761">
                  <c:v>11.252254928423465</c:v>
                </c:pt>
                <c:pt idx="762">
                  <c:v>11.240353975160513</c:v>
                </c:pt>
                <c:pt idx="763">
                  <c:v>11.228443787639989</c:v>
                </c:pt>
                <c:pt idx="764">
                  <c:v>11.216524358696796</c:v>
                </c:pt>
                <c:pt idx="765">
                  <c:v>11.204595681160271</c:v>
                </c:pt>
                <c:pt idx="766">
                  <c:v>11.192657747854193</c:v>
                </c:pt>
                <c:pt idx="767">
                  <c:v>11.180710551596771</c:v>
                </c:pt>
                <c:pt idx="768">
                  <c:v>11.168754085200641</c:v>
                </c:pt>
                <c:pt idx="769">
                  <c:v>11.156788341472865</c:v>
                </c:pt>
                <c:pt idx="770">
                  <c:v>11.144813313214915</c:v>
                </c:pt>
                <c:pt idx="771">
                  <c:v>11.132828993222688</c:v>
                </c:pt>
                <c:pt idx="772">
                  <c:v>11.120835374286488</c:v>
                </c:pt>
                <c:pt idx="773">
                  <c:v>11.10883244919102</c:v>
                </c:pt>
                <c:pt idx="774">
                  <c:v>11.096820210715396</c:v>
                </c:pt>
                <c:pt idx="775">
                  <c:v>11.084798651633127</c:v>
                </c:pt>
                <c:pt idx="776">
                  <c:v>11.072767764712108</c:v>
                </c:pt>
                <c:pt idx="777">
                  <c:v>11.060727542714631</c:v>
                </c:pt>
                <c:pt idx="778">
                  <c:v>11.048677978397365</c:v>
                </c:pt>
                <c:pt idx="779">
                  <c:v>11.036619064511365</c:v>
                </c:pt>
                <c:pt idx="780">
                  <c:v>11.024550793802057</c:v>
                </c:pt>
                <c:pt idx="781">
                  <c:v>11.012473159009245</c:v>
                </c:pt>
                <c:pt idx="782">
                  <c:v>11.000386152867087</c:v>
                </c:pt>
                <c:pt idx="783">
                  <c:v>10.988289768104115</c:v>
                </c:pt>
                <c:pt idx="784">
                  <c:v>10.976183997443213</c:v>
                </c:pt>
                <c:pt idx="785">
                  <c:v>10.964068833601621</c:v>
                </c:pt>
                <c:pt idx="786">
                  <c:v>10.951944269290925</c:v>
                </c:pt>
                <c:pt idx="787">
                  <c:v>10.939810297217061</c:v>
                </c:pt>
                <c:pt idx="788">
                  <c:v>10.927666910080299</c:v>
                </c:pt>
                <c:pt idx="789">
                  <c:v>10.915514100575248</c:v>
                </c:pt>
                <c:pt idx="790">
                  <c:v>10.903351861390851</c:v>
                </c:pt>
                <c:pt idx="791">
                  <c:v>10.891180185210374</c:v>
                </c:pt>
                <c:pt idx="792">
                  <c:v>10.878999064711408</c:v>
                </c:pt>
                <c:pt idx="793">
                  <c:v>10.866808492565863</c:v>
                </c:pt>
                <c:pt idx="794">
                  <c:v>10.854608461439959</c:v>
                </c:pt>
                <c:pt idx="795">
                  <c:v>10.842398963994233</c:v>
                </c:pt>
                <c:pt idx="796">
                  <c:v>10.830179992883521</c:v>
                </c:pt>
                <c:pt idx="797">
                  <c:v>10.817951540756955</c:v>
                </c:pt>
                <c:pt idx="798">
                  <c:v>10.805713600257979</c:v>
                </c:pt>
                <c:pt idx="799">
                  <c:v>10.793466164024313</c:v>
                </c:pt>
                <c:pt idx="800">
                  <c:v>10.781209224687974</c:v>
                </c:pt>
                <c:pt idx="801">
                  <c:v>10.768942774875256</c:v>
                </c:pt>
                <c:pt idx="802">
                  <c:v>10.756666807206736</c:v>
                </c:pt>
                <c:pt idx="803">
                  <c:v>10.744381314297263</c:v>
                </c:pt>
                <c:pt idx="804">
                  <c:v>10.732086288755955</c:v>
                </c:pt>
                <c:pt idx="805">
                  <c:v>10.7197817231862</c:v>
                </c:pt>
                <c:pt idx="806">
                  <c:v>10.707467610185642</c:v>
                </c:pt>
                <c:pt idx="807">
                  <c:v>10.695143942346178</c:v>
                </c:pt>
                <c:pt idx="808">
                  <c:v>10.682810712253964</c:v>
                </c:pt>
                <c:pt idx="809">
                  <c:v>10.670467912489405</c:v>
                </c:pt>
                <c:pt idx="810">
                  <c:v>10.658115535627136</c:v>
                </c:pt>
                <c:pt idx="811">
                  <c:v>10.645753574236046</c:v>
                </c:pt>
                <c:pt idx="812">
                  <c:v>10.633382020879246</c:v>
                </c:pt>
                <c:pt idx="813">
                  <c:v>10.621000868114088</c:v>
                </c:pt>
                <c:pt idx="814">
                  <c:v>10.608610108492137</c:v>
                </c:pt>
                <c:pt idx="815">
                  <c:v>10.596209734559185</c:v>
                </c:pt>
                <c:pt idx="816">
                  <c:v>10.583799738855243</c:v>
                </c:pt>
                <c:pt idx="817">
                  <c:v>10.571380113914525</c:v>
                </c:pt>
                <c:pt idx="818">
                  <c:v>10.558950852265461</c:v>
                </c:pt>
                <c:pt idx="819">
                  <c:v>10.546511946430678</c:v>
                </c:pt>
                <c:pt idx="820">
                  <c:v>10.534063388927002</c:v>
                </c:pt>
                <c:pt idx="821">
                  <c:v>10.521605172265456</c:v>
                </c:pt>
                <c:pt idx="822">
                  <c:v>10.509137288951248</c:v>
                </c:pt>
                <c:pt idx="823">
                  <c:v>10.496659731483771</c:v>
                </c:pt>
                <c:pt idx="824">
                  <c:v>10.484172492356603</c:v>
                </c:pt>
                <c:pt idx="825">
                  <c:v>10.471675564057485</c:v>
                </c:pt>
                <c:pt idx="826">
                  <c:v>10.459168939068347</c:v>
                </c:pt>
                <c:pt idx="827">
                  <c:v>10.446652609865271</c:v>
                </c:pt>
                <c:pt idx="828">
                  <c:v>10.434126568918508</c:v>
                </c:pt>
                <c:pt idx="829">
                  <c:v>10.421590808692468</c:v>
                </c:pt>
                <c:pt idx="830">
                  <c:v>10.409045321645703</c:v>
                </c:pt>
                <c:pt idx="831">
                  <c:v>10.396490100230931</c:v>
                </c:pt>
                <c:pt idx="832">
                  <c:v>10.383925136894995</c:v>
                </c:pt>
                <c:pt idx="833">
                  <c:v>10.371350424078891</c:v>
                </c:pt>
                <c:pt idx="834">
                  <c:v>10.358765954217745</c:v>
                </c:pt>
                <c:pt idx="835">
                  <c:v>10.346171719740813</c:v>
                </c:pt>
                <c:pt idx="836">
                  <c:v>10.333567713071474</c:v>
                </c:pt>
                <c:pt idx="837">
                  <c:v>10.320953926627237</c:v>
                </c:pt>
                <c:pt idx="838">
                  <c:v>10.308330352819713</c:v>
                </c:pt>
                <c:pt idx="839">
                  <c:v>10.29569698405464</c:v>
                </c:pt>
                <c:pt idx="840">
                  <c:v>10.283053812731858</c:v>
                </c:pt>
                <c:pt idx="841">
                  <c:v>10.270400831245304</c:v>
                </c:pt>
                <c:pt idx="842">
                  <c:v>10.257738031983024</c:v>
                </c:pt>
                <c:pt idx="843">
                  <c:v>10.245065407327147</c:v>
                </c:pt>
                <c:pt idx="844">
                  <c:v>10.232382949653896</c:v>
                </c:pt>
                <c:pt idx="845">
                  <c:v>10.219690651333579</c:v>
                </c:pt>
                <c:pt idx="846">
                  <c:v>10.206988504730585</c:v>
                </c:pt>
                <c:pt idx="847">
                  <c:v>10.194276502203376</c:v>
                </c:pt>
                <c:pt idx="848">
                  <c:v>10.181554636104487</c:v>
                </c:pt>
                <c:pt idx="849">
                  <c:v>10.168822898780508</c:v>
                </c:pt>
                <c:pt idx="850">
                  <c:v>10.156081282572114</c:v>
                </c:pt>
                <c:pt idx="851">
                  <c:v>10.143329779814014</c:v>
                </c:pt>
                <c:pt idx="852">
                  <c:v>10.130568382834984</c:v>
                </c:pt>
                <c:pt idx="853">
                  <c:v>10.117797083957834</c:v>
                </c:pt>
                <c:pt idx="854">
                  <c:v>10.105015875499433</c:v>
                </c:pt>
                <c:pt idx="855">
                  <c:v>10.092224749770676</c:v>
                </c:pt>
                <c:pt idx="856">
                  <c:v>10.079423699076495</c:v>
                </c:pt>
                <c:pt idx="857">
                  <c:v>10.066612715715859</c:v>
                </c:pt>
                <c:pt idx="858">
                  <c:v>10.053791791981748</c:v>
                </c:pt>
                <c:pt idx="859">
                  <c:v>10.040960920161176</c:v>
                </c:pt>
                <c:pt idx="860">
                  <c:v>10.028120092535161</c:v>
                </c:pt>
                <c:pt idx="861">
                  <c:v>10.015269301378737</c:v>
                </c:pt>
                <c:pt idx="862">
                  <c:v>10.002408538960939</c:v>
                </c:pt>
                <c:pt idx="863">
                  <c:v>9.9895377975448127</c:v>
                </c:pt>
                <c:pt idx="864">
                  <c:v>9.9766570693873895</c:v>
                </c:pt>
                <c:pt idx="865">
                  <c:v>9.9637663467397068</c:v>
                </c:pt>
                <c:pt idx="866">
                  <c:v>9.9508656218467717</c:v>
                </c:pt>
                <c:pt idx="867">
                  <c:v>9.9379548869475904</c:v>
                </c:pt>
                <c:pt idx="868">
                  <c:v>9.9250341342751387</c:v>
                </c:pt>
                <c:pt idx="869">
                  <c:v>9.9121033560563632</c:v>
                </c:pt>
                <c:pt idx="870">
                  <c:v>9.8991625445121869</c:v>
                </c:pt>
                <c:pt idx="871">
                  <c:v>9.8862116918574934</c:v>
                </c:pt>
                <c:pt idx="872">
                  <c:v>9.8732507903011228</c:v>
                </c:pt>
                <c:pt idx="873">
                  <c:v>9.8602798320458724</c:v>
                </c:pt>
                <c:pt idx="874">
                  <c:v>9.8472988092884908</c:v>
                </c:pt>
                <c:pt idx="875">
                  <c:v>9.8343077142196691</c:v>
                </c:pt>
                <c:pt idx="876">
                  <c:v>9.8213065390240413</c:v>
                </c:pt>
                <c:pt idx="877">
                  <c:v>9.8082952758801749</c:v>
                </c:pt>
                <c:pt idx="878">
                  <c:v>9.7952739169605714</c:v>
                </c:pt>
                <c:pt idx="879">
                  <c:v>9.7822424544316569</c:v>
                </c:pt>
                <c:pt idx="880">
                  <c:v>9.7692008804537771</c:v>
                </c:pt>
                <c:pt idx="881">
                  <c:v>9.7561491871812027</c:v>
                </c:pt>
                <c:pt idx="882">
                  <c:v>9.7430873667621025</c:v>
                </c:pt>
                <c:pt idx="883">
                  <c:v>9.7300154113385702</c:v>
                </c:pt>
                <c:pt idx="884">
                  <c:v>9.7169333130465887</c:v>
                </c:pt>
                <c:pt idx="885">
                  <c:v>9.7038410640160464</c:v>
                </c:pt>
                <c:pt idx="886">
                  <c:v>9.6907386563707192</c:v>
                </c:pt>
                <c:pt idx="887">
                  <c:v>9.6776260822282776</c:v>
                </c:pt>
                <c:pt idx="888">
                  <c:v>9.6645033337002726</c:v>
                </c:pt>
                <c:pt idx="889">
                  <c:v>9.6513704028921357</c:v>
                </c:pt>
                <c:pt idx="890">
                  <c:v>9.6382272819031716</c:v>
                </c:pt>
                <c:pt idx="891">
                  <c:v>9.6250739628265585</c:v>
                </c:pt>
                <c:pt idx="892">
                  <c:v>9.6119104377493301</c:v>
                </c:pt>
                <c:pt idx="893">
                  <c:v>9.5987366987523899</c:v>
                </c:pt>
                <c:pt idx="894">
                  <c:v>9.585552737910497</c:v>
                </c:pt>
                <c:pt idx="895">
                  <c:v>9.5723585472922501</c:v>
                </c:pt>
                <c:pt idx="896">
                  <c:v>9.5591541189601106</c:v>
                </c:pt>
                <c:pt idx="897">
                  <c:v>9.5459394449703598</c:v>
                </c:pt>
                <c:pt idx="898">
                  <c:v>9.5327145173731331</c:v>
                </c:pt>
                <c:pt idx="899">
                  <c:v>9.5194793282123928</c:v>
                </c:pt>
                <c:pt idx="900">
                  <c:v>9.5062338695259267</c:v>
                </c:pt>
                <c:pt idx="901">
                  <c:v>9.4929781333453356</c:v>
                </c:pt>
                <c:pt idx="902">
                  <c:v>9.4797121116960543</c:v>
                </c:pt>
                <c:pt idx="903">
                  <c:v>9.4664357965973185</c:v>
                </c:pt>
                <c:pt idx="904">
                  <c:v>9.4531491800621748</c:v>
                </c:pt>
                <c:pt idx="905">
                  <c:v>9.4398522540974721</c:v>
                </c:pt>
                <c:pt idx="906">
                  <c:v>9.4265450107038564</c:v>
                </c:pt>
                <c:pt idx="907">
                  <c:v>9.4132274418757724</c:v>
                </c:pt>
                <c:pt idx="908">
                  <c:v>9.3998995396014386</c:v>
                </c:pt>
                <c:pt idx="909">
                  <c:v>9.3865612958628812</c:v>
                </c:pt>
                <c:pt idx="910">
                  <c:v>9.3732127026358736</c:v>
                </c:pt>
                <c:pt idx="911">
                  <c:v>9.3598537518899914</c:v>
                </c:pt>
                <c:pt idx="912">
                  <c:v>9.3464844355885646</c:v>
                </c:pt>
                <c:pt idx="913">
                  <c:v>9.3331047456886935</c:v>
                </c:pt>
                <c:pt idx="914">
                  <c:v>9.3197146741412276</c:v>
                </c:pt>
              </c:numCache>
            </c:numRef>
          </c:xVal>
          <c:yVal>
            <c:numRef>
              <c:f>'7. S&amp;K (1975) Common Pb data'!$AI$7:$AI$921</c:f>
              <c:numCache>
                <c:formatCode>0.000</c:formatCode>
                <c:ptCount val="915"/>
                <c:pt idx="0">
                  <c:v>15.79</c:v>
                </c:pt>
                <c:pt idx="1">
                  <c:v>15.789695682119405</c:v>
                </c:pt>
                <c:pt idx="2">
                  <c:v>15.789389862005835</c:v>
                </c:pt>
                <c:pt idx="3">
                  <c:v>15.789082532243681</c:v>
                </c:pt>
                <c:pt idx="4">
                  <c:v>15.788773685380718</c:v>
                </c:pt>
                <c:pt idx="5">
                  <c:v>15.78846331392794</c:v>
                </c:pt>
                <c:pt idx="6">
                  <c:v>15.788151410359371</c:v>
                </c:pt>
                <c:pt idx="7">
                  <c:v>15.787837967111884</c:v>
                </c:pt>
                <c:pt idx="8">
                  <c:v>15.787522976585016</c:v>
                </c:pt>
                <c:pt idx="9">
                  <c:v>15.787206431140788</c:v>
                </c:pt>
                <c:pt idx="10">
                  <c:v>15.786888323103513</c:v>
                </c:pt>
                <c:pt idx="11">
                  <c:v>15.786568644759619</c:v>
                </c:pt>
                <c:pt idx="12">
                  <c:v>15.786247388357452</c:v>
                </c:pt>
                <c:pt idx="13">
                  <c:v>15.785924546107095</c:v>
                </c:pt>
                <c:pt idx="14">
                  <c:v>15.785600110180175</c:v>
                </c:pt>
                <c:pt idx="15">
                  <c:v>15.785274072709678</c:v>
                </c:pt>
                <c:pt idx="16">
                  <c:v>15.784946425789753</c:v>
                </c:pt>
                <c:pt idx="17">
                  <c:v>15.784617161475525</c:v>
                </c:pt>
                <c:pt idx="18">
                  <c:v>15.784286271782896</c:v>
                </c:pt>
                <c:pt idx="19">
                  <c:v>15.78395374868836</c:v>
                </c:pt>
                <c:pt idx="20">
                  <c:v>15.7836195841288</c:v>
                </c:pt>
                <c:pt idx="21">
                  <c:v>15.783283770001297</c:v>
                </c:pt>
                <c:pt idx="22">
                  <c:v>15.782946298162937</c:v>
                </c:pt>
                <c:pt idx="23">
                  <c:v>15.782607160430604</c:v>
                </c:pt>
                <c:pt idx="24">
                  <c:v>15.782266348580789</c:v>
                </c:pt>
                <c:pt idx="25">
                  <c:v>15.781923854349387</c:v>
                </c:pt>
                <c:pt idx="26">
                  <c:v>15.781579669431501</c:v>
                </c:pt>
                <c:pt idx="27">
                  <c:v>15.781233785481238</c:v>
                </c:pt>
                <c:pt idx="28">
                  <c:v>15.780886194111501</c:v>
                </c:pt>
                <c:pt idx="29">
                  <c:v>15.780536886893797</c:v>
                </c:pt>
                <c:pt idx="30">
                  <c:v>15.780185855358024</c:v>
                </c:pt>
                <c:pt idx="31">
                  <c:v>15.77983309099227</c:v>
                </c:pt>
                <c:pt idx="32">
                  <c:v>15.7794785852426</c:v>
                </c:pt>
                <c:pt idx="33">
                  <c:v>15.779122329512859</c:v>
                </c:pt>
                <c:pt idx="34">
                  <c:v>15.778764315164455</c:v>
                </c:pt>
                <c:pt idx="35">
                  <c:v>15.778404533516156</c:v>
                </c:pt>
                <c:pt idx="36">
                  <c:v>15.778042975843869</c:v>
                </c:pt>
                <c:pt idx="37">
                  <c:v>15.777679633380442</c:v>
                </c:pt>
                <c:pt idx="38">
                  <c:v>15.777314497315443</c:v>
                </c:pt>
                <c:pt idx="39">
                  <c:v>15.776947558794948</c:v>
                </c:pt>
                <c:pt idx="40">
                  <c:v>15.776578808921325</c:v>
                </c:pt>
                <c:pt idx="41">
                  <c:v>15.776208238753021</c:v>
                </c:pt>
                <c:pt idx="42">
                  <c:v>15.775835839304348</c:v>
                </c:pt>
                <c:pt idx="43">
                  <c:v>15.775461601545251</c:v>
                </c:pt>
                <c:pt idx="44">
                  <c:v>15.775085516401111</c:v>
                </c:pt>
                <c:pt idx="45">
                  <c:v>15.774707574752505</c:v>
                </c:pt>
                <c:pt idx="46">
                  <c:v>15.774327767434995</c:v>
                </c:pt>
                <c:pt idx="47">
                  <c:v>15.773946085238906</c:v>
                </c:pt>
                <c:pt idx="48">
                  <c:v>15.773562518909097</c:v>
                </c:pt>
                <c:pt idx="49">
                  <c:v>15.773177059144743</c:v>
                </c:pt>
                <c:pt idx="50">
                  <c:v>15.772789696599101</c:v>
                </c:pt>
                <c:pt idx="51">
                  <c:v>15.772400421879299</c:v>
                </c:pt>
                <c:pt idx="52">
                  <c:v>15.772009225546087</c:v>
                </c:pt>
                <c:pt idx="53">
                  <c:v>15.771616098113626</c:v>
                </c:pt>
                <c:pt idx="54">
                  <c:v>15.771221030049247</c:v>
                </c:pt>
                <c:pt idx="55">
                  <c:v>15.770824011773231</c:v>
                </c:pt>
                <c:pt idx="56">
                  <c:v>15.77042503365856</c:v>
                </c:pt>
                <c:pt idx="57">
                  <c:v>15.7700240860307</c:v>
                </c:pt>
                <c:pt idx="58">
                  <c:v>15.769621159167357</c:v>
                </c:pt>
                <c:pt idx="59">
                  <c:v>15.769216243298247</c:v>
                </c:pt>
                <c:pt idx="60">
                  <c:v>15.768809328604851</c:v>
                </c:pt>
                <c:pt idx="61">
                  <c:v>15.768400405220188</c:v>
                </c:pt>
                <c:pt idx="62">
                  <c:v>15.767989463228563</c:v>
                </c:pt>
                <c:pt idx="63">
                  <c:v>15.767576492665338</c:v>
                </c:pt>
                <c:pt idx="64">
                  <c:v>15.767161483516684</c:v>
                </c:pt>
                <c:pt idx="65">
                  <c:v>15.76674442571934</c:v>
                </c:pt>
                <c:pt idx="66">
                  <c:v>15.76632530916037</c:v>
                </c:pt>
                <c:pt idx="67">
                  <c:v>15.765904123676913</c:v>
                </c:pt>
                <c:pt idx="68">
                  <c:v>15.765480859055947</c:v>
                </c:pt>
                <c:pt idx="69">
                  <c:v>15.765055505034024</c:v>
                </c:pt>
                <c:pt idx="70">
                  <c:v>15.764628051297041</c:v>
                </c:pt>
                <c:pt idx="71">
                  <c:v>15.764198487479977</c:v>
                </c:pt>
                <c:pt idx="72">
                  <c:v>15.763766803166645</c:v>
                </c:pt>
                <c:pt idx="73">
                  <c:v>15.76333298788944</c:v>
                </c:pt>
                <c:pt idx="74">
                  <c:v>15.762897031129082</c:v>
                </c:pt>
                <c:pt idx="75">
                  <c:v>15.762458922314371</c:v>
                </c:pt>
                <c:pt idx="76">
                  <c:v>15.762018650821915</c:v>
                </c:pt>
                <c:pt idx="77">
                  <c:v>15.761576205975887</c:v>
                </c:pt>
                <c:pt idx="78">
                  <c:v>15.761131577047754</c:v>
                </c:pt>
                <c:pt idx="79">
                  <c:v>15.760684753256031</c:v>
                </c:pt>
                <c:pt idx="80">
                  <c:v>15.760235723766002</c:v>
                </c:pt>
                <c:pt idx="81">
                  <c:v>15.759784477689474</c:v>
                </c:pt>
                <c:pt idx="82">
                  <c:v>15.759331004084499</c:v>
                </c:pt>
                <c:pt idx="83">
                  <c:v>15.758875291955123</c:v>
                </c:pt>
                <c:pt idx="84">
                  <c:v>15.758417330251106</c:v>
                </c:pt>
                <c:pt idx="85">
                  <c:v>15.757957107867659</c:v>
                </c:pt>
                <c:pt idx="86">
                  <c:v>15.75749461364518</c:v>
                </c:pt>
                <c:pt idx="87">
                  <c:v>15.757029836368977</c:v>
                </c:pt>
                <c:pt idx="88">
                  <c:v>15.756562764768995</c:v>
                </c:pt>
                <c:pt idx="89">
                  <c:v>15.756093387519549</c:v>
                </c:pt>
                <c:pt idx="90">
                  <c:v>15.755621693239043</c:v>
                </c:pt>
                <c:pt idx="91">
                  <c:v>15.7551476704897</c:v>
                </c:pt>
                <c:pt idx="92">
                  <c:v>15.754671307777281</c:v>
                </c:pt>
                <c:pt idx="93">
                  <c:v>15.754192593550806</c:v>
                </c:pt>
                <c:pt idx="94">
                  <c:v>15.753711516202273</c:v>
                </c:pt>
                <c:pt idx="95">
                  <c:v>15.753228064066384</c:v>
                </c:pt>
                <c:pt idx="96">
                  <c:v>15.752742225420249</c:v>
                </c:pt>
                <c:pt idx="97">
                  <c:v>15.752253988483115</c:v>
                </c:pt>
                <c:pt idx="98">
                  <c:v>15.751763341416073</c:v>
                </c:pt>
                <c:pt idx="99">
                  <c:v>15.75127027232177</c:v>
                </c:pt>
                <c:pt idx="100">
                  <c:v>15.750774769244128</c:v>
                </c:pt>
                <c:pt idx="101">
                  <c:v>15.750276820168045</c:v>
                </c:pt>
                <c:pt idx="102">
                  <c:v>15.749776413019108</c:v>
                </c:pt>
                <c:pt idx="103">
                  <c:v>15.749273535663301</c:v>
                </c:pt>
                <c:pt idx="104">
                  <c:v>15.748768175906708</c:v>
                </c:pt>
                <c:pt idx="105">
                  <c:v>15.748260321495225</c:v>
                </c:pt>
                <c:pt idx="106">
                  <c:v>15.747749960114248</c:v>
                </c:pt>
                <c:pt idx="107">
                  <c:v>15.747237079388391</c:v>
                </c:pt>
                <c:pt idx="108">
                  <c:v>15.746721666881172</c:v>
                </c:pt>
                <c:pt idx="109">
                  <c:v>15.746203710094722</c:v>
                </c:pt>
                <c:pt idx="110">
                  <c:v>15.745683196469479</c:v>
                </c:pt>
                <c:pt idx="111">
                  <c:v>15.745160113383873</c:v>
                </c:pt>
                <c:pt idx="112">
                  <c:v>15.74463444815404</c:v>
                </c:pt>
                <c:pt idx="113">
                  <c:v>15.744106188033497</c:v>
                </c:pt>
                <c:pt idx="114">
                  <c:v>15.743575320212841</c:v>
                </c:pt>
                <c:pt idx="115">
                  <c:v>15.743041831819436</c:v>
                </c:pt>
                <c:pt idx="116">
                  <c:v>15.742505709917104</c:v>
                </c:pt>
                <c:pt idx="117">
                  <c:v>15.741966941505806</c:v>
                </c:pt>
                <c:pt idx="118">
                  <c:v>15.741425513521333</c:v>
                </c:pt>
                <c:pt idx="119">
                  <c:v>15.74088141283498</c:v>
                </c:pt>
                <c:pt idx="120">
                  <c:v>15.74033462625324</c:v>
                </c:pt>
                <c:pt idx="121">
                  <c:v>15.739785140517474</c:v>
                </c:pt>
                <c:pt idx="122">
                  <c:v>15.739232942303596</c:v>
                </c:pt>
                <c:pt idx="123">
                  <c:v>15.738678018221743</c:v>
                </c:pt>
                <c:pt idx="124">
                  <c:v>15.738120354815957</c:v>
                </c:pt>
                <c:pt idx="125">
                  <c:v>15.737559938563855</c:v>
                </c:pt>
                <c:pt idx="126">
                  <c:v>15.736996755876305</c:v>
                </c:pt>
                <c:pt idx="127">
                  <c:v>15.736430793097091</c:v>
                </c:pt>
                <c:pt idx="128">
                  <c:v>15.735862036502583</c:v>
                </c:pt>
                <c:pt idx="129">
                  <c:v>15.73529047230141</c:v>
                </c:pt>
                <c:pt idx="130">
                  <c:v>15.734716086634117</c:v>
                </c:pt>
                <c:pt idx="131">
                  <c:v>15.734138865572838</c:v>
                </c:pt>
                <c:pt idx="132">
                  <c:v>15.733558795120951</c:v>
                </c:pt>
                <c:pt idx="133">
                  <c:v>15.732975861212738</c:v>
                </c:pt>
                <c:pt idx="134">
                  <c:v>15.732390049713054</c:v>
                </c:pt>
                <c:pt idx="135">
                  <c:v>15.731801346416971</c:v>
                </c:pt>
                <c:pt idx="136">
                  <c:v>15.731209737049442</c:v>
                </c:pt>
                <c:pt idx="137">
                  <c:v>15.730615207264956</c:v>
                </c:pt>
                <c:pt idx="138">
                  <c:v>15.730017742647183</c:v>
                </c:pt>
                <c:pt idx="139">
                  <c:v>15.729417328708628</c:v>
                </c:pt>
                <c:pt idx="140">
                  <c:v>15.728813950890284</c:v>
                </c:pt>
                <c:pt idx="141">
                  <c:v>15.728207594561271</c:v>
                </c:pt>
                <c:pt idx="142">
                  <c:v>15.727598245018486</c:v>
                </c:pt>
                <c:pt idx="143">
                  <c:v>15.726985887486247</c:v>
                </c:pt>
                <c:pt idx="144">
                  <c:v>15.726370507115934</c:v>
                </c:pt>
                <c:pt idx="145">
                  <c:v>15.725752088985626</c:v>
                </c:pt>
                <c:pt idx="146">
                  <c:v>15.72513061809974</c:v>
                </c:pt>
                <c:pt idx="147">
                  <c:v>15.724506079388677</c:v>
                </c:pt>
                <c:pt idx="148">
                  <c:v>15.723878457708439</c:v>
                </c:pt>
                <c:pt idx="149">
                  <c:v>15.723247737840278</c:v>
                </c:pt>
                <c:pt idx="150">
                  <c:v>15.722613904490315</c:v>
                </c:pt>
                <c:pt idx="151">
                  <c:v>15.721976942289178</c:v>
                </c:pt>
                <c:pt idx="152">
                  <c:v>15.721336835791625</c:v>
                </c:pt>
                <c:pt idx="153">
                  <c:v>15.72069356947617</c:v>
                </c:pt>
                <c:pt idx="154">
                  <c:v>15.720047127744706</c:v>
                </c:pt>
                <c:pt idx="155">
                  <c:v>15.719397494922131</c:v>
                </c:pt>
                <c:pt idx="156">
                  <c:v>15.718744655255957</c:v>
                </c:pt>
                <c:pt idx="157">
                  <c:v>15.718088592915946</c:v>
                </c:pt>
                <c:pt idx="158">
                  <c:v>15.717429291993705</c:v>
                </c:pt>
                <c:pt idx="159">
                  <c:v>15.716766736502317</c:v>
                </c:pt>
                <c:pt idx="160">
                  <c:v>15.71610091037595</c:v>
                </c:pt>
                <c:pt idx="161">
                  <c:v>15.715431797469456</c:v>
                </c:pt>
                <c:pt idx="162">
                  <c:v>15.714759381557997</c:v>
                </c:pt>
                <c:pt idx="163">
                  <c:v>15.714083646336636</c:v>
                </c:pt>
                <c:pt idx="164">
                  <c:v>15.713404575419952</c:v>
                </c:pt>
                <c:pt idx="165">
                  <c:v>15.712722152341641</c:v>
                </c:pt>
                <c:pt idx="166">
                  <c:v>15.71203636055411</c:v>
                </c:pt>
                <c:pt idx="167">
                  <c:v>15.711347183428085</c:v>
                </c:pt>
                <c:pt idx="168">
                  <c:v>15.710654604252197</c:v>
                </c:pt>
                <c:pt idx="169">
                  <c:v>15.709958606232592</c:v>
                </c:pt>
                <c:pt idx="170">
                  <c:v>15.709259172492507</c:v>
                </c:pt>
                <c:pt idx="171">
                  <c:v>15.708556286071873</c:v>
                </c:pt>
                <c:pt idx="172">
                  <c:v>15.707849929926899</c:v>
                </c:pt>
                <c:pt idx="173">
                  <c:v>15.707140086929657</c:v>
                </c:pt>
                <c:pt idx="174">
                  <c:v>15.706426739867672</c:v>
                </c:pt>
                <c:pt idx="175">
                  <c:v>15.705709871443499</c:v>
                </c:pt>
                <c:pt idx="176">
                  <c:v>15.704989464274306</c:v>
                </c:pt>
                <c:pt idx="177">
                  <c:v>15.704265500891452</c:v>
                </c:pt>
                <c:pt idx="178">
                  <c:v>15.703537963740068</c:v>
                </c:pt>
                <c:pt idx="179">
                  <c:v>15.702806835178624</c:v>
                </c:pt>
                <c:pt idx="180">
                  <c:v>15.702072097478501</c:v>
                </c:pt>
                <c:pt idx="181">
                  <c:v>15.701333732823572</c:v>
                </c:pt>
                <c:pt idx="182">
                  <c:v>15.70059172330976</c:v>
                </c:pt>
                <c:pt idx="183">
                  <c:v>15.699846050944601</c:v>
                </c:pt>
                <c:pt idx="184">
                  <c:v>15.699096697646821</c:v>
                </c:pt>
                <c:pt idx="185">
                  <c:v>15.698343645245883</c:v>
                </c:pt>
                <c:pt idx="186">
                  <c:v>15.697586875481559</c:v>
                </c:pt>
                <c:pt idx="187">
                  <c:v>15.696826370003478</c:v>
                </c:pt>
                <c:pt idx="188">
                  <c:v>15.696062110370683</c:v>
                </c:pt>
                <c:pt idx="189">
                  <c:v>15.695294078051189</c:v>
                </c:pt>
                <c:pt idx="190">
                  <c:v>15.694522254421528</c:v>
                </c:pt>
                <c:pt idx="191">
                  <c:v>15.693746620766298</c:v>
                </c:pt>
                <c:pt idx="192">
                  <c:v>15.692967158277712</c:v>
                </c:pt>
                <c:pt idx="193">
                  <c:v>15.692183848055139</c:v>
                </c:pt>
                <c:pt idx="194">
                  <c:v>15.691396671104648</c:v>
                </c:pt>
                <c:pt idx="195">
                  <c:v>15.690605608338547</c:v>
                </c:pt>
                <c:pt idx="196">
                  <c:v>15.689810640574919</c:v>
                </c:pt>
                <c:pt idx="197">
                  <c:v>15.689011748537158</c:v>
                </c:pt>
                <c:pt idx="198">
                  <c:v>15.688208912853499</c:v>
                </c:pt>
                <c:pt idx="199">
                  <c:v>15.687402114056553</c:v>
                </c:pt>
                <c:pt idx="200">
                  <c:v>15.686591332582831</c:v>
                </c:pt>
                <c:pt idx="201">
                  <c:v>15.685776548772269</c:v>
                </c:pt>
                <c:pt idx="202">
                  <c:v>15.684957742867759</c:v>
                </c:pt>
                <c:pt idx="203">
                  <c:v>15.684134895014658</c:v>
                </c:pt>
                <c:pt idx="204">
                  <c:v>15.683307985260317</c:v>
                </c:pt>
                <c:pt idx="205">
                  <c:v>15.682476993553587</c:v>
                </c:pt>
                <c:pt idx="206">
                  <c:v>15.681641899744347</c:v>
                </c:pt>
                <c:pt idx="207">
                  <c:v>15.680802683583</c:v>
                </c:pt>
                <c:pt idx="208">
                  <c:v>15.679959324719992</c:v>
                </c:pt>
                <c:pt idx="209">
                  <c:v>15.679111802705316</c:v>
                </c:pt>
                <c:pt idx="210">
                  <c:v>15.678260096988014</c:v>
                </c:pt>
                <c:pt idx="211">
                  <c:v>15.677404186915682</c:v>
                </c:pt>
                <c:pt idx="212">
                  <c:v>15.676544051733966</c:v>
                </c:pt>
                <c:pt idx="213">
                  <c:v>15.675679670586062</c:v>
                </c:pt>
                <c:pt idx="214">
                  <c:v>15.674811022512207</c:v>
                </c:pt>
                <c:pt idx="215">
                  <c:v>15.673938086449175</c:v>
                </c:pt>
                <c:pt idx="216">
                  <c:v>15.673060841229759</c:v>
                </c:pt>
                <c:pt idx="217">
                  <c:v>15.672179265582267</c:v>
                </c:pt>
                <c:pt idx="218">
                  <c:v>15.671293338129999</c:v>
                </c:pt>
                <c:pt idx="219">
                  <c:v>15.670403037390731</c:v>
                </c:pt>
                <c:pt idx="220">
                  <c:v>15.669508341776197</c:v>
                </c:pt>
                <c:pt idx="221">
                  <c:v>15.66860922959156</c:v>
                </c:pt>
                <c:pt idx="222">
                  <c:v>15.66770567903489</c:v>
                </c:pt>
                <c:pt idx="223">
                  <c:v>15.666797668196633</c:v>
                </c:pt>
                <c:pt idx="224">
                  <c:v>15.665885175059081</c:v>
                </c:pt>
                <c:pt idx="225">
                  <c:v>15.664968177495842</c:v>
                </c:pt>
                <c:pt idx="226">
                  <c:v>15.66404665327129</c:v>
                </c:pt>
                <c:pt idx="227">
                  <c:v>15.663120580040047</c:v>
                </c:pt>
                <c:pt idx="228">
                  <c:v>15.662189935346419</c:v>
                </c:pt>
                <c:pt idx="229">
                  <c:v>15.661254696623867</c:v>
                </c:pt>
                <c:pt idx="230">
                  <c:v>15.660314841194458</c:v>
                </c:pt>
                <c:pt idx="231">
                  <c:v>15.659370346268302</c:v>
                </c:pt>
                <c:pt idx="232">
                  <c:v>15.65842118894302</c:v>
                </c:pt>
                <c:pt idx="233">
                  <c:v>15.65746734620317</c:v>
                </c:pt>
                <c:pt idx="234">
                  <c:v>15.656508794919699</c:v>
                </c:pt>
                <c:pt idx="235">
                  <c:v>15.655545511849381</c:v>
                </c:pt>
                <c:pt idx="236">
                  <c:v>15.654577473634252</c:v>
                </c:pt>
                <c:pt idx="237">
                  <c:v>15.653604656801042</c:v>
                </c:pt>
                <c:pt idx="238">
                  <c:v>15.652627037760611</c:v>
                </c:pt>
                <c:pt idx="239">
                  <c:v>15.651644592807372</c:v>
                </c:pt>
                <c:pt idx="240">
                  <c:v>15.650657298118718</c:v>
                </c:pt>
                <c:pt idx="241">
                  <c:v>15.649665129754441</c:v>
                </c:pt>
                <c:pt idx="242">
                  <c:v>15.64866806365616</c:v>
                </c:pt>
                <c:pt idx="243">
                  <c:v>15.647666075646731</c:v>
                </c:pt>
                <c:pt idx="244">
                  <c:v>15.646659141429659</c:v>
                </c:pt>
                <c:pt idx="245">
                  <c:v>15.645647236588514</c:v>
                </c:pt>
                <c:pt idx="246">
                  <c:v>15.644630336586339</c:v>
                </c:pt>
                <c:pt idx="247">
                  <c:v>15.643608416765048</c:v>
                </c:pt>
                <c:pt idx="248">
                  <c:v>15.642581452344839</c:v>
                </c:pt>
                <c:pt idx="249">
                  <c:v>15.641549418423581</c:v>
                </c:pt>
                <c:pt idx="250">
                  <c:v>15.640512289976222</c:v>
                </c:pt>
                <c:pt idx="251">
                  <c:v>15.639470041854173</c:v>
                </c:pt>
                <c:pt idx="252">
                  <c:v>15.638422648784699</c:v>
                </c:pt>
                <c:pt idx="253">
                  <c:v>15.637370085370318</c:v>
                </c:pt>
                <c:pt idx="254">
                  <c:v>15.636312326088165</c:v>
                </c:pt>
                <c:pt idx="255">
                  <c:v>15.635249345289392</c:v>
                </c:pt>
                <c:pt idx="256">
                  <c:v>15.634181117198533</c:v>
                </c:pt>
                <c:pt idx="257">
                  <c:v>15.633107615912889</c:v>
                </c:pt>
                <c:pt idx="258">
                  <c:v>15.632028815401894</c:v>
                </c:pt>
                <c:pt idx="259">
                  <c:v>15.63094468950648</c:v>
                </c:pt>
                <c:pt idx="260">
                  <c:v>15.629855211938454</c:v>
                </c:pt>
                <c:pt idx="261">
                  <c:v>15.628760356279848</c:v>
                </c:pt>
                <c:pt idx="262">
                  <c:v>15.627660095982289</c:v>
                </c:pt>
                <c:pt idx="263">
                  <c:v>15.626554404366352</c:v>
                </c:pt>
                <c:pt idx="264">
                  <c:v>15.625443254620906</c:v>
                </c:pt>
                <c:pt idx="265">
                  <c:v>15.624326619802476</c:v>
                </c:pt>
                <c:pt idx="266">
                  <c:v>15.623204472834576</c:v>
                </c:pt>
                <c:pt idx="267">
                  <c:v>15.622076786507069</c:v>
                </c:pt>
                <c:pt idx="268">
                  <c:v>15.62094353347549</c:v>
                </c:pt>
                <c:pt idx="269">
                  <c:v>15.619804686260396</c:v>
                </c:pt>
                <c:pt idx="270">
                  <c:v>15.618660217246692</c:v>
                </c:pt>
                <c:pt idx="271">
                  <c:v>15.617510098682963</c:v>
                </c:pt>
                <c:pt idx="272">
                  <c:v>15.616354302680808</c:v>
                </c:pt>
                <c:pt idx="273">
                  <c:v>15.615192801214151</c:v>
                </c:pt>
                <c:pt idx="274">
                  <c:v>15.614025566118571</c:v>
                </c:pt>
                <c:pt idx="275">
                  <c:v>15.612852569090618</c:v>
                </c:pt>
                <c:pt idx="276">
                  <c:v>15.611673781687122</c:v>
                </c:pt>
                <c:pt idx="277">
                  <c:v>15.610489175324506</c:v>
                </c:pt>
                <c:pt idx="278">
                  <c:v>15.609298721278099</c:v>
                </c:pt>
                <c:pt idx="279">
                  <c:v>15.608102390681426</c:v>
                </c:pt>
                <c:pt idx="280">
                  <c:v>15.606900154525521</c:v>
                </c:pt>
                <c:pt idx="281">
                  <c:v>15.605691983658216</c:v>
                </c:pt>
                <c:pt idx="282">
                  <c:v>15.604477848783437</c:v>
                </c:pt>
                <c:pt idx="283">
                  <c:v>15.603257720460494</c:v>
                </c:pt>
                <c:pt idx="284">
                  <c:v>15.602031569103366</c:v>
                </c:pt>
                <c:pt idx="285">
                  <c:v>15.600799364979977</c:v>
                </c:pt>
                <c:pt idx="286">
                  <c:v>15.599561078211496</c:v>
                </c:pt>
                <c:pt idx="287">
                  <c:v>15.598316678771583</c:v>
                </c:pt>
                <c:pt idx="288">
                  <c:v>15.597066136485688</c:v>
                </c:pt>
                <c:pt idx="289">
                  <c:v>15.5958094210303</c:v>
                </c:pt>
                <c:pt idx="290">
                  <c:v>15.594546501932223</c:v>
                </c:pt>
                <c:pt idx="291">
                  <c:v>15.593277348567831</c:v>
                </c:pt>
                <c:pt idx="292">
                  <c:v>15.592001930162331</c:v>
                </c:pt>
                <c:pt idx="293">
                  <c:v>15.590720215789009</c:v>
                </c:pt>
                <c:pt idx="294">
                  <c:v>15.589432174368488</c:v>
                </c:pt>
                <c:pt idx="295">
                  <c:v>15.58813777466797</c:v>
                </c:pt>
                <c:pt idx="296">
                  <c:v>15.586836985300481</c:v>
                </c:pt>
                <c:pt idx="297">
                  <c:v>15.585529774724103</c:v>
                </c:pt>
                <c:pt idx="298">
                  <c:v>15.584216111241224</c:v>
                </c:pt>
                <c:pt idx="299">
                  <c:v>15.58289596299775</c:v>
                </c:pt>
                <c:pt idx="300">
                  <c:v>15.58156929798235</c:v>
                </c:pt>
                <c:pt idx="301">
                  <c:v>15.580236084025668</c:v>
                </c:pt>
                <c:pt idx="302">
                  <c:v>15.578896288799552</c:v>
                </c:pt>
                <c:pt idx="303">
                  <c:v>15.57754987981626</c:v>
                </c:pt>
                <c:pt idx="304">
                  <c:v>15.576196824427683</c:v>
                </c:pt>
                <c:pt idx="305">
                  <c:v>15.574837089824543</c:v>
                </c:pt>
                <c:pt idx="306">
                  <c:v>15.573470643035607</c:v>
                </c:pt>
                <c:pt idx="307">
                  <c:v>15.572097450926879</c:v>
                </c:pt>
                <c:pt idx="308">
                  <c:v>15.570717480200805</c:v>
                </c:pt>
                <c:pt idx="309">
                  <c:v>15.569330697395458</c:v>
                </c:pt>
                <c:pt idx="310">
                  <c:v>15.56793706888373</c:v>
                </c:pt>
                <c:pt idx="311">
                  <c:v>15.566536560872516</c:v>
                </c:pt>
                <c:pt idx="312">
                  <c:v>15.565129139401897</c:v>
                </c:pt>
                <c:pt idx="313">
                  <c:v>15.563714770344312</c:v>
                </c:pt>
                <c:pt idx="314">
                  <c:v>15.562293419403735</c:v>
                </c:pt>
                <c:pt idx="315">
                  <c:v>15.56086505211484</c:v>
                </c:pt>
                <c:pt idx="316">
                  <c:v>15.559429633842166</c:v>
                </c:pt>
                <c:pt idx="317">
                  <c:v>15.557987129779281</c:v>
                </c:pt>
                <c:pt idx="318">
                  <c:v>15.556537504947931</c:v>
                </c:pt>
                <c:pt idx="319">
                  <c:v>15.555080724197198</c:v>
                </c:pt>
                <c:pt idx="320">
                  <c:v>15.553616752202641</c:v>
                </c:pt>
                <c:pt idx="321">
                  <c:v>15.552145553465451</c:v>
                </c:pt>
                <c:pt idx="322">
                  <c:v>15.550667092311576</c:v>
                </c:pt>
                <c:pt idx="323">
                  <c:v>15.549181332890868</c:v>
                </c:pt>
                <c:pt idx="324">
                  <c:v>15.547688239176201</c:v>
                </c:pt>
                <c:pt idx="325">
                  <c:v>15.546187774962617</c:v>
                </c:pt>
                <c:pt idx="326">
                  <c:v>15.544679903866422</c:v>
                </c:pt>
                <c:pt idx="327">
                  <c:v>15.543164589324331</c:v>
                </c:pt>
                <c:pt idx="328">
                  <c:v>15.541641794592557</c:v>
                </c:pt>
                <c:pt idx="329">
                  <c:v>15.540111482745939</c:v>
                </c:pt>
                <c:pt idx="330">
                  <c:v>15.538573616677036</c:v>
                </c:pt>
                <c:pt idx="331">
                  <c:v>15.537028159095229</c:v>
                </c:pt>
                <c:pt idx="332">
                  <c:v>15.53547507252582</c:v>
                </c:pt>
                <c:pt idx="333">
                  <c:v>15.533914319309119</c:v>
                </c:pt>
                <c:pt idx="334">
                  <c:v>15.532345861599536</c:v>
                </c:pt>
                <c:pt idx="335">
                  <c:v>15.530769661364655</c:v>
                </c:pt>
                <c:pt idx="336">
                  <c:v>15.529185680384323</c:v>
                </c:pt>
                <c:pt idx="337">
                  <c:v>15.527593880249713</c:v>
                </c:pt>
                <c:pt idx="338">
                  <c:v>15.525994222362398</c:v>
                </c:pt>
                <c:pt idx="339">
                  <c:v>15.524386667933417</c:v>
                </c:pt>
                <c:pt idx="340">
                  <c:v>15.522771177982325</c:v>
                </c:pt>
                <c:pt idx="341">
                  <c:v>15.52114771333626</c:v>
                </c:pt>
                <c:pt idx="342">
                  <c:v>15.519516234628986</c:v>
                </c:pt>
                <c:pt idx="343">
                  <c:v>15.517876702299938</c:v>
                </c:pt>
                <c:pt idx="344">
                  <c:v>15.516229076593266</c:v>
                </c:pt>
                <c:pt idx="345">
                  <c:v>15.514573317556867</c:v>
                </c:pt>
                <c:pt idx="346">
                  <c:v>15.512909385041421</c:v>
                </c:pt>
                <c:pt idx="347">
                  <c:v>15.511237238699419</c:v>
                </c:pt>
                <c:pt idx="348">
                  <c:v>15.509556837984171</c:v>
                </c:pt>
                <c:pt idx="349">
                  <c:v>15.50786814214884</c:v>
                </c:pt>
                <c:pt idx="350">
                  <c:v>15.506171110245445</c:v>
                </c:pt>
                <c:pt idx="351">
                  <c:v>15.50446570112387</c:v>
                </c:pt>
                <c:pt idx="352">
                  <c:v>15.502751873430864</c:v>
                </c:pt>
                <c:pt idx="353">
                  <c:v>15.501029585609041</c:v>
                </c:pt>
                <c:pt idx="354">
                  <c:v>15.499298795895871</c:v>
                </c:pt>
                <c:pt idx="355">
                  <c:v>15.49755946232267</c:v>
                </c:pt>
                <c:pt idx="356">
                  <c:v>15.495811542713577</c:v>
                </c:pt>
                <c:pt idx="357">
                  <c:v>15.494054994684536</c:v>
                </c:pt>
                <c:pt idx="358">
                  <c:v>15.492289775642266</c:v>
                </c:pt>
                <c:pt idx="359">
                  <c:v>15.490515842783228</c:v>
                </c:pt>
                <c:pt idx="360">
                  <c:v>15.488733153092591</c:v>
                </c:pt>
                <c:pt idx="361">
                  <c:v>15.486941663343181</c:v>
                </c:pt>
                <c:pt idx="362">
                  <c:v>15.485141330094443</c:v>
                </c:pt>
                <c:pt idx="363">
                  <c:v>15.483332109691379</c:v>
                </c:pt>
                <c:pt idx="364">
                  <c:v>15.48151395826349</c:v>
                </c:pt>
                <c:pt idx="365">
                  <c:v>15.479686831723722</c:v>
                </c:pt>
                <c:pt idx="366">
                  <c:v>15.477850685767384</c:v>
                </c:pt>
                <c:pt idx="367">
                  <c:v>15.476005475871084</c:v>
                </c:pt>
                <c:pt idx="368">
                  <c:v>15.47415115729164</c:v>
                </c:pt>
                <c:pt idx="369">
                  <c:v>15.472287685065005</c:v>
                </c:pt>
                <c:pt idx="370">
                  <c:v>15.470415014005169</c:v>
                </c:pt>
                <c:pt idx="371">
                  <c:v>15.468533098703066</c:v>
                </c:pt>
                <c:pt idx="372">
                  <c:v>15.466641893525475</c:v>
                </c:pt>
                <c:pt idx="373">
                  <c:v>15.464741352613908</c:v>
                </c:pt>
                <c:pt idx="374">
                  <c:v>15.462831429883504</c:v>
                </c:pt>
                <c:pt idx="375">
                  <c:v>15.460912079021908</c:v>
                </c:pt>
                <c:pt idx="376">
                  <c:v>15.458983253488151</c:v>
                </c:pt>
                <c:pt idx="377">
                  <c:v>15.457044906511516</c:v>
                </c:pt>
                <c:pt idx="378">
                  <c:v>15.455096991090411</c:v>
                </c:pt>
                <c:pt idx="379">
                  <c:v>15.45313945999122</c:v>
                </c:pt>
                <c:pt idx="380">
                  <c:v>15.451172265747172</c:v>
                </c:pt>
                <c:pt idx="381">
                  <c:v>15.449195360657171</c:v>
                </c:pt>
                <c:pt idx="382">
                  <c:v>15.44720869678466</c:v>
                </c:pt>
                <c:pt idx="383">
                  <c:v>15.445212225956441</c:v>
                </c:pt>
                <c:pt idx="384">
                  <c:v>15.443205899761514</c:v>
                </c:pt>
                <c:pt idx="385">
                  <c:v>15.441189669549908</c:v>
                </c:pt>
                <c:pt idx="386">
                  <c:v>15.439163486431495</c:v>
                </c:pt>
                <c:pt idx="387">
                  <c:v>15.437127301274803</c:v>
                </c:pt>
                <c:pt idx="388">
                  <c:v>15.43508106470583</c:v>
                </c:pt>
                <c:pt idx="389">
                  <c:v>15.433024727106844</c:v>
                </c:pt>
                <c:pt idx="390">
                  <c:v>15.430958238615183</c:v>
                </c:pt>
                <c:pt idx="391">
                  <c:v>15.428881549122037</c:v>
                </c:pt>
                <c:pt idx="392">
                  <c:v>15.426794608271248</c:v>
                </c:pt>
                <c:pt idx="393">
                  <c:v>15.424697365458071</c:v>
                </c:pt>
                <c:pt idx="394">
                  <c:v>15.422589769827962</c:v>
                </c:pt>
                <c:pt idx="395">
                  <c:v>15.420471770275334</c:v>
                </c:pt>
                <c:pt idx="396">
                  <c:v>15.418343315442332</c:v>
                </c:pt>
                <c:pt idx="397">
                  <c:v>15.416204353717568</c:v>
                </c:pt>
                <c:pt idx="398">
                  <c:v>15.414054833234884</c:v>
                </c:pt>
                <c:pt idx="399">
                  <c:v>15.411894701872093</c:v>
                </c:pt>
                <c:pt idx="400">
                  <c:v>15.409723907249706</c:v>
                </c:pt>
                <c:pt idx="401">
                  <c:v>15.407542396729674</c:v>
                </c:pt>
                <c:pt idx="402">
                  <c:v>15.405350117414104</c:v>
                </c:pt>
                <c:pt idx="403">
                  <c:v>15.403147016143977</c:v>
                </c:pt>
                <c:pt idx="404">
                  <c:v>15.400933039497861</c:v>
                </c:pt>
                <c:pt idx="405">
                  <c:v>15.398708133790615</c:v>
                </c:pt>
                <c:pt idx="406">
                  <c:v>15.396472245072086</c:v>
                </c:pt>
                <c:pt idx="407">
                  <c:v>15.394225319125805</c:v>
                </c:pt>
                <c:pt idx="408">
                  <c:v>15.391967301467664</c:v>
                </c:pt>
                <c:pt idx="409">
                  <c:v>15.389698137344602</c:v>
                </c:pt>
                <c:pt idx="410">
                  <c:v>15.387417771733279</c:v>
                </c:pt>
                <c:pt idx="411">
                  <c:v>15.385126149338733</c:v>
                </c:pt>
                <c:pt idx="412">
                  <c:v>15.382823214593047</c:v>
                </c:pt>
                <c:pt idx="413">
                  <c:v>15.380508911653997</c:v>
                </c:pt>
                <c:pt idx="414">
                  <c:v>15.378183184403705</c:v>
                </c:pt>
                <c:pt idx="415">
                  <c:v>15.375845976447263</c:v>
                </c:pt>
                <c:pt idx="416">
                  <c:v>15.373497231111386</c:v>
                </c:pt>
                <c:pt idx="417">
                  <c:v>15.371136891443021</c:v>
                </c:pt>
                <c:pt idx="418">
                  <c:v>15.368764900207974</c:v>
                </c:pt>
                <c:pt idx="419">
                  <c:v>15.366381199889522</c:v>
                </c:pt>
                <c:pt idx="420">
                  <c:v>15.363985732687015</c:v>
                </c:pt>
                <c:pt idx="421">
                  <c:v>15.361578440514474</c:v>
                </c:pt>
                <c:pt idx="422">
                  <c:v>15.359159264999192</c:v>
                </c:pt>
                <c:pt idx="423">
                  <c:v>15.356728147480304</c:v>
                </c:pt>
                <c:pt idx="424">
                  <c:v>15.354285029007373</c:v>
                </c:pt>
                <c:pt idx="425">
                  <c:v>15.351829850338964</c:v>
                </c:pt>
                <c:pt idx="426">
                  <c:v>15.3493625519412</c:v>
                </c:pt>
                <c:pt idx="427">
                  <c:v>15.346883073986318</c:v>
                </c:pt>
                <c:pt idx="428">
                  <c:v>15.344391356351228</c:v>
                </c:pt>
                <c:pt idx="429">
                  <c:v>15.341887338616042</c:v>
                </c:pt>
                <c:pt idx="430">
                  <c:v>15.339370960062622</c:v>
                </c:pt>
                <c:pt idx="431">
                  <c:v>15.336842159673099</c:v>
                </c:pt>
                <c:pt idx="432">
                  <c:v>15.334300876128392</c:v>
                </c:pt>
                <c:pt idx="433">
                  <c:v>15.331747047806733</c:v>
                </c:pt>
                <c:pt idx="434">
                  <c:v>15.329180612782155</c:v>
                </c:pt>
                <c:pt idx="435">
                  <c:v>15.326601508823005</c:v>
                </c:pt>
                <c:pt idx="436">
                  <c:v>15.324009673390433</c:v>
                </c:pt>
                <c:pt idx="437">
                  <c:v>15.321405043636869</c:v>
                </c:pt>
                <c:pt idx="438">
                  <c:v>15.318787556404502</c:v>
                </c:pt>
                <c:pt idx="439">
                  <c:v>15.316157148223748</c:v>
                </c:pt>
                <c:pt idx="440">
                  <c:v>15.313513755311718</c:v>
                </c:pt>
                <c:pt idx="441">
                  <c:v>15.31085731357066</c:v>
                </c:pt>
                <c:pt idx="442">
                  <c:v>15.308187758586412</c:v>
                </c:pt>
                <c:pt idx="443">
                  <c:v>15.305505025626839</c:v>
                </c:pt>
                <c:pt idx="444">
                  <c:v>15.302809049640262</c:v>
                </c:pt>
                <c:pt idx="445">
                  <c:v>15.300099765253881</c:v>
                </c:pt>
                <c:pt idx="446">
                  <c:v>15.297377106772192</c:v>
                </c:pt>
                <c:pt idx="447">
                  <c:v>15.294641008175388</c:v>
                </c:pt>
                <c:pt idx="448">
                  <c:v>15.291891403117768</c:v>
                </c:pt>
                <c:pt idx="449">
                  <c:v>15.289128224926115</c:v>
                </c:pt>
                <c:pt idx="450">
                  <c:v>15.286351406598095</c:v>
                </c:pt>
                <c:pt idx="451">
                  <c:v>15.283560880800618</c:v>
                </c:pt>
                <c:pt idx="452">
                  <c:v>15.280756579868214</c:v>
                </c:pt>
                <c:pt idx="453">
                  <c:v>15.277938435801389</c:v>
                </c:pt>
                <c:pt idx="454">
                  <c:v>15.275106380264976</c:v>
                </c:pt>
                <c:pt idx="455">
                  <c:v>15.272260344586481</c:v>
                </c:pt>
                <c:pt idx="456">
                  <c:v>15.269400259754413</c:v>
                </c:pt>
                <c:pt idx="457">
                  <c:v>15.266526056416613</c:v>
                </c:pt>
                <c:pt idx="458">
                  <c:v>15.263637664878575</c:v>
                </c:pt>
                <c:pt idx="459">
                  <c:v>15.26073501510175</c:v>
                </c:pt>
                <c:pt idx="460">
                  <c:v>15.257818036701854</c:v>
                </c:pt>
                <c:pt idx="461">
                  <c:v>15.254886658947159</c:v>
                </c:pt>
                <c:pt idx="462">
                  <c:v>15.251940810756773</c:v>
                </c:pt>
                <c:pt idx="463">
                  <c:v>15.248980420698924</c:v>
                </c:pt>
                <c:pt idx="464">
                  <c:v>15.246005416989226</c:v>
                </c:pt>
                <c:pt idx="465">
                  <c:v>15.243015727488933</c:v>
                </c:pt>
                <c:pt idx="466">
                  <c:v>15.240011279703197</c:v>
                </c:pt>
                <c:pt idx="467">
                  <c:v>15.236992000779304</c:v>
                </c:pt>
                <c:pt idx="468">
                  <c:v>15.233957817504914</c:v>
                </c:pt>
                <c:pt idx="469">
                  <c:v>15.230908656306278</c:v>
                </c:pt>
                <c:pt idx="470">
                  <c:v>15.227844443246463</c:v>
                </c:pt>
                <c:pt idx="471">
                  <c:v>15.224765104023547</c:v>
                </c:pt>
                <c:pt idx="472">
                  <c:v>15.221670563968832</c:v>
                </c:pt>
                <c:pt idx="473">
                  <c:v>15.218560748045022</c:v>
                </c:pt>
                <c:pt idx="474">
                  <c:v>15.215435580844405</c:v>
                </c:pt>
                <c:pt idx="475">
                  <c:v>15.212294986587031</c:v>
                </c:pt>
                <c:pt idx="476">
                  <c:v>15.20913888911887</c:v>
                </c:pt>
                <c:pt idx="477">
                  <c:v>15.205967211909964</c:v>
                </c:pt>
                <c:pt idx="478">
                  <c:v>15.202779878052576</c:v>
                </c:pt>
                <c:pt idx="479">
                  <c:v>15.199576810259314</c:v>
                </c:pt>
                <c:pt idx="480">
                  <c:v>15.196357930861275</c:v>
                </c:pt>
                <c:pt idx="481">
                  <c:v>15.193123161806147</c:v>
                </c:pt>
                <c:pt idx="482">
                  <c:v>15.18987242465632</c:v>
                </c:pt>
                <c:pt idx="483">
                  <c:v>15.186605640586986</c:v>
                </c:pt>
                <c:pt idx="484">
                  <c:v>15.18332273038423</c:v>
                </c:pt>
                <c:pt idx="485">
                  <c:v>15.180023614443101</c:v>
                </c:pt>
                <c:pt idx="486">
                  <c:v>15.176708212765689</c:v>
                </c:pt>
                <c:pt idx="487">
                  <c:v>15.17337644495918</c:v>
                </c:pt>
                <c:pt idx="488">
                  <c:v>15.170028230233916</c:v>
                </c:pt>
                <c:pt idx="489">
                  <c:v>15.166663487401422</c:v>
                </c:pt>
                <c:pt idx="490">
                  <c:v>15.16328213487245</c:v>
                </c:pt>
                <c:pt idx="491">
                  <c:v>15.159884090654993</c:v>
                </c:pt>
                <c:pt idx="492">
                  <c:v>15.156469272352297</c:v>
                </c:pt>
                <c:pt idx="493">
                  <c:v>15.153037597160871</c:v>
                </c:pt>
                <c:pt idx="494">
                  <c:v>15.149588981868467</c:v>
                </c:pt>
                <c:pt idx="495">
                  <c:v>15.146123342852073</c:v>
                </c:pt>
                <c:pt idx="496">
                  <c:v>15.142640596075879</c:v>
                </c:pt>
                <c:pt idx="497">
                  <c:v>15.139140657089239</c:v>
                </c:pt>
                <c:pt idx="498">
                  <c:v>15.135623441024633</c:v>
                </c:pt>
                <c:pt idx="499">
                  <c:v>15.132088862595593</c:v>
                </c:pt>
                <c:pt idx="500">
                  <c:v>15.128536836094645</c:v>
                </c:pt>
                <c:pt idx="501">
                  <c:v>15.124967275391233</c:v>
                </c:pt>
                <c:pt idx="502">
                  <c:v>15.121380093929625</c:v>
                </c:pt>
                <c:pt idx="503">
                  <c:v>15.117775204726813</c:v>
                </c:pt>
                <c:pt idx="504">
                  <c:v>15.114152520370411</c:v>
                </c:pt>
                <c:pt idx="505">
                  <c:v>15.110511953016527</c:v>
                </c:pt>
                <c:pt idx="506">
                  <c:v>15.10685341438764</c:v>
                </c:pt>
                <c:pt idx="507">
                  <c:v>15.103176815770453</c:v>
                </c:pt>
                <c:pt idx="508">
                  <c:v>15.099482068013751</c:v>
                </c:pt>
                <c:pt idx="509">
                  <c:v>15.095769081526226</c:v>
                </c:pt>
                <c:pt idx="510">
                  <c:v>15.09203776627432</c:v>
                </c:pt>
                <c:pt idx="511">
                  <c:v>15.088288031780024</c:v>
                </c:pt>
                <c:pt idx="512">
                  <c:v>15.084519787118705</c:v>
                </c:pt>
                <c:pt idx="513">
                  <c:v>15.080732940916882</c:v>
                </c:pt>
                <c:pt idx="514">
                  <c:v>15.076927401350021</c:v>
                </c:pt>
                <c:pt idx="515">
                  <c:v>15.073103076140306</c:v>
                </c:pt>
                <c:pt idx="516">
                  <c:v>15.069259872554404</c:v>
                </c:pt>
                <c:pt idx="517">
                  <c:v>15.06539769740121</c:v>
                </c:pt>
                <c:pt idx="518">
                  <c:v>15.06151645702959</c:v>
                </c:pt>
                <c:pt idx="519">
                  <c:v>15.057616057326117</c:v>
                </c:pt>
                <c:pt idx="520">
                  <c:v>15.053696403712776</c:v>
                </c:pt>
                <c:pt idx="521">
                  <c:v>15.049757401144683</c:v>
                </c:pt>
                <c:pt idx="522">
                  <c:v>15.045798954107772</c:v>
                </c:pt>
                <c:pt idx="523">
                  <c:v>15.041820966616484</c:v>
                </c:pt>
                <c:pt idx="524">
                  <c:v>15.037823342211436</c:v>
                </c:pt>
                <c:pt idx="525">
                  <c:v>15.033805983957082</c:v>
                </c:pt>
                <c:pt idx="526">
                  <c:v>15.029768794439368</c:v>
                </c:pt>
                <c:pt idx="527">
                  <c:v>15.025711675763365</c:v>
                </c:pt>
                <c:pt idx="528">
                  <c:v>15.021634529550891</c:v>
                </c:pt>
                <c:pt idx="529">
                  <c:v>15.017537256938136</c:v>
                </c:pt>
                <c:pt idx="530">
                  <c:v>15.013419758573258</c:v>
                </c:pt>
                <c:pt idx="531">
                  <c:v>15.009281934613975</c:v>
                </c:pt>
                <c:pt idx="532">
                  <c:v>15.005123684725142</c:v>
                </c:pt>
                <c:pt idx="533">
                  <c:v>15.000944908076324</c:v>
                </c:pt>
                <c:pt idx="534">
                  <c:v>14.996745503339344</c:v>
                </c:pt>
                <c:pt idx="535">
                  <c:v>14.992525368685831</c:v>
                </c:pt>
                <c:pt idx="536">
                  <c:v>14.988284401784748</c:v>
                </c:pt>
                <c:pt idx="537">
                  <c:v>14.984022499799911</c:v>
                </c:pt>
                <c:pt idx="538">
                  <c:v>14.9797395593875</c:v>
                </c:pt>
                <c:pt idx="539">
                  <c:v>14.975435476693546</c:v>
                </c:pt>
                <c:pt idx="540">
                  <c:v>14.971110147351416</c:v>
                </c:pt>
                <c:pt idx="541">
                  <c:v>14.96676346647928</c:v>
                </c:pt>
                <c:pt idx="542">
                  <c:v>14.962395328677575</c:v>
                </c:pt>
                <c:pt idx="543">
                  <c:v>14.958005628026442</c:v>
                </c:pt>
                <c:pt idx="544">
                  <c:v>14.953594258083157</c:v>
                </c:pt>
                <c:pt idx="545">
                  <c:v>14.949161111879558</c:v>
                </c:pt>
                <c:pt idx="546">
                  <c:v>14.944706081919442</c:v>
                </c:pt>
                <c:pt idx="547">
                  <c:v>14.940229060175962</c:v>
                </c:pt>
                <c:pt idx="548">
                  <c:v>14.935729938089015</c:v>
                </c:pt>
                <c:pt idx="549">
                  <c:v>14.93120860656259</c:v>
                </c:pt>
                <c:pt idx="550">
                  <c:v>14.926664955962147</c:v>
                </c:pt>
                <c:pt idx="551">
                  <c:v>14.92209887611194</c:v>
                </c:pt>
                <c:pt idx="552">
                  <c:v>14.917510256292356</c:v>
                </c:pt>
                <c:pt idx="553">
                  <c:v>14.912898985237224</c:v>
                </c:pt>
                <c:pt idx="554">
                  <c:v>14.908264951131116</c:v>
                </c:pt>
                <c:pt idx="555">
                  <c:v>14.903608041606647</c:v>
                </c:pt>
                <c:pt idx="556">
                  <c:v>14.898928143741736</c:v>
                </c:pt>
                <c:pt idx="557">
                  <c:v>14.894225144056877</c:v>
                </c:pt>
                <c:pt idx="558">
                  <c:v>14.889498928512385</c:v>
                </c:pt>
                <c:pt idx="559">
                  <c:v>14.884749382505627</c:v>
                </c:pt>
                <c:pt idx="560">
                  <c:v>14.879976390868245</c:v>
                </c:pt>
                <c:pt idx="561">
                  <c:v>14.875179837863374</c:v>
                </c:pt>
                <c:pt idx="562">
                  <c:v>14.870359607182815</c:v>
                </c:pt>
                <c:pt idx="563">
                  <c:v>14.865515581944234</c:v>
                </c:pt>
                <c:pt idx="564">
                  <c:v>14.860647644688314</c:v>
                </c:pt>
                <c:pt idx="565">
                  <c:v>14.855755677375916</c:v>
                </c:pt>
                <c:pt idx="566">
                  <c:v>14.850839561385211</c:v>
                </c:pt>
                <c:pt idx="567">
                  <c:v>14.845899177508809</c:v>
                </c:pt>
                <c:pt idx="568">
                  <c:v>14.840934405950865</c:v>
                </c:pt>
                <c:pt idx="569">
                  <c:v>14.83594512632417</c:v>
                </c:pt>
                <c:pt idx="570">
                  <c:v>14.830931217647239</c:v>
                </c:pt>
                <c:pt idx="571">
                  <c:v>14.825892558341378</c:v>
                </c:pt>
                <c:pt idx="572">
                  <c:v>14.820829026227727</c:v>
                </c:pt>
                <c:pt idx="573">
                  <c:v>14.81574049852431</c:v>
                </c:pt>
                <c:pt idx="574">
                  <c:v>14.810626851843042</c:v>
                </c:pt>
                <c:pt idx="575">
                  <c:v>14.805487962186751</c:v>
                </c:pt>
                <c:pt idx="576">
                  <c:v>14.800323704946168</c:v>
                </c:pt>
                <c:pt idx="577">
                  <c:v>14.795133954896897</c:v>
                </c:pt>
                <c:pt idx="578">
                  <c:v>14.789918586196395</c:v>
                </c:pt>
                <c:pt idx="579">
                  <c:v>14.784677472380899</c:v>
                </c:pt>
                <c:pt idx="580">
                  <c:v>14.77941048636238</c:v>
                </c:pt>
                <c:pt idx="581">
                  <c:v>14.774117500425445</c:v>
                </c:pt>
                <c:pt idx="582">
                  <c:v>14.768798386224258</c:v>
                </c:pt>
                <c:pt idx="583">
                  <c:v>14.763453014779405</c:v>
                </c:pt>
                <c:pt idx="584">
                  <c:v>14.758081256474789</c:v>
                </c:pt>
                <c:pt idx="585">
                  <c:v>14.752682981054468</c:v>
                </c:pt>
                <c:pt idx="586">
                  <c:v>14.747258057619515</c:v>
                </c:pt>
                <c:pt idx="587">
                  <c:v>14.741806354624828</c:v>
                </c:pt>
                <c:pt idx="588">
                  <c:v>14.736327739875943</c:v>
                </c:pt>
                <c:pt idx="589">
                  <c:v>14.730822080525844</c:v>
                </c:pt>
                <c:pt idx="590">
                  <c:v>14.725289243071717</c:v>
                </c:pt>
                <c:pt idx="591">
                  <c:v>14.719729093351736</c:v>
                </c:pt>
                <c:pt idx="592">
                  <c:v>14.71414149654179</c:v>
                </c:pt>
                <c:pt idx="593">
                  <c:v>14.708526317152231</c:v>
                </c:pt>
                <c:pt idx="594">
                  <c:v>14.702883419024573</c:v>
                </c:pt>
                <c:pt idx="595">
                  <c:v>14.697212665328207</c:v>
                </c:pt>
                <c:pt idx="596">
                  <c:v>14.691513918557069</c:v>
                </c:pt>
                <c:pt idx="597">
                  <c:v>14.685787040526307</c:v>
                </c:pt>
                <c:pt idx="598">
                  <c:v>14.680031892368945</c:v>
                </c:pt>
                <c:pt idx="599">
                  <c:v>14.674248334532493</c:v>
                </c:pt>
                <c:pt idx="600">
                  <c:v>14.668436226775583</c:v>
                </c:pt>
                <c:pt idx="601">
                  <c:v>14.662595428164556</c:v>
                </c:pt>
                <c:pt idx="602">
                  <c:v>14.656725797070052</c:v>
                </c:pt>
                <c:pt idx="603">
                  <c:v>14.650827191163572</c:v>
                </c:pt>
                <c:pt idx="604">
                  <c:v>14.644899467414024</c:v>
                </c:pt>
                <c:pt idx="605">
                  <c:v>14.638942482084264</c:v>
                </c:pt>
                <c:pt idx="606">
                  <c:v>14.6329560907276</c:v>
                </c:pt>
                <c:pt idx="607">
                  <c:v>14.626940148184296</c:v>
                </c:pt>
                <c:pt idx="608">
                  <c:v>14.620894508578051</c:v>
                </c:pt>
                <c:pt idx="609">
                  <c:v>14.614819025312459</c:v>
                </c:pt>
                <c:pt idx="610">
                  <c:v>14.60871355106746</c:v>
                </c:pt>
                <c:pt idx="611">
                  <c:v>14.602577937795758</c:v>
                </c:pt>
                <c:pt idx="612">
                  <c:v>14.596412036719245</c:v>
                </c:pt>
                <c:pt idx="613">
                  <c:v>14.59021569832538</c:v>
                </c:pt>
                <c:pt idx="614">
                  <c:v>14.583988772363572</c:v>
                </c:pt>
                <c:pt idx="615">
                  <c:v>14.577731107841531</c:v>
                </c:pt>
                <c:pt idx="616">
                  <c:v>14.571442553021612</c:v>
                </c:pt>
                <c:pt idx="617">
                  <c:v>14.565122955417134</c:v>
                </c:pt>
                <c:pt idx="618">
                  <c:v>14.558772161788678</c:v>
                </c:pt>
                <c:pt idx="619">
                  <c:v>14.552390018140379</c:v>
                </c:pt>
                <c:pt idx="620">
                  <c:v>14.545976369716183</c:v>
                </c:pt>
                <c:pt idx="621">
                  <c:v>14.539531060996104</c:v>
                </c:pt>
                <c:pt idx="622">
                  <c:v>14.533053935692447</c:v>
                </c:pt>
                <c:pt idx="623">
                  <c:v>14.526544836746016</c:v>
                </c:pt>
                <c:pt idx="624">
                  <c:v>14.520003606322312</c:v>
                </c:pt>
                <c:pt idx="625">
                  <c:v>14.513430085807702</c:v>
                </c:pt>
                <c:pt idx="626">
                  <c:v>14.506824115805575</c:v>
                </c:pt>
                <c:pt idx="627">
                  <c:v>14.500185536132472</c:v>
                </c:pt>
                <c:pt idx="628">
                  <c:v>14.493514185814208</c:v>
                </c:pt>
                <c:pt idx="629">
                  <c:v>14.486809903081966</c:v>
                </c:pt>
                <c:pt idx="630">
                  <c:v>14.480072525368373</c:v>
                </c:pt>
                <c:pt idx="631">
                  <c:v>14.473301889303562</c:v>
                </c:pt>
                <c:pt idx="632">
                  <c:v>14.466497830711202</c:v>
                </c:pt>
                <c:pt idx="633">
                  <c:v>14.45966018460453</c:v>
                </c:pt>
                <c:pt idx="634">
                  <c:v>14.452788785182342</c:v>
                </c:pt>
                <c:pt idx="635">
                  <c:v>14.44588346582497</c:v>
                </c:pt>
                <c:pt idx="636">
                  <c:v>14.438944059090247</c:v>
                </c:pt>
                <c:pt idx="637">
                  <c:v>14.431970396709449</c:v>
                </c:pt>
                <c:pt idx="638">
                  <c:v>14.424962309583208</c:v>
                </c:pt>
                <c:pt idx="639">
                  <c:v>14.417919627777414</c:v>
                </c:pt>
                <c:pt idx="640">
                  <c:v>14.410842180519097</c:v>
                </c:pt>
                <c:pt idx="641">
                  <c:v>14.403729796192287</c:v>
                </c:pt>
                <c:pt idx="642">
                  <c:v>14.396582302333846</c:v>
                </c:pt>
                <c:pt idx="643">
                  <c:v>14.38939952562929</c:v>
                </c:pt>
                <c:pt idx="644">
                  <c:v>14.382181291908587</c:v>
                </c:pt>
                <c:pt idx="645">
                  <c:v>14.374927426141937</c:v>
                </c:pt>
                <c:pt idx="646">
                  <c:v>14.367637752435517</c:v>
                </c:pt>
                <c:pt idx="647">
                  <c:v>14.360312094027229</c:v>
                </c:pt>
                <c:pt idx="648">
                  <c:v>14.352950273282403</c:v>
                </c:pt>
                <c:pt idx="649">
                  <c:v>14.345552111689496</c:v>
                </c:pt>
                <c:pt idx="650">
                  <c:v>14.338117429855766</c:v>
                </c:pt>
                <c:pt idx="651">
                  <c:v>14.330646047502908</c:v>
                </c:pt>
                <c:pt idx="652">
                  <c:v>14.323137783462702</c:v>
                </c:pt>
                <c:pt idx="653">
                  <c:v>14.315592455672606</c:v>
                </c:pt>
                <c:pt idx="654">
                  <c:v>14.308009881171342</c:v>
                </c:pt>
                <c:pt idx="655">
                  <c:v>14.300389876094473</c:v>
                </c:pt>
                <c:pt idx="656">
                  <c:v>14.292732255669923</c:v>
                </c:pt>
                <c:pt idx="657">
                  <c:v>14.285036834213518</c:v>
                </c:pt>
                <c:pt idx="658">
                  <c:v>14.277303425124463</c:v>
                </c:pt>
                <c:pt idx="659">
                  <c:v>14.269531840880843</c:v>
                </c:pt>
                <c:pt idx="660">
                  <c:v>14.261721893035046</c:v>
                </c:pt>
                <c:pt idx="661">
                  <c:v>14.253873392209217</c:v>
                </c:pt>
                <c:pt idx="662">
                  <c:v>14.245986148090656</c:v>
                </c:pt>
                <c:pt idx="663">
                  <c:v>14.238059969427201</c:v>
                </c:pt>
                <c:pt idx="664">
                  <c:v>14.230094664022598</c:v>
                </c:pt>
                <c:pt idx="665">
                  <c:v>14.222090038731835</c:v>
                </c:pt>
                <c:pt idx="666">
                  <c:v>14.21404589945646</c:v>
                </c:pt>
                <c:pt idx="667">
                  <c:v>14.205962051139876</c:v>
                </c:pt>
                <c:pt idx="668">
                  <c:v>14.197838297762605</c:v>
                </c:pt>
                <c:pt idx="669">
                  <c:v>14.189674442337546</c:v>
                </c:pt>
                <c:pt idx="670">
                  <c:v>14.181470286905189</c:v>
                </c:pt>
                <c:pt idx="671">
                  <c:v>14.173225632528816</c:v>
                </c:pt>
                <c:pt idx="672">
                  <c:v>14.164940279289683</c:v>
                </c:pt>
                <c:pt idx="673">
                  <c:v>14.156614026282165</c:v>
                </c:pt>
                <c:pt idx="674">
                  <c:v>14.148246671608891</c:v>
                </c:pt>
                <c:pt idx="675">
                  <c:v>14.13983801237584</c:v>
                </c:pt>
                <c:pt idx="676">
                  <c:v>14.131387844687431</c:v>
                </c:pt>
                <c:pt idx="677">
                  <c:v>14.122895963641572</c:v>
                </c:pt>
                <c:pt idx="678">
                  <c:v>14.114362163324692</c:v>
                </c:pt>
                <c:pt idx="679">
                  <c:v>14.105786236806754</c:v>
                </c:pt>
                <c:pt idx="680">
                  <c:v>14.097167976136229</c:v>
                </c:pt>
                <c:pt idx="681">
                  <c:v>14.088507172335056</c:v>
                </c:pt>
                <c:pt idx="682">
                  <c:v>14.079803615393581</c:v>
                </c:pt>
                <c:pt idx="683">
                  <c:v>14.071057094265457</c:v>
                </c:pt>
                <c:pt idx="684">
                  <c:v>14.062267396862527</c:v>
                </c:pt>
                <c:pt idx="685">
                  <c:v>14.053434310049687</c:v>
                </c:pt>
                <c:pt idx="686">
                  <c:v>14.044557619639711</c:v>
                </c:pt>
                <c:pt idx="687">
                  <c:v>14.035637110388061</c:v>
                </c:pt>
                <c:pt idx="688">
                  <c:v>14.026672565987671</c:v>
                </c:pt>
                <c:pt idx="689">
                  <c:v>14.017663769063692</c:v>
                </c:pt>
                <c:pt idx="690">
                  <c:v>14.008610501168231</c:v>
                </c:pt>
                <c:pt idx="691">
                  <c:v>13.999512542775051</c:v>
                </c:pt>
                <c:pt idx="692">
                  <c:v>13.990369673274243</c:v>
                </c:pt>
                <c:pt idx="693">
                  <c:v>13.981181670966883</c:v>
                </c:pt>
                <c:pt idx="694">
                  <c:v>13.971948313059656</c:v>
                </c:pt>
                <c:pt idx="695">
                  <c:v>13.962669375659445</c:v>
                </c:pt>
                <c:pt idx="696">
                  <c:v>13.953344633767916</c:v>
                </c:pt>
                <c:pt idx="697">
                  <c:v>13.943973861276048</c:v>
                </c:pt>
                <c:pt idx="698">
                  <c:v>13.934556830958659</c:v>
                </c:pt>
                <c:pt idx="699">
                  <c:v>13.925093314468899</c:v>
                </c:pt>
                <c:pt idx="700">
                  <c:v>13.9155830823327</c:v>
                </c:pt>
                <c:pt idx="701">
                  <c:v>13.906025903943224</c:v>
                </c:pt>
                <c:pt idx="702">
                  <c:v>13.896421547555267</c:v>
                </c:pt>
                <c:pt idx="703">
                  <c:v>13.886769780279636</c:v>
                </c:pt>
                <c:pt idx="704">
                  <c:v>13.87707036807751</c:v>
                </c:pt>
                <c:pt idx="705">
                  <c:v>13.867323075754756</c:v>
                </c:pt>
                <c:pt idx="706">
                  <c:v>13.85752766695623</c:v>
                </c:pt>
                <c:pt idx="707">
                  <c:v>13.847683904160053</c:v>
                </c:pt>
                <c:pt idx="708">
                  <c:v>13.837791548671833</c:v>
                </c:pt>
                <c:pt idx="709">
                  <c:v>13.827850360618898</c:v>
                </c:pt>
                <c:pt idx="710">
                  <c:v>13.817860098944465</c:v>
                </c:pt>
                <c:pt idx="711">
                  <c:v>13.807820521401801</c:v>
                </c:pt>
                <c:pt idx="712">
                  <c:v>13.797731384548351</c:v>
                </c:pt>
                <c:pt idx="713">
                  <c:v>13.787592443739822</c:v>
                </c:pt>
                <c:pt idx="714">
                  <c:v>13.777403453124274</c:v>
                </c:pt>
                <c:pt idx="715">
                  <c:v>13.767164165636132</c:v>
                </c:pt>
                <c:pt idx="716">
                  <c:v>13.756874332990215</c:v>
                </c:pt>
                <c:pt idx="717">
                  <c:v>13.746533705675709</c:v>
                </c:pt>
                <c:pt idx="718">
                  <c:v>13.736142032950113</c:v>
                </c:pt>
                <c:pt idx="719">
                  <c:v>13.725699062833165</c:v>
                </c:pt>
                <c:pt idx="720">
                  <c:v>13.715204542100729</c:v>
                </c:pt>
                <c:pt idx="721">
                  <c:v>13.704658216278649</c:v>
                </c:pt>
                <c:pt idx="722">
                  <c:v>13.69405982963659</c:v>
                </c:pt>
                <c:pt idx="723">
                  <c:v>13.683409125181836</c:v>
                </c:pt>
                <c:pt idx="724">
                  <c:v>13.672705844653041</c:v>
                </c:pt>
                <c:pt idx="725">
                  <c:v>13.661949728513992</c:v>
                </c:pt>
                <c:pt idx="726">
                  <c:v>13.651140515947294</c:v>
                </c:pt>
                <c:pt idx="727">
                  <c:v>13.640277944848059</c:v>
                </c:pt>
                <c:pt idx="728">
                  <c:v>13.629361751817541</c:v>
                </c:pt>
                <c:pt idx="729">
                  <c:v>13.618391672156763</c:v>
                </c:pt>
                <c:pt idx="730">
                  <c:v>13.607367439860083</c:v>
                </c:pt>
                <c:pt idx="731">
                  <c:v>13.596288787608749</c:v>
                </c:pt>
                <c:pt idx="732">
                  <c:v>13.585155446764423</c:v>
                </c:pt>
                <c:pt idx="733">
                  <c:v>13.573967147362662</c:v>
                </c:pt>
                <c:pt idx="734">
                  <c:v>13.562723618106366</c:v>
                </c:pt>
                <c:pt idx="735">
                  <c:v>13.551424586359214</c:v>
                </c:pt>
                <c:pt idx="736">
                  <c:v>13.540069778139038</c:v>
                </c:pt>
                <c:pt idx="737">
                  <c:v>13.528658918111191</c:v>
                </c:pt>
                <c:pt idx="738">
                  <c:v>13.517191729581862</c:v>
                </c:pt>
                <c:pt idx="739">
                  <c:v>13.505667934491374</c:v>
                </c:pt>
                <c:pt idx="740">
                  <c:v>13.494087253407432</c:v>
                </c:pt>
                <c:pt idx="741">
                  <c:v>13.482449405518356</c:v>
                </c:pt>
                <c:pt idx="742">
                  <c:v>13.470754108626275</c:v>
                </c:pt>
                <c:pt idx="743">
                  <c:v>13.459001079140268</c:v>
                </c:pt>
                <c:pt idx="744">
                  <c:v>13.447190032069507</c:v>
                </c:pt>
                <c:pt idx="745">
                  <c:v>13.435320681016329</c:v>
                </c:pt>
                <c:pt idx="746">
                  <c:v>13.4233927381693</c:v>
                </c:pt>
                <c:pt idx="747">
                  <c:v>13.411405914296241</c:v>
                </c:pt>
                <c:pt idx="748">
                  <c:v>13.399359918737204</c:v>
                </c:pt>
                <c:pt idx="749">
                  <c:v>13.387254459397434</c:v>
                </c:pt>
                <c:pt idx="750">
                  <c:v>13.375089242740275</c:v>
                </c:pt>
                <c:pt idx="751">
                  <c:v>13.362863973780062</c:v>
                </c:pt>
                <c:pt idx="752">
                  <c:v>13.350578356074966</c:v>
                </c:pt>
                <c:pt idx="753">
                  <c:v>13.338232091719798</c:v>
                </c:pt>
                <c:pt idx="754">
                  <c:v>13.325824881338797</c:v>
                </c:pt>
                <c:pt idx="755">
                  <c:v>13.313356424078366</c:v>
                </c:pt>
                <c:pt idx="756">
                  <c:v>13.300826417599774</c:v>
                </c:pt>
                <c:pt idx="757">
                  <c:v>13.288234558071826</c:v>
                </c:pt>
                <c:pt idx="758">
                  <c:v>13.275580540163499</c:v>
                </c:pt>
                <c:pt idx="759">
                  <c:v>13.262864057036531</c:v>
                </c:pt>
                <c:pt idx="760">
                  <c:v>13.250084800337991</c:v>
                </c:pt>
                <c:pt idx="761">
                  <c:v>13.237242460192794</c:v>
                </c:pt>
                <c:pt idx="762">
                  <c:v>13.22433672519619</c:v>
                </c:pt>
                <c:pt idx="763">
                  <c:v>13.211367282406211</c:v>
                </c:pt>
                <c:pt idx="764">
                  <c:v>13.198333817336087</c:v>
                </c:pt>
                <c:pt idx="765">
                  <c:v>13.185236013946614</c:v>
                </c:pt>
                <c:pt idx="766">
                  <c:v>13.172073554638498</c:v>
                </c:pt>
                <c:pt idx="767">
                  <c:v>13.15884612024464</c:v>
                </c:pt>
                <c:pt idx="768">
                  <c:v>13.145553390022423</c:v>
                </c:pt>
                <c:pt idx="769">
                  <c:v>13.132195041645904</c:v>
                </c:pt>
                <c:pt idx="770">
                  <c:v>13.118770751198017</c:v>
                </c:pt>
                <c:pt idx="771">
                  <c:v>13.105280193162715</c:v>
                </c:pt>
                <c:pt idx="772">
                  <c:v>13.091723040417074</c:v>
                </c:pt>
                <c:pt idx="773">
                  <c:v>13.078098964223361</c:v>
                </c:pt>
                <c:pt idx="774">
                  <c:v>13.064407634221066</c:v>
                </c:pt>
                <c:pt idx="775">
                  <c:v>13.050648718418891</c:v>
                </c:pt>
                <c:pt idx="776">
                  <c:v>13.036821883186693</c:v>
                </c:pt>
                <c:pt idx="777">
                  <c:v>13.022926793247402</c:v>
                </c:pt>
                <c:pt idx="778">
                  <c:v>13.008963111668894</c:v>
                </c:pt>
                <c:pt idx="779">
                  <c:v>12.994930499855801</c:v>
                </c:pt>
                <c:pt idx="780">
                  <c:v>12.980828617541331</c:v>
                </c:pt>
                <c:pt idx="781">
                  <c:v>12.96665712277899</c:v>
                </c:pt>
                <c:pt idx="782">
                  <c:v>12.952415671934306</c:v>
                </c:pt>
                <c:pt idx="783">
                  <c:v>12.93810391967649</c:v>
                </c:pt>
                <c:pt idx="784">
                  <c:v>12.923721518970064</c:v>
                </c:pt>
                <c:pt idx="785">
                  <c:v>12.90926812106645</c:v>
                </c:pt>
                <c:pt idx="786">
                  <c:v>12.894743375495503</c:v>
                </c:pt>
                <c:pt idx="787">
                  <c:v>12.880146930057027</c:v>
                </c:pt>
                <c:pt idx="788">
                  <c:v>12.865478430812221</c:v>
                </c:pt>
                <c:pt idx="789">
                  <c:v>12.850737522075102</c:v>
                </c:pt>
                <c:pt idx="790">
                  <c:v>12.835923846403887</c:v>
                </c:pt>
                <c:pt idx="791">
                  <c:v>12.821037044592313</c:v>
                </c:pt>
                <c:pt idx="792">
                  <c:v>12.806076755660939</c:v>
                </c:pt>
                <c:pt idx="793">
                  <c:v>12.791042616848385</c:v>
                </c:pt>
                <c:pt idx="794">
                  <c:v>12.775934263602533</c:v>
                </c:pt>
                <c:pt idx="795">
                  <c:v>12.760751329571704</c:v>
                </c:pt>
                <c:pt idx="796">
                  <c:v>12.745493446595745</c:v>
                </c:pt>
                <c:pt idx="797">
                  <c:v>12.730160244697137</c:v>
                </c:pt>
                <c:pt idx="798">
                  <c:v>12.714751352071998</c:v>
                </c:pt>
                <c:pt idx="799">
                  <c:v>12.699266395081073</c:v>
                </c:pt>
                <c:pt idx="800">
                  <c:v>12.683704998240684</c:v>
                </c:pt>
                <c:pt idx="801">
                  <c:v>12.668066784213611</c:v>
                </c:pt>
                <c:pt idx="802">
                  <c:v>12.652351373799952</c:v>
                </c:pt>
                <c:pt idx="803">
                  <c:v>12.636558385927922</c:v>
                </c:pt>
                <c:pt idx="804">
                  <c:v>12.620687437644619</c:v>
                </c:pt>
                <c:pt idx="805">
                  <c:v>12.604738144106735</c:v>
                </c:pt>
                <c:pt idx="806">
                  <c:v>12.588710118571218</c:v>
                </c:pt>
                <c:pt idx="807">
                  <c:v>12.572602972385907</c:v>
                </c:pt>
                <c:pt idx="808">
                  <c:v>12.556416314980094</c:v>
                </c:pt>
                <c:pt idx="809">
                  <c:v>12.540149753855072</c:v>
                </c:pt>
                <c:pt idx="810">
                  <c:v>12.523802894574587</c:v>
                </c:pt>
                <c:pt idx="811">
                  <c:v>12.507375340755305</c:v>
                </c:pt>
                <c:pt idx="812">
                  <c:v>12.490866694057193</c:v>
                </c:pt>
                <c:pt idx="813">
                  <c:v>12.474276554173837</c:v>
                </c:pt>
                <c:pt idx="814">
                  <c:v>12.457604518822766</c:v>
                </c:pt>
                <c:pt idx="815">
                  <c:v>12.440850183735684</c:v>
                </c:pt>
                <c:pt idx="816">
                  <c:v>12.424013142648665</c:v>
                </c:pt>
                <c:pt idx="817">
                  <c:v>12.407092987292296</c:v>
                </c:pt>
                <c:pt idx="818">
                  <c:v>12.3900893073818</c:v>
                </c:pt>
                <c:pt idx="819">
                  <c:v>12.373001690607063</c:v>
                </c:pt>
                <c:pt idx="820">
                  <c:v>12.355829722622648</c:v>
                </c:pt>
                <c:pt idx="821">
                  <c:v>12.33857298703774</c:v>
                </c:pt>
                <c:pt idx="822">
                  <c:v>12.321231065406073</c:v>
                </c:pt>
                <c:pt idx="823">
                  <c:v>12.303803537215748</c:v>
                </c:pt>
                <c:pt idx="824">
                  <c:v>12.286289979879054</c:v>
                </c:pt>
                <c:pt idx="825">
                  <c:v>12.268689968722231</c:v>
                </c:pt>
                <c:pt idx="826">
                  <c:v>12.251003076975156</c:v>
                </c:pt>
                <c:pt idx="827">
                  <c:v>12.233228875760997</c:v>
                </c:pt>
                <c:pt idx="828">
                  <c:v>12.215366934085822</c:v>
                </c:pt>
                <c:pt idx="829">
                  <c:v>12.19741681882814</c:v>
                </c:pt>
                <c:pt idx="830">
                  <c:v>12.17937809472841</c:v>
                </c:pt>
                <c:pt idx="831">
                  <c:v>12.161250324378466</c:v>
                </c:pt>
                <c:pt idx="832">
                  <c:v>12.143033068210929</c:v>
                </c:pt>
                <c:pt idx="833">
                  <c:v>12.124725884488544</c:v>
                </c:pt>
                <c:pt idx="834">
                  <c:v>12.106328329293463</c:v>
                </c:pt>
                <c:pt idx="835">
                  <c:v>12.08783995651649</c:v>
                </c:pt>
                <c:pt idx="836">
                  <c:v>12.069260317846251</c:v>
                </c:pt>
                <c:pt idx="837">
                  <c:v>12.050588962758336</c:v>
                </c:pt>
                <c:pt idx="838">
                  <c:v>12.031825438504367</c:v>
                </c:pt>
                <c:pt idx="839">
                  <c:v>12.012969290101019</c:v>
                </c:pt>
                <c:pt idx="840">
                  <c:v>11.994020060318999</c:v>
                </c:pt>
                <c:pt idx="841">
                  <c:v>11.974977289671934</c:v>
                </c:pt>
                <c:pt idx="842">
                  <c:v>11.95584051640526</c:v>
                </c:pt>
                <c:pt idx="843">
                  <c:v>11.936609276485008</c:v>
                </c:pt>
                <c:pt idx="844">
                  <c:v>11.91728310358655</c:v>
                </c:pt>
                <c:pt idx="845">
                  <c:v>11.897861529083297</c:v>
                </c:pt>
                <c:pt idx="846">
                  <c:v>11.87834408203533</c:v>
                </c:pt>
                <c:pt idx="847">
                  <c:v>11.858730289178002</c:v>
                </c:pt>
                <c:pt idx="848">
                  <c:v>11.839019674910425</c:v>
                </c:pt>
                <c:pt idx="849">
                  <c:v>11.819211761283967</c:v>
                </c:pt>
                <c:pt idx="850">
                  <c:v>11.799306067990656</c:v>
                </c:pt>
                <c:pt idx="851">
                  <c:v>11.779302112351527</c:v>
                </c:pt>
                <c:pt idx="852">
                  <c:v>11.759199409304916</c:v>
                </c:pt>
                <c:pt idx="853">
                  <c:v>11.738997471394709</c:v>
                </c:pt>
                <c:pt idx="854">
                  <c:v>11.718695808758524</c:v>
                </c:pt>
                <c:pt idx="855">
                  <c:v>11.69829392911581</c:v>
                </c:pt>
                <c:pt idx="856">
                  <c:v>11.677791337755934</c:v>
                </c:pt>
                <c:pt idx="857">
                  <c:v>11.657187537526177</c:v>
                </c:pt>
                <c:pt idx="858">
                  <c:v>11.636482028819682</c:v>
                </c:pt>
                <c:pt idx="859">
                  <c:v>11.615674309563314</c:v>
                </c:pt>
                <c:pt idx="860">
                  <c:v>11.59476387520554</c:v>
                </c:pt>
                <c:pt idx="861">
                  <c:v>11.573750218704141</c:v>
                </c:pt>
                <c:pt idx="862">
                  <c:v>11.552632830513936</c:v>
                </c:pt>
                <c:pt idx="863">
                  <c:v>11.531411198574439</c:v>
                </c:pt>
                <c:pt idx="864">
                  <c:v>11.510084808297425</c:v>
                </c:pt>
                <c:pt idx="865">
                  <c:v>11.488653142554465</c:v>
                </c:pt>
                <c:pt idx="866">
                  <c:v>11.467115681664371</c:v>
                </c:pt>
                <c:pt idx="867">
                  <c:v>11.445471903380607</c:v>
                </c:pt>
                <c:pt idx="868">
                  <c:v>11.423721282878631</c:v>
                </c:pt>
                <c:pt idx="869">
                  <c:v>11.401863292743148</c:v>
                </c:pt>
                <c:pt idx="870">
                  <c:v>11.37989740295534</c:v>
                </c:pt>
                <c:pt idx="871">
                  <c:v>11.357823080880005</c:v>
                </c:pt>
                <c:pt idx="872">
                  <c:v>11.335639791252644</c:v>
                </c:pt>
                <c:pt idx="873">
                  <c:v>11.313346996166487</c:v>
                </c:pt>
                <c:pt idx="874">
                  <c:v>11.290944155059435</c:v>
                </c:pt>
                <c:pt idx="875">
                  <c:v>11.26843072470097</c:v>
                </c:pt>
                <c:pt idx="876">
                  <c:v>11.245806159178963</c:v>
                </c:pt>
                <c:pt idx="877">
                  <c:v>11.22306990988646</c:v>
                </c:pt>
                <c:pt idx="878">
                  <c:v>11.200221425508364</c:v>
                </c:pt>
                <c:pt idx="879">
                  <c:v>11.177260152008058</c:v>
                </c:pt>
                <c:pt idx="880">
                  <c:v>11.154185532613997</c:v>
                </c:pt>
                <c:pt idx="881">
                  <c:v>11.130997007806185</c:v>
                </c:pt>
                <c:pt idx="882">
                  <c:v>11.10769401530262</c:v>
                </c:pt>
                <c:pt idx="883">
                  <c:v>11.08427599004564</c:v>
                </c:pt>
                <c:pt idx="884">
                  <c:v>11.060742364188254</c:v>
                </c:pt>
                <c:pt idx="885">
                  <c:v>11.037092567080347</c:v>
                </c:pt>
                <c:pt idx="886">
                  <c:v>11.013326025254846</c:v>
                </c:pt>
                <c:pt idx="887">
                  <c:v>10.989442162413825</c:v>
                </c:pt>
                <c:pt idx="888">
                  <c:v>10.96544039941452</c:v>
                </c:pt>
                <c:pt idx="889">
                  <c:v>10.941320154255298</c:v>
                </c:pt>
                <c:pt idx="890">
                  <c:v>10.91708084206152</c:v>
                </c:pt>
                <c:pt idx="891">
                  <c:v>10.892721875071395</c:v>
                </c:pt>
                <c:pt idx="892">
                  <c:v>10.868242662621695</c:v>
                </c:pt>
                <c:pt idx="893">
                  <c:v>10.843642611133447</c:v>
                </c:pt>
                <c:pt idx="894">
                  <c:v>10.818921124097542</c:v>
                </c:pt>
                <c:pt idx="895">
                  <c:v>10.794077602060268</c:v>
                </c:pt>
                <c:pt idx="896">
                  <c:v>10.769111442608775</c:v>
                </c:pt>
                <c:pt idx="897">
                  <c:v>10.744022040356446</c:v>
                </c:pt>
                <c:pt idx="898">
                  <c:v>10.718808786928271</c:v>
                </c:pt>
                <c:pt idx="899">
                  <c:v>10.693471070946039</c:v>
                </c:pt>
                <c:pt idx="900">
                  <c:v>10.668008278013533</c:v>
                </c:pt>
                <c:pt idx="901">
                  <c:v>10.642419790701643</c:v>
                </c:pt>
                <c:pt idx="902">
                  <c:v>10.616704988533385</c:v>
                </c:pt>
                <c:pt idx="903">
                  <c:v>10.590863247968858</c:v>
                </c:pt>
                <c:pt idx="904">
                  <c:v>10.56489394239011</c:v>
                </c:pt>
                <c:pt idx="905">
                  <c:v>10.538796442085969</c:v>
                </c:pt>
                <c:pt idx="906">
                  <c:v>10.512570114236759</c:v>
                </c:pt>
                <c:pt idx="907">
                  <c:v>10.486214322898949</c:v>
                </c:pt>
                <c:pt idx="908">
                  <c:v>10.459728428989743</c:v>
                </c:pt>
                <c:pt idx="909">
                  <c:v>10.433111790271589</c:v>
                </c:pt>
                <c:pt idx="910">
                  <c:v>10.406363761336586</c:v>
                </c:pt>
                <c:pt idx="911">
                  <c:v>10.379483693590853</c:v>
                </c:pt>
                <c:pt idx="912">
                  <c:v>10.352470935238788</c:v>
                </c:pt>
                <c:pt idx="913">
                  <c:v>10.325324831267281</c:v>
                </c:pt>
                <c:pt idx="914">
                  <c:v>10.298044723429799</c:v>
                </c:pt>
              </c:numCache>
            </c:numRef>
          </c:yVal>
          <c:smooth val="1"/>
          <c:extLst>
            <c:ext xmlns:c16="http://schemas.microsoft.com/office/drawing/2014/chart" uri="{C3380CC4-5D6E-409C-BE32-E72D297353CC}">
              <c16:uniqueId val="{00000000-E158-8D4C-87DA-20DAC2FE309C}"/>
            </c:ext>
          </c:extLst>
        </c:ser>
        <c:dLbls>
          <c:showLegendKey val="0"/>
          <c:showVal val="0"/>
          <c:showCatName val="0"/>
          <c:showSerName val="0"/>
          <c:showPercent val="0"/>
          <c:showBubbleSize val="0"/>
        </c:dLbls>
        <c:axId val="-2146606696"/>
        <c:axId val="-2146602168"/>
      </c:scatterChart>
      <c:valAx>
        <c:axId val="-2146606696"/>
        <c:scaling>
          <c:orientation val="minMax"/>
          <c:min val="9"/>
        </c:scaling>
        <c:delete val="0"/>
        <c:axPos val="b"/>
        <c:numFmt formatCode="0.00" sourceLinked="1"/>
        <c:majorTickMark val="out"/>
        <c:minorTickMark val="none"/>
        <c:tickLblPos val="nextTo"/>
        <c:crossAx val="-2146602168"/>
        <c:crosses val="autoZero"/>
        <c:crossBetween val="midCat"/>
      </c:valAx>
      <c:valAx>
        <c:axId val="-2146602168"/>
        <c:scaling>
          <c:orientation val="minMax"/>
          <c:min val="10"/>
        </c:scaling>
        <c:delete val="0"/>
        <c:axPos val="l"/>
        <c:majorGridlines/>
        <c:numFmt formatCode="0.000" sourceLinked="1"/>
        <c:majorTickMark val="out"/>
        <c:minorTickMark val="none"/>
        <c:tickLblPos val="nextTo"/>
        <c:crossAx val="-2146606696"/>
        <c:crosses val="autoZero"/>
        <c:crossBetween val="midCat"/>
      </c:valAx>
    </c:plotArea>
    <c:plotVisOnly val="1"/>
    <c:dispBlanksAs val="gap"/>
    <c:showDLblsOverMax val="0"/>
  </c:chart>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5.xml"/><Relationship Id="rId4" Type="http://schemas.openxmlformats.org/officeDocument/2006/relationships/image" Target="../media/image1.emf"/></Relationships>
</file>

<file path=xl/drawings/_rels/drawing7.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jpg"/><Relationship Id="rId1" Type="http://schemas.openxmlformats.org/officeDocument/2006/relationships/chart" Target="../charts/chart16.xml"/><Relationship Id="rId4" Type="http://schemas.openxmlformats.org/officeDocument/2006/relationships/image" Target="../media/image4.gif"/></Relationships>
</file>

<file path=xl/drawings/_rels/drawing8.xml.rels><?xml version="1.0" encoding="UTF-8" standalone="yes"?>
<Relationships xmlns="http://schemas.openxmlformats.org/package/2006/relationships"><Relationship Id="rId1" Type="http://schemas.openxmlformats.org/officeDocument/2006/relationships/image" Target="../media/image5.emf"/></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21</xdr:col>
      <xdr:colOff>110066</xdr:colOff>
      <xdr:row>127</xdr:row>
      <xdr:rowOff>101600</xdr:rowOff>
    </xdr:from>
    <xdr:to>
      <xdr:col>26</xdr:col>
      <xdr:colOff>533400</xdr:colOff>
      <xdr:row>145</xdr:row>
      <xdr:rowOff>76200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741680</xdr:colOff>
      <xdr:row>212</xdr:row>
      <xdr:rowOff>5080</xdr:rowOff>
    </xdr:from>
    <xdr:to>
      <xdr:col>37</xdr:col>
      <xdr:colOff>284480</xdr:colOff>
      <xdr:row>228</xdr:row>
      <xdr:rowOff>147320</xdr:rowOff>
    </xdr:to>
    <xdr:graphicFrame macro="">
      <xdr:nvGraphicFramePr>
        <xdr:cNvPr id="7" name="Chart 6">
          <a:extLst>
            <a:ext uri="{FF2B5EF4-FFF2-40B4-BE49-F238E27FC236}">
              <a16:creationId xmlns:a16="http://schemas.microsoft.com/office/drawing/2014/main" id="{996424AB-3D06-DD37-8451-5591BBCA8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751840</xdr:colOff>
      <xdr:row>193</xdr:row>
      <xdr:rowOff>147320</xdr:rowOff>
    </xdr:from>
    <xdr:to>
      <xdr:col>37</xdr:col>
      <xdr:colOff>294640</xdr:colOff>
      <xdr:row>210</xdr:row>
      <xdr:rowOff>127000</xdr:rowOff>
    </xdr:to>
    <xdr:graphicFrame macro="">
      <xdr:nvGraphicFramePr>
        <xdr:cNvPr id="8" name="Chart 7">
          <a:extLst>
            <a:ext uri="{FF2B5EF4-FFF2-40B4-BE49-F238E27FC236}">
              <a16:creationId xmlns:a16="http://schemas.microsoft.com/office/drawing/2014/main" id="{BC37478A-1607-2A9C-986E-50F0D7958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436880</xdr:colOff>
      <xdr:row>27</xdr:row>
      <xdr:rowOff>35560</xdr:rowOff>
    </xdr:from>
    <xdr:to>
      <xdr:col>26</xdr:col>
      <xdr:colOff>172720</xdr:colOff>
      <xdr:row>44</xdr:row>
      <xdr:rowOff>15240</xdr:rowOff>
    </xdr:to>
    <xdr:graphicFrame macro="">
      <xdr:nvGraphicFramePr>
        <xdr:cNvPr id="11" name="Chart 10">
          <a:extLst>
            <a:ext uri="{FF2B5EF4-FFF2-40B4-BE49-F238E27FC236}">
              <a16:creationId xmlns:a16="http://schemas.microsoft.com/office/drawing/2014/main" id="{BC3DB184-ABAF-519C-345D-49DDD7A3F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690880</xdr:colOff>
      <xdr:row>230</xdr:row>
      <xdr:rowOff>137160</xdr:rowOff>
    </xdr:from>
    <xdr:to>
      <xdr:col>37</xdr:col>
      <xdr:colOff>233680</xdr:colOff>
      <xdr:row>247</xdr:row>
      <xdr:rowOff>116840</xdr:rowOff>
    </xdr:to>
    <xdr:graphicFrame macro="">
      <xdr:nvGraphicFramePr>
        <xdr:cNvPr id="12" name="Chart 11">
          <a:extLst>
            <a:ext uri="{FF2B5EF4-FFF2-40B4-BE49-F238E27FC236}">
              <a16:creationId xmlns:a16="http://schemas.microsoft.com/office/drawing/2014/main" id="{977F936E-3C3A-7F7A-AFE7-C83C19F8A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84665</xdr:colOff>
      <xdr:row>20</xdr:row>
      <xdr:rowOff>118533</xdr:rowOff>
    </xdr:from>
    <xdr:to>
      <xdr:col>6</xdr:col>
      <xdr:colOff>491066</xdr:colOff>
      <xdr:row>36</xdr:row>
      <xdr:rowOff>152399</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8465</xdr:colOff>
      <xdr:row>21</xdr:row>
      <xdr:rowOff>42333</xdr:rowOff>
    </xdr:from>
    <xdr:to>
      <xdr:col>15</xdr:col>
      <xdr:colOff>228599</xdr:colOff>
      <xdr:row>37</xdr:row>
      <xdr:rowOff>76200</xdr:rowOff>
    </xdr:to>
    <xdr:graphicFrame macro="">
      <xdr:nvGraphicFramePr>
        <xdr:cNvPr id="8" name="Chart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67731</xdr:colOff>
      <xdr:row>46</xdr:row>
      <xdr:rowOff>8467</xdr:rowOff>
    </xdr:from>
    <xdr:to>
      <xdr:col>6</xdr:col>
      <xdr:colOff>465666</xdr:colOff>
      <xdr:row>62</xdr:row>
      <xdr:rowOff>8467</xdr:rowOff>
    </xdr:to>
    <xdr:graphicFrame macro="">
      <xdr:nvGraphicFramePr>
        <xdr:cNvPr id="10" name="Chart 9">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25401</xdr:colOff>
      <xdr:row>45</xdr:row>
      <xdr:rowOff>160867</xdr:rowOff>
    </xdr:from>
    <xdr:to>
      <xdr:col>15</xdr:col>
      <xdr:colOff>296334</xdr:colOff>
      <xdr:row>61</xdr:row>
      <xdr:rowOff>160867</xdr:rowOff>
    </xdr:to>
    <xdr:graphicFrame macro="">
      <xdr:nvGraphicFramePr>
        <xdr:cNvPr id="11" name="Chart 10">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84665</xdr:colOff>
      <xdr:row>69</xdr:row>
      <xdr:rowOff>118533</xdr:rowOff>
    </xdr:from>
    <xdr:to>
      <xdr:col>6</xdr:col>
      <xdr:colOff>491066</xdr:colOff>
      <xdr:row>85</xdr:row>
      <xdr:rowOff>152399</xdr:rowOff>
    </xdr:to>
    <xdr:graphicFrame macro="">
      <xdr:nvGraphicFramePr>
        <xdr:cNvPr id="9" name="Chart 8">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25401</xdr:colOff>
      <xdr:row>70</xdr:row>
      <xdr:rowOff>160867</xdr:rowOff>
    </xdr:from>
    <xdr:to>
      <xdr:col>15</xdr:col>
      <xdr:colOff>296334</xdr:colOff>
      <xdr:row>86</xdr:row>
      <xdr:rowOff>160867</xdr:rowOff>
    </xdr:to>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254000</xdr:colOff>
      <xdr:row>7</xdr:row>
      <xdr:rowOff>25400</xdr:rowOff>
    </xdr:from>
    <xdr:to>
      <xdr:col>24</xdr:col>
      <xdr:colOff>381000</xdr:colOff>
      <xdr:row>22</xdr:row>
      <xdr:rowOff>165100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23</xdr:col>
      <xdr:colOff>12700</xdr:colOff>
      <xdr:row>10</xdr:row>
      <xdr:rowOff>152400</xdr:rowOff>
    </xdr:from>
    <xdr:ext cx="805404" cy="261610"/>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164300" y="2235200"/>
          <a:ext cx="805404" cy="26161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sz="1100"/>
            <a:t>0-4500 Ma</a:t>
          </a:r>
        </a:p>
      </xdr:txBody>
    </xdr:sp>
    <xdr:clientData/>
  </xdr:oneCellAnchor>
  <xdr:twoCellAnchor>
    <xdr:from>
      <xdr:col>24</xdr:col>
      <xdr:colOff>571500</xdr:colOff>
      <xdr:row>7</xdr:row>
      <xdr:rowOff>50800</xdr:rowOff>
    </xdr:from>
    <xdr:to>
      <xdr:col>29</xdr:col>
      <xdr:colOff>812800</xdr:colOff>
      <xdr:row>22</xdr:row>
      <xdr:rowOff>152400</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28</xdr:col>
      <xdr:colOff>609600</xdr:colOff>
      <xdr:row>11</xdr:row>
      <xdr:rowOff>63500</xdr:rowOff>
    </xdr:from>
    <xdr:ext cx="736099" cy="261610"/>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23888700" y="2349500"/>
          <a:ext cx="736099" cy="26161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sz="1100"/>
            <a:t>0-500 Ma</a:t>
          </a:r>
        </a:p>
      </xdr:txBody>
    </xdr:sp>
    <xdr:clientData/>
  </xdr:oneCellAnchor>
  <xdr:twoCellAnchor>
    <xdr:from>
      <xdr:col>24</xdr:col>
      <xdr:colOff>596900</xdr:colOff>
      <xdr:row>26</xdr:row>
      <xdr:rowOff>50800</xdr:rowOff>
    </xdr:from>
    <xdr:to>
      <xdr:col>30</xdr:col>
      <xdr:colOff>12700</xdr:colOff>
      <xdr:row>45</xdr:row>
      <xdr:rowOff>0</xdr:rowOff>
    </xdr:to>
    <xdr:graphicFrame macro="">
      <xdr:nvGraphicFramePr>
        <xdr:cNvPr id="11" name="Chart 10">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241300</xdr:colOff>
      <xdr:row>58</xdr:row>
      <xdr:rowOff>12700</xdr:rowOff>
    </xdr:from>
    <xdr:to>
      <xdr:col>10</xdr:col>
      <xdr:colOff>266700</xdr:colOff>
      <xdr:row>91</xdr:row>
      <xdr:rowOff>127000</xdr:rowOff>
    </xdr:to>
    <xdr:pic>
      <xdr:nvPicPr>
        <xdr:cNvPr id="13" name="Picture 12" descr="t-table.pdf">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4"/>
        <a:stretch>
          <a:fillRect/>
        </a:stretch>
      </xdr:blipFill>
      <xdr:spPr>
        <a:xfrm>
          <a:off x="1892300" y="10706100"/>
          <a:ext cx="6629400" cy="6400800"/>
        </a:xfrm>
        <a:prstGeom prst="rect">
          <a:avLst/>
        </a:prstGeom>
      </xdr:spPr>
    </xdr:pic>
    <xdr:clientData/>
  </xdr:twoCellAnchor>
  <xdr:twoCellAnchor>
    <xdr:from>
      <xdr:col>24</xdr:col>
      <xdr:colOff>203200</xdr:colOff>
      <xdr:row>63</xdr:row>
      <xdr:rowOff>25400</xdr:rowOff>
    </xdr:from>
    <xdr:to>
      <xdr:col>24</xdr:col>
      <xdr:colOff>254000</xdr:colOff>
      <xdr:row>63</xdr:row>
      <xdr:rowOff>71119</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20180300" y="12052300"/>
          <a:ext cx="5080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19</xdr:col>
      <xdr:colOff>266700</xdr:colOff>
      <xdr:row>26</xdr:row>
      <xdr:rowOff>63500</xdr:rowOff>
    </xdr:from>
    <xdr:to>
      <xdr:col>24</xdr:col>
      <xdr:colOff>355600</xdr:colOff>
      <xdr:row>45</xdr:row>
      <xdr:rowOff>12700</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21</xdr:col>
      <xdr:colOff>355600</xdr:colOff>
      <xdr:row>28</xdr:row>
      <xdr:rowOff>101600</xdr:rowOff>
    </xdr:from>
    <xdr:ext cx="805404" cy="261610"/>
    <xdr:sp macro="" textlink="">
      <xdr:nvSpPr>
        <xdr:cNvPr id="8" name="TextBox 7">
          <a:extLst>
            <a:ext uri="{FF2B5EF4-FFF2-40B4-BE49-F238E27FC236}">
              <a16:creationId xmlns:a16="http://schemas.microsoft.com/office/drawing/2014/main" id="{00000000-0008-0000-0700-000008000000}"/>
            </a:ext>
          </a:extLst>
        </xdr:cNvPr>
        <xdr:cNvSpPr txBox="1"/>
      </xdr:nvSpPr>
      <xdr:spPr>
        <a:xfrm>
          <a:off x="17856200" y="5461000"/>
          <a:ext cx="805404"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0-1000 Ma</a:t>
          </a:r>
        </a:p>
      </xdr:txBody>
    </xdr:sp>
    <xdr:clientData/>
  </xdr:oneCellAnchor>
  <xdr:oneCellAnchor>
    <xdr:from>
      <xdr:col>21</xdr:col>
      <xdr:colOff>279400</xdr:colOff>
      <xdr:row>42</xdr:row>
      <xdr:rowOff>0</xdr:rowOff>
    </xdr:from>
    <xdr:ext cx="905623" cy="261610"/>
    <xdr:sp macro="" textlink="">
      <xdr:nvSpPr>
        <xdr:cNvPr id="12" name="TextBox 11">
          <a:extLst>
            <a:ext uri="{FF2B5EF4-FFF2-40B4-BE49-F238E27FC236}">
              <a16:creationId xmlns:a16="http://schemas.microsoft.com/office/drawing/2014/main" id="{00000000-0008-0000-0700-00000C000000}"/>
            </a:ext>
          </a:extLst>
        </xdr:cNvPr>
        <xdr:cNvSpPr txBox="1"/>
      </xdr:nvSpPr>
      <xdr:spPr>
        <a:xfrm>
          <a:off x="17780000" y="8026400"/>
          <a:ext cx="905623"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238U/206Pb</a:t>
          </a:r>
        </a:p>
      </xdr:txBody>
    </xdr:sp>
    <xdr:clientData/>
  </xdr:oneCellAnchor>
  <xdr:oneCellAnchor>
    <xdr:from>
      <xdr:col>19</xdr:col>
      <xdr:colOff>266700</xdr:colOff>
      <xdr:row>26</xdr:row>
      <xdr:rowOff>76200</xdr:rowOff>
    </xdr:from>
    <xdr:ext cx="962104" cy="261610"/>
    <xdr:sp macro="" textlink="">
      <xdr:nvSpPr>
        <xdr:cNvPr id="14" name="TextBox 13">
          <a:extLst>
            <a:ext uri="{FF2B5EF4-FFF2-40B4-BE49-F238E27FC236}">
              <a16:creationId xmlns:a16="http://schemas.microsoft.com/office/drawing/2014/main" id="{00000000-0008-0000-0700-00000E000000}"/>
            </a:ext>
          </a:extLst>
        </xdr:cNvPr>
        <xdr:cNvSpPr txBox="1"/>
      </xdr:nvSpPr>
      <xdr:spPr>
        <a:xfrm>
          <a:off x="16116300" y="5054600"/>
          <a:ext cx="962104"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207Pb/206Pb</a:t>
          </a:r>
        </a:p>
      </xdr:txBody>
    </xdr:sp>
    <xdr:clientData/>
  </xdr:oneCellAnchor>
  <xdr:oneCellAnchor>
    <xdr:from>
      <xdr:col>24</xdr:col>
      <xdr:colOff>635000</xdr:colOff>
      <xdr:row>26</xdr:row>
      <xdr:rowOff>114300</xdr:rowOff>
    </xdr:from>
    <xdr:ext cx="962104" cy="261610"/>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20612100" y="5448300"/>
          <a:ext cx="962104"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207Pb/206Pb</a:t>
          </a:r>
        </a:p>
      </xdr:txBody>
    </xdr:sp>
    <xdr:clientData/>
  </xdr:oneCellAnchor>
  <xdr:twoCellAnchor>
    <xdr:from>
      <xdr:col>20</xdr:col>
      <xdr:colOff>419100</xdr:colOff>
      <xdr:row>35</xdr:row>
      <xdr:rowOff>165100</xdr:rowOff>
    </xdr:from>
    <xdr:to>
      <xdr:col>22</xdr:col>
      <xdr:colOff>152400</xdr:colOff>
      <xdr:row>36</xdr:row>
      <xdr:rowOff>88900</xdr:rowOff>
    </xdr:to>
    <xdr:cxnSp macro="">
      <xdr:nvCxnSpPr>
        <xdr:cNvPr id="17" name="Straight Arrow Connector 16">
          <a:extLst>
            <a:ext uri="{FF2B5EF4-FFF2-40B4-BE49-F238E27FC236}">
              <a16:creationId xmlns:a16="http://schemas.microsoft.com/office/drawing/2014/main" id="{00000000-0008-0000-0700-000011000000}"/>
            </a:ext>
          </a:extLst>
        </xdr:cNvPr>
        <xdr:cNvCxnSpPr/>
      </xdr:nvCxnSpPr>
      <xdr:spPr>
        <a:xfrm>
          <a:off x="17094200" y="6858000"/>
          <a:ext cx="1384300" cy="114300"/>
        </a:xfrm>
        <a:prstGeom prst="straightConnector1">
          <a:avLst/>
        </a:prstGeom>
        <a:ln>
          <a:solidFill>
            <a:srgbClr val="FF66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21</xdr:col>
      <xdr:colOff>762000</xdr:colOff>
      <xdr:row>34</xdr:row>
      <xdr:rowOff>152400</xdr:rowOff>
    </xdr:from>
    <xdr:ext cx="591948" cy="261610"/>
    <xdr:sp macro="" textlink="">
      <xdr:nvSpPr>
        <xdr:cNvPr id="18" name="TextBox 17">
          <a:extLst>
            <a:ext uri="{FF2B5EF4-FFF2-40B4-BE49-F238E27FC236}">
              <a16:creationId xmlns:a16="http://schemas.microsoft.com/office/drawing/2014/main" id="{00000000-0008-0000-0700-000012000000}"/>
            </a:ext>
          </a:extLst>
        </xdr:cNvPr>
        <xdr:cNvSpPr txBox="1"/>
      </xdr:nvSpPr>
      <xdr:spPr>
        <a:xfrm>
          <a:off x="18262600" y="6654800"/>
          <a:ext cx="591948"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n>
                <a:solidFill>
                  <a:srgbClr val="FF6600"/>
                </a:solidFill>
              </a:ln>
            </a:rPr>
            <a:t>Pb-loss</a:t>
          </a:r>
        </a:p>
      </xdr:txBody>
    </xdr:sp>
    <xdr:clientData/>
  </xdr:oneCellAnchor>
  <xdr:twoCellAnchor>
    <xdr:from>
      <xdr:col>25</xdr:col>
      <xdr:colOff>304800</xdr:colOff>
      <xdr:row>32</xdr:row>
      <xdr:rowOff>101600</xdr:rowOff>
    </xdr:from>
    <xdr:to>
      <xdr:col>28</xdr:col>
      <xdr:colOff>165100</xdr:colOff>
      <xdr:row>40</xdr:row>
      <xdr:rowOff>38100</xdr:rowOff>
    </xdr:to>
    <xdr:cxnSp macro="">
      <xdr:nvCxnSpPr>
        <xdr:cNvPr id="20" name="Straight Arrow Connector 19">
          <a:extLst>
            <a:ext uri="{FF2B5EF4-FFF2-40B4-BE49-F238E27FC236}">
              <a16:creationId xmlns:a16="http://schemas.microsoft.com/office/drawing/2014/main" id="{00000000-0008-0000-0700-000014000000}"/>
            </a:ext>
          </a:extLst>
        </xdr:cNvPr>
        <xdr:cNvCxnSpPr/>
      </xdr:nvCxnSpPr>
      <xdr:spPr>
        <a:xfrm flipH="1" flipV="1">
          <a:off x="21107400" y="6654800"/>
          <a:ext cx="2336800" cy="1562100"/>
        </a:xfrm>
        <a:prstGeom prst="straightConnector1">
          <a:avLst/>
        </a:prstGeom>
        <a:ln>
          <a:solidFill>
            <a:srgbClr val="FF66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26</xdr:col>
      <xdr:colOff>609600</xdr:colOff>
      <xdr:row>33</xdr:row>
      <xdr:rowOff>25400</xdr:rowOff>
    </xdr:from>
    <xdr:ext cx="2567205" cy="609013"/>
    <xdr:sp macro="" textlink="">
      <xdr:nvSpPr>
        <xdr:cNvPr id="21" name="TextBox 20">
          <a:extLst>
            <a:ext uri="{FF2B5EF4-FFF2-40B4-BE49-F238E27FC236}">
              <a16:creationId xmlns:a16="http://schemas.microsoft.com/office/drawing/2014/main" id="{00000000-0008-0000-0700-000015000000}"/>
            </a:ext>
          </a:extLst>
        </xdr:cNvPr>
        <xdr:cNvSpPr txBox="1"/>
      </xdr:nvSpPr>
      <xdr:spPr>
        <a:xfrm>
          <a:off x="22237700" y="6781800"/>
          <a:ext cx="256720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n>
                <a:solidFill>
                  <a:srgbClr val="FF6600"/>
                </a:solidFill>
              </a:ln>
            </a:rPr>
            <a:t>Inheritance and/or common Pb</a:t>
          </a:r>
        </a:p>
        <a:p>
          <a:r>
            <a:rPr lang="en-US" sz="1100">
              <a:ln>
                <a:solidFill>
                  <a:srgbClr val="FF6600"/>
                </a:solidFill>
              </a:ln>
            </a:rPr>
            <a:t>w/o inheritance or</a:t>
          </a:r>
          <a:r>
            <a:rPr lang="en-US" sz="1100" baseline="0">
              <a:ln>
                <a:solidFill>
                  <a:srgbClr val="FF6600"/>
                </a:solidFill>
              </a:ln>
            </a:rPr>
            <a:t> Pb-loss, intercept is </a:t>
          </a:r>
        </a:p>
        <a:p>
          <a:r>
            <a:rPr lang="en-US" sz="1100" baseline="0">
              <a:ln>
                <a:solidFill>
                  <a:srgbClr val="FF6600"/>
                </a:solidFill>
              </a:ln>
            </a:rPr>
            <a:t>common Pb of the system.</a:t>
          </a:r>
          <a:endParaRPr lang="en-US" sz="1100">
            <a:ln>
              <a:solidFill>
                <a:srgbClr val="FF6600"/>
              </a:solidFill>
            </a:ln>
          </a:endParaRPr>
        </a:p>
      </xdr:txBody>
    </xdr:sp>
    <xdr:clientData/>
  </xdr:oneCellAnchor>
  <xdr:twoCellAnchor>
    <xdr:from>
      <xdr:col>21</xdr:col>
      <xdr:colOff>203200</xdr:colOff>
      <xdr:row>12</xdr:row>
      <xdr:rowOff>12700</xdr:rowOff>
    </xdr:from>
    <xdr:to>
      <xdr:col>22</xdr:col>
      <xdr:colOff>165100</xdr:colOff>
      <xdr:row>15</xdr:row>
      <xdr:rowOff>63500</xdr:rowOff>
    </xdr:to>
    <xdr:cxnSp macro="">
      <xdr:nvCxnSpPr>
        <xdr:cNvPr id="23" name="Straight Arrow Connector 22">
          <a:extLst>
            <a:ext uri="{FF2B5EF4-FFF2-40B4-BE49-F238E27FC236}">
              <a16:creationId xmlns:a16="http://schemas.microsoft.com/office/drawing/2014/main" id="{00000000-0008-0000-0700-000017000000}"/>
            </a:ext>
          </a:extLst>
        </xdr:cNvPr>
        <xdr:cNvCxnSpPr/>
      </xdr:nvCxnSpPr>
      <xdr:spPr>
        <a:xfrm flipH="1">
          <a:off x="17703800" y="2501900"/>
          <a:ext cx="787400" cy="660400"/>
        </a:xfrm>
        <a:prstGeom prst="straightConnector1">
          <a:avLst/>
        </a:prstGeom>
        <a:ln>
          <a:solidFill>
            <a:srgbClr val="FF66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21</xdr:col>
      <xdr:colOff>647700</xdr:colOff>
      <xdr:row>13</xdr:row>
      <xdr:rowOff>63500</xdr:rowOff>
    </xdr:from>
    <xdr:ext cx="1186098" cy="261610"/>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18148300" y="2755900"/>
          <a:ext cx="1186098"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ln>
                <a:solidFill>
                  <a:srgbClr val="FF6600"/>
                </a:solidFill>
              </a:ln>
            </a:rPr>
            <a:t>Pb-loss trajectory</a:t>
          </a:r>
        </a:p>
      </xdr:txBody>
    </xdr:sp>
    <xdr:clientData/>
  </xdr:oneCellAnchor>
  <xdr:twoCellAnchor>
    <xdr:from>
      <xdr:col>20</xdr:col>
      <xdr:colOff>25400</xdr:colOff>
      <xdr:row>16</xdr:row>
      <xdr:rowOff>127000</xdr:rowOff>
    </xdr:from>
    <xdr:to>
      <xdr:col>20</xdr:col>
      <xdr:colOff>558800</xdr:colOff>
      <xdr:row>20</xdr:row>
      <xdr:rowOff>50800</xdr:rowOff>
    </xdr:to>
    <xdr:cxnSp macro="">
      <xdr:nvCxnSpPr>
        <xdr:cNvPr id="26" name="Straight Arrow Connector 25">
          <a:extLst>
            <a:ext uri="{FF2B5EF4-FFF2-40B4-BE49-F238E27FC236}">
              <a16:creationId xmlns:a16="http://schemas.microsoft.com/office/drawing/2014/main" id="{00000000-0008-0000-0700-00001A000000}"/>
            </a:ext>
          </a:extLst>
        </xdr:cNvPr>
        <xdr:cNvCxnSpPr/>
      </xdr:nvCxnSpPr>
      <xdr:spPr>
        <a:xfrm flipV="1">
          <a:off x="16700500" y="3200400"/>
          <a:ext cx="533400" cy="685800"/>
        </a:xfrm>
        <a:prstGeom prst="straightConnector1">
          <a:avLst/>
        </a:prstGeom>
        <a:ln>
          <a:solidFill>
            <a:srgbClr val="FF66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20</xdr:col>
      <xdr:colOff>381000</xdr:colOff>
      <xdr:row>17</xdr:row>
      <xdr:rowOff>63500</xdr:rowOff>
    </xdr:from>
    <xdr:ext cx="1651000" cy="436786"/>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17056100" y="3568700"/>
          <a:ext cx="165100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n>
                <a:solidFill>
                  <a:srgbClr val="FF6600"/>
                </a:solidFill>
              </a:ln>
            </a:rPr>
            <a:t>Inheritance</a:t>
          </a:r>
          <a:r>
            <a:rPr lang="en-US" sz="1100" baseline="0">
              <a:ln>
                <a:solidFill>
                  <a:srgbClr val="FF6600"/>
                </a:solidFill>
              </a:ln>
            </a:rPr>
            <a:t> and/or</a:t>
          </a:r>
        </a:p>
        <a:p>
          <a:r>
            <a:rPr lang="en-US" sz="1100">
              <a:ln>
                <a:solidFill>
                  <a:srgbClr val="FF6600"/>
                </a:solidFill>
              </a:ln>
            </a:rPr>
            <a:t>common Pb trajectory</a:t>
          </a:r>
        </a:p>
      </xdr:txBody>
    </xdr:sp>
    <xdr:clientData/>
  </xdr:oneCellAnchor>
  <xdr:twoCellAnchor editAs="oneCell">
    <xdr:from>
      <xdr:col>17</xdr:col>
      <xdr:colOff>0</xdr:colOff>
      <xdr:row>63</xdr:row>
      <xdr:rowOff>0</xdr:rowOff>
    </xdr:from>
    <xdr:to>
      <xdr:col>19</xdr:col>
      <xdr:colOff>152400</xdr:colOff>
      <xdr:row>66</xdr:row>
      <xdr:rowOff>25400</xdr:rowOff>
    </xdr:to>
    <xdr:sp macro="" textlink="">
      <xdr:nvSpPr>
        <xdr:cNvPr id="7170" name="AutoShape 2" descr="quation for the slope of a linear regression line">
          <a:extLst>
            <a:ext uri="{FF2B5EF4-FFF2-40B4-BE49-F238E27FC236}">
              <a16:creationId xmlns:a16="http://schemas.microsoft.com/office/drawing/2014/main" id="{00000000-0008-0000-0700-0000021C0000}"/>
            </a:ext>
          </a:extLst>
        </xdr:cNvPr>
        <xdr:cNvSpPr>
          <a:spLocks noChangeAspect="1" noChangeArrowheads="1"/>
        </xdr:cNvSpPr>
      </xdr:nvSpPr>
      <xdr:spPr bwMode="auto">
        <a:xfrm>
          <a:off x="14033500" y="12026900"/>
          <a:ext cx="1968500" cy="596900"/>
        </a:xfrm>
        <a:prstGeom prst="rect">
          <a:avLst/>
        </a:prstGeom>
        <a:noFill/>
        <a:extLst>
          <a:ext uri="{909E8E84-426E-40dd-AFC4-6F175D3DCCD1}">
            <a14:hiddenFill xmlns:a14="http://schemas.microsoft.com/office/drawing/2010/main" xmlns="">
              <a:solidFill>
                <a:srgbClr val="FFFFFF"/>
              </a:solidFill>
            </a14:hiddenFill>
          </a:ext>
        </a:extLst>
      </xdr:spPr>
      <xdr:txBody>
        <a:bodyPr rtlCol="0"/>
        <a:lstStyle/>
        <a:p>
          <a:pPr algn="ctr"/>
          <a:endParaRPr lang="en-US"/>
        </a:p>
      </xdr:txBody>
    </xdr:sp>
    <xdr:clientData/>
  </xdr:twoCellAnchor>
  <xdr:oneCellAnchor>
    <xdr:from>
      <xdr:col>26</xdr:col>
      <xdr:colOff>660400</xdr:colOff>
      <xdr:row>41</xdr:row>
      <xdr:rowOff>152400</xdr:rowOff>
    </xdr:from>
    <xdr:ext cx="905697" cy="264560"/>
    <xdr:sp macro="" textlink="">
      <xdr:nvSpPr>
        <xdr:cNvPr id="9" name="TextBox 8">
          <a:extLst>
            <a:ext uri="{FF2B5EF4-FFF2-40B4-BE49-F238E27FC236}">
              <a16:creationId xmlns:a16="http://schemas.microsoft.com/office/drawing/2014/main" id="{4AD5D66A-3DE7-AF4C-B73A-165A3AA60BDE}"/>
            </a:ext>
          </a:extLst>
        </xdr:cNvPr>
        <xdr:cNvSpPr txBox="1"/>
      </xdr:nvSpPr>
      <xdr:spPr>
        <a:xfrm>
          <a:off x="22288500" y="8534400"/>
          <a:ext cx="90569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238U/206Pb</a:t>
          </a:r>
        </a:p>
      </xdr:txBody>
    </xdr:sp>
    <xdr:clientData/>
  </xdr:oneCellAnchor>
  <xdr:oneCellAnchor>
    <xdr:from>
      <xdr:col>22</xdr:col>
      <xdr:colOff>596900</xdr:colOff>
      <xdr:row>19</xdr:row>
      <xdr:rowOff>88900</xdr:rowOff>
    </xdr:from>
    <xdr:ext cx="905697" cy="264560"/>
    <xdr:sp macro="" textlink="">
      <xdr:nvSpPr>
        <xdr:cNvPr id="10" name="TextBox 9">
          <a:extLst>
            <a:ext uri="{FF2B5EF4-FFF2-40B4-BE49-F238E27FC236}">
              <a16:creationId xmlns:a16="http://schemas.microsoft.com/office/drawing/2014/main" id="{98ECBAAD-ACC6-BF4C-8493-16A5F0536A68}"/>
            </a:ext>
          </a:extLst>
        </xdr:cNvPr>
        <xdr:cNvSpPr txBox="1"/>
      </xdr:nvSpPr>
      <xdr:spPr>
        <a:xfrm>
          <a:off x="18923000" y="4000500"/>
          <a:ext cx="90569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207Pb/235U</a:t>
          </a:r>
        </a:p>
      </xdr:txBody>
    </xdr:sp>
    <xdr:clientData/>
  </xdr:oneCellAnchor>
</xdr:wsDr>
</file>

<file path=xl/drawings/drawing4.xml><?xml version="1.0" encoding="utf-8"?>
<c:userShapes xmlns:c="http://schemas.openxmlformats.org/drawingml/2006/chart">
  <cdr:relSizeAnchor xmlns:cdr="http://schemas.openxmlformats.org/drawingml/2006/chartDrawing">
    <cdr:from>
      <cdr:x>0.10448</cdr:x>
      <cdr:y>0.0751</cdr:y>
    </cdr:from>
    <cdr:to>
      <cdr:x>0.32836</cdr:x>
      <cdr:y>0.18182</cdr:y>
    </cdr:to>
    <cdr:sp macro="" textlink="">
      <cdr:nvSpPr>
        <cdr:cNvPr id="2" name="TextBox 1">
          <a:extLst xmlns:a="http://schemas.openxmlformats.org/drawingml/2006/main">
            <a:ext uri="{FF2B5EF4-FFF2-40B4-BE49-F238E27FC236}">
              <a16:creationId xmlns:a16="http://schemas.microsoft.com/office/drawing/2014/main" id="{41B3EFEE-61AD-E146-8156-6DCF8D248C07}"/>
            </a:ext>
          </a:extLst>
        </cdr:cNvPr>
        <cdr:cNvSpPr txBox="1"/>
      </cdr:nvSpPr>
      <cdr:spPr>
        <a:xfrm xmlns:a="http://schemas.openxmlformats.org/drawingml/2006/main">
          <a:off x="444500" y="241300"/>
          <a:ext cx="952500"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a:t>206Pb/238U</a:t>
          </a:r>
        </a:p>
        <a:p xmlns:a="http://schemas.openxmlformats.org/drawingml/2006/main">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0.10465</cdr:x>
      <cdr:y>0.056</cdr:y>
    </cdr:from>
    <cdr:to>
      <cdr:x>0.32267</cdr:x>
      <cdr:y>0.164</cdr:y>
    </cdr:to>
    <cdr:sp macro="" textlink="">
      <cdr:nvSpPr>
        <cdr:cNvPr id="2" name="TextBox 1">
          <a:extLst xmlns:a="http://schemas.openxmlformats.org/drawingml/2006/main">
            <a:ext uri="{FF2B5EF4-FFF2-40B4-BE49-F238E27FC236}">
              <a16:creationId xmlns:a16="http://schemas.microsoft.com/office/drawing/2014/main" id="{6E9269A5-3555-9C4E-A0DC-5516485F7A05}"/>
            </a:ext>
          </a:extLst>
        </cdr:cNvPr>
        <cdr:cNvSpPr txBox="1"/>
      </cdr:nvSpPr>
      <cdr:spPr>
        <a:xfrm xmlns:a="http://schemas.openxmlformats.org/drawingml/2006/main">
          <a:off x="457200" y="177800"/>
          <a:ext cx="952500" cy="3429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a:t>206Pb/238U</a:t>
          </a:r>
        </a:p>
        <a:p xmlns:a="http://schemas.openxmlformats.org/drawingml/2006/main">
          <a:endParaRPr lang="en-US" sz="1100"/>
        </a:p>
      </cdr:txBody>
    </cdr:sp>
  </cdr:relSizeAnchor>
  <cdr:relSizeAnchor xmlns:cdr="http://schemas.openxmlformats.org/drawingml/2006/chartDrawing">
    <cdr:from>
      <cdr:x>0.67442</cdr:x>
      <cdr:y>0.804</cdr:y>
    </cdr:from>
    <cdr:to>
      <cdr:x>0.88173</cdr:x>
      <cdr:y>0.88733</cdr:y>
    </cdr:to>
    <cdr:sp macro="" textlink="">
      <cdr:nvSpPr>
        <cdr:cNvPr id="3" name="TextBox 9">
          <a:extLst xmlns:a="http://schemas.openxmlformats.org/drawingml/2006/main">
            <a:ext uri="{FF2B5EF4-FFF2-40B4-BE49-F238E27FC236}">
              <a16:creationId xmlns:a16="http://schemas.microsoft.com/office/drawing/2014/main" id="{98ECBAAD-ACC6-BF4C-8493-16A5F0536A68}"/>
            </a:ext>
          </a:extLst>
        </cdr:cNvPr>
        <cdr:cNvSpPr txBox="1"/>
      </cdr:nvSpPr>
      <cdr:spPr>
        <a:xfrm xmlns:a="http://schemas.openxmlformats.org/drawingml/2006/main">
          <a:off x="2946400" y="2552700"/>
          <a:ext cx="905697"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a:t>207Pb/235U</a:t>
          </a:r>
        </a:p>
      </cdr:txBody>
    </cdr:sp>
  </cdr:relSizeAnchor>
</c:userShapes>
</file>

<file path=xl/drawings/drawing6.xml><?xml version="1.0" encoding="utf-8"?>
<c:userShapes xmlns:c="http://schemas.openxmlformats.org/drawingml/2006/chart">
  <cdr:relSizeAnchor xmlns:cdr="http://schemas.openxmlformats.org/drawingml/2006/chartDrawing">
    <cdr:from>
      <cdr:x>0.37619</cdr:x>
      <cdr:y>0.11677</cdr:y>
    </cdr:from>
    <cdr:to>
      <cdr:x>0.59112</cdr:x>
      <cdr:y>0.24177</cdr:y>
    </cdr:to>
    <cdr:sp macro="" textlink="">
      <cdr:nvSpPr>
        <cdr:cNvPr id="2" name="TextBox 1"/>
        <cdr:cNvSpPr txBox="1"/>
      </cdr:nvSpPr>
      <cdr:spPr>
        <a:xfrm xmlns:a="http://schemas.openxmlformats.org/drawingml/2006/main">
          <a:off x="1643512" y="416734"/>
          <a:ext cx="938986" cy="446087"/>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100"/>
            <a:t>100-500</a:t>
          </a:r>
          <a:r>
            <a:rPr lang="en-US" sz="1100" baseline="0"/>
            <a:t> Ma</a:t>
          </a:r>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3</xdr:col>
      <xdr:colOff>523240</xdr:colOff>
      <xdr:row>51</xdr:row>
      <xdr:rowOff>10160</xdr:rowOff>
    </xdr:from>
    <xdr:to>
      <xdr:col>9</xdr:col>
      <xdr:colOff>157480</xdr:colOff>
      <xdr:row>65</xdr:row>
      <xdr:rowOff>50800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520700</xdr:colOff>
      <xdr:row>18</xdr:row>
      <xdr:rowOff>25400</xdr:rowOff>
    </xdr:from>
    <xdr:to>
      <xdr:col>7</xdr:col>
      <xdr:colOff>660400</xdr:colOff>
      <xdr:row>22</xdr:row>
      <xdr:rowOff>76200</xdr:rowOff>
    </xdr:to>
    <xdr:sp macro="" textlink="">
      <xdr:nvSpPr>
        <xdr:cNvPr id="7" name="Right Arrow 6">
          <a:extLst>
            <a:ext uri="{FF2B5EF4-FFF2-40B4-BE49-F238E27FC236}">
              <a16:creationId xmlns:a16="http://schemas.microsoft.com/office/drawing/2014/main" id="{00000000-0008-0000-0800-000007000000}"/>
            </a:ext>
          </a:extLst>
        </xdr:cNvPr>
        <xdr:cNvSpPr/>
      </xdr:nvSpPr>
      <xdr:spPr>
        <a:xfrm>
          <a:off x="4648200" y="3149600"/>
          <a:ext cx="1790700" cy="660400"/>
        </a:xfrm>
        <a:prstGeom prst="rightArrow">
          <a:avLst/>
        </a:prstGeom>
        <a:solidFill>
          <a:schemeClr val="accent3">
            <a:lumMod val="60000"/>
            <a:lumOff val="40000"/>
          </a:schemeClr>
        </a:solidFill>
        <a:ln>
          <a:solidFill>
            <a:srgbClr val="008000"/>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546100</xdr:colOff>
      <xdr:row>14</xdr:row>
      <xdr:rowOff>38100</xdr:rowOff>
    </xdr:from>
    <xdr:to>
      <xdr:col>20</xdr:col>
      <xdr:colOff>439420</xdr:colOff>
      <xdr:row>29</xdr:row>
      <xdr:rowOff>121920</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stretch>
          <a:fillRect/>
        </a:stretch>
      </xdr:blipFill>
      <xdr:spPr>
        <a:xfrm>
          <a:off x="12928600" y="2438400"/>
          <a:ext cx="4236720" cy="3322320"/>
        </a:xfrm>
        <a:prstGeom prst="rect">
          <a:avLst/>
        </a:prstGeom>
        <a:ln>
          <a:solidFill>
            <a:srgbClr val="008000"/>
          </a:solidFill>
        </a:ln>
      </xdr:spPr>
    </xdr:pic>
    <xdr:clientData/>
  </xdr:twoCellAnchor>
  <xdr:twoCellAnchor editAs="oneCell">
    <xdr:from>
      <xdr:col>16</xdr:col>
      <xdr:colOff>63500</xdr:colOff>
      <xdr:row>57</xdr:row>
      <xdr:rowOff>114300</xdr:rowOff>
    </xdr:from>
    <xdr:to>
      <xdr:col>19</xdr:col>
      <xdr:colOff>173139</xdr:colOff>
      <xdr:row>68</xdr:row>
      <xdr:rowOff>12700</xdr:rowOff>
    </xdr:to>
    <xdr:pic>
      <xdr:nvPicPr>
        <xdr:cNvPr id="3" name="Picture 2" descr="img12.gif">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385800" y="11798300"/>
          <a:ext cx="2586139" cy="1574800"/>
        </a:xfrm>
        <a:prstGeom prst="rect">
          <a:avLst/>
        </a:prstGeom>
        <a:ln>
          <a:solidFill>
            <a:srgbClr val="3366FF"/>
          </a:solidFill>
        </a:ln>
      </xdr:spPr>
    </xdr:pic>
    <xdr:clientData/>
  </xdr:twoCellAnchor>
  <xdr:twoCellAnchor editAs="oneCell">
    <xdr:from>
      <xdr:col>16</xdr:col>
      <xdr:colOff>304800</xdr:colOff>
      <xdr:row>52</xdr:row>
      <xdr:rowOff>45400</xdr:rowOff>
    </xdr:from>
    <xdr:to>
      <xdr:col>18</xdr:col>
      <xdr:colOff>736600</xdr:colOff>
      <xdr:row>56</xdr:row>
      <xdr:rowOff>50800</xdr:rowOff>
    </xdr:to>
    <xdr:pic>
      <xdr:nvPicPr>
        <xdr:cNvPr id="4" name="Picture 3" descr="img14.gif">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27100" y="10967400"/>
          <a:ext cx="2082800" cy="615000"/>
        </a:xfrm>
        <a:prstGeom prst="rect">
          <a:avLst/>
        </a:prstGeom>
        <a:ln>
          <a:solidFill>
            <a:srgbClr val="3366FF"/>
          </a:solidFill>
        </a:ln>
      </xdr:spPr>
    </xdr:pic>
    <xdr:clientData/>
  </xdr:twoCellAnchor>
  <xdr:twoCellAnchor>
    <xdr:from>
      <xdr:col>17</xdr:col>
      <xdr:colOff>406400</xdr:colOff>
      <xdr:row>54</xdr:row>
      <xdr:rowOff>88900</xdr:rowOff>
    </xdr:from>
    <xdr:to>
      <xdr:col>18</xdr:col>
      <xdr:colOff>596900</xdr:colOff>
      <xdr:row>59</xdr:row>
      <xdr:rowOff>63500</xdr:rowOff>
    </xdr:to>
    <xdr:cxnSp macro="">
      <xdr:nvCxnSpPr>
        <xdr:cNvPr id="8" name="Straight Arrow Connector 7">
          <a:extLst>
            <a:ext uri="{FF2B5EF4-FFF2-40B4-BE49-F238E27FC236}">
              <a16:creationId xmlns:a16="http://schemas.microsoft.com/office/drawing/2014/main" id="{00000000-0008-0000-0800-000008000000}"/>
            </a:ext>
          </a:extLst>
        </xdr:cNvPr>
        <xdr:cNvCxnSpPr/>
      </xdr:nvCxnSpPr>
      <xdr:spPr>
        <a:xfrm>
          <a:off x="14554200" y="11315700"/>
          <a:ext cx="1016000" cy="736600"/>
        </a:xfrm>
        <a:prstGeom prst="straightConnector1">
          <a:avLst/>
        </a:prstGeom>
        <a:ln>
          <a:solidFill>
            <a:srgbClr val="1AC622"/>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736600</xdr:colOff>
      <xdr:row>54</xdr:row>
      <xdr:rowOff>127000</xdr:rowOff>
    </xdr:from>
    <xdr:to>
      <xdr:col>18</xdr:col>
      <xdr:colOff>495300</xdr:colOff>
      <xdr:row>59</xdr:row>
      <xdr:rowOff>63500</xdr:rowOff>
    </xdr:to>
    <xdr:cxnSp macro="">
      <xdr:nvCxnSpPr>
        <xdr:cNvPr id="10" name="Straight Arrow Connector 9">
          <a:extLst>
            <a:ext uri="{FF2B5EF4-FFF2-40B4-BE49-F238E27FC236}">
              <a16:creationId xmlns:a16="http://schemas.microsoft.com/office/drawing/2014/main" id="{00000000-0008-0000-0800-00000A000000}"/>
            </a:ext>
          </a:extLst>
        </xdr:cNvPr>
        <xdr:cNvCxnSpPr/>
      </xdr:nvCxnSpPr>
      <xdr:spPr>
        <a:xfrm flipH="1">
          <a:off x="14884400" y="11353800"/>
          <a:ext cx="584200" cy="698500"/>
        </a:xfrm>
        <a:prstGeom prst="straightConnector1">
          <a:avLst/>
        </a:prstGeom>
        <a:ln>
          <a:solidFill>
            <a:srgbClr val="1AC622"/>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355600</xdr:colOff>
      <xdr:row>54</xdr:row>
      <xdr:rowOff>101600</xdr:rowOff>
    </xdr:from>
    <xdr:to>
      <xdr:col>18</xdr:col>
      <xdr:colOff>76200</xdr:colOff>
      <xdr:row>62</xdr:row>
      <xdr:rowOff>25400</xdr:rowOff>
    </xdr:to>
    <xdr:cxnSp macro="">
      <xdr:nvCxnSpPr>
        <xdr:cNvPr id="12" name="Straight Arrow Connector 11">
          <a:extLst>
            <a:ext uri="{FF2B5EF4-FFF2-40B4-BE49-F238E27FC236}">
              <a16:creationId xmlns:a16="http://schemas.microsoft.com/office/drawing/2014/main" id="{00000000-0008-0000-0800-00000C000000}"/>
            </a:ext>
          </a:extLst>
        </xdr:cNvPr>
        <xdr:cNvCxnSpPr/>
      </xdr:nvCxnSpPr>
      <xdr:spPr>
        <a:xfrm flipH="1">
          <a:off x="13677900" y="11328400"/>
          <a:ext cx="1371600" cy="1143000"/>
        </a:xfrm>
        <a:prstGeom prst="straightConnector1">
          <a:avLst/>
        </a:prstGeom>
        <a:ln>
          <a:solidFill>
            <a:srgbClr val="1AC622"/>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88900</xdr:colOff>
      <xdr:row>11</xdr:row>
      <xdr:rowOff>0</xdr:rowOff>
    </xdr:from>
    <xdr:to>
      <xdr:col>21</xdr:col>
      <xdr:colOff>698500</xdr:colOff>
      <xdr:row>14</xdr:row>
      <xdr:rowOff>114300</xdr:rowOff>
    </xdr:to>
    <xdr:sp macro="" textlink="">
      <xdr:nvSpPr>
        <xdr:cNvPr id="14" name="Right Arrow 13">
          <a:extLst>
            <a:ext uri="{FF2B5EF4-FFF2-40B4-BE49-F238E27FC236}">
              <a16:creationId xmlns:a16="http://schemas.microsoft.com/office/drawing/2014/main" id="{BFF30ED6-FD75-3044-8821-A53F58E42F85}"/>
            </a:ext>
          </a:extLst>
        </xdr:cNvPr>
        <xdr:cNvSpPr/>
      </xdr:nvSpPr>
      <xdr:spPr>
        <a:xfrm>
          <a:off x="15113000" y="2540000"/>
          <a:ext cx="3302000" cy="825500"/>
        </a:xfrm>
        <a:prstGeom prst="rightArrow">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1081247</xdr:colOff>
      <xdr:row>25</xdr:row>
      <xdr:rowOff>16198</xdr:rowOff>
    </xdr:from>
    <xdr:to>
      <xdr:col>8</xdr:col>
      <xdr:colOff>8465</xdr:colOff>
      <xdr:row>57</xdr:row>
      <xdr:rowOff>67733</xdr:rowOff>
    </xdr:to>
    <xdr:pic>
      <xdr:nvPicPr>
        <xdr:cNvPr id="2" name="Picture 1" descr="Pages from 10.Detrital Zircon Analysis of the Sedimentary Record .pdf">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alphaModFix amt="55000"/>
        </a:blip>
        <a:stretch>
          <a:fillRect/>
        </a:stretch>
      </xdr:blipFill>
      <xdr:spPr>
        <a:xfrm>
          <a:off x="1081247" y="3733065"/>
          <a:ext cx="6708085" cy="4928335"/>
        </a:xfrm>
        <a:prstGeom prst="rect">
          <a:avLst/>
        </a:prstGeom>
        <a:solidFill>
          <a:schemeClr val="tx2">
            <a:lumMod val="20000"/>
            <a:lumOff val="80000"/>
          </a:schemeClr>
        </a:solid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863601</xdr:colOff>
      <xdr:row>61</xdr:row>
      <xdr:rowOff>118534</xdr:rowOff>
    </xdr:from>
    <xdr:to>
      <xdr:col>3</xdr:col>
      <xdr:colOff>719667</xdr:colOff>
      <xdr:row>72</xdr:row>
      <xdr:rowOff>67732</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601134</xdr:colOff>
      <xdr:row>62</xdr:row>
      <xdr:rowOff>118533</xdr:rowOff>
    </xdr:from>
    <xdr:to>
      <xdr:col>3</xdr:col>
      <xdr:colOff>474133</xdr:colOff>
      <xdr:row>68</xdr:row>
      <xdr:rowOff>135467</xdr:rowOff>
    </xdr:to>
    <xdr:cxnSp macro="">
      <xdr:nvCxnSpPr>
        <xdr:cNvPr id="3" name="Straight Connector 2">
          <a:extLst>
            <a:ext uri="{FF2B5EF4-FFF2-40B4-BE49-F238E27FC236}">
              <a16:creationId xmlns:a16="http://schemas.microsoft.com/office/drawing/2014/main" id="{00000000-0008-0000-0A00-000003000000}"/>
            </a:ext>
          </a:extLst>
        </xdr:cNvPr>
        <xdr:cNvCxnSpPr/>
      </xdr:nvCxnSpPr>
      <xdr:spPr>
        <a:xfrm rot="10800000" flipV="1">
          <a:off x="1557867" y="10701866"/>
          <a:ext cx="1532466" cy="1058334"/>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143933</xdr:colOff>
      <xdr:row>85</xdr:row>
      <xdr:rowOff>67733</xdr:rowOff>
    </xdr:from>
    <xdr:to>
      <xdr:col>4</xdr:col>
      <xdr:colOff>237066</xdr:colOff>
      <xdr:row>101</xdr:row>
      <xdr:rowOff>110066</xdr:rowOff>
    </xdr:to>
    <xdr:graphicFrame macro="">
      <xdr:nvGraphicFramePr>
        <xdr:cNvPr id="4" name="Chart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910167</xdr:colOff>
      <xdr:row>87</xdr:row>
      <xdr:rowOff>8467</xdr:rowOff>
    </xdr:from>
    <xdr:to>
      <xdr:col>3</xdr:col>
      <xdr:colOff>584200</xdr:colOff>
      <xdr:row>97</xdr:row>
      <xdr:rowOff>76201</xdr:rowOff>
    </xdr:to>
    <xdr:cxnSp macro="">
      <xdr:nvCxnSpPr>
        <xdr:cNvPr id="5" name="Straight Connector 4">
          <a:extLst>
            <a:ext uri="{FF2B5EF4-FFF2-40B4-BE49-F238E27FC236}">
              <a16:creationId xmlns:a16="http://schemas.microsoft.com/office/drawing/2014/main" id="{00000000-0008-0000-0A00-000005000000}"/>
            </a:ext>
          </a:extLst>
        </xdr:cNvPr>
        <xdr:cNvCxnSpPr/>
      </xdr:nvCxnSpPr>
      <xdr:spPr>
        <a:xfrm flipV="1">
          <a:off x="910167" y="14850534"/>
          <a:ext cx="2290233" cy="1761067"/>
        </a:xfrm>
        <a:prstGeom prst="line">
          <a:avLst/>
        </a:prstGeom>
        <a:ln>
          <a:solidFill>
            <a:schemeClr val="accent6">
              <a:lumMod val="60000"/>
              <a:lumOff val="4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1</xdr:col>
      <xdr:colOff>507999</xdr:colOff>
      <xdr:row>62</xdr:row>
      <xdr:rowOff>118533</xdr:rowOff>
    </xdr:from>
    <xdr:ext cx="671979" cy="261610"/>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1464732" y="10701866"/>
          <a:ext cx="671979" cy="26161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sz="1100"/>
            <a:t>206/204</a:t>
          </a:r>
        </a:p>
      </xdr:txBody>
    </xdr:sp>
    <xdr:clientData/>
  </xdr:oneCellAnchor>
  <xdr:oneCellAnchor>
    <xdr:from>
      <xdr:col>3</xdr:col>
      <xdr:colOff>0</xdr:colOff>
      <xdr:row>67</xdr:row>
      <xdr:rowOff>135467</xdr:rowOff>
    </xdr:from>
    <xdr:ext cx="671979" cy="261610"/>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2616200" y="11590867"/>
          <a:ext cx="671979" cy="26161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sz="1100"/>
            <a:t>238/204</a:t>
          </a:r>
        </a:p>
      </xdr:txBody>
    </xdr:sp>
    <xdr:clientData/>
  </xdr:oneCellAnchor>
  <xdr:twoCellAnchor>
    <xdr:from>
      <xdr:col>1</xdr:col>
      <xdr:colOff>626533</xdr:colOff>
      <xdr:row>87</xdr:row>
      <xdr:rowOff>127000</xdr:rowOff>
    </xdr:from>
    <xdr:to>
      <xdr:col>2</xdr:col>
      <xdr:colOff>313267</xdr:colOff>
      <xdr:row>88</xdr:row>
      <xdr:rowOff>135467</xdr:rowOff>
    </xdr:to>
    <xdr:cxnSp macro="">
      <xdr:nvCxnSpPr>
        <xdr:cNvPr id="8" name="Straight Arrow Connector 7">
          <a:extLst>
            <a:ext uri="{FF2B5EF4-FFF2-40B4-BE49-F238E27FC236}">
              <a16:creationId xmlns:a16="http://schemas.microsoft.com/office/drawing/2014/main" id="{00000000-0008-0000-0A00-000008000000}"/>
            </a:ext>
          </a:extLst>
        </xdr:cNvPr>
        <xdr:cNvCxnSpPr/>
      </xdr:nvCxnSpPr>
      <xdr:spPr>
        <a:xfrm>
          <a:off x="1583266" y="14969067"/>
          <a:ext cx="516468" cy="177800"/>
        </a:xfrm>
        <a:prstGeom prst="straightConnector1">
          <a:avLst/>
        </a:prstGeom>
        <a:ln>
          <a:solidFill>
            <a:srgbClr val="FF66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84666</xdr:colOff>
      <xdr:row>96</xdr:row>
      <xdr:rowOff>42332</xdr:rowOff>
    </xdr:from>
    <xdr:to>
      <xdr:col>3</xdr:col>
      <xdr:colOff>448732</xdr:colOff>
      <xdr:row>98</xdr:row>
      <xdr:rowOff>8466</xdr:rowOff>
    </xdr:to>
    <xdr:cxnSp macro="">
      <xdr:nvCxnSpPr>
        <xdr:cNvPr id="9" name="Straight Arrow Connector 8">
          <a:extLst>
            <a:ext uri="{FF2B5EF4-FFF2-40B4-BE49-F238E27FC236}">
              <a16:creationId xmlns:a16="http://schemas.microsoft.com/office/drawing/2014/main" id="{00000000-0008-0000-0A00-000009000000}"/>
            </a:ext>
          </a:extLst>
        </xdr:cNvPr>
        <xdr:cNvCxnSpPr/>
      </xdr:nvCxnSpPr>
      <xdr:spPr>
        <a:xfrm rot="10800000">
          <a:off x="2700866" y="16408399"/>
          <a:ext cx="364066" cy="304800"/>
        </a:xfrm>
        <a:prstGeom prst="straightConnector1">
          <a:avLst/>
        </a:prstGeom>
        <a:ln>
          <a:solidFill>
            <a:srgbClr val="FF66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787400</xdr:colOff>
      <xdr:row>97</xdr:row>
      <xdr:rowOff>0</xdr:rowOff>
    </xdr:from>
    <xdr:to>
      <xdr:col>2</xdr:col>
      <xdr:colOff>516467</xdr:colOff>
      <xdr:row>97</xdr:row>
      <xdr:rowOff>143934</xdr:rowOff>
    </xdr:to>
    <xdr:cxnSp macro="">
      <xdr:nvCxnSpPr>
        <xdr:cNvPr id="10" name="Straight Arrow Connector 9">
          <a:extLst>
            <a:ext uri="{FF2B5EF4-FFF2-40B4-BE49-F238E27FC236}">
              <a16:creationId xmlns:a16="http://schemas.microsoft.com/office/drawing/2014/main" id="{00000000-0008-0000-0A00-00000A000000}"/>
            </a:ext>
          </a:extLst>
        </xdr:cNvPr>
        <xdr:cNvCxnSpPr/>
      </xdr:nvCxnSpPr>
      <xdr:spPr>
        <a:xfrm flipV="1">
          <a:off x="1744133" y="16535400"/>
          <a:ext cx="558801" cy="143934"/>
        </a:xfrm>
        <a:prstGeom prst="straightConnector1">
          <a:avLst/>
        </a:prstGeom>
        <a:ln>
          <a:solidFill>
            <a:srgbClr val="FF66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567270</xdr:colOff>
      <xdr:row>64</xdr:row>
      <xdr:rowOff>0</xdr:rowOff>
    </xdr:from>
    <xdr:to>
      <xdr:col>2</xdr:col>
      <xdr:colOff>719667</xdr:colOff>
      <xdr:row>69</xdr:row>
      <xdr:rowOff>76200</xdr:rowOff>
    </xdr:to>
    <xdr:cxnSp macro="">
      <xdr:nvCxnSpPr>
        <xdr:cNvPr id="15" name="Straight Connector 14">
          <a:extLst>
            <a:ext uri="{FF2B5EF4-FFF2-40B4-BE49-F238E27FC236}">
              <a16:creationId xmlns:a16="http://schemas.microsoft.com/office/drawing/2014/main" id="{00000000-0008-0000-0A00-00000F000000}"/>
            </a:ext>
          </a:extLst>
        </xdr:cNvPr>
        <xdr:cNvCxnSpPr/>
      </xdr:nvCxnSpPr>
      <xdr:spPr>
        <a:xfrm rot="10800000" flipV="1">
          <a:off x="1524003" y="10922000"/>
          <a:ext cx="982131" cy="948267"/>
        </a:xfrm>
        <a:prstGeom prst="line">
          <a:avLst/>
        </a:prstGeom>
        <a:ln>
          <a:solidFill>
            <a:srgbClr val="E8C439"/>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76200</xdr:colOff>
      <xdr:row>72</xdr:row>
      <xdr:rowOff>101600</xdr:rowOff>
    </xdr:from>
    <xdr:to>
      <xdr:col>6</xdr:col>
      <xdr:colOff>42333</xdr:colOff>
      <xdr:row>75</xdr:row>
      <xdr:rowOff>110067</xdr:rowOff>
    </xdr:to>
    <xdr:cxnSp macro="">
      <xdr:nvCxnSpPr>
        <xdr:cNvPr id="13" name="Straight Arrow Connector 12">
          <a:extLst>
            <a:ext uri="{FF2B5EF4-FFF2-40B4-BE49-F238E27FC236}">
              <a16:creationId xmlns:a16="http://schemas.microsoft.com/office/drawing/2014/main" id="{00000000-0008-0000-0A00-00000D000000}"/>
            </a:ext>
          </a:extLst>
        </xdr:cNvPr>
        <xdr:cNvCxnSpPr/>
      </xdr:nvCxnSpPr>
      <xdr:spPr>
        <a:xfrm flipV="1">
          <a:off x="3522133" y="12403667"/>
          <a:ext cx="1625600" cy="516467"/>
        </a:xfrm>
        <a:prstGeom prst="straightConnector1">
          <a:avLst/>
        </a:prstGeom>
        <a:ln>
          <a:solidFill>
            <a:schemeClr val="accent6">
              <a:lumMod val="75000"/>
            </a:schemeClr>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190500</xdr:colOff>
      <xdr:row>6</xdr:row>
      <xdr:rowOff>12700</xdr:rowOff>
    </xdr:from>
    <xdr:to>
      <xdr:col>14</xdr:col>
      <xdr:colOff>152400</xdr:colOff>
      <xdr:row>28</xdr:row>
      <xdr:rowOff>139700</xdr:rowOff>
    </xdr:to>
    <xdr:graphicFrame macro="">
      <xdr:nvGraphicFramePr>
        <xdr:cNvPr id="32916" name="Chart 1">
          <a:extLst>
            <a:ext uri="{FF2B5EF4-FFF2-40B4-BE49-F238E27FC236}">
              <a16:creationId xmlns:a16="http://schemas.microsoft.com/office/drawing/2014/main" id="{00000000-0008-0000-0B00-0000948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132080</xdr:colOff>
      <xdr:row>49</xdr:row>
      <xdr:rowOff>71120</xdr:rowOff>
    </xdr:from>
    <xdr:to>
      <xdr:col>13</xdr:col>
      <xdr:colOff>193040</xdr:colOff>
      <xdr:row>72</xdr:row>
      <xdr:rowOff>121920</xdr:rowOff>
    </xdr:to>
    <xdr:graphicFrame macro="">
      <xdr:nvGraphicFramePr>
        <xdr:cNvPr id="5" name="Chart 4">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0.32632</cdr:x>
      <cdr:y>0.89972</cdr:y>
    </cdr:from>
    <cdr:to>
      <cdr:x>0.59579</cdr:x>
      <cdr:y>0.98317</cdr:y>
    </cdr:to>
    <cdr:sp macro="" textlink="">
      <cdr:nvSpPr>
        <cdr:cNvPr id="2" name="TextBox 1"/>
        <cdr:cNvSpPr txBox="1"/>
      </cdr:nvSpPr>
      <cdr:spPr>
        <a:xfrm xmlns:a="http://schemas.openxmlformats.org/drawingml/2006/main">
          <a:off x="2755900" y="3258820"/>
          <a:ext cx="2275840" cy="302260"/>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400" b="1"/>
            <a:t>207Pb/206Pb ratio vs. Time</a:t>
          </a:r>
        </a:p>
      </cdr:txBody>
    </cdr:sp>
  </cdr:relSizeAnchor>
</c:userShapes>
</file>

<file path=xl/drawings/drawing12.xml><?xml version="1.0" encoding="utf-8"?>
<xdr:wsDr xmlns:xdr="http://schemas.openxmlformats.org/drawingml/2006/spreadsheetDrawing" xmlns:a="http://schemas.openxmlformats.org/drawingml/2006/main">
  <xdr:twoCellAnchor>
    <xdr:from>
      <xdr:col>24</xdr:col>
      <xdr:colOff>266700</xdr:colOff>
      <xdr:row>923</xdr:row>
      <xdr:rowOff>127000</xdr:rowOff>
    </xdr:from>
    <xdr:to>
      <xdr:col>33</xdr:col>
      <xdr:colOff>406400</xdr:colOff>
      <xdr:row>952</xdr:row>
      <xdr:rowOff>88900</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241300</xdr:colOff>
      <xdr:row>927</xdr:row>
      <xdr:rowOff>0</xdr:rowOff>
    </xdr:from>
    <xdr:to>
      <xdr:col>33</xdr:col>
      <xdr:colOff>152400</xdr:colOff>
      <xdr:row>949</xdr:row>
      <xdr:rowOff>0</xdr:rowOff>
    </xdr:to>
    <xdr:cxnSp macro="">
      <xdr:nvCxnSpPr>
        <xdr:cNvPr id="4" name="Straight Connector 3">
          <a:extLst>
            <a:ext uri="{FF2B5EF4-FFF2-40B4-BE49-F238E27FC236}">
              <a16:creationId xmlns:a16="http://schemas.microsoft.com/office/drawing/2014/main" id="{00000000-0008-0000-0C00-000004000000}"/>
            </a:ext>
          </a:extLst>
        </xdr:cNvPr>
        <xdr:cNvCxnSpPr/>
      </xdr:nvCxnSpPr>
      <xdr:spPr>
        <a:xfrm flipV="1">
          <a:off x="28498800" y="153035000"/>
          <a:ext cx="6019800" cy="3352800"/>
        </a:xfrm>
        <a:prstGeom prst="line">
          <a:avLst/>
        </a:prstGeom>
        <a:ln>
          <a:solidFill>
            <a:schemeClr val="accent1">
              <a:lumMod val="40000"/>
              <a:lumOff val="6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imac.BUP.9.2408\Research.bu\3.%20Data%20Reduction\2.%20Calamari\IgAge%20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imac.BUP.9.2408\Research.bu\3.%20Data%20Reduction\2.%20Calamari\katherine\CALAMARI%208.0%20MEB%20Ti-day%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53">
          <cell r="B53">
            <v>10</v>
          </cell>
          <cell r="C53">
            <v>0.01</v>
          </cell>
        </row>
        <row r="54">
          <cell r="B54">
            <v>12</v>
          </cell>
          <cell r="C54">
            <v>0.02</v>
          </cell>
        </row>
        <row r="55">
          <cell r="B55">
            <v>12</v>
          </cell>
          <cell r="C55">
            <v>0.02</v>
          </cell>
        </row>
        <row r="56">
          <cell r="B56">
            <v>15</v>
          </cell>
          <cell r="C56">
            <v>0.03</v>
          </cell>
        </row>
        <row r="57">
          <cell r="B57">
            <v>20</v>
          </cell>
          <cell r="C57">
            <v>0.05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Titanite"/>
      <sheetName val="PlotDat9"/>
      <sheetName val="PlotDat11"/>
      <sheetName val="PlotDat13"/>
      <sheetName val="PlotDat3"/>
      <sheetName val="1. U-Pb isotopic data reduction"/>
      <sheetName val="2. Standard analyses vs. time"/>
      <sheetName val="3. Drift Correction"/>
      <sheetName val="4. Data Eval."/>
      <sheetName val="5. DZ Stats"/>
      <sheetName val="7. 207Pb-206Pb table"/>
      <sheetName val="8. S&amp;K (1975) Common Pb data"/>
    </sheetNames>
    <sheetDataSet>
      <sheetData sheetId="0">
        <row r="17">
          <cell r="D17">
            <v>3314.2857142857147</v>
          </cell>
          <cell r="E17">
            <v>310.64800000000002</v>
          </cell>
          <cell r="F17">
            <v>491.85623355913265</v>
          </cell>
          <cell r="G17">
            <v>288.69600000000003</v>
          </cell>
        </row>
        <row r="18">
          <cell r="D18">
            <v>3484.8749638468771</v>
          </cell>
          <cell r="E18">
            <v>340.98700000000002</v>
          </cell>
          <cell r="F18">
            <v>1579.6544279556165</v>
          </cell>
          <cell r="G18">
            <v>660.71100000000001</v>
          </cell>
        </row>
        <row r="19">
          <cell r="D19">
            <v>4020.3055372665763</v>
          </cell>
          <cell r="E19">
            <v>421.32400000000001</v>
          </cell>
          <cell r="F19">
            <v>2034.8006168154329</v>
          </cell>
          <cell r="G19">
            <v>592.47900000000004</v>
          </cell>
        </row>
        <row r="20">
          <cell r="D20">
            <v>3712.7518822756738</v>
          </cell>
          <cell r="E20">
            <v>390.05799999999999</v>
          </cell>
          <cell r="F20">
            <v>2082.6029680610818</v>
          </cell>
          <cell r="G20">
            <v>774.64499999999998</v>
          </cell>
        </row>
        <row r="21">
          <cell r="D21">
            <v>3121.8360275983264</v>
          </cell>
          <cell r="E21">
            <v>312.65499999999997</v>
          </cell>
          <cell r="F21">
            <v>3147.3033655468289</v>
          </cell>
          <cell r="G21">
            <v>1147.3399999999999</v>
          </cell>
        </row>
        <row r="22">
          <cell r="D22">
            <v>4119.2876859377393</v>
          </cell>
          <cell r="E22">
            <v>429.78999999999996</v>
          </cell>
          <cell r="F22">
            <v>752.61592826628248</v>
          </cell>
          <cell r="G22">
            <v>295.61700000000002</v>
          </cell>
        </row>
        <row r="23">
          <cell r="D23">
            <v>14218.779342723001</v>
          </cell>
          <cell r="E23">
            <v>1362.87</v>
          </cell>
          <cell r="F23">
            <v>4130.8338839126145</v>
          </cell>
          <cell r="G23">
            <v>1525.55</v>
          </cell>
        </row>
        <row r="24">
          <cell r="D24">
            <v>3301.4707292285862</v>
          </cell>
          <cell r="E24">
            <v>344.35</v>
          </cell>
          <cell r="F24">
            <v>1192.3113738374575</v>
          </cell>
          <cell r="G24">
            <v>460.88200000000001</v>
          </cell>
        </row>
        <row r="25">
          <cell r="F25">
            <v>2622.2165416950693</v>
          </cell>
          <cell r="G25">
            <v>923.23</v>
          </cell>
        </row>
        <row r="26">
          <cell r="F26">
            <v>1687.4966738473001</v>
          </cell>
          <cell r="G26">
            <v>729.30399999999997</v>
          </cell>
        </row>
        <row r="27">
          <cell r="F27">
            <v>845.97963764630424</v>
          </cell>
          <cell r="G27">
            <v>379.899</v>
          </cell>
        </row>
        <row r="28">
          <cell r="F28">
            <v>1968.656683219245</v>
          </cell>
          <cell r="G28">
            <v>708.05100000000004</v>
          </cell>
        </row>
        <row r="29">
          <cell r="F29">
            <v>654.80211847418479</v>
          </cell>
          <cell r="G29">
            <v>295.61500000000001</v>
          </cell>
        </row>
        <row r="30">
          <cell r="F30">
            <v>3776.3737537676793</v>
          </cell>
          <cell r="G30">
            <v>1368.15</v>
          </cell>
        </row>
        <row r="31">
          <cell r="F31">
            <v>1343.6765532164163</v>
          </cell>
          <cell r="G31">
            <v>561.98599999999999</v>
          </cell>
        </row>
        <row r="32">
          <cell r="F32">
            <v>1037.3979215727893</v>
          </cell>
          <cell r="G32">
            <v>361.66699999999997</v>
          </cell>
        </row>
        <row r="33">
          <cell r="F33">
            <v>3600.1480973906118</v>
          </cell>
          <cell r="G33">
            <v>1302.98</v>
          </cell>
        </row>
        <row r="34">
          <cell r="F34">
            <v>1032.7813251146533</v>
          </cell>
          <cell r="G34">
            <v>420.21599999999995</v>
          </cell>
        </row>
        <row r="35">
          <cell r="F35">
            <v>3403.1748897646903</v>
          </cell>
          <cell r="G35">
            <v>1206.32</v>
          </cell>
        </row>
        <row r="36">
          <cell r="F36">
            <v>1305.1498047927685</v>
          </cell>
          <cell r="G36">
            <v>477.04399999999998</v>
          </cell>
        </row>
        <row r="37">
          <cell r="F37">
            <v>3121.8360275983264</v>
          </cell>
          <cell r="G37">
            <v>312.65499999999997</v>
          </cell>
        </row>
        <row r="38">
          <cell r="F38">
            <v>3673.136254476151</v>
          </cell>
          <cell r="G38">
            <v>429.78999999999996</v>
          </cell>
        </row>
        <row r="39">
          <cell r="F39">
            <v>1199.0715977687782</v>
          </cell>
          <cell r="G39">
            <v>439.38299999999998</v>
          </cell>
        </row>
        <row r="40">
          <cell r="F40">
            <v>1611.6569139470789</v>
          </cell>
          <cell r="G40">
            <v>584.16600000000005</v>
          </cell>
        </row>
        <row r="41">
          <cell r="F41">
            <v>2812.363557338022</v>
          </cell>
          <cell r="G41">
            <v>1423.52</v>
          </cell>
        </row>
        <row r="42">
          <cell r="F42">
            <v>868.58654435047742</v>
          </cell>
          <cell r="G42">
            <v>333.28100000000001</v>
          </cell>
        </row>
        <row r="43">
          <cell r="F43">
            <v>674.31828314595907</v>
          </cell>
          <cell r="G43">
            <v>279.80500000000001</v>
          </cell>
        </row>
        <row r="44">
          <cell r="F44">
            <v>1206.5979488645967</v>
          </cell>
          <cell r="G44">
            <v>464.13600000000002</v>
          </cell>
        </row>
        <row r="45">
          <cell r="F45">
            <v>1474.5120032829491</v>
          </cell>
          <cell r="G45">
            <v>538.971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persons/person.xml><?xml version="1.0" encoding="utf-8"?>
<personList xmlns="http://schemas.microsoft.com/office/spreadsheetml/2018/threadedcomments" xmlns:x="http://schemas.openxmlformats.org/spreadsheetml/2006/main">
  <person displayName="Mueller,Paul A" id="{46205D57-CF8C-CC43-AEB5-8F00C7B116A4}" userId="S::pamueller@ufl.edu::0214e0a1-9aba-421d-8bde-3171368a2f7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7" dT="2022-03-13T21:20:57.05" personId="{46205D57-CF8C-CC43-AEB5-8F00C7B116A4}" id="{88314A30-653D-D241-9AF2-0F7C95ADA1D1}">
    <text xml:space="preserve">Insert age and 206/238 or other parent/daughter values for your standard in this block. </text>
  </threadedComment>
</ThreadedComment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9.xml"/><Relationship Id="rId4" Type="http://schemas.microsoft.com/office/2017/10/relationships/threadedComment" Target="../threadedComments/threadedComment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216"/>
  <sheetViews>
    <sheetView workbookViewId="0"/>
  </sheetViews>
  <sheetFormatPr defaultColWidth="8.85546875" defaultRowHeight="12.75"/>
  <sheetData>
    <row r="1" spans="1:4">
      <c r="A1">
        <v>2880</v>
      </c>
      <c r="B1">
        <v>0</v>
      </c>
      <c r="C1">
        <v>0</v>
      </c>
      <c r="D1">
        <v>0</v>
      </c>
    </row>
    <row r="2" spans="1:4">
      <c r="A2">
        <v>2885</v>
      </c>
      <c r="B2">
        <v>0</v>
      </c>
      <c r="C2">
        <v>0</v>
      </c>
      <c r="D2">
        <v>0</v>
      </c>
    </row>
    <row r="3" spans="1:4">
      <c r="A3">
        <v>2885</v>
      </c>
      <c r="B3">
        <v>1</v>
      </c>
    </row>
    <row r="4" spans="1:4">
      <c r="A4">
        <v>2880</v>
      </c>
      <c r="B4">
        <v>1</v>
      </c>
    </row>
    <row r="5" spans="1:4">
      <c r="A5">
        <v>2880</v>
      </c>
      <c r="B5">
        <v>0</v>
      </c>
    </row>
    <row r="6" spans="1:4">
      <c r="A6" t="s">
        <v>140</v>
      </c>
      <c r="B6" t="s">
        <v>140</v>
      </c>
    </row>
    <row r="7" spans="1:4">
      <c r="A7">
        <v>2885</v>
      </c>
      <c r="B7">
        <v>0</v>
      </c>
    </row>
    <row r="8" spans="1:4">
      <c r="A8">
        <v>2890</v>
      </c>
      <c r="B8">
        <v>0</v>
      </c>
    </row>
    <row r="9" spans="1:4">
      <c r="A9">
        <v>2890</v>
      </c>
      <c r="B9">
        <v>1</v>
      </c>
    </row>
    <row r="10" spans="1:4">
      <c r="A10">
        <v>2885</v>
      </c>
      <c r="B10">
        <v>1</v>
      </c>
    </row>
    <row r="11" spans="1:4">
      <c r="A11">
        <v>2885</v>
      </c>
      <c r="B11">
        <v>0</v>
      </c>
    </row>
    <row r="12" spans="1:4">
      <c r="A12" t="s">
        <v>140</v>
      </c>
      <c r="B12" t="s">
        <v>140</v>
      </c>
    </row>
    <row r="13" spans="1:4">
      <c r="A13">
        <v>2890</v>
      </c>
      <c r="B13">
        <v>0</v>
      </c>
    </row>
    <row r="14" spans="1:4">
      <c r="A14">
        <v>2895</v>
      </c>
      <c r="B14">
        <v>0</v>
      </c>
    </row>
    <row r="15" spans="1:4">
      <c r="A15">
        <v>2895</v>
      </c>
      <c r="B15">
        <v>4</v>
      </c>
    </row>
    <row r="16" spans="1:4">
      <c r="A16">
        <v>2890</v>
      </c>
      <c r="B16">
        <v>4</v>
      </c>
    </row>
    <row r="17" spans="1:2">
      <c r="A17">
        <v>2890</v>
      </c>
      <c r="B17">
        <v>0</v>
      </c>
    </row>
    <row r="18" spans="1:2">
      <c r="A18" t="s">
        <v>140</v>
      </c>
      <c r="B18" t="s">
        <v>140</v>
      </c>
    </row>
    <row r="19" spans="1:2">
      <c r="A19">
        <v>2895</v>
      </c>
      <c r="B19">
        <v>0</v>
      </c>
    </row>
    <row r="20" spans="1:2">
      <c r="A20">
        <v>2900</v>
      </c>
      <c r="B20">
        <v>0</v>
      </c>
    </row>
    <row r="21" spans="1:2">
      <c r="A21">
        <v>2900</v>
      </c>
      <c r="B21">
        <v>4</v>
      </c>
    </row>
    <row r="22" spans="1:2">
      <c r="A22">
        <v>2895</v>
      </c>
      <c r="B22">
        <v>4</v>
      </c>
    </row>
    <row r="23" spans="1:2">
      <c r="A23">
        <v>2895</v>
      </c>
      <c r="B23">
        <v>0</v>
      </c>
    </row>
    <row r="24" spans="1:2">
      <c r="A24" t="s">
        <v>140</v>
      </c>
      <c r="B24" t="s">
        <v>140</v>
      </c>
    </row>
    <row r="25" spans="1:2">
      <c r="A25">
        <v>2900</v>
      </c>
      <c r="B25">
        <v>0</v>
      </c>
    </row>
    <row r="26" spans="1:2">
      <c r="A26">
        <v>2905</v>
      </c>
      <c r="B26">
        <v>0</v>
      </c>
    </row>
    <row r="27" spans="1:2">
      <c r="A27">
        <v>2905</v>
      </c>
      <c r="B27">
        <v>1</v>
      </c>
    </row>
    <row r="28" spans="1:2">
      <c r="A28">
        <v>2900</v>
      </c>
      <c r="B28">
        <v>1</v>
      </c>
    </row>
    <row r="29" spans="1:2">
      <c r="A29">
        <v>2900</v>
      </c>
      <c r="B29">
        <v>0</v>
      </c>
    </row>
    <row r="30" spans="1:2">
      <c r="A30" t="s">
        <v>140</v>
      </c>
      <c r="B30" t="s">
        <v>140</v>
      </c>
    </row>
    <row r="31" spans="1:2">
      <c r="A31">
        <v>2905</v>
      </c>
      <c r="B31">
        <v>0</v>
      </c>
    </row>
    <row r="32" spans="1:2">
      <c r="A32">
        <v>2910</v>
      </c>
      <c r="B32">
        <v>0</v>
      </c>
    </row>
    <row r="33" spans="1:2">
      <c r="A33">
        <v>2910</v>
      </c>
      <c r="B33">
        <v>5</v>
      </c>
    </row>
    <row r="34" spans="1:2">
      <c r="A34">
        <v>2905</v>
      </c>
      <c r="B34">
        <v>5</v>
      </c>
    </row>
    <row r="35" spans="1:2">
      <c r="A35">
        <v>2905</v>
      </c>
      <c r="B35">
        <v>0</v>
      </c>
    </row>
    <row r="36" spans="1:2">
      <c r="A36" t="s">
        <v>140</v>
      </c>
      <c r="B36" t="s">
        <v>140</v>
      </c>
    </row>
    <row r="37" spans="1:2">
      <c r="A37">
        <v>2910</v>
      </c>
      <c r="B37">
        <v>0</v>
      </c>
    </row>
    <row r="38" spans="1:2">
      <c r="A38">
        <v>2915</v>
      </c>
      <c r="B38">
        <v>0</v>
      </c>
    </row>
    <row r="39" spans="1:2">
      <c r="A39">
        <v>2915</v>
      </c>
      <c r="B39">
        <v>5</v>
      </c>
    </row>
    <row r="40" spans="1:2">
      <c r="A40">
        <v>2910</v>
      </c>
      <c r="B40">
        <v>5</v>
      </c>
    </row>
    <row r="41" spans="1:2">
      <c r="A41">
        <v>2910</v>
      </c>
      <c r="B41">
        <v>0</v>
      </c>
    </row>
    <row r="42" spans="1:2">
      <c r="A42" t="s">
        <v>140</v>
      </c>
      <c r="B42" t="s">
        <v>140</v>
      </c>
    </row>
    <row r="43" spans="1:2">
      <c r="A43">
        <v>2915</v>
      </c>
      <c r="B43">
        <v>0</v>
      </c>
    </row>
    <row r="44" spans="1:2">
      <c r="A44">
        <v>2920</v>
      </c>
      <c r="B44">
        <v>0</v>
      </c>
    </row>
    <row r="45" spans="1:2">
      <c r="A45">
        <v>2920</v>
      </c>
      <c r="B45">
        <v>19</v>
      </c>
    </row>
    <row r="46" spans="1:2">
      <c r="A46">
        <v>2915</v>
      </c>
      <c r="B46">
        <v>19</v>
      </c>
    </row>
    <row r="47" spans="1:2">
      <c r="A47">
        <v>2915</v>
      </c>
      <c r="B47">
        <v>0</v>
      </c>
    </row>
    <row r="48" spans="1:2">
      <c r="A48" t="s">
        <v>140</v>
      </c>
      <c r="B48" t="s">
        <v>140</v>
      </c>
    </row>
    <row r="49" spans="1:2">
      <c r="A49">
        <v>2920</v>
      </c>
      <c r="B49">
        <v>0</v>
      </c>
    </row>
    <row r="50" spans="1:2">
      <c r="A50">
        <v>2925</v>
      </c>
      <c r="B50">
        <v>0</v>
      </c>
    </row>
    <row r="51" spans="1:2">
      <c r="A51">
        <v>2925</v>
      </c>
      <c r="B51">
        <v>15</v>
      </c>
    </row>
    <row r="52" spans="1:2">
      <c r="A52">
        <v>2920</v>
      </c>
      <c r="B52">
        <v>15</v>
      </c>
    </row>
    <row r="53" spans="1:2">
      <c r="A53">
        <v>2920</v>
      </c>
      <c r="B53">
        <v>0</v>
      </c>
    </row>
    <row r="54" spans="1:2">
      <c r="A54" t="s">
        <v>140</v>
      </c>
      <c r="B54" t="s">
        <v>140</v>
      </c>
    </row>
    <row r="55" spans="1:2">
      <c r="A55">
        <v>2925</v>
      </c>
      <c r="B55">
        <v>0</v>
      </c>
    </row>
    <row r="56" spans="1:2">
      <c r="A56">
        <v>2930</v>
      </c>
      <c r="B56">
        <v>0</v>
      </c>
    </row>
    <row r="57" spans="1:2">
      <c r="A57">
        <v>2930</v>
      </c>
      <c r="B57">
        <v>21</v>
      </c>
    </row>
    <row r="58" spans="1:2">
      <c r="A58">
        <v>2925</v>
      </c>
      <c r="B58">
        <v>21</v>
      </c>
    </row>
    <row r="59" spans="1:2">
      <c r="A59">
        <v>2925</v>
      </c>
      <c r="B59">
        <v>0</v>
      </c>
    </row>
    <row r="60" spans="1:2">
      <c r="A60" t="s">
        <v>140</v>
      </c>
      <c r="B60" t="s">
        <v>140</v>
      </c>
    </row>
    <row r="61" spans="1:2">
      <c r="A61">
        <v>2930</v>
      </c>
      <c r="B61">
        <v>0</v>
      </c>
    </row>
    <row r="62" spans="1:2">
      <c r="A62">
        <v>2935</v>
      </c>
      <c r="B62">
        <v>0</v>
      </c>
    </row>
    <row r="63" spans="1:2">
      <c r="A63">
        <v>2935</v>
      </c>
      <c r="B63">
        <v>21</v>
      </c>
    </row>
    <row r="64" spans="1:2">
      <c r="A64">
        <v>2930</v>
      </c>
      <c r="B64">
        <v>21</v>
      </c>
    </row>
    <row r="65" spans="1:2">
      <c r="A65">
        <v>2930</v>
      </c>
      <c r="B65">
        <v>0</v>
      </c>
    </row>
    <row r="66" spans="1:2">
      <c r="A66" t="s">
        <v>140</v>
      </c>
      <c r="B66" t="s">
        <v>140</v>
      </c>
    </row>
    <row r="67" spans="1:2">
      <c r="A67">
        <v>2935</v>
      </c>
      <c r="B67">
        <v>0</v>
      </c>
    </row>
    <row r="68" spans="1:2">
      <c r="A68">
        <v>2940</v>
      </c>
      <c r="B68">
        <v>0</v>
      </c>
    </row>
    <row r="69" spans="1:2">
      <c r="A69">
        <v>2940</v>
      </c>
      <c r="B69">
        <v>25</v>
      </c>
    </row>
    <row r="70" spans="1:2">
      <c r="A70">
        <v>2935</v>
      </c>
      <c r="B70">
        <v>25</v>
      </c>
    </row>
    <row r="71" spans="1:2">
      <c r="A71">
        <v>2935</v>
      </c>
      <c r="B71">
        <v>0</v>
      </c>
    </row>
    <row r="72" spans="1:2">
      <c r="A72" t="s">
        <v>140</v>
      </c>
      <c r="B72" t="s">
        <v>140</v>
      </c>
    </row>
    <row r="73" spans="1:2">
      <c r="A73">
        <v>2940</v>
      </c>
      <c r="B73">
        <v>0</v>
      </c>
    </row>
    <row r="74" spans="1:2">
      <c r="A74">
        <v>2945</v>
      </c>
      <c r="B74">
        <v>0</v>
      </c>
    </row>
    <row r="75" spans="1:2">
      <c r="A75">
        <v>2945</v>
      </c>
      <c r="B75">
        <v>42</v>
      </c>
    </row>
    <row r="76" spans="1:2">
      <c r="A76">
        <v>2940</v>
      </c>
      <c r="B76">
        <v>42</v>
      </c>
    </row>
    <row r="77" spans="1:2">
      <c r="A77">
        <v>2940</v>
      </c>
      <c r="B77">
        <v>0</v>
      </c>
    </row>
    <row r="78" spans="1:2">
      <c r="A78" t="s">
        <v>140</v>
      </c>
      <c r="B78" t="s">
        <v>140</v>
      </c>
    </row>
    <row r="79" spans="1:2">
      <c r="A79">
        <v>2945</v>
      </c>
      <c r="B79">
        <v>0</v>
      </c>
    </row>
    <row r="80" spans="1:2">
      <c r="A80">
        <v>2950</v>
      </c>
      <c r="B80">
        <v>0</v>
      </c>
    </row>
    <row r="81" spans="1:2">
      <c r="A81">
        <v>2950</v>
      </c>
      <c r="B81">
        <v>52</v>
      </c>
    </row>
    <row r="82" spans="1:2">
      <c r="A82">
        <v>2945</v>
      </c>
      <c r="B82">
        <v>52</v>
      </c>
    </row>
    <row r="83" spans="1:2">
      <c r="A83">
        <v>2945</v>
      </c>
      <c r="B83">
        <v>0</v>
      </c>
    </row>
    <row r="84" spans="1:2">
      <c r="A84" t="s">
        <v>140</v>
      </c>
      <c r="B84" t="s">
        <v>140</v>
      </c>
    </row>
    <row r="85" spans="1:2">
      <c r="A85">
        <v>2950</v>
      </c>
      <c r="B85">
        <v>0</v>
      </c>
    </row>
    <row r="86" spans="1:2">
      <c r="A86">
        <v>2955</v>
      </c>
      <c r="B86">
        <v>0</v>
      </c>
    </row>
    <row r="87" spans="1:2">
      <c r="A87">
        <v>2955</v>
      </c>
      <c r="B87">
        <v>60</v>
      </c>
    </row>
    <row r="88" spans="1:2">
      <c r="A88">
        <v>2950</v>
      </c>
      <c r="B88">
        <v>60</v>
      </c>
    </row>
    <row r="89" spans="1:2">
      <c r="A89">
        <v>2950</v>
      </c>
      <c r="B89">
        <v>0</v>
      </c>
    </row>
    <row r="90" spans="1:2">
      <c r="A90" t="s">
        <v>140</v>
      </c>
      <c r="B90" t="s">
        <v>140</v>
      </c>
    </row>
    <row r="91" spans="1:2">
      <c r="A91">
        <v>2955</v>
      </c>
      <c r="B91">
        <v>0</v>
      </c>
    </row>
    <row r="92" spans="1:2">
      <c r="A92">
        <v>2960</v>
      </c>
      <c r="B92">
        <v>0</v>
      </c>
    </row>
    <row r="93" spans="1:2">
      <c r="A93">
        <v>2960</v>
      </c>
      <c r="B93">
        <v>68</v>
      </c>
    </row>
    <row r="94" spans="1:2">
      <c r="A94">
        <v>2955</v>
      </c>
      <c r="B94">
        <v>68</v>
      </c>
    </row>
    <row r="95" spans="1:2">
      <c r="A95">
        <v>2955</v>
      </c>
      <c r="B95">
        <v>0</v>
      </c>
    </row>
    <row r="96" spans="1:2">
      <c r="A96" t="s">
        <v>140</v>
      </c>
      <c r="B96" t="s">
        <v>140</v>
      </c>
    </row>
    <row r="97" spans="1:2">
      <c r="A97">
        <v>2960</v>
      </c>
      <c r="B97">
        <v>0</v>
      </c>
    </row>
    <row r="98" spans="1:2">
      <c r="A98">
        <v>2965</v>
      </c>
      <c r="B98">
        <v>0</v>
      </c>
    </row>
    <row r="99" spans="1:2">
      <c r="A99">
        <v>2965</v>
      </c>
      <c r="B99">
        <v>83</v>
      </c>
    </row>
    <row r="100" spans="1:2">
      <c r="A100">
        <v>2960</v>
      </c>
      <c r="B100">
        <v>83</v>
      </c>
    </row>
    <row r="101" spans="1:2">
      <c r="A101">
        <v>2960</v>
      </c>
      <c r="B101">
        <v>0</v>
      </c>
    </row>
    <row r="102" spans="1:2">
      <c r="A102" t="s">
        <v>140</v>
      </c>
      <c r="B102" t="s">
        <v>140</v>
      </c>
    </row>
    <row r="103" spans="1:2">
      <c r="A103">
        <v>2965</v>
      </c>
      <c r="B103">
        <v>0</v>
      </c>
    </row>
    <row r="104" spans="1:2">
      <c r="A104">
        <v>2970</v>
      </c>
      <c r="B104">
        <v>0</v>
      </c>
    </row>
    <row r="105" spans="1:2">
      <c r="A105">
        <v>2970</v>
      </c>
      <c r="B105">
        <v>71</v>
      </c>
    </row>
    <row r="106" spans="1:2">
      <c r="A106">
        <v>2965</v>
      </c>
      <c r="B106">
        <v>71</v>
      </c>
    </row>
    <row r="107" spans="1:2">
      <c r="A107">
        <v>2965</v>
      </c>
      <c r="B107">
        <v>0</v>
      </c>
    </row>
    <row r="108" spans="1:2">
      <c r="A108" t="s">
        <v>140</v>
      </c>
      <c r="B108" t="s">
        <v>140</v>
      </c>
    </row>
    <row r="109" spans="1:2">
      <c r="A109">
        <v>2970</v>
      </c>
      <c r="B109">
        <v>0</v>
      </c>
    </row>
    <row r="110" spans="1:2">
      <c r="A110">
        <v>2975</v>
      </c>
      <c r="B110">
        <v>0</v>
      </c>
    </row>
    <row r="111" spans="1:2">
      <c r="A111">
        <v>2975</v>
      </c>
      <c r="B111">
        <v>58</v>
      </c>
    </row>
    <row r="112" spans="1:2">
      <c r="A112">
        <v>2970</v>
      </c>
      <c r="B112">
        <v>58</v>
      </c>
    </row>
    <row r="113" spans="1:2">
      <c r="A113">
        <v>2970</v>
      </c>
      <c r="B113">
        <v>0</v>
      </c>
    </row>
    <row r="114" spans="1:2">
      <c r="A114" t="s">
        <v>140</v>
      </c>
      <c r="B114" t="s">
        <v>140</v>
      </c>
    </row>
    <row r="115" spans="1:2">
      <c r="A115">
        <v>2975</v>
      </c>
      <c r="B115">
        <v>0</v>
      </c>
    </row>
    <row r="116" spans="1:2">
      <c r="A116">
        <v>2980</v>
      </c>
      <c r="B116">
        <v>0</v>
      </c>
    </row>
    <row r="117" spans="1:2">
      <c r="A117">
        <v>2980</v>
      </c>
      <c r="B117">
        <v>66</v>
      </c>
    </row>
    <row r="118" spans="1:2">
      <c r="A118">
        <v>2975</v>
      </c>
      <c r="B118">
        <v>66</v>
      </c>
    </row>
    <row r="119" spans="1:2">
      <c r="A119">
        <v>2975</v>
      </c>
      <c r="B119">
        <v>0</v>
      </c>
    </row>
    <row r="120" spans="1:2">
      <c r="A120" t="s">
        <v>140</v>
      </c>
      <c r="B120" t="s">
        <v>140</v>
      </c>
    </row>
    <row r="121" spans="1:2">
      <c r="A121">
        <v>2980</v>
      </c>
      <c r="B121">
        <v>0</v>
      </c>
    </row>
    <row r="122" spans="1:2">
      <c r="A122">
        <v>2985</v>
      </c>
      <c r="B122">
        <v>0</v>
      </c>
    </row>
    <row r="123" spans="1:2">
      <c r="A123">
        <v>2985</v>
      </c>
      <c r="B123">
        <v>72</v>
      </c>
    </row>
    <row r="124" spans="1:2">
      <c r="A124">
        <v>2980</v>
      </c>
      <c r="B124">
        <v>72</v>
      </c>
    </row>
    <row r="125" spans="1:2">
      <c r="A125">
        <v>2980</v>
      </c>
      <c r="B125">
        <v>0</v>
      </c>
    </row>
    <row r="126" spans="1:2">
      <c r="A126" t="s">
        <v>140</v>
      </c>
      <c r="B126" t="s">
        <v>140</v>
      </c>
    </row>
    <row r="127" spans="1:2">
      <c r="A127">
        <v>2985</v>
      </c>
      <c r="B127">
        <v>0</v>
      </c>
    </row>
    <row r="128" spans="1:2">
      <c r="A128">
        <v>2990</v>
      </c>
      <c r="B128">
        <v>0</v>
      </c>
    </row>
    <row r="129" spans="1:2">
      <c r="A129">
        <v>2990</v>
      </c>
      <c r="B129">
        <v>49</v>
      </c>
    </row>
    <row r="130" spans="1:2">
      <c r="A130">
        <v>2985</v>
      </c>
      <c r="B130">
        <v>49</v>
      </c>
    </row>
    <row r="131" spans="1:2">
      <c r="A131">
        <v>2985</v>
      </c>
      <c r="B131">
        <v>0</v>
      </c>
    </row>
    <row r="132" spans="1:2">
      <c r="A132" t="s">
        <v>140</v>
      </c>
      <c r="B132" t="s">
        <v>140</v>
      </c>
    </row>
    <row r="133" spans="1:2">
      <c r="A133">
        <v>2990</v>
      </c>
      <c r="B133">
        <v>0</v>
      </c>
    </row>
    <row r="134" spans="1:2">
      <c r="A134">
        <v>2995</v>
      </c>
      <c r="B134">
        <v>0</v>
      </c>
    </row>
    <row r="135" spans="1:2">
      <c r="A135">
        <v>2995</v>
      </c>
      <c r="B135">
        <v>56</v>
      </c>
    </row>
    <row r="136" spans="1:2">
      <c r="A136">
        <v>2990</v>
      </c>
      <c r="B136">
        <v>56</v>
      </c>
    </row>
    <row r="137" spans="1:2">
      <c r="A137">
        <v>2990</v>
      </c>
      <c r="B137">
        <v>0</v>
      </c>
    </row>
    <row r="138" spans="1:2">
      <c r="A138" t="s">
        <v>140</v>
      </c>
      <c r="B138" t="s">
        <v>140</v>
      </c>
    </row>
    <row r="139" spans="1:2">
      <c r="A139">
        <v>2995</v>
      </c>
      <c r="B139">
        <v>0</v>
      </c>
    </row>
    <row r="140" spans="1:2">
      <c r="A140">
        <v>3000</v>
      </c>
      <c r="B140">
        <v>0</v>
      </c>
    </row>
    <row r="141" spans="1:2">
      <c r="A141">
        <v>3000</v>
      </c>
      <c r="B141">
        <v>54</v>
      </c>
    </row>
    <row r="142" spans="1:2">
      <c r="A142">
        <v>2995</v>
      </c>
      <c r="B142">
        <v>54</v>
      </c>
    </row>
    <row r="143" spans="1:2">
      <c r="A143">
        <v>2995</v>
      </c>
      <c r="B143">
        <v>0</v>
      </c>
    </row>
    <row r="144" spans="1:2">
      <c r="A144" t="s">
        <v>140</v>
      </c>
      <c r="B144" t="s">
        <v>140</v>
      </c>
    </row>
    <row r="145" spans="1:2">
      <c r="A145">
        <v>3000</v>
      </c>
      <c r="B145">
        <v>0</v>
      </c>
    </row>
    <row r="146" spans="1:2">
      <c r="A146">
        <v>3005</v>
      </c>
      <c r="B146">
        <v>0</v>
      </c>
    </row>
    <row r="147" spans="1:2">
      <c r="A147">
        <v>3005</v>
      </c>
      <c r="B147">
        <v>45</v>
      </c>
    </row>
    <row r="148" spans="1:2">
      <c r="A148">
        <v>3000</v>
      </c>
      <c r="B148">
        <v>45</v>
      </c>
    </row>
    <row r="149" spans="1:2">
      <c r="A149">
        <v>3000</v>
      </c>
      <c r="B149">
        <v>0</v>
      </c>
    </row>
    <row r="150" spans="1:2">
      <c r="A150" t="s">
        <v>140</v>
      </c>
      <c r="B150" t="s">
        <v>140</v>
      </c>
    </row>
    <row r="151" spans="1:2">
      <c r="A151">
        <v>3005</v>
      </c>
      <c r="B151">
        <v>0</v>
      </c>
    </row>
    <row r="152" spans="1:2">
      <c r="A152">
        <v>3010</v>
      </c>
      <c r="B152">
        <v>0</v>
      </c>
    </row>
    <row r="153" spans="1:2">
      <c r="A153">
        <v>3010</v>
      </c>
      <c r="B153">
        <v>26</v>
      </c>
    </row>
    <row r="154" spans="1:2">
      <c r="A154">
        <v>3005</v>
      </c>
      <c r="B154">
        <v>26</v>
      </c>
    </row>
    <row r="155" spans="1:2">
      <c r="A155">
        <v>3005</v>
      </c>
      <c r="B155">
        <v>0</v>
      </c>
    </row>
    <row r="156" spans="1:2">
      <c r="A156" t="s">
        <v>140</v>
      </c>
      <c r="B156" t="s">
        <v>140</v>
      </c>
    </row>
    <row r="157" spans="1:2">
      <c r="A157">
        <v>3010</v>
      </c>
      <c r="B157">
        <v>0</v>
      </c>
    </row>
    <row r="158" spans="1:2">
      <c r="A158">
        <v>3015</v>
      </c>
      <c r="B158">
        <v>0</v>
      </c>
    </row>
    <row r="159" spans="1:2">
      <c r="A159">
        <v>3015</v>
      </c>
      <c r="B159">
        <v>31</v>
      </c>
    </row>
    <row r="160" spans="1:2">
      <c r="A160">
        <v>3010</v>
      </c>
      <c r="B160">
        <v>31</v>
      </c>
    </row>
    <row r="161" spans="1:2">
      <c r="A161">
        <v>3010</v>
      </c>
      <c r="B161">
        <v>0</v>
      </c>
    </row>
    <row r="162" spans="1:2">
      <c r="A162" t="s">
        <v>140</v>
      </c>
      <c r="B162" t="s">
        <v>140</v>
      </c>
    </row>
    <row r="163" spans="1:2">
      <c r="A163">
        <v>3015</v>
      </c>
      <c r="B163">
        <v>0</v>
      </c>
    </row>
    <row r="164" spans="1:2">
      <c r="A164">
        <v>3020</v>
      </c>
      <c r="B164">
        <v>0</v>
      </c>
    </row>
    <row r="165" spans="1:2">
      <c r="A165">
        <v>3020</v>
      </c>
      <c r="B165">
        <v>14</v>
      </c>
    </row>
    <row r="166" spans="1:2">
      <c r="A166">
        <v>3015</v>
      </c>
      <c r="B166">
        <v>14</v>
      </c>
    </row>
    <row r="167" spans="1:2">
      <c r="A167">
        <v>3015</v>
      </c>
      <c r="B167">
        <v>0</v>
      </c>
    </row>
    <row r="168" spans="1:2">
      <c r="A168" t="s">
        <v>140</v>
      </c>
      <c r="B168" t="s">
        <v>140</v>
      </c>
    </row>
    <row r="169" spans="1:2">
      <c r="A169">
        <v>3020</v>
      </c>
      <c r="B169">
        <v>0</v>
      </c>
    </row>
    <row r="170" spans="1:2">
      <c r="A170">
        <v>3025</v>
      </c>
      <c r="B170">
        <v>0</v>
      </c>
    </row>
    <row r="171" spans="1:2">
      <c r="A171">
        <v>3025</v>
      </c>
      <c r="B171">
        <v>10</v>
      </c>
    </row>
    <row r="172" spans="1:2">
      <c r="A172">
        <v>3020</v>
      </c>
      <c r="B172">
        <v>10</v>
      </c>
    </row>
    <row r="173" spans="1:2">
      <c r="A173">
        <v>3020</v>
      </c>
      <c r="B173">
        <v>0</v>
      </c>
    </row>
    <row r="174" spans="1:2">
      <c r="A174" t="s">
        <v>140</v>
      </c>
      <c r="B174" t="s">
        <v>140</v>
      </c>
    </row>
    <row r="175" spans="1:2">
      <c r="A175">
        <v>3025</v>
      </c>
      <c r="B175">
        <v>0</v>
      </c>
    </row>
    <row r="176" spans="1:2">
      <c r="A176">
        <v>3030</v>
      </c>
      <c r="B176">
        <v>0</v>
      </c>
    </row>
    <row r="177" spans="1:2">
      <c r="A177">
        <v>3030</v>
      </c>
      <c r="B177">
        <v>6</v>
      </c>
    </row>
    <row r="178" spans="1:2">
      <c r="A178">
        <v>3025</v>
      </c>
      <c r="B178">
        <v>6</v>
      </c>
    </row>
    <row r="179" spans="1:2">
      <c r="A179">
        <v>3025</v>
      </c>
      <c r="B179">
        <v>0</v>
      </c>
    </row>
    <row r="180" spans="1:2">
      <c r="A180" t="s">
        <v>140</v>
      </c>
      <c r="B180" t="s">
        <v>140</v>
      </c>
    </row>
    <row r="181" spans="1:2">
      <c r="A181">
        <v>3030</v>
      </c>
      <c r="B181">
        <v>0</v>
      </c>
    </row>
    <row r="182" spans="1:2">
      <c r="A182">
        <v>3035</v>
      </c>
      <c r="B182">
        <v>0</v>
      </c>
    </row>
    <row r="183" spans="1:2">
      <c r="A183">
        <v>3035</v>
      </c>
      <c r="B183">
        <v>7</v>
      </c>
    </row>
    <row r="184" spans="1:2">
      <c r="A184">
        <v>3030</v>
      </c>
      <c r="B184">
        <v>7</v>
      </c>
    </row>
    <row r="185" spans="1:2">
      <c r="A185">
        <v>3030</v>
      </c>
      <c r="B185">
        <v>0</v>
      </c>
    </row>
    <row r="186" spans="1:2">
      <c r="A186" t="s">
        <v>140</v>
      </c>
      <c r="B186" t="s">
        <v>140</v>
      </c>
    </row>
    <row r="187" spans="1:2">
      <c r="A187">
        <v>3035</v>
      </c>
      <c r="B187">
        <v>0</v>
      </c>
    </row>
    <row r="188" spans="1:2">
      <c r="A188">
        <v>3040</v>
      </c>
      <c r="B188">
        <v>0</v>
      </c>
    </row>
    <row r="189" spans="1:2">
      <c r="A189">
        <v>3040</v>
      </c>
      <c r="B189">
        <v>3</v>
      </c>
    </row>
    <row r="190" spans="1:2">
      <c r="A190">
        <v>3035</v>
      </c>
      <c r="B190">
        <v>3</v>
      </c>
    </row>
    <row r="191" spans="1:2">
      <c r="A191">
        <v>3035</v>
      </c>
      <c r="B191">
        <v>0</v>
      </c>
    </row>
    <row r="192" spans="1:2">
      <c r="A192" t="s">
        <v>140</v>
      </c>
      <c r="B192" t="s">
        <v>140</v>
      </c>
    </row>
    <row r="193" spans="1:2">
      <c r="A193">
        <v>3040</v>
      </c>
      <c r="B193">
        <v>0</v>
      </c>
    </row>
    <row r="194" spans="1:2">
      <c r="A194">
        <v>3045</v>
      </c>
      <c r="B194">
        <v>0</v>
      </c>
    </row>
    <row r="195" spans="1:2">
      <c r="A195">
        <v>3045</v>
      </c>
      <c r="B195">
        <v>2</v>
      </c>
    </row>
    <row r="196" spans="1:2">
      <c r="A196">
        <v>3040</v>
      </c>
      <c r="B196">
        <v>2</v>
      </c>
    </row>
    <row r="197" spans="1:2">
      <c r="A197">
        <v>3040</v>
      </c>
      <c r="B197">
        <v>0</v>
      </c>
    </row>
    <row r="198" spans="1:2">
      <c r="A198" t="s">
        <v>140</v>
      </c>
      <c r="B198" t="s">
        <v>140</v>
      </c>
    </row>
    <row r="199" spans="1:2">
      <c r="A199">
        <v>3045</v>
      </c>
      <c r="B199">
        <v>0</v>
      </c>
    </row>
    <row r="200" spans="1:2">
      <c r="A200">
        <v>3050</v>
      </c>
      <c r="B200">
        <v>0</v>
      </c>
    </row>
    <row r="201" spans="1:2">
      <c r="A201">
        <v>3050</v>
      </c>
      <c r="B201">
        <v>1</v>
      </c>
    </row>
    <row r="202" spans="1:2">
      <c r="A202">
        <v>3045</v>
      </c>
      <c r="B202">
        <v>1</v>
      </c>
    </row>
    <row r="203" spans="1:2">
      <c r="A203">
        <v>3045</v>
      </c>
      <c r="B203">
        <v>0</v>
      </c>
    </row>
    <row r="204" spans="1:2">
      <c r="A204" t="s">
        <v>140</v>
      </c>
      <c r="B204" t="s">
        <v>140</v>
      </c>
    </row>
    <row r="205" spans="1:2">
      <c r="A205">
        <v>3050</v>
      </c>
      <c r="B205">
        <v>0</v>
      </c>
    </row>
    <row r="206" spans="1:2">
      <c r="A206">
        <v>3055</v>
      </c>
      <c r="B206">
        <v>0</v>
      </c>
    </row>
    <row r="207" spans="1:2">
      <c r="A207">
        <v>3055</v>
      </c>
      <c r="B207">
        <v>1</v>
      </c>
    </row>
    <row r="208" spans="1:2">
      <c r="A208">
        <v>3050</v>
      </c>
      <c r="B208">
        <v>1</v>
      </c>
    </row>
    <row r="209" spans="1:2">
      <c r="A209">
        <v>3050</v>
      </c>
      <c r="B209">
        <v>0</v>
      </c>
    </row>
    <row r="210" spans="1:2">
      <c r="A210" t="s">
        <v>140</v>
      </c>
      <c r="B210" t="s">
        <v>140</v>
      </c>
    </row>
    <row r="211" spans="1:2">
      <c r="A211">
        <v>3060</v>
      </c>
      <c r="B211">
        <v>0</v>
      </c>
    </row>
    <row r="212" spans="1:2">
      <c r="A212">
        <v>3065</v>
      </c>
      <c r="B212">
        <v>0</v>
      </c>
    </row>
    <row r="213" spans="1:2">
      <c r="A213">
        <v>3065</v>
      </c>
      <c r="B213">
        <v>1</v>
      </c>
    </row>
    <row r="214" spans="1:2">
      <c r="A214">
        <v>3060</v>
      </c>
      <c r="B214">
        <v>1</v>
      </c>
    </row>
    <row r="215" spans="1:2">
      <c r="A215">
        <v>3060</v>
      </c>
      <c r="B215">
        <v>0</v>
      </c>
    </row>
    <row r="216" spans="1:2">
      <c r="A216" t="s">
        <v>140</v>
      </c>
      <c r="B216" t="s">
        <v>140</v>
      </c>
    </row>
  </sheetData>
  <phoneticPr fontId="0" type="noConversion"/>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210"/>
  <sheetViews>
    <sheetView workbookViewId="0"/>
  </sheetViews>
  <sheetFormatPr defaultColWidth="8.85546875" defaultRowHeight="12.75"/>
  <sheetData>
    <row r="1" spans="1:4">
      <c r="A1">
        <v>2865.5</v>
      </c>
      <c r="B1">
        <v>0</v>
      </c>
      <c r="C1">
        <v>0</v>
      </c>
      <c r="D1">
        <v>0</v>
      </c>
    </row>
    <row r="2" spans="1:4">
      <c r="A2">
        <v>2871</v>
      </c>
      <c r="B2">
        <v>0</v>
      </c>
      <c r="C2">
        <v>0</v>
      </c>
      <c r="D2">
        <v>0</v>
      </c>
    </row>
    <row r="3" spans="1:4">
      <c r="A3">
        <v>2871</v>
      </c>
      <c r="B3">
        <v>1</v>
      </c>
    </row>
    <row r="4" spans="1:4">
      <c r="A4">
        <v>2865.5</v>
      </c>
      <c r="B4">
        <v>1</v>
      </c>
    </row>
    <row r="5" spans="1:4">
      <c r="A5">
        <v>2865.5</v>
      </c>
      <c r="B5">
        <v>0</v>
      </c>
    </row>
    <row r="6" spans="1:4">
      <c r="A6" t="s">
        <v>140</v>
      </c>
      <c r="B6" t="s">
        <v>140</v>
      </c>
    </row>
    <row r="7" spans="1:4">
      <c r="A7">
        <v>2876.5</v>
      </c>
      <c r="B7">
        <v>0</v>
      </c>
    </row>
    <row r="8" spans="1:4">
      <c r="A8">
        <v>2882</v>
      </c>
      <c r="B8">
        <v>0</v>
      </c>
    </row>
    <row r="9" spans="1:4">
      <c r="A9">
        <v>2882</v>
      </c>
      <c r="B9">
        <v>2</v>
      </c>
    </row>
    <row r="10" spans="1:4">
      <c r="A10">
        <v>2876.5</v>
      </c>
      <c r="B10">
        <v>2</v>
      </c>
    </row>
    <row r="11" spans="1:4">
      <c r="A11">
        <v>2876.5</v>
      </c>
      <c r="B11">
        <v>0</v>
      </c>
    </row>
    <row r="12" spans="1:4">
      <c r="A12" t="s">
        <v>140</v>
      </c>
      <c r="B12" t="s">
        <v>140</v>
      </c>
    </row>
    <row r="13" spans="1:4">
      <c r="A13">
        <v>2882</v>
      </c>
      <c r="B13">
        <v>0</v>
      </c>
    </row>
    <row r="14" spans="1:4">
      <c r="A14">
        <v>2887.5</v>
      </c>
      <c r="B14">
        <v>0</v>
      </c>
    </row>
    <row r="15" spans="1:4">
      <c r="A15">
        <v>2887.5</v>
      </c>
      <c r="B15">
        <v>1</v>
      </c>
    </row>
    <row r="16" spans="1:4">
      <c r="A16">
        <v>2882</v>
      </c>
      <c r="B16">
        <v>1</v>
      </c>
    </row>
    <row r="17" spans="1:2">
      <c r="A17">
        <v>2882</v>
      </c>
      <c r="B17">
        <v>0</v>
      </c>
    </row>
    <row r="18" spans="1:2">
      <c r="A18" t="s">
        <v>140</v>
      </c>
      <c r="B18" t="s">
        <v>140</v>
      </c>
    </row>
    <row r="19" spans="1:2">
      <c r="A19">
        <v>2887.5</v>
      </c>
      <c r="B19">
        <v>0</v>
      </c>
    </row>
    <row r="20" spans="1:2">
      <c r="A20">
        <v>2893</v>
      </c>
      <c r="B20">
        <v>0</v>
      </c>
    </row>
    <row r="21" spans="1:2">
      <c r="A21">
        <v>2893</v>
      </c>
      <c r="B21">
        <v>3</v>
      </c>
    </row>
    <row r="22" spans="1:2">
      <c r="A22">
        <v>2887.5</v>
      </c>
      <c r="B22">
        <v>3</v>
      </c>
    </row>
    <row r="23" spans="1:2">
      <c r="A23">
        <v>2887.5</v>
      </c>
      <c r="B23">
        <v>0</v>
      </c>
    </row>
    <row r="24" spans="1:2">
      <c r="A24" t="s">
        <v>140</v>
      </c>
      <c r="B24" t="s">
        <v>140</v>
      </c>
    </row>
    <row r="25" spans="1:2">
      <c r="A25">
        <v>2898.5</v>
      </c>
      <c r="B25">
        <v>0</v>
      </c>
    </row>
    <row r="26" spans="1:2">
      <c r="A26">
        <v>2904</v>
      </c>
      <c r="B26">
        <v>0</v>
      </c>
    </row>
    <row r="27" spans="1:2">
      <c r="A27">
        <v>2904</v>
      </c>
      <c r="B27">
        <v>5</v>
      </c>
    </row>
    <row r="28" spans="1:2">
      <c r="A28">
        <v>2898.5</v>
      </c>
      <c r="B28">
        <v>5</v>
      </c>
    </row>
    <row r="29" spans="1:2">
      <c r="A29">
        <v>2898.5</v>
      </c>
      <c r="B29">
        <v>0</v>
      </c>
    </row>
    <row r="30" spans="1:2">
      <c r="A30" t="s">
        <v>140</v>
      </c>
      <c r="B30" t="s">
        <v>140</v>
      </c>
    </row>
    <row r="31" spans="1:2">
      <c r="A31">
        <v>2904</v>
      </c>
      <c r="B31">
        <v>0</v>
      </c>
    </row>
    <row r="32" spans="1:2">
      <c r="A32">
        <v>2909.5</v>
      </c>
      <c r="B32">
        <v>0</v>
      </c>
    </row>
    <row r="33" spans="1:2">
      <c r="A33">
        <v>2909.5</v>
      </c>
      <c r="B33">
        <v>6</v>
      </c>
    </row>
    <row r="34" spans="1:2">
      <c r="A34">
        <v>2904</v>
      </c>
      <c r="B34">
        <v>6</v>
      </c>
    </row>
    <row r="35" spans="1:2">
      <c r="A35">
        <v>2904</v>
      </c>
      <c r="B35">
        <v>0</v>
      </c>
    </row>
    <row r="36" spans="1:2">
      <c r="A36" t="s">
        <v>140</v>
      </c>
      <c r="B36" t="s">
        <v>140</v>
      </c>
    </row>
    <row r="37" spans="1:2">
      <c r="A37">
        <v>2909.5</v>
      </c>
      <c r="B37">
        <v>0</v>
      </c>
    </row>
    <row r="38" spans="1:2">
      <c r="A38">
        <v>2915</v>
      </c>
      <c r="B38">
        <v>0</v>
      </c>
    </row>
    <row r="39" spans="1:2">
      <c r="A39">
        <v>2915</v>
      </c>
      <c r="B39">
        <v>6</v>
      </c>
    </row>
    <row r="40" spans="1:2">
      <c r="A40">
        <v>2909.5</v>
      </c>
      <c r="B40">
        <v>6</v>
      </c>
    </row>
    <row r="41" spans="1:2">
      <c r="A41">
        <v>2909.5</v>
      </c>
      <c r="B41">
        <v>0</v>
      </c>
    </row>
    <row r="42" spans="1:2">
      <c r="A42" t="s">
        <v>140</v>
      </c>
      <c r="B42" t="s">
        <v>140</v>
      </c>
    </row>
    <row r="43" spans="1:2">
      <c r="A43">
        <v>2915</v>
      </c>
      <c r="B43">
        <v>0</v>
      </c>
    </row>
    <row r="44" spans="1:2">
      <c r="A44">
        <v>2920.5</v>
      </c>
      <c r="B44">
        <v>0</v>
      </c>
    </row>
    <row r="45" spans="1:2">
      <c r="A45">
        <v>2920.5</v>
      </c>
      <c r="B45">
        <v>14</v>
      </c>
    </row>
    <row r="46" spans="1:2">
      <c r="A46">
        <v>2915</v>
      </c>
      <c r="B46">
        <v>14</v>
      </c>
    </row>
    <row r="47" spans="1:2">
      <c r="A47">
        <v>2915</v>
      </c>
      <c r="B47">
        <v>0</v>
      </c>
    </row>
    <row r="48" spans="1:2">
      <c r="A48" t="s">
        <v>140</v>
      </c>
      <c r="B48" t="s">
        <v>140</v>
      </c>
    </row>
    <row r="49" spans="1:2">
      <c r="A49">
        <v>2920.5</v>
      </c>
      <c r="B49">
        <v>0</v>
      </c>
    </row>
    <row r="50" spans="1:2">
      <c r="A50">
        <v>2926</v>
      </c>
      <c r="B50">
        <v>0</v>
      </c>
    </row>
    <row r="51" spans="1:2">
      <c r="A51">
        <v>2926</v>
      </c>
      <c r="B51">
        <v>26</v>
      </c>
    </row>
    <row r="52" spans="1:2">
      <c r="A52">
        <v>2920.5</v>
      </c>
      <c r="B52">
        <v>26</v>
      </c>
    </row>
    <row r="53" spans="1:2">
      <c r="A53">
        <v>2920.5</v>
      </c>
      <c r="B53">
        <v>0</v>
      </c>
    </row>
    <row r="54" spans="1:2">
      <c r="A54" t="s">
        <v>140</v>
      </c>
      <c r="B54" t="s">
        <v>140</v>
      </c>
    </row>
    <row r="55" spans="1:2">
      <c r="A55">
        <v>2926</v>
      </c>
      <c r="B55">
        <v>0</v>
      </c>
    </row>
    <row r="56" spans="1:2">
      <c r="A56">
        <v>2931.5</v>
      </c>
      <c r="B56">
        <v>0</v>
      </c>
    </row>
    <row r="57" spans="1:2">
      <c r="A57">
        <v>2931.5</v>
      </c>
      <c r="B57">
        <v>28</v>
      </c>
    </row>
    <row r="58" spans="1:2">
      <c r="A58">
        <v>2926</v>
      </c>
      <c r="B58">
        <v>28</v>
      </c>
    </row>
    <row r="59" spans="1:2">
      <c r="A59">
        <v>2926</v>
      </c>
      <c r="B59">
        <v>0</v>
      </c>
    </row>
    <row r="60" spans="1:2">
      <c r="A60" t="s">
        <v>140</v>
      </c>
      <c r="B60" t="s">
        <v>140</v>
      </c>
    </row>
    <row r="61" spans="1:2">
      <c r="A61">
        <v>2931.5</v>
      </c>
      <c r="B61">
        <v>0</v>
      </c>
    </row>
    <row r="62" spans="1:2">
      <c r="A62">
        <v>2937</v>
      </c>
      <c r="B62">
        <v>0</v>
      </c>
    </row>
    <row r="63" spans="1:2">
      <c r="A63">
        <v>2937</v>
      </c>
      <c r="B63">
        <v>33</v>
      </c>
    </row>
    <row r="64" spans="1:2">
      <c r="A64">
        <v>2931.5</v>
      </c>
      <c r="B64">
        <v>33</v>
      </c>
    </row>
    <row r="65" spans="1:2">
      <c r="A65">
        <v>2931.5</v>
      </c>
      <c r="B65">
        <v>0</v>
      </c>
    </row>
    <row r="66" spans="1:2">
      <c r="A66" t="s">
        <v>140</v>
      </c>
      <c r="B66" t="s">
        <v>140</v>
      </c>
    </row>
    <row r="67" spans="1:2">
      <c r="A67">
        <v>2937</v>
      </c>
      <c r="B67">
        <v>0</v>
      </c>
    </row>
    <row r="68" spans="1:2">
      <c r="A68">
        <v>2942.5</v>
      </c>
      <c r="B68">
        <v>0</v>
      </c>
    </row>
    <row r="69" spans="1:2">
      <c r="A69">
        <v>2942.5</v>
      </c>
      <c r="B69">
        <v>46</v>
      </c>
    </row>
    <row r="70" spans="1:2">
      <c r="A70">
        <v>2937</v>
      </c>
      <c r="B70">
        <v>46</v>
      </c>
    </row>
    <row r="71" spans="1:2">
      <c r="A71">
        <v>2937</v>
      </c>
      <c r="B71">
        <v>0</v>
      </c>
    </row>
    <row r="72" spans="1:2">
      <c r="A72" t="s">
        <v>140</v>
      </c>
      <c r="B72" t="s">
        <v>140</v>
      </c>
    </row>
    <row r="73" spans="1:2">
      <c r="A73">
        <v>2942.5</v>
      </c>
      <c r="B73">
        <v>0</v>
      </c>
    </row>
    <row r="74" spans="1:2">
      <c r="A74">
        <v>2948</v>
      </c>
      <c r="B74">
        <v>0</v>
      </c>
    </row>
    <row r="75" spans="1:2">
      <c r="A75">
        <v>2948</v>
      </c>
      <c r="B75">
        <v>49</v>
      </c>
    </row>
    <row r="76" spans="1:2">
      <c r="A76">
        <v>2942.5</v>
      </c>
      <c r="B76">
        <v>49</v>
      </c>
    </row>
    <row r="77" spans="1:2">
      <c r="A77">
        <v>2942.5</v>
      </c>
      <c r="B77">
        <v>0</v>
      </c>
    </row>
    <row r="78" spans="1:2">
      <c r="A78" t="s">
        <v>140</v>
      </c>
      <c r="B78" t="s">
        <v>140</v>
      </c>
    </row>
    <row r="79" spans="1:2">
      <c r="A79">
        <v>2948</v>
      </c>
      <c r="B79">
        <v>0</v>
      </c>
    </row>
    <row r="80" spans="1:2">
      <c r="A80">
        <v>2953.5</v>
      </c>
      <c r="B80">
        <v>0</v>
      </c>
    </row>
    <row r="81" spans="1:2">
      <c r="A81">
        <v>2953.5</v>
      </c>
      <c r="B81">
        <v>69</v>
      </c>
    </row>
    <row r="82" spans="1:2">
      <c r="A82">
        <v>2948</v>
      </c>
      <c r="B82">
        <v>69</v>
      </c>
    </row>
    <row r="83" spans="1:2">
      <c r="A83">
        <v>2948</v>
      </c>
      <c r="B83">
        <v>0</v>
      </c>
    </row>
    <row r="84" spans="1:2">
      <c r="A84" t="s">
        <v>140</v>
      </c>
      <c r="B84" t="s">
        <v>140</v>
      </c>
    </row>
    <row r="85" spans="1:2">
      <c r="A85">
        <v>2953.5</v>
      </c>
      <c r="B85">
        <v>0</v>
      </c>
    </row>
    <row r="86" spans="1:2">
      <c r="A86">
        <v>2959</v>
      </c>
      <c r="B86">
        <v>0</v>
      </c>
    </row>
    <row r="87" spans="1:2">
      <c r="A87">
        <v>2959</v>
      </c>
      <c r="B87">
        <v>60</v>
      </c>
    </row>
    <row r="88" spans="1:2">
      <c r="A88">
        <v>2953.5</v>
      </c>
      <c r="B88">
        <v>60</v>
      </c>
    </row>
    <row r="89" spans="1:2">
      <c r="A89">
        <v>2953.5</v>
      </c>
      <c r="B89">
        <v>0</v>
      </c>
    </row>
    <row r="90" spans="1:2">
      <c r="A90" t="s">
        <v>140</v>
      </c>
      <c r="B90" t="s">
        <v>140</v>
      </c>
    </row>
    <row r="91" spans="1:2">
      <c r="A91">
        <v>2959</v>
      </c>
      <c r="B91">
        <v>0</v>
      </c>
    </row>
    <row r="92" spans="1:2">
      <c r="A92">
        <v>2964.5</v>
      </c>
      <c r="B92">
        <v>0</v>
      </c>
    </row>
    <row r="93" spans="1:2">
      <c r="A93">
        <v>2964.5</v>
      </c>
      <c r="B93">
        <v>73</v>
      </c>
    </row>
    <row r="94" spans="1:2">
      <c r="A94">
        <v>2959</v>
      </c>
      <c r="B94">
        <v>73</v>
      </c>
    </row>
    <row r="95" spans="1:2">
      <c r="A95">
        <v>2959</v>
      </c>
      <c r="B95">
        <v>0</v>
      </c>
    </row>
    <row r="96" spans="1:2">
      <c r="A96" t="s">
        <v>140</v>
      </c>
      <c r="B96" t="s">
        <v>140</v>
      </c>
    </row>
    <row r="97" spans="1:2">
      <c r="A97">
        <v>2964.5</v>
      </c>
      <c r="B97">
        <v>0</v>
      </c>
    </row>
    <row r="98" spans="1:2">
      <c r="A98">
        <v>2970</v>
      </c>
      <c r="B98">
        <v>0</v>
      </c>
    </row>
    <row r="99" spans="1:2">
      <c r="A99">
        <v>2970</v>
      </c>
      <c r="B99">
        <v>64</v>
      </c>
    </row>
    <row r="100" spans="1:2">
      <c r="A100">
        <v>2964.5</v>
      </c>
      <c r="B100">
        <v>64</v>
      </c>
    </row>
    <row r="101" spans="1:2">
      <c r="A101">
        <v>2964.5</v>
      </c>
      <c r="B101">
        <v>0</v>
      </c>
    </row>
    <row r="102" spans="1:2">
      <c r="A102" t="s">
        <v>140</v>
      </c>
      <c r="B102" t="s">
        <v>140</v>
      </c>
    </row>
    <row r="103" spans="1:2">
      <c r="A103">
        <v>2970</v>
      </c>
      <c r="B103">
        <v>0</v>
      </c>
    </row>
    <row r="104" spans="1:2">
      <c r="A104">
        <v>2975.5</v>
      </c>
      <c r="B104">
        <v>0</v>
      </c>
    </row>
    <row r="105" spans="1:2">
      <c r="A105">
        <v>2975.5</v>
      </c>
      <c r="B105">
        <v>67</v>
      </c>
    </row>
    <row r="106" spans="1:2">
      <c r="A106">
        <v>2970</v>
      </c>
      <c r="B106">
        <v>67</v>
      </c>
    </row>
    <row r="107" spans="1:2">
      <c r="A107">
        <v>2970</v>
      </c>
      <c r="B107">
        <v>0</v>
      </c>
    </row>
    <row r="108" spans="1:2">
      <c r="A108" t="s">
        <v>140</v>
      </c>
      <c r="B108" t="s">
        <v>140</v>
      </c>
    </row>
    <row r="109" spans="1:2">
      <c r="A109">
        <v>2975.5</v>
      </c>
      <c r="B109">
        <v>0</v>
      </c>
    </row>
    <row r="110" spans="1:2">
      <c r="A110">
        <v>2981</v>
      </c>
      <c r="B110">
        <v>0</v>
      </c>
    </row>
    <row r="111" spans="1:2">
      <c r="A111">
        <v>2981</v>
      </c>
      <c r="B111">
        <v>86</v>
      </c>
    </row>
    <row r="112" spans="1:2">
      <c r="A112">
        <v>2975.5</v>
      </c>
      <c r="B112">
        <v>86</v>
      </c>
    </row>
    <row r="113" spans="1:2">
      <c r="A113">
        <v>2975.5</v>
      </c>
      <c r="B113">
        <v>0</v>
      </c>
    </row>
    <row r="114" spans="1:2">
      <c r="A114" t="s">
        <v>140</v>
      </c>
      <c r="B114" t="s">
        <v>140</v>
      </c>
    </row>
    <row r="115" spans="1:2">
      <c r="A115">
        <v>2981</v>
      </c>
      <c r="B115">
        <v>0</v>
      </c>
    </row>
    <row r="116" spans="1:2">
      <c r="A116">
        <v>2986.5</v>
      </c>
      <c r="B116">
        <v>0</v>
      </c>
    </row>
    <row r="117" spans="1:2">
      <c r="A117">
        <v>2986.5</v>
      </c>
      <c r="B117">
        <v>63</v>
      </c>
    </row>
    <row r="118" spans="1:2">
      <c r="A118">
        <v>2981</v>
      </c>
      <c r="B118">
        <v>63</v>
      </c>
    </row>
    <row r="119" spans="1:2">
      <c r="A119">
        <v>2981</v>
      </c>
      <c r="B119">
        <v>0</v>
      </c>
    </row>
    <row r="120" spans="1:2">
      <c r="A120" t="s">
        <v>140</v>
      </c>
      <c r="B120" t="s">
        <v>140</v>
      </c>
    </row>
    <row r="121" spans="1:2">
      <c r="A121">
        <v>2986.5</v>
      </c>
      <c r="B121">
        <v>0</v>
      </c>
    </row>
    <row r="122" spans="1:2">
      <c r="A122">
        <v>2992</v>
      </c>
      <c r="B122">
        <v>0</v>
      </c>
    </row>
    <row r="123" spans="1:2">
      <c r="A123">
        <v>2992</v>
      </c>
      <c r="B123">
        <v>65</v>
      </c>
    </row>
    <row r="124" spans="1:2">
      <c r="A124">
        <v>2986.5</v>
      </c>
      <c r="B124">
        <v>65</v>
      </c>
    </row>
    <row r="125" spans="1:2">
      <c r="A125">
        <v>2986.5</v>
      </c>
      <c r="B125">
        <v>0</v>
      </c>
    </row>
    <row r="126" spans="1:2">
      <c r="A126" t="s">
        <v>140</v>
      </c>
      <c r="B126" t="s">
        <v>140</v>
      </c>
    </row>
    <row r="127" spans="1:2">
      <c r="A127">
        <v>2992</v>
      </c>
      <c r="B127">
        <v>0</v>
      </c>
    </row>
    <row r="128" spans="1:2">
      <c r="A128">
        <v>2997.5</v>
      </c>
      <c r="B128">
        <v>0</v>
      </c>
    </row>
    <row r="129" spans="1:2">
      <c r="A129">
        <v>2997.5</v>
      </c>
      <c r="B129">
        <v>72</v>
      </c>
    </row>
    <row r="130" spans="1:2">
      <c r="A130">
        <v>2992</v>
      </c>
      <c r="B130">
        <v>72</v>
      </c>
    </row>
    <row r="131" spans="1:2">
      <c r="A131">
        <v>2992</v>
      </c>
      <c r="B131">
        <v>0</v>
      </c>
    </row>
    <row r="132" spans="1:2">
      <c r="A132" t="s">
        <v>140</v>
      </c>
      <c r="B132" t="s">
        <v>140</v>
      </c>
    </row>
    <row r="133" spans="1:2">
      <c r="A133">
        <v>2997.5</v>
      </c>
      <c r="B133">
        <v>0</v>
      </c>
    </row>
    <row r="134" spans="1:2">
      <c r="A134">
        <v>3003</v>
      </c>
      <c r="B134">
        <v>0</v>
      </c>
    </row>
    <row r="135" spans="1:2">
      <c r="A135">
        <v>3003</v>
      </c>
      <c r="B135">
        <v>47</v>
      </c>
    </row>
    <row r="136" spans="1:2">
      <c r="A136">
        <v>2997.5</v>
      </c>
      <c r="B136">
        <v>47</v>
      </c>
    </row>
    <row r="137" spans="1:2">
      <c r="A137">
        <v>2997.5</v>
      </c>
      <c r="B137">
        <v>0</v>
      </c>
    </row>
    <row r="138" spans="1:2">
      <c r="A138" t="s">
        <v>140</v>
      </c>
      <c r="B138" t="s">
        <v>140</v>
      </c>
    </row>
    <row r="139" spans="1:2">
      <c r="A139">
        <v>3003</v>
      </c>
      <c r="B139">
        <v>0</v>
      </c>
    </row>
    <row r="140" spans="1:2">
      <c r="A140">
        <v>3008.5</v>
      </c>
      <c r="B140">
        <v>0</v>
      </c>
    </row>
    <row r="141" spans="1:2">
      <c r="A141">
        <v>3008.5</v>
      </c>
      <c r="B141">
        <v>35</v>
      </c>
    </row>
    <row r="142" spans="1:2">
      <c r="A142">
        <v>3003</v>
      </c>
      <c r="B142">
        <v>35</v>
      </c>
    </row>
    <row r="143" spans="1:2">
      <c r="A143">
        <v>3003</v>
      </c>
      <c r="B143">
        <v>0</v>
      </c>
    </row>
    <row r="144" spans="1:2">
      <c r="A144" t="s">
        <v>140</v>
      </c>
      <c r="B144" t="s">
        <v>140</v>
      </c>
    </row>
    <row r="145" spans="1:2">
      <c r="A145">
        <v>3008.5</v>
      </c>
      <c r="B145">
        <v>0</v>
      </c>
    </row>
    <row r="146" spans="1:2">
      <c r="A146">
        <v>3014</v>
      </c>
      <c r="B146">
        <v>0</v>
      </c>
    </row>
    <row r="147" spans="1:2">
      <c r="A147">
        <v>3014</v>
      </c>
      <c r="B147">
        <v>32</v>
      </c>
    </row>
    <row r="148" spans="1:2">
      <c r="A148">
        <v>3008.5</v>
      </c>
      <c r="B148">
        <v>32</v>
      </c>
    </row>
    <row r="149" spans="1:2">
      <c r="A149">
        <v>3008.5</v>
      </c>
      <c r="B149">
        <v>0</v>
      </c>
    </row>
    <row r="150" spans="1:2">
      <c r="A150" t="s">
        <v>140</v>
      </c>
      <c r="B150" t="s">
        <v>140</v>
      </c>
    </row>
    <row r="151" spans="1:2">
      <c r="A151">
        <v>3014</v>
      </c>
      <c r="B151">
        <v>0</v>
      </c>
    </row>
    <row r="152" spans="1:2">
      <c r="A152">
        <v>3019.5</v>
      </c>
      <c r="B152">
        <v>0</v>
      </c>
    </row>
    <row r="153" spans="1:2">
      <c r="A153">
        <v>3019.5</v>
      </c>
      <c r="B153">
        <v>20</v>
      </c>
    </row>
    <row r="154" spans="1:2">
      <c r="A154">
        <v>3014</v>
      </c>
      <c r="B154">
        <v>20</v>
      </c>
    </row>
    <row r="155" spans="1:2">
      <c r="A155">
        <v>3014</v>
      </c>
      <c r="B155">
        <v>0</v>
      </c>
    </row>
    <row r="156" spans="1:2">
      <c r="A156" t="s">
        <v>140</v>
      </c>
      <c r="B156" t="s">
        <v>140</v>
      </c>
    </row>
    <row r="157" spans="1:2">
      <c r="A157">
        <v>3019.5</v>
      </c>
      <c r="B157">
        <v>0</v>
      </c>
    </row>
    <row r="158" spans="1:2">
      <c r="A158">
        <v>3025</v>
      </c>
      <c r="B158">
        <v>0</v>
      </c>
    </row>
    <row r="159" spans="1:2">
      <c r="A159">
        <v>3025</v>
      </c>
      <c r="B159">
        <v>11</v>
      </c>
    </row>
    <row r="160" spans="1:2">
      <c r="A160">
        <v>3019.5</v>
      </c>
      <c r="B160">
        <v>11</v>
      </c>
    </row>
    <row r="161" spans="1:2">
      <c r="A161">
        <v>3019.5</v>
      </c>
      <c r="B161">
        <v>0</v>
      </c>
    </row>
    <row r="162" spans="1:2">
      <c r="A162" t="s">
        <v>140</v>
      </c>
      <c r="B162" t="s">
        <v>140</v>
      </c>
    </row>
    <row r="163" spans="1:2">
      <c r="A163">
        <v>3025</v>
      </c>
      <c r="B163">
        <v>0</v>
      </c>
    </row>
    <row r="164" spans="1:2">
      <c r="A164">
        <v>3030.5</v>
      </c>
      <c r="B164">
        <v>0</v>
      </c>
    </row>
    <row r="165" spans="1:2">
      <c r="A165">
        <v>3030.5</v>
      </c>
      <c r="B165">
        <v>3</v>
      </c>
    </row>
    <row r="166" spans="1:2">
      <c r="A166">
        <v>3025</v>
      </c>
      <c r="B166">
        <v>3</v>
      </c>
    </row>
    <row r="167" spans="1:2">
      <c r="A167">
        <v>3025</v>
      </c>
      <c r="B167">
        <v>0</v>
      </c>
    </row>
    <row r="168" spans="1:2">
      <c r="A168" t="s">
        <v>140</v>
      </c>
      <c r="B168" t="s">
        <v>140</v>
      </c>
    </row>
    <row r="169" spans="1:2">
      <c r="A169">
        <v>3030.5</v>
      </c>
      <c r="B169">
        <v>0</v>
      </c>
    </row>
    <row r="170" spans="1:2">
      <c r="A170">
        <v>3036</v>
      </c>
      <c r="B170">
        <v>0</v>
      </c>
    </row>
    <row r="171" spans="1:2">
      <c r="A171">
        <v>3036</v>
      </c>
      <c r="B171">
        <v>4</v>
      </c>
    </row>
    <row r="172" spans="1:2">
      <c r="A172">
        <v>3030.5</v>
      </c>
      <c r="B172">
        <v>4</v>
      </c>
    </row>
    <row r="173" spans="1:2">
      <c r="A173">
        <v>3030.5</v>
      </c>
      <c r="B173">
        <v>0</v>
      </c>
    </row>
    <row r="174" spans="1:2">
      <c r="A174" t="s">
        <v>140</v>
      </c>
      <c r="B174" t="s">
        <v>140</v>
      </c>
    </row>
    <row r="175" spans="1:2">
      <c r="A175">
        <v>3036</v>
      </c>
      <c r="B175">
        <v>0</v>
      </c>
    </row>
    <row r="176" spans="1:2">
      <c r="A176">
        <v>3041.5</v>
      </c>
      <c r="B176">
        <v>0</v>
      </c>
    </row>
    <row r="177" spans="1:2">
      <c r="A177">
        <v>3041.5</v>
      </c>
      <c r="B177">
        <v>2</v>
      </c>
    </row>
    <row r="178" spans="1:2">
      <c r="A178">
        <v>3036</v>
      </c>
      <c r="B178">
        <v>2</v>
      </c>
    </row>
    <row r="179" spans="1:2">
      <c r="A179">
        <v>3036</v>
      </c>
      <c r="B179">
        <v>0</v>
      </c>
    </row>
    <row r="180" spans="1:2">
      <c r="A180" t="s">
        <v>140</v>
      </c>
      <c r="B180" t="s">
        <v>140</v>
      </c>
    </row>
    <row r="181" spans="1:2">
      <c r="A181">
        <v>3041.5</v>
      </c>
      <c r="B181">
        <v>0</v>
      </c>
    </row>
    <row r="182" spans="1:2">
      <c r="A182">
        <v>3047</v>
      </c>
      <c r="B182">
        <v>0</v>
      </c>
    </row>
    <row r="183" spans="1:2">
      <c r="A183">
        <v>3047</v>
      </c>
      <c r="B183">
        <v>1</v>
      </c>
    </row>
    <row r="184" spans="1:2">
      <c r="A184">
        <v>3041.5</v>
      </c>
      <c r="B184">
        <v>1</v>
      </c>
    </row>
    <row r="185" spans="1:2">
      <c r="A185">
        <v>3041.5</v>
      </c>
      <c r="B185">
        <v>0</v>
      </c>
    </row>
    <row r="186" spans="1:2">
      <c r="A186" t="s">
        <v>140</v>
      </c>
      <c r="B186" t="s">
        <v>140</v>
      </c>
    </row>
    <row r="187" spans="1:2">
      <c r="A187">
        <v>3047</v>
      </c>
      <c r="B187">
        <v>0</v>
      </c>
    </row>
    <row r="188" spans="1:2">
      <c r="A188">
        <v>3052.5</v>
      </c>
      <c r="B188">
        <v>0</v>
      </c>
    </row>
    <row r="189" spans="1:2">
      <c r="A189">
        <v>3052.5</v>
      </c>
      <c r="B189">
        <v>2</v>
      </c>
    </row>
    <row r="190" spans="1:2">
      <c r="A190">
        <v>3047</v>
      </c>
      <c r="B190">
        <v>2</v>
      </c>
    </row>
    <row r="191" spans="1:2">
      <c r="A191">
        <v>3047</v>
      </c>
      <c r="B191">
        <v>0</v>
      </c>
    </row>
    <row r="192" spans="1:2">
      <c r="A192" t="s">
        <v>140</v>
      </c>
      <c r="B192" t="s">
        <v>140</v>
      </c>
    </row>
    <row r="193" spans="1:2">
      <c r="A193">
        <v>3052.5</v>
      </c>
      <c r="B193">
        <v>0</v>
      </c>
    </row>
    <row r="194" spans="1:2">
      <c r="A194">
        <v>3058</v>
      </c>
      <c r="B194">
        <v>0</v>
      </c>
    </row>
    <row r="195" spans="1:2">
      <c r="A195">
        <v>3058</v>
      </c>
      <c r="B195">
        <v>1</v>
      </c>
    </row>
    <row r="196" spans="1:2">
      <c r="A196">
        <v>3052.5</v>
      </c>
      <c r="B196">
        <v>1</v>
      </c>
    </row>
    <row r="197" spans="1:2">
      <c r="A197">
        <v>3052.5</v>
      </c>
      <c r="B197">
        <v>0</v>
      </c>
    </row>
    <row r="198" spans="1:2">
      <c r="A198" t="s">
        <v>140</v>
      </c>
      <c r="B198" t="s">
        <v>140</v>
      </c>
    </row>
    <row r="199" spans="1:2">
      <c r="A199">
        <v>3058</v>
      </c>
      <c r="B199">
        <v>0</v>
      </c>
    </row>
    <row r="200" spans="1:2">
      <c r="A200">
        <v>3063.5</v>
      </c>
      <c r="B200">
        <v>0</v>
      </c>
    </row>
    <row r="201" spans="1:2">
      <c r="A201">
        <v>3063.5</v>
      </c>
      <c r="B201">
        <v>2</v>
      </c>
    </row>
    <row r="202" spans="1:2">
      <c r="A202">
        <v>3058</v>
      </c>
      <c r="B202">
        <v>2</v>
      </c>
    </row>
    <row r="203" spans="1:2">
      <c r="A203">
        <v>3058</v>
      </c>
      <c r="B203">
        <v>0</v>
      </c>
    </row>
    <row r="204" spans="1:2">
      <c r="A204" t="s">
        <v>140</v>
      </c>
      <c r="B204" t="s">
        <v>140</v>
      </c>
    </row>
    <row r="205" spans="1:2">
      <c r="A205">
        <v>3063.5</v>
      </c>
      <c r="B205">
        <v>0</v>
      </c>
    </row>
    <row r="206" spans="1:2">
      <c r="A206">
        <v>3069</v>
      </c>
      <c r="B206">
        <v>0</v>
      </c>
    </row>
    <row r="207" spans="1:2">
      <c r="A207">
        <v>3069</v>
      </c>
      <c r="B207">
        <v>1</v>
      </c>
    </row>
    <row r="208" spans="1:2">
      <c r="A208">
        <v>3063.5</v>
      </c>
      <c r="B208">
        <v>1</v>
      </c>
    </row>
    <row r="209" spans="1:2">
      <c r="A209">
        <v>3063.5</v>
      </c>
      <c r="B209">
        <v>0</v>
      </c>
    </row>
    <row r="210" spans="1:2">
      <c r="A210" t="s">
        <v>140</v>
      </c>
      <c r="B210" t="s">
        <v>140</v>
      </c>
    </row>
  </sheetData>
  <phoneticPr fontId="0" type="noConversion"/>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0"/>
  <sheetViews>
    <sheetView workbookViewId="0"/>
  </sheetViews>
  <sheetFormatPr defaultColWidth="8.85546875" defaultRowHeight="12.75"/>
  <sheetData>
    <row r="1" spans="1:4">
      <c r="A1">
        <v>2826.25</v>
      </c>
      <c r="B1">
        <v>0</v>
      </c>
      <c r="C1">
        <v>0</v>
      </c>
      <c r="D1">
        <v>0</v>
      </c>
    </row>
    <row r="2" spans="1:4">
      <c r="A2">
        <v>2835</v>
      </c>
      <c r="B2">
        <v>0</v>
      </c>
      <c r="C2">
        <v>0</v>
      </c>
      <c r="D2">
        <v>0</v>
      </c>
    </row>
    <row r="3" spans="1:4">
      <c r="A3">
        <v>2835</v>
      </c>
      <c r="B3">
        <v>3</v>
      </c>
    </row>
    <row r="4" spans="1:4">
      <c r="A4">
        <v>2826.25</v>
      </c>
      <c r="B4">
        <v>3</v>
      </c>
    </row>
    <row r="5" spans="1:4">
      <c r="A5">
        <v>2826.25</v>
      </c>
      <c r="B5">
        <v>0</v>
      </c>
    </row>
    <row r="6" spans="1:4">
      <c r="A6" t="s">
        <v>140</v>
      </c>
      <c r="B6" t="s">
        <v>140</v>
      </c>
    </row>
    <row r="7" spans="1:4">
      <c r="A7">
        <v>2835</v>
      </c>
      <c r="B7">
        <v>0</v>
      </c>
    </row>
    <row r="8" spans="1:4">
      <c r="A8">
        <v>2843.75</v>
      </c>
      <c r="B8">
        <v>0</v>
      </c>
    </row>
    <row r="9" spans="1:4">
      <c r="A9">
        <v>2843.75</v>
      </c>
      <c r="B9">
        <v>1</v>
      </c>
    </row>
    <row r="10" spans="1:4">
      <c r="A10">
        <v>2835</v>
      </c>
      <c r="B10">
        <v>1</v>
      </c>
    </row>
    <row r="11" spans="1:4">
      <c r="A11">
        <v>2835</v>
      </c>
      <c r="B11">
        <v>0</v>
      </c>
    </row>
    <row r="12" spans="1:4">
      <c r="A12" t="s">
        <v>140</v>
      </c>
      <c r="B12" t="s">
        <v>140</v>
      </c>
    </row>
    <row r="13" spans="1:4">
      <c r="A13">
        <v>2843.75</v>
      </c>
      <c r="B13">
        <v>0</v>
      </c>
    </row>
    <row r="14" spans="1:4">
      <c r="A14">
        <v>2852.5</v>
      </c>
      <c r="B14">
        <v>0</v>
      </c>
    </row>
    <row r="15" spans="1:4">
      <c r="A15">
        <v>2852.5</v>
      </c>
      <c r="B15">
        <v>2</v>
      </c>
    </row>
    <row r="16" spans="1:4">
      <c r="A16">
        <v>2843.75</v>
      </c>
      <c r="B16">
        <v>2</v>
      </c>
    </row>
    <row r="17" spans="1:2">
      <c r="A17">
        <v>2843.75</v>
      </c>
      <c r="B17">
        <v>0</v>
      </c>
    </row>
    <row r="18" spans="1:2">
      <c r="A18" t="s">
        <v>140</v>
      </c>
      <c r="B18" t="s">
        <v>140</v>
      </c>
    </row>
    <row r="19" spans="1:2">
      <c r="A19">
        <v>2852.5</v>
      </c>
      <c r="B19">
        <v>0</v>
      </c>
    </row>
    <row r="20" spans="1:2">
      <c r="A20">
        <v>2861.25</v>
      </c>
      <c r="B20">
        <v>0</v>
      </c>
    </row>
    <row r="21" spans="1:2">
      <c r="A21">
        <v>2861.25</v>
      </c>
      <c r="B21">
        <v>3</v>
      </c>
    </row>
    <row r="22" spans="1:2">
      <c r="A22">
        <v>2852.5</v>
      </c>
      <c r="B22">
        <v>3</v>
      </c>
    </row>
    <row r="23" spans="1:2">
      <c r="A23">
        <v>2852.5</v>
      </c>
      <c r="B23">
        <v>0</v>
      </c>
    </row>
    <row r="24" spans="1:2">
      <c r="A24" t="s">
        <v>140</v>
      </c>
      <c r="B24" t="s">
        <v>140</v>
      </c>
    </row>
    <row r="25" spans="1:2">
      <c r="A25">
        <v>2861.25</v>
      </c>
      <c r="B25">
        <v>0</v>
      </c>
    </row>
    <row r="26" spans="1:2">
      <c r="A26">
        <v>2870</v>
      </c>
      <c r="B26">
        <v>0</v>
      </c>
    </row>
    <row r="27" spans="1:2">
      <c r="A27">
        <v>2870</v>
      </c>
      <c r="B27">
        <v>5</v>
      </c>
    </row>
    <row r="28" spans="1:2">
      <c r="A28">
        <v>2861.25</v>
      </c>
      <c r="B28">
        <v>5</v>
      </c>
    </row>
    <row r="29" spans="1:2">
      <c r="A29">
        <v>2861.25</v>
      </c>
      <c r="B29">
        <v>0</v>
      </c>
    </row>
    <row r="30" spans="1:2">
      <c r="A30" t="s">
        <v>140</v>
      </c>
      <c r="B30" t="s">
        <v>140</v>
      </c>
    </row>
    <row r="31" spans="1:2">
      <c r="A31">
        <v>2870</v>
      </c>
      <c r="B31">
        <v>0</v>
      </c>
    </row>
    <row r="32" spans="1:2">
      <c r="A32">
        <v>2878.75</v>
      </c>
      <c r="B32">
        <v>0</v>
      </c>
    </row>
    <row r="33" spans="1:2">
      <c r="A33">
        <v>2878.75</v>
      </c>
      <c r="B33">
        <v>9</v>
      </c>
    </row>
    <row r="34" spans="1:2">
      <c r="A34">
        <v>2870</v>
      </c>
      <c r="B34">
        <v>9</v>
      </c>
    </row>
    <row r="35" spans="1:2">
      <c r="A35">
        <v>2870</v>
      </c>
      <c r="B35">
        <v>0</v>
      </c>
    </row>
    <row r="36" spans="1:2">
      <c r="A36" t="s">
        <v>140</v>
      </c>
      <c r="B36" t="s">
        <v>140</v>
      </c>
    </row>
    <row r="37" spans="1:2">
      <c r="A37">
        <v>2878.75</v>
      </c>
      <c r="B37">
        <v>0</v>
      </c>
    </row>
    <row r="38" spans="1:2">
      <c r="A38">
        <v>2887.5</v>
      </c>
      <c r="B38">
        <v>0</v>
      </c>
    </row>
    <row r="39" spans="1:2">
      <c r="A39">
        <v>2887.5</v>
      </c>
      <c r="B39">
        <v>10</v>
      </c>
    </row>
    <row r="40" spans="1:2">
      <c r="A40">
        <v>2878.75</v>
      </c>
      <c r="B40">
        <v>10</v>
      </c>
    </row>
    <row r="41" spans="1:2">
      <c r="A41">
        <v>2878.75</v>
      </c>
      <c r="B41">
        <v>0</v>
      </c>
    </row>
    <row r="42" spans="1:2">
      <c r="A42" t="s">
        <v>140</v>
      </c>
      <c r="B42" t="s">
        <v>140</v>
      </c>
    </row>
    <row r="43" spans="1:2">
      <c r="A43">
        <v>2887.5</v>
      </c>
      <c r="B43">
        <v>0</v>
      </c>
    </row>
    <row r="44" spans="1:2">
      <c r="A44">
        <v>2896.25</v>
      </c>
      <c r="B44">
        <v>0</v>
      </c>
    </row>
    <row r="45" spans="1:2">
      <c r="A45">
        <v>2896.25</v>
      </c>
      <c r="B45">
        <v>16</v>
      </c>
    </row>
    <row r="46" spans="1:2">
      <c r="A46">
        <v>2887.5</v>
      </c>
      <c r="B46">
        <v>16</v>
      </c>
    </row>
    <row r="47" spans="1:2">
      <c r="A47">
        <v>2887.5</v>
      </c>
      <c r="B47">
        <v>0</v>
      </c>
    </row>
    <row r="48" spans="1:2">
      <c r="A48" t="s">
        <v>140</v>
      </c>
      <c r="B48" t="s">
        <v>140</v>
      </c>
    </row>
    <row r="49" spans="1:2">
      <c r="A49">
        <v>2896.25</v>
      </c>
      <c r="B49">
        <v>0</v>
      </c>
    </row>
    <row r="50" spans="1:2">
      <c r="A50">
        <v>2905</v>
      </c>
      <c r="B50">
        <v>0</v>
      </c>
    </row>
    <row r="51" spans="1:2">
      <c r="A51">
        <v>2905</v>
      </c>
      <c r="B51">
        <v>26</v>
      </c>
    </row>
    <row r="52" spans="1:2">
      <c r="A52">
        <v>2896.25</v>
      </c>
      <c r="B52">
        <v>26</v>
      </c>
    </row>
    <row r="53" spans="1:2">
      <c r="A53">
        <v>2896.25</v>
      </c>
      <c r="B53">
        <v>0</v>
      </c>
    </row>
    <row r="54" spans="1:2">
      <c r="A54" t="s">
        <v>140</v>
      </c>
      <c r="B54" t="s">
        <v>140</v>
      </c>
    </row>
    <row r="55" spans="1:2">
      <c r="A55">
        <v>2905</v>
      </c>
      <c r="B55">
        <v>0</v>
      </c>
    </row>
    <row r="56" spans="1:2">
      <c r="A56">
        <v>2913.75</v>
      </c>
      <c r="B56">
        <v>0</v>
      </c>
    </row>
    <row r="57" spans="1:2">
      <c r="A57">
        <v>2913.75</v>
      </c>
      <c r="B57">
        <v>42</v>
      </c>
    </row>
    <row r="58" spans="1:2">
      <c r="A58">
        <v>2905</v>
      </c>
      <c r="B58">
        <v>42</v>
      </c>
    </row>
    <row r="59" spans="1:2">
      <c r="A59">
        <v>2905</v>
      </c>
      <c r="B59">
        <v>0</v>
      </c>
    </row>
    <row r="60" spans="1:2">
      <c r="A60" t="s">
        <v>140</v>
      </c>
      <c r="B60" t="s">
        <v>140</v>
      </c>
    </row>
    <row r="61" spans="1:2">
      <c r="A61">
        <v>2913.75</v>
      </c>
      <c r="B61">
        <v>0</v>
      </c>
    </row>
    <row r="62" spans="1:2">
      <c r="A62">
        <v>2922.5</v>
      </c>
      <c r="B62">
        <v>0</v>
      </c>
    </row>
    <row r="63" spans="1:2">
      <c r="A63">
        <v>2922.5</v>
      </c>
      <c r="B63">
        <v>30</v>
      </c>
    </row>
    <row r="64" spans="1:2">
      <c r="A64">
        <v>2913.75</v>
      </c>
      <c r="B64">
        <v>30</v>
      </c>
    </row>
    <row r="65" spans="1:2">
      <c r="A65">
        <v>2913.75</v>
      </c>
      <c r="B65">
        <v>0</v>
      </c>
    </row>
    <row r="66" spans="1:2">
      <c r="A66" t="s">
        <v>140</v>
      </c>
      <c r="B66" t="s">
        <v>140</v>
      </c>
    </row>
    <row r="67" spans="1:2">
      <c r="A67">
        <v>2922.5</v>
      </c>
      <c r="B67">
        <v>0</v>
      </c>
    </row>
    <row r="68" spans="1:2">
      <c r="A68">
        <v>2931.25</v>
      </c>
      <c r="B68">
        <v>0</v>
      </c>
    </row>
    <row r="69" spans="1:2">
      <c r="A69">
        <v>2931.25</v>
      </c>
      <c r="B69">
        <v>39</v>
      </c>
    </row>
    <row r="70" spans="1:2">
      <c r="A70">
        <v>2922.5</v>
      </c>
      <c r="B70">
        <v>39</v>
      </c>
    </row>
    <row r="71" spans="1:2">
      <c r="A71">
        <v>2922.5</v>
      </c>
      <c r="B71">
        <v>0</v>
      </c>
    </row>
    <row r="72" spans="1:2">
      <c r="A72" t="s">
        <v>140</v>
      </c>
      <c r="B72" t="s">
        <v>140</v>
      </c>
    </row>
    <row r="73" spans="1:2">
      <c r="A73">
        <v>2931.25</v>
      </c>
      <c r="B73">
        <v>0</v>
      </c>
    </row>
    <row r="74" spans="1:2">
      <c r="A74">
        <v>2940</v>
      </c>
      <c r="B74">
        <v>0</v>
      </c>
    </row>
    <row r="75" spans="1:2">
      <c r="A75">
        <v>2940</v>
      </c>
      <c r="B75">
        <v>61</v>
      </c>
    </row>
    <row r="76" spans="1:2">
      <c r="A76">
        <v>2931.25</v>
      </c>
      <c r="B76">
        <v>61</v>
      </c>
    </row>
    <row r="77" spans="1:2">
      <c r="A77">
        <v>2931.25</v>
      </c>
      <c r="B77">
        <v>0</v>
      </c>
    </row>
    <row r="78" spans="1:2">
      <c r="A78" t="s">
        <v>140</v>
      </c>
      <c r="B78" t="s">
        <v>140</v>
      </c>
    </row>
    <row r="79" spans="1:2">
      <c r="A79">
        <v>2940</v>
      </c>
      <c r="B79">
        <v>0</v>
      </c>
    </row>
    <row r="80" spans="1:2">
      <c r="A80">
        <v>2948.75</v>
      </c>
      <c r="B80">
        <v>0</v>
      </c>
    </row>
    <row r="81" spans="1:2">
      <c r="A81">
        <v>2948.75</v>
      </c>
      <c r="B81">
        <v>60</v>
      </c>
    </row>
    <row r="82" spans="1:2">
      <c r="A82">
        <v>2940</v>
      </c>
      <c r="B82">
        <v>60</v>
      </c>
    </row>
    <row r="83" spans="1:2">
      <c r="A83">
        <v>2940</v>
      </c>
      <c r="B83">
        <v>0</v>
      </c>
    </row>
    <row r="84" spans="1:2">
      <c r="A84" t="s">
        <v>140</v>
      </c>
      <c r="B84" t="s">
        <v>140</v>
      </c>
    </row>
    <row r="85" spans="1:2">
      <c r="A85">
        <v>2948.75</v>
      </c>
      <c r="B85">
        <v>0</v>
      </c>
    </row>
    <row r="86" spans="1:2">
      <c r="A86">
        <v>2957.5</v>
      </c>
      <c r="B86">
        <v>0</v>
      </c>
    </row>
    <row r="87" spans="1:2">
      <c r="A87">
        <v>2957.5</v>
      </c>
      <c r="B87">
        <v>47</v>
      </c>
    </row>
    <row r="88" spans="1:2">
      <c r="A88">
        <v>2948.75</v>
      </c>
      <c r="B88">
        <v>47</v>
      </c>
    </row>
    <row r="89" spans="1:2">
      <c r="A89">
        <v>2948.75</v>
      </c>
      <c r="B89">
        <v>0</v>
      </c>
    </row>
    <row r="90" spans="1:2">
      <c r="A90" t="s">
        <v>140</v>
      </c>
      <c r="B90" t="s">
        <v>140</v>
      </c>
    </row>
    <row r="91" spans="1:2">
      <c r="A91">
        <v>2957.5</v>
      </c>
      <c r="B91">
        <v>0</v>
      </c>
    </row>
    <row r="92" spans="1:2">
      <c r="A92">
        <v>2966.25</v>
      </c>
      <c r="B92">
        <v>0</v>
      </c>
    </row>
    <row r="93" spans="1:2">
      <c r="A93">
        <v>2966.25</v>
      </c>
      <c r="B93">
        <v>68</v>
      </c>
    </row>
    <row r="94" spans="1:2">
      <c r="A94">
        <v>2957.5</v>
      </c>
      <c r="B94">
        <v>68</v>
      </c>
    </row>
    <row r="95" spans="1:2">
      <c r="A95">
        <v>2957.5</v>
      </c>
      <c r="B95">
        <v>0</v>
      </c>
    </row>
    <row r="96" spans="1:2">
      <c r="A96" t="s">
        <v>140</v>
      </c>
      <c r="B96" t="s">
        <v>140</v>
      </c>
    </row>
    <row r="97" spans="1:2">
      <c r="A97">
        <v>2966.25</v>
      </c>
      <c r="B97">
        <v>0</v>
      </c>
    </row>
    <row r="98" spans="1:2">
      <c r="A98">
        <v>2975</v>
      </c>
      <c r="B98">
        <v>0</v>
      </c>
    </row>
    <row r="99" spans="1:2">
      <c r="A99">
        <v>2975</v>
      </c>
      <c r="B99">
        <v>83</v>
      </c>
    </row>
    <row r="100" spans="1:2">
      <c r="A100">
        <v>2966.25</v>
      </c>
      <c r="B100">
        <v>83</v>
      </c>
    </row>
    <row r="101" spans="1:2">
      <c r="A101">
        <v>2966.25</v>
      </c>
      <c r="B101">
        <v>0</v>
      </c>
    </row>
    <row r="102" spans="1:2">
      <c r="A102" t="s">
        <v>140</v>
      </c>
      <c r="B102" t="s">
        <v>140</v>
      </c>
    </row>
    <row r="103" spans="1:2">
      <c r="A103">
        <v>2975</v>
      </c>
      <c r="B103">
        <v>0</v>
      </c>
    </row>
    <row r="104" spans="1:2">
      <c r="A104">
        <v>2983.75</v>
      </c>
      <c r="B104">
        <v>0</v>
      </c>
    </row>
    <row r="105" spans="1:2">
      <c r="A105">
        <v>2983.75</v>
      </c>
      <c r="B105">
        <v>62</v>
      </c>
    </row>
    <row r="106" spans="1:2">
      <c r="A106">
        <v>2975</v>
      </c>
      <c r="B106">
        <v>62</v>
      </c>
    </row>
    <row r="107" spans="1:2">
      <c r="A107">
        <v>2975</v>
      </c>
      <c r="B107">
        <v>0</v>
      </c>
    </row>
    <row r="108" spans="1:2">
      <c r="A108" t="s">
        <v>140</v>
      </c>
      <c r="B108" t="s">
        <v>140</v>
      </c>
    </row>
    <row r="109" spans="1:2">
      <c r="A109">
        <v>2983.75</v>
      </c>
      <c r="B109">
        <v>0</v>
      </c>
    </row>
    <row r="110" spans="1:2">
      <c r="A110">
        <v>2992.5</v>
      </c>
      <c r="B110">
        <v>0</v>
      </c>
    </row>
    <row r="111" spans="1:2">
      <c r="A111">
        <v>2992.5</v>
      </c>
      <c r="B111">
        <v>67</v>
      </c>
    </row>
    <row r="112" spans="1:2">
      <c r="A112">
        <v>2983.75</v>
      </c>
      <c r="B112">
        <v>67</v>
      </c>
    </row>
    <row r="113" spans="1:2">
      <c r="A113">
        <v>2983.75</v>
      </c>
      <c r="B113">
        <v>0</v>
      </c>
    </row>
    <row r="114" spans="1:2">
      <c r="A114" t="s">
        <v>140</v>
      </c>
      <c r="B114" t="s">
        <v>140</v>
      </c>
    </row>
    <row r="115" spans="1:2">
      <c r="A115">
        <v>2992.5</v>
      </c>
      <c r="B115">
        <v>0</v>
      </c>
    </row>
    <row r="116" spans="1:2">
      <c r="A116">
        <v>3001.25</v>
      </c>
      <c r="B116">
        <v>0</v>
      </c>
    </row>
    <row r="117" spans="1:2">
      <c r="A117">
        <v>3001.25</v>
      </c>
      <c r="B117">
        <v>69</v>
      </c>
    </row>
    <row r="118" spans="1:2">
      <c r="A118">
        <v>2992.5</v>
      </c>
      <c r="B118">
        <v>69</v>
      </c>
    </row>
    <row r="119" spans="1:2">
      <c r="A119">
        <v>2992.5</v>
      </c>
      <c r="B119">
        <v>0</v>
      </c>
    </row>
    <row r="120" spans="1:2">
      <c r="A120" t="s">
        <v>140</v>
      </c>
      <c r="B120" t="s">
        <v>140</v>
      </c>
    </row>
    <row r="121" spans="1:2">
      <c r="A121">
        <v>3001.25</v>
      </c>
      <c r="B121">
        <v>0</v>
      </c>
    </row>
    <row r="122" spans="1:2">
      <c r="A122">
        <v>3010</v>
      </c>
      <c r="B122">
        <v>0</v>
      </c>
    </row>
    <row r="123" spans="1:2">
      <c r="A123">
        <v>3010</v>
      </c>
      <c r="B123">
        <v>53</v>
      </c>
    </row>
    <row r="124" spans="1:2">
      <c r="A124">
        <v>3001.25</v>
      </c>
      <c r="B124">
        <v>53</v>
      </c>
    </row>
    <row r="125" spans="1:2">
      <c r="A125">
        <v>3001.25</v>
      </c>
      <c r="B125">
        <v>0</v>
      </c>
    </row>
    <row r="126" spans="1:2">
      <c r="A126" t="s">
        <v>140</v>
      </c>
      <c r="B126" t="s">
        <v>140</v>
      </c>
    </row>
    <row r="127" spans="1:2">
      <c r="A127">
        <v>3010</v>
      </c>
      <c r="B127">
        <v>0</v>
      </c>
    </row>
    <row r="128" spans="1:2">
      <c r="A128">
        <v>3018.75</v>
      </c>
      <c r="B128">
        <v>0</v>
      </c>
    </row>
    <row r="129" spans="1:2">
      <c r="A129">
        <v>3018.75</v>
      </c>
      <c r="B129">
        <v>47</v>
      </c>
    </row>
    <row r="130" spans="1:2">
      <c r="A130">
        <v>3010</v>
      </c>
      <c r="B130">
        <v>47</v>
      </c>
    </row>
    <row r="131" spans="1:2">
      <c r="A131">
        <v>3010</v>
      </c>
      <c r="B131">
        <v>0</v>
      </c>
    </row>
    <row r="132" spans="1:2">
      <c r="A132" t="s">
        <v>140</v>
      </c>
      <c r="B132" t="s">
        <v>140</v>
      </c>
    </row>
    <row r="133" spans="1:2">
      <c r="A133">
        <v>3018.75</v>
      </c>
      <c r="B133">
        <v>0</v>
      </c>
    </row>
    <row r="134" spans="1:2">
      <c r="A134">
        <v>3027.5</v>
      </c>
      <c r="B134">
        <v>0</v>
      </c>
    </row>
    <row r="135" spans="1:2">
      <c r="A135">
        <v>3027.5</v>
      </c>
      <c r="B135">
        <v>41</v>
      </c>
    </row>
    <row r="136" spans="1:2">
      <c r="A136">
        <v>3018.75</v>
      </c>
      <c r="B136">
        <v>41</v>
      </c>
    </row>
    <row r="137" spans="1:2">
      <c r="A137">
        <v>3018.75</v>
      </c>
      <c r="B137">
        <v>0</v>
      </c>
    </row>
    <row r="138" spans="1:2">
      <c r="A138" t="s">
        <v>140</v>
      </c>
      <c r="B138" t="s">
        <v>140</v>
      </c>
    </row>
    <row r="139" spans="1:2">
      <c r="A139">
        <v>3027.5</v>
      </c>
      <c r="B139">
        <v>0</v>
      </c>
    </row>
    <row r="140" spans="1:2">
      <c r="A140">
        <v>3036.25</v>
      </c>
      <c r="B140">
        <v>0</v>
      </c>
    </row>
    <row r="141" spans="1:2">
      <c r="A141">
        <v>3036.25</v>
      </c>
      <c r="B141">
        <v>42</v>
      </c>
    </row>
    <row r="142" spans="1:2">
      <c r="A142">
        <v>3027.5</v>
      </c>
      <c r="B142">
        <v>42</v>
      </c>
    </row>
    <row r="143" spans="1:2">
      <c r="A143">
        <v>3027.5</v>
      </c>
      <c r="B143">
        <v>0</v>
      </c>
    </row>
    <row r="144" spans="1:2">
      <c r="A144" t="s">
        <v>140</v>
      </c>
      <c r="B144" t="s">
        <v>140</v>
      </c>
    </row>
    <row r="145" spans="1:2">
      <c r="A145">
        <v>3036.25</v>
      </c>
      <c r="B145">
        <v>0</v>
      </c>
    </row>
    <row r="146" spans="1:2">
      <c r="A146">
        <v>3045</v>
      </c>
      <c r="B146">
        <v>0</v>
      </c>
    </row>
    <row r="147" spans="1:2">
      <c r="A147">
        <v>3045</v>
      </c>
      <c r="B147">
        <v>26</v>
      </c>
    </row>
    <row r="148" spans="1:2">
      <c r="A148">
        <v>3036.25</v>
      </c>
      <c r="B148">
        <v>26</v>
      </c>
    </row>
    <row r="149" spans="1:2">
      <c r="A149">
        <v>3036.25</v>
      </c>
      <c r="B149">
        <v>0</v>
      </c>
    </row>
    <row r="150" spans="1:2">
      <c r="A150" t="s">
        <v>140</v>
      </c>
      <c r="B150" t="s">
        <v>140</v>
      </c>
    </row>
    <row r="151" spans="1:2">
      <c r="A151">
        <v>3045</v>
      </c>
      <c r="B151">
        <v>0</v>
      </c>
    </row>
    <row r="152" spans="1:2">
      <c r="A152">
        <v>3053.75</v>
      </c>
      <c r="B152">
        <v>0</v>
      </c>
    </row>
    <row r="153" spans="1:2">
      <c r="A153">
        <v>3053.75</v>
      </c>
      <c r="B153">
        <v>32</v>
      </c>
    </row>
    <row r="154" spans="1:2">
      <c r="A154">
        <v>3045</v>
      </c>
      <c r="B154">
        <v>32</v>
      </c>
    </row>
    <row r="155" spans="1:2">
      <c r="A155">
        <v>3045</v>
      </c>
      <c r="B155">
        <v>0</v>
      </c>
    </row>
    <row r="156" spans="1:2">
      <c r="A156" t="s">
        <v>140</v>
      </c>
      <c r="B156" t="s">
        <v>140</v>
      </c>
    </row>
    <row r="157" spans="1:2">
      <c r="A157">
        <v>3053.75</v>
      </c>
      <c r="B157">
        <v>0</v>
      </c>
    </row>
    <row r="158" spans="1:2">
      <c r="A158">
        <v>3062.5</v>
      </c>
      <c r="B158">
        <v>0</v>
      </c>
    </row>
    <row r="159" spans="1:2">
      <c r="A159">
        <v>3062.5</v>
      </c>
      <c r="B159">
        <v>14</v>
      </c>
    </row>
    <row r="160" spans="1:2">
      <c r="A160">
        <v>3053.75</v>
      </c>
      <c r="B160">
        <v>14</v>
      </c>
    </row>
    <row r="161" spans="1:2">
      <c r="A161">
        <v>3053.75</v>
      </c>
      <c r="B161">
        <v>0</v>
      </c>
    </row>
    <row r="162" spans="1:2">
      <c r="A162" t="s">
        <v>140</v>
      </c>
      <c r="B162" t="s">
        <v>140</v>
      </c>
    </row>
    <row r="163" spans="1:2">
      <c r="A163">
        <v>3062.5</v>
      </c>
      <c r="B163">
        <v>0</v>
      </c>
    </row>
    <row r="164" spans="1:2">
      <c r="A164">
        <v>3071.25</v>
      </c>
      <c r="B164">
        <v>0</v>
      </c>
    </row>
    <row r="165" spans="1:2">
      <c r="A165">
        <v>3071.25</v>
      </c>
      <c r="B165">
        <v>7</v>
      </c>
    </row>
    <row r="166" spans="1:2">
      <c r="A166">
        <v>3062.5</v>
      </c>
      <c r="B166">
        <v>7</v>
      </c>
    </row>
    <row r="167" spans="1:2">
      <c r="A167">
        <v>3062.5</v>
      </c>
      <c r="B167">
        <v>0</v>
      </c>
    </row>
    <row r="168" spans="1:2">
      <c r="A168" t="s">
        <v>140</v>
      </c>
      <c r="B168" t="s">
        <v>140</v>
      </c>
    </row>
    <row r="169" spans="1:2">
      <c r="A169">
        <v>3071.25</v>
      </c>
      <c r="B169">
        <v>0</v>
      </c>
    </row>
    <row r="170" spans="1:2">
      <c r="A170">
        <v>3080</v>
      </c>
      <c r="B170">
        <v>0</v>
      </c>
    </row>
    <row r="171" spans="1:2">
      <c r="A171">
        <v>3080</v>
      </c>
      <c r="B171">
        <v>7</v>
      </c>
    </row>
    <row r="172" spans="1:2">
      <c r="A172">
        <v>3071.25</v>
      </c>
      <c r="B172">
        <v>7</v>
      </c>
    </row>
    <row r="173" spans="1:2">
      <c r="A173">
        <v>3071.25</v>
      </c>
      <c r="B173">
        <v>0</v>
      </c>
    </row>
    <row r="174" spans="1:2">
      <c r="A174" t="s">
        <v>140</v>
      </c>
      <c r="B174" t="s">
        <v>140</v>
      </c>
    </row>
    <row r="175" spans="1:2">
      <c r="A175">
        <v>3080</v>
      </c>
      <c r="B175">
        <v>0</v>
      </c>
    </row>
    <row r="176" spans="1:2">
      <c r="A176">
        <v>3088.75</v>
      </c>
      <c r="B176">
        <v>0</v>
      </c>
    </row>
    <row r="177" spans="1:2">
      <c r="A177">
        <v>3088.75</v>
      </c>
      <c r="B177">
        <v>13</v>
      </c>
    </row>
    <row r="178" spans="1:2">
      <c r="A178">
        <v>3080</v>
      </c>
      <c r="B178">
        <v>13</v>
      </c>
    </row>
    <row r="179" spans="1:2">
      <c r="A179">
        <v>3080</v>
      </c>
      <c r="B179">
        <v>0</v>
      </c>
    </row>
    <row r="180" spans="1:2">
      <c r="A180" t="s">
        <v>140</v>
      </c>
      <c r="B180" t="s">
        <v>140</v>
      </c>
    </row>
    <row r="181" spans="1:2">
      <c r="A181">
        <v>3088.75</v>
      </c>
      <c r="B181">
        <v>0</v>
      </c>
    </row>
    <row r="182" spans="1:2">
      <c r="A182">
        <v>3097.5</v>
      </c>
      <c r="B182">
        <v>0</v>
      </c>
    </row>
    <row r="183" spans="1:2">
      <c r="A183">
        <v>3097.5</v>
      </c>
      <c r="B183">
        <v>6</v>
      </c>
    </row>
    <row r="184" spans="1:2">
      <c r="A184">
        <v>3088.75</v>
      </c>
      <c r="B184">
        <v>6</v>
      </c>
    </row>
    <row r="185" spans="1:2">
      <c r="A185">
        <v>3088.75</v>
      </c>
      <c r="B185">
        <v>0</v>
      </c>
    </row>
    <row r="186" spans="1:2">
      <c r="A186" t="s">
        <v>140</v>
      </c>
      <c r="B186" t="s">
        <v>140</v>
      </c>
    </row>
    <row r="187" spans="1:2">
      <c r="A187">
        <v>3097.5</v>
      </c>
      <c r="B187">
        <v>0</v>
      </c>
    </row>
    <row r="188" spans="1:2">
      <c r="A188">
        <v>3106.25</v>
      </c>
      <c r="B188">
        <v>0</v>
      </c>
    </row>
    <row r="189" spans="1:2">
      <c r="A189">
        <v>3106.25</v>
      </c>
      <c r="B189">
        <v>3</v>
      </c>
    </row>
    <row r="190" spans="1:2">
      <c r="A190">
        <v>3097.5</v>
      </c>
      <c r="B190">
        <v>3</v>
      </c>
    </row>
    <row r="191" spans="1:2">
      <c r="A191">
        <v>3097.5</v>
      </c>
      <c r="B191">
        <v>0</v>
      </c>
    </row>
    <row r="192" spans="1:2">
      <c r="A192" t="s">
        <v>140</v>
      </c>
      <c r="B192" t="s">
        <v>140</v>
      </c>
    </row>
    <row r="193" spans="1:2">
      <c r="A193">
        <v>3106.25</v>
      </c>
      <c r="B193">
        <v>0</v>
      </c>
    </row>
    <row r="194" spans="1:2">
      <c r="A194">
        <v>3115</v>
      </c>
      <c r="B194">
        <v>0</v>
      </c>
    </row>
    <row r="195" spans="1:2">
      <c r="A195">
        <v>3115</v>
      </c>
      <c r="B195">
        <v>4</v>
      </c>
    </row>
    <row r="196" spans="1:2">
      <c r="A196">
        <v>3106.25</v>
      </c>
      <c r="B196">
        <v>4</v>
      </c>
    </row>
    <row r="197" spans="1:2">
      <c r="A197">
        <v>3106.25</v>
      </c>
      <c r="B197">
        <v>0</v>
      </c>
    </row>
    <row r="198" spans="1:2">
      <c r="A198" t="s">
        <v>140</v>
      </c>
      <c r="B198" t="s">
        <v>140</v>
      </c>
    </row>
    <row r="199" spans="1:2">
      <c r="A199">
        <v>3115</v>
      </c>
      <c r="B199">
        <v>0</v>
      </c>
    </row>
    <row r="200" spans="1:2">
      <c r="A200">
        <v>3123.75</v>
      </c>
      <c r="B200">
        <v>0</v>
      </c>
    </row>
    <row r="201" spans="1:2">
      <c r="A201">
        <v>3123.75</v>
      </c>
      <c r="B201">
        <v>1</v>
      </c>
    </row>
    <row r="202" spans="1:2">
      <c r="A202">
        <v>3115</v>
      </c>
      <c r="B202">
        <v>1</v>
      </c>
    </row>
    <row r="203" spans="1:2">
      <c r="A203">
        <v>3115</v>
      </c>
      <c r="B203">
        <v>0</v>
      </c>
    </row>
    <row r="204" spans="1:2">
      <c r="A204" t="s">
        <v>140</v>
      </c>
      <c r="B204" t="s">
        <v>140</v>
      </c>
    </row>
    <row r="205" spans="1:2">
      <c r="A205">
        <v>3132.5</v>
      </c>
      <c r="B205">
        <v>0</v>
      </c>
    </row>
    <row r="206" spans="1:2">
      <c r="A206">
        <v>3141.25</v>
      </c>
      <c r="B206">
        <v>0</v>
      </c>
    </row>
    <row r="207" spans="1:2">
      <c r="A207">
        <v>3141.25</v>
      </c>
      <c r="B207">
        <v>1</v>
      </c>
    </row>
    <row r="208" spans="1:2">
      <c r="A208">
        <v>3132.5</v>
      </c>
      <c r="B208">
        <v>1</v>
      </c>
    </row>
    <row r="209" spans="1:2">
      <c r="A209">
        <v>3132.5</v>
      </c>
      <c r="B209">
        <v>0</v>
      </c>
    </row>
    <row r="210" spans="1:2">
      <c r="A210" t="s">
        <v>140</v>
      </c>
      <c r="B210" t="s">
        <v>140</v>
      </c>
    </row>
  </sheetData>
  <phoneticPr fontId="0" type="noConversion"/>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L34"/>
  <sheetViews>
    <sheetView workbookViewId="0"/>
  </sheetViews>
  <sheetFormatPr defaultColWidth="8.85546875" defaultRowHeight="12.75"/>
  <cols>
    <col min="1" max="1" width="14" style="26" bestFit="1" customWidth="1"/>
    <col min="2" max="2" width="24.85546875" style="27" bestFit="1" customWidth="1"/>
  </cols>
  <sheetData>
    <row r="1" spans="1:64">
      <c r="A1" s="26" t="s">
        <v>355</v>
      </c>
      <c r="B1" s="27" t="s">
        <v>219</v>
      </c>
      <c r="C1">
        <v>1.2660948239722922</v>
      </c>
      <c r="D1">
        <v>0.13542846714928952</v>
      </c>
      <c r="E1">
        <v>0</v>
      </c>
      <c r="F1">
        <v>0</v>
      </c>
      <c r="G1">
        <v>0.21770750893266655</v>
      </c>
      <c r="H1">
        <v>3.1511291346461689E-2</v>
      </c>
      <c r="I1">
        <v>1.4186106777722227</v>
      </c>
      <c r="J1">
        <v>0.14019851718413168</v>
      </c>
      <c r="K1">
        <v>6.7037632216562368</v>
      </c>
      <c r="L1">
        <v>0.38028169527406303</v>
      </c>
      <c r="M1">
        <v>1.4278929880355671</v>
      </c>
      <c r="N1">
        <v>0.14243184531578953</v>
      </c>
      <c r="O1">
        <v>6.7752516726852523</v>
      </c>
      <c r="P1">
        <v>0.38866399540791918</v>
      </c>
      <c r="Q1">
        <v>1.2930158531955172</v>
      </c>
      <c r="R1">
        <v>0.13686597258473115</v>
      </c>
      <c r="S1">
        <v>6.6969575849944905</v>
      </c>
      <c r="T1">
        <v>0.38049177130697476</v>
      </c>
      <c r="U1">
        <v>6.6117114284373883</v>
      </c>
      <c r="V1">
        <v>0.37095437895935046</v>
      </c>
      <c r="W1">
        <v>15.779940394446063</v>
      </c>
      <c r="X1">
        <v>0.56214804467270363</v>
      </c>
      <c r="Y1">
        <v>6.7953336718074455</v>
      </c>
      <c r="Z1">
        <v>0.38891357874818416</v>
      </c>
      <c r="AA1">
        <v>12.436896614890212</v>
      </c>
      <c r="AB1">
        <v>0.50581790216521516</v>
      </c>
      <c r="AC1">
        <v>6.7875874075482265</v>
      </c>
      <c r="AD1">
        <v>0.38719005683923596</v>
      </c>
      <c r="AE1">
        <v>8.2320962908857691</v>
      </c>
      <c r="AF1">
        <v>0.41217985758153408</v>
      </c>
      <c r="AG1">
        <v>6.9515457633809703</v>
      </c>
      <c r="AH1">
        <v>0.38734626476349615</v>
      </c>
      <c r="AI1">
        <v>10.809520211019784</v>
      </c>
      <c r="AJ1">
        <v>0.48532301863463551</v>
      </c>
      <c r="AK1">
        <v>6.935827983140241</v>
      </c>
      <c r="AL1">
        <v>0.39582526044041827</v>
      </c>
      <c r="AM1">
        <v>7.2747572621104508</v>
      </c>
      <c r="AN1">
        <v>0.399724765856738</v>
      </c>
      <c r="AO1">
        <v>1.6015985696467683</v>
      </c>
      <c r="AP1">
        <v>0.14152858233634022</v>
      </c>
      <c r="AQ1">
        <v>1.4593085305562459</v>
      </c>
      <c r="AR1">
        <v>0.14494482970976028</v>
      </c>
      <c r="AS1">
        <v>6.7966951207578603</v>
      </c>
      <c r="AT1">
        <v>0.38636226456560152</v>
      </c>
      <c r="AU1">
        <v>7.1680385732117475</v>
      </c>
      <c r="AV1">
        <v>0.39939838606502281</v>
      </c>
      <c r="AW1">
        <v>17.599782772380603</v>
      </c>
      <c r="AX1">
        <v>0.42408806536074872</v>
      </c>
      <c r="AY1">
        <v>7.4483848752150248</v>
      </c>
      <c r="AZ1">
        <v>0.42380105134764395</v>
      </c>
      <c r="BA1">
        <v>13.386422519461508</v>
      </c>
      <c r="BB1">
        <v>0.51273269376857877</v>
      </c>
      <c r="BC1">
        <v>1.5856353409449249</v>
      </c>
      <c r="BD1">
        <v>0.14278020443149259</v>
      </c>
      <c r="BE1">
        <v>27.382663993533786</v>
      </c>
      <c r="BF1">
        <v>0.79221379244718948</v>
      </c>
      <c r="BG1">
        <v>9.6013013521610162</v>
      </c>
      <c r="BH1">
        <v>0.39412894274088434</v>
      </c>
      <c r="BI1">
        <v>1.4875755930817887</v>
      </c>
      <c r="BJ1">
        <v>0.14384559740405176</v>
      </c>
      <c r="BK1">
        <v>6.8163881255930425</v>
      </c>
      <c r="BL1">
        <v>0.38942389092897223</v>
      </c>
    </row>
    <row r="2" spans="1:64">
      <c r="A2" s="26" t="s">
        <v>234</v>
      </c>
      <c r="B2" s="27" t="s">
        <v>198</v>
      </c>
      <c r="C2">
        <v>6.2949191675787306</v>
      </c>
      <c r="D2">
        <v>0.3629945984908432</v>
      </c>
      <c r="E2">
        <v>0.13152873878542026</v>
      </c>
      <c r="F2">
        <v>1.9654256311743223E-2</v>
      </c>
      <c r="G2">
        <v>0.48281157731100022</v>
      </c>
      <c r="H2">
        <v>6.4015544175245243E-2</v>
      </c>
      <c r="I2">
        <v>1.4156349265907997</v>
      </c>
      <c r="J2">
        <v>0.14155212853806479</v>
      </c>
      <c r="K2">
        <v>6.6958214934353562</v>
      </c>
      <c r="L2">
        <v>0.38198118768736994</v>
      </c>
      <c r="M2">
        <v>1.4249095974725987</v>
      </c>
      <c r="N2">
        <v>0.14378010845735142</v>
      </c>
      <c r="O2">
        <v>6.7667297799503308</v>
      </c>
      <c r="P2">
        <v>0.39039341816005313</v>
      </c>
      <c r="Q2">
        <v>1.2908322545215636</v>
      </c>
      <c r="R2">
        <v>0.13790269699040145</v>
      </c>
      <c r="S2">
        <v>6.6887500255699273</v>
      </c>
      <c r="T2">
        <v>0.3824681641953695</v>
      </c>
      <c r="U2">
        <v>6.6020175333743714</v>
      </c>
      <c r="V2">
        <v>0.37334794901591073</v>
      </c>
      <c r="W2">
        <v>15.757302398684335</v>
      </c>
      <c r="X2">
        <v>0.564944831908477</v>
      </c>
      <c r="Y2">
        <v>6.7875162682805525</v>
      </c>
      <c r="Z2">
        <v>0.39070631261051453</v>
      </c>
      <c r="AA2">
        <v>12.422377245514221</v>
      </c>
      <c r="AB2">
        <v>0.50787247144246339</v>
      </c>
      <c r="AC2">
        <v>6.7793026111395456</v>
      </c>
      <c r="AD2">
        <v>0.38920516403598437</v>
      </c>
      <c r="AE2">
        <v>8.2212735179666332</v>
      </c>
      <c r="AF2">
        <v>0.41471979802265191</v>
      </c>
      <c r="AG2">
        <v>6.9416775975193854</v>
      </c>
      <c r="AH2">
        <v>0.38990880858097693</v>
      </c>
      <c r="AI2">
        <v>10.796657328048356</v>
      </c>
      <c r="AJ2">
        <v>0.48671042883617199</v>
      </c>
      <c r="AK2">
        <v>6.9273334571321241</v>
      </c>
      <c r="AL2">
        <v>0.39783543200928245</v>
      </c>
      <c r="AM2">
        <v>7.2659072645742722</v>
      </c>
      <c r="AN2">
        <v>0.40187578843184907</v>
      </c>
      <c r="AO2">
        <v>1.5971255791597905</v>
      </c>
      <c r="AP2">
        <v>0.14330410635036789</v>
      </c>
      <c r="AQ2">
        <v>1.4564659432854323</v>
      </c>
      <c r="AR2">
        <v>0.14621687879005793</v>
      </c>
      <c r="AS2">
        <v>6.7886783925683369</v>
      </c>
      <c r="AT2">
        <v>0.387905316797789</v>
      </c>
      <c r="AU2">
        <v>7.1554844614183395</v>
      </c>
      <c r="AV2">
        <v>0.40241714335734402</v>
      </c>
      <c r="AW2">
        <v>17.489717943293311</v>
      </c>
      <c r="AX2">
        <v>0.43044495551941492</v>
      </c>
      <c r="AY2">
        <v>7.4393041671125077</v>
      </c>
      <c r="AZ2">
        <v>0.42597236237446789</v>
      </c>
      <c r="BA2">
        <v>13.363693050161743</v>
      </c>
      <c r="BB2">
        <v>0.51687940452823322</v>
      </c>
      <c r="BC2">
        <v>1.5807509836491676</v>
      </c>
      <c r="BD2">
        <v>0.1442846063521733</v>
      </c>
      <c r="BE2">
        <v>27.262334947172828</v>
      </c>
      <c r="BF2">
        <v>0.79298501152248158</v>
      </c>
      <c r="BG2">
        <v>9.5830065725372275</v>
      </c>
      <c r="BH2">
        <v>0.39765885360828607</v>
      </c>
      <c r="BI2">
        <v>1.4841781792695965</v>
      </c>
      <c r="BJ2">
        <v>0.14526399869636566</v>
      </c>
      <c r="BK2">
        <v>6.8081277759007719</v>
      </c>
      <c r="BL2">
        <v>0.39124712177828236</v>
      </c>
    </row>
    <row r="3" spans="1:64">
      <c r="A3" s="26" t="s">
        <v>200</v>
      </c>
      <c r="B3" s="28">
        <v>1</v>
      </c>
      <c r="C3">
        <v>1.2748200021381222</v>
      </c>
      <c r="D3">
        <v>0.13793604586695343</v>
      </c>
      <c r="E3">
        <v>0.28035728669732363</v>
      </c>
      <c r="F3">
        <v>3.9694802414654173E-2</v>
      </c>
      <c r="G3">
        <v>0.80563079202389631</v>
      </c>
      <c r="H3">
        <v>9.754404798491545E-2</v>
      </c>
      <c r="I3">
        <v>1.4069124331288032</v>
      </c>
      <c r="J3">
        <v>0.14267041101901612</v>
      </c>
      <c r="K3">
        <v>6.6724733136604186</v>
      </c>
      <c r="L3">
        <v>0.38295103612565623</v>
      </c>
      <c r="M3">
        <v>1.4161583479321411</v>
      </c>
      <c r="N3">
        <v>0.14490378755095235</v>
      </c>
      <c r="O3">
        <v>6.7416796206578287</v>
      </c>
      <c r="P3">
        <v>0.39130381850067958</v>
      </c>
      <c r="Q3">
        <v>1.2845089221505241</v>
      </c>
      <c r="R3">
        <v>0.13863973315426412</v>
      </c>
      <c r="S3">
        <v>6.6646151200930328</v>
      </c>
      <c r="T3">
        <v>0.38375545295898739</v>
      </c>
      <c r="U3">
        <v>6.5735031223297753</v>
      </c>
      <c r="V3">
        <v>0.37496627394563414</v>
      </c>
      <c r="W3">
        <v>15.690452290740982</v>
      </c>
      <c r="X3">
        <v>0.56636103078859201</v>
      </c>
      <c r="Y3">
        <v>6.7645349058446573</v>
      </c>
      <c r="Z3">
        <v>0.39180431591211073</v>
      </c>
      <c r="AA3">
        <v>12.379538219725161</v>
      </c>
      <c r="AB3">
        <v>0.50892376806194617</v>
      </c>
      <c r="AC3">
        <v>6.7549411481253934</v>
      </c>
      <c r="AD3">
        <v>0.3905269032626732</v>
      </c>
      <c r="AE3">
        <v>8.1893702134965238</v>
      </c>
      <c r="AF3">
        <v>0.41659458864074633</v>
      </c>
      <c r="AG3">
        <v>6.9126261150324035</v>
      </c>
      <c r="AH3">
        <v>0.39177846690534279</v>
      </c>
      <c r="AI3">
        <v>10.7587142396267</v>
      </c>
      <c r="AJ3">
        <v>0.48702507097845127</v>
      </c>
      <c r="AK3">
        <v>6.9023585999799462</v>
      </c>
      <c r="AL3">
        <v>0.39911312770174312</v>
      </c>
      <c r="AM3">
        <v>7.2398642786902467</v>
      </c>
      <c r="AN3">
        <v>0.40334684772264789</v>
      </c>
      <c r="AO3">
        <v>1.5839638809785286</v>
      </c>
      <c r="AP3">
        <v>0.14480980469409882</v>
      </c>
      <c r="AQ3">
        <v>1.4481260736980048</v>
      </c>
      <c r="AR3">
        <v>0.14727714346209062</v>
      </c>
      <c r="AS3">
        <v>6.7651083284921931</v>
      </c>
      <c r="AT3">
        <v>0.38867162687576429</v>
      </c>
      <c r="AU3">
        <v>7.1185618074045074</v>
      </c>
      <c r="AV3">
        <v>0.40440095754544042</v>
      </c>
      <c r="AW3">
        <v>17.163765809824778</v>
      </c>
      <c r="AX3">
        <v>0.43634262244819444</v>
      </c>
      <c r="AY3">
        <v>7.4126032519803919</v>
      </c>
      <c r="AZ3">
        <v>0.42737339009975478</v>
      </c>
      <c r="BA3">
        <v>13.296563090627092</v>
      </c>
      <c r="BB3">
        <v>0.51995684806941123</v>
      </c>
      <c r="BC3">
        <v>1.5663181738880714</v>
      </c>
      <c r="BD3">
        <v>0.14562928906486144</v>
      </c>
      <c r="BE3">
        <v>26.90621290455314</v>
      </c>
      <c r="BF3">
        <v>0.78684825202756192</v>
      </c>
      <c r="BG3">
        <v>9.5290100820571713</v>
      </c>
      <c r="BH3">
        <v>0.40020266694610718</v>
      </c>
      <c r="BI3">
        <v>1.4741854744528138</v>
      </c>
      <c r="BJ3">
        <v>0.14647283049585635</v>
      </c>
      <c r="BK3">
        <v>6.7838452497906161</v>
      </c>
      <c r="BL3">
        <v>0.39231692899030052</v>
      </c>
    </row>
    <row r="4" spans="1:64">
      <c r="A4" s="26" t="s">
        <v>400</v>
      </c>
      <c r="B4" s="28">
        <v>65</v>
      </c>
      <c r="C4">
        <v>6.3366359012876465</v>
      </c>
      <c r="D4">
        <v>0.3690810485628091</v>
      </c>
      <c r="E4">
        <v>0.44876106581134523</v>
      </c>
      <c r="F4">
        <v>6.0129230547298906E-2</v>
      </c>
      <c r="G4">
        <v>1.1987301738075362</v>
      </c>
      <c r="H4">
        <v>0.13212907824654319</v>
      </c>
      <c r="I4">
        <v>1.392778397918347</v>
      </c>
      <c r="J4">
        <v>0.14351038965838278</v>
      </c>
      <c r="K4">
        <v>6.6346159397863671</v>
      </c>
      <c r="L4">
        <v>0.3831539698573358</v>
      </c>
      <c r="M4">
        <v>1.4019755450262767</v>
      </c>
      <c r="N4">
        <v>0.14575970023919177</v>
      </c>
      <c r="O4">
        <v>6.7010638583810644</v>
      </c>
      <c r="P4">
        <v>0.39136021025526663</v>
      </c>
      <c r="Q4">
        <v>1.274288858199252</v>
      </c>
      <c r="R4">
        <v>0.13904875718987653</v>
      </c>
      <c r="S4">
        <v>6.6254803594462741</v>
      </c>
      <c r="T4">
        <v>0.38430416781256249</v>
      </c>
      <c r="U4">
        <v>6.5272639881289773</v>
      </c>
      <c r="V4">
        <v>0.37574716242903838</v>
      </c>
      <c r="W4">
        <v>15.581959082774295</v>
      </c>
      <c r="X4">
        <v>0.56634221758429926</v>
      </c>
      <c r="Y4">
        <v>6.7272727453700734</v>
      </c>
      <c r="Z4">
        <v>0.39216539300185993</v>
      </c>
      <c r="AA4">
        <v>12.310025817259701</v>
      </c>
      <c r="AB4">
        <v>0.50893139128415077</v>
      </c>
      <c r="AC4">
        <v>6.7154392158673382</v>
      </c>
      <c r="AD4">
        <v>0.39110448082206062</v>
      </c>
      <c r="AE4">
        <v>8.1376124035746482</v>
      </c>
      <c r="AF4">
        <v>0.41773218228375869</v>
      </c>
      <c r="AG4">
        <v>6.8655077480997404</v>
      </c>
      <c r="AH4">
        <v>0.39288338981570486</v>
      </c>
      <c r="AI4">
        <v>10.697149077364132</v>
      </c>
      <c r="AJ4">
        <v>0.48625485354039888</v>
      </c>
      <c r="AK4">
        <v>6.8618631814380047</v>
      </c>
      <c r="AL4">
        <v>0.39960924638887901</v>
      </c>
      <c r="AM4">
        <v>7.1976291218008228</v>
      </c>
      <c r="AN4">
        <v>0.40408141174556855</v>
      </c>
      <c r="AO4">
        <v>1.5626192717829228</v>
      </c>
      <c r="AP4">
        <v>0.14598781422458879</v>
      </c>
      <c r="AQ4">
        <v>1.4346094183051548</v>
      </c>
      <c r="AR4">
        <v>0.14808487834911538</v>
      </c>
      <c r="AS4">
        <v>6.7268907128802002</v>
      </c>
      <c r="AT4">
        <v>0.38863174578772336</v>
      </c>
      <c r="AU4">
        <v>7.0586895280575392</v>
      </c>
      <c r="AV4">
        <v>0.40527359176259925</v>
      </c>
      <c r="AW4">
        <v>16.634452529668138</v>
      </c>
      <c r="AX4">
        <v>0.44155442211446388</v>
      </c>
      <c r="AY4">
        <v>7.369308231013159</v>
      </c>
      <c r="AZ4">
        <v>0.42795029381372723</v>
      </c>
      <c r="BA4">
        <v>13.187612407555555</v>
      </c>
      <c r="BB4">
        <v>0.52184675996267538</v>
      </c>
      <c r="BC4">
        <v>1.5428915564467425</v>
      </c>
      <c r="BD4">
        <v>0.14676257716701513</v>
      </c>
      <c r="BE4">
        <v>26.327983436057053</v>
      </c>
      <c r="BF4">
        <v>0.77403934618828596</v>
      </c>
      <c r="BG4">
        <v>9.4413869355684188</v>
      </c>
      <c r="BH4">
        <v>0.40166262543436215</v>
      </c>
      <c r="BI4">
        <v>1.4579814926735761</v>
      </c>
      <c r="BJ4">
        <v>0.14742563807439002</v>
      </c>
      <c r="BK4">
        <v>6.7444737111231916</v>
      </c>
      <c r="BL4">
        <v>0.39259220047382365</v>
      </c>
    </row>
    <row r="5" spans="1:64">
      <c r="A5" s="26" t="s">
        <v>128</v>
      </c>
      <c r="B5" s="28">
        <v>1</v>
      </c>
      <c r="C5">
        <v>1.1831092748486807</v>
      </c>
      <c r="D5">
        <v>0.13010429430494078</v>
      </c>
      <c r="E5">
        <v>0.63931478159893262</v>
      </c>
      <c r="F5">
        <v>8.0965282168046659E-2</v>
      </c>
      <c r="G5">
        <v>1.6774102427622641</v>
      </c>
      <c r="H5">
        <v>0.16780392747297124</v>
      </c>
      <c r="I5">
        <v>1.3737759840061106</v>
      </c>
      <c r="J5">
        <v>0.14403978454811933</v>
      </c>
      <c r="K5">
        <v>6.5837042094605209</v>
      </c>
      <c r="L5">
        <v>0.38258219025290674</v>
      </c>
      <c r="M5">
        <v>1.3829062259168707</v>
      </c>
      <c r="N5">
        <v>0.14631495427746199</v>
      </c>
      <c r="O5">
        <v>6.6464433340867544</v>
      </c>
      <c r="P5">
        <v>0.39056042632031035</v>
      </c>
      <c r="Q5">
        <v>1.260564813993917</v>
      </c>
      <c r="R5">
        <v>0.13911405053293341</v>
      </c>
      <c r="S5">
        <v>6.5728496705342785</v>
      </c>
      <c r="T5">
        <v>0.38409322195199475</v>
      </c>
      <c r="U5">
        <v>6.4650770747681099</v>
      </c>
      <c r="V5">
        <v>0.37566060535963364</v>
      </c>
      <c r="W5">
        <v>15.435992107922743</v>
      </c>
      <c r="X5">
        <v>0.56488911527648933</v>
      </c>
      <c r="Y5">
        <v>6.67716175078698</v>
      </c>
      <c r="Z5">
        <v>0.39177566788969731</v>
      </c>
      <c r="AA5">
        <v>12.216511360761587</v>
      </c>
      <c r="AB5">
        <v>0.50789504815292286</v>
      </c>
      <c r="AC5">
        <v>6.6623148514691177</v>
      </c>
      <c r="AD5">
        <v>0.39091570073244869</v>
      </c>
      <c r="AE5">
        <v>8.0679891118101903</v>
      </c>
      <c r="AF5">
        <v>0.41808886186595789</v>
      </c>
      <c r="AG5">
        <v>6.8021332291383327</v>
      </c>
      <c r="AH5">
        <v>0.39318111574426584</v>
      </c>
      <c r="AI5">
        <v>10.614327755920263</v>
      </c>
      <c r="AJ5">
        <v>0.48442937554621629</v>
      </c>
      <c r="AK5">
        <v>6.8074034177307725</v>
      </c>
      <c r="AL5">
        <v>0.3993047225077701</v>
      </c>
      <c r="AM5">
        <v>7.1408248672995116</v>
      </c>
      <c r="AN5">
        <v>0.40405125161715849</v>
      </c>
      <c r="AO5">
        <v>1.5339120129341661</v>
      </c>
      <c r="AP5">
        <v>0.14679286469621644</v>
      </c>
      <c r="AQ5">
        <v>1.4164354145934024</v>
      </c>
      <c r="AR5">
        <v>0.14860904265240679</v>
      </c>
      <c r="AS5">
        <v>6.6754942272676425</v>
      </c>
      <c r="AT5">
        <v>0.38778720614151407</v>
      </c>
      <c r="AU5">
        <v>6.9781684814959775</v>
      </c>
      <c r="AV5">
        <v>0.40500151116523397</v>
      </c>
      <c r="AW5">
        <v>15.922119315337506</v>
      </c>
      <c r="AX5">
        <v>0.44588006797985946</v>
      </c>
      <c r="AY5">
        <v>7.3110829075864521</v>
      </c>
      <c r="AZ5">
        <v>0.42768090343018861</v>
      </c>
      <c r="BA5">
        <v>13.041027914597324</v>
      </c>
      <c r="BB5">
        <v>0.52247651195384237</v>
      </c>
      <c r="BC5">
        <v>1.5113714030956524</v>
      </c>
      <c r="BD5">
        <v>0.14764091903242388</v>
      </c>
      <c r="BE5">
        <v>25.549867575884054</v>
      </c>
      <c r="BF5">
        <v>0.75505053307273995</v>
      </c>
      <c r="BG5">
        <v>9.3235044414509041</v>
      </c>
      <c r="BH5">
        <v>0.40198262368710153</v>
      </c>
      <c r="BI5">
        <v>1.436188943864362</v>
      </c>
      <c r="BJ5">
        <v>0.14808580557106427</v>
      </c>
      <c r="BK5">
        <v>6.6915261860496749</v>
      </c>
      <c r="BL5">
        <v>0.39206235770011405</v>
      </c>
    </row>
    <row r="6" spans="1:64">
      <c r="A6" s="26" t="s">
        <v>81</v>
      </c>
      <c r="B6" s="28" t="b">
        <v>0</v>
      </c>
      <c r="C6">
        <v>6.2742931303725422</v>
      </c>
      <c r="D6">
        <v>0.36453649151843159</v>
      </c>
      <c r="E6">
        <v>0.85493178729493691</v>
      </c>
      <c r="F6">
        <v>0.10221085088787318</v>
      </c>
      <c r="G6">
        <v>2.260302557104843</v>
      </c>
      <c r="H6">
        <v>0.20460293726711432</v>
      </c>
      <c r="I6">
        <v>1.3506354435020649</v>
      </c>
      <c r="J6">
        <v>0.1442382513395013</v>
      </c>
      <c r="K6">
        <v>6.5216946319276738</v>
      </c>
      <c r="L6">
        <v>0.38125767048190967</v>
      </c>
      <c r="M6">
        <v>1.3596832138431001</v>
      </c>
      <c r="N6">
        <v>0.14654821156446232</v>
      </c>
      <c r="O6">
        <v>6.5799170838919832</v>
      </c>
      <c r="P6">
        <v>0.38893520194390718</v>
      </c>
      <c r="Q6">
        <v>1.2438641968567974</v>
      </c>
      <c r="R6">
        <v>0.13883310399687807</v>
      </c>
      <c r="S6">
        <v>6.5087456212163044</v>
      </c>
      <c r="T6">
        <v>0.38313072190840591</v>
      </c>
      <c r="U6">
        <v>6.3893321904528078</v>
      </c>
      <c r="V6">
        <v>0.3747099290770553</v>
      </c>
      <c r="W6">
        <v>15.258160795170648</v>
      </c>
      <c r="X6">
        <v>0.5620575657719421</v>
      </c>
      <c r="Y6">
        <v>6.6161276595146354</v>
      </c>
      <c r="Z6">
        <v>0.39065011749312295</v>
      </c>
      <c r="AA6">
        <v>12.102588558350527</v>
      </c>
      <c r="AB6">
        <v>0.5058545647536079</v>
      </c>
      <c r="AC6">
        <v>6.5976095944620683</v>
      </c>
      <c r="AD6">
        <v>0.3899678177068121</v>
      </c>
      <c r="AE6">
        <v>7.9831759222604655</v>
      </c>
      <c r="AF6">
        <v>0.41765092039102825</v>
      </c>
      <c r="AG6">
        <v>6.7249380053710279</v>
      </c>
      <c r="AH6">
        <v>0.39266020325055773</v>
      </c>
      <c r="AI6">
        <v>10.513433052231447</v>
      </c>
      <c r="AJ6">
        <v>0.48161878909148004</v>
      </c>
      <c r="AK6">
        <v>6.7410721670361333</v>
      </c>
      <c r="AL6">
        <v>0.39821125874038843</v>
      </c>
      <c r="AM6">
        <v>7.0716344708306069</v>
      </c>
      <c r="AN6">
        <v>0.40325752637423856</v>
      </c>
      <c r="AO6">
        <v>1.4989453082905995</v>
      </c>
      <c r="AP6">
        <v>0.1471940184708346</v>
      </c>
      <c r="AQ6">
        <v>1.394302479333291</v>
      </c>
      <c r="AR6">
        <v>0.14882949303174411</v>
      </c>
      <c r="AS6">
        <v>6.6128940097731288</v>
      </c>
      <c r="AT6">
        <v>0.38617046312211695</v>
      </c>
      <c r="AU6">
        <v>6.8800930463824601</v>
      </c>
      <c r="AV6">
        <v>0.40359517165811681</v>
      </c>
      <c r="AW6">
        <v>15.054140732778537</v>
      </c>
      <c r="AX6">
        <v>0.4491533278996242</v>
      </c>
      <c r="AY6">
        <v>7.2401648482264216</v>
      </c>
      <c r="AZ6">
        <v>0.42657557147050246</v>
      </c>
      <c r="BA6">
        <v>12.862442771611256</v>
      </c>
      <c r="BB6">
        <v>0.52182190302706055</v>
      </c>
      <c r="BC6">
        <v>1.4729690156513782</v>
      </c>
      <c r="BD6">
        <v>0.14823056047577982</v>
      </c>
      <c r="BE6">
        <v>24.601767880168186</v>
      </c>
      <c r="BF6">
        <v>0.7306115421199052</v>
      </c>
      <c r="BG6">
        <v>9.1798927578442981</v>
      </c>
      <c r="BH6">
        <v>0.4011503643509296</v>
      </c>
      <c r="BI6">
        <v>1.4096453034545073</v>
      </c>
      <c r="BJ6">
        <v>0.14842796311920808</v>
      </c>
      <c r="BK6">
        <v>6.627037418265326</v>
      </c>
      <c r="BL6">
        <v>0.3907477622298261</v>
      </c>
    </row>
    <row r="7" spans="1:64">
      <c r="A7" s="26" t="s">
        <v>145</v>
      </c>
      <c r="B7" s="28">
        <v>1</v>
      </c>
      <c r="C7">
        <v>6.1122753883798771</v>
      </c>
      <c r="D7">
        <v>0.35317473954146034</v>
      </c>
      <c r="E7">
        <v>1.0989086258108252</v>
      </c>
      <c r="F7">
        <v>0.12387398546080797</v>
      </c>
      <c r="G7">
        <v>2.9700949051789407</v>
      </c>
      <c r="H7">
        <v>0.24256153138014191</v>
      </c>
      <c r="I7">
        <v>1.3242460544004155</v>
      </c>
      <c r="J7">
        <v>0.14409816306503734</v>
      </c>
      <c r="K7">
        <v>6.4509702004770437</v>
      </c>
      <c r="L7">
        <v>0.37923131109634461</v>
      </c>
      <c r="M7">
        <v>1.3331989561353446</v>
      </c>
      <c r="N7">
        <v>0.14645050815346558</v>
      </c>
      <c r="O7">
        <v>6.5040416742833873</v>
      </c>
      <c r="P7">
        <v>0.38654699358740585</v>
      </c>
      <c r="Q7">
        <v>1.2248288021386584</v>
      </c>
      <c r="R7">
        <v>0.13821671419953444</v>
      </c>
      <c r="S7">
        <v>6.4356316941576761</v>
      </c>
      <c r="T7">
        <v>0.38145365601869491</v>
      </c>
      <c r="U7">
        <v>6.3029401686090871</v>
      </c>
      <c r="V7">
        <v>0.37293166753769752</v>
      </c>
      <c r="W7">
        <v>15.055299102138124</v>
      </c>
      <c r="X7">
        <v>0.557956383930166</v>
      </c>
      <c r="Y7">
        <v>6.5465159774523229</v>
      </c>
      <c r="Z7">
        <v>0.38883199608266128</v>
      </c>
      <c r="AA7">
        <v>11.972635399434536</v>
      </c>
      <c r="AB7">
        <v>0.50288835571892498</v>
      </c>
      <c r="AC7">
        <v>6.523810031585846</v>
      </c>
      <c r="AD7">
        <v>0.38829725835824708</v>
      </c>
      <c r="AE7">
        <v>7.8864321582360857</v>
      </c>
      <c r="AF7">
        <v>0.41643518770425081</v>
      </c>
      <c r="AG7">
        <v>6.636888645955624</v>
      </c>
      <c r="AH7">
        <v>0.39134067070958267</v>
      </c>
      <c r="AI7">
        <v>10.398342293178043</v>
      </c>
      <c r="AJ7">
        <v>0.47793110343745066</v>
      </c>
      <c r="AK7">
        <v>6.6654185021192864</v>
      </c>
      <c r="AL7">
        <v>0.39637087628609291</v>
      </c>
      <c r="AM7">
        <v>6.9927168805279853</v>
      </c>
      <c r="AN7">
        <v>0.40173073843276791</v>
      </c>
      <c r="AO7">
        <v>1.4590629087021214</v>
      </c>
      <c r="AP7">
        <v>0.14717585943385436</v>
      </c>
      <c r="AQ7">
        <v>1.369061168814574</v>
      </c>
      <c r="AR7">
        <v>0.14873775770267939</v>
      </c>
      <c r="AS7">
        <v>6.5414957516483669</v>
      </c>
      <c r="AT7">
        <v>0.38384364725708753</v>
      </c>
      <c r="AU7">
        <v>6.7682322066870615</v>
      </c>
      <c r="AV7">
        <v>0.40110861807982201</v>
      </c>
      <c r="AW7">
        <v>14.063872712150976</v>
      </c>
      <c r="AX7">
        <v>0.45124841233070689</v>
      </c>
      <c r="AY7">
        <v>7.1592793941829687</v>
      </c>
      <c r="AZ7">
        <v>0.42467677522200226</v>
      </c>
      <c r="BA7">
        <v>12.658719905490601</v>
      </c>
      <c r="BB7">
        <v>0.51990808943627753</v>
      </c>
      <c r="BC7">
        <v>1.4291601763270962</v>
      </c>
      <c r="BD7">
        <v>0.14850884190708954</v>
      </c>
      <c r="BE7">
        <v>23.520119288515378</v>
      </c>
      <c r="BF7">
        <v>0.70166155004655506</v>
      </c>
      <c r="BG7">
        <v>9.016070801211244</v>
      </c>
      <c r="BH7">
        <v>0.3991978306853991</v>
      </c>
      <c r="BI7">
        <v>1.3793706286591179</v>
      </c>
      <c r="BJ7">
        <v>0.14843896179613053</v>
      </c>
      <c r="BK7">
        <v>6.5534856749503803</v>
      </c>
      <c r="BL7">
        <v>0.38869893322964927</v>
      </c>
    </row>
    <row r="8" spans="1:64">
      <c r="A8" s="26" t="s">
        <v>162</v>
      </c>
      <c r="B8" s="28" t="b">
        <v>0</v>
      </c>
      <c r="C8">
        <v>14.606827317355094</v>
      </c>
      <c r="D8">
        <v>0.52901955210656804</v>
      </c>
      <c r="E8">
        <v>1.3749754301895627</v>
      </c>
      <c r="F8">
        <v>0.14596289283315511</v>
      </c>
      <c r="G8">
        <v>3.8344143772117194</v>
      </c>
      <c r="H8">
        <v>0.28171624981136723</v>
      </c>
      <c r="I8">
        <v>1.2956219461249994</v>
      </c>
      <c r="J8">
        <v>0.14362490323855265</v>
      </c>
      <c r="K8">
        <v>6.374248815346558</v>
      </c>
      <c r="L8">
        <v>0.37658098395100353</v>
      </c>
      <c r="M8">
        <v>1.3044712279647703</v>
      </c>
      <c r="N8">
        <v>0.1460255987317636</v>
      </c>
      <c r="O8">
        <v>6.4217329547008042</v>
      </c>
      <c r="P8">
        <v>0.38348757875862405</v>
      </c>
      <c r="Q8">
        <v>1.2041901493833462</v>
      </c>
      <c r="R8">
        <v>0.13728856865513908</v>
      </c>
      <c r="S8">
        <v>6.3563176165724933</v>
      </c>
      <c r="T8">
        <v>0.37912647298449392</v>
      </c>
      <c r="U8">
        <v>6.2092210061871995</v>
      </c>
      <c r="V8">
        <v>0.37039415833525713</v>
      </c>
      <c r="W8">
        <v>14.835202889922263</v>
      </c>
      <c r="X8">
        <v>0.55274317586937138</v>
      </c>
      <c r="Y8">
        <v>6.4710018425030169</v>
      </c>
      <c r="Z8">
        <v>0.3863911730445021</v>
      </c>
      <c r="AA8">
        <v>11.831645911032183</v>
      </c>
      <c r="AB8">
        <v>0.49911041079860796</v>
      </c>
      <c r="AC8">
        <v>6.4437522386545121</v>
      </c>
      <c r="AD8">
        <v>0.3859682213456585</v>
      </c>
      <c r="AE8">
        <v>7.7814756283339799</v>
      </c>
      <c r="AF8">
        <v>0.41448838373098779</v>
      </c>
      <c r="AG8">
        <v>6.5413688383958046</v>
      </c>
      <c r="AH8">
        <v>0.38927322701688788</v>
      </c>
      <c r="AI8">
        <v>10.273478352086833</v>
      </c>
      <c r="AJ8">
        <v>0.47350803427573451</v>
      </c>
      <c r="AK8">
        <v>6.5833497508959233</v>
      </c>
      <c r="AL8">
        <v>0.39385430001050381</v>
      </c>
      <c r="AM8">
        <v>6.9071048551294849</v>
      </c>
      <c r="AN8">
        <v>0.39952956139710466</v>
      </c>
      <c r="AO8">
        <v>1.41579747241861</v>
      </c>
      <c r="AP8">
        <v>0.1467390854268831</v>
      </c>
      <c r="AQ8">
        <v>1.3416814924449956</v>
      </c>
      <c r="AR8">
        <v>0.14833736200246281</v>
      </c>
      <c r="AS8">
        <v>6.4640432479124881</v>
      </c>
      <c r="AT8">
        <v>0.38089617677522541</v>
      </c>
      <c r="AU8">
        <v>6.6468847117469947</v>
      </c>
      <c r="AV8">
        <v>0.39763740728988811</v>
      </c>
      <c r="AW8">
        <v>12.989370698138837</v>
      </c>
      <c r="AX8">
        <v>0.45208480835335779</v>
      </c>
      <c r="AY8">
        <v>7.0715349280938984</v>
      </c>
      <c r="AZ8">
        <v>0.42205748435966056</v>
      </c>
      <c r="BA8">
        <v>12.437688271731277</v>
      </c>
      <c r="BB8">
        <v>0.51680861796450772</v>
      </c>
      <c r="BC8">
        <v>1.3816284342497585</v>
      </c>
      <c r="BD8">
        <v>0.14846506912700982</v>
      </c>
      <c r="BE8">
        <v>22.346488949707329</v>
      </c>
      <c r="BF8">
        <v>0.66931308881272589</v>
      </c>
      <c r="BG8">
        <v>8.8383341574727368</v>
      </c>
      <c r="BH8">
        <v>0.39620005746428283</v>
      </c>
      <c r="BI8">
        <v>1.3465283582523471</v>
      </c>
      <c r="BJ8">
        <v>0.14811837892884555</v>
      </c>
      <c r="BK8">
        <v>6.4736975083521386</v>
      </c>
      <c r="BL8">
        <v>0.38599460604906388</v>
      </c>
    </row>
    <row r="9" spans="1:64">
      <c r="A9" s="26" t="s">
        <v>243</v>
      </c>
      <c r="B9" s="28" t="b">
        <v>1</v>
      </c>
      <c r="C9">
        <v>6.3929240174638338</v>
      </c>
      <c r="D9">
        <v>0.3726282304080844</v>
      </c>
      <c r="E9">
        <v>1.6873529531687566</v>
      </c>
      <c r="F9">
        <v>0.16848594125264449</v>
      </c>
      <c r="G9">
        <v>4.88690268842275</v>
      </c>
      <c r="H9">
        <v>0.32210478398266762</v>
      </c>
      <c r="I9">
        <v>1.2658631271042553</v>
      </c>
      <c r="J9">
        <v>0.14283665896977191</v>
      </c>
      <c r="K9">
        <v>6.2944788363409341</v>
      </c>
      <c r="L9">
        <v>0.37340853963176118</v>
      </c>
      <c r="M9">
        <v>1.274604019814277</v>
      </c>
      <c r="N9">
        <v>0.14528981233014052</v>
      </c>
      <c r="O9">
        <v>6.3361540030785299</v>
      </c>
      <c r="P9">
        <v>0.37987452905369234</v>
      </c>
      <c r="Q9">
        <v>1.1827413704419576</v>
      </c>
      <c r="R9">
        <v>0.13608433547645304</v>
      </c>
      <c r="S9">
        <v>6.2738513839825094</v>
      </c>
      <c r="T9">
        <v>0.37623860514470803</v>
      </c>
      <c r="U9">
        <v>6.1117762780407041</v>
      </c>
      <c r="V9">
        <v>0.36719491652533254</v>
      </c>
      <c r="W9">
        <v>14.606330332527142</v>
      </c>
      <c r="X9">
        <v>0.54661828225173359</v>
      </c>
      <c r="Y9">
        <v>6.3924872205240026</v>
      </c>
      <c r="Z9">
        <v>0.38342144783917254</v>
      </c>
      <c r="AA9">
        <v>11.685038240114958</v>
      </c>
      <c r="AB9">
        <v>0.49466591429724871</v>
      </c>
      <c r="AC9">
        <v>6.3605127917534885</v>
      </c>
      <c r="AD9">
        <v>0.38307021025530125</v>
      </c>
      <c r="AE9">
        <v>7.6723397531379849</v>
      </c>
      <c r="AF9">
        <v>0.41188532305615139</v>
      </c>
      <c r="AG9">
        <v>6.4420493553279679</v>
      </c>
      <c r="AH9">
        <v>0.38653732287414794</v>
      </c>
      <c r="AI9">
        <v>10.143639680189446</v>
      </c>
      <c r="AJ9">
        <v>0.4685195576737306</v>
      </c>
      <c r="AK9">
        <v>6.4980197694508721</v>
      </c>
      <c r="AL9">
        <v>0.39075824052857971</v>
      </c>
      <c r="AM9">
        <v>6.81808841675939</v>
      </c>
      <c r="AN9">
        <v>0.39673858526629513</v>
      </c>
      <c r="AO9">
        <v>1.3708116658929042</v>
      </c>
      <c r="AP9">
        <v>0.14590048143006312</v>
      </c>
      <c r="AQ9">
        <v>1.3132156358327391</v>
      </c>
      <c r="AR9">
        <v>0.14764369291330923</v>
      </c>
      <c r="AS9">
        <v>6.3835129548481957</v>
      </c>
      <c r="AT9">
        <v>0.37744132131418817</v>
      </c>
      <c r="AU9">
        <v>6.5207138777403477</v>
      </c>
      <c r="AV9">
        <v>0.39331493597229483</v>
      </c>
      <c r="AW9">
        <v>11.871927200552932</v>
      </c>
      <c r="AX9">
        <v>0.45163037373748283</v>
      </c>
      <c r="AY9">
        <v>6.9803034205833479</v>
      </c>
      <c r="AZ9">
        <v>0.41881835676240198</v>
      </c>
      <c r="BA9">
        <v>12.207841992062686</v>
      </c>
      <c r="BB9">
        <v>0.51264259956220781</v>
      </c>
      <c r="BC9">
        <v>1.332200407611289</v>
      </c>
      <c r="BD9">
        <v>0.14810092429893107</v>
      </c>
      <c r="BE9">
        <v>21.125978819484949</v>
      </c>
      <c r="BF9">
        <v>0.63480929164240762</v>
      </c>
      <c r="BG9">
        <v>8.6535131461717913</v>
      </c>
      <c r="BH9">
        <v>0.39227224743129768</v>
      </c>
      <c r="BI9">
        <v>1.3123806022677695</v>
      </c>
      <c r="BJ9">
        <v>0.14747853433715796</v>
      </c>
      <c r="BK9">
        <v>6.3907391329672523</v>
      </c>
      <c r="BL9">
        <v>0.38273870646501568</v>
      </c>
    </row>
    <row r="10" spans="1:64">
      <c r="A10" s="26" t="s">
        <v>244</v>
      </c>
      <c r="B10" s="28" t="b">
        <v>0</v>
      </c>
      <c r="C10">
        <v>11.685451154283847</v>
      </c>
      <c r="D10">
        <v>0.48176559403754665</v>
      </c>
      <c r="E10">
        <v>2.0408170977703173</v>
      </c>
      <c r="F10">
        <v>0.19145166343869247</v>
      </c>
      <c r="G10">
        <v>6.1685256080482853</v>
      </c>
      <c r="H10">
        <v>0.36376601302129652</v>
      </c>
      <c r="I10">
        <v>1.2361132120642131</v>
      </c>
      <c r="J10">
        <v>0.14176372204389184</v>
      </c>
      <c r="K10">
        <v>6.2147257790178374</v>
      </c>
      <c r="L10">
        <v>0.36983589339467887</v>
      </c>
      <c r="M10">
        <v>1.2447451117433648</v>
      </c>
      <c r="N10">
        <v>0.14427142480737687</v>
      </c>
      <c r="O10">
        <v>6.2505935705341811</v>
      </c>
      <c r="P10">
        <v>0.37584669194654957</v>
      </c>
      <c r="Q10">
        <v>1.1613067298605959</v>
      </c>
      <c r="R10">
        <v>0.13465029266919154</v>
      </c>
      <c r="S10">
        <v>6.1914021274585593</v>
      </c>
      <c r="T10">
        <v>0.37290103164088528</v>
      </c>
      <c r="U10">
        <v>6.0143507304246393</v>
      </c>
      <c r="V10">
        <v>0.36345688717652352</v>
      </c>
      <c r="W10">
        <v>14.377476873980246</v>
      </c>
      <c r="X10">
        <v>0.53981707930409872</v>
      </c>
      <c r="Y10">
        <v>6.3139893844064288</v>
      </c>
      <c r="Z10">
        <v>0.38003694534087235</v>
      </c>
      <c r="AA10">
        <v>11.538446437257676</v>
      </c>
      <c r="AB10">
        <v>0.489725665722892</v>
      </c>
      <c r="AC10">
        <v>6.2772905361459648</v>
      </c>
      <c r="AD10">
        <v>0.37971459402815427</v>
      </c>
      <c r="AE10">
        <v>7.56321856312778</v>
      </c>
      <c r="AF10">
        <v>0.40872603984166234</v>
      </c>
      <c r="AG10">
        <v>6.3427469887874048</v>
      </c>
      <c r="AH10">
        <v>0.38323809754325561</v>
      </c>
      <c r="AI10">
        <v>10.013815904832535</v>
      </c>
      <c r="AJ10">
        <v>0.46315737798968404</v>
      </c>
      <c r="AK10">
        <v>6.41270774111746</v>
      </c>
      <c r="AL10">
        <v>0.38720167766992081</v>
      </c>
      <c r="AM10">
        <v>6.7290884172232719</v>
      </c>
      <c r="AN10">
        <v>0.39346506568784884</v>
      </c>
      <c r="AO10">
        <v>1.3258342684414557</v>
      </c>
      <c r="AP10">
        <v>0.14469227452469763</v>
      </c>
      <c r="AQ10">
        <v>1.2847575258835773</v>
      </c>
      <c r="AR10">
        <v>0.14668340774930069</v>
      </c>
      <c r="AS10">
        <v>6.3029996064560425</v>
      </c>
      <c r="AT10">
        <v>0.37361184903183819</v>
      </c>
      <c r="AU10">
        <v>6.3945683790605763</v>
      </c>
      <c r="AV10">
        <v>0.38830731427570742</v>
      </c>
      <c r="AW10">
        <v>10.754484946335959</v>
      </c>
      <c r="AX10">
        <v>0.44990257215052015</v>
      </c>
      <c r="AY10">
        <v>6.8890908473217305</v>
      </c>
      <c r="AZ10">
        <v>0.41508387028726546</v>
      </c>
      <c r="BA10">
        <v>11.978013930113214</v>
      </c>
      <c r="BB10">
        <v>0.50757013198024814</v>
      </c>
      <c r="BC10">
        <v>1.2827755877558475</v>
      </c>
      <c r="BD10">
        <v>0.14743040130438156</v>
      </c>
      <c r="BE10">
        <v>19.905492417682726</v>
      </c>
      <c r="BF10">
        <v>0.59947612011090312</v>
      </c>
      <c r="BG10">
        <v>8.4687103351238839</v>
      </c>
      <c r="BH10">
        <v>0.38756534412327004</v>
      </c>
      <c r="BI10">
        <v>1.2782396398175908</v>
      </c>
      <c r="BJ10">
        <v>0.14654401688989738</v>
      </c>
      <c r="BK10">
        <v>6.3077985926381679</v>
      </c>
      <c r="BL10">
        <v>0.37905635687259004</v>
      </c>
    </row>
    <row r="11" spans="1:64">
      <c r="A11" s="26" t="s">
        <v>245</v>
      </c>
      <c r="B11" s="28" t="b">
        <v>0</v>
      </c>
      <c r="C11">
        <v>6.3609601387317198</v>
      </c>
      <c r="D11">
        <v>0.3711625387827861</v>
      </c>
      <c r="E11">
        <v>2.4407719355171889</v>
      </c>
      <c r="F11">
        <v>0.21486875981496945</v>
      </c>
      <c r="G11">
        <v>7.7291674608965053</v>
      </c>
      <c r="H11">
        <v>0.40674004118601315</v>
      </c>
      <c r="I11">
        <v>1.2075154735559164</v>
      </c>
      <c r="J11">
        <v>0.14044732482526412</v>
      </c>
      <c r="K11">
        <v>6.1380545086441662</v>
      </c>
      <c r="L11">
        <v>0.3660003400310845</v>
      </c>
      <c r="M11">
        <v>1.2160419648441301</v>
      </c>
      <c r="N11">
        <v>0.14300957222485422</v>
      </c>
      <c r="O11">
        <v>6.1683396965075925</v>
      </c>
      <c r="P11">
        <v>0.3715588549583862</v>
      </c>
      <c r="Q11">
        <v>1.1407099488561183</v>
      </c>
      <c r="R11">
        <v>0.13304154969421714</v>
      </c>
      <c r="S11">
        <v>6.1121383256907844</v>
      </c>
      <c r="T11">
        <v>0.3692420135510448</v>
      </c>
      <c r="U11">
        <v>5.9206883724970139</v>
      </c>
      <c r="V11">
        <v>0.35932372066039381</v>
      </c>
      <c r="W11">
        <v>14.157437224351035</v>
      </c>
      <c r="X11">
        <v>0.53260093344158577</v>
      </c>
      <c r="Y11">
        <v>6.2385249619701977</v>
      </c>
      <c r="Z11">
        <v>0.3763677300825603</v>
      </c>
      <c r="AA11">
        <v>11.397503943234517</v>
      </c>
      <c r="AB11">
        <v>0.4844795160577271</v>
      </c>
      <c r="AC11">
        <v>6.1972836564433571</v>
      </c>
      <c r="AD11">
        <v>0.37603032711397566</v>
      </c>
      <c r="AE11">
        <v>7.4583055244395888</v>
      </c>
      <c r="AF11">
        <v>0.405131943569707</v>
      </c>
      <c r="AG11">
        <v>6.2472778730308587</v>
      </c>
      <c r="AH11">
        <v>0.37950233840345016</v>
      </c>
      <c r="AI11">
        <v>9.8889960808970532</v>
      </c>
      <c r="AJ11">
        <v>0.45762756078170774</v>
      </c>
      <c r="AK11">
        <v>6.3306921593010035</v>
      </c>
      <c r="AL11">
        <v>0.38332128815064198</v>
      </c>
      <c r="AM11">
        <v>6.6435250765915272</v>
      </c>
      <c r="AN11">
        <v>0.38983480218335453</v>
      </c>
      <c r="AO11">
        <v>1.2825937362247091</v>
      </c>
      <c r="AP11">
        <v>0.1431608954245896</v>
      </c>
      <c r="AQ11">
        <v>1.2574007918033647</v>
      </c>
      <c r="AR11">
        <v>0.14549340973075592</v>
      </c>
      <c r="AS11">
        <v>6.2255972855623334</v>
      </c>
      <c r="AT11">
        <v>0.36955492440039334</v>
      </c>
      <c r="AU11">
        <v>6.273295916478733</v>
      </c>
      <c r="AV11">
        <v>0.3828069822936192</v>
      </c>
      <c r="AW11">
        <v>9.6799866146486337</v>
      </c>
      <c r="AX11">
        <v>0.44696780203849451</v>
      </c>
      <c r="AY11">
        <v>6.8014024563468904</v>
      </c>
      <c r="AZ11">
        <v>0.41099753915516635</v>
      </c>
      <c r="BA11">
        <v>11.757036249414517</v>
      </c>
      <c r="BB11">
        <v>0.50178614730313076</v>
      </c>
      <c r="BC11">
        <v>1.2352533427927201</v>
      </c>
      <c r="BD11">
        <v>0.14647926796600824</v>
      </c>
      <c r="BE11">
        <v>18.731932352265254</v>
      </c>
      <c r="BF11">
        <v>0.56467140818509742</v>
      </c>
      <c r="BG11">
        <v>8.2910275927189776</v>
      </c>
      <c r="BH11">
        <v>0.38226023119466568</v>
      </c>
      <c r="BI11">
        <v>1.2454174889422986</v>
      </c>
      <c r="BJ11">
        <v>0.14535073956847858</v>
      </c>
      <c r="BK11">
        <v>6.2280632458161431</v>
      </c>
      <c r="BL11">
        <v>0.37508906790153851</v>
      </c>
    </row>
    <row r="12" spans="1:64">
      <c r="A12" s="26" t="s">
        <v>267</v>
      </c>
      <c r="B12" s="28" t="s">
        <v>132</v>
      </c>
      <c r="C12">
        <v>7.6727218868900744</v>
      </c>
      <c r="D12">
        <v>0.39741145741238298</v>
      </c>
      <c r="E12">
        <v>2.8933323286440338</v>
      </c>
      <c r="F12">
        <v>0.23874610180550238</v>
      </c>
      <c r="G12">
        <v>9.6295727638643775</v>
      </c>
      <c r="H12">
        <v>0.45106823647255911</v>
      </c>
      <c r="I12">
        <v>1.1811689066324429</v>
      </c>
      <c r="J12">
        <v>0.13893805572075649</v>
      </c>
      <c r="K12">
        <v>6.0674114591426358</v>
      </c>
      <c r="L12">
        <v>0.36204927770573797</v>
      </c>
      <c r="M12">
        <v>1.1895976249550007</v>
      </c>
      <c r="N12">
        <v>0.14155274686966376</v>
      </c>
      <c r="O12">
        <v>6.0925533512491032</v>
      </c>
      <c r="P12">
        <v>0.36717579726001059</v>
      </c>
      <c r="Q12">
        <v>1.1217425501717189</v>
      </c>
      <c r="R12">
        <v>0.13131992964186462</v>
      </c>
      <c r="S12">
        <v>6.0391060421294664</v>
      </c>
      <c r="T12">
        <v>0.36540216488837812</v>
      </c>
      <c r="U12">
        <v>5.83438859614653</v>
      </c>
      <c r="V12">
        <v>0.35495425224825189</v>
      </c>
      <c r="W12">
        <v>13.954667383975103</v>
      </c>
      <c r="X12">
        <v>0.52524715710282988</v>
      </c>
      <c r="Y12">
        <v>6.1689940086485997</v>
      </c>
      <c r="Z12">
        <v>0.37255480794889373</v>
      </c>
      <c r="AA12">
        <v>11.267627099049324</v>
      </c>
      <c r="AB12">
        <v>0.47912907189131165</v>
      </c>
      <c r="AC12">
        <v>6.1235667721642626</v>
      </c>
      <c r="AD12">
        <v>0.3721589938241166</v>
      </c>
      <c r="AE12">
        <v>7.3616323863142883</v>
      </c>
      <c r="AF12">
        <v>0.40124115334442417</v>
      </c>
      <c r="AG12">
        <v>6.1593108326371571</v>
      </c>
      <c r="AH12">
        <v>0.37547360858343642</v>
      </c>
      <c r="AI12">
        <v>9.7739769642170753</v>
      </c>
      <c r="AJ12">
        <v>0.45214261382394694</v>
      </c>
      <c r="AK12">
        <v>6.2551248368158419</v>
      </c>
      <c r="AL12">
        <v>0.37926619316382154</v>
      </c>
      <c r="AM12">
        <v>6.5646865460601607</v>
      </c>
      <c r="AN12">
        <v>0.38598730374341467</v>
      </c>
      <c r="AO12">
        <v>1.2427517786461835</v>
      </c>
      <c r="AP12">
        <v>0.14136519416974885</v>
      </c>
      <c r="AQ12">
        <v>1.2321967375409706</v>
      </c>
      <c r="AR12">
        <v>0.14411942981416903</v>
      </c>
      <c r="AS12">
        <v>6.1542805199512927</v>
      </c>
      <c r="AT12">
        <v>0.3654264527582905</v>
      </c>
      <c r="AU12">
        <v>6.1615569227214584</v>
      </c>
      <c r="AV12">
        <v>0.37702531469948003</v>
      </c>
      <c r="AW12">
        <v>8.6897245737920983</v>
      </c>
      <c r="AX12">
        <v>0.44293884497097291</v>
      </c>
      <c r="AY12">
        <v>6.7206080633477727</v>
      </c>
      <c r="AZ12">
        <v>0.40671639877987037</v>
      </c>
      <c r="BA12">
        <v>11.553400998310135</v>
      </c>
      <c r="BB12">
        <v>0.49551292081830128</v>
      </c>
      <c r="BC12">
        <v>1.1914599259450582</v>
      </c>
      <c r="BD12">
        <v>0.14528407580460306</v>
      </c>
      <c r="BE12">
        <v>17.650397878406459</v>
      </c>
      <c r="BF12">
        <v>0.53173268142559182</v>
      </c>
      <c r="BG12">
        <v>8.1272931671020601</v>
      </c>
      <c r="BH12">
        <v>0.37656078116018915</v>
      </c>
      <c r="BI12">
        <v>1.2151754864931563</v>
      </c>
      <c r="BJ12">
        <v>0.14394455935116604</v>
      </c>
      <c r="BK12">
        <v>6.1545972771634494</v>
      </c>
      <c r="BL12">
        <v>0.37098930024213728</v>
      </c>
    </row>
    <row r="13" spans="1:64">
      <c r="A13" s="26" t="s">
        <v>268</v>
      </c>
      <c r="B13" s="28" t="b">
        <v>1</v>
      </c>
      <c r="C13">
        <v>6.4424947567606123</v>
      </c>
      <c r="D13">
        <v>0.37187873820640388</v>
      </c>
      <c r="E13">
        <v>3.4054174195030864</v>
      </c>
      <c r="F13">
        <v>0.26309273519556053</v>
      </c>
      <c r="G13">
        <v>11.943710571303809</v>
      </c>
      <c r="H13">
        <v>0.49679327043564259</v>
      </c>
      <c r="I13">
        <v>1.1580859950853368</v>
      </c>
      <c r="J13">
        <v>0.13729391509564731</v>
      </c>
      <c r="K13">
        <v>6.0055114032885122</v>
      </c>
      <c r="L13">
        <v>0.35813454352802099</v>
      </c>
      <c r="M13">
        <v>1.1664283332277587</v>
      </c>
      <c r="N13">
        <v>0.13995693372320847</v>
      </c>
      <c r="O13">
        <v>6.0261469615055239</v>
      </c>
      <c r="P13">
        <v>0.3628659573007243</v>
      </c>
      <c r="Q13">
        <v>1.1051334403017996</v>
      </c>
      <c r="R13">
        <v>0.1295515934052503</v>
      </c>
      <c r="S13">
        <v>5.9751118664748919</v>
      </c>
      <c r="T13">
        <v>0.36152904888357962</v>
      </c>
      <c r="U13">
        <v>5.7587678533808653</v>
      </c>
      <c r="V13">
        <v>0.3505163981607502</v>
      </c>
      <c r="W13">
        <v>13.77695968410346</v>
      </c>
      <c r="X13">
        <v>0.51803835178848412</v>
      </c>
      <c r="Y13">
        <v>6.1080685599843756</v>
      </c>
      <c r="Z13">
        <v>0.36874470739915804</v>
      </c>
      <c r="AA13">
        <v>11.153806998988367</v>
      </c>
      <c r="AB13">
        <v>0.47387994779239745</v>
      </c>
      <c r="AC13">
        <v>6.0589727818306214</v>
      </c>
      <c r="AD13">
        <v>0.36824936732583763</v>
      </c>
      <c r="AE13">
        <v>7.2769142432351135</v>
      </c>
      <c r="AF13">
        <v>0.39720319005219129</v>
      </c>
      <c r="AG13">
        <v>6.0822263916361461</v>
      </c>
      <c r="AH13">
        <v>0.37130672991085989</v>
      </c>
      <c r="AI13">
        <v>9.6731786749431521</v>
      </c>
      <c r="AJ13">
        <v>0.44691332055199479</v>
      </c>
      <c r="AK13">
        <v>6.1889097834864364</v>
      </c>
      <c r="AL13">
        <v>0.37519222773567956</v>
      </c>
      <c r="AM13">
        <v>6.4956025461443359</v>
      </c>
      <c r="AN13">
        <v>0.38207042757537424</v>
      </c>
      <c r="AO13">
        <v>1.207839499791995</v>
      </c>
      <c r="AP13">
        <v>0.13937417855235809</v>
      </c>
      <c r="AQ13">
        <v>1.2101139407671022</v>
      </c>
      <c r="AR13">
        <v>0.14261426927719761</v>
      </c>
      <c r="AS13">
        <v>6.0917899729304477</v>
      </c>
      <c r="AT13">
        <v>0.36138508895546217</v>
      </c>
      <c r="AU13">
        <v>6.0636454646548952</v>
      </c>
      <c r="AV13">
        <v>0.37118449773653617</v>
      </c>
      <c r="AW13">
        <v>7.82175403865112</v>
      </c>
      <c r="AX13">
        <v>0.43797053150859511</v>
      </c>
      <c r="AY13">
        <v>6.649812551537317</v>
      </c>
      <c r="AZ13">
        <v>0.40240497098510891</v>
      </c>
      <c r="BA13">
        <v>11.374933765300046</v>
      </c>
      <c r="BB13">
        <v>0.4889915291015059</v>
      </c>
      <c r="BC13">
        <v>1.153078293662686</v>
      </c>
      <c r="BD13">
        <v>0.14389075538465732</v>
      </c>
      <c r="BE13">
        <v>16.702451759405221</v>
      </c>
      <c r="BF13">
        <v>0.50192575662950334</v>
      </c>
      <c r="BG13">
        <v>7.9837992804262665</v>
      </c>
      <c r="BH13">
        <v>0.37068602068837703</v>
      </c>
      <c r="BI13">
        <v>1.188675815664374</v>
      </c>
      <c r="BJ13">
        <v>0.14237951495511617</v>
      </c>
      <c r="BK13">
        <v>6.0902239426552214</v>
      </c>
      <c r="BL13">
        <v>0.36691460566636097</v>
      </c>
    </row>
    <row r="14" spans="1:64">
      <c r="A14" s="26" t="s">
        <v>269</v>
      </c>
      <c r="B14" s="28" t="b">
        <v>0</v>
      </c>
      <c r="C14">
        <v>10.144027313753382</v>
      </c>
      <c r="D14">
        <v>0.45879516174485402</v>
      </c>
      <c r="E14">
        <v>3.9848564165136482</v>
      </c>
      <c r="F14">
        <v>0.28791788355859493</v>
      </c>
      <c r="G14">
        <v>14.761653556127781</v>
      </c>
      <c r="H14">
        <v>0.54395915926576333</v>
      </c>
      <c r="I14">
        <v>1.1391538022603072</v>
      </c>
      <c r="J14">
        <v>0.13557808635211488</v>
      </c>
      <c r="K14">
        <v>5.9547331255143172</v>
      </c>
      <c r="L14">
        <v>0.35440657853697505</v>
      </c>
      <c r="M14">
        <v>1.1474244725499938</v>
      </c>
      <c r="N14">
        <v>0.13828345898976427</v>
      </c>
      <c r="O14">
        <v>5.9716724875935672</v>
      </c>
      <c r="P14">
        <v>0.35879495981317661</v>
      </c>
      <c r="Q14">
        <v>1.0915208980241651</v>
      </c>
      <c r="R14">
        <v>0.12780449715425282</v>
      </c>
      <c r="S14">
        <v>5.922615059009118</v>
      </c>
      <c r="T14">
        <v>0.35777150721264522</v>
      </c>
      <c r="U14">
        <v>5.696732206935903</v>
      </c>
      <c r="V14">
        <v>0.34618070264169415</v>
      </c>
      <c r="W14">
        <v>13.631143331982546</v>
      </c>
      <c r="X14">
        <v>0.51125154784403426</v>
      </c>
      <c r="Y14">
        <v>6.0580899468023057</v>
      </c>
      <c r="Z14">
        <v>0.36508384846075065</v>
      </c>
      <c r="AA14">
        <v>11.060417685665938</v>
      </c>
      <c r="AB14">
        <v>0.46893386465636289</v>
      </c>
      <c r="AC14">
        <v>6.0059839962662291</v>
      </c>
      <c r="AD14">
        <v>0.36445169237292374</v>
      </c>
      <c r="AE14">
        <v>7.2074067659301146</v>
      </c>
      <c r="AF14">
        <v>0.39317323035781288</v>
      </c>
      <c r="AG14">
        <v>6.0189868618660416</v>
      </c>
      <c r="AH14">
        <v>0.3671618331962952</v>
      </c>
      <c r="AI14">
        <v>9.5904748348037465</v>
      </c>
      <c r="AJ14">
        <v>0.44214063977367085</v>
      </c>
      <c r="AK14">
        <v>6.1345916066784074</v>
      </c>
      <c r="AL14">
        <v>0.3712559520729134</v>
      </c>
      <c r="AM14">
        <v>6.4389279362180627</v>
      </c>
      <c r="AN14">
        <v>0.37823469703376156</v>
      </c>
      <c r="AO14">
        <v>1.1791985589594782</v>
      </c>
      <c r="AP14">
        <v>0.1372643621860192</v>
      </c>
      <c r="AQ14">
        <v>1.1920010309776043</v>
      </c>
      <c r="AR14">
        <v>0.14103577059517375</v>
      </c>
      <c r="AS14">
        <v>6.0405271211767086</v>
      </c>
      <c r="AT14">
        <v>0.3575861403364281</v>
      </c>
      <c r="AU14">
        <v>5.9833242247031624</v>
      </c>
      <c r="AV14">
        <v>0.36550899072510562</v>
      </c>
      <c r="AW14">
        <v>7.1094306301276786</v>
      </c>
      <c r="AX14">
        <v>0.43225379115145801</v>
      </c>
      <c r="AY14">
        <v>6.5917365527318177</v>
      </c>
      <c r="AZ14">
        <v>0.39822894152315808</v>
      </c>
      <c r="BA14">
        <v>11.228492946063247</v>
      </c>
      <c r="BB14">
        <v>0.48247258557918232</v>
      </c>
      <c r="BC14">
        <v>1.1215834305495478</v>
      </c>
      <c r="BD14">
        <v>0.14235285122852645</v>
      </c>
      <c r="BE14">
        <v>15.924523033000442</v>
      </c>
      <c r="BF14">
        <v>0.47639609720082954</v>
      </c>
      <c r="BG14">
        <v>7.86606032228425</v>
      </c>
      <c r="BH14">
        <v>0.36486171352955749</v>
      </c>
      <c r="BI14">
        <v>1.1669368439447152</v>
      </c>
      <c r="BJ14">
        <v>0.1407157501587821</v>
      </c>
      <c r="BK14">
        <v>6.0374170734356269</v>
      </c>
      <c r="BL14">
        <v>0.36302157240164162</v>
      </c>
    </row>
    <row r="15" spans="1:64">
      <c r="A15" s="26" t="s">
        <v>285</v>
      </c>
      <c r="B15" s="28" t="b">
        <v>0</v>
      </c>
      <c r="C15">
        <v>6.4984869402453587</v>
      </c>
      <c r="D15">
        <v>0.3787751518757479</v>
      </c>
      <c r="E15">
        <v>4.640508294004098</v>
      </c>
      <c r="F15">
        <v>0.31323095175053317</v>
      </c>
      <c r="G15">
        <v>18.193083888492072</v>
      </c>
      <c r="H15">
        <v>0.59261130616042501</v>
      </c>
      <c r="I15">
        <v>1.1250998817103242</v>
      </c>
      <c r="J15">
        <v>0.13385650782652528</v>
      </c>
      <c r="K15">
        <v>5.9170280065581267</v>
      </c>
      <c r="L15">
        <v>0.35100864633653922</v>
      </c>
      <c r="M15">
        <v>1.1333163506300648</v>
      </c>
      <c r="N15">
        <v>0.13659663336484196</v>
      </c>
      <c r="O15">
        <v>5.9312233529960343</v>
      </c>
      <c r="P15">
        <v>0.35511925094777225</v>
      </c>
      <c r="Q15">
        <v>1.0814280457045431</v>
      </c>
      <c r="R15">
        <v>0.1261457808180152</v>
      </c>
      <c r="S15">
        <v>5.8836330426025061</v>
      </c>
      <c r="T15">
        <v>0.35427394009473528</v>
      </c>
      <c r="U15">
        <v>5.6506656519145313</v>
      </c>
      <c r="V15">
        <v>0.34211378403839504</v>
      </c>
      <c r="W15">
        <v>13.522821968249618</v>
      </c>
      <c r="X15">
        <v>0.50514755833898195</v>
      </c>
      <c r="Y15">
        <v>6.020978819178648</v>
      </c>
      <c r="Z15">
        <v>0.36171291588964111</v>
      </c>
      <c r="AA15">
        <v>10.991048058019686</v>
      </c>
      <c r="AB15">
        <v>0.46448089768433048</v>
      </c>
      <c r="AC15">
        <v>5.9666367447838713</v>
      </c>
      <c r="AD15">
        <v>0.36091191148405494</v>
      </c>
      <c r="AE15">
        <v>7.1557810877718806</v>
      </c>
      <c r="AF15">
        <v>0.3893061433523165</v>
      </c>
      <c r="AG15">
        <v>5.9720225029907716</v>
      </c>
      <c r="AH15">
        <v>0.3631982044959981</v>
      </c>
      <c r="AI15">
        <v>9.5290437059945692</v>
      </c>
      <c r="AJ15">
        <v>0.43800798293473597</v>
      </c>
      <c r="AK15">
        <v>6.0942577234645015</v>
      </c>
      <c r="AL15">
        <v>0.36760863504175434</v>
      </c>
      <c r="AM15">
        <v>6.3968406897573225</v>
      </c>
      <c r="AN15">
        <v>0.37462751709218828</v>
      </c>
      <c r="AO15">
        <v>1.1579296114428024</v>
      </c>
      <c r="AP15">
        <v>0.13511682413049197</v>
      </c>
      <c r="AQ15">
        <v>1.1785540771378504</v>
      </c>
      <c r="AR15">
        <v>0.13944459458721536</v>
      </c>
      <c r="AS15">
        <v>6.0024619673344333</v>
      </c>
      <c r="AT15">
        <v>0.35417559836614276</v>
      </c>
      <c r="AU15">
        <v>5.9236799030729346</v>
      </c>
      <c r="AV15">
        <v>0.36021690021677677</v>
      </c>
      <c r="AW15">
        <v>6.5801285373357636</v>
      </c>
      <c r="AX15">
        <v>0.42600831502550146</v>
      </c>
      <c r="AY15">
        <v>6.5486118949959771</v>
      </c>
      <c r="AZ15">
        <v>0.39434879286429642</v>
      </c>
      <c r="BA15">
        <v>11.119706179158054</v>
      </c>
      <c r="BB15">
        <v>0.47620660959502792</v>
      </c>
      <c r="BC15">
        <v>1.0981856665325587</v>
      </c>
      <c r="BD15">
        <v>0.14072946413046397</v>
      </c>
      <c r="BE15">
        <v>15.346507063880408</v>
      </c>
      <c r="BF15">
        <v>0.45612479363421671</v>
      </c>
      <c r="BG15">
        <v>7.7786009348086393</v>
      </c>
      <c r="BH15">
        <v>0.35931168454153484</v>
      </c>
      <c r="BI15">
        <v>1.1507939878260107</v>
      </c>
      <c r="BJ15">
        <v>0.13901720251023694</v>
      </c>
      <c r="BK15">
        <v>5.9982060078743418</v>
      </c>
      <c r="BL15">
        <v>0.35945980753310419</v>
      </c>
    </row>
    <row r="16" spans="1:64">
      <c r="A16" s="26" t="s">
        <v>286</v>
      </c>
      <c r="B16" s="28">
        <v>1</v>
      </c>
      <c r="C16">
        <v>6.8185161834487014</v>
      </c>
      <c r="D16">
        <v>0.38418197612072408</v>
      </c>
      <c r="E16">
        <v>5.3823972360231584</v>
      </c>
      <c r="F16">
        <v>0.33904152947275268</v>
      </c>
      <c r="G16">
        <v>22.371562370591374</v>
      </c>
      <c r="H16">
        <v>0.64279654503051531</v>
      </c>
      <c r="I16">
        <v>1.116464317720594</v>
      </c>
      <c r="J16">
        <v>0.13219533881614456</v>
      </c>
      <c r="K16">
        <v>5.893845032996154</v>
      </c>
      <c r="L16">
        <v>0.34807132755559389</v>
      </c>
      <c r="M16">
        <v>1.1246461346814283</v>
      </c>
      <c r="N16">
        <v>0.13496128061122459</v>
      </c>
      <c r="O16">
        <v>5.9063539952713713</v>
      </c>
      <c r="P16">
        <v>0.35198008613484749</v>
      </c>
      <c r="Q16">
        <v>1.0752427459974401</v>
      </c>
      <c r="R16">
        <v>0.12463918793512017</v>
      </c>
      <c r="S16">
        <v>5.8596638742841956</v>
      </c>
      <c r="T16">
        <v>0.35117075707273288</v>
      </c>
      <c r="U16">
        <v>5.6223385001918009</v>
      </c>
      <c r="V16">
        <v>0.33847193175202339</v>
      </c>
      <c r="W16">
        <v>13.456158322165608</v>
      </c>
      <c r="X16">
        <v>0.49996095616684971</v>
      </c>
      <c r="Y16">
        <v>5.9981613369358202</v>
      </c>
      <c r="Z16">
        <v>0.35876145273409643</v>
      </c>
      <c r="AA16">
        <v>10.948363951937123</v>
      </c>
      <c r="AB16">
        <v>0.46069217189978279</v>
      </c>
      <c r="AC16">
        <v>5.9424431201918217</v>
      </c>
      <c r="AD16">
        <v>0.35776605645365828</v>
      </c>
      <c r="AE16">
        <v>7.1240211546200189</v>
      </c>
      <c r="AF16">
        <v>0.38575053902063594</v>
      </c>
      <c r="AG16">
        <v>5.9431381289839971</v>
      </c>
      <c r="AH16">
        <v>0.35956816383809259</v>
      </c>
      <c r="AI16">
        <v>9.491246052344783</v>
      </c>
      <c r="AJ16">
        <v>0.43467416571988976</v>
      </c>
      <c r="AK16">
        <v>6.069458142357127</v>
      </c>
      <c r="AL16">
        <v>0.3643904409902709</v>
      </c>
      <c r="AM16">
        <v>6.3709581960407995</v>
      </c>
      <c r="AN16">
        <v>0.37138750965287931</v>
      </c>
      <c r="AO16">
        <v>1.1448500109672697</v>
      </c>
      <c r="AP16">
        <v>0.13301409306889705</v>
      </c>
      <c r="AQ16">
        <v>1.1702898381427635</v>
      </c>
      <c r="AR16">
        <v>0.13790188925496646</v>
      </c>
      <c r="AS16">
        <v>5.9790573339185951</v>
      </c>
      <c r="AT16">
        <v>0.35128452825987033</v>
      </c>
      <c r="AU16">
        <v>5.8870045975955412</v>
      </c>
      <c r="AV16">
        <v>0.35551159828194601</v>
      </c>
      <c r="AW16">
        <v>6.2541885428653314</v>
      </c>
      <c r="AX16">
        <v>0.41947411327574252</v>
      </c>
      <c r="AY16">
        <v>6.5220958347419939</v>
      </c>
      <c r="AZ16">
        <v>0.39091363694547143</v>
      </c>
      <c r="BA16">
        <v>11.052754079028311</v>
      </c>
      <c r="BB16">
        <v>0.47043439909211382</v>
      </c>
      <c r="BC16">
        <v>1.0837841645612745</v>
      </c>
      <c r="BD16">
        <v>0.13908297994624244</v>
      </c>
      <c r="BE16">
        <v>14.990616681583305</v>
      </c>
      <c r="BF16">
        <v>0.44189086075745138</v>
      </c>
      <c r="BG16">
        <v>7.7247821332123321</v>
      </c>
      <c r="BH16">
        <v>0.35424921822582661</v>
      </c>
      <c r="BI16">
        <v>1.1408676082158842</v>
      </c>
      <c r="BJ16">
        <v>0.1373491462430578</v>
      </c>
      <c r="BK16">
        <v>5.9740976052310684</v>
      </c>
      <c r="BL16">
        <v>0.35636618768718575</v>
      </c>
    </row>
    <row r="17" spans="3:64">
      <c r="C17">
        <v>1.3710304844453995</v>
      </c>
      <c r="D17">
        <v>0.13628277905652331</v>
      </c>
      <c r="E17">
        <v>6.2218658949048367</v>
      </c>
      <c r="F17">
        <v>0.36535939490507885</v>
      </c>
      <c r="G17">
        <v>27.459726994157265</v>
      </c>
      <c r="H17">
        <v>0.69456318558393249</v>
      </c>
      <c r="I17">
        <v>1.1135789701723617</v>
      </c>
      <c r="J17">
        <v>0.13065841711444737</v>
      </c>
      <c r="K17">
        <v>5.8860751135012244</v>
      </c>
      <c r="L17">
        <v>0.34570750170762338</v>
      </c>
      <c r="M17">
        <v>1.1217470162406773</v>
      </c>
      <c r="N17">
        <v>0.13344024641811733</v>
      </c>
      <c r="O17">
        <v>5.8980201298900408</v>
      </c>
      <c r="P17">
        <v>0.34949810171769902</v>
      </c>
      <c r="Q17">
        <v>1.0732026965018442</v>
      </c>
      <c r="R17">
        <v>0.1233426160251504</v>
      </c>
      <c r="S17">
        <v>5.851628675750594</v>
      </c>
      <c r="T17">
        <v>0.34858121172988843</v>
      </c>
      <c r="U17">
        <v>5.6128393483223658</v>
      </c>
      <c r="V17">
        <v>0.33539510012357021</v>
      </c>
      <c r="W17">
        <v>13.433714240264125</v>
      </c>
      <c r="X17">
        <v>0.49589105954043244</v>
      </c>
      <c r="Y17">
        <v>5.990514363120222</v>
      </c>
      <c r="Z17">
        <v>0.35634288206798465</v>
      </c>
      <c r="AA17">
        <v>10.934005693677481</v>
      </c>
      <c r="AB17">
        <v>0.45771328590987809</v>
      </c>
      <c r="AC17">
        <v>5.9343328699152131</v>
      </c>
      <c r="AD17">
        <v>0.35513502072633624</v>
      </c>
      <c r="AE17">
        <v>7.1133474828943806</v>
      </c>
      <c r="AF17">
        <v>0.38264305724323189</v>
      </c>
      <c r="AG17">
        <v>5.9334437501402544</v>
      </c>
      <c r="AH17">
        <v>0.35641121164931161</v>
      </c>
      <c r="AI17">
        <v>9.4785344164869798</v>
      </c>
      <c r="AJ17">
        <v>0.43226730485507253</v>
      </c>
      <c r="AK17">
        <v>6.0611458973504764</v>
      </c>
      <c r="AL17">
        <v>0.36172504331107752</v>
      </c>
      <c r="AM17">
        <v>6.3622751047869519</v>
      </c>
      <c r="AN17">
        <v>0.36863918638471016</v>
      </c>
      <c r="AO17">
        <v>1.1404623992440308</v>
      </c>
      <c r="AP17">
        <v>0.13103697577670639</v>
      </c>
      <c r="AQ17">
        <v>1.1675259040622865</v>
      </c>
      <c r="AR17">
        <v>0.13646693989918632</v>
      </c>
      <c r="AS17">
        <v>5.9712126478593257</v>
      </c>
      <c r="AT17">
        <v>0.34902403236572316</v>
      </c>
      <c r="AU17">
        <v>5.8747077196927293</v>
      </c>
      <c r="AV17">
        <v>0.35157390703520525</v>
      </c>
      <c r="AW17">
        <v>6.1441363379146292</v>
      </c>
      <c r="AX17">
        <v>0.412902291611002</v>
      </c>
      <c r="AY17">
        <v>6.5132073692950527</v>
      </c>
      <c r="AZ17">
        <v>0.38805548488218605</v>
      </c>
      <c r="BA17">
        <v>11.030209577334833</v>
      </c>
      <c r="BB17">
        <v>0.4653777768829741</v>
      </c>
      <c r="BC17">
        <v>1.0789323662799963</v>
      </c>
      <c r="BD17">
        <v>0.13747667213970255</v>
      </c>
      <c r="BE17">
        <v>14.870528553915189</v>
      </c>
      <c r="BF17">
        <v>0.43424130062850647</v>
      </c>
      <c r="BG17">
        <v>7.7066721438587429</v>
      </c>
      <c r="BH17">
        <v>0.34986886232388176</v>
      </c>
      <c r="BI17">
        <v>1.137539170315975</v>
      </c>
      <c r="BJ17">
        <v>0.1357756838241356</v>
      </c>
      <c r="BK17">
        <v>5.9660183378992384</v>
      </c>
      <c r="BL17">
        <v>0.35385959893964303</v>
      </c>
    </row>
    <row r="18" spans="3:64">
      <c r="C18">
        <v>1.3134172173092662</v>
      </c>
      <c r="D18">
        <v>0.1407058848044733</v>
      </c>
      <c r="E18">
        <v>7.1717488077391103</v>
      </c>
      <c r="F18">
        <v>0.39219451841018982</v>
      </c>
      <c r="G18">
        <v>33.655623262959004</v>
      </c>
      <c r="H18">
        <v>0.7479610598298565</v>
      </c>
      <c r="I18">
        <v>1.1165547213537848</v>
      </c>
      <c r="J18">
        <v>0.12930480576051426</v>
      </c>
      <c r="K18">
        <v>5.894016841722105</v>
      </c>
      <c r="L18">
        <v>0.34400800929431646</v>
      </c>
      <c r="M18">
        <v>1.1247304068036457</v>
      </c>
      <c r="N18">
        <v>0.13209198327655544</v>
      </c>
      <c r="O18">
        <v>5.9065420226249623</v>
      </c>
      <c r="P18">
        <v>0.34776867896556507</v>
      </c>
      <c r="Q18">
        <v>1.0753862951757978</v>
      </c>
      <c r="R18">
        <v>0.12230589161948011</v>
      </c>
      <c r="S18">
        <v>5.8598362351751572</v>
      </c>
      <c r="T18">
        <v>0.34660481884149369</v>
      </c>
      <c r="U18">
        <v>5.6225332433853827</v>
      </c>
      <c r="V18">
        <v>0.33300153006700994</v>
      </c>
      <c r="W18">
        <v>13.456352236025854</v>
      </c>
      <c r="X18">
        <v>0.49309427230465913</v>
      </c>
      <c r="Y18">
        <v>5.998331766647115</v>
      </c>
      <c r="Z18">
        <v>0.35455014820565428</v>
      </c>
      <c r="AA18">
        <v>10.948525063053472</v>
      </c>
      <c r="AB18">
        <v>0.45565871663262991</v>
      </c>
      <c r="AC18">
        <v>5.9426176663238941</v>
      </c>
      <c r="AD18">
        <v>0.35311991352958783</v>
      </c>
      <c r="AE18">
        <v>7.1241702558135165</v>
      </c>
      <c r="AF18">
        <v>0.38010311680211406</v>
      </c>
      <c r="AG18">
        <v>5.9433119160018393</v>
      </c>
      <c r="AH18">
        <v>0.35384866783183083</v>
      </c>
      <c r="AI18">
        <v>9.4913972994584075</v>
      </c>
      <c r="AJ18">
        <v>0.43087989465353604</v>
      </c>
      <c r="AK18">
        <v>6.0696404233585932</v>
      </c>
      <c r="AL18">
        <v>0.35971487174221334</v>
      </c>
      <c r="AM18">
        <v>6.3711251023231306</v>
      </c>
      <c r="AN18">
        <v>0.36648816380959909</v>
      </c>
      <c r="AO18">
        <v>1.1449353897310086</v>
      </c>
      <c r="AP18">
        <v>0.12926145176267873</v>
      </c>
      <c r="AQ18">
        <v>1.1703684913331001</v>
      </c>
      <c r="AR18">
        <v>0.13519489081888866</v>
      </c>
      <c r="AS18">
        <v>5.9792293760619897</v>
      </c>
      <c r="AT18">
        <v>0.34748097984301746</v>
      </c>
      <c r="AU18">
        <v>5.8872618314861374</v>
      </c>
      <c r="AV18">
        <v>0.34855514974288404</v>
      </c>
      <c r="AW18">
        <v>6.2542011670019235</v>
      </c>
      <c r="AX18">
        <v>0.40654540145233581</v>
      </c>
      <c r="AY18">
        <v>6.5222880773975698</v>
      </c>
      <c r="AZ18">
        <v>0.38588417385536211</v>
      </c>
      <c r="BA18">
        <v>11.052939046634599</v>
      </c>
      <c r="BB18">
        <v>0.4612310661233196</v>
      </c>
      <c r="BC18">
        <v>1.0838167235757536</v>
      </c>
      <c r="BD18">
        <v>0.13597227021902183</v>
      </c>
      <c r="BE18">
        <v>14.990857600276149</v>
      </c>
      <c r="BF18">
        <v>0.43347008155321437</v>
      </c>
      <c r="BG18">
        <v>7.7249669234825316</v>
      </c>
      <c r="BH18">
        <v>0.34633895145648003</v>
      </c>
      <c r="BI18">
        <v>1.1409365841281671</v>
      </c>
      <c r="BJ18">
        <v>0.13435728253182169</v>
      </c>
      <c r="BK18">
        <v>5.974278687591509</v>
      </c>
      <c r="BL18">
        <v>0.3520363680903329</v>
      </c>
    </row>
    <row r="19" spans="3:64">
      <c r="C19">
        <v>6.3839538843151633</v>
      </c>
      <c r="D19">
        <v>0.36769314832040323</v>
      </c>
      <c r="E19">
        <v>8.2465686220922958</v>
      </c>
      <c r="F19">
        <v>0.41955706631082745</v>
      </c>
      <c r="G19" t="s">
        <v>126</v>
      </c>
      <c r="H19" t="s">
        <v>126</v>
      </c>
      <c r="I19">
        <v>1.1252772148157812</v>
      </c>
      <c r="J19">
        <v>0.12818652327956293</v>
      </c>
      <c r="K19">
        <v>5.9173650214970426</v>
      </c>
      <c r="L19">
        <v>0.34303816085603017</v>
      </c>
      <c r="M19">
        <v>1.1334816563441032</v>
      </c>
      <c r="N19">
        <v>0.13096830418295452</v>
      </c>
      <c r="O19">
        <v>5.9315921819174644</v>
      </c>
      <c r="P19">
        <v>0.34685827862493862</v>
      </c>
      <c r="Q19">
        <v>1.0817096275468372</v>
      </c>
      <c r="R19">
        <v>0.12156885545561745</v>
      </c>
      <c r="S19">
        <v>5.8839711406520516</v>
      </c>
      <c r="T19">
        <v>0.3453175300778758</v>
      </c>
      <c r="U19">
        <v>5.6510476544299788</v>
      </c>
      <c r="V19">
        <v>0.33138320513728653</v>
      </c>
      <c r="W19">
        <v>13.523202343969206</v>
      </c>
      <c r="X19">
        <v>0.49167807342454412</v>
      </c>
      <c r="Y19">
        <v>6.0213131290830102</v>
      </c>
      <c r="Z19">
        <v>0.35345214490405807</v>
      </c>
      <c r="AA19">
        <v>10.991364088842532</v>
      </c>
      <c r="AB19">
        <v>0.45460742001314713</v>
      </c>
      <c r="AC19">
        <v>5.9669791293380463</v>
      </c>
      <c r="AD19">
        <v>0.351798174302899</v>
      </c>
      <c r="AE19">
        <v>7.156073560283625</v>
      </c>
      <c r="AF19">
        <v>0.37822832618401964</v>
      </c>
      <c r="AG19">
        <v>5.9723633984888211</v>
      </c>
      <c r="AH19">
        <v>0.35197900950746497</v>
      </c>
      <c r="AI19">
        <v>9.5293403878800635</v>
      </c>
      <c r="AJ19">
        <v>0.43056525251125677</v>
      </c>
      <c r="AK19">
        <v>6.0946152805107712</v>
      </c>
      <c r="AL19">
        <v>0.35843717604975267</v>
      </c>
      <c r="AM19">
        <v>6.397168088207156</v>
      </c>
      <c r="AN19">
        <v>0.36501710451880026</v>
      </c>
      <c r="AO19">
        <v>1.1580970879122705</v>
      </c>
      <c r="AP19">
        <v>0.12775575341894779</v>
      </c>
      <c r="AQ19">
        <v>1.1787083609205276</v>
      </c>
      <c r="AR19">
        <v>0.13413462614685598</v>
      </c>
      <c r="AS19">
        <v>6.0027994401381335</v>
      </c>
      <c r="AT19">
        <v>0.34671466976504217</v>
      </c>
      <c r="AU19">
        <v>5.9241844854999695</v>
      </c>
      <c r="AV19">
        <v>0.34657133555478764</v>
      </c>
      <c r="AW19">
        <v>6.5801533004704567</v>
      </c>
      <c r="AX19">
        <v>0.40064773452355629</v>
      </c>
      <c r="AY19">
        <v>6.5489889925296856</v>
      </c>
      <c r="AZ19">
        <v>0.38448314613007523</v>
      </c>
      <c r="BA19">
        <v>11.120069006169249</v>
      </c>
      <c r="BB19">
        <v>0.45815362258214165</v>
      </c>
      <c r="BC19">
        <v>1.0982495333368498</v>
      </c>
      <c r="BD19">
        <v>0.13462758750633369</v>
      </c>
      <c r="BE19">
        <v>15.346979642895837</v>
      </c>
      <c r="BF19">
        <v>0.43960684104813397</v>
      </c>
      <c r="BG19">
        <v>7.7789634139625869</v>
      </c>
      <c r="BH19">
        <v>0.34379513811865897</v>
      </c>
      <c r="BI19">
        <v>1.1509292889449498</v>
      </c>
      <c r="BJ19">
        <v>0.133148450732331</v>
      </c>
      <c r="BK19">
        <v>5.9985612137016648</v>
      </c>
      <c r="BL19">
        <v>0.35096656087831474</v>
      </c>
    </row>
    <row r="20" spans="3:64">
      <c r="C20">
        <v>6.5213731464522384</v>
      </c>
      <c r="D20">
        <v>0.37548614655011403</v>
      </c>
      <c r="E20">
        <v>9.4627581310489379</v>
      </c>
      <c r="F20">
        <v>0.44745740474124673</v>
      </c>
      <c r="I20">
        <v>1.1394112500262374</v>
      </c>
      <c r="J20">
        <v>0.12734654464019626</v>
      </c>
      <c r="K20">
        <v>5.9552223953710941</v>
      </c>
      <c r="L20">
        <v>0.34283522712435061</v>
      </c>
      <c r="M20">
        <v>1.1476644592499676</v>
      </c>
      <c r="N20">
        <v>0.1301123914947151</v>
      </c>
      <c r="O20">
        <v>5.9722079441942286</v>
      </c>
      <c r="P20">
        <v>0.34680188687035157</v>
      </c>
      <c r="Q20">
        <v>1.0919296914981094</v>
      </c>
      <c r="R20">
        <v>0.12115983142000504</v>
      </c>
      <c r="S20">
        <v>5.9231059012988103</v>
      </c>
      <c r="T20">
        <v>0.3447688152243007</v>
      </c>
      <c r="U20">
        <v>5.6972867886307768</v>
      </c>
      <c r="V20">
        <v>0.33060231665388229</v>
      </c>
      <c r="W20">
        <v>13.631695551935893</v>
      </c>
      <c r="X20">
        <v>0.49169688662883682</v>
      </c>
      <c r="Y20">
        <v>6.0585752895575942</v>
      </c>
      <c r="Z20">
        <v>0.35309106781430888</v>
      </c>
      <c r="AA20">
        <v>11.060876491307992</v>
      </c>
      <c r="AB20">
        <v>0.45459979679094259</v>
      </c>
      <c r="AC20">
        <v>6.0064810615961015</v>
      </c>
      <c r="AD20">
        <v>0.35122059674351158</v>
      </c>
      <c r="AE20">
        <v>7.2078313702055006</v>
      </c>
      <c r="AF20">
        <v>0.37709073254100728</v>
      </c>
      <c r="AG20">
        <v>6.0194817654214843</v>
      </c>
      <c r="AH20">
        <v>0.3508740865971029</v>
      </c>
      <c r="AI20">
        <v>9.5909055501426312</v>
      </c>
      <c r="AJ20">
        <v>0.43133546994930916</v>
      </c>
      <c r="AK20">
        <v>6.1351106990527127</v>
      </c>
      <c r="AL20">
        <v>0.35794105736261678</v>
      </c>
      <c r="AM20">
        <v>6.4394032450965799</v>
      </c>
      <c r="AN20">
        <v>0.3642825404958796</v>
      </c>
      <c r="AO20">
        <v>1.1794416971078763</v>
      </c>
      <c r="AP20">
        <v>0.12657774388845783</v>
      </c>
      <c r="AQ20">
        <v>1.1922250163133776</v>
      </c>
      <c r="AR20">
        <v>0.13332689125983122</v>
      </c>
      <c r="AS20">
        <v>6.0410170557501264</v>
      </c>
      <c r="AT20">
        <v>0.3467545508530831</v>
      </c>
      <c r="AU20">
        <v>5.9840567648469376</v>
      </c>
      <c r="AV20">
        <v>0.34569870133762881</v>
      </c>
      <c r="AW20">
        <v>7.1094665806270951</v>
      </c>
      <c r="AX20">
        <v>0.39543593485728684</v>
      </c>
      <c r="AY20">
        <v>6.5922840134969185</v>
      </c>
      <c r="AZ20">
        <v>0.38390624241610277</v>
      </c>
      <c r="BA20">
        <v>11.229019689240786</v>
      </c>
      <c r="BB20">
        <v>0.45626371068887756</v>
      </c>
      <c r="BC20">
        <v>1.1216761507781787</v>
      </c>
      <c r="BD20">
        <v>0.13349429940418001</v>
      </c>
      <c r="BE20">
        <v>15.925209111391922</v>
      </c>
      <c r="BF20">
        <v>0.45241574688740988</v>
      </c>
      <c r="BG20">
        <v>7.8665865604513403</v>
      </c>
      <c r="BH20">
        <v>0.34233517963040394</v>
      </c>
      <c r="BI20">
        <v>1.1671332707241875</v>
      </c>
      <c r="BJ20">
        <v>0.13219564315379734</v>
      </c>
      <c r="BK20">
        <v>6.0379327523690893</v>
      </c>
      <c r="BL20">
        <v>0.35069128939479161</v>
      </c>
    </row>
    <row r="21" spans="3:64">
      <c r="C21">
        <v>11.871959555147617</v>
      </c>
      <c r="D21">
        <v>0.41849517848587536</v>
      </c>
      <c r="E21">
        <v>10.838911512242701</v>
      </c>
      <c r="F21">
        <v>0.47590610357436192</v>
      </c>
      <c r="I21">
        <v>1.1584136639384739</v>
      </c>
      <c r="J21">
        <v>0.12681714975045971</v>
      </c>
      <c r="K21">
        <v>6.0061341256969403</v>
      </c>
      <c r="L21">
        <v>0.34340700672877966</v>
      </c>
      <c r="M21">
        <v>1.1667337783593736</v>
      </c>
      <c r="N21">
        <v>0.12955713745644487</v>
      </c>
      <c r="O21">
        <v>6.0268284684885387</v>
      </c>
      <c r="P21">
        <v>0.34760167080530785</v>
      </c>
      <c r="Q21">
        <v>1.1056537357034444</v>
      </c>
      <c r="R21">
        <v>0.12109453807694813</v>
      </c>
      <c r="S21">
        <v>5.9757365902108059</v>
      </c>
      <c r="T21">
        <v>0.34497976108486844</v>
      </c>
      <c r="U21">
        <v>5.7594737019916442</v>
      </c>
      <c r="V21">
        <v>0.33068887372328704</v>
      </c>
      <c r="W21">
        <v>13.777662526787445</v>
      </c>
      <c r="X21">
        <v>0.49314998893664674</v>
      </c>
      <c r="Y21">
        <v>6.1086862841406875</v>
      </c>
      <c r="Z21">
        <v>0.3534807929264715</v>
      </c>
      <c r="AA21">
        <v>11.154390947806107</v>
      </c>
      <c r="AB21">
        <v>0.45563613992217039</v>
      </c>
      <c r="AC21">
        <v>6.0596054259943219</v>
      </c>
      <c r="AD21">
        <v>0.35140937683312351</v>
      </c>
      <c r="AE21">
        <v>7.2774546619699585</v>
      </c>
      <c r="AF21">
        <v>0.37673405295880807</v>
      </c>
      <c r="AG21">
        <v>6.0828562843828919</v>
      </c>
      <c r="AH21">
        <v>0.35057636066854192</v>
      </c>
      <c r="AI21">
        <v>9.673726871586501</v>
      </c>
      <c r="AJ21">
        <v>0.43316094794349175</v>
      </c>
      <c r="AK21">
        <v>6.1895704627599448</v>
      </c>
      <c r="AL21">
        <v>0.35824558124372569</v>
      </c>
      <c r="AM21">
        <v>6.4962074995978911</v>
      </c>
      <c r="AN21">
        <v>0.36431270062428966</v>
      </c>
      <c r="AO21">
        <v>1.208148955956633</v>
      </c>
      <c r="AP21">
        <v>0.12577269341683017</v>
      </c>
      <c r="AQ21">
        <v>1.21039902002513</v>
      </c>
      <c r="AR21">
        <v>0.1328027269565398</v>
      </c>
      <c r="AS21">
        <v>6.0924135413626841</v>
      </c>
      <c r="AT21">
        <v>0.34759909049929238</v>
      </c>
      <c r="AU21">
        <v>6.0645778114084994</v>
      </c>
      <c r="AV21">
        <v>0.34597078193499409</v>
      </c>
      <c r="AW21">
        <v>7.8217997949577276</v>
      </c>
      <c r="AX21">
        <v>0.39111028899189126</v>
      </c>
      <c r="AY21">
        <v>6.6505093369236254</v>
      </c>
      <c r="AZ21">
        <v>0.3841756327996414</v>
      </c>
      <c r="BA21">
        <v>11.375604182199018</v>
      </c>
      <c r="BB21">
        <v>0.45563395869771056</v>
      </c>
      <c r="BC21">
        <v>1.1531963041292688</v>
      </c>
      <c r="BD21">
        <v>0.13261595753877126</v>
      </c>
      <c r="BE21">
        <v>16.703324971564921</v>
      </c>
      <c r="BF21">
        <v>0.47140456000295594</v>
      </c>
      <c r="BG21">
        <v>7.9844690545688559</v>
      </c>
      <c r="BH21">
        <v>0.34201518137766457</v>
      </c>
      <c r="BI21">
        <v>1.1889258195334016</v>
      </c>
      <c r="BJ21">
        <v>0.13153547565712309</v>
      </c>
      <c r="BK21">
        <v>6.0908802774426061</v>
      </c>
      <c r="BL21">
        <v>0.3512211321685012</v>
      </c>
    </row>
    <row r="22" spans="3:64">
      <c r="C22">
        <v>6.9807961222550388</v>
      </c>
      <c r="D22">
        <v>0.405928268114915</v>
      </c>
      <c r="E22">
        <v>12.396068612040178</v>
      </c>
      <c r="F22">
        <v>0.50491394042607851</v>
      </c>
      <c r="I22">
        <v>1.1815542044425196</v>
      </c>
      <c r="J22">
        <v>0.12661868295907774</v>
      </c>
      <c r="K22">
        <v>6.0681437032297874</v>
      </c>
      <c r="L22">
        <v>0.34473152649977673</v>
      </c>
      <c r="M22">
        <v>1.1899567904331443</v>
      </c>
      <c r="N22">
        <v>0.12932388016944454</v>
      </c>
      <c r="O22">
        <v>6.0933547186833099</v>
      </c>
      <c r="P22">
        <v>0.34922689518171107</v>
      </c>
      <c r="Q22">
        <v>1.122354352840564</v>
      </c>
      <c r="R22">
        <v>0.12137548461300349</v>
      </c>
      <c r="S22">
        <v>6.03984063952878</v>
      </c>
      <c r="T22">
        <v>0.34594226112845727</v>
      </c>
      <c r="U22">
        <v>5.8352185863069463</v>
      </c>
      <c r="V22">
        <v>0.33163955000586537</v>
      </c>
      <c r="W22">
        <v>13.955493839539541</v>
      </c>
      <c r="X22">
        <v>0.49598153844119403</v>
      </c>
      <c r="Y22">
        <v>6.1697203754130321</v>
      </c>
      <c r="Z22">
        <v>0.35460634332304586</v>
      </c>
      <c r="AA22">
        <v>11.268313750217166</v>
      </c>
      <c r="AB22">
        <v>0.45767662332148545</v>
      </c>
      <c r="AC22">
        <v>6.1243106830013714</v>
      </c>
      <c r="AD22">
        <v>0.3523572598587601</v>
      </c>
      <c r="AE22">
        <v>7.3622678515196833</v>
      </c>
      <c r="AF22">
        <v>0.37717199443373772</v>
      </c>
      <c r="AG22">
        <v>6.1600515081501968</v>
      </c>
      <c r="AH22">
        <v>0.35109727316225003</v>
      </c>
      <c r="AI22">
        <v>9.7746215752753169</v>
      </c>
      <c r="AJ22">
        <v>0.435971534398228</v>
      </c>
      <c r="AK22">
        <v>6.255901713454584</v>
      </c>
      <c r="AL22">
        <v>0.35933904501110736</v>
      </c>
      <c r="AM22">
        <v>6.5653978960667958</v>
      </c>
      <c r="AN22">
        <v>0.36510642586720959</v>
      </c>
      <c r="AO22">
        <v>1.2431156606001996</v>
      </c>
      <c r="AP22">
        <v>0.12537153964221201</v>
      </c>
      <c r="AQ22">
        <v>1.2325319552852414</v>
      </c>
      <c r="AR22">
        <v>0.13258227657720248</v>
      </c>
      <c r="AS22">
        <v>6.1550137588571978</v>
      </c>
      <c r="AT22">
        <v>0.34921583351868951</v>
      </c>
      <c r="AU22">
        <v>6.1626532465220167</v>
      </c>
      <c r="AV22">
        <v>0.34737712144211125</v>
      </c>
      <c r="AW22">
        <v>8.6897783775166975</v>
      </c>
      <c r="AX22">
        <v>0.38783702907212653</v>
      </c>
      <c r="AY22">
        <v>6.7214273962836559</v>
      </c>
      <c r="AZ22">
        <v>0.38528096475932755</v>
      </c>
      <c r="BA22">
        <v>11.554189325185085</v>
      </c>
      <c r="BB22">
        <v>0.45628856762449227</v>
      </c>
      <c r="BC22">
        <v>1.191598691573543</v>
      </c>
      <c r="BD22">
        <v>0.13202631609541532</v>
      </c>
      <c r="BE22">
        <v>17.651424667280789</v>
      </c>
      <c r="BF22">
        <v>0.49584355095579075</v>
      </c>
      <c r="BG22">
        <v>8.128080738175461</v>
      </c>
      <c r="BH22">
        <v>0.34284744071383649</v>
      </c>
      <c r="BI22">
        <v>1.2154694599432563</v>
      </c>
      <c r="BJ22">
        <v>0.13119331810897927</v>
      </c>
      <c r="BK22">
        <v>6.1553690452269549</v>
      </c>
      <c r="BL22">
        <v>0.35253572763878915</v>
      </c>
    </row>
    <row r="23" spans="3:64">
      <c r="C23">
        <v>12.208316048398171</v>
      </c>
      <c r="D23">
        <v>0.48905523532577644</v>
      </c>
      <c r="E23">
        <v>14.158036621264772</v>
      </c>
      <c r="F23">
        <v>0.53449190473832808</v>
      </c>
      <c r="I23">
        <v>1.2079435935441689</v>
      </c>
      <c r="J23">
        <v>0.12675877123354171</v>
      </c>
      <c r="K23">
        <v>6.1388681346804184</v>
      </c>
      <c r="L23">
        <v>0.34675788588534179</v>
      </c>
      <c r="M23">
        <v>1.2164410481408998</v>
      </c>
      <c r="N23">
        <v>0.12942158358044129</v>
      </c>
      <c r="O23">
        <v>6.1692301282919058</v>
      </c>
      <c r="P23">
        <v>0.3516151035382124</v>
      </c>
      <c r="Q23">
        <v>1.1413897475587029</v>
      </c>
      <c r="R23">
        <v>0.12199187441034712</v>
      </c>
      <c r="S23">
        <v>6.1129545665874092</v>
      </c>
      <c r="T23">
        <v>0.34761932701816828</v>
      </c>
      <c r="U23">
        <v>5.921610608150667</v>
      </c>
      <c r="V23">
        <v>0.33341781154522321</v>
      </c>
      <c r="W23">
        <v>14.158355532572065</v>
      </c>
      <c r="X23">
        <v>0.50008272028297007</v>
      </c>
      <c r="Y23">
        <v>6.2393320574753446</v>
      </c>
      <c r="Z23">
        <v>0.35642446473350753</v>
      </c>
      <c r="AA23">
        <v>11.398266909133158</v>
      </c>
      <c r="AB23">
        <v>0.46064283235616832</v>
      </c>
      <c r="AC23">
        <v>6.1981102458775936</v>
      </c>
      <c r="AD23">
        <v>0.35402781920732512</v>
      </c>
      <c r="AE23">
        <v>7.4590116155440631</v>
      </c>
      <c r="AF23">
        <v>0.37838772712051516</v>
      </c>
      <c r="AG23">
        <v>6.2481008675656016</v>
      </c>
      <c r="AH23">
        <v>0.35241680570322509</v>
      </c>
      <c r="AI23">
        <v>9.8897123343287205</v>
      </c>
      <c r="AJ23">
        <v>0.43965922005225738</v>
      </c>
      <c r="AK23">
        <v>6.3315553783714309</v>
      </c>
      <c r="AL23">
        <v>0.36117942746540288</v>
      </c>
      <c r="AM23">
        <v>6.6443154863694174</v>
      </c>
      <c r="AN23">
        <v>0.36663321380868025</v>
      </c>
      <c r="AO23">
        <v>1.2829980601886777</v>
      </c>
      <c r="AP23">
        <v>0.12538969867919225</v>
      </c>
      <c r="AQ23">
        <v>1.2577732658039584</v>
      </c>
      <c r="AR23">
        <v>0.13267401190626721</v>
      </c>
      <c r="AS23">
        <v>6.2264120169819597</v>
      </c>
      <c r="AT23">
        <v>0.35154264938371893</v>
      </c>
      <c r="AU23">
        <v>6.2745140862174154</v>
      </c>
      <c r="AV23">
        <v>0.34986367502040605</v>
      </c>
      <c r="AW23">
        <v>9.6800463981442597</v>
      </c>
      <c r="AX23">
        <v>0.38574194464104383</v>
      </c>
      <c r="AY23">
        <v>6.8023128503271089</v>
      </c>
      <c r="AZ23">
        <v>0.38717976100782775</v>
      </c>
      <c r="BA23">
        <v>11.757912191305742</v>
      </c>
      <c r="BB23">
        <v>0.4582023812152754</v>
      </c>
      <c r="BC23">
        <v>1.235407530897825</v>
      </c>
      <c r="BD23">
        <v>0.13174803466410559</v>
      </c>
      <c r="BE23">
        <v>18.733073258933597</v>
      </c>
      <c r="BF23">
        <v>0.52479354302914083</v>
      </c>
      <c r="BG23">
        <v>8.2919026948085168</v>
      </c>
      <c r="BH23">
        <v>0.34479997437936699</v>
      </c>
      <c r="BI23">
        <v>1.2457441347386458</v>
      </c>
      <c r="BJ23">
        <v>0.13118231943205683</v>
      </c>
      <c r="BK23">
        <v>6.2289207885419007</v>
      </c>
      <c r="BL23">
        <v>0.35458455663896599</v>
      </c>
    </row>
    <row r="24" spans="3:64">
      <c r="C24">
        <v>1.3322838536124606</v>
      </c>
      <c r="D24">
        <v>0.14012843828559757</v>
      </c>
      <c r="E24">
        <v>16.151754060522943</v>
      </c>
      <c r="F24">
        <v>0.56465120194235041</v>
      </c>
      <c r="I24">
        <v>1.2365677018195851</v>
      </c>
      <c r="J24">
        <v>0.1272320310600264</v>
      </c>
      <c r="K24">
        <v>6.2155895198109032</v>
      </c>
      <c r="L24">
        <v>0.34940821303068287</v>
      </c>
      <c r="M24">
        <v>1.245168776311474</v>
      </c>
      <c r="N24">
        <v>0.12984649300214324</v>
      </c>
      <c r="O24">
        <v>6.2515388478744889</v>
      </c>
      <c r="P24">
        <v>0.35467451836699415</v>
      </c>
      <c r="Q24">
        <v>1.1620284003140151</v>
      </c>
      <c r="R24">
        <v>0.12292001995474248</v>
      </c>
      <c r="S24">
        <v>6.1922686441725912</v>
      </c>
      <c r="T24">
        <v>0.34994651005236926</v>
      </c>
      <c r="U24">
        <v>6.0153297705725546</v>
      </c>
      <c r="V24">
        <v>0.33595532074766349</v>
      </c>
      <c r="W24">
        <v>14.378451744787926</v>
      </c>
      <c r="X24">
        <v>0.50529592834376469</v>
      </c>
      <c r="Y24">
        <v>6.3148461924246506</v>
      </c>
      <c r="Z24">
        <v>0.35886528777166671</v>
      </c>
      <c r="AA24">
        <v>11.539256397535508</v>
      </c>
      <c r="AB24">
        <v>0.46442077727648534</v>
      </c>
      <c r="AC24">
        <v>6.2781680388089276</v>
      </c>
      <c r="AD24">
        <v>0.3563568562199137</v>
      </c>
      <c r="AE24">
        <v>7.5639681454461689</v>
      </c>
      <c r="AF24">
        <v>0.38033453109377818</v>
      </c>
      <c r="AG24">
        <v>6.34362067512542</v>
      </c>
      <c r="AH24">
        <v>0.35448424939591983</v>
      </c>
      <c r="AI24">
        <v>10.01457627541993</v>
      </c>
      <c r="AJ24">
        <v>0.44408228921397352</v>
      </c>
      <c r="AK24">
        <v>6.4136241295947931</v>
      </c>
      <c r="AL24">
        <v>0.36369600374099198</v>
      </c>
      <c r="AM24">
        <v>6.7299275117679178</v>
      </c>
      <c r="AN24">
        <v>0.36883439084434344</v>
      </c>
      <c r="AO24">
        <v>1.3262634964721891</v>
      </c>
      <c r="AP24">
        <v>0.12582647268616348</v>
      </c>
      <c r="AQ24">
        <v>1.2851529421735368</v>
      </c>
      <c r="AR24">
        <v>0.13307440760648379</v>
      </c>
      <c r="AS24">
        <v>6.3038645207178385</v>
      </c>
      <c r="AT24">
        <v>0.35449011986558104</v>
      </c>
      <c r="AU24">
        <v>6.3958615811574813</v>
      </c>
      <c r="AV24">
        <v>0.35333488581033995</v>
      </c>
      <c r="AW24">
        <v>10.754548412156396</v>
      </c>
      <c r="AX24">
        <v>0.38490554861839293</v>
      </c>
      <c r="AY24">
        <v>6.8900573164161791</v>
      </c>
      <c r="AZ24">
        <v>0.38979905187016944</v>
      </c>
      <c r="BA24">
        <v>11.978943825065064</v>
      </c>
      <c r="BB24">
        <v>0.46130185268704516</v>
      </c>
      <c r="BC24">
        <v>1.2829392729751625</v>
      </c>
      <c r="BD24">
        <v>0.13179180744418531</v>
      </c>
      <c r="BE24">
        <v>19.906703597741647</v>
      </c>
      <c r="BF24">
        <v>0.55714200426297</v>
      </c>
      <c r="BG24">
        <v>8.4696393385470223</v>
      </c>
      <c r="BH24">
        <v>0.34779774760048326</v>
      </c>
      <c r="BI24">
        <v>1.2785864051454165</v>
      </c>
      <c r="BJ24">
        <v>0.13150290229934181</v>
      </c>
      <c r="BK24">
        <v>6.3087089551401423</v>
      </c>
      <c r="BL24">
        <v>0.35728888381955137</v>
      </c>
    </row>
    <row r="25" spans="3:64">
      <c r="C25">
        <v>21.126596273724488</v>
      </c>
      <c r="D25">
        <v>0.61322754653784795</v>
      </c>
      <c r="E25">
        <v>18.407702640061231</v>
      </c>
      <c r="F25">
        <v>0.5954032577038022</v>
      </c>
      <c r="I25">
        <v>1.2663265208403292</v>
      </c>
      <c r="J25">
        <v>0.12802027532880714</v>
      </c>
      <c r="K25">
        <v>6.2953594988165271</v>
      </c>
      <c r="L25">
        <v>0.35258065734992522</v>
      </c>
      <c r="M25">
        <v>1.2750359844619674</v>
      </c>
      <c r="N25">
        <v>0.13058227940376635</v>
      </c>
      <c r="O25">
        <v>6.3371177994967631</v>
      </c>
      <c r="P25">
        <v>0.35828756807192585</v>
      </c>
      <c r="Q25">
        <v>1.183477179255404</v>
      </c>
      <c r="R25">
        <v>0.12412425313342851</v>
      </c>
      <c r="S25">
        <v>6.274734876762575</v>
      </c>
      <c r="T25">
        <v>0.35283437789215516</v>
      </c>
      <c r="U25">
        <v>6.11277449871905</v>
      </c>
      <c r="V25">
        <v>0.33915456255758819</v>
      </c>
      <c r="W25">
        <v>14.607324302183047</v>
      </c>
      <c r="X25">
        <v>0.51142082196140248</v>
      </c>
      <c r="Y25">
        <v>6.3933608144036649</v>
      </c>
      <c r="Z25">
        <v>0.36183501297699627</v>
      </c>
      <c r="AA25">
        <v>11.685864068452736</v>
      </c>
      <c r="AB25">
        <v>0.46886527377784465</v>
      </c>
      <c r="AC25">
        <v>6.3614074857099512</v>
      </c>
      <c r="AD25">
        <v>0.35925486731027095</v>
      </c>
      <c r="AE25">
        <v>7.6731040206421639</v>
      </c>
      <c r="AF25">
        <v>0.38293759176861458</v>
      </c>
      <c r="AG25">
        <v>6.4429401581932568</v>
      </c>
      <c r="AH25">
        <v>0.35722015353865982</v>
      </c>
      <c r="AI25">
        <v>10.144414947317317</v>
      </c>
      <c r="AJ25">
        <v>0.44907076581597744</v>
      </c>
      <c r="AK25">
        <v>6.4989541110398452</v>
      </c>
      <c r="AL25">
        <v>0.36679206322291608</v>
      </c>
      <c r="AM25">
        <v>6.8189439501380127</v>
      </c>
      <c r="AN25">
        <v>0.37162536697515303</v>
      </c>
      <c r="AO25">
        <v>1.3712493029978952</v>
      </c>
      <c r="AP25">
        <v>0.12666507668298349</v>
      </c>
      <c r="AQ25">
        <v>1.3136187987857935</v>
      </c>
      <c r="AR25">
        <v>0.13376807669563737</v>
      </c>
      <c r="AS25">
        <v>6.3843948137821309</v>
      </c>
      <c r="AT25">
        <v>0.35794497532661829</v>
      </c>
      <c r="AU25">
        <v>6.5220324151641291</v>
      </c>
      <c r="AV25">
        <v>0.35765735712793323</v>
      </c>
      <c r="AW25">
        <v>11.871991909742302</v>
      </c>
      <c r="AX25">
        <v>0.3853599832342679</v>
      </c>
      <c r="AY25">
        <v>6.9812888239267297</v>
      </c>
      <c r="AZ25">
        <v>0.39303817946742803</v>
      </c>
      <c r="BA25">
        <v>12.208790104733655</v>
      </c>
      <c r="BB25">
        <v>0.46546787108934506</v>
      </c>
      <c r="BC25">
        <v>1.3323672996136322</v>
      </c>
      <c r="BD25">
        <v>0.13215595227226407</v>
      </c>
      <c r="BE25">
        <v>21.127213727964026</v>
      </c>
      <c r="BF25">
        <v>0.59164580143328838</v>
      </c>
      <c r="BG25">
        <v>8.6544603498479677</v>
      </c>
      <c r="BH25">
        <v>0.35172555763346841</v>
      </c>
      <c r="BI25">
        <v>1.3127341611299941</v>
      </c>
      <c r="BJ25">
        <v>0.13214274689102939</v>
      </c>
      <c r="BK25">
        <v>6.3916673305250296</v>
      </c>
      <c r="BL25">
        <v>0.36054478340359958</v>
      </c>
    </row>
    <row r="26" spans="3:64">
      <c r="C26">
        <v>8.6539867480098795</v>
      </c>
      <c r="D26">
        <v>0.37199890253238305</v>
      </c>
      <c r="E26">
        <v>20.960373291030958</v>
      </c>
      <c r="F26">
        <v>0.62675972225130283</v>
      </c>
      <c r="I26">
        <v>1.2960764358803716</v>
      </c>
      <c r="J26">
        <v>0.1290932122546872</v>
      </c>
      <c r="K26">
        <v>6.3751125561396238</v>
      </c>
      <c r="L26">
        <v>0.35615330358700753</v>
      </c>
      <c r="M26">
        <v>1.3048948925328796</v>
      </c>
      <c r="N26">
        <v>0.13160066692653</v>
      </c>
      <c r="O26">
        <v>6.422678232041112</v>
      </c>
      <c r="P26">
        <v>0.36231540517906863</v>
      </c>
      <c r="Q26">
        <v>1.2049118198367654</v>
      </c>
      <c r="R26">
        <v>0.12555829594069001</v>
      </c>
      <c r="S26">
        <v>6.3571841332865251</v>
      </c>
      <c r="T26">
        <v>0.3561719513959779</v>
      </c>
      <c r="U26">
        <v>6.2102000463351148</v>
      </c>
      <c r="V26">
        <v>0.3428925919063972</v>
      </c>
      <c r="W26">
        <v>14.836177760729942</v>
      </c>
      <c r="X26">
        <v>0.51822202490903735</v>
      </c>
      <c r="Y26">
        <v>6.4718586505212397</v>
      </c>
      <c r="Z26">
        <v>0.36521951547529646</v>
      </c>
      <c r="AA26">
        <v>11.832455871310017</v>
      </c>
      <c r="AB26">
        <v>0.4738055223522013</v>
      </c>
      <c r="AC26">
        <v>6.4446297413174749</v>
      </c>
      <c r="AD26">
        <v>0.36261048353741793</v>
      </c>
      <c r="AE26">
        <v>7.7822252106523688</v>
      </c>
      <c r="AF26">
        <v>0.38609687498310363</v>
      </c>
      <c r="AG26">
        <v>6.5422425247338198</v>
      </c>
      <c r="AH26">
        <v>0.36051937886955215</v>
      </c>
      <c r="AI26">
        <v>10.274238722674228</v>
      </c>
      <c r="AJ26">
        <v>0.454432945500024</v>
      </c>
      <c r="AK26">
        <v>6.5842661393732573</v>
      </c>
      <c r="AL26">
        <v>0.37034862608157498</v>
      </c>
      <c r="AM26">
        <v>6.9079439496741308</v>
      </c>
      <c r="AN26">
        <v>0.37489888655359932</v>
      </c>
      <c r="AO26">
        <v>1.4162267004493434</v>
      </c>
      <c r="AP26">
        <v>0.12787328358834898</v>
      </c>
      <c r="AQ26">
        <v>1.3420769087349551</v>
      </c>
      <c r="AR26">
        <v>0.1347283618596459</v>
      </c>
      <c r="AS26">
        <v>6.4649081621742841</v>
      </c>
      <c r="AT26">
        <v>0.36177444760896826</v>
      </c>
      <c r="AU26">
        <v>6.6481779138439006</v>
      </c>
      <c r="AV26">
        <v>0.36266497882452065</v>
      </c>
      <c r="AW26">
        <v>12.989434163959277</v>
      </c>
      <c r="AX26">
        <v>0.38708778482123057</v>
      </c>
      <c r="AY26">
        <v>7.072501397188347</v>
      </c>
      <c r="AZ26">
        <v>0.39677266594256455</v>
      </c>
      <c r="BA26">
        <v>12.438618166683128</v>
      </c>
      <c r="BB26">
        <v>0.47054033867130479</v>
      </c>
      <c r="BC26">
        <v>1.3817921194690739</v>
      </c>
      <c r="BD26">
        <v>0.13282647526681357</v>
      </c>
      <c r="BE26">
        <v>22.347700129766253</v>
      </c>
      <c r="BF26">
        <v>0.62697897296479277</v>
      </c>
      <c r="BG26">
        <v>8.8392631608958752</v>
      </c>
      <c r="BH26">
        <v>0.35643246094149605</v>
      </c>
      <c r="BI26">
        <v>1.3468751235801728</v>
      </c>
      <c r="BJ26">
        <v>0.13307726433828998</v>
      </c>
      <c r="BK26">
        <v>6.474607870854113</v>
      </c>
      <c r="BL26">
        <v>0.36422713299602522</v>
      </c>
    </row>
    <row r="27" spans="3:64">
      <c r="C27">
        <v>1.3125573816988818</v>
      </c>
      <c r="D27">
        <v>0.13981064061409368</v>
      </c>
      <c r="E27">
        <v>23.848793493257293</v>
      </c>
      <c r="F27">
        <v>0.65873247479005026</v>
      </c>
      <c r="I27">
        <v>1.3246741743886681</v>
      </c>
      <c r="J27">
        <v>0.13040960947331492</v>
      </c>
      <c r="K27">
        <v>6.451783826513295</v>
      </c>
      <c r="L27">
        <v>0.3599888569506019</v>
      </c>
      <c r="M27">
        <v>1.3335980394321143</v>
      </c>
      <c r="N27">
        <v>0.13286251950905265</v>
      </c>
      <c r="O27">
        <v>6.5049321060677006</v>
      </c>
      <c r="P27">
        <v>0.36660324216723206</v>
      </c>
      <c r="Q27">
        <v>1.225508600841243</v>
      </c>
      <c r="R27">
        <v>0.12716703891566442</v>
      </c>
      <c r="S27">
        <v>6.4364479350543</v>
      </c>
      <c r="T27">
        <v>0.35983096948581839</v>
      </c>
      <c r="U27">
        <v>6.3038624042627402</v>
      </c>
      <c r="V27">
        <v>0.34702575842252686</v>
      </c>
      <c r="W27">
        <v>15.056217410359153</v>
      </c>
      <c r="X27">
        <v>0.52543817077155031</v>
      </c>
      <c r="Y27">
        <v>6.5473230729574698</v>
      </c>
      <c r="Z27">
        <v>0.36888873073360851</v>
      </c>
      <c r="AA27">
        <v>11.973398365333177</v>
      </c>
      <c r="AB27">
        <v>0.4790516720173662</v>
      </c>
      <c r="AC27">
        <v>6.5246366210200826</v>
      </c>
      <c r="AD27">
        <v>0.36629475045159654</v>
      </c>
      <c r="AE27">
        <v>7.88713824934056</v>
      </c>
      <c r="AF27">
        <v>0.38969097125505897</v>
      </c>
      <c r="AG27">
        <v>6.637711640490366</v>
      </c>
      <c r="AH27">
        <v>0.3642551380093576</v>
      </c>
      <c r="AI27">
        <v>10.399058546609711</v>
      </c>
      <c r="AJ27">
        <v>0.45996276270800029</v>
      </c>
      <c r="AK27">
        <v>6.6662817211897138</v>
      </c>
      <c r="AL27">
        <v>0.37422901560085381</v>
      </c>
      <c r="AM27">
        <v>6.9935072903058755</v>
      </c>
      <c r="AN27">
        <v>0.37852915005809368</v>
      </c>
      <c r="AO27">
        <v>1.4594672326660902</v>
      </c>
      <c r="AP27">
        <v>0.12940466268845702</v>
      </c>
      <c r="AQ27">
        <v>1.3694336428151677</v>
      </c>
      <c r="AR27">
        <v>0.13591835987819068</v>
      </c>
      <c r="AS27">
        <v>6.5423104830679932</v>
      </c>
      <c r="AT27">
        <v>0.36583137224041312</v>
      </c>
      <c r="AU27">
        <v>6.7694503764257439</v>
      </c>
      <c r="AV27">
        <v>0.36816531080660886</v>
      </c>
      <c r="AW27">
        <v>14.063932495646601</v>
      </c>
      <c r="AX27">
        <v>0.39002255493325622</v>
      </c>
      <c r="AY27">
        <v>7.160189788163188</v>
      </c>
      <c r="AZ27">
        <v>0.40085899707466366</v>
      </c>
      <c r="BA27">
        <v>12.659595847381825</v>
      </c>
      <c r="BB27">
        <v>0.47632432334842217</v>
      </c>
      <c r="BC27">
        <v>1.4293143644322011</v>
      </c>
      <c r="BD27">
        <v>0.13377760860518689</v>
      </c>
      <c r="BE27">
        <v>23.521260195183725</v>
      </c>
      <c r="BF27">
        <v>0.66178368489059847</v>
      </c>
      <c r="BG27">
        <v>9.0169459033007815</v>
      </c>
      <c r="BH27">
        <v>0.36173757387010047</v>
      </c>
      <c r="BI27">
        <v>1.379697274455465</v>
      </c>
      <c r="BJ27">
        <v>0.13427054165970878</v>
      </c>
      <c r="BK27">
        <v>6.5543432176761378</v>
      </c>
      <c r="BL27">
        <v>0.36819442196707675</v>
      </c>
    </row>
    <row r="28" spans="3:64">
      <c r="C28">
        <v>6.3912032317461405</v>
      </c>
      <c r="D28">
        <v>0.37164174493430763</v>
      </c>
      <c r="E28">
        <v>27.117123961764772</v>
      </c>
      <c r="F28">
        <v>0.69133362800218601</v>
      </c>
      <c r="I28">
        <v>1.3510207413121413</v>
      </c>
      <c r="J28">
        <v>0.13191887857782256</v>
      </c>
      <c r="K28">
        <v>6.5224268760148254</v>
      </c>
      <c r="L28">
        <v>0.36393991927594843</v>
      </c>
      <c r="M28">
        <v>1.3600423793212437</v>
      </c>
      <c r="N28">
        <v>0.13431934486424307</v>
      </c>
      <c r="O28">
        <v>6.5807184513261898</v>
      </c>
      <c r="P28">
        <v>0.3709862998656076</v>
      </c>
      <c r="Q28">
        <v>1.2444759995256423</v>
      </c>
      <c r="R28">
        <v>0.12888865896801693</v>
      </c>
      <c r="S28">
        <v>6.509480218615618</v>
      </c>
      <c r="T28">
        <v>0.36367081814848506</v>
      </c>
      <c r="U28">
        <v>6.3901621806132241</v>
      </c>
      <c r="V28">
        <v>0.35139522683466878</v>
      </c>
      <c r="W28">
        <v>15.258987250735085</v>
      </c>
      <c r="X28">
        <v>0.5327919471103062</v>
      </c>
      <c r="Y28">
        <v>6.6168540262790678</v>
      </c>
      <c r="Z28">
        <v>0.37270165286727508</v>
      </c>
      <c r="AA28">
        <v>12.103275209518367</v>
      </c>
      <c r="AB28">
        <v>0.48440211618378159</v>
      </c>
      <c r="AC28">
        <v>6.5983535052991771</v>
      </c>
      <c r="AD28">
        <v>0.3701660837414556</v>
      </c>
      <c r="AE28">
        <v>7.9838113874658605</v>
      </c>
      <c r="AF28">
        <v>0.39358176148034174</v>
      </c>
      <c r="AG28">
        <v>6.7256786808840667</v>
      </c>
      <c r="AH28">
        <v>0.36828386782937134</v>
      </c>
      <c r="AI28">
        <v>10.514077663289687</v>
      </c>
      <c r="AJ28">
        <v>0.4654477096657611</v>
      </c>
      <c r="AK28">
        <v>6.7418490436748755</v>
      </c>
      <c r="AL28">
        <v>0.37828411058767425</v>
      </c>
      <c r="AM28">
        <v>7.0723458208372412</v>
      </c>
      <c r="AN28">
        <v>0.38237664849803343</v>
      </c>
      <c r="AO28">
        <v>1.4993091902446154</v>
      </c>
      <c r="AP28">
        <v>0.13120036394329776</v>
      </c>
      <c r="AQ28">
        <v>1.3946376970775618</v>
      </c>
      <c r="AR28">
        <v>0.13729233979477756</v>
      </c>
      <c r="AS28">
        <v>6.613627248679034</v>
      </c>
      <c r="AT28">
        <v>0.3699598438825159</v>
      </c>
      <c r="AU28">
        <v>6.8811893701830176</v>
      </c>
      <c r="AV28">
        <v>0.37394697840074803</v>
      </c>
      <c r="AW28">
        <v>15.054194536503132</v>
      </c>
      <c r="AX28">
        <v>0.39405151200077781</v>
      </c>
      <c r="AY28">
        <v>7.2409841811623048</v>
      </c>
      <c r="AZ28">
        <v>0.40514013744995964</v>
      </c>
      <c r="BA28">
        <v>12.863231098486205</v>
      </c>
      <c r="BB28">
        <v>0.48259754983325154</v>
      </c>
      <c r="BC28">
        <v>1.473107781279863</v>
      </c>
      <c r="BD28">
        <v>0.13497280076659207</v>
      </c>
      <c r="BE28">
        <v>24.602794669042513</v>
      </c>
      <c r="BF28">
        <v>0.69472241165010407</v>
      </c>
      <c r="BG28">
        <v>9.180680328917699</v>
      </c>
      <c r="BH28">
        <v>0.36743702390457694</v>
      </c>
      <c r="BI28">
        <v>1.4099392769046073</v>
      </c>
      <c r="BJ28">
        <v>0.13567672187702132</v>
      </c>
      <c r="BK28">
        <v>6.6278091863288315</v>
      </c>
      <c r="BL28">
        <v>0.37229418962647792</v>
      </c>
    </row>
    <row r="29" spans="3:64">
      <c r="C29" t="s">
        <v>126</v>
      </c>
      <c r="D29" t="s">
        <v>126</v>
      </c>
      <c r="E29">
        <v>30.815333814729019</v>
      </c>
      <c r="F29">
        <v>0.72457553263561136</v>
      </c>
      <c r="I29">
        <v>1.3741036528592476</v>
      </c>
      <c r="J29">
        <v>0.13356301920293173</v>
      </c>
      <c r="K29">
        <v>6.584326931868949</v>
      </c>
      <c r="L29">
        <v>0.36785465345366541</v>
      </c>
      <c r="M29">
        <v>1.3832116710484856</v>
      </c>
      <c r="N29">
        <v>0.13591515801069839</v>
      </c>
      <c r="O29">
        <v>6.6471248410697692</v>
      </c>
      <c r="P29">
        <v>0.3752961398248939</v>
      </c>
      <c r="Q29">
        <v>1.2610851093955617</v>
      </c>
      <c r="R29">
        <v>0.13065699520463125</v>
      </c>
      <c r="S29">
        <v>6.5734743942701925</v>
      </c>
      <c r="T29">
        <v>0.36754393415328357</v>
      </c>
      <c r="U29">
        <v>6.4657829233788888</v>
      </c>
      <c r="V29">
        <v>0.35583308092217047</v>
      </c>
      <c r="W29">
        <v>15.436694950606729</v>
      </c>
      <c r="X29">
        <v>0.54000075242465195</v>
      </c>
      <c r="Y29">
        <v>6.6777794749432919</v>
      </c>
      <c r="Z29">
        <v>0.37651175341701076</v>
      </c>
      <c r="AA29">
        <v>12.217095309579326</v>
      </c>
      <c r="AB29">
        <v>0.48965124028269585</v>
      </c>
      <c r="AC29">
        <v>6.6629474956328183</v>
      </c>
      <c r="AD29">
        <v>0.37407571023973457</v>
      </c>
      <c r="AE29">
        <v>8.0685295305450353</v>
      </c>
      <c r="AF29">
        <v>0.39761972477257468</v>
      </c>
      <c r="AG29">
        <v>6.8027631218850786</v>
      </c>
      <c r="AH29">
        <v>0.37245074650194787</v>
      </c>
      <c r="AI29">
        <v>10.614875952563612</v>
      </c>
      <c r="AJ29">
        <v>0.47067700293771325</v>
      </c>
      <c r="AK29">
        <v>6.8080640970042801</v>
      </c>
      <c r="AL29">
        <v>0.38235807601581623</v>
      </c>
      <c r="AM29">
        <v>7.1414298207530669</v>
      </c>
      <c r="AN29">
        <v>0.38629352466607392</v>
      </c>
      <c r="AO29">
        <v>1.5342214690988039</v>
      </c>
      <c r="AP29">
        <v>0.13319137956068852</v>
      </c>
      <c r="AQ29">
        <v>1.4167204938514302</v>
      </c>
      <c r="AR29">
        <v>0.13879750033174898</v>
      </c>
      <c r="AS29">
        <v>6.676117795699879</v>
      </c>
      <c r="AT29">
        <v>0.37400120768534428</v>
      </c>
      <c r="AU29">
        <v>6.9791008282495817</v>
      </c>
      <c r="AV29">
        <v>0.37978779536369189</v>
      </c>
      <c r="AW29">
        <v>15.922165071644114</v>
      </c>
      <c r="AX29">
        <v>0.39901982546315562</v>
      </c>
      <c r="AY29">
        <v>7.3117796929727605</v>
      </c>
      <c r="AZ29">
        <v>0.40945156524472109</v>
      </c>
      <c r="BA29">
        <v>13.041698331496296</v>
      </c>
      <c r="BB29">
        <v>0.48911894155004698</v>
      </c>
      <c r="BC29">
        <v>1.5114894135622352</v>
      </c>
      <c r="BD29">
        <v>0.13636612118653782</v>
      </c>
      <c r="BE29">
        <v>25.550740788043754</v>
      </c>
      <c r="BF29">
        <v>0.72452933644619255</v>
      </c>
      <c r="BG29">
        <v>9.3241742155934926</v>
      </c>
      <c r="BH29">
        <v>0.37331178437638901</v>
      </c>
      <c r="BI29">
        <v>1.4364389477333896</v>
      </c>
      <c r="BJ29">
        <v>0.13724176627307119</v>
      </c>
      <c r="BK29">
        <v>6.6921825208370596</v>
      </c>
      <c r="BL29">
        <v>0.37636888420225428</v>
      </c>
    </row>
    <row r="30" spans="3:64">
      <c r="E30">
        <v>34.999964545417448</v>
      </c>
      <c r="F30">
        <v>0.75847078218299258</v>
      </c>
      <c r="I30">
        <v>1.3930358456842773</v>
      </c>
      <c r="J30">
        <v>0.13527884794646416</v>
      </c>
      <c r="K30">
        <v>6.635105209643144</v>
      </c>
      <c r="L30">
        <v>0.37158261844471135</v>
      </c>
      <c r="M30">
        <v>1.4022155317262506</v>
      </c>
      <c r="N30">
        <v>0.1375886327441426</v>
      </c>
      <c r="O30">
        <v>6.7015993149817259</v>
      </c>
      <c r="P30">
        <v>0.37936713731244159</v>
      </c>
      <c r="Q30">
        <v>1.2746976516731963</v>
      </c>
      <c r="R30">
        <v>0.13240409145562873</v>
      </c>
      <c r="S30">
        <v>6.6259712017359664</v>
      </c>
      <c r="T30">
        <v>0.37130147582421796</v>
      </c>
      <c r="U30">
        <v>6.5278185698238511</v>
      </c>
      <c r="V30">
        <v>0.36016877644122652</v>
      </c>
      <c r="W30">
        <v>15.582511302727642</v>
      </c>
      <c r="X30">
        <v>0.54678755636910181</v>
      </c>
      <c r="Y30">
        <v>6.7277580881253618</v>
      </c>
      <c r="Z30">
        <v>0.38017261235541816</v>
      </c>
      <c r="AA30">
        <v>12.310484622901756</v>
      </c>
      <c r="AB30">
        <v>0.49459732341873042</v>
      </c>
      <c r="AC30">
        <v>6.7159362811972105</v>
      </c>
      <c r="AD30">
        <v>0.3778733851926484</v>
      </c>
      <c r="AE30">
        <v>8.1380370078500341</v>
      </c>
      <c r="AF30">
        <v>0.40164968446695309</v>
      </c>
      <c r="AG30">
        <v>6.8660026516551831</v>
      </c>
      <c r="AH30">
        <v>0.37659564321651257</v>
      </c>
      <c r="AI30">
        <v>10.697579792703017</v>
      </c>
      <c r="AJ30">
        <v>0.47544968371603719</v>
      </c>
      <c r="AK30">
        <v>6.8623822738123099</v>
      </c>
      <c r="AL30">
        <v>0.38629435167858239</v>
      </c>
      <c r="AM30">
        <v>7.19810443067934</v>
      </c>
      <c r="AN30">
        <v>0.3901292552076866</v>
      </c>
      <c r="AO30">
        <v>1.5628624099313206</v>
      </c>
      <c r="AP30">
        <v>0.13530119592702741</v>
      </c>
      <c r="AQ30">
        <v>1.434833403640928</v>
      </c>
      <c r="AR30">
        <v>0.14037599901377285</v>
      </c>
      <c r="AS30">
        <v>6.727380647453618</v>
      </c>
      <c r="AT30">
        <v>0.37780015630437835</v>
      </c>
      <c r="AU30">
        <v>7.0594220682013145</v>
      </c>
      <c r="AV30">
        <v>0.38546330237512244</v>
      </c>
      <c r="AW30">
        <v>16.634488480167555</v>
      </c>
      <c r="AX30">
        <v>0.40473656582029272</v>
      </c>
      <c r="AY30">
        <v>7.3698556917782589</v>
      </c>
      <c r="AZ30">
        <v>0.41362759470667193</v>
      </c>
      <c r="BA30">
        <v>13.188139150733093</v>
      </c>
      <c r="BB30">
        <v>0.4956378850723705</v>
      </c>
      <c r="BC30">
        <v>1.5429842766753734</v>
      </c>
      <c r="BD30">
        <v>0.13790402534266868</v>
      </c>
      <c r="BE30">
        <v>26.328669514448531</v>
      </c>
      <c r="BF30">
        <v>0.75005899587486635</v>
      </c>
      <c r="BG30">
        <v>9.4419131737355091</v>
      </c>
      <c r="BH30">
        <v>0.37913609153520861</v>
      </c>
      <c r="BI30">
        <v>1.4581779194530484</v>
      </c>
      <c r="BJ30">
        <v>0.13890553106940526</v>
      </c>
      <c r="BK30">
        <v>6.744989390056654</v>
      </c>
      <c r="BL30">
        <v>0.38026191746697363</v>
      </c>
    </row>
    <row r="31" spans="3:64">
      <c r="E31">
        <v>35</v>
      </c>
      <c r="F31">
        <v>0.75847104096937501</v>
      </c>
      <c r="I31">
        <v>1.4070897662342603</v>
      </c>
      <c r="J31">
        <v>0.13700042647205377</v>
      </c>
      <c r="K31">
        <v>6.6728103285993345</v>
      </c>
      <c r="L31">
        <v>0.37498055064514718</v>
      </c>
      <c r="M31">
        <v>1.4163236536461796</v>
      </c>
      <c r="N31">
        <v>0.13927545836906491</v>
      </c>
      <c r="O31">
        <v>6.7420484495792588</v>
      </c>
      <c r="P31">
        <v>0.38304284617784595</v>
      </c>
      <c r="Q31">
        <v>1.2847905039928182</v>
      </c>
      <c r="R31">
        <v>0.13406280779186636</v>
      </c>
      <c r="S31">
        <v>6.6649532181425784</v>
      </c>
      <c r="T31">
        <v>0.3747990429421279</v>
      </c>
      <c r="U31">
        <v>6.5738851248452228</v>
      </c>
      <c r="V31">
        <v>0.36423569504452569</v>
      </c>
      <c r="W31">
        <v>15.690832666460571</v>
      </c>
      <c r="X31">
        <v>0.55289154587415412</v>
      </c>
      <c r="Y31">
        <v>6.7648692157490196</v>
      </c>
      <c r="Z31">
        <v>0.3835435449265277</v>
      </c>
      <c r="AA31">
        <v>12.379854250548007</v>
      </c>
      <c r="AB31">
        <v>0.49905029039076282</v>
      </c>
      <c r="AC31">
        <v>6.7552835326795684</v>
      </c>
      <c r="AD31">
        <v>0.38141316608151726</v>
      </c>
      <c r="AE31">
        <v>8.1896626860082673</v>
      </c>
      <c r="AF31">
        <v>0.40551677147244947</v>
      </c>
      <c r="AG31">
        <v>6.912967010530453</v>
      </c>
      <c r="AH31">
        <v>0.38055927191680966</v>
      </c>
      <c r="AI31">
        <v>10.759010921512195</v>
      </c>
      <c r="AJ31">
        <v>0.47958234055497206</v>
      </c>
      <c r="AK31">
        <v>6.9027161570262159</v>
      </c>
      <c r="AL31">
        <v>0.38994166870974145</v>
      </c>
      <c r="AM31">
        <v>7.2401916771400803</v>
      </c>
      <c r="AN31">
        <v>0.39373643514925988</v>
      </c>
      <c r="AO31">
        <v>1.5841313574479967</v>
      </c>
      <c r="AP31">
        <v>0.13744873398255464</v>
      </c>
      <c r="AQ31">
        <v>1.448280357480682</v>
      </c>
      <c r="AR31">
        <v>0.14196717502173123</v>
      </c>
      <c r="AS31">
        <v>6.7654458012958933</v>
      </c>
      <c r="AT31">
        <v>0.3812106982746637</v>
      </c>
      <c r="AU31">
        <v>7.1190663898315423</v>
      </c>
      <c r="AV31">
        <v>0.39075539288345135</v>
      </c>
      <c r="AW31">
        <v>17.163790572959471</v>
      </c>
      <c r="AX31">
        <v>0.41098204194624927</v>
      </c>
      <c r="AY31">
        <v>7.4129803495141013</v>
      </c>
      <c r="AZ31">
        <v>0.41750774336553359</v>
      </c>
      <c r="BA31">
        <v>13.296925917638287</v>
      </c>
      <c r="BB31">
        <v>0.50190386105652496</v>
      </c>
      <c r="BC31">
        <v>1.5663820406923625</v>
      </c>
      <c r="BD31">
        <v>0.13952741244073116</v>
      </c>
      <c r="BE31">
        <v>26.90668548356857</v>
      </c>
      <c r="BF31">
        <v>0.77033029944147924</v>
      </c>
      <c r="BG31">
        <v>9.5293725612111206</v>
      </c>
      <c r="BH31">
        <v>0.38468612052323131</v>
      </c>
      <c r="BI31">
        <v>1.4743207755717529</v>
      </c>
      <c r="BJ31">
        <v>0.14060407871795041</v>
      </c>
      <c r="BK31">
        <v>6.7842004556179392</v>
      </c>
      <c r="BL31">
        <v>0.38382368233551112</v>
      </c>
    </row>
    <row r="32" spans="3:64">
      <c r="E32" t="s">
        <v>126</v>
      </c>
      <c r="F32" t="s">
        <v>126</v>
      </c>
      <c r="I32">
        <v>1.4157253302239905</v>
      </c>
      <c r="J32">
        <v>0.13866159548243445</v>
      </c>
      <c r="K32">
        <v>6.6959933021613072</v>
      </c>
      <c r="L32">
        <v>0.37791786942609251</v>
      </c>
      <c r="M32">
        <v>1.4249938695948161</v>
      </c>
      <c r="N32">
        <v>0.14091081112268228</v>
      </c>
      <c r="O32">
        <v>6.7669178073039218</v>
      </c>
      <c r="P32">
        <v>0.38618201099077071</v>
      </c>
      <c r="Q32">
        <v>1.2909758036999213</v>
      </c>
      <c r="R32">
        <v>0.13556940067476136</v>
      </c>
      <c r="S32">
        <v>6.6889223864608889</v>
      </c>
      <c r="T32">
        <v>0.37790222596413031</v>
      </c>
      <c r="U32">
        <v>6.6022122765679532</v>
      </c>
      <c r="V32">
        <v>0.36787754733089728</v>
      </c>
      <c r="W32">
        <v>15.75749631254458</v>
      </c>
      <c r="X32">
        <v>0.5580781480462863</v>
      </c>
      <c r="Y32">
        <v>6.7876866979918473</v>
      </c>
      <c r="Z32">
        <v>0.38649500808207238</v>
      </c>
      <c r="AA32">
        <v>12.42253835663057</v>
      </c>
      <c r="AB32">
        <v>0.50283901617531046</v>
      </c>
      <c r="AC32">
        <v>6.7794771572716179</v>
      </c>
      <c r="AD32">
        <v>0.38455902111191392</v>
      </c>
      <c r="AE32">
        <v>8.2214226191601298</v>
      </c>
      <c r="AF32">
        <v>0.40907237580413003</v>
      </c>
      <c r="AG32">
        <v>6.9418513845372276</v>
      </c>
      <c r="AH32">
        <v>0.38418931257471517</v>
      </c>
      <c r="AI32">
        <v>10.796808575161981</v>
      </c>
      <c r="AJ32">
        <v>0.48291615776981822</v>
      </c>
      <c r="AK32">
        <v>6.9275157381335903</v>
      </c>
      <c r="AL32">
        <v>0.39315986276122489</v>
      </c>
      <c r="AM32">
        <v>7.2660741708566032</v>
      </c>
      <c r="AN32">
        <v>0.39697644258856885</v>
      </c>
      <c r="AO32">
        <v>1.5972109579235294</v>
      </c>
      <c r="AP32">
        <v>0.13955146504414956</v>
      </c>
      <c r="AQ32">
        <v>1.4565445964757688</v>
      </c>
      <c r="AR32">
        <v>0.1435098803539801</v>
      </c>
      <c r="AS32">
        <v>6.7888504347117316</v>
      </c>
      <c r="AT32">
        <v>0.38410176838093613</v>
      </c>
      <c r="AU32">
        <v>7.1557416953089357</v>
      </c>
      <c r="AV32">
        <v>0.395460694818282</v>
      </c>
      <c r="AW32">
        <v>17.489730567429902</v>
      </c>
      <c r="AX32">
        <v>0.41751624369600815</v>
      </c>
      <c r="AY32">
        <v>7.4394964097680836</v>
      </c>
      <c r="AZ32">
        <v>0.42094289928435852</v>
      </c>
      <c r="BA32">
        <v>13.36387801776803</v>
      </c>
      <c r="BB32">
        <v>0.50767607155943906</v>
      </c>
      <c r="BC32">
        <v>1.5807835426636465</v>
      </c>
      <c r="BD32">
        <v>0.14117389662495267</v>
      </c>
      <c r="BE32">
        <v>27.262575865865671</v>
      </c>
      <c r="BF32">
        <v>0.78456423231824446</v>
      </c>
      <c r="BG32">
        <v>9.5831913628074279</v>
      </c>
      <c r="BH32">
        <v>0.38974858683893948</v>
      </c>
      <c r="BI32">
        <v>1.4842471551818794</v>
      </c>
      <c r="BJ32">
        <v>0.14227213498512956</v>
      </c>
      <c r="BK32">
        <v>6.8083088582612126</v>
      </c>
      <c r="BL32">
        <v>0.3869173021814295</v>
      </c>
    </row>
    <row r="33" spans="9:64">
      <c r="I33">
        <v>1.4186106777722227</v>
      </c>
      <c r="J33">
        <v>0.14019851718413168</v>
      </c>
      <c r="K33">
        <v>6.7037632216562368</v>
      </c>
      <c r="L33">
        <v>0.38028169527406303</v>
      </c>
      <c r="M33">
        <v>1.4278929880355671</v>
      </c>
      <c r="N33">
        <v>0.14243184531578953</v>
      </c>
      <c r="O33">
        <v>6.7752516726852523</v>
      </c>
      <c r="P33">
        <v>0.38866399540791918</v>
      </c>
      <c r="Q33">
        <v>1.2930158531955172</v>
      </c>
      <c r="R33">
        <v>0.13686597258473115</v>
      </c>
      <c r="S33">
        <v>6.6969575849944905</v>
      </c>
      <c r="T33">
        <v>0.38049177130697476</v>
      </c>
      <c r="U33">
        <v>6.6117114284373883</v>
      </c>
      <c r="V33">
        <v>0.37095437895935046</v>
      </c>
      <c r="W33">
        <v>15.779940394446063</v>
      </c>
      <c r="X33">
        <v>0.56214804467270363</v>
      </c>
      <c r="Y33">
        <v>6.7953336718074455</v>
      </c>
      <c r="Z33">
        <v>0.38891357874818416</v>
      </c>
      <c r="AA33">
        <v>12.436896614890212</v>
      </c>
      <c r="AB33">
        <v>0.50581790216521516</v>
      </c>
      <c r="AC33">
        <v>6.7875874075482265</v>
      </c>
      <c r="AD33">
        <v>0.38719005683923596</v>
      </c>
      <c r="AE33">
        <v>8.2320962908857691</v>
      </c>
      <c r="AF33">
        <v>0.41217985758153408</v>
      </c>
      <c r="AG33">
        <v>6.9515457633809703</v>
      </c>
      <c r="AH33">
        <v>0.38734626476349615</v>
      </c>
      <c r="AI33">
        <v>10.809520211019784</v>
      </c>
      <c r="AJ33">
        <v>0.48532301863463551</v>
      </c>
      <c r="AK33">
        <v>6.935827983140241</v>
      </c>
      <c r="AL33">
        <v>0.39582526044041827</v>
      </c>
      <c r="AM33">
        <v>7.2747572621104508</v>
      </c>
      <c r="AN33">
        <v>0.399724765856738</v>
      </c>
      <c r="AO33">
        <v>1.6015985696467683</v>
      </c>
      <c r="AP33">
        <v>0.14152858233634022</v>
      </c>
      <c r="AQ33">
        <v>1.4593085305562459</v>
      </c>
      <c r="AR33">
        <v>0.14494482970976028</v>
      </c>
      <c r="AS33">
        <v>6.7966951207710009</v>
      </c>
      <c r="AT33">
        <v>0.3863622642750833</v>
      </c>
      <c r="AU33">
        <v>7.1680385732117475</v>
      </c>
      <c r="AV33">
        <v>0.39939838606502281</v>
      </c>
      <c r="AW33">
        <v>17.599782772380603</v>
      </c>
      <c r="AX33">
        <v>0.42408806536074872</v>
      </c>
      <c r="AY33">
        <v>7.4483848752150248</v>
      </c>
      <c r="AZ33">
        <v>0.42380105134764395</v>
      </c>
      <c r="BA33">
        <v>13.386422519461508</v>
      </c>
      <c r="BB33">
        <v>0.51273269376857877</v>
      </c>
      <c r="BC33">
        <v>1.5856353409449249</v>
      </c>
      <c r="BD33">
        <v>0.14278020443149259</v>
      </c>
      <c r="BE33">
        <v>27.382663993533786</v>
      </c>
      <c r="BF33">
        <v>0.79221379244718948</v>
      </c>
      <c r="BG33">
        <v>9.6013013521610162</v>
      </c>
      <c r="BH33">
        <v>0.39412894274088434</v>
      </c>
      <c r="BI33">
        <v>1.4875755930817887</v>
      </c>
      <c r="BJ33">
        <v>0.14384559740405176</v>
      </c>
      <c r="BK33">
        <v>6.8163881255930425</v>
      </c>
      <c r="BL33">
        <v>0.38942389092897223</v>
      </c>
    </row>
    <row r="34" spans="9:64">
      <c r="I34" t="s">
        <v>307</v>
      </c>
      <c r="J34" t="s">
        <v>307</v>
      </c>
      <c r="K34" t="s">
        <v>307</v>
      </c>
      <c r="L34" t="s">
        <v>307</v>
      </c>
      <c r="M34" t="s">
        <v>307</v>
      </c>
      <c r="N34" t="s">
        <v>307</v>
      </c>
      <c r="O34" t="s">
        <v>307</v>
      </c>
      <c r="P34" t="s">
        <v>307</v>
      </c>
      <c r="Q34" t="s">
        <v>307</v>
      </c>
      <c r="R34" t="s">
        <v>307</v>
      </c>
      <c r="S34" t="s">
        <v>307</v>
      </c>
      <c r="T34" t="s">
        <v>307</v>
      </c>
      <c r="U34" t="s">
        <v>307</v>
      </c>
      <c r="V34" t="s">
        <v>307</v>
      </c>
      <c r="W34" t="s">
        <v>307</v>
      </c>
      <c r="X34" t="s">
        <v>307</v>
      </c>
      <c r="Y34" t="s">
        <v>307</v>
      </c>
      <c r="Z34" t="s">
        <v>307</v>
      </c>
      <c r="AA34" t="s">
        <v>307</v>
      </c>
      <c r="AB34" t="s">
        <v>307</v>
      </c>
      <c r="AC34" t="s">
        <v>307</v>
      </c>
      <c r="AD34" t="s">
        <v>307</v>
      </c>
      <c r="AE34" t="s">
        <v>307</v>
      </c>
      <c r="AF34" t="s">
        <v>307</v>
      </c>
      <c r="AG34" t="s">
        <v>307</v>
      </c>
      <c r="AH34" t="s">
        <v>307</v>
      </c>
      <c r="AI34" t="s">
        <v>307</v>
      </c>
      <c r="AJ34" t="s">
        <v>307</v>
      </c>
      <c r="AK34" t="s">
        <v>307</v>
      </c>
      <c r="AL34" t="s">
        <v>307</v>
      </c>
      <c r="AM34" t="s">
        <v>307</v>
      </c>
      <c r="AN34" t="s">
        <v>307</v>
      </c>
      <c r="AO34" t="s">
        <v>307</v>
      </c>
      <c r="AP34" t="s">
        <v>307</v>
      </c>
      <c r="AQ34" t="s">
        <v>307</v>
      </c>
      <c r="AR34" t="s">
        <v>307</v>
      </c>
      <c r="AS34" t="s">
        <v>307</v>
      </c>
      <c r="AT34" t="s">
        <v>307</v>
      </c>
      <c r="AU34" t="s">
        <v>307</v>
      </c>
      <c r="AV34" t="s">
        <v>307</v>
      </c>
      <c r="AW34" t="s">
        <v>307</v>
      </c>
      <c r="AX34" t="s">
        <v>307</v>
      </c>
      <c r="AY34" t="s">
        <v>307</v>
      </c>
      <c r="AZ34" t="s">
        <v>307</v>
      </c>
      <c r="BA34" t="s">
        <v>307</v>
      </c>
      <c r="BB34" t="s">
        <v>307</v>
      </c>
      <c r="BC34" t="s">
        <v>307</v>
      </c>
      <c r="BD34" t="s">
        <v>307</v>
      </c>
      <c r="BE34" t="s">
        <v>307</v>
      </c>
      <c r="BF34" t="s">
        <v>307</v>
      </c>
      <c r="BG34" t="s">
        <v>307</v>
      </c>
      <c r="BH34" t="s">
        <v>307</v>
      </c>
      <c r="BI34" t="s">
        <v>307</v>
      </c>
      <c r="BJ34" t="s">
        <v>307</v>
      </c>
      <c r="BK34" t="s">
        <v>307</v>
      </c>
      <c r="BL34" t="s">
        <v>307</v>
      </c>
    </row>
  </sheetData>
  <phoneticPr fontId="25" type="noConversion"/>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658D4-C5E2-3B49-A36D-3B546AEDFFDB}">
  <dimension ref="A1:J1"/>
  <sheetViews>
    <sheetView workbookViewId="0">
      <selection activeCell="J12" sqref="J12"/>
    </sheetView>
  </sheetViews>
  <sheetFormatPr defaultColWidth="11.42578125" defaultRowHeight="12.75"/>
  <sheetData>
    <row r="1" spans="1:10" ht="20.25">
      <c r="A1" s="903" t="s">
        <v>552</v>
      </c>
      <c r="B1" s="904"/>
      <c r="C1" s="904"/>
      <c r="D1" s="904"/>
      <c r="E1" s="904"/>
      <c r="F1" s="904"/>
      <c r="G1" s="904"/>
      <c r="H1" s="904"/>
      <c r="I1" s="904"/>
      <c r="J1" s="90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FM466"/>
  <sheetViews>
    <sheetView tabSelected="1" topLeftCell="A184" zoomScale="125" zoomScaleNormal="125" zoomScalePageLayoutView="125" workbookViewId="0">
      <selection activeCell="B307" sqref="B307"/>
    </sheetView>
  </sheetViews>
  <sheetFormatPr defaultColWidth="9.140625" defaultRowHeight="12.75"/>
  <cols>
    <col min="1" max="1" width="48.42578125" style="2" customWidth="1"/>
    <col min="2" max="3" width="12.85546875" style="2" customWidth="1"/>
    <col min="4" max="9" width="12.85546875" style="4" customWidth="1"/>
    <col min="10" max="10" width="12.85546875" style="2" customWidth="1"/>
    <col min="11" max="11" width="12.85546875" style="7" customWidth="1"/>
    <col min="12" max="12" width="14.42578125" style="7" customWidth="1"/>
    <col min="13" max="13" width="11" style="7" customWidth="1"/>
    <col min="14" max="14" width="13.28515625" style="7" customWidth="1"/>
    <col min="15" max="15" width="11.85546875" style="7" customWidth="1"/>
    <col min="16" max="17" width="12.85546875" style="7" customWidth="1"/>
    <col min="18" max="18" width="12.85546875" style="22" customWidth="1"/>
    <col min="19" max="21" width="12.85546875" style="2" customWidth="1"/>
    <col min="22" max="24" width="12.85546875" style="5" customWidth="1"/>
    <col min="25" max="25" width="12.28515625" style="301" customWidth="1"/>
    <col min="26" max="26" width="12.7109375" style="5" customWidth="1"/>
    <col min="27" max="27" width="10.42578125" style="310" customWidth="1"/>
    <col min="28" max="28" width="11.85546875" style="5" customWidth="1"/>
    <col min="29" max="30" width="13.7109375" style="5" customWidth="1"/>
    <col min="31" max="31" width="19.42578125" style="5" customWidth="1"/>
    <col min="32" max="32" width="20" style="5" customWidth="1"/>
    <col min="33" max="176" width="9.140625" style="5"/>
    <col min="177" max="177" width="14.28515625" style="5" bestFit="1" customWidth="1"/>
    <col min="178" max="16384" width="9.140625" style="5"/>
  </cols>
  <sheetData>
    <row r="1" spans="1:27" ht="30.95" customHeight="1">
      <c r="A1" s="57"/>
      <c r="B1" s="57"/>
      <c r="C1" s="57"/>
      <c r="D1" s="58"/>
      <c r="E1" s="59"/>
      <c r="F1" s="89"/>
      <c r="G1" s="283"/>
      <c r="H1" s="62" t="s">
        <v>541</v>
      </c>
      <c r="I1" s="60"/>
      <c r="J1" s="57"/>
      <c r="K1" s="61"/>
      <c r="L1" s="52"/>
      <c r="M1" s="52"/>
      <c r="N1" s="52"/>
      <c r="O1" s="52"/>
      <c r="P1" s="52"/>
    </row>
    <row r="2" spans="1:27" ht="5.0999999999999996" customHeight="1">
      <c r="A2" s="51"/>
      <c r="B2" s="51"/>
      <c r="C2" s="50"/>
      <c r="D2" s="56"/>
      <c r="E2" s="56"/>
      <c r="F2" s="56"/>
      <c r="G2" s="56"/>
      <c r="H2" s="56"/>
      <c r="I2" s="56"/>
      <c r="J2" s="50"/>
      <c r="K2" s="90"/>
      <c r="L2" s="90"/>
      <c r="M2" s="90"/>
      <c r="N2" s="52"/>
      <c r="O2" s="52"/>
      <c r="P2" s="52"/>
    </row>
    <row r="3" spans="1:27" ht="27">
      <c r="A3" s="508"/>
      <c r="B3" s="508"/>
      <c r="C3" s="508"/>
      <c r="D3" s="515"/>
      <c r="E3" s="515"/>
      <c r="F3" s="515"/>
      <c r="G3" s="893" t="s">
        <v>59</v>
      </c>
      <c r="H3" s="515"/>
      <c r="I3" s="515"/>
      <c r="J3" s="508"/>
      <c r="K3" s="511"/>
      <c r="L3" s="511"/>
      <c r="M3" s="511"/>
      <c r="N3" s="511"/>
      <c r="O3" s="511"/>
      <c r="P3" s="511"/>
    </row>
    <row r="4" spans="1:27" ht="21.95" customHeight="1">
      <c r="A4" s="529" t="s">
        <v>58</v>
      </c>
      <c r="B4" s="506"/>
      <c r="C4" s="506"/>
      <c r="D4" s="506"/>
      <c r="E4" s="506"/>
      <c r="F4" s="506"/>
      <c r="G4" s="506"/>
      <c r="H4" s="88"/>
      <c r="I4" s="88"/>
      <c r="J4" s="88"/>
      <c r="K4" s="88"/>
      <c r="L4" s="88"/>
      <c r="M4" s="88"/>
      <c r="N4" s="88"/>
      <c r="O4" s="88"/>
      <c r="P4" s="88"/>
    </row>
    <row r="5" spans="1:27" ht="17.100000000000001" customHeight="1">
      <c r="A5" s="507"/>
      <c r="B5" s="507"/>
      <c r="C5" s="528" t="s">
        <v>476</v>
      </c>
      <c r="D5" s="267"/>
      <c r="E5" s="267"/>
      <c r="F5" s="267"/>
      <c r="G5" s="267"/>
      <c r="H5" s="267"/>
      <c r="I5" s="268"/>
      <c r="J5" s="268"/>
      <c r="K5" s="268"/>
      <c r="L5" s="268"/>
      <c r="M5" s="268"/>
      <c r="N5" s="88"/>
      <c r="O5" s="88"/>
      <c r="P5" s="88"/>
    </row>
    <row r="6" spans="1:27">
      <c r="A6" s="508"/>
      <c r="B6" s="508"/>
      <c r="C6" s="269" t="s">
        <v>492</v>
      </c>
      <c r="D6" s="270"/>
      <c r="E6" s="271"/>
      <c r="F6" s="271"/>
      <c r="G6" s="271"/>
      <c r="H6" s="271"/>
      <c r="I6" s="271"/>
      <c r="J6" s="271"/>
      <c r="K6" s="270"/>
      <c r="L6" s="272"/>
      <c r="M6" s="272"/>
      <c r="N6" s="511"/>
      <c r="O6" s="511"/>
      <c r="P6" s="511"/>
    </row>
    <row r="7" spans="1:27" s="76" customFormat="1" ht="13.5">
      <c r="A7" s="509"/>
      <c r="B7" s="509"/>
      <c r="C7" s="273" t="s">
        <v>542</v>
      </c>
      <c r="D7" s="274"/>
      <c r="E7" s="275"/>
      <c r="F7" s="275"/>
      <c r="G7" s="275"/>
      <c r="H7" s="275"/>
      <c r="I7" s="275"/>
      <c r="J7" s="275"/>
      <c r="K7" s="274"/>
      <c r="L7" s="276"/>
      <c r="M7" s="276"/>
      <c r="N7" s="512"/>
      <c r="O7" s="512"/>
      <c r="P7" s="512"/>
      <c r="Q7" s="74"/>
      <c r="R7" s="75"/>
      <c r="S7" s="73"/>
      <c r="T7" s="73"/>
      <c r="U7" s="73"/>
      <c r="Y7" s="302"/>
      <c r="AA7" s="311"/>
    </row>
    <row r="8" spans="1:27" s="66" customFormat="1" ht="15" customHeight="1">
      <c r="A8" s="510"/>
      <c r="B8" s="510"/>
      <c r="C8" s="277" t="s">
        <v>504</v>
      </c>
      <c r="D8" s="278"/>
      <c r="E8" s="278"/>
      <c r="F8" s="278"/>
      <c r="G8" s="278"/>
      <c r="H8" s="278"/>
      <c r="I8" s="278"/>
      <c r="J8" s="278"/>
      <c r="K8" s="278"/>
      <c r="L8" s="278"/>
      <c r="M8" s="278"/>
      <c r="N8" s="513"/>
      <c r="O8" s="513"/>
      <c r="P8" s="513"/>
      <c r="Q8" s="63"/>
      <c r="R8" s="64"/>
      <c r="S8" s="65"/>
      <c r="T8" s="65"/>
      <c r="U8" s="65"/>
      <c r="Y8" s="303"/>
      <c r="AA8" s="312"/>
    </row>
    <row r="9" spans="1:27">
      <c r="A9" s="508"/>
      <c r="B9" s="508"/>
      <c r="C9" s="279" t="s">
        <v>60</v>
      </c>
      <c r="D9" s="270"/>
      <c r="E9" s="271"/>
      <c r="F9" s="271"/>
      <c r="G9" s="271"/>
      <c r="H9" s="271"/>
      <c r="I9" s="271"/>
      <c r="J9" s="271"/>
      <c r="K9" s="270"/>
      <c r="L9" s="272"/>
      <c r="M9" s="272"/>
      <c r="N9" s="511"/>
      <c r="O9" s="511"/>
      <c r="P9" s="511"/>
      <c r="R9" s="660"/>
      <c r="S9" s="430"/>
    </row>
    <row r="10" spans="1:27">
      <c r="A10" s="508"/>
      <c r="B10" s="508"/>
      <c r="C10" s="279" t="s">
        <v>494</v>
      </c>
      <c r="D10" s="270"/>
      <c r="E10" s="271"/>
      <c r="F10" s="271"/>
      <c r="G10" s="271"/>
      <c r="H10" s="271"/>
      <c r="I10" s="271"/>
      <c r="J10" s="271"/>
      <c r="K10" s="270"/>
      <c r="L10" s="272"/>
      <c r="M10" s="272"/>
      <c r="N10" s="511"/>
      <c r="O10" s="511"/>
      <c r="P10" s="511"/>
      <c r="R10" s="2"/>
      <c r="S10" s="663"/>
    </row>
    <row r="11" spans="1:27">
      <c r="A11" s="508"/>
      <c r="B11" s="508"/>
      <c r="C11" s="273" t="s">
        <v>502</v>
      </c>
      <c r="D11" s="270"/>
      <c r="E11" s="271"/>
      <c r="F11" s="271"/>
      <c r="G11" s="271"/>
      <c r="H11" s="271"/>
      <c r="I11" s="271"/>
      <c r="J11" s="271"/>
      <c r="K11" s="270"/>
      <c r="L11" s="272"/>
      <c r="M11" s="272"/>
      <c r="N11" s="511"/>
      <c r="O11" s="511"/>
      <c r="P11" s="511"/>
      <c r="R11" s="46"/>
      <c r="S11" s="666"/>
    </row>
    <row r="12" spans="1:27">
      <c r="A12" s="508"/>
      <c r="B12" s="508"/>
      <c r="C12" s="267" t="s">
        <v>495</v>
      </c>
      <c r="D12" s="270"/>
      <c r="E12" s="271"/>
      <c r="F12" s="271"/>
      <c r="G12" s="271"/>
      <c r="H12" s="530"/>
      <c r="I12" s="271"/>
      <c r="J12" s="271"/>
      <c r="K12" s="270"/>
      <c r="L12" s="272"/>
      <c r="M12" s="272"/>
      <c r="N12" s="511"/>
      <c r="O12" s="511"/>
      <c r="P12" s="511"/>
      <c r="R12" s="660"/>
      <c r="S12" s="430"/>
    </row>
    <row r="13" spans="1:27">
      <c r="A13" s="508"/>
      <c r="B13" s="508"/>
      <c r="C13" s="267" t="s">
        <v>535</v>
      </c>
      <c r="D13" s="270"/>
      <c r="E13" s="271"/>
      <c r="F13" s="271"/>
      <c r="G13" s="271"/>
      <c r="H13" s="271"/>
      <c r="I13" s="271"/>
      <c r="J13" s="271"/>
      <c r="K13" s="270"/>
      <c r="L13" s="272"/>
      <c r="M13" s="272"/>
      <c r="N13" s="511"/>
      <c r="O13" s="511"/>
      <c r="P13" s="511"/>
      <c r="R13" s="2"/>
      <c r="S13" s="663"/>
    </row>
    <row r="14" spans="1:27">
      <c r="A14" s="508"/>
      <c r="B14" s="508"/>
      <c r="C14" s="273" t="s">
        <v>45</v>
      </c>
      <c r="D14" s="270"/>
      <c r="E14" s="271"/>
      <c r="F14" s="271"/>
      <c r="G14" s="271"/>
      <c r="H14" s="271"/>
      <c r="I14" s="271"/>
      <c r="J14" s="271"/>
      <c r="K14" s="270"/>
      <c r="L14" s="272"/>
      <c r="M14" s="272"/>
      <c r="N14" s="511"/>
      <c r="O14" s="511"/>
      <c r="P14" s="511"/>
      <c r="R14" s="46"/>
      <c r="S14" s="666"/>
    </row>
    <row r="15" spans="1:27">
      <c r="A15" s="508"/>
      <c r="B15" s="508"/>
      <c r="C15" s="273" t="s">
        <v>46</v>
      </c>
      <c r="D15" s="270"/>
      <c r="E15" s="271"/>
      <c r="F15" s="271"/>
      <c r="G15" s="271"/>
      <c r="H15" s="271"/>
      <c r="I15" s="271"/>
      <c r="J15" s="271"/>
      <c r="K15" s="270"/>
      <c r="L15" s="272"/>
      <c r="M15" s="272"/>
      <c r="N15" s="511"/>
      <c r="O15" s="511"/>
      <c r="P15" s="511"/>
      <c r="R15" s="660"/>
      <c r="S15" s="430"/>
    </row>
    <row r="16" spans="1:27">
      <c r="A16" s="508"/>
      <c r="B16" s="508"/>
      <c r="C16" s="273" t="s">
        <v>496</v>
      </c>
      <c r="D16" s="270"/>
      <c r="E16" s="271"/>
      <c r="F16" s="271"/>
      <c r="G16" s="271"/>
      <c r="H16" s="271"/>
      <c r="I16" s="271"/>
      <c r="J16" s="271"/>
      <c r="K16" s="270"/>
      <c r="L16" s="272"/>
      <c r="M16" s="272"/>
      <c r="N16" s="511"/>
      <c r="O16" s="511"/>
      <c r="P16" s="511"/>
      <c r="R16" s="2"/>
      <c r="S16" s="663"/>
    </row>
    <row r="17" spans="1:110">
      <c r="A17" s="507"/>
      <c r="B17" s="508"/>
      <c r="C17" s="273" t="s">
        <v>493</v>
      </c>
      <c r="D17" s="270"/>
      <c r="E17" s="271"/>
      <c r="F17" s="271"/>
      <c r="G17" s="271"/>
      <c r="H17" s="271"/>
      <c r="I17" s="271"/>
      <c r="J17" s="271"/>
      <c r="K17" s="270"/>
      <c r="L17" s="272"/>
      <c r="M17" s="272"/>
      <c r="N17" s="511"/>
      <c r="O17" s="511"/>
      <c r="P17" s="511"/>
      <c r="R17" s="46"/>
      <c r="S17" s="666"/>
    </row>
    <row r="18" spans="1:110">
      <c r="A18" s="507"/>
      <c r="B18" s="508"/>
      <c r="C18" s="269" t="s">
        <v>497</v>
      </c>
      <c r="D18" s="270"/>
      <c r="E18" s="271"/>
      <c r="F18" s="271"/>
      <c r="G18" s="271"/>
      <c r="H18" s="271"/>
      <c r="I18" s="271"/>
      <c r="J18" s="271"/>
      <c r="K18" s="270"/>
      <c r="L18" s="272"/>
      <c r="M18" s="272"/>
      <c r="N18" s="511"/>
      <c r="O18" s="511"/>
      <c r="P18" s="511"/>
      <c r="R18" s="660"/>
      <c r="S18" s="430"/>
    </row>
    <row r="19" spans="1:110">
      <c r="A19" s="507"/>
      <c r="B19" s="508"/>
      <c r="C19" s="273" t="s">
        <v>561</v>
      </c>
      <c r="D19" s="270"/>
      <c r="E19" s="271"/>
      <c r="F19" s="271"/>
      <c r="G19" s="271"/>
      <c r="H19" s="271"/>
      <c r="I19" s="271"/>
      <c r="J19" s="271"/>
      <c r="K19" s="270"/>
      <c r="L19" s="272"/>
      <c r="M19" s="272"/>
      <c r="N19" s="511"/>
      <c r="O19" s="511"/>
      <c r="P19" s="511"/>
    </row>
    <row r="20" spans="1:110">
      <c r="A20" s="507"/>
      <c r="B20" s="508"/>
      <c r="C20" s="273" t="s">
        <v>47</v>
      </c>
      <c r="D20" s="525"/>
      <c r="E20" s="525"/>
      <c r="F20" s="525"/>
      <c r="G20" s="525"/>
      <c r="H20" s="525"/>
      <c r="I20" s="525"/>
      <c r="J20" s="526"/>
      <c r="K20" s="527"/>
      <c r="L20" s="527"/>
      <c r="M20" s="527"/>
      <c r="N20" s="511"/>
      <c r="O20" s="511"/>
      <c r="P20" s="511"/>
    </row>
    <row r="21" spans="1:110">
      <c r="A21" s="508"/>
      <c r="B21" s="508"/>
      <c r="C21" s="273" t="s">
        <v>70</v>
      </c>
      <c r="D21" s="271"/>
      <c r="E21" s="271"/>
      <c r="F21" s="271"/>
      <c r="G21" s="271"/>
      <c r="H21" s="525"/>
      <c r="I21" s="525"/>
      <c r="J21" s="526"/>
      <c r="K21" s="527"/>
      <c r="L21" s="527"/>
      <c r="M21" s="272"/>
      <c r="N21" s="511"/>
      <c r="O21" s="511"/>
      <c r="P21" s="511"/>
    </row>
    <row r="22" spans="1:110">
      <c r="A22" s="508"/>
      <c r="B22" s="508"/>
      <c r="C22" s="273" t="s">
        <v>562</v>
      </c>
      <c r="D22" s="271"/>
      <c r="E22" s="271"/>
      <c r="F22" s="271"/>
      <c r="G22" s="271"/>
      <c r="H22" s="525"/>
      <c r="I22" s="525"/>
      <c r="J22" s="526"/>
      <c r="K22" s="527"/>
      <c r="L22" s="527"/>
      <c r="M22" s="272"/>
      <c r="N22" s="511"/>
      <c r="O22" s="511"/>
      <c r="P22" s="511"/>
    </row>
    <row r="23" spans="1:110">
      <c r="A23" s="508"/>
      <c r="B23" s="508"/>
      <c r="C23" s="273" t="s">
        <v>560</v>
      </c>
      <c r="D23" s="270"/>
      <c r="E23" s="271"/>
      <c r="F23" s="271"/>
      <c r="G23" s="271"/>
      <c r="H23" s="271"/>
      <c r="I23" s="271"/>
      <c r="J23" s="271"/>
      <c r="K23" s="270"/>
      <c r="L23" s="272"/>
      <c r="M23" s="505"/>
      <c r="N23" s="511"/>
      <c r="O23" s="511"/>
      <c r="P23" s="511"/>
    </row>
    <row r="24" spans="1:110">
      <c r="A24" s="508"/>
      <c r="B24" s="508"/>
      <c r="C24" s="514"/>
      <c r="D24" s="515"/>
      <c r="E24" s="515"/>
      <c r="F24" s="515"/>
      <c r="G24" s="515"/>
      <c r="H24" s="515"/>
      <c r="I24" s="515"/>
      <c r="J24" s="508"/>
      <c r="K24" s="511"/>
      <c r="L24" s="511"/>
      <c r="M24" s="511"/>
      <c r="N24" s="511"/>
      <c r="O24" s="511"/>
      <c r="P24" s="511"/>
    </row>
    <row r="25" spans="1:110" ht="18" customHeight="1">
      <c r="A25" s="757" t="s">
        <v>503</v>
      </c>
      <c r="B25" s="154"/>
      <c r="C25" s="929" t="s">
        <v>625</v>
      </c>
      <c r="D25" s="155"/>
      <c r="E25" s="155"/>
      <c r="F25" s="155"/>
      <c r="G25" s="155"/>
      <c r="H25" s="155"/>
      <c r="I25" s="155"/>
      <c r="J25" s="154"/>
      <c r="K25" s="520"/>
      <c r="L25" s="520"/>
      <c r="M25" s="520"/>
      <c r="N25" s="520"/>
      <c r="O25" s="520"/>
      <c r="P25" s="520"/>
    </row>
    <row r="26" spans="1:110" ht="12.95" customHeight="1">
      <c r="A26" s="146" t="s">
        <v>351</v>
      </c>
      <c r="B26" s="147"/>
      <c r="C26" s="147"/>
      <c r="D26" s="148"/>
      <c r="E26" s="148"/>
      <c r="F26" s="148"/>
      <c r="G26" s="148"/>
      <c r="H26" s="148"/>
      <c r="I26" s="148"/>
      <c r="J26" s="147"/>
      <c r="K26" s="149"/>
      <c r="L26" s="149"/>
      <c r="M26" s="149"/>
      <c r="N26" s="149"/>
      <c r="O26" s="149"/>
      <c r="P26" s="149"/>
    </row>
    <row r="27" spans="1:110" s="72" customFormat="1" ht="15">
      <c r="A27" s="516" t="s">
        <v>176</v>
      </c>
      <c r="B27" s="516" t="s">
        <v>193</v>
      </c>
      <c r="C27" s="516" t="s">
        <v>194</v>
      </c>
      <c r="D27" s="696" t="s">
        <v>298</v>
      </c>
      <c r="E27" s="518" t="s">
        <v>100</v>
      </c>
      <c r="F27" s="517" t="s">
        <v>299</v>
      </c>
      <c r="G27" s="518" t="s">
        <v>100</v>
      </c>
      <c r="H27" s="517" t="s">
        <v>159</v>
      </c>
      <c r="I27" s="518" t="s">
        <v>100</v>
      </c>
      <c r="J27" s="519" t="s">
        <v>223</v>
      </c>
      <c r="K27" s="516" t="s">
        <v>100</v>
      </c>
      <c r="L27" s="519" t="s">
        <v>626</v>
      </c>
      <c r="M27" s="516" t="s">
        <v>100</v>
      </c>
      <c r="N27" s="604" t="s">
        <v>348</v>
      </c>
      <c r="O27" s="605" t="s">
        <v>160</v>
      </c>
      <c r="P27" s="604" t="s">
        <v>276</v>
      </c>
      <c r="Q27" s="606" t="s">
        <v>146</v>
      </c>
      <c r="R27" s="604" t="s">
        <v>505</v>
      </c>
      <c r="AA27" s="304"/>
      <c r="AC27" s="313"/>
    </row>
    <row r="28" spans="1:110" s="422" customFormat="1" ht="12.95" customHeight="1">
      <c r="A28" s="930" t="s">
        <v>627</v>
      </c>
      <c r="B28" s="652"/>
      <c r="C28" s="652"/>
      <c r="D28" s="947">
        <v>6.5242044847046737E-2</v>
      </c>
      <c r="E28" s="652">
        <v>1.2E-4</v>
      </c>
      <c r="F28" s="758">
        <v>0.22771630000000001</v>
      </c>
      <c r="G28" s="652">
        <v>3.0000000000000001E-3</v>
      </c>
      <c r="H28" s="652">
        <v>0.57512280000000005</v>
      </c>
      <c r="I28" s="652">
        <v>0.15</v>
      </c>
      <c r="J28" s="652">
        <v>7.4342009999999997E-3</v>
      </c>
      <c r="K28" s="653">
        <v>9.2000000000000003E-4</v>
      </c>
      <c r="L28" s="668">
        <v>9.2462729999999993E-3</v>
      </c>
      <c r="M28" s="668">
        <v>6.6E-4</v>
      </c>
      <c r="N28" s="958">
        <f>O28/P28</f>
        <v>1.0117648161553701E-4</v>
      </c>
      <c r="O28" s="654">
        <v>28.064979999999998</v>
      </c>
      <c r="P28" s="654">
        <v>277386.40000000002</v>
      </c>
      <c r="Q28" s="654">
        <v>18040.46</v>
      </c>
      <c r="R28" s="654">
        <v>1244392</v>
      </c>
      <c r="S28" s="668">
        <v>9.2462729999999993E-3</v>
      </c>
      <c r="T28" s="668">
        <v>9.2462729999999993E-3</v>
      </c>
      <c r="U28" s="947">
        <v>6.5242044847046737E-2</v>
      </c>
      <c r="V28" s="239"/>
      <c r="W28" s="239"/>
      <c r="X28" s="239"/>
      <c r="Y28" s="239"/>
      <c r="Z28" s="239"/>
      <c r="AA28" s="545"/>
      <c r="AB28" s="239"/>
      <c r="AC28" s="546"/>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c r="BQ28" s="239"/>
      <c r="BR28" s="239"/>
      <c r="BS28" s="239"/>
      <c r="BT28" s="239"/>
      <c r="BU28" s="239"/>
      <c r="BV28" s="239"/>
      <c r="BW28" s="239"/>
      <c r="BX28" s="239"/>
      <c r="BY28" s="239"/>
      <c r="BZ28" s="239"/>
      <c r="CA28" s="239"/>
      <c r="CB28" s="239"/>
      <c r="CC28" s="239"/>
      <c r="CD28" s="239"/>
      <c r="CE28" s="239"/>
      <c r="CF28" s="239"/>
      <c r="CG28" s="239"/>
      <c r="CH28" s="239"/>
      <c r="CI28" s="239"/>
      <c r="CJ28" s="239"/>
      <c r="CK28" s="239"/>
      <c r="CL28" s="239"/>
      <c r="CM28" s="239"/>
      <c r="CN28" s="239"/>
      <c r="CO28" s="239"/>
      <c r="CP28" s="239"/>
      <c r="CQ28" s="239"/>
      <c r="CR28" s="239"/>
      <c r="CS28" s="239"/>
      <c r="CT28" s="239"/>
      <c r="CU28" s="239"/>
      <c r="CV28" s="239"/>
      <c r="CW28" s="239"/>
      <c r="CX28" s="239"/>
      <c r="CY28" s="239"/>
      <c r="CZ28" s="239"/>
      <c r="DA28" s="239"/>
      <c r="DB28" s="239"/>
      <c r="DC28" s="239"/>
      <c r="DD28" s="239"/>
      <c r="DE28" s="239"/>
      <c r="DF28" s="239"/>
    </row>
    <row r="29" spans="1:110" s="422" customFormat="1" ht="12.95" customHeight="1">
      <c r="A29" s="931" t="s">
        <v>628</v>
      </c>
      <c r="B29" s="655"/>
      <c r="C29" s="655"/>
      <c r="D29" s="947">
        <v>6.5127628486286573E-2</v>
      </c>
      <c r="E29" s="655">
        <v>1.2E-4</v>
      </c>
      <c r="F29" s="759">
        <v>0.23470869999999999</v>
      </c>
      <c r="G29" s="655">
        <v>2.5999999999999999E-3</v>
      </c>
      <c r="H29" s="655">
        <v>0.61803370000000002</v>
      </c>
      <c r="I29" s="655">
        <v>0.21</v>
      </c>
      <c r="J29" s="655">
        <v>5.926527E-3</v>
      </c>
      <c r="K29" s="656">
        <v>8.8999999999999995E-4</v>
      </c>
      <c r="L29" s="656">
        <v>8.0701699999999998E-3</v>
      </c>
      <c r="M29" s="656">
        <v>7.1000000000000002E-4</v>
      </c>
      <c r="N29" s="958">
        <f t="shared" ref="N29:N89" si="0">O29/P29</f>
        <v>5.7599887171256606E-5</v>
      </c>
      <c r="O29" s="657">
        <v>16.98968</v>
      </c>
      <c r="P29" s="657">
        <v>294960.3</v>
      </c>
      <c r="Q29" s="657">
        <v>19115.509999999998</v>
      </c>
      <c r="R29" s="657">
        <v>1276509</v>
      </c>
      <c r="S29" s="656">
        <v>8.0701699999999998E-3</v>
      </c>
      <c r="T29" s="656">
        <v>8.0701699999999998E-3</v>
      </c>
      <c r="U29" s="947">
        <v>6.5127628486286573E-2</v>
      </c>
      <c r="V29" s="239"/>
      <c r="W29" s="239"/>
      <c r="X29" s="239"/>
      <c r="Y29" s="239"/>
      <c r="Z29" s="239"/>
      <c r="AA29" s="545"/>
      <c r="AB29" s="239"/>
      <c r="AC29" s="546"/>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c r="BQ29" s="239"/>
      <c r="BR29" s="239"/>
      <c r="BS29" s="239"/>
      <c r="BT29" s="239"/>
      <c r="BU29" s="239"/>
      <c r="BV29" s="239"/>
      <c r="BW29" s="239"/>
      <c r="BX29" s="239"/>
      <c r="BY29" s="239"/>
      <c r="BZ29" s="239"/>
      <c r="CA29" s="239"/>
      <c r="CB29" s="239"/>
      <c r="CC29" s="239"/>
      <c r="CD29" s="239"/>
      <c r="CE29" s="239"/>
      <c r="CF29" s="239"/>
      <c r="CG29" s="239"/>
      <c r="CH29" s="239"/>
      <c r="CI29" s="239"/>
      <c r="CJ29" s="239"/>
      <c r="CK29" s="239"/>
      <c r="CL29" s="239"/>
      <c r="CM29" s="239"/>
      <c r="CN29" s="239"/>
      <c r="CO29" s="239"/>
      <c r="CP29" s="239"/>
      <c r="CQ29" s="239"/>
      <c r="CR29" s="239"/>
      <c r="CS29" s="239"/>
      <c r="CT29" s="239"/>
      <c r="CU29" s="239"/>
      <c r="CV29" s="239"/>
      <c r="CW29" s="239"/>
      <c r="CX29" s="239"/>
      <c r="CY29" s="239"/>
      <c r="CZ29" s="239"/>
      <c r="DA29" s="239"/>
      <c r="DB29" s="239"/>
      <c r="DC29" s="239"/>
      <c r="DD29" s="239"/>
      <c r="DE29" s="239"/>
      <c r="DF29" s="239"/>
    </row>
    <row r="30" spans="1:110" s="239" customFormat="1" ht="12.95" customHeight="1">
      <c r="A30" s="932" t="s">
        <v>629</v>
      </c>
      <c r="B30" s="658"/>
      <c r="C30" s="658"/>
      <c r="D30" s="948">
        <v>9.1578280401119677E-2</v>
      </c>
      <c r="E30" s="658">
        <v>1.1E-4</v>
      </c>
      <c r="F30" s="717">
        <v>0.37130999999999997</v>
      </c>
      <c r="G30" s="658">
        <v>4.1999999999999997E-3</v>
      </c>
      <c r="H30" s="658">
        <v>4.4495839999999998</v>
      </c>
      <c r="I30" s="658">
        <v>0.37</v>
      </c>
      <c r="J30" s="658">
        <v>7.2525840000000003E-3</v>
      </c>
      <c r="K30" s="659">
        <v>4.0000000000000002E-4</v>
      </c>
      <c r="L30" s="659">
        <v>4.0903559999999999E-2</v>
      </c>
      <c r="M30" s="659">
        <v>5.5999999999999995E-4</v>
      </c>
      <c r="N30" s="958">
        <f t="shared" si="0"/>
        <v>2.5762882648375468E-4</v>
      </c>
      <c r="O30" s="660">
        <v>245.452</v>
      </c>
      <c r="P30" s="660">
        <v>952735</v>
      </c>
      <c r="Q30" s="430">
        <v>87168.54</v>
      </c>
      <c r="R30" s="430">
        <v>2588676</v>
      </c>
      <c r="S30" s="430"/>
      <c r="T30" s="659">
        <v>4.0903559999999999E-2</v>
      </c>
      <c r="U30" s="948">
        <v>9.1578280401119677E-2</v>
      </c>
      <c r="AA30" s="545"/>
      <c r="AC30" s="546"/>
    </row>
    <row r="31" spans="1:110" s="239" customFormat="1" ht="12.95" customHeight="1">
      <c r="A31" s="933" t="s">
        <v>630</v>
      </c>
      <c r="B31" s="661"/>
      <c r="C31" s="717"/>
      <c r="D31" s="949">
        <v>8.9894475396457993E-2</v>
      </c>
      <c r="E31" s="661">
        <v>7.2999999999999999E-5</v>
      </c>
      <c r="F31" s="717">
        <v>0.38236569999999998</v>
      </c>
      <c r="G31" s="661">
        <v>3.8E-3</v>
      </c>
      <c r="H31" s="661">
        <v>4.3895140000000001</v>
      </c>
      <c r="I31" s="661">
        <v>0.3</v>
      </c>
      <c r="J31" s="661">
        <v>7.2751980000000001E-3</v>
      </c>
      <c r="K31" s="662">
        <v>3.8999999999999999E-4</v>
      </c>
      <c r="L31" s="662">
        <v>4.9328660000000003E-2</v>
      </c>
      <c r="M31" s="662">
        <v>6.3000000000000003E-4</v>
      </c>
      <c r="N31" s="958">
        <f t="shared" si="0"/>
        <v>1.2209753683315602E-4</v>
      </c>
      <c r="O31" s="2">
        <v>139.87970000000001</v>
      </c>
      <c r="P31" s="2">
        <v>1145639</v>
      </c>
      <c r="Q31" s="663">
        <v>102677.7</v>
      </c>
      <c r="R31" s="663">
        <v>3040537</v>
      </c>
      <c r="S31" s="430"/>
      <c r="T31" s="662">
        <v>4.9328660000000003E-2</v>
      </c>
      <c r="U31" s="949">
        <v>8.9894475396457993E-2</v>
      </c>
      <c r="AA31" s="545"/>
      <c r="AC31" s="546"/>
    </row>
    <row r="32" spans="1:110" s="239" customFormat="1" ht="12.95" customHeight="1">
      <c r="A32" s="934" t="s">
        <v>631</v>
      </c>
      <c r="B32" s="664"/>
      <c r="C32" s="664"/>
      <c r="D32" s="949">
        <v>8.9928989153772898E-2</v>
      </c>
      <c r="E32" s="664">
        <v>7.8999999999999996E-5</v>
      </c>
      <c r="F32">
        <v>0.40717140000000002</v>
      </c>
      <c r="G32" s="664">
        <v>5.1000000000000004E-3</v>
      </c>
      <c r="H32" s="664">
        <v>4.5412410000000003</v>
      </c>
      <c r="I32" s="664">
        <v>0.32</v>
      </c>
      <c r="J32" s="717">
        <v>6.9690159999999998E-3</v>
      </c>
      <c r="K32" s="665">
        <v>4.4999999999999999E-4</v>
      </c>
      <c r="L32" s="665">
        <v>4.7007300000000002E-2</v>
      </c>
      <c r="M32" s="665">
        <v>6.9999999999999999E-4</v>
      </c>
      <c r="N32" s="958">
        <f t="shared" si="0"/>
        <v>1.2798868341740103E-4</v>
      </c>
      <c r="O32" s="46">
        <v>138.56809999999999</v>
      </c>
      <c r="P32" s="46">
        <v>1082659</v>
      </c>
      <c r="Q32" s="666">
        <v>96979.11</v>
      </c>
      <c r="R32" s="666">
        <v>2753288</v>
      </c>
      <c r="S32" s="430"/>
      <c r="T32" s="665">
        <v>4.7007300000000002E-2</v>
      </c>
      <c r="U32" s="949">
        <v>8.9928989153772898E-2</v>
      </c>
      <c r="AA32" s="545"/>
      <c r="AC32" s="546"/>
    </row>
    <row r="33" spans="1:110" s="239" customFormat="1" ht="12.95" customHeight="1">
      <c r="A33" s="932" t="s">
        <v>632</v>
      </c>
      <c r="B33" s="658"/>
      <c r="C33" s="717"/>
      <c r="D33" s="948">
        <v>8.973739326898264E-2</v>
      </c>
      <c r="E33" s="658">
        <v>7.2999999999999999E-5</v>
      </c>
      <c r="F33" s="717">
        <v>0.3930516</v>
      </c>
      <c r="G33" s="658">
        <v>3.3E-3</v>
      </c>
      <c r="H33" s="658">
        <v>5.7013379999999998</v>
      </c>
      <c r="I33" s="658">
        <v>0.43</v>
      </c>
      <c r="J33" s="658">
        <v>6.5416700000000003E-3</v>
      </c>
      <c r="K33" s="659">
        <v>2.9999999999999997E-4</v>
      </c>
      <c r="L33" s="659">
        <v>6.2942970000000001E-2</v>
      </c>
      <c r="M33" s="659">
        <v>8.8000000000000003E-4</v>
      </c>
      <c r="N33" s="958">
        <f t="shared" si="0"/>
        <v>1.1606981726607982E-4</v>
      </c>
      <c r="O33" s="660">
        <v>146.38470000000001</v>
      </c>
      <c r="P33" s="660">
        <v>1261178</v>
      </c>
      <c r="Q33" s="430">
        <v>112776.5</v>
      </c>
      <c r="R33" s="430">
        <v>3242021</v>
      </c>
      <c r="S33" s="430"/>
      <c r="T33" s="659">
        <v>6.2942970000000001E-2</v>
      </c>
      <c r="U33" s="948">
        <v>8.973739326898264E-2</v>
      </c>
      <c r="AA33" s="545"/>
      <c r="AC33" s="546"/>
    </row>
    <row r="34" spans="1:110" s="239" customFormat="1" ht="12.95" customHeight="1">
      <c r="A34" s="933" t="s">
        <v>633</v>
      </c>
      <c r="B34" s="661"/>
      <c r="C34" s="661"/>
      <c r="D34" s="948">
        <v>8.984446347137845E-2</v>
      </c>
      <c r="E34" s="661">
        <v>7.6000000000000004E-5</v>
      </c>
      <c r="F34" s="717">
        <v>0.38580199999999998</v>
      </c>
      <c r="G34" s="661">
        <v>3.7000000000000002E-3</v>
      </c>
      <c r="H34" s="661">
        <v>5.3832120000000003</v>
      </c>
      <c r="I34" s="717">
        <v>0.33</v>
      </c>
      <c r="J34" s="661">
        <v>7.0403369999999998E-3</v>
      </c>
      <c r="K34" s="662">
        <v>3.5E-4</v>
      </c>
      <c r="L34" s="662">
        <v>4.6980439999999998E-2</v>
      </c>
      <c r="M34" s="662">
        <v>3.6000000000000002E-4</v>
      </c>
      <c r="N34" s="958">
        <f t="shared" si="0"/>
        <v>1.0207798198713464E-4</v>
      </c>
      <c r="O34" s="2">
        <v>119.9353</v>
      </c>
      <c r="P34" s="2">
        <v>1174938</v>
      </c>
      <c r="Q34" s="663">
        <v>105141</v>
      </c>
      <c r="R34" s="663">
        <v>3137091</v>
      </c>
      <c r="S34" s="430"/>
      <c r="T34" s="662">
        <v>4.6980439999999998E-2</v>
      </c>
      <c r="U34" s="948">
        <v>8.984446347137845E-2</v>
      </c>
      <c r="AA34" s="545"/>
      <c r="AC34" s="546"/>
    </row>
    <row r="35" spans="1:110" s="239" customFormat="1" ht="12.95" customHeight="1">
      <c r="A35" s="934" t="s">
        <v>634</v>
      </c>
      <c r="B35" s="664"/>
      <c r="C35" s="664"/>
      <c r="D35" s="948">
        <v>9.0013292403763753E-2</v>
      </c>
      <c r="E35" s="664">
        <v>8.3999999999999995E-5</v>
      </c>
      <c r="F35" s="717">
        <v>0.41299449999999999</v>
      </c>
      <c r="G35" s="664">
        <v>3.5999999999999999E-3</v>
      </c>
      <c r="H35" s="664">
        <v>4.7058489999999997</v>
      </c>
      <c r="I35" s="664">
        <v>0.41</v>
      </c>
      <c r="J35" s="664">
        <v>7.1024080000000002E-3</v>
      </c>
      <c r="K35" s="665">
        <v>3.8999999999999999E-4</v>
      </c>
      <c r="L35" s="665">
        <v>2.7733230000000001E-2</v>
      </c>
      <c r="M35" s="665">
        <v>4.4999999999999999E-4</v>
      </c>
      <c r="N35" s="958">
        <f t="shared" si="0"/>
        <v>1.2093110090590583E-4</v>
      </c>
      <c r="O35" s="46">
        <v>138.61799999999999</v>
      </c>
      <c r="P35" s="46">
        <v>1146256</v>
      </c>
      <c r="Q35" s="666">
        <v>102405.1</v>
      </c>
      <c r="R35" s="666">
        <v>2838145</v>
      </c>
      <c r="S35" s="430"/>
      <c r="T35" s="665">
        <v>2.7733230000000001E-2</v>
      </c>
      <c r="U35" s="948">
        <v>9.0013292403763753E-2</v>
      </c>
      <c r="AA35" s="545"/>
      <c r="AC35" s="546"/>
    </row>
    <row r="36" spans="1:110" s="239" customFormat="1" ht="12.95" customHeight="1">
      <c r="A36" s="932" t="s">
        <v>635</v>
      </c>
      <c r="B36" s="658"/>
      <c r="C36" s="658"/>
      <c r="D36" s="948">
        <v>8.9139105968959825E-2</v>
      </c>
      <c r="E36" s="658">
        <v>6.8999999999999997E-5</v>
      </c>
      <c r="F36" s="717">
        <v>0.42312319999999998</v>
      </c>
      <c r="G36" s="658">
        <v>4.3E-3</v>
      </c>
      <c r="H36" s="658">
        <v>6.5675809999999997</v>
      </c>
      <c r="I36" s="658">
        <v>0.51</v>
      </c>
      <c r="J36" s="658">
        <v>6.6805290000000002E-3</v>
      </c>
      <c r="K36" s="659">
        <v>3.2000000000000003E-4</v>
      </c>
      <c r="L36" s="659">
        <v>4.2008940000000002E-2</v>
      </c>
      <c r="M36" s="659">
        <v>3.2000000000000003E-4</v>
      </c>
      <c r="N36" s="958">
        <f t="shared" si="0"/>
        <v>7.9013863071489409E-5</v>
      </c>
      <c r="O36" s="660">
        <v>124.5874</v>
      </c>
      <c r="P36" s="660">
        <v>1576779</v>
      </c>
      <c r="Q36" s="430">
        <v>139493.6</v>
      </c>
      <c r="R36" s="430">
        <v>3705764</v>
      </c>
      <c r="S36" s="430"/>
      <c r="T36" s="659">
        <v>4.2008940000000002E-2</v>
      </c>
      <c r="U36" s="948">
        <v>8.9139105968959825E-2</v>
      </c>
      <c r="AA36" s="545"/>
      <c r="AC36" s="546"/>
    </row>
    <row r="37" spans="1:110" s="239" customFormat="1" ht="12.95" customHeight="1">
      <c r="A37" s="933" t="s">
        <v>636</v>
      </c>
      <c r="B37" s="661"/>
      <c r="C37" s="661"/>
      <c r="D37" s="948">
        <v>9.2605742072085107E-2</v>
      </c>
      <c r="E37" s="661">
        <v>1.9000000000000001E-4</v>
      </c>
      <c r="F37" s="717">
        <v>0.40403499999999998</v>
      </c>
      <c r="G37" s="661">
        <v>3.8E-3</v>
      </c>
      <c r="H37" s="661">
        <v>3.5716869999999998</v>
      </c>
      <c r="I37" s="661">
        <v>0.44</v>
      </c>
      <c r="J37" s="661">
        <v>6.9431880000000003E-3</v>
      </c>
      <c r="K37" s="662">
        <v>5.2999999999999998E-4</v>
      </c>
      <c r="L37" s="662">
        <v>4.0318800000000002E-2</v>
      </c>
      <c r="M37" s="662">
        <v>2E-3</v>
      </c>
      <c r="N37" s="958">
        <f t="shared" si="0"/>
        <v>2.4879459763795523E-4</v>
      </c>
      <c r="O37" s="2">
        <v>188.0249</v>
      </c>
      <c r="P37" s="2">
        <v>755743.5</v>
      </c>
      <c r="Q37" s="663">
        <v>69845.8</v>
      </c>
      <c r="R37" s="663">
        <v>1862189</v>
      </c>
      <c r="S37" s="430"/>
      <c r="T37" s="662">
        <v>4.0318800000000002E-2</v>
      </c>
      <c r="U37" s="948">
        <v>9.2605742072085107E-2</v>
      </c>
      <c r="AA37" s="545"/>
      <c r="AC37" s="546"/>
    </row>
    <row r="38" spans="1:110" s="239" customFormat="1" ht="12.95" customHeight="1">
      <c r="A38" s="934" t="s">
        <v>637</v>
      </c>
      <c r="B38" s="664"/>
      <c r="C38" s="664"/>
      <c r="D38" s="948">
        <v>8.9926527412849233E-2</v>
      </c>
      <c r="E38" s="664">
        <v>1E-4</v>
      </c>
      <c r="F38" s="717">
        <v>0.376834</v>
      </c>
      <c r="G38" s="664">
        <v>6.1000000000000004E-3</v>
      </c>
      <c r="H38" s="664">
        <v>3.9873050000000001</v>
      </c>
      <c r="I38" s="664">
        <v>0.39</v>
      </c>
      <c r="J38" s="664">
        <v>7.3219579999999999E-3</v>
      </c>
      <c r="K38" s="665">
        <v>4.0000000000000002E-4</v>
      </c>
      <c r="L38" s="665">
        <v>3.9941789999999998E-2</v>
      </c>
      <c r="M38" s="665">
        <v>8.8999999999999995E-4</v>
      </c>
      <c r="N38" s="958">
        <f t="shared" si="0"/>
        <v>1.036977851160049E-4</v>
      </c>
      <c r="O38" s="46">
        <v>130.8861</v>
      </c>
      <c r="P38" s="46">
        <v>1262188</v>
      </c>
      <c r="Q38" s="666">
        <v>112127.5</v>
      </c>
      <c r="R38" s="666">
        <v>3823903</v>
      </c>
      <c r="S38" s="430"/>
      <c r="T38" s="665">
        <v>3.9941789999999998E-2</v>
      </c>
      <c r="U38" s="948">
        <v>8.9926527412849233E-2</v>
      </c>
      <c r="AA38" s="545"/>
      <c r="AC38" s="546"/>
    </row>
    <row r="39" spans="1:110" s="239" customFormat="1" ht="12.95" customHeight="1">
      <c r="A39" s="932" t="s">
        <v>638</v>
      </c>
      <c r="B39" s="658"/>
      <c r="C39" s="658"/>
      <c r="D39" s="948">
        <v>9.0057090494412073E-2</v>
      </c>
      <c r="E39" s="658">
        <v>9.0000000000000006E-5</v>
      </c>
      <c r="F39" s="717">
        <v>0.38109860000000001</v>
      </c>
      <c r="G39" s="658">
        <v>4.5999999999999999E-3</v>
      </c>
      <c r="H39" s="658">
        <v>4.8274650000000001</v>
      </c>
      <c r="I39" s="658">
        <v>0.28000000000000003</v>
      </c>
      <c r="J39" s="658">
        <v>6.9166519999999997E-3</v>
      </c>
      <c r="K39" s="659">
        <v>4.0999999999999999E-4</v>
      </c>
      <c r="L39" s="659">
        <v>5.6530820000000002E-2</v>
      </c>
      <c r="M39" s="659">
        <v>1.1000000000000001E-3</v>
      </c>
      <c r="N39" s="958">
        <f t="shared" si="0"/>
        <v>1.0144640321011009E-4</v>
      </c>
      <c r="O39" s="660">
        <v>111.64409999999999</v>
      </c>
      <c r="P39" s="660">
        <v>1100523</v>
      </c>
      <c r="Q39" s="430">
        <v>98129.57</v>
      </c>
      <c r="R39" s="430">
        <v>3042981</v>
      </c>
      <c r="S39" s="430"/>
      <c r="T39" s="659">
        <v>5.6530820000000002E-2</v>
      </c>
      <c r="U39" s="948">
        <v>9.0057090494412073E-2</v>
      </c>
      <c r="AA39" s="545"/>
      <c r="AC39" s="546"/>
    </row>
    <row r="40" spans="1:110" s="549" customFormat="1" ht="12.95" customHeight="1">
      <c r="A40" s="935" t="s">
        <v>639</v>
      </c>
      <c r="B40" s="667"/>
      <c r="C40" s="667"/>
      <c r="D40" s="950">
        <v>6.5245179421046171E-2</v>
      </c>
      <c r="E40" s="667">
        <v>1.2999999999999999E-4</v>
      </c>
      <c r="F40" s="759">
        <v>0.23179520000000001</v>
      </c>
      <c r="G40" s="667">
        <v>2.3999999999999998E-3</v>
      </c>
      <c r="H40" s="667">
        <v>0.54995910000000003</v>
      </c>
      <c r="I40" s="667">
        <v>0.19</v>
      </c>
      <c r="J40" s="667">
        <v>5.1188730000000003E-3</v>
      </c>
      <c r="K40" s="668">
        <v>9.6000000000000002E-4</v>
      </c>
      <c r="L40" s="668">
        <v>1.023514E-2</v>
      </c>
      <c r="M40" s="668">
        <v>9.2000000000000003E-4</v>
      </c>
      <c r="N40" s="958">
        <f t="shared" si="0"/>
        <v>6.5493611879195496E-5</v>
      </c>
      <c r="O40" s="654">
        <v>15.229950000000001</v>
      </c>
      <c r="P40" s="654">
        <v>232541</v>
      </c>
      <c r="Q40" s="654">
        <v>14931.56</v>
      </c>
      <c r="R40" s="654">
        <v>1010624</v>
      </c>
      <c r="S40" s="668">
        <v>1.023514E-2</v>
      </c>
      <c r="T40" s="668">
        <v>1.023514E-2</v>
      </c>
      <c r="U40" s="950">
        <v>6.5245179421046171E-2</v>
      </c>
      <c r="V40" s="469"/>
      <c r="W40" s="469"/>
      <c r="X40" s="469"/>
      <c r="Y40" s="469"/>
      <c r="Z40" s="469"/>
      <c r="AA40" s="547"/>
      <c r="AB40" s="469"/>
      <c r="AC40" s="548"/>
      <c r="AD40" s="469"/>
      <c r="AE40" s="469"/>
      <c r="AF40" s="469"/>
      <c r="AG40" s="469"/>
      <c r="AH40" s="469"/>
      <c r="AI40" s="469"/>
      <c r="AJ40" s="469"/>
      <c r="AK40" s="469"/>
      <c r="AL40" s="469"/>
      <c r="AM40" s="469"/>
      <c r="AN40" s="469"/>
      <c r="AO40" s="469"/>
      <c r="AP40" s="469"/>
      <c r="AQ40" s="469"/>
      <c r="AR40" s="469"/>
      <c r="AS40" s="469"/>
      <c r="AT40" s="469"/>
      <c r="AU40" s="469"/>
      <c r="AV40" s="469"/>
      <c r="AW40" s="469"/>
      <c r="AX40" s="469"/>
      <c r="AY40" s="469"/>
      <c r="AZ40" s="469"/>
      <c r="BA40" s="469"/>
      <c r="BB40" s="469"/>
      <c r="BC40" s="469"/>
      <c r="BD40" s="469"/>
      <c r="BE40" s="469"/>
      <c r="BF40" s="469"/>
      <c r="BG40" s="469"/>
      <c r="BH40" s="469"/>
      <c r="BI40" s="469"/>
      <c r="BJ40" s="469"/>
      <c r="BK40" s="469"/>
      <c r="BL40" s="469"/>
      <c r="BM40" s="469"/>
      <c r="BN40" s="469"/>
      <c r="BO40" s="469"/>
      <c r="BP40" s="469"/>
      <c r="BQ40" s="469"/>
      <c r="BR40" s="469"/>
      <c r="BS40" s="469"/>
      <c r="BT40" s="469"/>
      <c r="BU40" s="469"/>
      <c r="BV40" s="469"/>
      <c r="BW40" s="469"/>
      <c r="BX40" s="469"/>
      <c r="BY40" s="469"/>
      <c r="BZ40" s="469"/>
      <c r="CA40" s="469"/>
      <c r="CB40" s="469"/>
      <c r="CC40" s="469"/>
      <c r="CD40" s="469"/>
      <c r="CE40" s="469"/>
      <c r="CF40" s="469"/>
      <c r="CG40" s="469"/>
      <c r="CH40" s="469"/>
      <c r="CI40" s="469"/>
      <c r="CJ40" s="469"/>
      <c r="CK40" s="469"/>
      <c r="CL40" s="469"/>
      <c r="CM40" s="469"/>
      <c r="CN40" s="469"/>
      <c r="CO40" s="469"/>
      <c r="CP40" s="469"/>
      <c r="CQ40" s="469"/>
      <c r="CR40" s="469"/>
      <c r="CS40" s="469"/>
      <c r="CT40" s="469"/>
      <c r="CU40" s="469"/>
      <c r="CV40" s="469"/>
      <c r="CW40" s="469"/>
      <c r="CX40" s="469"/>
      <c r="CY40" s="469"/>
      <c r="CZ40" s="469"/>
      <c r="DA40" s="469"/>
      <c r="DB40" s="469"/>
      <c r="DC40" s="469"/>
      <c r="DD40" s="469"/>
      <c r="DE40" s="469"/>
      <c r="DF40" s="469"/>
    </row>
    <row r="41" spans="1:110" s="549" customFormat="1" ht="12.95" customHeight="1">
      <c r="A41" s="931" t="s">
        <v>640</v>
      </c>
      <c r="B41" s="655"/>
      <c r="C41" s="655"/>
      <c r="D41" s="950">
        <v>6.5186527538402483E-2</v>
      </c>
      <c r="E41" s="655">
        <v>1.3999999999999999E-4</v>
      </c>
      <c r="F41" s="759">
        <v>0.22041459999999999</v>
      </c>
      <c r="G41" s="655">
        <v>1.1999999999999999E-3</v>
      </c>
      <c r="H41" s="655">
        <v>0.40929409999999999</v>
      </c>
      <c r="I41" s="655">
        <v>0.14000000000000001</v>
      </c>
      <c r="J41" s="655">
        <v>4.905736E-3</v>
      </c>
      <c r="K41" s="656">
        <v>1E-3</v>
      </c>
      <c r="L41" s="656">
        <v>7.106823E-3</v>
      </c>
      <c r="M41" s="656">
        <v>9.7999999999999997E-4</v>
      </c>
      <c r="N41" s="958">
        <f t="shared" si="0"/>
        <v>5.413245584865568E-5</v>
      </c>
      <c r="O41" s="657">
        <v>10.43474</v>
      </c>
      <c r="P41" s="657">
        <v>192763.1</v>
      </c>
      <c r="Q41" s="657">
        <v>12454.29</v>
      </c>
      <c r="R41" s="657">
        <v>870716.4</v>
      </c>
      <c r="S41" s="656">
        <v>7.106823E-3</v>
      </c>
      <c r="T41" s="656">
        <v>7.106823E-3</v>
      </c>
      <c r="U41" s="950">
        <v>6.5186527538402483E-2</v>
      </c>
      <c r="V41" s="469"/>
      <c r="W41" s="469"/>
      <c r="X41" s="469"/>
      <c r="Y41" s="469"/>
      <c r="Z41" s="469"/>
      <c r="AA41" s="547"/>
      <c r="AB41" s="469"/>
      <c r="AC41" s="548"/>
      <c r="AD41" s="469"/>
      <c r="AE41" s="469"/>
      <c r="AF41" s="469"/>
      <c r="AG41" s="469"/>
      <c r="AH41" s="469"/>
      <c r="AI41" s="469"/>
      <c r="AJ41" s="469"/>
      <c r="AK41" s="469"/>
      <c r="AL41" s="469"/>
      <c r="AM41" s="469"/>
      <c r="AN41" s="469"/>
      <c r="AO41" s="469"/>
      <c r="AP41" s="469"/>
      <c r="AQ41" s="469"/>
      <c r="AR41" s="469"/>
      <c r="AS41" s="469"/>
      <c r="AT41" s="469"/>
      <c r="AU41" s="469"/>
      <c r="AV41" s="469"/>
      <c r="AW41" s="469"/>
      <c r="AX41" s="469"/>
      <c r="AY41" s="469"/>
      <c r="AZ41" s="469"/>
      <c r="BA41" s="469"/>
      <c r="BB41" s="469"/>
      <c r="BC41" s="469"/>
      <c r="BD41" s="469"/>
      <c r="BE41" s="469"/>
      <c r="BF41" s="469"/>
      <c r="BG41" s="469"/>
      <c r="BH41" s="469"/>
      <c r="BI41" s="469"/>
      <c r="BJ41" s="469"/>
      <c r="BK41" s="469"/>
      <c r="BL41" s="469"/>
      <c r="BM41" s="469"/>
      <c r="BN41" s="469"/>
      <c r="BO41" s="469"/>
      <c r="BP41" s="469"/>
      <c r="BQ41" s="469"/>
      <c r="BR41" s="469"/>
      <c r="BS41" s="469"/>
      <c r="BT41" s="469"/>
      <c r="BU41" s="469"/>
      <c r="BV41" s="469"/>
      <c r="BW41" s="469"/>
      <c r="BX41" s="469"/>
      <c r="BY41" s="469"/>
      <c r="BZ41" s="469"/>
      <c r="CA41" s="469"/>
      <c r="CB41" s="469"/>
      <c r="CC41" s="469"/>
      <c r="CD41" s="469"/>
      <c r="CE41" s="469"/>
      <c r="CF41" s="469"/>
      <c r="CG41" s="469"/>
      <c r="CH41" s="469"/>
      <c r="CI41" s="469"/>
      <c r="CJ41" s="469"/>
      <c r="CK41" s="469"/>
      <c r="CL41" s="469"/>
      <c r="CM41" s="469"/>
      <c r="CN41" s="469"/>
      <c r="CO41" s="469"/>
      <c r="CP41" s="469"/>
      <c r="CQ41" s="469"/>
      <c r="CR41" s="469"/>
      <c r="CS41" s="469"/>
      <c r="CT41" s="469"/>
      <c r="CU41" s="469"/>
      <c r="CV41" s="469"/>
      <c r="CW41" s="469"/>
      <c r="CX41" s="469"/>
      <c r="CY41" s="469"/>
      <c r="CZ41" s="469"/>
      <c r="DA41" s="469"/>
      <c r="DB41" s="469"/>
      <c r="DC41" s="469"/>
      <c r="DD41" s="469"/>
      <c r="DE41" s="469"/>
      <c r="DF41" s="469"/>
    </row>
    <row r="42" spans="1:110" s="550" customFormat="1" ht="12.95" customHeight="1">
      <c r="A42" s="932" t="s">
        <v>641</v>
      </c>
      <c r="B42" s="669"/>
      <c r="C42" s="670"/>
      <c r="D42" s="948">
        <v>9.0460770578196001E-2</v>
      </c>
      <c r="E42" s="661">
        <v>7.7999999999999999E-5</v>
      </c>
      <c r="F42" s="717">
        <v>0.42681010000000003</v>
      </c>
      <c r="G42" s="661">
        <v>4.7999999999999996E-3</v>
      </c>
      <c r="H42" s="661">
        <v>2.8801030000000001</v>
      </c>
      <c r="I42" s="661">
        <v>0.44</v>
      </c>
      <c r="J42" s="661">
        <v>7.0749680000000001E-3</v>
      </c>
      <c r="K42" s="662">
        <v>6.4000000000000005E-4</v>
      </c>
      <c r="L42" s="662">
        <v>6.6632860000000002E-2</v>
      </c>
      <c r="M42" s="662">
        <v>8.8000000000000003E-4</v>
      </c>
      <c r="N42" s="958">
        <f t="shared" si="0"/>
        <v>1.8913895799843919E-4</v>
      </c>
      <c r="O42" s="2">
        <v>141.78139999999999</v>
      </c>
      <c r="P42" s="2">
        <v>749615</v>
      </c>
      <c r="Q42" s="663">
        <v>67434.98</v>
      </c>
      <c r="R42" s="663">
        <v>1721153</v>
      </c>
      <c r="S42" s="430"/>
      <c r="T42" s="662">
        <v>6.6632860000000002E-2</v>
      </c>
      <c r="U42" s="948">
        <v>9.0460770578196001E-2</v>
      </c>
      <c r="AA42" s="551"/>
      <c r="AC42" s="552"/>
    </row>
    <row r="43" spans="1:110" s="550" customFormat="1" ht="12.95" customHeight="1">
      <c r="A43" s="934" t="s">
        <v>642</v>
      </c>
      <c r="B43" s="47"/>
      <c r="C43" s="671"/>
      <c r="D43" s="948">
        <v>9.1029331149394696E-2</v>
      </c>
      <c r="E43" s="658">
        <v>9.7E-5</v>
      </c>
      <c r="F43" s="717">
        <v>0.38639889999999999</v>
      </c>
      <c r="G43" s="658">
        <v>5.7000000000000002E-3</v>
      </c>
      <c r="H43" s="658">
        <v>1.7423709999999999</v>
      </c>
      <c r="I43" s="658">
        <v>0.42</v>
      </c>
      <c r="J43" s="658">
        <v>7.1594450000000004E-3</v>
      </c>
      <c r="K43" s="659">
        <v>8.1999999999999998E-4</v>
      </c>
      <c r="L43" s="659">
        <v>3.0804109999999999E-2</v>
      </c>
      <c r="M43" s="659">
        <v>7.3999999999999999E-4</v>
      </c>
      <c r="N43" s="958">
        <f t="shared" si="0"/>
        <v>2.6054366629516635E-4</v>
      </c>
      <c r="O43" s="660">
        <v>124.97669999999999</v>
      </c>
      <c r="P43" s="660">
        <v>479676.6</v>
      </c>
      <c r="Q43" s="430">
        <v>43288.09</v>
      </c>
      <c r="R43" s="430">
        <v>1242115</v>
      </c>
      <c r="S43" s="430"/>
      <c r="T43" s="659">
        <v>3.0804109999999999E-2</v>
      </c>
      <c r="U43" s="948">
        <v>9.1029331149394696E-2</v>
      </c>
      <c r="AA43" s="551"/>
      <c r="AC43" s="552"/>
    </row>
    <row r="44" spans="1:110" s="550" customFormat="1" ht="12.95" customHeight="1">
      <c r="A44" s="933" t="s">
        <v>643</v>
      </c>
      <c r="B44" s="3"/>
      <c r="C44" s="672"/>
      <c r="D44" s="948">
        <v>8.9439443433207755E-2</v>
      </c>
      <c r="E44" s="664">
        <v>9.1000000000000003E-5</v>
      </c>
      <c r="F44" s="717">
        <v>0.36898160000000002</v>
      </c>
      <c r="G44" s="664">
        <v>6.1999999999999998E-3</v>
      </c>
      <c r="H44" s="664">
        <v>4.5346070000000003</v>
      </c>
      <c r="I44" s="664">
        <v>0.3</v>
      </c>
      <c r="J44" s="664">
        <v>6.8195440000000003E-3</v>
      </c>
      <c r="K44" s="665">
        <v>3.3E-4</v>
      </c>
      <c r="L44" s="665">
        <v>3.9289280000000003E-2</v>
      </c>
      <c r="M44" s="665">
        <v>3.8000000000000002E-4</v>
      </c>
      <c r="N44" s="958">
        <f t="shared" si="0"/>
        <v>9.1217580050815218E-5</v>
      </c>
      <c r="O44" s="46">
        <v>135.52879999999999</v>
      </c>
      <c r="P44" s="46">
        <v>1485775</v>
      </c>
      <c r="Q44" s="666">
        <v>132110.70000000001</v>
      </c>
      <c r="R44" s="666">
        <v>4331443</v>
      </c>
      <c r="S44" s="430"/>
      <c r="T44" s="665">
        <v>3.9289280000000003E-2</v>
      </c>
      <c r="U44" s="948">
        <v>8.9439443433207755E-2</v>
      </c>
      <c r="AA44" s="551"/>
      <c r="AC44" s="552"/>
    </row>
    <row r="45" spans="1:110" s="550" customFormat="1" ht="12.95" customHeight="1">
      <c r="A45" s="932" t="s">
        <v>644</v>
      </c>
      <c r="B45" s="669"/>
      <c r="C45" s="670"/>
      <c r="D45" s="948">
        <v>8.9561403098604622E-2</v>
      </c>
      <c r="E45" s="661">
        <v>9.2999999999999997E-5</v>
      </c>
      <c r="F45" s="717">
        <v>0.37224370000000001</v>
      </c>
      <c r="G45" s="661">
        <v>4.7000000000000002E-3</v>
      </c>
      <c r="H45" s="661">
        <v>4.4372389999999999</v>
      </c>
      <c r="I45" s="661">
        <v>0.68</v>
      </c>
      <c r="J45" s="661">
        <v>6.0354069999999996E-3</v>
      </c>
      <c r="K45" s="662">
        <v>4.8000000000000001E-4</v>
      </c>
      <c r="L45" s="662">
        <v>4.8315299999999999E-2</v>
      </c>
      <c r="M45" s="662">
        <v>1.6999999999999999E-3</v>
      </c>
      <c r="N45" s="958">
        <f t="shared" si="0"/>
        <v>9.6436188259379653E-5</v>
      </c>
      <c r="O45" s="2">
        <v>116.25449999999999</v>
      </c>
      <c r="P45" s="2">
        <v>1205507</v>
      </c>
      <c r="Q45" s="663">
        <v>107180.6</v>
      </c>
      <c r="R45" s="663">
        <v>3342908</v>
      </c>
      <c r="S45" s="430"/>
      <c r="T45" s="662">
        <v>4.8315299999999999E-2</v>
      </c>
      <c r="U45" s="948">
        <v>8.9561403098604622E-2</v>
      </c>
      <c r="AA45" s="551"/>
      <c r="AC45" s="552"/>
    </row>
    <row r="46" spans="1:110" s="550" customFormat="1" ht="12.95" customHeight="1">
      <c r="A46" s="934" t="s">
        <v>645</v>
      </c>
      <c r="B46" s="47"/>
      <c r="C46" s="671"/>
      <c r="D46" s="948">
        <v>8.9682557021096967E-2</v>
      </c>
      <c r="E46" s="658">
        <v>9.2999999999999997E-5</v>
      </c>
      <c r="F46" s="717">
        <v>0.40050419999999998</v>
      </c>
      <c r="G46" s="658">
        <v>4.0000000000000001E-3</v>
      </c>
      <c r="H46" s="658">
        <v>4.8139269999999996</v>
      </c>
      <c r="I46" s="658">
        <v>0.49</v>
      </c>
      <c r="J46" s="658">
        <v>6.9395519999999999E-3</v>
      </c>
      <c r="K46" s="659">
        <v>4.8000000000000001E-4</v>
      </c>
      <c r="L46" s="659">
        <v>9.9298960000000006E-2</v>
      </c>
      <c r="M46" s="659">
        <v>3.0000000000000001E-3</v>
      </c>
      <c r="N46" s="958">
        <f t="shared" si="0"/>
        <v>1.0562023987464582E-4</v>
      </c>
      <c r="O46" s="660">
        <v>119.9152</v>
      </c>
      <c r="P46" s="660">
        <v>1135343</v>
      </c>
      <c r="Q46" s="430">
        <v>101431.1</v>
      </c>
      <c r="R46" s="430">
        <v>2856163</v>
      </c>
      <c r="S46" s="430"/>
      <c r="T46" s="659">
        <v>9.9298960000000006E-2</v>
      </c>
      <c r="U46" s="948">
        <v>8.9682557021096967E-2</v>
      </c>
      <c r="AA46" s="551"/>
      <c r="AC46" s="552"/>
    </row>
    <row r="47" spans="1:110" s="550" customFormat="1" ht="12.95" customHeight="1">
      <c r="A47" s="933" t="s">
        <v>646</v>
      </c>
      <c r="B47" s="239"/>
      <c r="C47" s="672"/>
      <c r="D47" s="948">
        <v>9.0610500489343479E-2</v>
      </c>
      <c r="E47" s="664">
        <v>9.7E-5</v>
      </c>
      <c r="F47" s="717">
        <v>0.38388250000000002</v>
      </c>
      <c r="G47" s="664">
        <v>6.1000000000000004E-3</v>
      </c>
      <c r="H47" s="664">
        <v>2.3374320000000002</v>
      </c>
      <c r="I47" s="664">
        <v>0.42</v>
      </c>
      <c r="J47" s="664">
        <v>7.2936340000000002E-3</v>
      </c>
      <c r="K47" s="665">
        <v>6.4999999999999997E-4</v>
      </c>
      <c r="L47" s="665">
        <v>6.1182739999999999E-2</v>
      </c>
      <c r="M47" s="665">
        <v>1.1000000000000001E-3</v>
      </c>
      <c r="N47" s="958">
        <f t="shared" si="0"/>
        <v>1.8909349860469246E-4</v>
      </c>
      <c r="O47" s="46">
        <v>151.99359999999999</v>
      </c>
      <c r="P47" s="46">
        <v>803801.3</v>
      </c>
      <c r="Q47" s="666">
        <v>72429.600000000006</v>
      </c>
      <c r="R47" s="666">
        <v>2235807</v>
      </c>
      <c r="S47" s="430"/>
      <c r="T47" s="665">
        <v>6.1182739999999999E-2</v>
      </c>
      <c r="U47" s="948">
        <v>9.0610500489343479E-2</v>
      </c>
      <c r="AA47" s="551"/>
      <c r="AC47" s="552"/>
    </row>
    <row r="48" spans="1:110" s="550" customFormat="1" ht="12.95" customHeight="1">
      <c r="A48" s="932" t="s">
        <v>647</v>
      </c>
      <c r="B48" s="669"/>
      <c r="C48" s="670"/>
      <c r="D48" s="948">
        <v>9.0409164538784864E-2</v>
      </c>
      <c r="E48" s="661">
        <v>1.1E-4</v>
      </c>
      <c r="F48" s="717">
        <v>0.44974720000000001</v>
      </c>
      <c r="G48" s="661">
        <v>3.3E-3</v>
      </c>
      <c r="H48" s="661">
        <v>2.9825560000000002</v>
      </c>
      <c r="I48" s="661">
        <v>0.88</v>
      </c>
      <c r="J48" s="661">
        <v>7.0664609999999996E-3</v>
      </c>
      <c r="K48" s="662">
        <v>8.3000000000000001E-4</v>
      </c>
      <c r="L48" s="662">
        <v>5.8623349999999998E-2</v>
      </c>
      <c r="M48" s="662">
        <v>1.1999999999999999E-3</v>
      </c>
      <c r="N48" s="958">
        <f t="shared" si="0"/>
        <v>1.1875815346883354E-4</v>
      </c>
      <c r="O48" s="2">
        <v>102.5765</v>
      </c>
      <c r="P48" s="2">
        <v>863742.8</v>
      </c>
      <c r="Q48" s="663">
        <v>77857.960000000006</v>
      </c>
      <c r="R48" s="663">
        <v>1963942</v>
      </c>
      <c r="S48" s="430"/>
      <c r="T48" s="662">
        <v>5.8623349999999998E-2</v>
      </c>
      <c r="U48" s="948">
        <v>9.0409164538784864E-2</v>
      </c>
      <c r="AA48" s="551"/>
      <c r="AC48" s="552"/>
    </row>
    <row r="49" spans="1:110" s="550" customFormat="1" ht="12.95" customHeight="1">
      <c r="A49" s="934" t="s">
        <v>648</v>
      </c>
      <c r="B49" s="47"/>
      <c r="C49" s="671"/>
      <c r="D49" s="948">
        <v>8.976731655741188E-2</v>
      </c>
      <c r="E49" s="658">
        <v>1.2E-4</v>
      </c>
      <c r="F49" s="717">
        <v>0.35553319999999999</v>
      </c>
      <c r="G49" s="658">
        <v>4.0000000000000001E-3</v>
      </c>
      <c r="H49" s="658">
        <v>4.1383099999999997</v>
      </c>
      <c r="I49" s="658">
        <v>0.49</v>
      </c>
      <c r="J49" s="658">
        <v>7.0414889999999997E-3</v>
      </c>
      <c r="K49" s="659">
        <v>4.6999999999999999E-4</v>
      </c>
      <c r="L49" s="659">
        <v>7.2228340000000002E-2</v>
      </c>
      <c r="M49" s="659">
        <v>5.4000000000000001E-4</v>
      </c>
      <c r="N49" s="958">
        <f t="shared" si="0"/>
        <v>1.3182160845299172E-4</v>
      </c>
      <c r="O49" s="660">
        <v>140.4144</v>
      </c>
      <c r="P49" s="660">
        <v>1065185</v>
      </c>
      <c r="Q49" s="430">
        <v>95092.61</v>
      </c>
      <c r="R49" s="430">
        <v>3062172</v>
      </c>
      <c r="S49" s="430"/>
      <c r="T49" s="659">
        <v>7.2228340000000002E-2</v>
      </c>
      <c r="U49" s="948">
        <v>8.976731655741188E-2</v>
      </c>
      <c r="AA49" s="551"/>
      <c r="AC49" s="552"/>
    </row>
    <row r="50" spans="1:110" s="550" customFormat="1" ht="12.95" customHeight="1">
      <c r="A50" s="933" t="s">
        <v>649</v>
      </c>
      <c r="B50" s="3"/>
      <c r="C50" s="672"/>
      <c r="D50" s="948">
        <v>9.0221832161352558E-2</v>
      </c>
      <c r="E50" s="664">
        <v>9.5000000000000005E-5</v>
      </c>
      <c r="F50" s="717">
        <v>0.43073709999999998</v>
      </c>
      <c r="G50" s="664">
        <v>3.0999999999999999E-3</v>
      </c>
      <c r="H50" s="664">
        <v>2.7158739999999999</v>
      </c>
      <c r="I50" s="664">
        <v>0.62</v>
      </c>
      <c r="J50" s="664">
        <v>6.5055629999999998E-3</v>
      </c>
      <c r="K50" s="665">
        <v>6.9999999999999999E-4</v>
      </c>
      <c r="L50" s="665">
        <v>4.7915909999999999E-2</v>
      </c>
      <c r="M50" s="665">
        <v>8.1999999999999998E-4</v>
      </c>
      <c r="N50" s="958">
        <f t="shared" si="0"/>
        <v>1.3047921253193874E-4</v>
      </c>
      <c r="O50" s="46">
        <v>86.133359999999996</v>
      </c>
      <c r="P50" s="46">
        <v>660130.9</v>
      </c>
      <c r="Q50" s="666">
        <v>59428.58</v>
      </c>
      <c r="R50" s="666">
        <v>1559409</v>
      </c>
      <c r="S50" s="430"/>
      <c r="T50" s="665">
        <v>4.7915909999999999E-2</v>
      </c>
      <c r="U50" s="948">
        <v>9.0221832161352558E-2</v>
      </c>
      <c r="AA50" s="551"/>
      <c r="AC50" s="552"/>
    </row>
    <row r="51" spans="1:110" s="550" customFormat="1" ht="12.95" customHeight="1">
      <c r="A51" s="932" t="s">
        <v>650</v>
      </c>
      <c r="B51" s="669"/>
      <c r="C51" s="670"/>
      <c r="D51" s="948">
        <v>8.9364483432783692E-2</v>
      </c>
      <c r="E51" s="661">
        <v>6.8999999999999997E-5</v>
      </c>
      <c r="F51" s="717">
        <v>0.41984100000000002</v>
      </c>
      <c r="G51" s="661">
        <v>5.5999999999999999E-3</v>
      </c>
      <c r="H51" s="661">
        <v>4.0568030000000004</v>
      </c>
      <c r="I51" s="661">
        <v>0.43</v>
      </c>
      <c r="J51" s="661">
        <v>6.8653990000000003E-3</v>
      </c>
      <c r="K51" s="662">
        <v>4.0999999999999999E-4</v>
      </c>
      <c r="L51" s="662">
        <v>5.2342939999999998E-2</v>
      </c>
      <c r="M51" s="662">
        <v>1.1999999999999999E-3</v>
      </c>
      <c r="N51" s="958">
        <f t="shared" si="0"/>
        <v>9.341813002738108E-5</v>
      </c>
      <c r="O51" s="2">
        <v>104.0933</v>
      </c>
      <c r="P51" s="2">
        <v>1114273</v>
      </c>
      <c r="Q51" s="663">
        <v>98988.75</v>
      </c>
      <c r="R51" s="663">
        <v>2760096</v>
      </c>
      <c r="S51" s="430"/>
      <c r="T51" s="662">
        <v>5.2342939999999998E-2</v>
      </c>
      <c r="U51" s="948">
        <v>8.9364483432783692E-2</v>
      </c>
      <c r="AA51" s="551"/>
      <c r="AC51" s="552"/>
    </row>
    <row r="52" spans="1:110" s="553" customFormat="1" ht="12.95" customHeight="1">
      <c r="A52" s="931" t="s">
        <v>651</v>
      </c>
      <c r="B52" s="673"/>
      <c r="C52" s="674"/>
      <c r="D52" s="950">
        <v>6.5258345792270259E-2</v>
      </c>
      <c r="E52" s="675">
        <v>1.4999999999999999E-4</v>
      </c>
      <c r="F52" s="759">
        <v>0.23272300000000001</v>
      </c>
      <c r="G52" s="675">
        <v>2.8999999999999998E-3</v>
      </c>
      <c r="H52" s="675">
        <v>-2.299965E-2</v>
      </c>
      <c r="I52" s="675">
        <v>0.11</v>
      </c>
      <c r="J52" s="675">
        <v>2.5602490000000001E-3</v>
      </c>
      <c r="K52" s="676">
        <v>1.2999999999999999E-3</v>
      </c>
      <c r="L52" s="676">
        <v>7.548346E-3</v>
      </c>
      <c r="M52" s="676">
        <v>1.1999999999999999E-3</v>
      </c>
      <c r="N52" s="958">
        <f t="shared" si="0"/>
        <v>2.0016308805276533E-4</v>
      </c>
      <c r="O52" s="677">
        <v>33.849800000000002</v>
      </c>
      <c r="P52" s="677">
        <v>169111.1</v>
      </c>
      <c r="Q52" s="677">
        <v>11059.79</v>
      </c>
      <c r="R52" s="677">
        <v>724100.8</v>
      </c>
      <c r="S52" s="676">
        <v>7.548346E-3</v>
      </c>
      <c r="T52" s="676">
        <v>7.548346E-3</v>
      </c>
      <c r="U52" s="950">
        <v>6.5258345792270259E-2</v>
      </c>
      <c r="V52" s="550"/>
      <c r="W52" s="550"/>
      <c r="X52" s="550"/>
      <c r="Y52" s="550"/>
      <c r="Z52" s="550"/>
      <c r="AA52" s="551"/>
      <c r="AB52" s="550"/>
      <c r="AC52" s="552"/>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c r="BN52" s="550"/>
      <c r="BO52" s="550"/>
      <c r="BP52" s="550"/>
      <c r="BQ52" s="550"/>
      <c r="BR52" s="550"/>
      <c r="BS52" s="550"/>
      <c r="BT52" s="550"/>
      <c r="BU52" s="550"/>
      <c r="BV52" s="550"/>
      <c r="BW52" s="550"/>
      <c r="BX52" s="550"/>
      <c r="BY52" s="550"/>
      <c r="BZ52" s="550"/>
      <c r="CA52" s="550"/>
      <c r="CB52" s="550"/>
      <c r="CC52" s="550"/>
      <c r="CD52" s="550"/>
      <c r="CE52" s="550"/>
      <c r="CF52" s="550"/>
      <c r="CG52" s="550"/>
      <c r="CH52" s="550"/>
      <c r="CI52" s="550"/>
      <c r="CJ52" s="550"/>
      <c r="CK52" s="550"/>
      <c r="CL52" s="550"/>
      <c r="CM52" s="550"/>
      <c r="CN52" s="550"/>
      <c r="CO52" s="550"/>
      <c r="CP52" s="550"/>
      <c r="CQ52" s="550"/>
      <c r="CR52" s="550"/>
      <c r="CS52" s="550"/>
      <c r="CT52" s="550"/>
      <c r="CU52" s="550"/>
      <c r="CV52" s="550"/>
      <c r="CW52" s="550"/>
      <c r="CX52" s="550"/>
      <c r="CY52" s="550"/>
      <c r="CZ52" s="550"/>
      <c r="DA52" s="550"/>
      <c r="DB52" s="550"/>
      <c r="DC52" s="550"/>
      <c r="DD52" s="550"/>
      <c r="DE52" s="550"/>
      <c r="DF52" s="550"/>
    </row>
    <row r="53" spans="1:110" s="553" customFormat="1" ht="12.95" customHeight="1">
      <c r="A53" s="935" t="s">
        <v>652</v>
      </c>
      <c r="B53" s="678"/>
      <c r="C53" s="679"/>
      <c r="D53" s="950">
        <v>6.5065468042246569E-2</v>
      </c>
      <c r="E53" s="655">
        <v>1.2E-4</v>
      </c>
      <c r="F53" s="759">
        <v>0.24794849999999999</v>
      </c>
      <c r="G53" s="655">
        <v>2.8999999999999998E-3</v>
      </c>
      <c r="H53" s="655">
        <v>0.17765800000000001</v>
      </c>
      <c r="I53" s="655">
        <v>0.13</v>
      </c>
      <c r="J53" s="655">
        <v>5.5992739999999996E-3</v>
      </c>
      <c r="K53" s="656">
        <v>1E-3</v>
      </c>
      <c r="L53" s="656">
        <v>6.2049510000000002E-3</v>
      </c>
      <c r="M53" s="656">
        <v>8.8999999999999995E-4</v>
      </c>
      <c r="N53" s="958">
        <f t="shared" si="0"/>
        <v>1.4293739932654825E-4</v>
      </c>
      <c r="O53" s="657">
        <v>35.805889999999998</v>
      </c>
      <c r="P53" s="657">
        <v>250500.5</v>
      </c>
      <c r="Q53" s="657">
        <v>16194.05</v>
      </c>
      <c r="R53" s="657">
        <v>1033235</v>
      </c>
      <c r="S53" s="656">
        <v>6.2049510000000002E-3</v>
      </c>
      <c r="T53" s="656">
        <v>6.2049510000000002E-3</v>
      </c>
      <c r="U53" s="950">
        <v>6.5065468042246569E-2</v>
      </c>
      <c r="V53" s="550"/>
      <c r="W53" s="550"/>
      <c r="X53" s="550"/>
      <c r="Y53" s="550"/>
      <c r="Z53" s="550"/>
      <c r="AA53" s="551"/>
      <c r="AB53" s="550"/>
      <c r="AC53" s="552"/>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c r="BN53" s="550"/>
      <c r="BO53" s="550"/>
      <c r="BP53" s="550"/>
      <c r="BQ53" s="550"/>
      <c r="BR53" s="550"/>
      <c r="BS53" s="550"/>
      <c r="BT53" s="550"/>
      <c r="BU53" s="550"/>
      <c r="BV53" s="550"/>
      <c r="BW53" s="550"/>
      <c r="BX53" s="550"/>
      <c r="BY53" s="550"/>
      <c r="BZ53" s="550"/>
      <c r="CA53" s="550"/>
      <c r="CB53" s="550"/>
      <c r="CC53" s="550"/>
      <c r="CD53" s="550"/>
      <c r="CE53" s="550"/>
      <c r="CF53" s="550"/>
      <c r="CG53" s="550"/>
      <c r="CH53" s="550"/>
      <c r="CI53" s="550"/>
      <c r="CJ53" s="550"/>
      <c r="CK53" s="550"/>
      <c r="CL53" s="550"/>
      <c r="CM53" s="550"/>
      <c r="CN53" s="550"/>
      <c r="CO53" s="550"/>
      <c r="CP53" s="550"/>
      <c r="CQ53" s="550"/>
      <c r="CR53" s="550"/>
      <c r="CS53" s="550"/>
      <c r="CT53" s="550"/>
      <c r="CU53" s="550"/>
      <c r="CV53" s="550"/>
      <c r="CW53" s="550"/>
      <c r="CX53" s="550"/>
      <c r="CY53" s="550"/>
      <c r="CZ53" s="550"/>
      <c r="DA53" s="550"/>
      <c r="DB53" s="550"/>
      <c r="DC53" s="550"/>
      <c r="DD53" s="550"/>
      <c r="DE53" s="550"/>
      <c r="DF53" s="550"/>
    </row>
    <row r="54" spans="1:110" s="943" customFormat="1" ht="12.95" customHeight="1">
      <c r="A54" s="936" t="s">
        <v>653</v>
      </c>
      <c r="B54" s="937"/>
      <c r="C54" s="938"/>
      <c r="D54" s="939">
        <v>8.9103257253384943E-2</v>
      </c>
      <c r="E54" s="939">
        <v>7.6000000000000004E-5</v>
      </c>
      <c r="F54" s="939">
        <v>0.436919</v>
      </c>
      <c r="G54" s="939">
        <v>3.5999999999999999E-3</v>
      </c>
      <c r="H54" s="939">
        <v>6.7373529999999997</v>
      </c>
      <c r="I54" s="939">
        <v>0.4</v>
      </c>
      <c r="J54" s="940">
        <v>6.8618480000000003E-3</v>
      </c>
      <c r="K54" s="941">
        <v>3.1E-4</v>
      </c>
      <c r="L54" s="941">
        <v>0.22534090000000001</v>
      </c>
      <c r="M54" s="941">
        <v>1.8E-3</v>
      </c>
      <c r="N54" s="958">
        <f t="shared" si="0"/>
        <v>9.8385986214249223E-5</v>
      </c>
      <c r="O54" s="940">
        <v>146.17570000000001</v>
      </c>
      <c r="P54" s="940">
        <v>1485737</v>
      </c>
      <c r="Q54" s="942">
        <v>132415.1</v>
      </c>
      <c r="R54" s="942">
        <v>3402031</v>
      </c>
      <c r="S54" s="942"/>
      <c r="T54" s="941">
        <v>0.22534090000000001</v>
      </c>
      <c r="U54" s="939">
        <v>8.9103257253384943E-2</v>
      </c>
      <c r="AA54" s="944"/>
      <c r="AC54" s="945"/>
    </row>
    <row r="55" spans="1:110" s="550" customFormat="1" ht="12.95" customHeight="1">
      <c r="A55" s="934" t="s">
        <v>654</v>
      </c>
      <c r="B55" s="47"/>
      <c r="C55" s="671"/>
      <c r="D55" s="948">
        <v>9.049518030649778E-2</v>
      </c>
      <c r="E55" s="658">
        <v>1.1E-4</v>
      </c>
      <c r="F55" s="717">
        <v>0.41175709999999999</v>
      </c>
      <c r="G55" s="658">
        <v>5.5999999999999999E-3</v>
      </c>
      <c r="H55" s="658">
        <v>2.60711</v>
      </c>
      <c r="I55" s="658">
        <v>0.53</v>
      </c>
      <c r="J55" s="660">
        <v>7.248488E-3</v>
      </c>
      <c r="K55" s="680">
        <v>8.4999999999999995E-4</v>
      </c>
      <c r="L55" s="680">
        <v>7.9675360000000001E-2</v>
      </c>
      <c r="M55" s="680">
        <v>9.7999999999999997E-4</v>
      </c>
      <c r="N55" s="958">
        <f t="shared" si="0"/>
        <v>1.6763986992299936E-4</v>
      </c>
      <c r="O55" s="660">
        <v>98.379859999999994</v>
      </c>
      <c r="P55" s="660">
        <v>586852.4</v>
      </c>
      <c r="Q55" s="430">
        <v>53347.040000000001</v>
      </c>
      <c r="R55" s="430">
        <v>1471810</v>
      </c>
      <c r="S55" s="430"/>
      <c r="T55" s="680">
        <v>7.9675360000000001E-2</v>
      </c>
      <c r="U55" s="948">
        <v>9.049518030649778E-2</v>
      </c>
      <c r="AA55" s="551"/>
      <c r="AC55" s="552"/>
    </row>
    <row r="56" spans="1:110" s="550" customFormat="1" ht="12.95" customHeight="1">
      <c r="A56" s="933" t="s">
        <v>655</v>
      </c>
      <c r="B56" s="3"/>
      <c r="C56" s="672"/>
      <c r="D56" s="948">
        <v>8.8204214221878394E-2</v>
      </c>
      <c r="E56" s="664">
        <v>6.7000000000000002E-5</v>
      </c>
      <c r="F56" s="717">
        <v>0.41336899999999999</v>
      </c>
      <c r="G56" s="664">
        <v>3.8999999999999998E-3</v>
      </c>
      <c r="H56" s="664">
        <v>5.2713770000000002</v>
      </c>
      <c r="I56" s="664">
        <v>0.2</v>
      </c>
      <c r="J56" s="46">
        <v>6.9775949999999996E-3</v>
      </c>
      <c r="K56" s="48">
        <v>2.7999999999999998E-4</v>
      </c>
      <c r="L56" s="48">
        <v>7.4409639999999999E-2</v>
      </c>
      <c r="M56" s="48">
        <v>1.4E-3</v>
      </c>
      <c r="N56" s="958">
        <f t="shared" si="0"/>
        <v>6.7499286897732038E-5</v>
      </c>
      <c r="O56" s="46">
        <v>111.2206</v>
      </c>
      <c r="P56" s="46">
        <v>1647730</v>
      </c>
      <c r="Q56" s="666">
        <v>146103.79999999999</v>
      </c>
      <c r="R56" s="666">
        <v>3965299</v>
      </c>
      <c r="S56" s="430"/>
      <c r="T56" s="48">
        <v>7.4409639999999999E-2</v>
      </c>
      <c r="U56" s="948">
        <v>8.8204214221878394E-2</v>
      </c>
      <c r="AA56" s="551"/>
      <c r="AC56" s="552"/>
    </row>
    <row r="57" spans="1:110" s="550" customFormat="1" ht="12.95" customHeight="1">
      <c r="A57" s="932" t="s">
        <v>656</v>
      </c>
      <c r="B57" s="669"/>
      <c r="C57" s="670"/>
      <c r="D57" s="948">
        <v>8.8625112053919458E-2</v>
      </c>
      <c r="E57" s="661">
        <v>7.7999999999999999E-5</v>
      </c>
      <c r="F57" s="717">
        <v>0.40427669999999999</v>
      </c>
      <c r="G57" s="661">
        <v>2.7000000000000001E-3</v>
      </c>
      <c r="H57" s="661">
        <v>5.2186240000000002</v>
      </c>
      <c r="I57" s="661">
        <v>0.27</v>
      </c>
      <c r="J57" s="2">
        <v>7.2185929999999997E-3</v>
      </c>
      <c r="K57" s="4">
        <v>3.4000000000000002E-4</v>
      </c>
      <c r="L57" s="4">
        <v>6.0308760000000003E-2</v>
      </c>
      <c r="M57" s="4">
        <v>5.9000000000000003E-4</v>
      </c>
      <c r="N57" s="958">
        <f t="shared" si="0"/>
        <v>8.4178343598431804E-5</v>
      </c>
      <c r="O57" s="2">
        <v>110.1046</v>
      </c>
      <c r="P57" s="2">
        <v>1307992</v>
      </c>
      <c r="Q57" s="663">
        <v>116258.5</v>
      </c>
      <c r="R57" s="663">
        <v>3274599</v>
      </c>
      <c r="S57" s="430"/>
      <c r="T57" s="4">
        <v>6.0308760000000003E-2</v>
      </c>
      <c r="U57" s="948">
        <v>8.8625112053919458E-2</v>
      </c>
      <c r="AA57" s="551"/>
      <c r="AC57" s="552"/>
    </row>
    <row r="58" spans="1:110" s="550" customFormat="1" ht="12.95" customHeight="1">
      <c r="A58" s="934" t="s">
        <v>657</v>
      </c>
      <c r="B58" s="47"/>
      <c r="C58" s="671"/>
      <c r="D58" s="948">
        <v>9.0151400354202618E-2</v>
      </c>
      <c r="E58" s="658">
        <v>9.1000000000000003E-5</v>
      </c>
      <c r="F58" s="717">
        <v>0.40278069999999999</v>
      </c>
      <c r="G58" s="658">
        <v>3.0000000000000001E-3</v>
      </c>
      <c r="H58" s="658">
        <v>1.64968</v>
      </c>
      <c r="I58" s="658">
        <v>0.49</v>
      </c>
      <c r="J58" s="660">
        <v>6.6553339999999997E-3</v>
      </c>
      <c r="K58" s="680">
        <v>6.0999999999999997E-4</v>
      </c>
      <c r="L58" s="680">
        <v>3.2194140000000003E-2</v>
      </c>
      <c r="M58" s="680">
        <v>7.9000000000000001E-4</v>
      </c>
      <c r="N58" s="958">
        <f t="shared" si="0"/>
        <v>1.6822705517159829E-4</v>
      </c>
      <c r="O58" s="660">
        <v>118.6532</v>
      </c>
      <c r="P58" s="660">
        <v>705315.8</v>
      </c>
      <c r="Q58" s="430">
        <v>63748.2</v>
      </c>
      <c r="R58" s="430">
        <v>1766670</v>
      </c>
      <c r="S58" s="430"/>
      <c r="T58" s="680">
        <v>3.2194140000000003E-2</v>
      </c>
      <c r="U58" s="948">
        <v>9.0151400354202618E-2</v>
      </c>
      <c r="AA58" s="551"/>
      <c r="AC58" s="552"/>
    </row>
    <row r="59" spans="1:110" s="550" customFormat="1" ht="12.95" customHeight="1">
      <c r="A59" s="933" t="s">
        <v>658</v>
      </c>
      <c r="B59" s="3"/>
      <c r="C59" s="672"/>
      <c r="D59" s="948">
        <v>8.990180570414745E-2</v>
      </c>
      <c r="E59" s="664">
        <v>1.1E-4</v>
      </c>
      <c r="F59" s="717">
        <v>0.46283010000000002</v>
      </c>
      <c r="G59" s="664">
        <v>6.1999999999999998E-3</v>
      </c>
      <c r="H59" s="664">
        <v>2.376903</v>
      </c>
      <c r="I59" s="664">
        <v>0.48</v>
      </c>
      <c r="J59" s="46">
        <v>7.802196E-3</v>
      </c>
      <c r="K59" s="48">
        <v>8.8000000000000003E-4</v>
      </c>
      <c r="L59" s="48">
        <v>1.3973859999999999E-2</v>
      </c>
      <c r="M59" s="48">
        <v>8.1999999999999998E-4</v>
      </c>
      <c r="N59" s="958">
        <f t="shared" si="0"/>
        <v>1.5534453543095963E-4</v>
      </c>
      <c r="O59" s="46">
        <v>79.721199999999996</v>
      </c>
      <c r="P59" s="46">
        <v>513189.6</v>
      </c>
      <c r="Q59" s="666">
        <v>46147.57</v>
      </c>
      <c r="R59" s="666">
        <v>1147545</v>
      </c>
      <c r="S59" s="430"/>
      <c r="T59" s="48">
        <v>1.3973859999999999E-2</v>
      </c>
      <c r="U59" s="948">
        <v>8.990180570414745E-2</v>
      </c>
      <c r="AA59" s="551"/>
      <c r="AC59" s="552"/>
    </row>
    <row r="60" spans="1:110" s="550" customFormat="1" ht="12.95" customHeight="1">
      <c r="A60" s="932" t="s">
        <v>659</v>
      </c>
      <c r="B60" s="669"/>
      <c r="C60" s="670"/>
      <c r="D60" s="948">
        <v>8.7986212964350413E-2</v>
      </c>
      <c r="E60" s="661">
        <v>6.6000000000000005E-5</v>
      </c>
      <c r="F60" s="717">
        <v>0.4573411</v>
      </c>
      <c r="G60" s="661">
        <v>3.3E-3</v>
      </c>
      <c r="H60" s="661">
        <v>5.3273840000000003</v>
      </c>
      <c r="I60" s="661">
        <v>0.32</v>
      </c>
      <c r="J60" s="2">
        <v>6.7090889999999997E-3</v>
      </c>
      <c r="K60" s="4">
        <v>3.6000000000000002E-4</v>
      </c>
      <c r="L60" s="4">
        <v>6.2103739999999998E-2</v>
      </c>
      <c r="M60" s="4">
        <v>7.6999999999999996E-4</v>
      </c>
      <c r="N60" s="958">
        <f t="shared" si="0"/>
        <v>6.9585994381297564E-5</v>
      </c>
      <c r="O60" s="2">
        <v>108.9359</v>
      </c>
      <c r="P60" s="2">
        <v>1565486</v>
      </c>
      <c r="Q60" s="663">
        <v>139259.29999999999</v>
      </c>
      <c r="R60" s="663">
        <v>3473196</v>
      </c>
      <c r="S60" s="430"/>
      <c r="T60" s="4">
        <v>6.2103739999999998E-2</v>
      </c>
      <c r="U60" s="948">
        <v>8.7986212964350413E-2</v>
      </c>
      <c r="AA60" s="551"/>
      <c r="AC60" s="552"/>
    </row>
    <row r="61" spans="1:110" s="550" customFormat="1" ht="12.95" customHeight="1">
      <c r="A61" s="934" t="s">
        <v>660</v>
      </c>
      <c r="B61" s="47"/>
      <c r="C61" s="671"/>
      <c r="D61" s="948">
        <v>8.8123419105130357E-2</v>
      </c>
      <c r="E61" s="658">
        <v>6.7999999999999999E-5</v>
      </c>
      <c r="F61" s="717">
        <v>0.44943889999999997</v>
      </c>
      <c r="G61" s="658">
        <v>2.2000000000000001E-3</v>
      </c>
      <c r="H61" s="658">
        <v>5.7217609999999999</v>
      </c>
      <c r="I61" s="658">
        <v>0.42</v>
      </c>
      <c r="J61" s="660">
        <v>6.7323469999999996E-3</v>
      </c>
      <c r="K61" s="680">
        <v>3.2000000000000003E-4</v>
      </c>
      <c r="L61" s="680">
        <v>5.9390110000000003E-2</v>
      </c>
      <c r="M61" s="680">
        <v>4.6000000000000001E-4</v>
      </c>
      <c r="N61" s="958">
        <f t="shared" si="0"/>
        <v>7.6170216044734563E-5</v>
      </c>
      <c r="O61" s="660">
        <v>108.7422</v>
      </c>
      <c r="P61" s="660">
        <v>1427621</v>
      </c>
      <c r="Q61" s="430">
        <v>127138.2</v>
      </c>
      <c r="R61" s="430">
        <v>3238849</v>
      </c>
      <c r="S61" s="430"/>
      <c r="T61" s="680">
        <v>5.9390110000000003E-2</v>
      </c>
      <c r="U61" s="948">
        <v>8.8123419105130357E-2</v>
      </c>
      <c r="AA61" s="551"/>
      <c r="AC61" s="552"/>
    </row>
    <row r="62" spans="1:110" s="550" customFormat="1" ht="12.95" customHeight="1">
      <c r="A62" s="933" t="s">
        <v>661</v>
      </c>
      <c r="B62" s="3"/>
      <c r="C62" s="672"/>
      <c r="D62" s="948">
        <v>8.9758418112036803E-2</v>
      </c>
      <c r="E62" s="664">
        <v>1.2E-4</v>
      </c>
      <c r="F62" s="717">
        <v>0.41673549999999998</v>
      </c>
      <c r="G62" s="664">
        <v>6.4000000000000003E-3</v>
      </c>
      <c r="H62" s="664">
        <v>0.89719579999999999</v>
      </c>
      <c r="I62" s="664">
        <v>0.27</v>
      </c>
      <c r="J62" s="46">
        <v>7.468143E-3</v>
      </c>
      <c r="K62" s="48">
        <v>1.1000000000000001E-3</v>
      </c>
      <c r="L62" s="48">
        <v>2.3397100000000001E-2</v>
      </c>
      <c r="M62" s="48">
        <v>1.1999999999999999E-3</v>
      </c>
      <c r="N62" s="958">
        <f t="shared" si="0"/>
        <v>2.4492369117814854E-4</v>
      </c>
      <c r="O62" s="46">
        <v>81.783180000000002</v>
      </c>
      <c r="P62" s="46">
        <v>333912.90000000002</v>
      </c>
      <c r="Q62" s="666">
        <v>30290.240000000002</v>
      </c>
      <c r="R62" s="666">
        <v>817841.7</v>
      </c>
      <c r="S62" s="430"/>
      <c r="T62" s="48">
        <v>2.3397100000000001E-2</v>
      </c>
      <c r="U62" s="948">
        <v>8.9758418112036803E-2</v>
      </c>
      <c r="AA62" s="551"/>
      <c r="AC62" s="552"/>
    </row>
    <row r="63" spans="1:110" s="550" customFormat="1" ht="12.95" customHeight="1">
      <c r="A63" s="932" t="s">
        <v>662</v>
      </c>
      <c r="B63" s="669"/>
      <c r="C63" s="670"/>
      <c r="D63" s="948">
        <v>8.9751086319099962E-2</v>
      </c>
      <c r="E63" s="661">
        <v>1.1E-4</v>
      </c>
      <c r="F63" s="717">
        <v>0.43950260000000002</v>
      </c>
      <c r="G63" s="661">
        <v>5.0000000000000001E-3</v>
      </c>
      <c r="H63" s="661">
        <v>0.51873999999999998</v>
      </c>
      <c r="I63" s="661">
        <v>0.42</v>
      </c>
      <c r="J63" s="2">
        <v>7.3593850000000004E-3</v>
      </c>
      <c r="K63" s="4">
        <v>1.1999999999999999E-3</v>
      </c>
      <c r="L63" s="4">
        <v>2.1846870000000001E-2</v>
      </c>
      <c r="M63" s="4">
        <v>1E-3</v>
      </c>
      <c r="N63" s="958">
        <f t="shared" si="0"/>
        <v>1.9252867640280724E-4</v>
      </c>
      <c r="O63" s="2">
        <v>70.802440000000004</v>
      </c>
      <c r="P63" s="2">
        <v>367750.1</v>
      </c>
      <c r="Q63" s="663">
        <v>33266.83</v>
      </c>
      <c r="R63" s="663">
        <v>853201.7</v>
      </c>
      <c r="S63" s="430"/>
      <c r="T63" s="4">
        <v>2.1846870000000001E-2</v>
      </c>
      <c r="U63" s="948">
        <v>8.9751086319099962E-2</v>
      </c>
      <c r="AA63" s="551"/>
      <c r="AC63" s="552"/>
    </row>
    <row r="64" spans="1:110" s="549" customFormat="1" ht="12.95" customHeight="1">
      <c r="A64" s="931" t="s">
        <v>663</v>
      </c>
      <c r="B64" s="673"/>
      <c r="C64" s="674"/>
      <c r="D64" s="950">
        <v>6.5028914170394247E-2</v>
      </c>
      <c r="E64" s="675">
        <v>8.7999999999999998E-5</v>
      </c>
      <c r="F64" s="759">
        <v>0.273837</v>
      </c>
      <c r="G64" s="675">
        <v>2.5000000000000001E-3</v>
      </c>
      <c r="H64" s="675">
        <v>1.9277329999999999</v>
      </c>
      <c r="I64" s="675">
        <v>0.28999999999999998</v>
      </c>
      <c r="J64" s="677">
        <v>6.5354419999999998E-3</v>
      </c>
      <c r="K64" s="681">
        <v>4.6999999999999999E-4</v>
      </c>
      <c r="L64" s="681">
        <v>8.7885800000000007E-3</v>
      </c>
      <c r="M64" s="681">
        <v>4.0000000000000002E-4</v>
      </c>
      <c r="N64" s="958">
        <f t="shared" si="0"/>
        <v>1.1425131006691941E-4</v>
      </c>
      <c r="O64" s="677">
        <v>69.951369999999997</v>
      </c>
      <c r="P64" s="677">
        <v>612258.80000000005</v>
      </c>
      <c r="Q64" s="677">
        <v>40315.440000000002</v>
      </c>
      <c r="R64" s="677">
        <v>2207729</v>
      </c>
      <c r="S64" s="681">
        <v>8.7885800000000007E-3</v>
      </c>
      <c r="T64" s="681">
        <v>8.7885800000000007E-3</v>
      </c>
      <c r="U64" s="950">
        <v>6.5028914170394247E-2</v>
      </c>
      <c r="V64" s="469"/>
      <c r="W64" s="469"/>
      <c r="X64" s="469"/>
      <c r="Y64" s="469"/>
      <c r="Z64" s="469"/>
      <c r="AA64" s="547"/>
      <c r="AB64" s="469"/>
      <c r="AC64" s="548"/>
      <c r="AD64" s="469"/>
      <c r="AE64" s="469"/>
      <c r="AF64" s="469"/>
      <c r="AG64" s="469"/>
      <c r="AH64" s="469"/>
      <c r="AI64" s="469"/>
      <c r="AJ64" s="469"/>
      <c r="AK64" s="469"/>
      <c r="AL64" s="469"/>
      <c r="AM64" s="469"/>
      <c r="AN64" s="469"/>
      <c r="AO64" s="469"/>
      <c r="AP64" s="469"/>
      <c r="AQ64" s="469"/>
      <c r="AR64" s="469"/>
      <c r="AS64" s="469"/>
      <c r="AT64" s="469"/>
      <c r="AU64" s="469"/>
      <c r="AV64" s="469"/>
      <c r="AW64" s="469"/>
      <c r="AX64" s="469"/>
      <c r="AY64" s="469"/>
      <c r="AZ64" s="469"/>
      <c r="BA64" s="469"/>
      <c r="BB64" s="469"/>
      <c r="BC64" s="469"/>
      <c r="BD64" s="469"/>
      <c r="BE64" s="469"/>
      <c r="BF64" s="469"/>
      <c r="BG64" s="469"/>
      <c r="BH64" s="469"/>
      <c r="BI64" s="469"/>
      <c r="BJ64" s="469"/>
      <c r="BK64" s="469"/>
      <c r="BL64" s="469"/>
      <c r="BM64" s="469"/>
      <c r="BN64" s="469"/>
      <c r="BO64" s="469"/>
      <c r="BP64" s="469"/>
      <c r="BQ64" s="469"/>
      <c r="BR64" s="469"/>
      <c r="BS64" s="469"/>
      <c r="BT64" s="469"/>
      <c r="BU64" s="469"/>
      <c r="BV64" s="469"/>
      <c r="BW64" s="469"/>
      <c r="BX64" s="469"/>
      <c r="BY64" s="469"/>
      <c r="BZ64" s="469"/>
      <c r="CA64" s="469"/>
      <c r="CB64" s="469"/>
      <c r="CC64" s="469"/>
      <c r="CD64" s="469"/>
      <c r="CE64" s="469"/>
      <c r="CF64" s="469"/>
      <c r="CG64" s="469"/>
      <c r="CH64" s="469"/>
      <c r="CI64" s="469"/>
      <c r="CJ64" s="469"/>
      <c r="CK64" s="469"/>
      <c r="CL64" s="469"/>
      <c r="CM64" s="469"/>
      <c r="CN64" s="469"/>
      <c r="CO64" s="469"/>
      <c r="CP64" s="469"/>
      <c r="CQ64" s="469"/>
      <c r="CR64" s="469"/>
      <c r="CS64" s="469"/>
      <c r="CT64" s="469"/>
      <c r="CU64" s="469"/>
      <c r="CV64" s="469"/>
      <c r="CW64" s="469"/>
      <c r="CX64" s="469"/>
      <c r="CY64" s="469"/>
      <c r="CZ64" s="469"/>
      <c r="DA64" s="469"/>
      <c r="DB64" s="469"/>
      <c r="DC64" s="469"/>
      <c r="DD64" s="469"/>
      <c r="DE64" s="469"/>
      <c r="DF64" s="469"/>
    </row>
    <row r="65" spans="1:110" s="549" customFormat="1" ht="12.95" customHeight="1">
      <c r="A65" s="935" t="s">
        <v>664</v>
      </c>
      <c r="B65" s="678"/>
      <c r="C65" s="679"/>
      <c r="D65" s="950">
        <v>6.5255748095881291E-2</v>
      </c>
      <c r="E65" s="655">
        <v>8.5000000000000006E-5</v>
      </c>
      <c r="F65" s="759">
        <v>0.27855360000000001</v>
      </c>
      <c r="G65" s="655">
        <v>4.3E-3</v>
      </c>
      <c r="H65" s="655">
        <v>1.579971</v>
      </c>
      <c r="I65" s="655">
        <v>0.19</v>
      </c>
      <c r="J65" s="657">
        <v>7.1807219999999996E-3</v>
      </c>
      <c r="K65" s="682">
        <v>5.1999999999999995E-4</v>
      </c>
      <c r="L65" s="682">
        <v>6.6039760000000001E-3</v>
      </c>
      <c r="M65" s="682">
        <v>4.4999999999999999E-4</v>
      </c>
      <c r="N65" s="958">
        <f t="shared" si="0"/>
        <v>1.2786629481513788E-4</v>
      </c>
      <c r="O65" s="657">
        <v>71.950069999999997</v>
      </c>
      <c r="P65" s="657">
        <v>562697.69999999995</v>
      </c>
      <c r="Q65" s="657">
        <v>36854.42</v>
      </c>
      <c r="R65" s="657">
        <v>1985574</v>
      </c>
      <c r="S65" s="682">
        <v>6.6039760000000001E-3</v>
      </c>
      <c r="T65" s="682">
        <v>6.6039760000000001E-3</v>
      </c>
      <c r="U65" s="950">
        <v>6.5255748095881291E-2</v>
      </c>
      <c r="V65" s="469"/>
      <c r="W65" s="469"/>
      <c r="X65" s="469"/>
      <c r="Y65" s="469"/>
      <c r="Z65" s="469"/>
      <c r="AA65" s="547"/>
      <c r="AB65" s="469"/>
      <c r="AC65" s="548"/>
      <c r="AD65" s="469"/>
      <c r="AE65" s="469"/>
      <c r="AF65" s="469"/>
      <c r="AG65" s="469"/>
      <c r="AH65" s="469"/>
      <c r="AI65" s="469"/>
      <c r="AJ65" s="469"/>
      <c r="AK65" s="469"/>
      <c r="AL65" s="469"/>
      <c r="AM65" s="469"/>
      <c r="AN65" s="469"/>
      <c r="AO65" s="469"/>
      <c r="AP65" s="469"/>
      <c r="AQ65" s="469"/>
      <c r="AR65" s="469"/>
      <c r="AS65" s="469"/>
      <c r="AT65" s="469"/>
      <c r="AU65" s="469"/>
      <c r="AV65" s="469"/>
      <c r="AW65" s="469"/>
      <c r="AX65" s="469"/>
      <c r="AY65" s="469"/>
      <c r="AZ65" s="469"/>
      <c r="BA65" s="469"/>
      <c r="BB65" s="469"/>
      <c r="BC65" s="469"/>
      <c r="BD65" s="469"/>
      <c r="BE65" s="469"/>
      <c r="BF65" s="469"/>
      <c r="BG65" s="469"/>
      <c r="BH65" s="469"/>
      <c r="BI65" s="469"/>
      <c r="BJ65" s="469"/>
      <c r="BK65" s="469"/>
      <c r="BL65" s="469"/>
      <c r="BM65" s="469"/>
      <c r="BN65" s="469"/>
      <c r="BO65" s="469"/>
      <c r="BP65" s="469"/>
      <c r="BQ65" s="469"/>
      <c r="BR65" s="469"/>
      <c r="BS65" s="469"/>
      <c r="BT65" s="469"/>
      <c r="BU65" s="469"/>
      <c r="BV65" s="469"/>
      <c r="BW65" s="469"/>
      <c r="BX65" s="469"/>
      <c r="BY65" s="469"/>
      <c r="BZ65" s="469"/>
      <c r="CA65" s="469"/>
      <c r="CB65" s="469"/>
      <c r="CC65" s="469"/>
      <c r="CD65" s="469"/>
      <c r="CE65" s="469"/>
      <c r="CF65" s="469"/>
      <c r="CG65" s="469"/>
      <c r="CH65" s="469"/>
      <c r="CI65" s="469"/>
      <c r="CJ65" s="469"/>
      <c r="CK65" s="469"/>
      <c r="CL65" s="469"/>
      <c r="CM65" s="469"/>
      <c r="CN65" s="469"/>
      <c r="CO65" s="469"/>
      <c r="CP65" s="469"/>
      <c r="CQ65" s="469"/>
      <c r="CR65" s="469"/>
      <c r="CS65" s="469"/>
      <c r="CT65" s="469"/>
      <c r="CU65" s="469"/>
      <c r="CV65" s="469"/>
      <c r="CW65" s="469"/>
      <c r="CX65" s="469"/>
      <c r="CY65" s="469"/>
      <c r="CZ65" s="469"/>
      <c r="DA65" s="469"/>
      <c r="DB65" s="469"/>
      <c r="DC65" s="469"/>
      <c r="DD65" s="469"/>
      <c r="DE65" s="469"/>
      <c r="DF65" s="469"/>
    </row>
    <row r="66" spans="1:110" s="549" customFormat="1" ht="12.95" customHeight="1">
      <c r="A66" s="932" t="s">
        <v>665</v>
      </c>
      <c r="B66" s="669"/>
      <c r="C66" s="670"/>
      <c r="D66" s="948">
        <v>8.9125429016905081E-2</v>
      </c>
      <c r="E66" s="661">
        <v>8.7999999999999998E-5</v>
      </c>
      <c r="F66" s="717">
        <v>0.37937890000000002</v>
      </c>
      <c r="G66" s="661">
        <v>3.8999999999999998E-3</v>
      </c>
      <c r="H66" s="661">
        <v>4.2608689999999996</v>
      </c>
      <c r="I66" s="661">
        <v>0.36</v>
      </c>
      <c r="J66" s="2">
        <v>6.3547370000000001E-3</v>
      </c>
      <c r="K66" s="4">
        <v>3.6999999999999999E-4</v>
      </c>
      <c r="L66" s="4">
        <v>8.5753739999999995E-2</v>
      </c>
      <c r="M66" s="4">
        <v>3.8E-3</v>
      </c>
      <c r="N66" s="958">
        <f t="shared" si="0"/>
        <v>9.6271587371284627E-5</v>
      </c>
      <c r="O66" s="2">
        <v>116.64149999999999</v>
      </c>
      <c r="P66" s="2">
        <v>1211588</v>
      </c>
      <c r="Q66" s="663">
        <v>108646.7</v>
      </c>
      <c r="R66" s="663">
        <v>3370228</v>
      </c>
      <c r="S66" s="430"/>
      <c r="T66" s="4">
        <v>8.5753739999999995E-2</v>
      </c>
      <c r="U66" s="948">
        <v>8.9125429016905081E-2</v>
      </c>
      <c r="V66" s="469"/>
      <c r="W66" s="469"/>
      <c r="X66" s="469"/>
      <c r="Y66" s="469"/>
      <c r="Z66" s="469"/>
      <c r="AA66" s="547"/>
      <c r="AB66" s="469"/>
      <c r="AC66" s="548"/>
      <c r="AD66" s="469"/>
      <c r="AE66" s="469"/>
      <c r="AF66" s="469"/>
      <c r="AG66" s="469"/>
      <c r="AH66" s="469"/>
      <c r="AI66" s="469"/>
      <c r="AJ66" s="469"/>
      <c r="AK66" s="469"/>
      <c r="AL66" s="469"/>
      <c r="AM66" s="469"/>
      <c r="AN66" s="469"/>
      <c r="AO66" s="469"/>
      <c r="AP66" s="469"/>
      <c r="AQ66" s="469"/>
      <c r="AR66" s="469"/>
      <c r="AS66" s="469"/>
      <c r="AT66" s="469"/>
      <c r="AU66" s="469"/>
      <c r="AV66" s="469"/>
      <c r="AW66" s="469"/>
      <c r="AX66" s="469"/>
      <c r="AY66" s="469"/>
      <c r="AZ66" s="469"/>
      <c r="BA66" s="469"/>
      <c r="BB66" s="469"/>
      <c r="BC66" s="469"/>
      <c r="BD66" s="469"/>
      <c r="BE66" s="469"/>
      <c r="BF66" s="469"/>
      <c r="BG66" s="469"/>
      <c r="BH66" s="469"/>
      <c r="BI66" s="469"/>
      <c r="BJ66" s="469"/>
      <c r="BK66" s="469"/>
      <c r="BL66" s="469"/>
      <c r="BM66" s="469"/>
      <c r="BN66" s="469"/>
      <c r="BO66" s="469"/>
      <c r="BP66" s="469"/>
      <c r="BQ66" s="469"/>
      <c r="BR66" s="469"/>
      <c r="BS66" s="469"/>
      <c r="BT66" s="469"/>
      <c r="BU66" s="469"/>
      <c r="BV66" s="469"/>
      <c r="BW66" s="469"/>
      <c r="BX66" s="469"/>
      <c r="BY66" s="469"/>
      <c r="BZ66" s="469"/>
      <c r="CA66" s="469"/>
      <c r="CB66" s="469"/>
      <c r="CC66" s="469"/>
      <c r="CD66" s="469"/>
      <c r="CE66" s="469"/>
      <c r="CF66" s="469"/>
      <c r="CG66" s="469"/>
      <c r="CH66" s="469"/>
      <c r="CI66" s="469"/>
      <c r="CJ66" s="469"/>
      <c r="CK66" s="469"/>
      <c r="CL66" s="469"/>
      <c r="CM66" s="469"/>
      <c r="CN66" s="469"/>
      <c r="CO66" s="469"/>
      <c r="CP66" s="469"/>
      <c r="CQ66" s="469"/>
      <c r="CR66" s="469"/>
      <c r="CS66" s="469"/>
      <c r="CT66" s="469"/>
      <c r="CU66" s="469"/>
      <c r="CV66" s="469"/>
      <c r="CW66" s="469"/>
      <c r="CX66" s="469"/>
      <c r="CY66" s="469"/>
      <c r="CZ66" s="469"/>
      <c r="DA66" s="469"/>
      <c r="DB66" s="469"/>
      <c r="DC66" s="469"/>
      <c r="DD66" s="469"/>
      <c r="DE66" s="469"/>
      <c r="DF66" s="469"/>
    </row>
    <row r="67" spans="1:110" s="549" customFormat="1" ht="12.95" customHeight="1">
      <c r="A67" s="934" t="s">
        <v>666</v>
      </c>
      <c r="B67" s="47"/>
      <c r="C67" s="671"/>
      <c r="D67" s="948">
        <v>9.0057681461582328E-2</v>
      </c>
      <c r="E67" s="658">
        <v>9.2999999999999997E-5</v>
      </c>
      <c r="F67" s="717">
        <v>0.38844469999999998</v>
      </c>
      <c r="G67" s="658">
        <v>2.3999999999999998E-3</v>
      </c>
      <c r="H67" s="658">
        <v>3.4050720000000001</v>
      </c>
      <c r="I67" s="658">
        <v>0.42</v>
      </c>
      <c r="J67" s="660">
        <v>6.927023E-3</v>
      </c>
      <c r="K67" s="680">
        <v>5.0000000000000001E-4</v>
      </c>
      <c r="L67" s="680">
        <v>4.4061360000000001E-2</v>
      </c>
      <c r="M67" s="680">
        <v>5.6999999999999998E-4</v>
      </c>
      <c r="N67" s="958">
        <f t="shared" si="0"/>
        <v>1.2718476346508295E-4</v>
      </c>
      <c r="O67" s="660">
        <v>116.4456</v>
      </c>
      <c r="P67" s="660">
        <v>915562.5</v>
      </c>
      <c r="Q67" s="430">
        <v>82964.509999999995</v>
      </c>
      <c r="R67" s="430">
        <v>2346104</v>
      </c>
      <c r="S67" s="430"/>
      <c r="T67" s="680">
        <v>4.4061360000000001E-2</v>
      </c>
      <c r="U67" s="948">
        <v>9.0057681461582328E-2</v>
      </c>
      <c r="V67" s="469"/>
      <c r="W67" s="469"/>
      <c r="X67" s="469"/>
      <c r="Y67" s="469"/>
      <c r="Z67" s="469"/>
      <c r="AA67" s="547"/>
      <c r="AB67" s="469"/>
      <c r="AC67" s="548"/>
      <c r="AD67" s="469"/>
      <c r="AE67" s="469"/>
      <c r="AF67" s="469"/>
      <c r="AG67" s="469"/>
      <c r="AH67" s="469"/>
      <c r="AI67" s="469"/>
      <c r="AJ67" s="469"/>
      <c r="AK67" s="469"/>
      <c r="AL67" s="469"/>
      <c r="AM67" s="469"/>
      <c r="AN67" s="469"/>
      <c r="AO67" s="469"/>
      <c r="AP67" s="469"/>
      <c r="AQ67" s="469"/>
      <c r="AR67" s="469"/>
      <c r="AS67" s="469"/>
      <c r="AT67" s="469"/>
      <c r="AU67" s="469"/>
      <c r="AV67" s="469"/>
      <c r="AW67" s="469"/>
      <c r="AX67" s="469"/>
      <c r="AY67" s="469"/>
      <c r="AZ67" s="469"/>
      <c r="BA67" s="469"/>
      <c r="BB67" s="469"/>
      <c r="BC67" s="469"/>
      <c r="BD67" s="469"/>
      <c r="BE67" s="469"/>
      <c r="BF67" s="469"/>
      <c r="BG67" s="469"/>
      <c r="BH67" s="469"/>
      <c r="BI67" s="469"/>
      <c r="BJ67" s="469"/>
      <c r="BK67" s="469"/>
      <c r="BL67" s="469"/>
      <c r="BM67" s="469"/>
      <c r="BN67" s="469"/>
      <c r="BO67" s="469"/>
      <c r="BP67" s="469"/>
      <c r="BQ67" s="469"/>
      <c r="BR67" s="469"/>
      <c r="BS67" s="469"/>
      <c r="BT67" s="469"/>
      <c r="BU67" s="469"/>
      <c r="BV67" s="469"/>
      <c r="BW67" s="469"/>
      <c r="BX67" s="469"/>
      <c r="BY67" s="469"/>
      <c r="BZ67" s="469"/>
      <c r="CA67" s="469"/>
      <c r="CB67" s="469"/>
      <c r="CC67" s="469"/>
      <c r="CD67" s="469"/>
      <c r="CE67" s="469"/>
      <c r="CF67" s="469"/>
      <c r="CG67" s="469"/>
      <c r="CH67" s="469"/>
      <c r="CI67" s="469"/>
      <c r="CJ67" s="469"/>
      <c r="CK67" s="469"/>
      <c r="CL67" s="469"/>
      <c r="CM67" s="469"/>
      <c r="CN67" s="469"/>
      <c r="CO67" s="469"/>
      <c r="CP67" s="469"/>
      <c r="CQ67" s="469"/>
      <c r="CR67" s="469"/>
      <c r="CS67" s="469"/>
      <c r="CT67" s="469"/>
      <c r="CU67" s="469"/>
      <c r="CV67" s="469"/>
      <c r="CW67" s="469"/>
      <c r="CX67" s="469"/>
      <c r="CY67" s="469"/>
      <c r="CZ67" s="469"/>
      <c r="DA67" s="469"/>
      <c r="DB67" s="469"/>
      <c r="DC67" s="469"/>
      <c r="DD67" s="469"/>
      <c r="DE67" s="469"/>
      <c r="DF67" s="469"/>
    </row>
    <row r="68" spans="1:110" s="549" customFormat="1" ht="12.95" customHeight="1">
      <c r="A68" s="933" t="s">
        <v>667</v>
      </c>
      <c r="B68" s="3"/>
      <c r="C68" s="672"/>
      <c r="D68" s="948">
        <v>9.0238118781449522E-2</v>
      </c>
      <c r="E68" s="664">
        <v>7.8999999999999996E-5</v>
      </c>
      <c r="F68" s="717">
        <v>0.37303310000000001</v>
      </c>
      <c r="G68" s="664">
        <v>7.3000000000000001E-3</v>
      </c>
      <c r="H68" s="664">
        <v>3.9648850000000002</v>
      </c>
      <c r="I68" s="664">
        <v>0.24</v>
      </c>
      <c r="J68" s="46">
        <v>7.0954980000000004E-3</v>
      </c>
      <c r="K68" s="48">
        <v>4.4999999999999999E-4</v>
      </c>
      <c r="L68" s="48">
        <v>4.8414209999999999E-2</v>
      </c>
      <c r="M68" s="48">
        <v>7.3999999999999999E-4</v>
      </c>
      <c r="N68" s="958">
        <f t="shared" si="0"/>
        <v>1.866715449063914E-4</v>
      </c>
      <c r="O68" s="46">
        <v>275.00619999999998</v>
      </c>
      <c r="P68" s="46">
        <v>1473209</v>
      </c>
      <c r="Q68" s="666">
        <v>133960.4</v>
      </c>
      <c r="R68" s="666">
        <v>4589924</v>
      </c>
      <c r="S68" s="430"/>
      <c r="T68" s="48">
        <v>4.8414209999999999E-2</v>
      </c>
      <c r="U68" s="948">
        <v>9.0238118781449522E-2</v>
      </c>
      <c r="V68" s="469"/>
      <c r="W68" s="469"/>
      <c r="X68" s="469"/>
      <c r="Y68" s="469"/>
      <c r="Z68" s="469"/>
      <c r="AA68" s="547"/>
      <c r="AB68" s="469"/>
      <c r="AC68" s="548"/>
      <c r="AD68" s="469"/>
      <c r="AE68" s="469"/>
      <c r="AF68" s="469"/>
      <c r="AG68" s="469"/>
      <c r="AH68" s="469"/>
      <c r="AI68" s="469"/>
      <c r="AJ68" s="469"/>
      <c r="AK68" s="469"/>
      <c r="AL68" s="469"/>
      <c r="AM68" s="469"/>
      <c r="AN68" s="469"/>
      <c r="AO68" s="469"/>
      <c r="AP68" s="469"/>
      <c r="AQ68" s="469"/>
      <c r="AR68" s="469"/>
      <c r="AS68" s="469"/>
      <c r="AT68" s="469"/>
      <c r="AU68" s="469"/>
      <c r="AV68" s="469"/>
      <c r="AW68" s="469"/>
      <c r="AX68" s="469"/>
      <c r="AY68" s="469"/>
      <c r="AZ68" s="469"/>
      <c r="BA68" s="469"/>
      <c r="BB68" s="469"/>
      <c r="BC68" s="469"/>
      <c r="BD68" s="469"/>
      <c r="BE68" s="469"/>
      <c r="BF68" s="469"/>
      <c r="BG68" s="469"/>
      <c r="BH68" s="469"/>
      <c r="BI68" s="469"/>
      <c r="BJ68" s="469"/>
      <c r="BK68" s="469"/>
      <c r="BL68" s="469"/>
      <c r="BM68" s="469"/>
      <c r="BN68" s="469"/>
      <c r="BO68" s="469"/>
      <c r="BP68" s="469"/>
      <c r="BQ68" s="469"/>
      <c r="BR68" s="469"/>
      <c r="BS68" s="469"/>
      <c r="BT68" s="469"/>
      <c r="BU68" s="469"/>
      <c r="BV68" s="469"/>
      <c r="BW68" s="469"/>
      <c r="BX68" s="469"/>
      <c r="BY68" s="469"/>
      <c r="BZ68" s="469"/>
      <c r="CA68" s="469"/>
      <c r="CB68" s="469"/>
      <c r="CC68" s="469"/>
      <c r="CD68" s="469"/>
      <c r="CE68" s="469"/>
      <c r="CF68" s="469"/>
      <c r="CG68" s="469"/>
      <c r="CH68" s="469"/>
      <c r="CI68" s="469"/>
      <c r="CJ68" s="469"/>
      <c r="CK68" s="469"/>
      <c r="CL68" s="469"/>
      <c r="CM68" s="469"/>
      <c r="CN68" s="469"/>
      <c r="CO68" s="469"/>
      <c r="CP68" s="469"/>
      <c r="CQ68" s="469"/>
      <c r="CR68" s="469"/>
      <c r="CS68" s="469"/>
      <c r="CT68" s="469"/>
      <c r="CU68" s="469"/>
      <c r="CV68" s="469"/>
      <c r="CW68" s="469"/>
      <c r="CX68" s="469"/>
      <c r="CY68" s="469"/>
      <c r="CZ68" s="469"/>
      <c r="DA68" s="469"/>
      <c r="DB68" s="469"/>
      <c r="DC68" s="469"/>
      <c r="DD68" s="469"/>
      <c r="DE68" s="469"/>
      <c r="DF68" s="469"/>
    </row>
    <row r="69" spans="1:110" s="549" customFormat="1" ht="12.95" customHeight="1">
      <c r="A69" s="932" t="s">
        <v>668</v>
      </c>
      <c r="B69" s="669"/>
      <c r="C69" s="670"/>
      <c r="D69" s="948">
        <v>9.0088850526543418E-2</v>
      </c>
      <c r="E69" s="661">
        <v>8.7000000000000001E-5</v>
      </c>
      <c r="F69" s="717">
        <v>0.40148820000000002</v>
      </c>
      <c r="G69" s="661">
        <v>6.1000000000000004E-3</v>
      </c>
      <c r="H69" s="661">
        <v>2.5331920000000001</v>
      </c>
      <c r="I69" s="661">
        <v>0.42</v>
      </c>
      <c r="J69" s="2">
        <v>7.5119200000000001E-3</v>
      </c>
      <c r="K69" s="4">
        <v>5.1999999999999995E-4</v>
      </c>
      <c r="L69" s="4">
        <v>7.4293059999999994E-2</v>
      </c>
      <c r="M69" s="4">
        <v>1.6000000000000001E-3</v>
      </c>
      <c r="N69" s="958">
        <f t="shared" si="0"/>
        <v>1.0331728454561137E-4</v>
      </c>
      <c r="O69" s="2">
        <v>83.670789999999997</v>
      </c>
      <c r="P69" s="2">
        <v>809843.1</v>
      </c>
      <c r="Q69" s="663">
        <v>73500.429999999993</v>
      </c>
      <c r="R69" s="663">
        <v>2139824</v>
      </c>
      <c r="S69" s="430"/>
      <c r="T69" s="4">
        <v>7.4293059999999994E-2</v>
      </c>
      <c r="U69" s="948">
        <v>9.0088850526543418E-2</v>
      </c>
      <c r="V69" s="469"/>
      <c r="W69" s="469"/>
      <c r="X69" s="469"/>
      <c r="Y69" s="469"/>
      <c r="Z69" s="469"/>
      <c r="AA69" s="547"/>
      <c r="AB69" s="469"/>
      <c r="AC69" s="548"/>
      <c r="AD69" s="469"/>
      <c r="AE69" s="469"/>
      <c r="AF69" s="469"/>
      <c r="AG69" s="469"/>
      <c r="AH69" s="469"/>
      <c r="AI69" s="469"/>
      <c r="AJ69" s="469"/>
      <c r="AK69" s="469"/>
      <c r="AL69" s="469"/>
      <c r="AM69" s="469"/>
      <c r="AN69" s="469"/>
      <c r="AO69" s="469"/>
      <c r="AP69" s="469"/>
      <c r="AQ69" s="469"/>
      <c r="AR69" s="469"/>
      <c r="AS69" s="469"/>
      <c r="AT69" s="469"/>
      <c r="AU69" s="469"/>
      <c r="AV69" s="469"/>
      <c r="AW69" s="469"/>
      <c r="AX69" s="469"/>
      <c r="AY69" s="469"/>
      <c r="AZ69" s="469"/>
      <c r="BA69" s="469"/>
      <c r="BB69" s="469"/>
      <c r="BC69" s="469"/>
      <c r="BD69" s="469"/>
      <c r="BE69" s="469"/>
      <c r="BF69" s="469"/>
      <c r="BG69" s="469"/>
      <c r="BH69" s="469"/>
      <c r="BI69" s="469"/>
      <c r="BJ69" s="469"/>
      <c r="BK69" s="469"/>
      <c r="BL69" s="469"/>
      <c r="BM69" s="469"/>
      <c r="BN69" s="469"/>
      <c r="BO69" s="469"/>
      <c r="BP69" s="469"/>
      <c r="BQ69" s="469"/>
      <c r="BR69" s="469"/>
      <c r="BS69" s="469"/>
      <c r="BT69" s="469"/>
      <c r="BU69" s="469"/>
      <c r="BV69" s="469"/>
      <c r="BW69" s="469"/>
      <c r="BX69" s="469"/>
      <c r="BY69" s="469"/>
      <c r="BZ69" s="469"/>
      <c r="CA69" s="469"/>
      <c r="CB69" s="469"/>
      <c r="CC69" s="469"/>
      <c r="CD69" s="469"/>
      <c r="CE69" s="469"/>
      <c r="CF69" s="469"/>
      <c r="CG69" s="469"/>
      <c r="CH69" s="469"/>
      <c r="CI69" s="469"/>
      <c r="CJ69" s="469"/>
      <c r="CK69" s="469"/>
      <c r="CL69" s="469"/>
      <c r="CM69" s="469"/>
      <c r="CN69" s="469"/>
      <c r="CO69" s="469"/>
      <c r="CP69" s="469"/>
      <c r="CQ69" s="469"/>
      <c r="CR69" s="469"/>
      <c r="CS69" s="469"/>
      <c r="CT69" s="469"/>
      <c r="CU69" s="469"/>
      <c r="CV69" s="469"/>
      <c r="CW69" s="469"/>
      <c r="CX69" s="469"/>
      <c r="CY69" s="469"/>
      <c r="CZ69" s="469"/>
      <c r="DA69" s="469"/>
      <c r="DB69" s="469"/>
      <c r="DC69" s="469"/>
      <c r="DD69" s="469"/>
      <c r="DE69" s="469"/>
      <c r="DF69" s="469"/>
    </row>
    <row r="70" spans="1:110" s="946" customFormat="1" ht="12.95" customHeight="1">
      <c r="A70" s="936" t="s">
        <v>669</v>
      </c>
      <c r="B70" s="937"/>
      <c r="C70" s="938"/>
      <c r="D70" s="939">
        <v>9.0425157912882317E-2</v>
      </c>
      <c r="E70" s="939">
        <v>9.2999999999999997E-5</v>
      </c>
      <c r="F70" s="939">
        <v>0.45497369999999998</v>
      </c>
      <c r="G70" s="939">
        <v>4.7000000000000002E-3</v>
      </c>
      <c r="H70" s="939">
        <v>2.849656</v>
      </c>
      <c r="I70" s="939">
        <v>0.42</v>
      </c>
      <c r="J70" s="940">
        <v>5.7611269999999996E-3</v>
      </c>
      <c r="K70" s="941">
        <v>8.7000000000000001E-4</v>
      </c>
      <c r="L70" s="941">
        <v>0.16578889999999999</v>
      </c>
      <c r="M70" s="941">
        <v>4.1999999999999997E-3</v>
      </c>
      <c r="N70" s="958">
        <f t="shared" si="0"/>
        <v>1.1125323342590003E-4</v>
      </c>
      <c r="O70" s="940">
        <v>75.080879999999993</v>
      </c>
      <c r="P70" s="940">
        <v>674864.7</v>
      </c>
      <c r="Q70" s="942">
        <v>61290.03</v>
      </c>
      <c r="R70" s="942">
        <v>1546723</v>
      </c>
      <c r="S70" s="942"/>
      <c r="T70" s="941">
        <v>0.16578889999999999</v>
      </c>
      <c r="U70" s="939">
        <v>9.0425157912882317E-2</v>
      </c>
      <c r="V70" s="943"/>
      <c r="W70" s="943"/>
      <c r="X70" s="943"/>
      <c r="Y70" s="943"/>
      <c r="Z70" s="943"/>
      <c r="AA70" s="944"/>
      <c r="AB70" s="943"/>
      <c r="AC70" s="945"/>
      <c r="AD70" s="943"/>
      <c r="AE70" s="943"/>
      <c r="AF70" s="943"/>
      <c r="AG70" s="943"/>
      <c r="AH70" s="943"/>
      <c r="AI70" s="943"/>
      <c r="AJ70" s="943"/>
      <c r="AK70" s="943"/>
      <c r="AL70" s="943"/>
      <c r="AM70" s="943"/>
      <c r="AN70" s="943"/>
      <c r="AO70" s="943"/>
      <c r="AP70" s="943"/>
      <c r="AQ70" s="943"/>
      <c r="AR70" s="943"/>
      <c r="AS70" s="943"/>
      <c r="AT70" s="943"/>
      <c r="AU70" s="943"/>
      <c r="AV70" s="943"/>
      <c r="AW70" s="943"/>
      <c r="AX70" s="943"/>
      <c r="AY70" s="943"/>
      <c r="AZ70" s="943"/>
      <c r="BA70" s="943"/>
      <c r="BB70" s="943"/>
      <c r="BC70" s="943"/>
      <c r="BD70" s="943"/>
      <c r="BE70" s="943"/>
      <c r="BF70" s="943"/>
      <c r="BG70" s="943"/>
      <c r="BH70" s="943"/>
      <c r="BI70" s="943"/>
      <c r="BJ70" s="943"/>
      <c r="BK70" s="943"/>
      <c r="BL70" s="943"/>
      <c r="BM70" s="943"/>
      <c r="BN70" s="943"/>
      <c r="BO70" s="943"/>
      <c r="BP70" s="943"/>
      <c r="BQ70" s="943"/>
      <c r="BR70" s="943"/>
      <c r="BS70" s="943"/>
      <c r="BT70" s="943"/>
      <c r="BU70" s="943"/>
      <c r="BV70" s="943"/>
      <c r="BW70" s="943"/>
      <c r="BX70" s="943"/>
      <c r="BY70" s="943"/>
      <c r="BZ70" s="943"/>
      <c r="CA70" s="943"/>
      <c r="CB70" s="943"/>
      <c r="CC70" s="943"/>
      <c r="CD70" s="943"/>
      <c r="CE70" s="943"/>
      <c r="CF70" s="943"/>
      <c r="CG70" s="943"/>
      <c r="CH70" s="943"/>
      <c r="CI70" s="943"/>
      <c r="CJ70" s="943"/>
      <c r="CK70" s="943"/>
      <c r="CL70" s="943"/>
      <c r="CM70" s="943"/>
      <c r="CN70" s="943"/>
      <c r="CO70" s="943"/>
      <c r="CP70" s="943"/>
      <c r="CQ70" s="943"/>
      <c r="CR70" s="943"/>
      <c r="CS70" s="943"/>
      <c r="CT70" s="943"/>
      <c r="CU70" s="943"/>
      <c r="CV70" s="943"/>
      <c r="CW70" s="943"/>
      <c r="CX70" s="943"/>
      <c r="CY70" s="943"/>
      <c r="CZ70" s="943"/>
      <c r="DA70" s="943"/>
      <c r="DB70" s="943"/>
      <c r="DC70" s="943"/>
      <c r="DD70" s="943"/>
      <c r="DE70" s="943"/>
      <c r="DF70" s="943"/>
    </row>
    <row r="71" spans="1:110" s="549" customFormat="1" ht="12.95" customHeight="1">
      <c r="A71" s="933" t="s">
        <v>670</v>
      </c>
      <c r="B71" s="3"/>
      <c r="C71" s="672"/>
      <c r="D71" s="948">
        <v>9.170683992993757E-2</v>
      </c>
      <c r="E71" s="664">
        <v>1.6000000000000001E-4</v>
      </c>
      <c r="F71" s="717">
        <v>0.42229349999999999</v>
      </c>
      <c r="G71" s="664">
        <v>3.2000000000000002E-3</v>
      </c>
      <c r="H71" s="664">
        <v>1.0724400000000001</v>
      </c>
      <c r="I71" s="664">
        <v>0.38</v>
      </c>
      <c r="J71" s="46">
        <v>6.0839910000000004E-3</v>
      </c>
      <c r="K71" s="48">
        <v>1.2999999999999999E-3</v>
      </c>
      <c r="L71" s="48">
        <v>6.3944379999999995E-2</v>
      </c>
      <c r="M71" s="48">
        <v>1.6000000000000001E-3</v>
      </c>
      <c r="N71" s="958">
        <f t="shared" si="0"/>
        <v>2.9100481615098895E-4</v>
      </c>
      <c r="O71" s="46">
        <v>91.697479999999999</v>
      </c>
      <c r="P71" s="46">
        <v>315106.40000000002</v>
      </c>
      <c r="Q71" s="666">
        <v>29174.47</v>
      </c>
      <c r="R71" s="666">
        <v>792235.5</v>
      </c>
      <c r="S71" s="430"/>
      <c r="T71" s="48">
        <v>6.3944379999999995E-2</v>
      </c>
      <c r="U71" s="948">
        <v>9.170683992993757E-2</v>
      </c>
      <c r="V71" s="469"/>
      <c r="W71" s="469"/>
      <c r="X71" s="469"/>
      <c r="Y71" s="469"/>
      <c r="Z71" s="469"/>
      <c r="AA71" s="547"/>
      <c r="AB71" s="469"/>
      <c r="AC71" s="548"/>
      <c r="AD71" s="469"/>
      <c r="AE71" s="469"/>
      <c r="AF71" s="469"/>
      <c r="AG71" s="469"/>
      <c r="AH71" s="469"/>
      <c r="AI71" s="469"/>
      <c r="AJ71" s="469"/>
      <c r="AK71" s="469"/>
      <c r="AL71" s="469"/>
      <c r="AM71" s="469"/>
      <c r="AN71" s="469"/>
      <c r="AO71" s="469"/>
      <c r="AP71" s="469"/>
      <c r="AQ71" s="469"/>
      <c r="AR71" s="469"/>
      <c r="AS71" s="469"/>
      <c r="AT71" s="469"/>
      <c r="AU71" s="469"/>
      <c r="AV71" s="469"/>
      <c r="AW71" s="469"/>
      <c r="AX71" s="469"/>
      <c r="AY71" s="469"/>
      <c r="AZ71" s="469"/>
      <c r="BA71" s="469"/>
      <c r="BB71" s="469"/>
      <c r="BC71" s="469"/>
      <c r="BD71" s="469"/>
      <c r="BE71" s="469"/>
      <c r="BF71" s="469"/>
      <c r="BG71" s="469"/>
      <c r="BH71" s="469"/>
      <c r="BI71" s="469"/>
      <c r="BJ71" s="469"/>
      <c r="BK71" s="469"/>
      <c r="BL71" s="469"/>
      <c r="BM71" s="469"/>
      <c r="BN71" s="469"/>
      <c r="BO71" s="469"/>
      <c r="BP71" s="469"/>
      <c r="BQ71" s="469"/>
      <c r="BR71" s="469"/>
      <c r="BS71" s="469"/>
      <c r="BT71" s="469"/>
      <c r="BU71" s="469"/>
      <c r="BV71" s="469"/>
      <c r="BW71" s="469"/>
      <c r="BX71" s="469"/>
      <c r="BY71" s="469"/>
      <c r="BZ71" s="469"/>
      <c r="CA71" s="469"/>
      <c r="CB71" s="469"/>
      <c r="CC71" s="469"/>
      <c r="CD71" s="469"/>
      <c r="CE71" s="469"/>
      <c r="CF71" s="469"/>
      <c r="CG71" s="469"/>
      <c r="CH71" s="469"/>
      <c r="CI71" s="469"/>
      <c r="CJ71" s="469"/>
      <c r="CK71" s="469"/>
      <c r="CL71" s="469"/>
      <c r="CM71" s="469"/>
      <c r="CN71" s="469"/>
      <c r="CO71" s="469"/>
      <c r="CP71" s="469"/>
      <c r="CQ71" s="469"/>
      <c r="CR71" s="469"/>
      <c r="CS71" s="469"/>
      <c r="CT71" s="469"/>
      <c r="CU71" s="469"/>
      <c r="CV71" s="469"/>
      <c r="CW71" s="469"/>
      <c r="CX71" s="469"/>
      <c r="CY71" s="469"/>
      <c r="CZ71" s="469"/>
      <c r="DA71" s="469"/>
      <c r="DB71" s="469"/>
      <c r="DC71" s="469"/>
      <c r="DD71" s="469"/>
      <c r="DE71" s="469"/>
      <c r="DF71" s="469"/>
    </row>
    <row r="72" spans="1:110" s="946" customFormat="1" ht="12.95" customHeight="1">
      <c r="A72" s="936" t="s">
        <v>671</v>
      </c>
      <c r="B72" s="937"/>
      <c r="C72" s="938"/>
      <c r="D72" s="948">
        <v>8.8328764981242244E-2</v>
      </c>
      <c r="E72" s="939">
        <v>7.6000000000000004E-5</v>
      </c>
      <c r="F72" s="939">
        <v>0.38449410000000001</v>
      </c>
      <c r="G72" s="939">
        <v>3.3E-3</v>
      </c>
      <c r="H72" s="939">
        <v>5.4903740000000001</v>
      </c>
      <c r="I72" s="939">
        <v>0.23</v>
      </c>
      <c r="J72" s="940">
        <v>6.8745830000000001E-3</v>
      </c>
      <c r="K72" s="941">
        <v>2.7E-4</v>
      </c>
      <c r="L72" s="941">
        <v>0.1070357</v>
      </c>
      <c r="M72" s="941">
        <v>2.0999999999999999E-3</v>
      </c>
      <c r="N72" s="958">
        <f t="shared" si="0"/>
        <v>5.1569901796876622E-5</v>
      </c>
      <c r="O72" s="940">
        <v>86.83108</v>
      </c>
      <c r="P72" s="940">
        <v>1683755</v>
      </c>
      <c r="Q72" s="942">
        <v>149162.70000000001</v>
      </c>
      <c r="R72" s="942">
        <v>4488505</v>
      </c>
      <c r="S72" s="942"/>
      <c r="T72" s="941">
        <v>0.1070357</v>
      </c>
      <c r="U72" s="948">
        <v>8.8328764981242244E-2</v>
      </c>
      <c r="V72" s="943"/>
      <c r="W72" s="943"/>
      <c r="X72" s="943"/>
      <c r="Y72" s="943"/>
      <c r="Z72" s="943"/>
      <c r="AA72" s="944"/>
      <c r="AB72" s="943"/>
      <c r="AC72" s="945"/>
      <c r="AD72" s="943"/>
      <c r="AE72" s="943"/>
      <c r="AF72" s="943"/>
      <c r="AG72" s="943"/>
      <c r="AH72" s="943"/>
      <c r="AI72" s="943"/>
      <c r="AJ72" s="943"/>
      <c r="AK72" s="943"/>
      <c r="AL72" s="943"/>
      <c r="AM72" s="943"/>
      <c r="AN72" s="943"/>
      <c r="AO72" s="943"/>
      <c r="AP72" s="943"/>
      <c r="AQ72" s="943"/>
      <c r="AR72" s="943"/>
      <c r="AS72" s="943"/>
      <c r="AT72" s="943"/>
      <c r="AU72" s="943"/>
      <c r="AV72" s="943"/>
      <c r="AW72" s="943"/>
      <c r="AX72" s="943"/>
      <c r="AY72" s="943"/>
      <c r="AZ72" s="943"/>
      <c r="BA72" s="943"/>
      <c r="BB72" s="943"/>
      <c r="BC72" s="943"/>
      <c r="BD72" s="943"/>
      <c r="BE72" s="943"/>
      <c r="BF72" s="943"/>
      <c r="BG72" s="943"/>
      <c r="BH72" s="943"/>
      <c r="BI72" s="943"/>
      <c r="BJ72" s="943"/>
      <c r="BK72" s="943"/>
      <c r="BL72" s="943"/>
      <c r="BM72" s="943"/>
      <c r="BN72" s="943"/>
      <c r="BO72" s="943"/>
      <c r="BP72" s="943"/>
      <c r="BQ72" s="943"/>
      <c r="BR72" s="943"/>
      <c r="BS72" s="943"/>
      <c r="BT72" s="943"/>
      <c r="BU72" s="943"/>
      <c r="BV72" s="943"/>
      <c r="BW72" s="943"/>
      <c r="BX72" s="943"/>
      <c r="BY72" s="943"/>
      <c r="BZ72" s="943"/>
      <c r="CA72" s="943"/>
      <c r="CB72" s="943"/>
      <c r="CC72" s="943"/>
      <c r="CD72" s="943"/>
      <c r="CE72" s="943"/>
      <c r="CF72" s="943"/>
      <c r="CG72" s="943"/>
      <c r="CH72" s="943"/>
      <c r="CI72" s="943"/>
      <c r="CJ72" s="943"/>
      <c r="CK72" s="943"/>
      <c r="CL72" s="943"/>
      <c r="CM72" s="943"/>
      <c r="CN72" s="943"/>
      <c r="CO72" s="943"/>
      <c r="CP72" s="943"/>
      <c r="CQ72" s="943"/>
      <c r="CR72" s="943"/>
      <c r="CS72" s="943"/>
      <c r="CT72" s="943"/>
      <c r="CU72" s="943"/>
      <c r="CV72" s="943"/>
      <c r="CW72" s="943"/>
      <c r="CX72" s="943"/>
      <c r="CY72" s="943"/>
      <c r="CZ72" s="943"/>
      <c r="DA72" s="943"/>
      <c r="DB72" s="943"/>
      <c r="DC72" s="943"/>
      <c r="DD72" s="943"/>
      <c r="DE72" s="943"/>
      <c r="DF72" s="943"/>
    </row>
    <row r="73" spans="1:110" s="549" customFormat="1" ht="12.95" customHeight="1">
      <c r="A73" s="934" t="s">
        <v>672</v>
      </c>
      <c r="B73" s="47"/>
      <c r="C73" s="671"/>
      <c r="D73" s="948">
        <v>9.0406855601080832E-2</v>
      </c>
      <c r="E73" s="658">
        <v>1.1E-4</v>
      </c>
      <c r="F73" s="717">
        <v>0.44370150000000003</v>
      </c>
      <c r="G73" s="658">
        <v>2.3999999999999998E-3</v>
      </c>
      <c r="H73" s="658">
        <v>2.8621349999999999</v>
      </c>
      <c r="I73" s="658">
        <v>0.66</v>
      </c>
      <c r="J73" s="660">
        <v>5.9129889999999996E-3</v>
      </c>
      <c r="K73" s="680">
        <v>9.5E-4</v>
      </c>
      <c r="L73" s="680">
        <v>5.582318E-2</v>
      </c>
      <c r="M73" s="680">
        <v>1E-3</v>
      </c>
      <c r="N73" s="958">
        <f t="shared" si="0"/>
        <v>1.2097954953736305E-4</v>
      </c>
      <c r="O73" s="660">
        <v>76.556730000000002</v>
      </c>
      <c r="P73" s="660">
        <v>632807.19999999995</v>
      </c>
      <c r="Q73" s="430">
        <v>57419.91</v>
      </c>
      <c r="R73" s="430">
        <v>1443350</v>
      </c>
      <c r="S73" s="430"/>
      <c r="T73" s="680">
        <v>5.582318E-2</v>
      </c>
      <c r="U73" s="948">
        <v>9.0406855601080832E-2</v>
      </c>
      <c r="V73" s="469"/>
      <c r="W73" s="469"/>
      <c r="X73" s="469"/>
      <c r="Y73" s="469"/>
      <c r="Z73" s="469"/>
      <c r="AA73" s="547"/>
      <c r="AB73" s="469"/>
      <c r="AC73" s="548"/>
      <c r="AD73" s="469"/>
      <c r="AE73" s="469"/>
      <c r="AF73" s="469"/>
      <c r="AG73" s="469"/>
      <c r="AH73" s="469"/>
      <c r="AI73" s="469"/>
      <c r="AJ73" s="469"/>
      <c r="AK73" s="469"/>
      <c r="AL73" s="469"/>
      <c r="AM73" s="469"/>
      <c r="AN73" s="469"/>
      <c r="AO73" s="469"/>
      <c r="AP73" s="469"/>
      <c r="AQ73" s="469"/>
      <c r="AR73" s="469"/>
      <c r="AS73" s="469"/>
      <c r="AT73" s="469"/>
      <c r="AU73" s="469"/>
      <c r="AV73" s="469"/>
      <c r="AW73" s="469"/>
      <c r="AX73" s="469"/>
      <c r="AY73" s="469"/>
      <c r="AZ73" s="469"/>
      <c r="BA73" s="469"/>
      <c r="BB73" s="469"/>
      <c r="BC73" s="469"/>
      <c r="BD73" s="469"/>
      <c r="BE73" s="469"/>
      <c r="BF73" s="469"/>
      <c r="BG73" s="469"/>
      <c r="BH73" s="469"/>
      <c r="BI73" s="469"/>
      <c r="BJ73" s="469"/>
      <c r="BK73" s="469"/>
      <c r="BL73" s="469"/>
      <c r="BM73" s="469"/>
      <c r="BN73" s="469"/>
      <c r="BO73" s="469"/>
      <c r="BP73" s="469"/>
      <c r="BQ73" s="469"/>
      <c r="BR73" s="469"/>
      <c r="BS73" s="469"/>
      <c r="BT73" s="469"/>
      <c r="BU73" s="469"/>
      <c r="BV73" s="469"/>
      <c r="BW73" s="469"/>
      <c r="BX73" s="469"/>
      <c r="BY73" s="469"/>
      <c r="BZ73" s="469"/>
      <c r="CA73" s="469"/>
      <c r="CB73" s="469"/>
      <c r="CC73" s="469"/>
      <c r="CD73" s="469"/>
      <c r="CE73" s="469"/>
      <c r="CF73" s="469"/>
      <c r="CG73" s="469"/>
      <c r="CH73" s="469"/>
      <c r="CI73" s="469"/>
      <c r="CJ73" s="469"/>
      <c r="CK73" s="469"/>
      <c r="CL73" s="469"/>
      <c r="CM73" s="469"/>
      <c r="CN73" s="469"/>
      <c r="CO73" s="469"/>
      <c r="CP73" s="469"/>
      <c r="CQ73" s="469"/>
      <c r="CR73" s="469"/>
      <c r="CS73" s="469"/>
      <c r="CT73" s="469"/>
      <c r="CU73" s="469"/>
      <c r="CV73" s="469"/>
      <c r="CW73" s="469"/>
      <c r="CX73" s="469"/>
      <c r="CY73" s="469"/>
      <c r="CZ73" s="469"/>
      <c r="DA73" s="469"/>
      <c r="DB73" s="469"/>
      <c r="DC73" s="469"/>
      <c r="DD73" s="469"/>
      <c r="DE73" s="469"/>
      <c r="DF73" s="469"/>
    </row>
    <row r="74" spans="1:110" s="549" customFormat="1" ht="12.95" customHeight="1">
      <c r="A74" s="933" t="s">
        <v>673</v>
      </c>
      <c r="B74" s="3"/>
      <c r="C74" s="672"/>
      <c r="D74" s="948">
        <v>9.0055553319012743E-2</v>
      </c>
      <c r="E74" s="664">
        <v>8.7000000000000001E-5</v>
      </c>
      <c r="F74" s="717">
        <v>0.4563701</v>
      </c>
      <c r="G74" s="664">
        <v>3.0999999999999999E-3</v>
      </c>
      <c r="H74" s="664">
        <v>5.7719870000000002</v>
      </c>
      <c r="I74" s="664">
        <v>0.56999999999999995</v>
      </c>
      <c r="J74" s="46">
        <v>6.308564E-3</v>
      </c>
      <c r="K74" s="48">
        <v>4.0000000000000002E-4</v>
      </c>
      <c r="L74" s="48">
        <v>6.5710299999999999E-2</v>
      </c>
      <c r="M74" s="48">
        <v>1E-3</v>
      </c>
      <c r="N74" s="958">
        <f t="shared" si="0"/>
        <v>8.9139370155420897E-5</v>
      </c>
      <c r="O74" s="46">
        <v>110.75539999999999</v>
      </c>
      <c r="P74" s="46">
        <v>1242497</v>
      </c>
      <c r="Q74" s="666">
        <v>112541.9</v>
      </c>
      <c r="R74" s="666">
        <v>2734933</v>
      </c>
      <c r="S74" s="430"/>
      <c r="T74" s="48">
        <v>6.5710299999999999E-2</v>
      </c>
      <c r="U74" s="948">
        <v>9.0055553319012743E-2</v>
      </c>
      <c r="V74" s="469"/>
      <c r="W74" s="469"/>
      <c r="X74" s="469"/>
      <c r="Y74" s="469"/>
      <c r="Z74" s="469"/>
      <c r="AA74" s="547"/>
      <c r="AB74" s="469"/>
      <c r="AC74" s="548"/>
      <c r="AD74" s="469"/>
      <c r="AE74" s="469"/>
      <c r="AF74" s="469"/>
      <c r="AG74" s="469"/>
      <c r="AH74" s="469"/>
      <c r="AI74" s="469"/>
      <c r="AJ74" s="469"/>
      <c r="AK74" s="469"/>
      <c r="AL74" s="469"/>
      <c r="AM74" s="469"/>
      <c r="AN74" s="469"/>
      <c r="AO74" s="469"/>
      <c r="AP74" s="469"/>
      <c r="AQ74" s="469"/>
      <c r="AR74" s="469"/>
      <c r="AS74" s="469"/>
      <c r="AT74" s="469"/>
      <c r="AU74" s="469"/>
      <c r="AV74" s="469"/>
      <c r="AW74" s="469"/>
      <c r="AX74" s="469"/>
      <c r="AY74" s="469"/>
      <c r="AZ74" s="469"/>
      <c r="BA74" s="469"/>
      <c r="BB74" s="469"/>
      <c r="BC74" s="469"/>
      <c r="BD74" s="469"/>
      <c r="BE74" s="469"/>
      <c r="BF74" s="469"/>
      <c r="BG74" s="469"/>
      <c r="BH74" s="469"/>
      <c r="BI74" s="469"/>
      <c r="BJ74" s="469"/>
      <c r="BK74" s="469"/>
      <c r="BL74" s="469"/>
      <c r="BM74" s="469"/>
      <c r="BN74" s="469"/>
      <c r="BO74" s="469"/>
      <c r="BP74" s="469"/>
      <c r="BQ74" s="469"/>
      <c r="BR74" s="469"/>
      <c r="BS74" s="469"/>
      <c r="BT74" s="469"/>
      <c r="BU74" s="469"/>
      <c r="BV74" s="469"/>
      <c r="BW74" s="469"/>
      <c r="BX74" s="469"/>
      <c r="BY74" s="469"/>
      <c r="BZ74" s="469"/>
      <c r="CA74" s="469"/>
      <c r="CB74" s="469"/>
      <c r="CC74" s="469"/>
      <c r="CD74" s="469"/>
      <c r="CE74" s="469"/>
      <c r="CF74" s="469"/>
      <c r="CG74" s="469"/>
      <c r="CH74" s="469"/>
      <c r="CI74" s="469"/>
      <c r="CJ74" s="469"/>
      <c r="CK74" s="469"/>
      <c r="CL74" s="469"/>
      <c r="CM74" s="469"/>
      <c r="CN74" s="469"/>
      <c r="CO74" s="469"/>
      <c r="CP74" s="469"/>
      <c r="CQ74" s="469"/>
      <c r="CR74" s="469"/>
      <c r="CS74" s="469"/>
      <c r="CT74" s="469"/>
      <c r="CU74" s="469"/>
      <c r="CV74" s="469"/>
      <c r="CW74" s="469"/>
      <c r="CX74" s="469"/>
      <c r="CY74" s="469"/>
      <c r="CZ74" s="469"/>
      <c r="DA74" s="469"/>
      <c r="DB74" s="469"/>
      <c r="DC74" s="469"/>
      <c r="DD74" s="469"/>
      <c r="DE74" s="469"/>
      <c r="DF74" s="469"/>
    </row>
    <row r="75" spans="1:110" s="550" customFormat="1" ht="12.95" customHeight="1">
      <c r="A75" s="932" t="s">
        <v>674</v>
      </c>
      <c r="B75" s="669"/>
      <c r="C75" s="670"/>
      <c r="D75" s="948">
        <v>8.9005084633251491E-2</v>
      </c>
      <c r="E75" s="661">
        <v>7.7000000000000001E-5</v>
      </c>
      <c r="F75" s="717">
        <v>0.39884530000000001</v>
      </c>
      <c r="G75" s="661">
        <v>3.3E-3</v>
      </c>
      <c r="H75" s="661">
        <v>5.4230900000000002</v>
      </c>
      <c r="I75" s="661">
        <v>0.27</v>
      </c>
      <c r="J75" s="2">
        <v>6.6969589999999997E-3</v>
      </c>
      <c r="K75" s="4">
        <v>3.3E-4</v>
      </c>
      <c r="L75" s="4">
        <v>7.9778279999999993E-2</v>
      </c>
      <c r="M75" s="4">
        <v>8.4999999999999995E-4</v>
      </c>
      <c r="N75" s="958">
        <f t="shared" si="0"/>
        <v>4.9881468828598989E-5</v>
      </c>
      <c r="O75" s="2">
        <v>81.649429999999995</v>
      </c>
      <c r="P75" s="2">
        <v>1636869</v>
      </c>
      <c r="Q75" s="663">
        <v>145338.9</v>
      </c>
      <c r="R75" s="663">
        <v>4188066</v>
      </c>
      <c r="S75" s="430"/>
      <c r="T75" s="4">
        <v>7.9778279999999993E-2</v>
      </c>
      <c r="U75" s="948">
        <v>8.9005084633251491E-2</v>
      </c>
      <c r="V75" s="555"/>
      <c r="W75" s="555"/>
      <c r="AA75" s="551"/>
      <c r="AC75" s="552"/>
    </row>
    <row r="76" spans="1:110" s="549" customFormat="1" ht="12.95" customHeight="1">
      <c r="A76" s="931" t="s">
        <v>675</v>
      </c>
      <c r="B76" s="673"/>
      <c r="C76" s="674"/>
      <c r="D76" s="950">
        <v>6.5182868645301706E-2</v>
      </c>
      <c r="E76" s="675">
        <v>1.4999999999999999E-4</v>
      </c>
      <c r="F76" s="759">
        <v>0.23272300000000001</v>
      </c>
      <c r="G76" s="675">
        <v>2.8999999999999998E-3</v>
      </c>
      <c r="H76" s="675">
        <v>-2.299965E-2</v>
      </c>
      <c r="I76" s="675">
        <v>0.11</v>
      </c>
      <c r="J76" s="677">
        <v>2.5602490000000001E-3</v>
      </c>
      <c r="K76" s="681">
        <v>1.2999999999999999E-3</v>
      </c>
      <c r="L76" s="681">
        <v>7.548346E-3</v>
      </c>
      <c r="M76" s="681">
        <v>1.1999999999999999E-3</v>
      </c>
      <c r="N76" s="958">
        <f t="shared" si="0"/>
        <v>2.0016308805276533E-4</v>
      </c>
      <c r="O76" s="677">
        <v>33.849800000000002</v>
      </c>
      <c r="P76" s="677">
        <v>169111.1</v>
      </c>
      <c r="Q76" s="677">
        <v>11059.79</v>
      </c>
      <c r="R76" s="677">
        <v>724100.8</v>
      </c>
      <c r="S76" s="681">
        <v>7.548346E-3</v>
      </c>
      <c r="T76" s="681">
        <v>7.548346E-3</v>
      </c>
      <c r="U76" s="950">
        <v>6.5182868645301706E-2</v>
      </c>
      <c r="V76" s="469"/>
      <c r="W76" s="469"/>
      <c r="X76" s="469"/>
      <c r="Y76" s="469"/>
      <c r="Z76" s="469"/>
      <c r="AA76" s="547"/>
      <c r="AB76" s="469"/>
      <c r="AC76" s="548"/>
      <c r="AD76" s="469"/>
      <c r="AE76" s="469"/>
      <c r="AF76" s="469"/>
      <c r="AG76" s="469"/>
      <c r="AH76" s="469"/>
      <c r="AI76" s="469"/>
      <c r="AJ76" s="469"/>
      <c r="AK76" s="469"/>
      <c r="AL76" s="469"/>
      <c r="AM76" s="469"/>
      <c r="AN76" s="469"/>
      <c r="AO76" s="469"/>
      <c r="AP76" s="469"/>
      <c r="AQ76" s="469"/>
      <c r="AR76" s="469"/>
      <c r="AS76" s="469"/>
      <c r="AT76" s="469"/>
      <c r="AU76" s="469"/>
      <c r="AV76" s="469"/>
      <c r="AW76" s="469"/>
      <c r="AX76" s="469"/>
      <c r="AY76" s="469"/>
      <c r="AZ76" s="469"/>
      <c r="BA76" s="469"/>
      <c r="BB76" s="469"/>
      <c r="BC76" s="469"/>
      <c r="BD76" s="469"/>
      <c r="BE76" s="469"/>
      <c r="BF76" s="469"/>
      <c r="BG76" s="469"/>
      <c r="BH76" s="469"/>
      <c r="BI76" s="469"/>
      <c r="BJ76" s="469"/>
      <c r="BK76" s="469"/>
      <c r="BL76" s="469"/>
      <c r="BM76" s="469"/>
      <c r="BN76" s="469"/>
      <c r="BO76" s="469"/>
      <c r="BP76" s="469"/>
      <c r="BQ76" s="469"/>
      <c r="BR76" s="469"/>
      <c r="BS76" s="469"/>
      <c r="BT76" s="469"/>
      <c r="BU76" s="469"/>
      <c r="BV76" s="469"/>
      <c r="BW76" s="469"/>
      <c r="BX76" s="469"/>
      <c r="BY76" s="469"/>
      <c r="BZ76" s="469"/>
      <c r="CA76" s="469"/>
      <c r="CB76" s="469"/>
      <c r="CC76" s="469"/>
      <c r="CD76" s="469"/>
      <c r="CE76" s="469"/>
      <c r="CF76" s="469"/>
      <c r="CG76" s="469"/>
      <c r="CH76" s="469"/>
      <c r="CI76" s="469"/>
      <c r="CJ76" s="469"/>
      <c r="CK76" s="469"/>
      <c r="CL76" s="469"/>
      <c r="CM76" s="469"/>
      <c r="CN76" s="469"/>
      <c r="CO76" s="469"/>
      <c r="CP76" s="469"/>
      <c r="CQ76" s="469"/>
      <c r="CR76" s="469"/>
      <c r="CS76" s="469"/>
      <c r="CT76" s="469"/>
      <c r="CU76" s="469"/>
      <c r="CV76" s="469"/>
      <c r="CW76" s="469"/>
      <c r="CX76" s="469"/>
      <c r="CY76" s="469"/>
      <c r="CZ76" s="469"/>
      <c r="DA76" s="469"/>
      <c r="DB76" s="469"/>
      <c r="DC76" s="469"/>
      <c r="DD76" s="469"/>
      <c r="DE76" s="469"/>
      <c r="DF76" s="469"/>
    </row>
    <row r="77" spans="1:110" s="549" customFormat="1" ht="12.95" customHeight="1">
      <c r="A77" s="935" t="s">
        <v>676</v>
      </c>
      <c r="B77" s="678"/>
      <c r="C77" s="679"/>
      <c r="D77" s="950">
        <v>6.5254071113801215E-2</v>
      </c>
      <c r="E77" s="655">
        <v>1.4999999999999999E-4</v>
      </c>
      <c r="F77" s="759">
        <v>0.23951159999999999</v>
      </c>
      <c r="G77" s="655">
        <v>2.3999999999999998E-3</v>
      </c>
      <c r="H77" s="655">
        <v>0.22960240000000001</v>
      </c>
      <c r="I77" s="655">
        <v>0.15</v>
      </c>
      <c r="J77" s="657">
        <v>7.2428090000000002E-3</v>
      </c>
      <c r="K77" s="682">
        <v>1.4E-3</v>
      </c>
      <c r="L77" s="682">
        <v>6.1137020000000004E-3</v>
      </c>
      <c r="M77" s="682">
        <v>1.1999999999999999E-3</v>
      </c>
      <c r="N77" s="958">
        <f t="shared" si="0"/>
        <v>1.6384559487371458E-4</v>
      </c>
      <c r="O77" s="657">
        <v>33.483240000000002</v>
      </c>
      <c r="P77" s="657">
        <v>204358.5</v>
      </c>
      <c r="Q77" s="657">
        <v>13356.94</v>
      </c>
      <c r="R77" s="657">
        <v>847977.2</v>
      </c>
      <c r="S77" s="682">
        <v>6.1137020000000004E-3</v>
      </c>
      <c r="T77" s="682">
        <v>6.1137020000000004E-3</v>
      </c>
      <c r="U77" s="950">
        <v>6.5254071113801215E-2</v>
      </c>
      <c r="V77" s="469"/>
      <c r="W77" s="469"/>
      <c r="X77" s="469"/>
      <c r="Y77" s="469"/>
      <c r="Z77" s="469"/>
      <c r="AA77" s="547"/>
      <c r="AB77" s="469"/>
      <c r="AC77" s="548"/>
      <c r="AD77" s="469"/>
      <c r="AE77" s="469"/>
      <c r="AF77" s="469"/>
      <c r="AG77" s="469"/>
      <c r="AH77" s="469"/>
      <c r="AI77" s="469"/>
      <c r="AJ77" s="469"/>
      <c r="AK77" s="469"/>
      <c r="AL77" s="469"/>
      <c r="AM77" s="469"/>
      <c r="AN77" s="469"/>
      <c r="AO77" s="469"/>
      <c r="AP77" s="469"/>
      <c r="AQ77" s="469"/>
      <c r="AR77" s="469"/>
      <c r="AS77" s="469"/>
      <c r="AT77" s="469"/>
      <c r="AU77" s="469"/>
      <c r="AV77" s="469"/>
      <c r="AW77" s="469"/>
      <c r="AX77" s="469"/>
      <c r="AY77" s="469"/>
      <c r="AZ77" s="469"/>
      <c r="BA77" s="469"/>
      <c r="BB77" s="469"/>
      <c r="BC77" s="469"/>
      <c r="BD77" s="469"/>
      <c r="BE77" s="469"/>
      <c r="BF77" s="469"/>
      <c r="BG77" s="469"/>
      <c r="BH77" s="469"/>
      <c r="BI77" s="469"/>
      <c r="BJ77" s="469"/>
      <c r="BK77" s="469"/>
      <c r="BL77" s="469"/>
      <c r="BM77" s="469"/>
      <c r="BN77" s="469"/>
      <c r="BO77" s="469"/>
      <c r="BP77" s="469"/>
      <c r="BQ77" s="469"/>
      <c r="BR77" s="469"/>
      <c r="BS77" s="469"/>
      <c r="BT77" s="469"/>
      <c r="BU77" s="469"/>
      <c r="BV77" s="469"/>
      <c r="BW77" s="469"/>
      <c r="BX77" s="469"/>
      <c r="BY77" s="469"/>
      <c r="BZ77" s="469"/>
      <c r="CA77" s="469"/>
      <c r="CB77" s="469"/>
      <c r="CC77" s="469"/>
      <c r="CD77" s="469"/>
      <c r="CE77" s="469"/>
      <c r="CF77" s="469"/>
      <c r="CG77" s="469"/>
      <c r="CH77" s="469"/>
      <c r="CI77" s="469"/>
      <c r="CJ77" s="469"/>
      <c r="CK77" s="469"/>
      <c r="CL77" s="469"/>
      <c r="CM77" s="469"/>
      <c r="CN77" s="469"/>
      <c r="CO77" s="469"/>
      <c r="CP77" s="469"/>
      <c r="CQ77" s="469"/>
      <c r="CR77" s="469"/>
      <c r="CS77" s="469"/>
      <c r="CT77" s="469"/>
      <c r="CU77" s="469"/>
      <c r="CV77" s="469"/>
      <c r="CW77" s="469"/>
      <c r="CX77" s="469"/>
      <c r="CY77" s="469"/>
      <c r="CZ77" s="469"/>
      <c r="DA77" s="469"/>
      <c r="DB77" s="469"/>
      <c r="DC77" s="469"/>
      <c r="DD77" s="469"/>
      <c r="DE77" s="469"/>
      <c r="DF77" s="469"/>
    </row>
    <row r="78" spans="1:110" s="943" customFormat="1" ht="12.95" customHeight="1">
      <c r="A78" s="936" t="s">
        <v>677</v>
      </c>
      <c r="B78" s="937"/>
      <c r="C78" s="938"/>
      <c r="D78" s="948">
        <v>9.022070422923166E-2</v>
      </c>
      <c r="E78" s="939">
        <v>8.0000000000000007E-5</v>
      </c>
      <c r="F78" s="939">
        <v>0.42720409999999998</v>
      </c>
      <c r="G78" s="939">
        <v>4.5999999999999999E-3</v>
      </c>
      <c r="H78" s="939">
        <v>4.8815910000000002</v>
      </c>
      <c r="I78" s="941">
        <v>0.34</v>
      </c>
      <c r="J78" s="940">
        <v>6.986552E-3</v>
      </c>
      <c r="K78" s="941">
        <v>4.0999999999999999E-4</v>
      </c>
      <c r="L78" s="941">
        <v>0.13972589999999999</v>
      </c>
      <c r="M78" s="941">
        <v>5.3E-3</v>
      </c>
      <c r="N78" s="958">
        <f t="shared" si="0"/>
        <v>7.6481753794637944E-5</v>
      </c>
      <c r="O78" s="940">
        <v>83.321669999999997</v>
      </c>
      <c r="P78" s="940">
        <v>1089432</v>
      </c>
      <c r="Q78" s="942">
        <v>98986.58</v>
      </c>
      <c r="R78" s="942">
        <v>2712600</v>
      </c>
      <c r="S78" s="942"/>
      <c r="T78" s="941">
        <v>0.13972589999999999</v>
      </c>
      <c r="U78" s="948">
        <v>9.022070422923166E-2</v>
      </c>
      <c r="AA78" s="944"/>
      <c r="AC78" s="945"/>
    </row>
    <row r="79" spans="1:110" s="943" customFormat="1" ht="12.95" customHeight="1">
      <c r="A79" s="936" t="s">
        <v>678</v>
      </c>
      <c r="B79" s="937"/>
      <c r="C79" s="938"/>
      <c r="D79" s="948">
        <v>9.0330954414622869E-2</v>
      </c>
      <c r="E79" s="939">
        <v>1E-4</v>
      </c>
      <c r="F79" s="939">
        <v>0.4412896</v>
      </c>
      <c r="G79" s="939">
        <v>5.7999999999999996E-3</v>
      </c>
      <c r="H79" s="939">
        <v>5.2024660000000003</v>
      </c>
      <c r="I79" s="941">
        <v>0.41</v>
      </c>
      <c r="J79" s="940">
        <v>6.9801669999999998E-3</v>
      </c>
      <c r="K79" s="941">
        <v>4.0000000000000002E-4</v>
      </c>
      <c r="L79" s="941">
        <v>0.11702079999999999</v>
      </c>
      <c r="M79" s="941">
        <v>3.7000000000000002E-3</v>
      </c>
      <c r="N79" s="958">
        <f t="shared" si="0"/>
        <v>8.1587337326854333E-5</v>
      </c>
      <c r="O79" s="940">
        <v>93.487340000000003</v>
      </c>
      <c r="P79" s="940">
        <v>1145856</v>
      </c>
      <c r="Q79" s="942">
        <v>104628.6</v>
      </c>
      <c r="R79" s="942">
        <v>2706331</v>
      </c>
      <c r="S79" s="942"/>
      <c r="T79" s="941">
        <v>0.11702079999999999</v>
      </c>
      <c r="U79" s="948">
        <v>9.0330954414622869E-2</v>
      </c>
      <c r="AA79" s="944"/>
      <c r="AC79" s="945"/>
    </row>
    <row r="80" spans="1:110" s="550" customFormat="1" ht="12.95" customHeight="1">
      <c r="A80" s="933" t="s">
        <v>679</v>
      </c>
      <c r="B80" s="3"/>
      <c r="C80" s="672"/>
      <c r="D80" s="948">
        <v>9.0270898147469011E-2</v>
      </c>
      <c r="E80" s="664">
        <v>9.1000000000000003E-5</v>
      </c>
      <c r="F80" s="717">
        <v>0.38244729999999999</v>
      </c>
      <c r="G80" s="664">
        <v>3.0999999999999999E-3</v>
      </c>
      <c r="H80" s="664">
        <v>3.880261</v>
      </c>
      <c r="I80" s="48">
        <v>0.39</v>
      </c>
      <c r="J80" s="46">
        <v>6.8216020000000004E-3</v>
      </c>
      <c r="K80" s="48">
        <v>5.6999999999999998E-4</v>
      </c>
      <c r="L80" s="48">
        <v>7.2207939999999998E-2</v>
      </c>
      <c r="M80" s="48">
        <v>8.8000000000000003E-4</v>
      </c>
      <c r="N80" s="958">
        <f t="shared" si="0"/>
        <v>9.3952708245576116E-5</v>
      </c>
      <c r="O80" s="46">
        <v>85.781660000000002</v>
      </c>
      <c r="P80" s="46">
        <v>913030.2</v>
      </c>
      <c r="Q80" s="666">
        <v>82658.429999999993</v>
      </c>
      <c r="R80" s="666">
        <v>2422400</v>
      </c>
      <c r="S80" s="430"/>
      <c r="T80" s="48">
        <v>7.2207939999999998E-2</v>
      </c>
      <c r="U80" s="948">
        <v>9.0270898147469011E-2</v>
      </c>
      <c r="AA80" s="551"/>
      <c r="AC80" s="552"/>
    </row>
    <row r="81" spans="1:110" s="550" customFormat="1" ht="12.95" customHeight="1">
      <c r="A81" s="932" t="s">
        <v>680</v>
      </c>
      <c r="B81" s="669"/>
      <c r="C81" s="670"/>
      <c r="D81" s="948">
        <v>9.0962934528894729E-2</v>
      </c>
      <c r="E81" s="661">
        <v>9.7E-5</v>
      </c>
      <c r="F81" s="717">
        <v>0.38504640000000001</v>
      </c>
      <c r="G81" s="661">
        <v>2.3999999999999998E-3</v>
      </c>
      <c r="H81" s="661">
        <v>1.003865</v>
      </c>
      <c r="I81" s="4">
        <v>0.47</v>
      </c>
      <c r="J81" s="2">
        <v>5.6218250000000004E-3</v>
      </c>
      <c r="K81" s="4">
        <v>7.6999999999999996E-4</v>
      </c>
      <c r="L81" s="4">
        <v>5.9949219999999998E-2</v>
      </c>
      <c r="M81" s="4">
        <v>1E-3</v>
      </c>
      <c r="N81" s="958">
        <f t="shared" si="0"/>
        <v>1.5554523151859291E-4</v>
      </c>
      <c r="O81" s="2">
        <v>87.920339999999996</v>
      </c>
      <c r="P81" s="2">
        <v>565239.69999999995</v>
      </c>
      <c r="Q81" s="663">
        <v>51605.41</v>
      </c>
      <c r="R81" s="663">
        <v>1438653</v>
      </c>
      <c r="S81" s="430"/>
      <c r="T81" s="4">
        <v>5.9949219999999998E-2</v>
      </c>
      <c r="U81" s="948">
        <v>9.0962934528894729E-2</v>
      </c>
      <c r="AA81" s="551"/>
      <c r="AC81" s="552"/>
    </row>
    <row r="82" spans="1:110" s="550" customFormat="1" ht="12.95" customHeight="1">
      <c r="A82" s="934" t="s">
        <v>681</v>
      </c>
      <c r="B82" s="47"/>
      <c r="C82" s="671"/>
      <c r="D82" s="948">
        <v>9.0976112468117307E-2</v>
      </c>
      <c r="E82" s="658">
        <v>9.0000000000000006E-5</v>
      </c>
      <c r="F82" s="717">
        <v>0.47306819999999999</v>
      </c>
      <c r="G82" s="658">
        <v>4.7000000000000002E-3</v>
      </c>
      <c r="H82" s="658">
        <v>1.733395</v>
      </c>
      <c r="I82" s="680">
        <v>0.51</v>
      </c>
      <c r="J82" s="660">
        <v>7.3159970000000003E-3</v>
      </c>
      <c r="K82" s="680">
        <v>7.2000000000000005E-4</v>
      </c>
      <c r="L82" s="680">
        <v>5.9572140000000003E-2</v>
      </c>
      <c r="M82" s="680">
        <v>1.1000000000000001E-3</v>
      </c>
      <c r="N82" s="958">
        <f t="shared" si="0"/>
        <v>1.4718471224059432E-4</v>
      </c>
      <c r="O82" s="660">
        <v>100.75109999999999</v>
      </c>
      <c r="P82" s="660">
        <v>684521.5</v>
      </c>
      <c r="Q82" s="430">
        <v>62162.61</v>
      </c>
      <c r="R82" s="430">
        <v>1415564</v>
      </c>
      <c r="S82" s="430"/>
      <c r="T82" s="680">
        <v>5.9572140000000003E-2</v>
      </c>
      <c r="U82" s="948">
        <v>9.0976112468117307E-2</v>
      </c>
      <c r="AA82" s="551"/>
      <c r="AC82" s="552"/>
    </row>
    <row r="83" spans="1:110" s="550" customFormat="1" ht="12.95" customHeight="1">
      <c r="A83" s="933" t="s">
        <v>682</v>
      </c>
      <c r="B83" s="3"/>
      <c r="C83" s="672"/>
      <c r="D83" s="948">
        <v>9.0061282394348449E-2</v>
      </c>
      <c r="E83" s="664">
        <v>9.1000000000000003E-5</v>
      </c>
      <c r="F83" s="717">
        <v>0.41189870000000001</v>
      </c>
      <c r="G83" s="664">
        <v>3.3E-3</v>
      </c>
      <c r="H83" s="664">
        <v>3.9460320000000002</v>
      </c>
      <c r="I83" s="48">
        <v>0.45</v>
      </c>
      <c r="J83" s="46">
        <v>6.5118260000000001E-3</v>
      </c>
      <c r="K83" s="48">
        <v>5.4000000000000001E-4</v>
      </c>
      <c r="L83" s="48">
        <v>7.1972670000000002E-2</v>
      </c>
      <c r="M83" s="48">
        <v>7.5000000000000002E-4</v>
      </c>
      <c r="N83" s="958">
        <f t="shared" si="0"/>
        <v>8.9199700604440088E-5</v>
      </c>
      <c r="O83" s="46">
        <v>94.742570000000001</v>
      </c>
      <c r="P83" s="46">
        <v>1062140</v>
      </c>
      <c r="Q83" s="666">
        <v>95423.8</v>
      </c>
      <c r="R83" s="666">
        <v>2638303</v>
      </c>
      <c r="S83" s="430"/>
      <c r="T83" s="48">
        <v>7.1972670000000002E-2</v>
      </c>
      <c r="U83" s="948">
        <v>9.0061282394348449E-2</v>
      </c>
      <c r="AA83" s="551"/>
      <c r="AC83" s="552"/>
    </row>
    <row r="84" spans="1:110" s="550" customFormat="1" ht="12.95" customHeight="1">
      <c r="A84" s="932" t="s">
        <v>683</v>
      </c>
      <c r="B84" s="669"/>
      <c r="C84" s="670"/>
      <c r="D84" s="948">
        <v>9.2292958261766811E-2</v>
      </c>
      <c r="E84" s="661">
        <v>1.3999999999999999E-4</v>
      </c>
      <c r="F84" s="717">
        <v>0.405781</v>
      </c>
      <c r="G84" s="661">
        <v>5.1999999999999998E-3</v>
      </c>
      <c r="H84" s="661">
        <v>-0.1232926</v>
      </c>
      <c r="I84" s="4">
        <v>0.51</v>
      </c>
      <c r="J84" s="2">
        <v>5.614773E-3</v>
      </c>
      <c r="K84" s="4">
        <v>1.2999999999999999E-3</v>
      </c>
      <c r="L84" s="4">
        <v>3.332885E-2</v>
      </c>
      <c r="M84" s="4">
        <v>1.1000000000000001E-3</v>
      </c>
      <c r="N84" s="958">
        <f t="shared" si="0"/>
        <v>2.7879056164467451E-4</v>
      </c>
      <c r="O84" s="2">
        <v>103.78959999999999</v>
      </c>
      <c r="P84" s="2">
        <v>372285.2</v>
      </c>
      <c r="Q84" s="663">
        <v>34364.21</v>
      </c>
      <c r="R84" s="663">
        <v>949092.5</v>
      </c>
      <c r="S84" s="430"/>
      <c r="T84" s="4">
        <v>3.332885E-2</v>
      </c>
      <c r="U84" s="948">
        <v>9.2292958261766811E-2</v>
      </c>
      <c r="AA84" s="551"/>
      <c r="AC84" s="552"/>
    </row>
    <row r="85" spans="1:110" s="550" customFormat="1" ht="12.95" customHeight="1">
      <c r="A85" s="934" t="s">
        <v>684</v>
      </c>
      <c r="B85" s="47"/>
      <c r="C85" s="671"/>
      <c r="D85" s="948">
        <v>9.3750928212423867E-2</v>
      </c>
      <c r="E85" s="658">
        <v>2.9999999999999997E-4</v>
      </c>
      <c r="F85" s="717">
        <v>0.40050819999999998</v>
      </c>
      <c r="G85" s="658">
        <v>4.4999999999999997E-3</v>
      </c>
      <c r="H85" s="658">
        <v>-4.2775670000000002E-2</v>
      </c>
      <c r="I85" s="680">
        <v>0.15</v>
      </c>
      <c r="J85" s="660">
        <v>4.9481050000000004E-3</v>
      </c>
      <c r="K85" s="680">
        <v>3.5000000000000001E-3</v>
      </c>
      <c r="L85" s="680">
        <v>4.0268850000000002E-2</v>
      </c>
      <c r="M85" s="680">
        <v>3.3999999999999998E-3</v>
      </c>
      <c r="N85" s="958">
        <f t="shared" si="0"/>
        <v>6.4101345939240537E-4</v>
      </c>
      <c r="O85" s="660">
        <v>89.550669999999997</v>
      </c>
      <c r="P85" s="660">
        <v>139701.70000000001</v>
      </c>
      <c r="Q85" s="430">
        <v>13142.78</v>
      </c>
      <c r="R85" s="430">
        <v>357537.4</v>
      </c>
      <c r="S85" s="430"/>
      <c r="T85" s="680">
        <v>4.0268850000000002E-2</v>
      </c>
      <c r="U85" s="948">
        <v>9.3750928212423867E-2</v>
      </c>
      <c r="AA85" s="551"/>
      <c r="AC85" s="552"/>
    </row>
    <row r="86" spans="1:110" s="550" customFormat="1" ht="12.95" customHeight="1">
      <c r="A86" s="933" t="s">
        <v>685</v>
      </c>
      <c r="B86" s="3"/>
      <c r="C86" s="672"/>
      <c r="D86" s="948">
        <v>8.9534154320762907E-2</v>
      </c>
      <c r="E86" s="664">
        <v>6.7999999999999999E-5</v>
      </c>
      <c r="F86" s="717">
        <v>0.37436629999999999</v>
      </c>
      <c r="G86" s="664">
        <v>2.5000000000000001E-3</v>
      </c>
      <c r="H86" s="664">
        <v>5.16045</v>
      </c>
      <c r="I86" s="48">
        <v>0.19</v>
      </c>
      <c r="J86" s="46">
        <v>6.6674280000000004E-3</v>
      </c>
      <c r="K86" s="48">
        <v>2.5999999999999998E-4</v>
      </c>
      <c r="L86" s="48">
        <v>6.9602529999999996E-2</v>
      </c>
      <c r="M86" s="48">
        <v>5.9000000000000003E-4</v>
      </c>
      <c r="N86" s="958">
        <f t="shared" si="0"/>
        <v>8.5313032705130163E-5</v>
      </c>
      <c r="O86" s="46">
        <v>138.4802</v>
      </c>
      <c r="P86" s="46">
        <v>1623201</v>
      </c>
      <c r="Q86" s="666">
        <v>145156.29999999999</v>
      </c>
      <c r="R86" s="666">
        <v>4348411</v>
      </c>
      <c r="S86" s="430"/>
      <c r="T86" s="48">
        <v>6.9602529999999996E-2</v>
      </c>
      <c r="U86" s="948">
        <v>8.9534154320762907E-2</v>
      </c>
      <c r="AA86" s="551"/>
      <c r="AC86" s="552"/>
    </row>
    <row r="87" spans="1:110" s="550" customFormat="1" ht="12.95" customHeight="1">
      <c r="A87" s="932" t="s">
        <v>686</v>
      </c>
      <c r="B87" s="669"/>
      <c r="C87" s="670"/>
      <c r="D87" s="948">
        <v>8.9934317266481781E-2</v>
      </c>
      <c r="E87" s="661">
        <v>5.8E-5</v>
      </c>
      <c r="F87" s="717">
        <v>0.43393219999999999</v>
      </c>
      <c r="G87" s="661">
        <v>2.8999999999999998E-3</v>
      </c>
      <c r="H87" s="661">
        <v>4.2591080000000003</v>
      </c>
      <c r="I87" s="4">
        <v>0.38</v>
      </c>
      <c r="J87" s="2">
        <v>7.0680170000000002E-3</v>
      </c>
      <c r="K87" s="4">
        <v>3.8999999999999999E-4</v>
      </c>
      <c r="L87" s="4">
        <v>6.0774229999999999E-2</v>
      </c>
      <c r="M87" s="4">
        <v>4.6999999999999999E-4</v>
      </c>
      <c r="N87" s="958">
        <f t="shared" si="0"/>
        <v>6.6855282293449598E-5</v>
      </c>
      <c r="O87" s="2">
        <v>75.345969999999994</v>
      </c>
      <c r="P87" s="2">
        <v>1127001</v>
      </c>
      <c r="Q87" s="663">
        <v>101487.2</v>
      </c>
      <c r="R87" s="663">
        <v>2593668</v>
      </c>
      <c r="S87" s="430"/>
      <c r="T87" s="4">
        <v>6.0774229999999999E-2</v>
      </c>
      <c r="U87" s="948">
        <v>8.9934317266481781E-2</v>
      </c>
      <c r="AA87" s="551"/>
      <c r="AC87" s="552"/>
    </row>
    <row r="88" spans="1:110" s="553" customFormat="1" ht="12.95" customHeight="1">
      <c r="A88" s="931" t="s">
        <v>687</v>
      </c>
      <c r="B88" s="673"/>
      <c r="C88" s="674"/>
      <c r="D88" s="950">
        <v>6.5219161120407182E-2</v>
      </c>
      <c r="E88" s="675">
        <v>1.1E-4</v>
      </c>
      <c r="F88" s="759">
        <v>0.24061759999999999</v>
      </c>
      <c r="G88" s="675">
        <v>3.2000000000000002E-3</v>
      </c>
      <c r="H88" s="675">
        <v>0.85768840000000002</v>
      </c>
      <c r="I88" s="681">
        <v>0.14000000000000001</v>
      </c>
      <c r="J88" s="677">
        <v>8.0157960000000004E-3</v>
      </c>
      <c r="K88" s="681">
        <v>8.0000000000000004E-4</v>
      </c>
      <c r="L88" s="681">
        <v>8.1466300000000002E-3</v>
      </c>
      <c r="M88" s="681">
        <v>6.8999999999999997E-4</v>
      </c>
      <c r="N88" s="958">
        <f t="shared" si="0"/>
        <v>6.6155362495423658E-5</v>
      </c>
      <c r="O88" s="677">
        <v>20.545559999999998</v>
      </c>
      <c r="P88" s="677">
        <v>310565.3</v>
      </c>
      <c r="Q88" s="677">
        <v>20184.64</v>
      </c>
      <c r="R88" s="677">
        <v>1383578</v>
      </c>
      <c r="S88" s="681">
        <v>8.1466300000000002E-3</v>
      </c>
      <c r="T88" s="681">
        <v>8.1466300000000002E-3</v>
      </c>
      <c r="U88" s="950">
        <v>6.5219161120407182E-2</v>
      </c>
      <c r="V88" s="550"/>
      <c r="W88" s="550"/>
      <c r="X88" s="550"/>
      <c r="Y88" s="550"/>
      <c r="Z88" s="550"/>
      <c r="AA88" s="551"/>
      <c r="AB88" s="550"/>
      <c r="AC88" s="552"/>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c r="BK88" s="550"/>
      <c r="BL88" s="550"/>
      <c r="BM88" s="550"/>
      <c r="BN88" s="550"/>
      <c r="BO88" s="550"/>
      <c r="BP88" s="550"/>
      <c r="BQ88" s="550"/>
      <c r="BR88" s="550"/>
      <c r="BS88" s="550"/>
      <c r="BT88" s="550"/>
      <c r="BU88" s="550"/>
      <c r="BV88" s="550"/>
      <c r="BW88" s="550"/>
      <c r="BX88" s="550"/>
      <c r="BY88" s="550"/>
      <c r="BZ88" s="550"/>
      <c r="CA88" s="550"/>
      <c r="CB88" s="550"/>
      <c r="CC88" s="550"/>
      <c r="CD88" s="550"/>
      <c r="CE88" s="550"/>
      <c r="CF88" s="550"/>
      <c r="CG88" s="550"/>
      <c r="CH88" s="550"/>
      <c r="CI88" s="550"/>
      <c r="CJ88" s="550"/>
      <c r="CK88" s="550"/>
      <c r="CL88" s="550"/>
      <c r="CM88" s="550"/>
      <c r="CN88" s="550"/>
      <c r="CO88" s="550"/>
      <c r="CP88" s="550"/>
      <c r="CQ88" s="550"/>
      <c r="CR88" s="550"/>
      <c r="CS88" s="550"/>
      <c r="CT88" s="550"/>
      <c r="CU88" s="550"/>
      <c r="CV88" s="550"/>
      <c r="CW88" s="550"/>
      <c r="CX88" s="550"/>
      <c r="CY88" s="550"/>
      <c r="CZ88" s="550"/>
      <c r="DA88" s="550"/>
      <c r="DB88" s="550"/>
      <c r="DC88" s="550"/>
      <c r="DD88" s="550"/>
      <c r="DE88" s="550"/>
      <c r="DF88" s="550"/>
    </row>
    <row r="89" spans="1:110" s="553" customFormat="1" ht="12.95" customHeight="1">
      <c r="A89" s="935" t="s">
        <v>688</v>
      </c>
      <c r="B89" s="678"/>
      <c r="C89" s="679"/>
      <c r="D89" s="950">
        <v>6.5151389342320148E-2</v>
      </c>
      <c r="E89" s="655">
        <v>9.3999999999999994E-5</v>
      </c>
      <c r="F89" s="759">
        <v>0.2447915</v>
      </c>
      <c r="G89" s="655">
        <v>3.0999999999999999E-3</v>
      </c>
      <c r="H89" s="655">
        <v>1.2868729999999999</v>
      </c>
      <c r="I89" s="682">
        <v>0.18</v>
      </c>
      <c r="J89" s="657">
        <v>6.291189E-3</v>
      </c>
      <c r="K89" s="682">
        <v>5.2999999999999998E-4</v>
      </c>
      <c r="L89" s="682">
        <v>5.0603810000000001E-3</v>
      </c>
      <c r="M89" s="682">
        <v>4.4999999999999999E-4</v>
      </c>
      <c r="N89" s="958">
        <f t="shared" si="0"/>
        <v>5.7980804627977281E-5</v>
      </c>
      <c r="O89" s="657">
        <v>29.34234</v>
      </c>
      <c r="P89" s="657">
        <v>506069.9</v>
      </c>
      <c r="Q89" s="657">
        <v>32983.550000000003</v>
      </c>
      <c r="R89" s="657">
        <v>2172120</v>
      </c>
      <c r="S89" s="682">
        <v>5.0603810000000001E-3</v>
      </c>
      <c r="T89" s="682">
        <v>5.0603810000000001E-3</v>
      </c>
      <c r="U89" s="950">
        <v>6.5151389342320148E-2</v>
      </c>
      <c r="V89" s="550"/>
      <c r="W89" s="550"/>
      <c r="X89" s="550"/>
      <c r="Y89" s="550"/>
      <c r="Z89" s="550"/>
      <c r="AA89" s="551"/>
      <c r="AB89" s="550"/>
      <c r="AC89" s="552"/>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c r="BK89" s="550"/>
      <c r="BL89" s="550"/>
      <c r="BM89" s="550"/>
      <c r="BN89" s="550"/>
      <c r="BO89" s="550"/>
      <c r="BP89" s="550"/>
      <c r="BQ89" s="550"/>
      <c r="BR89" s="550"/>
      <c r="BS89" s="550"/>
      <c r="BT89" s="550"/>
      <c r="BU89" s="550"/>
      <c r="BV89" s="550"/>
      <c r="BW89" s="550"/>
      <c r="BX89" s="550"/>
      <c r="BY89" s="550"/>
      <c r="BZ89" s="550"/>
      <c r="CA89" s="550"/>
      <c r="CB89" s="550"/>
      <c r="CC89" s="550"/>
      <c r="CD89" s="550"/>
      <c r="CE89" s="550"/>
      <c r="CF89" s="550"/>
      <c r="CG89" s="550"/>
      <c r="CH89" s="550"/>
      <c r="CI89" s="550"/>
      <c r="CJ89" s="550"/>
      <c r="CK89" s="550"/>
      <c r="CL89" s="550"/>
      <c r="CM89" s="550"/>
      <c r="CN89" s="550"/>
      <c r="CO89" s="550"/>
      <c r="CP89" s="550"/>
      <c r="CQ89" s="550"/>
      <c r="CR89" s="550"/>
      <c r="CS89" s="550"/>
      <c r="CT89" s="550"/>
      <c r="CU89" s="550"/>
      <c r="CV89" s="550"/>
      <c r="CW89" s="550"/>
      <c r="CX89" s="550"/>
      <c r="CY89" s="550"/>
      <c r="CZ89" s="550"/>
      <c r="DA89" s="550"/>
      <c r="DB89" s="550"/>
      <c r="DC89" s="550"/>
      <c r="DD89" s="550"/>
      <c r="DE89" s="550"/>
      <c r="DF89" s="550"/>
    </row>
    <row r="90" spans="1:110" s="550" customFormat="1">
      <c r="A90" s="666"/>
      <c r="B90" s="560"/>
      <c r="C90" s="561"/>
      <c r="D90" s="666"/>
      <c r="E90" s="666"/>
      <c r="F90" s="760"/>
      <c r="G90" s="666"/>
      <c r="H90" s="666"/>
      <c r="I90" s="666"/>
      <c r="J90" s="666"/>
      <c r="K90" s="666"/>
      <c r="L90" s="666"/>
      <c r="M90" s="666"/>
      <c r="N90" s="666"/>
      <c r="O90" s="666"/>
      <c r="P90" s="666"/>
      <c r="Q90" s="666"/>
      <c r="R90" s="666"/>
      <c r="S90" s="430"/>
      <c r="AA90" s="551"/>
      <c r="AC90" s="552"/>
    </row>
    <row r="91" spans="1:110" s="550" customFormat="1">
      <c r="A91" s="666"/>
      <c r="B91" s="560"/>
      <c r="C91" s="561"/>
      <c r="D91" s="666"/>
      <c r="E91" s="666"/>
      <c r="F91" s="760"/>
      <c r="G91" s="666"/>
      <c r="H91" s="666"/>
      <c r="I91" s="666"/>
      <c r="J91" s="666"/>
      <c r="K91" s="666"/>
      <c r="L91" s="666"/>
      <c r="M91" s="666"/>
      <c r="N91" s="666"/>
      <c r="O91" s="666"/>
      <c r="P91" s="666"/>
      <c r="Q91" s="666"/>
      <c r="R91" s="666"/>
      <c r="S91" s="953">
        <f>AVERAGE(S28:S89)</f>
        <v>7.5561098333333339E-3</v>
      </c>
      <c r="AA91" s="551"/>
      <c r="AC91" s="552"/>
    </row>
    <row r="92" spans="1:110" s="550" customFormat="1">
      <c r="A92" s="666"/>
      <c r="B92" s="560"/>
      <c r="C92" s="561"/>
      <c r="D92" s="666"/>
      <c r="E92" s="666"/>
      <c r="F92" s="760"/>
      <c r="G92" s="666"/>
      <c r="H92" s="666"/>
      <c r="I92" s="666"/>
      <c r="J92" s="666"/>
      <c r="K92" s="666"/>
      <c r="L92" s="666"/>
      <c r="M92" s="666"/>
      <c r="N92" s="666"/>
      <c r="O92" s="666"/>
      <c r="P92" s="666"/>
      <c r="Q92" s="666"/>
      <c r="R92" s="666"/>
      <c r="S92" s="430"/>
      <c r="AA92" s="551"/>
      <c r="AC92" s="552"/>
    </row>
    <row r="93" spans="1:110" s="550" customFormat="1">
      <c r="A93" s="666"/>
      <c r="B93" s="560"/>
      <c r="C93" s="561"/>
      <c r="D93" s="666"/>
      <c r="E93" s="666"/>
      <c r="F93" s="760"/>
      <c r="G93" s="666"/>
      <c r="H93" s="666"/>
      <c r="I93" s="666"/>
      <c r="J93" s="666"/>
      <c r="K93" s="666"/>
      <c r="L93" s="666"/>
      <c r="M93" s="666"/>
      <c r="N93" s="666"/>
      <c r="O93" s="666"/>
      <c r="P93" s="666"/>
      <c r="Q93" s="666"/>
      <c r="R93" s="666"/>
      <c r="S93" s="430"/>
      <c r="AA93" s="551"/>
      <c r="AC93" s="552"/>
    </row>
    <row r="94" spans="1:110" s="550" customFormat="1">
      <c r="A94" s="666"/>
      <c r="B94" s="560"/>
      <c r="C94" s="561"/>
      <c r="D94" s="666"/>
      <c r="E94" s="666"/>
      <c r="F94" s="760"/>
      <c r="G94" s="666"/>
      <c r="H94" s="666"/>
      <c r="I94" s="666"/>
      <c r="J94" s="666"/>
      <c r="K94" s="666"/>
      <c r="L94" s="666"/>
      <c r="M94" s="666"/>
      <c r="N94" s="666"/>
      <c r="O94" s="666"/>
      <c r="P94" s="666"/>
      <c r="Q94" s="666"/>
      <c r="R94" s="666"/>
      <c r="S94" s="430"/>
      <c r="AA94" s="551"/>
      <c r="AC94" s="552"/>
    </row>
    <row r="95" spans="1:110" s="550" customFormat="1">
      <c r="A95" s="666"/>
      <c r="B95" s="560"/>
      <c r="C95" s="561"/>
      <c r="D95" s="666"/>
      <c r="E95" s="666"/>
      <c r="F95" s="760"/>
      <c r="G95" s="666"/>
      <c r="H95" s="666"/>
      <c r="I95" s="666"/>
      <c r="J95" s="666"/>
      <c r="K95" s="666"/>
      <c r="L95" s="666"/>
      <c r="M95" s="666"/>
      <c r="N95" s="666"/>
      <c r="O95" s="666"/>
      <c r="P95" s="666"/>
      <c r="Q95" s="666"/>
      <c r="R95" s="666"/>
      <c r="S95" s="430"/>
      <c r="T95" s="554"/>
      <c r="U95" s="555"/>
      <c r="V95" s="555"/>
      <c r="W95" s="555"/>
      <c r="AA95" s="551"/>
      <c r="AC95" s="552"/>
    </row>
    <row r="96" spans="1:110" s="550" customFormat="1">
      <c r="A96" s="666"/>
      <c r="B96" s="560"/>
      <c r="C96" s="561"/>
      <c r="D96" s="666"/>
      <c r="E96" s="666"/>
      <c r="F96" s="760"/>
      <c r="G96" s="666"/>
      <c r="H96" s="666"/>
      <c r="I96" s="666"/>
      <c r="J96" s="666"/>
      <c r="K96" s="666"/>
      <c r="L96" s="666"/>
      <c r="M96" s="666"/>
      <c r="N96" s="666"/>
      <c r="O96" s="666"/>
      <c r="P96" s="666"/>
      <c r="Q96" s="666"/>
      <c r="R96" s="666"/>
      <c r="S96" s="430"/>
      <c r="T96" s="554"/>
      <c r="U96" s="555"/>
      <c r="V96" s="555"/>
      <c r="W96" s="555"/>
      <c r="AA96" s="551"/>
      <c r="AC96" s="552"/>
    </row>
    <row r="97" spans="1:110" s="550" customFormat="1">
      <c r="A97" s="666"/>
      <c r="B97" s="560"/>
      <c r="C97" s="561"/>
      <c r="D97" s="666"/>
      <c r="E97" s="666"/>
      <c r="F97" s="760"/>
      <c r="G97" s="666"/>
      <c r="H97" s="666"/>
      <c r="I97" s="666"/>
      <c r="J97" s="666"/>
      <c r="K97" s="666"/>
      <c r="L97" s="666"/>
      <c r="M97" s="666"/>
      <c r="N97" s="666"/>
      <c r="O97" s="666"/>
      <c r="P97" s="666"/>
      <c r="Q97" s="666"/>
      <c r="R97" s="666"/>
      <c r="S97" s="430"/>
      <c r="T97" s="554"/>
      <c r="U97" s="555"/>
      <c r="V97" s="555"/>
      <c r="W97" s="555"/>
      <c r="AA97" s="551"/>
      <c r="AC97" s="552"/>
    </row>
    <row r="98" spans="1:110" s="550" customFormat="1">
      <c r="A98" s="666"/>
      <c r="B98" s="560"/>
      <c r="C98" s="561"/>
      <c r="D98" s="666"/>
      <c r="E98" s="666"/>
      <c r="F98" s="760"/>
      <c r="G98" s="666"/>
      <c r="H98" s="666"/>
      <c r="I98" s="666"/>
      <c r="J98" s="666"/>
      <c r="K98" s="666"/>
      <c r="L98" s="666"/>
      <c r="M98" s="666"/>
      <c r="N98" s="666"/>
      <c r="O98" s="666"/>
      <c r="P98" s="666"/>
      <c r="Q98" s="666"/>
      <c r="R98" s="666"/>
      <c r="S98" s="430"/>
      <c r="T98" s="554"/>
      <c r="U98" s="555"/>
      <c r="V98" s="555"/>
      <c r="W98" s="555"/>
      <c r="AA98" s="551"/>
      <c r="AC98" s="552"/>
    </row>
    <row r="99" spans="1:110" s="550" customFormat="1">
      <c r="A99" s="666"/>
      <c r="B99" s="560"/>
      <c r="C99" s="561"/>
      <c r="D99" s="666"/>
      <c r="E99" s="666"/>
      <c r="F99" s="760"/>
      <c r="G99" s="666"/>
      <c r="H99" s="666"/>
      <c r="I99" s="666"/>
      <c r="J99" s="666"/>
      <c r="K99" s="666"/>
      <c r="L99" s="666"/>
      <c r="M99" s="666"/>
      <c r="N99" s="666"/>
      <c r="O99" s="666"/>
      <c r="P99" s="666"/>
      <c r="Q99" s="666"/>
      <c r="R99" s="666"/>
      <c r="S99" s="430"/>
      <c r="T99" s="554"/>
      <c r="U99" s="555"/>
      <c r="V99" s="555"/>
      <c r="W99" s="555"/>
      <c r="AA99" s="551"/>
      <c r="AC99" s="552"/>
    </row>
    <row r="100" spans="1:110" s="553" customFormat="1">
      <c r="A100" s="683"/>
      <c r="B100" s="562"/>
      <c r="C100" s="563"/>
      <c r="D100" s="683"/>
      <c r="E100" s="683"/>
      <c r="F100" s="761"/>
      <c r="G100" s="683"/>
      <c r="H100" s="683"/>
      <c r="I100" s="683"/>
      <c r="J100" s="683"/>
      <c r="K100" s="683"/>
      <c r="L100" s="683"/>
      <c r="M100" s="683"/>
      <c r="N100" s="683"/>
      <c r="O100" s="683"/>
      <c r="P100" s="683"/>
      <c r="Q100" s="677"/>
      <c r="R100" s="677"/>
      <c r="S100" s="430"/>
      <c r="T100" s="550"/>
      <c r="U100" s="550"/>
      <c r="V100" s="550"/>
      <c r="W100" s="550"/>
      <c r="X100" s="550"/>
      <c r="Y100" s="550"/>
      <c r="Z100" s="550"/>
      <c r="AA100" s="551"/>
      <c r="AB100" s="550"/>
      <c r="AC100" s="552"/>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c r="BK100" s="550"/>
      <c r="BL100" s="550"/>
      <c r="BM100" s="550"/>
      <c r="BN100" s="550"/>
      <c r="BO100" s="550"/>
      <c r="BP100" s="550"/>
      <c r="BQ100" s="550"/>
      <c r="BR100" s="550"/>
      <c r="BS100" s="550"/>
      <c r="BT100" s="550"/>
      <c r="BU100" s="550"/>
      <c r="BV100" s="550"/>
      <c r="BW100" s="550"/>
      <c r="BX100" s="550"/>
      <c r="BY100" s="550"/>
      <c r="BZ100" s="550"/>
      <c r="CA100" s="550"/>
      <c r="CB100" s="550"/>
      <c r="CC100" s="550"/>
      <c r="CD100" s="550"/>
      <c r="CE100" s="550"/>
      <c r="CF100" s="550"/>
      <c r="CG100" s="550"/>
      <c r="CH100" s="550"/>
      <c r="CI100" s="550"/>
      <c r="CJ100" s="550"/>
      <c r="CK100" s="550"/>
      <c r="CL100" s="550"/>
      <c r="CM100" s="550"/>
      <c r="CN100" s="550"/>
      <c r="CO100" s="550"/>
      <c r="CP100" s="550"/>
      <c r="CQ100" s="550"/>
      <c r="CR100" s="550"/>
      <c r="CS100" s="550"/>
      <c r="CT100" s="550"/>
      <c r="CU100" s="550"/>
      <c r="CV100" s="550"/>
      <c r="CW100" s="550"/>
      <c r="CX100" s="550"/>
      <c r="CY100" s="550"/>
      <c r="CZ100" s="550"/>
      <c r="DA100" s="550"/>
      <c r="DB100" s="550"/>
      <c r="DC100" s="550"/>
      <c r="DD100" s="550"/>
      <c r="DE100" s="550"/>
      <c r="DF100" s="550"/>
    </row>
    <row r="101" spans="1:110" s="553" customFormat="1">
      <c r="A101" s="575"/>
      <c r="B101" s="684"/>
      <c r="C101" s="685"/>
      <c r="D101" s="575"/>
      <c r="E101" s="575"/>
      <c r="F101" s="761"/>
      <c r="G101" s="575"/>
      <c r="H101" s="575"/>
      <c r="I101" s="575"/>
      <c r="J101" s="575"/>
      <c r="K101" s="575"/>
      <c r="L101" s="575"/>
      <c r="M101" s="575"/>
      <c r="N101" s="575"/>
      <c r="O101" s="575"/>
      <c r="P101" s="575"/>
      <c r="Q101" s="654"/>
      <c r="R101" s="654"/>
      <c r="S101" s="430"/>
      <c r="T101" s="550"/>
      <c r="U101" s="550"/>
      <c r="V101" s="550"/>
      <c r="W101" s="550"/>
      <c r="X101" s="550"/>
      <c r="Y101" s="550"/>
      <c r="Z101" s="550"/>
      <c r="AA101" s="551"/>
      <c r="AB101" s="550"/>
      <c r="AC101" s="552"/>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c r="BK101" s="550"/>
      <c r="BL101" s="550"/>
      <c r="BM101" s="550"/>
      <c r="BN101" s="550"/>
      <c r="BO101" s="550"/>
      <c r="BP101" s="550"/>
      <c r="BQ101" s="550"/>
      <c r="BR101" s="550"/>
      <c r="BS101" s="550"/>
      <c r="BT101" s="550"/>
      <c r="BU101" s="550"/>
      <c r="BV101" s="550"/>
      <c r="BW101" s="550"/>
      <c r="BX101" s="550"/>
      <c r="BY101" s="550"/>
      <c r="BZ101" s="550"/>
      <c r="CA101" s="550"/>
      <c r="CB101" s="550"/>
      <c r="CC101" s="550"/>
      <c r="CD101" s="550"/>
      <c r="CE101" s="550"/>
      <c r="CF101" s="550"/>
      <c r="CG101" s="550"/>
      <c r="CH101" s="550"/>
      <c r="CI101" s="550"/>
      <c r="CJ101" s="550"/>
      <c r="CK101" s="550"/>
      <c r="CL101" s="550"/>
      <c r="CM101" s="550"/>
      <c r="CN101" s="550"/>
      <c r="CO101" s="550"/>
      <c r="CP101" s="550"/>
      <c r="CQ101" s="550"/>
      <c r="CR101" s="550"/>
      <c r="CS101" s="550"/>
      <c r="CT101" s="550"/>
      <c r="CU101" s="550"/>
      <c r="CV101" s="550"/>
      <c r="CW101" s="550"/>
      <c r="CX101" s="550"/>
      <c r="CY101" s="550"/>
      <c r="CZ101" s="550"/>
      <c r="DA101" s="550"/>
      <c r="DB101" s="550"/>
      <c r="DC101" s="550"/>
      <c r="DD101" s="550"/>
      <c r="DE101" s="550"/>
      <c r="DF101" s="550"/>
    </row>
    <row r="102" spans="1:110" s="550" customFormat="1">
      <c r="A102" s="663"/>
      <c r="B102" s="686"/>
      <c r="C102" s="687"/>
      <c r="D102" s="663"/>
      <c r="E102" s="663"/>
      <c r="F102" s="760"/>
      <c r="G102" s="663"/>
      <c r="H102" s="663"/>
      <c r="I102" s="663"/>
      <c r="J102" s="663"/>
      <c r="K102" s="663"/>
      <c r="L102" s="663"/>
      <c r="M102" s="663"/>
      <c r="N102" s="663"/>
      <c r="O102" s="663"/>
      <c r="P102" s="663"/>
      <c r="Q102" s="663"/>
      <c r="R102" s="663"/>
      <c r="S102" s="430"/>
      <c r="T102" s="554"/>
      <c r="U102" s="555"/>
      <c r="V102" s="555"/>
      <c r="W102" s="555"/>
      <c r="AA102" s="551"/>
      <c r="AC102" s="552"/>
    </row>
    <row r="103" spans="1:110" s="550" customFormat="1">
      <c r="A103" s="663"/>
      <c r="B103" s="686"/>
      <c r="C103" s="687"/>
      <c r="D103" s="663"/>
      <c r="E103" s="663"/>
      <c r="F103" s="760"/>
      <c r="G103" s="663"/>
      <c r="H103" s="663"/>
      <c r="I103" s="663"/>
      <c r="J103" s="663"/>
      <c r="K103" s="663"/>
      <c r="L103" s="663"/>
      <c r="M103" s="663"/>
      <c r="N103" s="663"/>
      <c r="O103" s="663"/>
      <c r="P103" s="663"/>
      <c r="Q103" s="663"/>
      <c r="R103" s="663"/>
      <c r="S103" s="430"/>
      <c r="T103" s="554"/>
      <c r="U103" s="555"/>
      <c r="V103" s="555"/>
      <c r="W103" s="555"/>
      <c r="AA103" s="551"/>
      <c r="AC103" s="552"/>
    </row>
    <row r="104" spans="1:110" s="550" customFormat="1">
      <c r="A104" s="663"/>
      <c r="B104" s="686"/>
      <c r="C104" s="687"/>
      <c r="D104" s="663"/>
      <c r="E104" s="663"/>
      <c r="F104" s="760"/>
      <c r="G104" s="663"/>
      <c r="H104" s="663"/>
      <c r="I104" s="663"/>
      <c r="J104" s="663"/>
      <c r="K104" s="663"/>
      <c r="L104" s="663"/>
      <c r="M104" s="663"/>
      <c r="N104" s="663"/>
      <c r="O104" s="663"/>
      <c r="P104" s="663"/>
      <c r="Q104" s="663"/>
      <c r="R104" s="663"/>
      <c r="S104" s="430"/>
      <c r="T104" s="554"/>
      <c r="U104" s="555"/>
      <c r="V104" s="555"/>
      <c r="W104" s="555"/>
      <c r="AA104" s="551"/>
      <c r="AC104" s="552"/>
    </row>
    <row r="105" spans="1:110" s="550" customFormat="1">
      <c r="A105" s="663"/>
      <c r="B105" s="686"/>
      <c r="C105" s="687"/>
      <c r="D105" s="663"/>
      <c r="E105" s="663"/>
      <c r="F105" s="760"/>
      <c r="G105" s="663"/>
      <c r="H105" s="663"/>
      <c r="I105" s="663"/>
      <c r="J105" s="663"/>
      <c r="K105" s="663"/>
      <c r="L105" s="663"/>
      <c r="M105" s="663"/>
      <c r="N105" s="663"/>
      <c r="O105" s="663"/>
      <c r="P105" s="663"/>
      <c r="Q105" s="663"/>
      <c r="R105" s="663"/>
      <c r="S105" s="430"/>
      <c r="T105" s="554"/>
      <c r="U105" s="555"/>
      <c r="V105" s="555"/>
      <c r="W105" s="555"/>
      <c r="AA105" s="551"/>
      <c r="AC105" s="552"/>
    </row>
    <row r="106" spans="1:110" s="550" customFormat="1">
      <c r="A106" s="663"/>
      <c r="B106" s="686"/>
      <c r="C106" s="687"/>
      <c r="D106" s="663"/>
      <c r="E106" s="663"/>
      <c r="F106" s="760"/>
      <c r="G106" s="663"/>
      <c r="H106" s="663"/>
      <c r="I106" s="663"/>
      <c r="J106" s="663"/>
      <c r="K106" s="663"/>
      <c r="L106" s="663"/>
      <c r="M106" s="663"/>
      <c r="N106" s="663"/>
      <c r="O106" s="663"/>
      <c r="P106" s="663"/>
      <c r="Q106" s="663"/>
      <c r="R106" s="663"/>
      <c r="S106" s="430"/>
      <c r="T106" s="554"/>
      <c r="U106" s="555"/>
      <c r="V106" s="555"/>
      <c r="W106" s="555"/>
      <c r="AA106" s="551"/>
      <c r="AC106" s="552"/>
    </row>
    <row r="107" spans="1:110" s="550" customFormat="1">
      <c r="A107" s="663"/>
      <c r="B107" s="686"/>
      <c r="C107" s="687"/>
      <c r="D107" s="663"/>
      <c r="E107" s="663"/>
      <c r="F107" s="760"/>
      <c r="G107" s="663"/>
      <c r="H107" s="663"/>
      <c r="I107" s="663"/>
      <c r="J107" s="663"/>
      <c r="K107" s="663"/>
      <c r="L107" s="663"/>
      <c r="M107" s="663"/>
      <c r="N107" s="663"/>
      <c r="O107" s="663"/>
      <c r="P107" s="663"/>
      <c r="Q107" s="663"/>
      <c r="R107" s="663"/>
      <c r="S107" s="430"/>
      <c r="T107" s="554"/>
      <c r="U107" s="555"/>
      <c r="V107" s="555"/>
      <c r="W107" s="555"/>
      <c r="AA107" s="551"/>
      <c r="AC107" s="552"/>
    </row>
    <row r="108" spans="1:110" s="550" customFormat="1">
      <c r="A108" s="663"/>
      <c r="B108" s="686"/>
      <c r="C108" s="687"/>
      <c r="D108" s="663"/>
      <c r="E108" s="663"/>
      <c r="F108" s="760"/>
      <c r="G108" s="663"/>
      <c r="H108" s="663"/>
      <c r="I108" s="663"/>
      <c r="J108" s="663"/>
      <c r="K108" s="663"/>
      <c r="L108" s="663"/>
      <c r="M108" s="663"/>
      <c r="N108" s="663"/>
      <c r="O108" s="663"/>
      <c r="P108" s="663"/>
      <c r="Q108" s="663"/>
      <c r="R108" s="663"/>
      <c r="S108" s="430"/>
      <c r="T108" s="554"/>
      <c r="U108" s="555"/>
      <c r="V108" s="555"/>
      <c r="W108" s="555"/>
      <c r="AA108" s="551"/>
      <c r="AC108" s="552"/>
    </row>
    <row r="109" spans="1:110" s="550" customFormat="1">
      <c r="A109" s="663"/>
      <c r="B109" s="686"/>
      <c r="C109" s="687"/>
      <c r="D109" s="663"/>
      <c r="E109" s="663"/>
      <c r="F109" s="760"/>
      <c r="G109" s="663"/>
      <c r="H109" s="663"/>
      <c r="I109" s="663"/>
      <c r="J109" s="663"/>
      <c r="K109" s="663"/>
      <c r="L109" s="663"/>
      <c r="M109" s="663"/>
      <c r="N109" s="663"/>
      <c r="O109" s="663"/>
      <c r="P109" s="663"/>
      <c r="Q109" s="663"/>
      <c r="R109" s="663"/>
      <c r="S109" s="430"/>
      <c r="T109" s="554"/>
      <c r="U109" s="555"/>
      <c r="V109" s="555"/>
      <c r="W109" s="555"/>
      <c r="AA109" s="551"/>
      <c r="AC109" s="552"/>
    </row>
    <row r="110" spans="1:110" s="550" customFormat="1">
      <c r="A110" s="663"/>
      <c r="B110" s="686"/>
      <c r="C110" s="687"/>
      <c r="D110" s="663"/>
      <c r="E110" s="663"/>
      <c r="F110" s="760"/>
      <c r="G110" s="663"/>
      <c r="H110" s="663"/>
      <c r="I110" s="663"/>
      <c r="J110" s="663"/>
      <c r="K110" s="663"/>
      <c r="L110" s="663"/>
      <c r="M110" s="663"/>
      <c r="N110" s="663"/>
      <c r="O110" s="663"/>
      <c r="P110" s="663"/>
      <c r="Q110" s="663"/>
      <c r="R110" s="663"/>
      <c r="S110" s="430"/>
      <c r="T110" s="554"/>
      <c r="U110" s="555"/>
      <c r="V110" s="555"/>
      <c r="W110" s="555"/>
      <c r="AA110" s="551"/>
      <c r="AC110" s="552"/>
    </row>
    <row r="111" spans="1:110" s="550" customFormat="1">
      <c r="A111" s="663"/>
      <c r="B111" s="686"/>
      <c r="C111" s="687"/>
      <c r="D111" s="663"/>
      <c r="E111" s="663"/>
      <c r="F111" s="760"/>
      <c r="G111" s="663"/>
      <c r="H111" s="663"/>
      <c r="I111" s="663"/>
      <c r="J111" s="663"/>
      <c r="K111" s="663"/>
      <c r="L111" s="663"/>
      <c r="M111" s="663"/>
      <c r="N111" s="663"/>
      <c r="O111" s="663"/>
      <c r="P111" s="663"/>
      <c r="Q111" s="663"/>
      <c r="R111" s="663"/>
      <c r="S111" s="430"/>
      <c r="T111" s="554"/>
      <c r="U111" s="555"/>
      <c r="V111" s="555"/>
      <c r="W111" s="555"/>
      <c r="AA111" s="551"/>
      <c r="AC111" s="552"/>
    </row>
    <row r="112" spans="1:110" s="553" customFormat="1">
      <c r="A112" s="688"/>
      <c r="B112" s="689"/>
      <c r="C112" s="690"/>
      <c r="D112" s="688"/>
      <c r="E112" s="688"/>
      <c r="F112" s="761"/>
      <c r="G112" s="688"/>
      <c r="H112" s="688"/>
      <c r="I112" s="688"/>
      <c r="J112" s="688"/>
      <c r="K112" s="688"/>
      <c r="L112" s="688"/>
      <c r="M112" s="688"/>
      <c r="N112" s="688"/>
      <c r="O112" s="688"/>
      <c r="P112" s="688"/>
      <c r="Q112" s="657"/>
      <c r="R112" s="657"/>
      <c r="S112" s="430"/>
      <c r="T112" s="550"/>
      <c r="U112" s="550"/>
      <c r="V112" s="550"/>
      <c r="W112" s="550"/>
      <c r="X112" s="550"/>
      <c r="Y112" s="550"/>
      <c r="Z112" s="550"/>
      <c r="AA112" s="551"/>
      <c r="AB112" s="550"/>
      <c r="AC112" s="552"/>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c r="BH112" s="550"/>
      <c r="BI112" s="550"/>
      <c r="BJ112" s="550"/>
      <c r="BK112" s="550"/>
      <c r="BL112" s="550"/>
      <c r="BM112" s="550"/>
      <c r="BN112" s="550"/>
      <c r="BO112" s="550"/>
      <c r="BP112" s="550"/>
      <c r="BQ112" s="550"/>
      <c r="BR112" s="550"/>
      <c r="BS112" s="550"/>
      <c r="BT112" s="550"/>
      <c r="BU112" s="550"/>
      <c r="BV112" s="550"/>
      <c r="BW112" s="550"/>
      <c r="BX112" s="550"/>
      <c r="BY112" s="550"/>
      <c r="BZ112" s="550"/>
      <c r="CA112" s="550"/>
      <c r="CB112" s="550"/>
      <c r="CC112" s="550"/>
      <c r="CD112" s="550"/>
      <c r="CE112" s="550"/>
      <c r="CF112" s="550"/>
      <c r="CG112" s="550"/>
      <c r="CH112" s="550"/>
      <c r="CI112" s="550"/>
      <c r="CJ112" s="550"/>
      <c r="CK112" s="550"/>
      <c r="CL112" s="550"/>
      <c r="CM112" s="550"/>
      <c r="CN112" s="550"/>
      <c r="CO112" s="550"/>
      <c r="CP112" s="550"/>
      <c r="CQ112" s="550"/>
      <c r="CR112" s="550"/>
      <c r="CS112" s="550"/>
      <c r="CT112" s="550"/>
      <c r="CU112" s="550"/>
      <c r="CV112" s="550"/>
      <c r="CW112" s="550"/>
      <c r="CX112" s="550"/>
      <c r="CY112" s="550"/>
      <c r="CZ112" s="550"/>
      <c r="DA112" s="550"/>
      <c r="DB112" s="550"/>
      <c r="DC112" s="550"/>
      <c r="DD112" s="550"/>
      <c r="DE112" s="550"/>
      <c r="DF112" s="550"/>
    </row>
    <row r="113" spans="1:110" s="553" customFormat="1">
      <c r="A113" s="683"/>
      <c r="B113" s="562"/>
      <c r="C113" s="563"/>
      <c r="D113" s="683"/>
      <c r="E113" s="683"/>
      <c r="F113" s="761"/>
      <c r="G113" s="683"/>
      <c r="H113" s="683"/>
      <c r="I113" s="683"/>
      <c r="J113" s="683"/>
      <c r="K113" s="683"/>
      <c r="L113" s="683"/>
      <c r="M113" s="683"/>
      <c r="N113" s="683"/>
      <c r="O113" s="683"/>
      <c r="P113" s="683"/>
      <c r="Q113" s="677"/>
      <c r="R113" s="677"/>
      <c r="S113" s="430"/>
      <c r="T113" s="550"/>
      <c r="U113" s="550"/>
      <c r="V113" s="550"/>
      <c r="W113" s="550"/>
      <c r="X113" s="550"/>
      <c r="Y113" s="550"/>
      <c r="Z113" s="550"/>
      <c r="AA113" s="551"/>
      <c r="AB113" s="550"/>
      <c r="AC113" s="552"/>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c r="BH113" s="550"/>
      <c r="BI113" s="550"/>
      <c r="BJ113" s="550"/>
      <c r="BK113" s="550"/>
      <c r="BL113" s="550"/>
      <c r="BM113" s="550"/>
      <c r="BN113" s="550"/>
      <c r="BO113" s="550"/>
      <c r="BP113" s="550"/>
      <c r="BQ113" s="550"/>
      <c r="BR113" s="550"/>
      <c r="BS113" s="550"/>
      <c r="BT113" s="550"/>
      <c r="BU113" s="550"/>
      <c r="BV113" s="550"/>
      <c r="BW113" s="550"/>
      <c r="BX113" s="550"/>
      <c r="BY113" s="550"/>
      <c r="BZ113" s="550"/>
      <c r="CA113" s="550"/>
      <c r="CB113" s="550"/>
      <c r="CC113" s="550"/>
      <c r="CD113" s="550"/>
      <c r="CE113" s="550"/>
      <c r="CF113" s="550"/>
      <c r="CG113" s="550"/>
      <c r="CH113" s="550"/>
      <c r="CI113" s="550"/>
      <c r="CJ113" s="550"/>
      <c r="CK113" s="550"/>
      <c r="CL113" s="550"/>
      <c r="CM113" s="550"/>
      <c r="CN113" s="550"/>
      <c r="CO113" s="550"/>
      <c r="CP113" s="550"/>
      <c r="CQ113" s="550"/>
      <c r="CR113" s="550"/>
      <c r="CS113" s="550"/>
      <c r="CT113" s="550"/>
      <c r="CU113" s="550"/>
      <c r="CV113" s="550"/>
      <c r="CW113" s="550"/>
      <c r="CX113" s="550"/>
      <c r="CY113" s="550"/>
      <c r="CZ113" s="550"/>
      <c r="DA113" s="550"/>
      <c r="DB113" s="550"/>
      <c r="DC113" s="550"/>
      <c r="DD113" s="550"/>
      <c r="DE113" s="550"/>
      <c r="DF113" s="550"/>
    </row>
    <row r="114" spans="1:110" s="550" customFormat="1">
      <c r="A114" s="430"/>
      <c r="B114" s="691"/>
      <c r="C114" s="692"/>
      <c r="D114" s="430"/>
      <c r="E114" s="430"/>
      <c r="F114" s="760"/>
      <c r="G114" s="430"/>
      <c r="H114" s="430"/>
      <c r="I114" s="430"/>
      <c r="J114" s="430"/>
      <c r="K114" s="430"/>
      <c r="L114" s="430"/>
      <c r="M114" s="430"/>
      <c r="N114" s="430"/>
      <c r="O114" s="430"/>
      <c r="P114" s="430"/>
      <c r="Q114" s="430"/>
      <c r="R114" s="430"/>
      <c r="S114" s="430"/>
      <c r="AA114" s="551"/>
      <c r="AC114" s="552"/>
    </row>
    <row r="115" spans="1:110" s="550" customFormat="1">
      <c r="A115" s="430"/>
      <c r="B115" s="691"/>
      <c r="C115" s="692"/>
      <c r="D115" s="430"/>
      <c r="E115" s="430"/>
      <c r="F115" s="760"/>
      <c r="G115" s="430"/>
      <c r="H115" s="430"/>
      <c r="I115" s="430"/>
      <c r="J115" s="430"/>
      <c r="K115" s="430"/>
      <c r="L115" s="430"/>
      <c r="M115" s="430"/>
      <c r="N115" s="430"/>
      <c r="O115" s="430"/>
      <c r="P115" s="430"/>
      <c r="Q115" s="430"/>
      <c r="R115" s="430"/>
      <c r="S115" s="430"/>
      <c r="AA115" s="551"/>
      <c r="AC115" s="552"/>
    </row>
    <row r="116" spans="1:110" s="550" customFormat="1">
      <c r="A116" s="430"/>
      <c r="B116" s="691"/>
      <c r="C116" s="692"/>
      <c r="D116" s="430"/>
      <c r="E116" s="430"/>
      <c r="F116" s="760"/>
      <c r="G116" s="430"/>
      <c r="H116" s="430"/>
      <c r="I116" s="430"/>
      <c r="J116" s="430"/>
      <c r="K116" s="430"/>
      <c r="L116" s="430"/>
      <c r="M116" s="430"/>
      <c r="N116" s="430"/>
      <c r="O116" s="430"/>
      <c r="P116" s="430"/>
      <c r="Q116" s="430"/>
      <c r="R116" s="430"/>
      <c r="S116" s="430"/>
      <c r="AA116" s="551"/>
      <c r="AC116" s="552"/>
    </row>
    <row r="117" spans="1:110" s="550" customFormat="1">
      <c r="A117" s="430"/>
      <c r="B117" s="691"/>
      <c r="C117" s="692"/>
      <c r="D117" s="430"/>
      <c r="E117" s="430"/>
      <c r="F117" s="760"/>
      <c r="G117" s="430"/>
      <c r="H117" s="430"/>
      <c r="I117" s="430"/>
      <c r="J117" s="430"/>
      <c r="K117" s="430"/>
      <c r="L117" s="430"/>
      <c r="M117" s="430"/>
      <c r="N117" s="430"/>
      <c r="O117" s="430"/>
      <c r="P117" s="430"/>
      <c r="Q117" s="430"/>
      <c r="R117" s="430"/>
      <c r="S117" s="430"/>
      <c r="AA117" s="551"/>
      <c r="AC117" s="552"/>
    </row>
    <row r="118" spans="1:110" s="550" customFormat="1">
      <c r="A118" s="430"/>
      <c r="B118" s="691"/>
      <c r="C118" s="692"/>
      <c r="D118" s="430"/>
      <c r="E118" s="430"/>
      <c r="F118" s="760"/>
      <c r="G118" s="430"/>
      <c r="H118" s="430"/>
      <c r="I118" s="430"/>
      <c r="J118" s="430"/>
      <c r="K118" s="430"/>
      <c r="L118" s="430"/>
      <c r="M118" s="430"/>
      <c r="N118" s="430"/>
      <c r="O118" s="430"/>
      <c r="P118" s="430"/>
      <c r="Q118" s="430"/>
      <c r="R118" s="430"/>
      <c r="S118" s="430"/>
      <c r="X118" s="550">
        <f>1/0.002</f>
        <v>500</v>
      </c>
      <c r="AA118" s="551"/>
      <c r="AC118" s="552"/>
    </row>
    <row r="119" spans="1:110" s="550" customFormat="1">
      <c r="A119" s="430"/>
      <c r="B119" s="691"/>
      <c r="C119" s="692"/>
      <c r="D119" s="430"/>
      <c r="E119" s="430"/>
      <c r="F119" s="760"/>
      <c r="G119" s="430"/>
      <c r="H119" s="430"/>
      <c r="I119" s="430"/>
      <c r="J119" s="430"/>
      <c r="K119" s="430"/>
      <c r="L119" s="430"/>
      <c r="M119" s="430"/>
      <c r="N119" s="430"/>
      <c r="O119" s="430"/>
      <c r="P119" s="430"/>
      <c r="Q119" s="430"/>
      <c r="R119" s="430"/>
      <c r="S119" s="430"/>
      <c r="AA119" s="551"/>
      <c r="AC119" s="552"/>
    </row>
    <row r="120" spans="1:110" s="550" customFormat="1">
      <c r="A120" s="430"/>
      <c r="B120" s="691"/>
      <c r="C120" s="692"/>
      <c r="D120" s="430"/>
      <c r="E120" s="430"/>
      <c r="F120" s="760"/>
      <c r="G120" s="430"/>
      <c r="H120" s="430"/>
      <c r="I120" s="430"/>
      <c r="J120" s="430"/>
      <c r="K120" s="430"/>
      <c r="L120" s="430"/>
      <c r="M120" s="430"/>
      <c r="N120" s="430"/>
      <c r="O120" s="430"/>
      <c r="P120" s="430"/>
      <c r="Q120" s="430"/>
      <c r="R120" s="430"/>
      <c r="S120" s="430"/>
      <c r="AA120" s="551"/>
      <c r="AC120" s="552"/>
    </row>
    <row r="121" spans="1:110" s="550" customFormat="1">
      <c r="A121" s="430"/>
      <c r="B121" s="691"/>
      <c r="C121" s="692"/>
      <c r="D121" s="430"/>
      <c r="E121" s="430"/>
      <c r="F121" s="760"/>
      <c r="G121" s="430"/>
      <c r="H121" s="430"/>
      <c r="I121" s="430"/>
      <c r="J121" s="430"/>
      <c r="K121" s="430"/>
      <c r="L121" s="430"/>
      <c r="M121" s="430"/>
      <c r="N121" s="430"/>
      <c r="O121" s="430"/>
      <c r="P121" s="430"/>
      <c r="Q121" s="430"/>
      <c r="R121" s="430"/>
      <c r="S121" s="430"/>
      <c r="AA121" s="551"/>
      <c r="AC121" s="552"/>
    </row>
    <row r="122" spans="1:110" s="550" customFormat="1">
      <c r="A122" s="430"/>
      <c r="B122" s="691"/>
      <c r="C122" s="692"/>
      <c r="D122" s="430"/>
      <c r="E122" s="430"/>
      <c r="F122" s="760"/>
      <c r="G122" s="430"/>
      <c r="H122" s="430"/>
      <c r="I122" s="430"/>
      <c r="J122" s="430"/>
      <c r="K122" s="430"/>
      <c r="L122" s="430"/>
      <c r="M122" s="430"/>
      <c r="N122" s="430"/>
      <c r="O122" s="430"/>
      <c r="P122" s="430"/>
      <c r="Q122" s="430"/>
      <c r="R122" s="430"/>
      <c r="S122" s="430"/>
      <c r="AA122" s="551"/>
      <c r="AC122" s="552"/>
    </row>
    <row r="123" spans="1:110" s="550" customFormat="1">
      <c r="A123" s="430"/>
      <c r="B123" s="691"/>
      <c r="C123" s="692"/>
      <c r="D123" s="430"/>
      <c r="E123" s="430"/>
      <c r="F123" s="760"/>
      <c r="G123" s="430"/>
      <c r="H123" s="430"/>
      <c r="I123" s="430"/>
      <c r="J123" s="430"/>
      <c r="K123" s="430"/>
      <c r="L123" s="430"/>
      <c r="M123" s="430"/>
      <c r="N123" s="430"/>
      <c r="O123" s="430"/>
      <c r="P123" s="430"/>
      <c r="Q123" s="430"/>
      <c r="R123" s="430"/>
      <c r="S123" s="430"/>
      <c r="T123" s="554"/>
      <c r="U123" s="555"/>
      <c r="V123" s="555"/>
      <c r="W123" s="555"/>
      <c r="AA123" s="551"/>
      <c r="AC123" s="552"/>
    </row>
    <row r="124" spans="1:110" s="553" customFormat="1">
      <c r="A124" s="575"/>
      <c r="B124" s="684"/>
      <c r="C124" s="685"/>
      <c r="D124" s="575"/>
      <c r="E124" s="575"/>
      <c r="F124" s="761"/>
      <c r="G124" s="575"/>
      <c r="H124" s="575"/>
      <c r="I124" s="575"/>
      <c r="J124" s="575"/>
      <c r="K124" s="575"/>
      <c r="L124" s="575"/>
      <c r="M124" s="575"/>
      <c r="N124" s="575"/>
      <c r="O124" s="575"/>
      <c r="P124" s="575"/>
      <c r="Q124" s="654"/>
      <c r="R124" s="654"/>
      <c r="S124" s="707"/>
      <c r="T124" s="708"/>
      <c r="U124" s="708"/>
      <c r="V124" s="708"/>
      <c r="W124" s="708"/>
      <c r="X124" s="708"/>
      <c r="Y124" s="708"/>
      <c r="Z124" s="708"/>
      <c r="AA124" s="708"/>
      <c r="AB124" s="708"/>
      <c r="AC124" s="552"/>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c r="BH124" s="550"/>
      <c r="BI124" s="550"/>
      <c r="BJ124" s="550"/>
      <c r="BK124" s="550"/>
      <c r="BL124" s="550"/>
      <c r="BM124" s="550"/>
      <c r="BN124" s="550"/>
      <c r="BO124" s="550"/>
      <c r="BP124" s="550"/>
      <c r="BQ124" s="550"/>
      <c r="BR124" s="550"/>
      <c r="BS124" s="550"/>
      <c r="BT124" s="550"/>
      <c r="BU124" s="550"/>
      <c r="BV124" s="550"/>
      <c r="BW124" s="550"/>
      <c r="BX124" s="550"/>
      <c r="BY124" s="550"/>
      <c r="BZ124" s="550"/>
      <c r="CA124" s="550"/>
      <c r="CB124" s="550"/>
      <c r="CC124" s="550"/>
      <c r="CD124" s="550"/>
      <c r="CE124" s="550"/>
      <c r="CF124" s="550"/>
      <c r="CG124" s="550"/>
      <c r="CH124" s="550"/>
      <c r="CI124" s="550"/>
      <c r="CJ124" s="550"/>
      <c r="CK124" s="550"/>
      <c r="CL124" s="550"/>
      <c r="CM124" s="550"/>
      <c r="CN124" s="550"/>
      <c r="CO124" s="550"/>
      <c r="CP124" s="550"/>
      <c r="CQ124" s="550"/>
      <c r="CR124" s="550"/>
      <c r="CS124" s="550"/>
      <c r="CT124" s="550"/>
      <c r="CU124" s="550"/>
      <c r="CV124" s="550"/>
      <c r="CW124" s="550"/>
      <c r="CX124" s="550"/>
      <c r="CY124" s="550"/>
      <c r="CZ124" s="550"/>
      <c r="DA124" s="550"/>
      <c r="DB124" s="550"/>
      <c r="DC124" s="550"/>
      <c r="DD124" s="550"/>
      <c r="DE124" s="550"/>
      <c r="DF124" s="550"/>
    </row>
    <row r="125" spans="1:110" s="280" customFormat="1">
      <c r="A125" s="688"/>
      <c r="B125" s="689"/>
      <c r="C125" s="690"/>
      <c r="D125" s="688"/>
      <c r="E125" s="688"/>
      <c r="F125" s="761"/>
      <c r="G125" s="688"/>
      <c r="H125" s="688"/>
      <c r="I125" s="688"/>
      <c r="J125" s="688"/>
      <c r="K125" s="688"/>
      <c r="L125" s="688"/>
      <c r="M125" s="688"/>
      <c r="N125" s="688"/>
      <c r="O125" s="688"/>
      <c r="P125" s="688"/>
      <c r="Q125" s="657"/>
      <c r="R125" s="657"/>
      <c r="S125" s="707"/>
      <c r="T125" s="556" t="s">
        <v>55</v>
      </c>
      <c r="U125" s="705"/>
      <c r="V125" s="557"/>
      <c r="W125" s="557"/>
      <c r="X125" s="557"/>
      <c r="Y125" s="557"/>
      <c r="Z125" s="557"/>
      <c r="AA125" s="557"/>
      <c r="AB125" s="709"/>
      <c r="AC125" s="558"/>
      <c r="AD125" s="559"/>
      <c r="AE125" s="559"/>
      <c r="AF125" s="559"/>
      <c r="AG125" s="559"/>
      <c r="AH125" s="559"/>
      <c r="AI125" s="559"/>
      <c r="AJ125" s="559"/>
      <c r="AK125" s="559"/>
      <c r="AL125" s="559"/>
      <c r="AM125" s="559"/>
      <c r="AN125" s="559"/>
      <c r="AO125" s="559"/>
      <c r="AP125" s="559"/>
      <c r="AQ125" s="559"/>
      <c r="AR125" s="559"/>
      <c r="AS125" s="559"/>
      <c r="AT125" s="559"/>
      <c r="AU125" s="559"/>
      <c r="AV125" s="559"/>
      <c r="AW125" s="559"/>
      <c r="AX125" s="559"/>
      <c r="AY125" s="559"/>
      <c r="AZ125" s="559"/>
      <c r="BA125" s="559"/>
      <c r="BB125" s="559"/>
      <c r="BC125" s="559"/>
      <c r="BD125" s="559"/>
      <c r="BE125" s="559"/>
      <c r="BF125" s="559"/>
      <c r="BG125" s="559"/>
      <c r="BH125" s="559"/>
      <c r="BI125" s="559"/>
      <c r="BJ125" s="559"/>
      <c r="BK125" s="559"/>
      <c r="BL125" s="559"/>
      <c r="BM125" s="559"/>
      <c r="BN125" s="559"/>
      <c r="BO125" s="559"/>
      <c r="BP125" s="559"/>
      <c r="BQ125" s="559"/>
      <c r="BR125" s="559"/>
      <c r="BS125" s="559"/>
      <c r="BT125" s="559"/>
      <c r="BU125" s="559"/>
      <c r="BV125" s="559"/>
      <c r="BW125" s="559"/>
      <c r="BX125" s="559"/>
      <c r="BY125" s="559"/>
      <c r="BZ125" s="559"/>
      <c r="CA125" s="559"/>
      <c r="CB125" s="559"/>
      <c r="CC125" s="559"/>
      <c r="CD125" s="559"/>
      <c r="CE125" s="559"/>
      <c r="CF125" s="559"/>
      <c r="CG125" s="559"/>
      <c r="CH125" s="559"/>
      <c r="CI125" s="559"/>
      <c r="CJ125" s="559"/>
      <c r="CK125" s="559"/>
      <c r="CL125" s="559"/>
      <c r="CM125" s="559"/>
      <c r="CN125" s="559"/>
      <c r="CO125" s="559"/>
      <c r="CP125" s="559"/>
      <c r="CQ125" s="559"/>
      <c r="CR125" s="559"/>
      <c r="CS125" s="559"/>
      <c r="CT125" s="559"/>
      <c r="CU125" s="559"/>
      <c r="CV125" s="559"/>
      <c r="CW125" s="559"/>
      <c r="CX125" s="559"/>
      <c r="CY125" s="559"/>
      <c r="CZ125" s="559"/>
      <c r="DA125" s="559"/>
      <c r="DB125" s="559"/>
      <c r="DC125" s="559"/>
      <c r="DD125" s="559"/>
      <c r="DE125" s="559"/>
      <c r="DF125" s="559"/>
    </row>
    <row r="126" spans="1:110" s="559" customFormat="1">
      <c r="A126" s="666"/>
      <c r="B126" s="560"/>
      <c r="C126" s="561"/>
      <c r="D126" s="666"/>
      <c r="E126" s="666"/>
      <c r="F126" s="760"/>
      <c r="G126" s="666"/>
      <c r="H126" s="666"/>
      <c r="I126" s="666"/>
      <c r="J126" s="666"/>
      <c r="K126" s="666"/>
      <c r="L126" s="666"/>
      <c r="M126" s="666"/>
      <c r="N126" s="666"/>
      <c r="O126" s="666"/>
      <c r="P126" s="666"/>
      <c r="Q126" s="666"/>
      <c r="R126" s="666"/>
      <c r="S126" s="707"/>
      <c r="T126" s="705" t="s">
        <v>56</v>
      </c>
      <c r="U126" s="705" t="s">
        <v>57</v>
      </c>
      <c r="V126" s="557"/>
      <c r="W126" s="557"/>
      <c r="X126" s="557"/>
      <c r="Y126" s="557"/>
      <c r="Z126" s="557"/>
      <c r="AA126" s="557"/>
      <c r="AB126" s="709"/>
      <c r="AC126" s="558"/>
    </row>
    <row r="127" spans="1:110" s="559" customFormat="1">
      <c r="A127" s="666"/>
      <c r="B127" s="560"/>
      <c r="C127" s="561"/>
      <c r="D127" s="666"/>
      <c r="E127" s="666"/>
      <c r="F127" s="760"/>
      <c r="G127" s="666"/>
      <c r="H127" s="666"/>
      <c r="I127" s="666"/>
      <c r="J127" s="666"/>
      <c r="K127" s="666"/>
      <c r="L127" s="666"/>
      <c r="M127" s="666"/>
      <c r="N127" s="666"/>
      <c r="O127" s="666"/>
      <c r="P127" s="666"/>
      <c r="Q127" s="666"/>
      <c r="R127" s="666"/>
      <c r="S127" s="707"/>
      <c r="T127" s="705">
        <v>1</v>
      </c>
      <c r="U127" s="706">
        <f>N28</f>
        <v>1.0117648161553701E-4</v>
      </c>
      <c r="V127" s="557"/>
      <c r="W127" s="557"/>
      <c r="X127" s="557"/>
      <c r="Y127" s="557"/>
      <c r="Z127" s="557"/>
      <c r="AA127" s="557"/>
      <c r="AB127" s="709"/>
      <c r="AC127" s="558"/>
    </row>
    <row r="128" spans="1:110" s="559" customFormat="1">
      <c r="A128" s="666"/>
      <c r="B128" s="560"/>
      <c r="C128" s="561"/>
      <c r="D128" s="666"/>
      <c r="E128" s="666"/>
      <c r="F128" s="760"/>
      <c r="G128" s="666"/>
      <c r="H128" s="666"/>
      <c r="I128" s="666"/>
      <c r="J128" s="666"/>
      <c r="K128" s="666"/>
      <c r="L128" s="666"/>
      <c r="M128" s="666"/>
      <c r="N128" s="666"/>
      <c r="O128" s="666"/>
      <c r="P128" s="666"/>
      <c r="Q128" s="666"/>
      <c r="R128" s="666"/>
      <c r="S128" s="707"/>
      <c r="T128" s="705">
        <v>2</v>
      </c>
      <c r="U128" s="706">
        <f>N29</f>
        <v>5.7599887171256606E-5</v>
      </c>
      <c r="V128" s="557"/>
      <c r="W128" s="557"/>
      <c r="X128" s="557"/>
      <c r="Y128" s="557"/>
      <c r="Z128" s="557"/>
      <c r="AA128" s="557"/>
      <c r="AB128" s="709"/>
      <c r="AC128" s="558"/>
    </row>
    <row r="129" spans="1:29" s="559" customFormat="1">
      <c r="A129" s="666"/>
      <c r="B129" s="560"/>
      <c r="C129" s="561"/>
      <c r="D129" s="666"/>
      <c r="E129" s="666"/>
      <c r="F129" s="760"/>
      <c r="G129" s="666"/>
      <c r="H129" s="666"/>
      <c r="I129" s="666"/>
      <c r="J129" s="666"/>
      <c r="K129" s="666"/>
      <c r="L129" s="666"/>
      <c r="M129" s="666"/>
      <c r="N129" s="666"/>
      <c r="O129" s="666"/>
      <c r="P129" s="666"/>
      <c r="Q129" s="666"/>
      <c r="R129" s="666"/>
      <c r="S129" s="707"/>
      <c r="T129" s="705">
        <v>3</v>
      </c>
      <c r="U129" s="706">
        <f>N40</f>
        <v>6.5493611879195496E-5</v>
      </c>
      <c r="V129" s="557"/>
      <c r="W129" s="557"/>
      <c r="X129" s="557"/>
      <c r="Y129" s="557"/>
      <c r="Z129" s="557"/>
      <c r="AA129" s="557"/>
      <c r="AB129" s="709"/>
      <c r="AC129" s="558"/>
    </row>
    <row r="130" spans="1:29" s="559" customFormat="1">
      <c r="A130" s="666"/>
      <c r="B130" s="560"/>
      <c r="C130" s="561"/>
      <c r="D130" s="666"/>
      <c r="E130" s="666"/>
      <c r="F130" s="760"/>
      <c r="G130" s="666"/>
      <c r="H130" s="666"/>
      <c r="I130" s="666"/>
      <c r="J130" s="666"/>
      <c r="K130" s="666"/>
      <c r="L130" s="666"/>
      <c r="M130" s="666"/>
      <c r="N130" s="666"/>
      <c r="O130" s="666"/>
      <c r="P130" s="666"/>
      <c r="Q130" s="666"/>
      <c r="R130" s="666"/>
      <c r="S130" s="707"/>
      <c r="T130" s="705">
        <v>4</v>
      </c>
      <c r="U130" s="706">
        <f>N41</f>
        <v>5.413245584865568E-5</v>
      </c>
      <c r="V130" s="557"/>
      <c r="W130" s="557"/>
      <c r="X130" s="557"/>
      <c r="Y130" s="557"/>
      <c r="Z130" s="557"/>
      <c r="AA130" s="557"/>
      <c r="AB130" s="709"/>
      <c r="AC130" s="558"/>
    </row>
    <row r="131" spans="1:29" s="559" customFormat="1">
      <c r="A131" s="666"/>
      <c r="B131" s="560"/>
      <c r="C131" s="561"/>
      <c r="D131" s="666"/>
      <c r="E131" s="666"/>
      <c r="F131" s="760"/>
      <c r="G131" s="666"/>
      <c r="H131" s="666"/>
      <c r="I131" s="666"/>
      <c r="J131" s="666"/>
      <c r="K131" s="666"/>
      <c r="L131" s="666"/>
      <c r="M131" s="666"/>
      <c r="N131" s="666"/>
      <c r="O131" s="666"/>
      <c r="P131" s="666"/>
      <c r="Q131" s="666"/>
      <c r="R131" s="666"/>
      <c r="S131" s="707"/>
      <c r="T131" s="705">
        <v>5</v>
      </c>
      <c r="U131" s="706">
        <f>N52</f>
        <v>2.0016308805276533E-4</v>
      </c>
      <c r="V131" s="557"/>
      <c r="W131" s="557"/>
      <c r="X131" s="557"/>
      <c r="Y131" s="557"/>
      <c r="Z131" s="557"/>
      <c r="AA131" s="557"/>
      <c r="AB131" s="709"/>
      <c r="AC131" s="558"/>
    </row>
    <row r="132" spans="1:29" s="559" customFormat="1">
      <c r="A132" s="666"/>
      <c r="B132" s="560"/>
      <c r="C132" s="561"/>
      <c r="D132" s="666"/>
      <c r="E132" s="666"/>
      <c r="F132" s="760"/>
      <c r="G132" s="666"/>
      <c r="H132" s="666"/>
      <c r="I132" s="666"/>
      <c r="J132" s="666"/>
      <c r="K132" s="666"/>
      <c r="L132" s="666"/>
      <c r="M132" s="666"/>
      <c r="N132" s="666"/>
      <c r="O132" s="666"/>
      <c r="P132" s="666"/>
      <c r="Q132" s="666"/>
      <c r="R132" s="666"/>
      <c r="S132" s="707"/>
      <c r="T132" s="705">
        <v>6</v>
      </c>
      <c r="U132" s="706">
        <f>N53</f>
        <v>1.4293739932654825E-4</v>
      </c>
      <c r="V132" s="557"/>
      <c r="W132" s="557"/>
      <c r="X132" s="557"/>
      <c r="Y132" s="557"/>
      <c r="Z132" s="557"/>
      <c r="AA132" s="557"/>
      <c r="AB132" s="709"/>
      <c r="AC132" s="558"/>
    </row>
    <row r="133" spans="1:29" s="559" customFormat="1">
      <c r="A133" s="666"/>
      <c r="B133" s="560"/>
      <c r="C133" s="561"/>
      <c r="D133" s="666"/>
      <c r="E133" s="666"/>
      <c r="F133" s="760"/>
      <c r="G133" s="666"/>
      <c r="H133" s="666"/>
      <c r="I133" s="666"/>
      <c r="J133" s="666"/>
      <c r="K133" s="666"/>
      <c r="L133" s="666"/>
      <c r="M133" s="666"/>
      <c r="N133" s="666"/>
      <c r="O133" s="666"/>
      <c r="P133" s="666"/>
      <c r="Q133" s="666"/>
      <c r="R133" s="666"/>
      <c r="S133" s="707"/>
      <c r="T133" s="705">
        <v>7</v>
      </c>
      <c r="U133" s="706">
        <f>N64</f>
        <v>1.1425131006691941E-4</v>
      </c>
      <c r="V133" s="557"/>
      <c r="W133" s="557"/>
      <c r="X133" s="557"/>
      <c r="Y133" s="557"/>
      <c r="Z133" s="557"/>
      <c r="AA133" s="557"/>
      <c r="AB133" s="709"/>
      <c r="AC133" s="558"/>
    </row>
    <row r="134" spans="1:29" s="559" customFormat="1">
      <c r="A134" s="666"/>
      <c r="B134" s="560"/>
      <c r="C134" s="561"/>
      <c r="D134" s="666"/>
      <c r="E134" s="666"/>
      <c r="F134" s="760"/>
      <c r="G134" s="666"/>
      <c r="H134" s="666"/>
      <c r="I134" s="666"/>
      <c r="J134" s="666"/>
      <c r="K134" s="666"/>
      <c r="L134" s="666"/>
      <c r="M134" s="666"/>
      <c r="N134" s="666"/>
      <c r="O134" s="666"/>
      <c r="P134" s="666"/>
      <c r="Q134" s="666"/>
      <c r="R134" s="666"/>
      <c r="S134" s="707"/>
      <c r="T134" s="705">
        <v>8</v>
      </c>
      <c r="U134" s="706">
        <f>N65</f>
        <v>1.2786629481513788E-4</v>
      </c>
      <c r="V134" s="557"/>
      <c r="W134" s="557"/>
      <c r="X134" s="557"/>
      <c r="Y134" s="557"/>
      <c r="Z134" s="557"/>
      <c r="AA134" s="557"/>
      <c r="AB134" s="709"/>
      <c r="AC134" s="558"/>
    </row>
    <row r="135" spans="1:29" s="559" customFormat="1">
      <c r="A135" s="666"/>
      <c r="B135" s="560"/>
      <c r="C135" s="561"/>
      <c r="D135" s="666"/>
      <c r="E135" s="666"/>
      <c r="F135" s="760"/>
      <c r="G135" s="666"/>
      <c r="H135" s="666"/>
      <c r="I135" s="666"/>
      <c r="J135" s="666"/>
      <c r="K135" s="666"/>
      <c r="L135" s="666"/>
      <c r="M135" s="666"/>
      <c r="N135" s="666"/>
      <c r="O135" s="666"/>
      <c r="P135" s="666"/>
      <c r="Q135" s="666"/>
      <c r="R135" s="666"/>
      <c r="S135" s="707"/>
      <c r="T135" s="705">
        <v>9</v>
      </c>
      <c r="U135" s="706">
        <f>N76</f>
        <v>2.0016308805276533E-4</v>
      </c>
      <c r="V135" s="557"/>
      <c r="W135" s="557"/>
      <c r="X135" s="557"/>
      <c r="Y135" s="557"/>
      <c r="Z135" s="557"/>
      <c r="AA135" s="557"/>
      <c r="AB135" s="709"/>
      <c r="AC135" s="558"/>
    </row>
    <row r="136" spans="1:29" s="559" customFormat="1">
      <c r="A136" s="683"/>
      <c r="B136" s="562"/>
      <c r="C136" s="563"/>
      <c r="D136" s="683"/>
      <c r="E136" s="683"/>
      <c r="F136" s="761"/>
      <c r="G136" s="683"/>
      <c r="H136" s="683"/>
      <c r="I136" s="683"/>
      <c r="J136" s="683"/>
      <c r="K136" s="683"/>
      <c r="L136" s="683"/>
      <c r="M136" s="683"/>
      <c r="N136" s="683"/>
      <c r="O136" s="683"/>
      <c r="P136" s="683"/>
      <c r="Q136" s="677"/>
      <c r="R136" s="677"/>
      <c r="S136" s="707"/>
      <c r="T136" s="705">
        <v>10</v>
      </c>
      <c r="U136" s="706">
        <f>N77</f>
        <v>1.6384559487371458E-4</v>
      </c>
      <c r="V136" s="557"/>
      <c r="W136" s="557"/>
      <c r="X136" s="557"/>
      <c r="Y136" s="557"/>
      <c r="Z136" s="557"/>
      <c r="AA136" s="557"/>
      <c r="AB136" s="709"/>
      <c r="AC136" s="558"/>
    </row>
    <row r="137" spans="1:29" s="559" customFormat="1">
      <c r="A137" s="575"/>
      <c r="B137" s="684"/>
      <c r="C137" s="685"/>
      <c r="D137" s="575"/>
      <c r="E137" s="575"/>
      <c r="F137" s="761"/>
      <c r="G137" s="575"/>
      <c r="H137" s="575"/>
      <c r="I137" s="575"/>
      <c r="J137" s="575"/>
      <c r="K137" s="575"/>
      <c r="L137" s="575"/>
      <c r="M137" s="575"/>
      <c r="N137" s="575"/>
      <c r="O137" s="575"/>
      <c r="P137" s="575"/>
      <c r="Q137" s="654"/>
      <c r="R137" s="654"/>
      <c r="S137" s="707"/>
      <c r="T137" s="705">
        <v>11</v>
      </c>
      <c r="U137" s="706">
        <f>N88</f>
        <v>6.6155362495423658E-5</v>
      </c>
      <c r="V137" s="557"/>
      <c r="W137" s="557"/>
      <c r="X137" s="557"/>
      <c r="Y137" s="557"/>
      <c r="Z137" s="557"/>
      <c r="AA137" s="557"/>
      <c r="AB137" s="709"/>
      <c r="AC137" s="558"/>
    </row>
    <row r="138" spans="1:29" s="559" customFormat="1">
      <c r="A138" s="663"/>
      <c r="B138" s="686"/>
      <c r="C138" s="687"/>
      <c r="D138" s="663"/>
      <c r="E138" s="663"/>
      <c r="F138" s="760"/>
      <c r="G138" s="663"/>
      <c r="H138" s="663"/>
      <c r="I138" s="663"/>
      <c r="J138" s="663"/>
      <c r="K138" s="663"/>
      <c r="L138" s="663"/>
      <c r="M138" s="663"/>
      <c r="N138" s="663"/>
      <c r="O138" s="663"/>
      <c r="P138" s="663"/>
      <c r="Q138" s="663"/>
      <c r="R138" s="663"/>
      <c r="S138" s="707"/>
      <c r="T138" s="705">
        <v>12</v>
      </c>
      <c r="U138" s="706">
        <f>N89</f>
        <v>5.7980804627977281E-5</v>
      </c>
      <c r="V138" s="557"/>
      <c r="W138" s="557"/>
      <c r="X138" s="557"/>
      <c r="Y138" s="557"/>
      <c r="Z138" s="557"/>
      <c r="AA138" s="557"/>
      <c r="AB138" s="709"/>
      <c r="AC138" s="558"/>
    </row>
    <row r="139" spans="1:29" s="559" customFormat="1">
      <c r="A139" s="663"/>
      <c r="B139" s="686"/>
      <c r="C139" s="687"/>
      <c r="D139" s="663"/>
      <c r="E139" s="663"/>
      <c r="F139" s="760"/>
      <c r="G139" s="663"/>
      <c r="H139" s="663"/>
      <c r="I139" s="663"/>
      <c r="J139" s="663"/>
      <c r="K139" s="663"/>
      <c r="L139" s="663"/>
      <c r="M139" s="663"/>
      <c r="N139" s="663"/>
      <c r="O139" s="663"/>
      <c r="P139" s="663"/>
      <c r="Q139" s="663"/>
      <c r="R139" s="663"/>
      <c r="S139" s="707"/>
      <c r="T139" s="705">
        <v>13</v>
      </c>
      <c r="U139" s="706">
        <f>N100</f>
        <v>0</v>
      </c>
      <c r="V139" s="557"/>
      <c r="W139" s="557"/>
      <c r="X139" s="557"/>
      <c r="Y139" s="557"/>
      <c r="Z139" s="557"/>
      <c r="AA139" s="557"/>
      <c r="AB139" s="709"/>
      <c r="AC139" s="558"/>
    </row>
    <row r="140" spans="1:29" s="559" customFormat="1">
      <c r="A140" s="663"/>
      <c r="B140" s="686"/>
      <c r="C140" s="687"/>
      <c r="D140" s="663"/>
      <c r="E140" s="663"/>
      <c r="F140" s="760"/>
      <c r="G140" s="663"/>
      <c r="H140" s="663"/>
      <c r="I140" s="663"/>
      <c r="J140" s="663"/>
      <c r="K140" s="663"/>
      <c r="L140" s="663"/>
      <c r="M140" s="663"/>
      <c r="N140" s="663"/>
      <c r="O140" s="663"/>
      <c r="P140" s="663"/>
      <c r="Q140" s="663"/>
      <c r="R140" s="663"/>
      <c r="S140" s="707"/>
      <c r="T140" s="705">
        <v>14</v>
      </c>
      <c r="U140" s="706">
        <f>N101</f>
        <v>0</v>
      </c>
      <c r="V140" s="557"/>
      <c r="W140" s="557"/>
      <c r="X140" s="557"/>
      <c r="Y140" s="557"/>
      <c r="Z140" s="557"/>
      <c r="AA140" s="557"/>
      <c r="AB140" s="709"/>
      <c r="AC140" s="558"/>
    </row>
    <row r="141" spans="1:29" s="559" customFormat="1">
      <c r="A141" s="663"/>
      <c r="B141" s="686"/>
      <c r="C141" s="687"/>
      <c r="D141" s="663"/>
      <c r="E141" s="663"/>
      <c r="F141" s="760"/>
      <c r="G141" s="663"/>
      <c r="H141" s="663"/>
      <c r="I141" s="663"/>
      <c r="J141" s="663"/>
      <c r="K141" s="663"/>
      <c r="L141" s="663"/>
      <c r="M141" s="663"/>
      <c r="N141" s="663"/>
      <c r="O141" s="663"/>
      <c r="P141" s="663"/>
      <c r="Q141" s="663"/>
      <c r="R141" s="663"/>
      <c r="S141" s="707"/>
      <c r="T141" s="705">
        <v>15</v>
      </c>
      <c r="U141" s="706">
        <f>N112</f>
        <v>0</v>
      </c>
      <c r="V141" s="557"/>
      <c r="W141" s="557"/>
      <c r="X141" s="557"/>
      <c r="Y141" s="557"/>
      <c r="Z141" s="557"/>
      <c r="AA141" s="557"/>
      <c r="AB141" s="709"/>
      <c r="AC141" s="558"/>
    </row>
    <row r="142" spans="1:29" s="559" customFormat="1">
      <c r="A142" s="663"/>
      <c r="B142" s="686"/>
      <c r="C142" s="687"/>
      <c r="D142" s="663"/>
      <c r="E142" s="663"/>
      <c r="F142" s="760"/>
      <c r="G142" s="663"/>
      <c r="H142" s="663"/>
      <c r="I142" s="663"/>
      <c r="J142" s="663"/>
      <c r="K142" s="663"/>
      <c r="L142" s="663"/>
      <c r="M142" s="663"/>
      <c r="N142" s="663"/>
      <c r="O142" s="663"/>
      <c r="P142" s="663"/>
      <c r="Q142" s="663"/>
      <c r="R142" s="663"/>
      <c r="S142" s="707"/>
      <c r="T142" s="705">
        <v>16</v>
      </c>
      <c r="U142" s="706">
        <f>N113</f>
        <v>0</v>
      </c>
      <c r="V142" s="557"/>
      <c r="W142" s="557"/>
      <c r="X142" s="557"/>
      <c r="Y142" s="557"/>
      <c r="Z142" s="557"/>
      <c r="AA142" s="557"/>
      <c r="AB142" s="709"/>
      <c r="AC142" s="558"/>
    </row>
    <row r="143" spans="1:29" s="559" customFormat="1">
      <c r="A143" s="663"/>
      <c r="B143" s="686"/>
      <c r="C143" s="687"/>
      <c r="D143" s="663"/>
      <c r="E143" s="663"/>
      <c r="F143" s="760"/>
      <c r="G143" s="663"/>
      <c r="H143" s="663"/>
      <c r="I143" s="663"/>
      <c r="J143" s="663"/>
      <c r="K143" s="663"/>
      <c r="L143" s="663"/>
      <c r="M143" s="663"/>
      <c r="N143" s="663"/>
      <c r="O143" s="663"/>
      <c r="P143" s="663"/>
      <c r="Q143" s="663"/>
      <c r="R143" s="663"/>
      <c r="S143" s="707"/>
      <c r="T143" s="705">
        <v>17</v>
      </c>
      <c r="U143" s="706">
        <f>N124</f>
        <v>0</v>
      </c>
      <c r="V143" s="557"/>
      <c r="W143" s="557"/>
      <c r="X143" s="557"/>
      <c r="Y143" s="557"/>
      <c r="Z143" s="557"/>
      <c r="AA143" s="557"/>
      <c r="AB143" s="709"/>
      <c r="AC143" s="558"/>
    </row>
    <row r="144" spans="1:29" s="559" customFormat="1">
      <c r="A144" s="663"/>
      <c r="B144" s="686"/>
      <c r="C144" s="687"/>
      <c r="D144" s="663"/>
      <c r="E144" s="663"/>
      <c r="F144" s="760"/>
      <c r="G144" s="663"/>
      <c r="H144" s="663"/>
      <c r="I144" s="663"/>
      <c r="J144" s="663"/>
      <c r="K144" s="663"/>
      <c r="L144" s="663"/>
      <c r="M144" s="663"/>
      <c r="N144" s="663"/>
      <c r="O144" s="663"/>
      <c r="P144" s="663"/>
      <c r="Q144" s="663"/>
      <c r="R144" s="663"/>
      <c r="S144" s="707"/>
      <c r="T144" s="705">
        <v>18</v>
      </c>
      <c r="U144" s="706">
        <f>N125</f>
        <v>0</v>
      </c>
      <c r="V144" s="557"/>
      <c r="W144" s="557"/>
      <c r="X144" s="557"/>
      <c r="Y144" s="557"/>
      <c r="Z144" s="557"/>
      <c r="AA144" s="557"/>
      <c r="AB144" s="709"/>
      <c r="AC144" s="558"/>
    </row>
    <row r="145" spans="1:110" s="559" customFormat="1">
      <c r="A145" s="663"/>
      <c r="B145" s="686"/>
      <c r="C145" s="687"/>
      <c r="D145" s="663"/>
      <c r="E145" s="663"/>
      <c r="F145" s="760"/>
      <c r="G145" s="663"/>
      <c r="H145" s="663"/>
      <c r="I145" s="663"/>
      <c r="J145" s="663"/>
      <c r="K145" s="663"/>
      <c r="L145" s="663"/>
      <c r="M145" s="663"/>
      <c r="N145" s="663"/>
      <c r="O145" s="663"/>
      <c r="P145" s="663"/>
      <c r="Q145" s="663"/>
      <c r="R145" s="663"/>
      <c r="S145" s="707"/>
      <c r="T145" s="705">
        <v>19</v>
      </c>
      <c r="U145" s="706">
        <f>N136</f>
        <v>0</v>
      </c>
      <c r="V145" s="557"/>
      <c r="W145" s="557"/>
      <c r="X145" s="557"/>
      <c r="Y145" s="557"/>
      <c r="Z145" s="557"/>
      <c r="AA145" s="557"/>
      <c r="AB145" s="709"/>
      <c r="AC145" s="558"/>
    </row>
    <row r="146" spans="1:110" s="559" customFormat="1">
      <c r="A146" s="663"/>
      <c r="B146" s="686"/>
      <c r="C146" s="687"/>
      <c r="D146" s="663"/>
      <c r="E146" s="663"/>
      <c r="F146" s="760"/>
      <c r="G146" s="663"/>
      <c r="H146" s="663"/>
      <c r="I146" s="663"/>
      <c r="J146" s="663"/>
      <c r="K146" s="663"/>
      <c r="L146" s="663"/>
      <c r="M146" s="663"/>
      <c r="N146" s="663"/>
      <c r="O146" s="663"/>
      <c r="P146" s="663"/>
      <c r="Q146" s="663"/>
      <c r="R146" s="663"/>
      <c r="S146" s="707"/>
      <c r="T146" s="705">
        <v>20</v>
      </c>
      <c r="U146" s="706">
        <f>N137</f>
        <v>0</v>
      </c>
      <c r="V146" s="557"/>
      <c r="W146" s="557"/>
      <c r="X146" s="557"/>
      <c r="Y146" s="557"/>
      <c r="Z146" s="557"/>
      <c r="AA146" s="557"/>
      <c r="AB146" s="709"/>
      <c r="AC146" s="558"/>
    </row>
    <row r="147" spans="1:110" s="559" customFormat="1">
      <c r="A147" s="663"/>
      <c r="B147" s="686"/>
      <c r="C147" s="687"/>
      <c r="D147" s="663"/>
      <c r="E147" s="663"/>
      <c r="F147" s="760"/>
      <c r="G147" s="663"/>
      <c r="H147" s="663"/>
      <c r="I147" s="663"/>
      <c r="J147" s="663"/>
      <c r="K147" s="663"/>
      <c r="L147" s="663"/>
      <c r="M147" s="663"/>
      <c r="N147" s="663"/>
      <c r="O147" s="663"/>
      <c r="P147" s="663"/>
      <c r="Q147" s="663"/>
      <c r="R147" s="663"/>
      <c r="S147" s="707"/>
      <c r="T147" s="705">
        <v>21</v>
      </c>
      <c r="U147" s="706">
        <f>N148</f>
        <v>0</v>
      </c>
      <c r="V147" s="557"/>
      <c r="W147" s="557"/>
      <c r="X147" s="557"/>
      <c r="Y147" s="557"/>
      <c r="Z147" s="557"/>
      <c r="AA147" s="557"/>
      <c r="AB147" s="709"/>
      <c r="AC147" s="558"/>
    </row>
    <row r="148" spans="1:110" s="280" customFormat="1">
      <c r="A148" s="688"/>
      <c r="B148" s="689"/>
      <c r="C148" s="690"/>
      <c r="D148" s="688"/>
      <c r="E148" s="688"/>
      <c r="F148" s="761"/>
      <c r="G148" s="688"/>
      <c r="H148" s="688"/>
      <c r="I148" s="688"/>
      <c r="J148" s="688"/>
      <c r="K148" s="688"/>
      <c r="L148" s="688"/>
      <c r="M148" s="688"/>
      <c r="N148" s="688"/>
      <c r="O148" s="688"/>
      <c r="P148" s="688"/>
      <c r="Q148" s="657"/>
      <c r="R148" s="657"/>
      <c r="S148" s="707"/>
      <c r="T148" s="705">
        <v>22</v>
      </c>
      <c r="U148" s="706">
        <f>N149</f>
        <v>0</v>
      </c>
      <c r="V148" s="557"/>
      <c r="W148" s="557"/>
      <c r="X148" s="557"/>
      <c r="Y148" s="557"/>
      <c r="Z148" s="557"/>
      <c r="AA148" s="557"/>
      <c r="AB148" s="709"/>
      <c r="AC148" s="558"/>
      <c r="AD148" s="559"/>
      <c r="AE148" s="559"/>
      <c r="AF148" s="559"/>
      <c r="AG148" s="559"/>
      <c r="AH148" s="559"/>
      <c r="AI148" s="559"/>
      <c r="AJ148" s="559"/>
      <c r="AK148" s="559"/>
      <c r="AL148" s="559"/>
      <c r="AM148" s="559"/>
      <c r="AN148" s="559"/>
      <c r="AO148" s="559"/>
      <c r="AP148" s="559"/>
      <c r="AQ148" s="559"/>
      <c r="AR148" s="559"/>
      <c r="AS148" s="559"/>
      <c r="AT148" s="559"/>
      <c r="AU148" s="559"/>
      <c r="AV148" s="559"/>
      <c r="AW148" s="559"/>
      <c r="AX148" s="559"/>
      <c r="AY148" s="559"/>
      <c r="AZ148" s="559"/>
      <c r="BA148" s="559"/>
      <c r="BB148" s="559"/>
      <c r="BC148" s="559"/>
      <c r="BD148" s="559"/>
      <c r="BE148" s="559"/>
      <c r="BF148" s="559"/>
      <c r="BG148" s="559"/>
      <c r="BH148" s="559"/>
      <c r="BI148" s="559"/>
      <c r="BJ148" s="559"/>
      <c r="BK148" s="559"/>
      <c r="BL148" s="559"/>
      <c r="BM148" s="559"/>
      <c r="BN148" s="559"/>
      <c r="BO148" s="559"/>
      <c r="BP148" s="559"/>
      <c r="BQ148" s="559"/>
      <c r="BR148" s="559"/>
      <c r="BS148" s="559"/>
      <c r="BT148" s="559"/>
      <c r="BU148" s="559"/>
      <c r="BV148" s="559"/>
      <c r="BW148" s="559"/>
      <c r="BX148" s="559"/>
      <c r="BY148" s="559"/>
      <c r="BZ148" s="559"/>
      <c r="CA148" s="559"/>
      <c r="CB148" s="559"/>
      <c r="CC148" s="559"/>
      <c r="CD148" s="559"/>
      <c r="CE148" s="559"/>
      <c r="CF148" s="559"/>
      <c r="CG148" s="559"/>
      <c r="CH148" s="559"/>
      <c r="CI148" s="559"/>
      <c r="CJ148" s="559"/>
      <c r="CK148" s="559"/>
      <c r="CL148" s="559"/>
      <c r="CM148" s="559"/>
      <c r="CN148" s="559"/>
      <c r="CO148" s="559"/>
      <c r="CP148" s="559"/>
      <c r="CQ148" s="559"/>
      <c r="CR148" s="559"/>
      <c r="CS148" s="559"/>
      <c r="CT148" s="559"/>
      <c r="CU148" s="559"/>
      <c r="CV148" s="559"/>
      <c r="CW148" s="559"/>
      <c r="CX148" s="559"/>
      <c r="CY148" s="559"/>
      <c r="CZ148" s="559"/>
      <c r="DA148" s="559"/>
      <c r="DB148" s="559"/>
      <c r="DC148" s="559"/>
      <c r="DD148" s="559"/>
      <c r="DE148" s="559"/>
      <c r="DF148" s="559"/>
    </row>
    <row r="149" spans="1:110" s="280" customFormat="1">
      <c r="A149" s="683"/>
      <c r="B149" s="562"/>
      <c r="C149" s="563"/>
      <c r="D149" s="683"/>
      <c r="E149" s="683"/>
      <c r="F149" s="761"/>
      <c r="G149" s="683"/>
      <c r="H149" s="683"/>
      <c r="I149" s="683"/>
      <c r="J149" s="683"/>
      <c r="K149" s="683"/>
      <c r="L149" s="683"/>
      <c r="M149" s="683"/>
      <c r="N149" s="683"/>
      <c r="O149" s="683"/>
      <c r="P149" s="683"/>
      <c r="Q149" s="677"/>
      <c r="R149" s="677"/>
      <c r="S149" s="711"/>
      <c r="T149" s="712" t="s">
        <v>229</v>
      </c>
      <c r="U149" s="713"/>
      <c r="V149" s="713"/>
      <c r="W149" s="713"/>
      <c r="X149" s="714"/>
      <c r="Y149" s="713"/>
      <c r="Z149" s="713"/>
      <c r="AA149" s="713"/>
      <c r="AB149" s="709"/>
      <c r="AC149" s="558"/>
      <c r="AD149" s="559"/>
      <c r="AE149" s="559"/>
      <c r="AF149" s="559"/>
      <c r="AG149" s="559"/>
      <c r="AH149" s="559"/>
      <c r="AI149" s="559"/>
      <c r="AJ149" s="559"/>
      <c r="AK149" s="559"/>
      <c r="AL149" s="559"/>
      <c r="AM149" s="559"/>
      <c r="AN149" s="559"/>
      <c r="AO149" s="559"/>
      <c r="AP149" s="559"/>
      <c r="AQ149" s="559"/>
      <c r="AR149" s="559"/>
      <c r="AS149" s="559"/>
      <c r="AT149" s="559"/>
      <c r="AU149" s="559"/>
      <c r="AV149" s="559"/>
      <c r="AW149" s="559"/>
      <c r="AX149" s="559"/>
      <c r="AY149" s="559"/>
      <c r="AZ149" s="559"/>
      <c r="BA149" s="559"/>
      <c r="BB149" s="559"/>
      <c r="BC149" s="559"/>
      <c r="BD149" s="559"/>
      <c r="BE149" s="559"/>
      <c r="BF149" s="559"/>
      <c r="BG149" s="559"/>
      <c r="BH149" s="559"/>
      <c r="BI149" s="559"/>
      <c r="BJ149" s="559"/>
      <c r="BK149" s="559"/>
      <c r="BL149" s="559"/>
      <c r="BM149" s="559"/>
      <c r="BN149" s="559"/>
      <c r="BO149" s="559"/>
      <c r="BP149" s="559"/>
      <c r="BQ149" s="559"/>
      <c r="BR149" s="559"/>
      <c r="BS149" s="559"/>
      <c r="BT149" s="559"/>
      <c r="BU149" s="559"/>
      <c r="BV149" s="559"/>
      <c r="BW149" s="559"/>
      <c r="BX149" s="559"/>
      <c r="BY149" s="559"/>
      <c r="BZ149" s="559"/>
      <c r="CA149" s="559"/>
      <c r="CB149" s="559"/>
      <c r="CC149" s="559"/>
      <c r="CD149" s="559"/>
      <c r="CE149" s="559"/>
      <c r="CF149" s="559"/>
      <c r="CG149" s="559"/>
      <c r="CH149" s="559"/>
      <c r="CI149" s="559"/>
      <c r="CJ149" s="559"/>
      <c r="CK149" s="559"/>
      <c r="CL149" s="559"/>
      <c r="CM149" s="559"/>
      <c r="CN149" s="559"/>
      <c r="CO149" s="559"/>
      <c r="CP149" s="559"/>
      <c r="CQ149" s="559"/>
      <c r="CR149" s="559"/>
      <c r="CS149" s="559"/>
      <c r="CT149" s="559"/>
      <c r="CU149" s="559"/>
      <c r="CV149" s="559"/>
      <c r="CW149" s="559"/>
      <c r="CX149" s="559"/>
      <c r="CY149" s="559"/>
      <c r="CZ149" s="559"/>
      <c r="DA149" s="559"/>
      <c r="DB149" s="559"/>
      <c r="DC149" s="559"/>
      <c r="DD149" s="559"/>
      <c r="DE149" s="559"/>
      <c r="DF149" s="559"/>
    </row>
    <row r="150" spans="1:110" ht="15.95" customHeight="1">
      <c r="A150" s="820"/>
      <c r="B150" s="820"/>
      <c r="C150" s="820"/>
      <c r="D150" s="820"/>
      <c r="E150" s="820"/>
      <c r="F150" s="820"/>
      <c r="G150" s="820"/>
      <c r="H150" s="820"/>
      <c r="I150" s="820"/>
      <c r="J150" s="820"/>
      <c r="K150" s="820"/>
      <c r="L150" s="820"/>
      <c r="M150" s="820"/>
      <c r="N150" s="821"/>
      <c r="O150" s="822"/>
      <c r="P150" s="820"/>
      <c r="Q150" s="820"/>
      <c r="R150" s="820"/>
      <c r="S150" s="711"/>
      <c r="T150" s="715"/>
      <c r="U150" s="713"/>
      <c r="V150" s="713"/>
      <c r="W150" s="716" t="s">
        <v>534</v>
      </c>
      <c r="X150" s="714"/>
      <c r="Y150" s="713"/>
      <c r="Z150" s="713"/>
      <c r="AA150" s="713"/>
      <c r="AB150" s="710"/>
      <c r="AC150" s="310"/>
    </row>
    <row r="151" spans="1:110" ht="12.95" customHeight="1">
      <c r="A151" s="823"/>
      <c r="B151" s="823"/>
      <c r="C151" s="823"/>
      <c r="D151" s="823"/>
      <c r="E151" s="823"/>
      <c r="F151" s="823"/>
      <c r="G151" s="823"/>
      <c r="H151" s="823"/>
      <c r="I151" s="823"/>
      <c r="J151" s="823"/>
      <c r="K151" s="823"/>
      <c r="L151" s="823"/>
      <c r="M151" s="823"/>
      <c r="N151" s="820"/>
      <c r="O151" s="824"/>
      <c r="P151" s="820"/>
      <c r="Q151" s="820"/>
      <c r="R151" s="820"/>
      <c r="S151" s="711"/>
      <c r="T151" s="715"/>
      <c r="U151" s="713"/>
      <c r="V151" s="713"/>
      <c r="W151" s="716" t="s">
        <v>533</v>
      </c>
      <c r="X151" s="714"/>
      <c r="Y151" s="713"/>
      <c r="Z151" s="713"/>
      <c r="AA151" s="713"/>
      <c r="AB151" s="710"/>
      <c r="AC151" s="310"/>
    </row>
    <row r="152" spans="1:110">
      <c r="A152" s="83"/>
      <c r="B152" s="84"/>
      <c r="C152" s="84"/>
      <c r="D152" s="49"/>
      <c r="E152" s="49"/>
      <c r="F152" s="49"/>
      <c r="G152" s="49"/>
      <c r="H152" s="49"/>
      <c r="I152" s="84"/>
      <c r="J152" s="747" t="s">
        <v>22</v>
      </c>
      <c r="K152" s="874" t="s">
        <v>22</v>
      </c>
      <c r="L152" s="868"/>
      <c r="M152" s="869"/>
      <c r="N152" s="870"/>
      <c r="O152" s="871"/>
      <c r="P152" s="398" t="s">
        <v>441</v>
      </c>
      <c r="Q152" s="403"/>
      <c r="R152" s="404"/>
      <c r="S152" s="404"/>
      <c r="T152" s="396"/>
      <c r="U152" s="402"/>
      <c r="V152" s="951" t="s">
        <v>691</v>
      </c>
      <c r="W152" s="2"/>
      <c r="Y152" s="5"/>
      <c r="AA152" s="5"/>
      <c r="AB152" s="301"/>
      <c r="AC152" s="310"/>
    </row>
    <row r="153" spans="1:110" s="67" customFormat="1" ht="12">
      <c r="A153" s="68" t="s">
        <v>163</v>
      </c>
      <c r="B153" s="68" t="s">
        <v>193</v>
      </c>
      <c r="C153" s="68" t="s">
        <v>194</v>
      </c>
      <c r="D153" s="69" t="s">
        <v>224</v>
      </c>
      <c r="E153" s="69" t="s">
        <v>378</v>
      </c>
      <c r="F153" s="69" t="s">
        <v>138</v>
      </c>
      <c r="G153" s="69" t="s">
        <v>378</v>
      </c>
      <c r="H153" s="69" t="s">
        <v>352</v>
      </c>
      <c r="I153" s="69" t="s">
        <v>378</v>
      </c>
      <c r="J153" s="873" t="s">
        <v>157</v>
      </c>
      <c r="K153" s="748" t="s">
        <v>158</v>
      </c>
      <c r="L153" s="754" t="s">
        <v>306</v>
      </c>
      <c r="M153" s="755" t="s">
        <v>308</v>
      </c>
      <c r="N153" s="756" t="s">
        <v>237</v>
      </c>
      <c r="O153" s="754" t="s">
        <v>238</v>
      </c>
      <c r="P153" s="783" t="s">
        <v>474</v>
      </c>
      <c r="Q153" s="784"/>
      <c r="R153" s="784"/>
      <c r="S153" s="784"/>
      <c r="T153" s="784"/>
      <c r="U153" s="784"/>
      <c r="V153" s="67" t="s">
        <v>690</v>
      </c>
      <c r="AB153" s="305"/>
      <c r="AC153" s="314"/>
    </row>
    <row r="154" spans="1:110">
      <c r="A154" s="53" t="str">
        <f t="shared" ref="A154:C155" si="1">A28</f>
        <v xml:space="preserve">	'BADD_FC1_01' run on 11 July 2022 at 10:25	(Run Number : 2513)</v>
      </c>
      <c r="B154" s="610">
        <f t="shared" si="1"/>
        <v>0</v>
      </c>
      <c r="C154" s="615">
        <f t="shared" si="1"/>
        <v>0</v>
      </c>
      <c r="D154" s="297">
        <f t="shared" ref="D154:G155" si="2">F28</f>
        <v>0.22771630000000001</v>
      </c>
      <c r="E154" s="162">
        <f t="shared" si="2"/>
        <v>3.0000000000000001E-3</v>
      </c>
      <c r="F154" s="54">
        <f t="shared" si="2"/>
        <v>0.57512280000000005</v>
      </c>
      <c r="G154" s="54">
        <f t="shared" si="2"/>
        <v>0.15</v>
      </c>
      <c r="H154" s="163">
        <f>D28</f>
        <v>6.5242044847046737E-2</v>
      </c>
      <c r="I154" s="297">
        <f>E28</f>
        <v>1.2E-4</v>
      </c>
      <c r="J154" s="872">
        <f t="shared" ref="J154:J165" si="3">((LN((D154*(D$184/D$183))+1))/F$186)/(10^6)</f>
        <v>1062.697266929523</v>
      </c>
      <c r="K154" s="880">
        <f>LOOKUP((H154*H$184/H$183), '6. 207Pb-206Pb table'!$D$7:$D$9207, '6. 207Pb-206Pb table'!$A$7:$A$9207)</f>
        <v>1100</v>
      </c>
      <c r="L154" s="750"/>
      <c r="M154" s="751"/>
      <c r="N154" s="752"/>
      <c r="O154" s="752"/>
      <c r="P154" s="785" t="s">
        <v>462</v>
      </c>
      <c r="Q154" s="786"/>
      <c r="R154" s="786"/>
      <c r="S154" s="786"/>
      <c r="T154" s="786"/>
      <c r="U154" s="787"/>
      <c r="V154" s="952">
        <f>(K154-J154)/K154</f>
        <v>3.3911575518615421E-2</v>
      </c>
      <c r="Y154" s="5"/>
      <c r="AA154" s="5"/>
      <c r="AB154" s="301"/>
      <c r="AC154" s="310"/>
    </row>
    <row r="155" spans="1:110">
      <c r="A155" s="55" t="str">
        <f t="shared" si="1"/>
        <v xml:space="preserve">	'BADD_FC1_02' run on 11 July 2022 at 10:27	(Run Number : 2514)</v>
      </c>
      <c r="B155" s="607">
        <f t="shared" si="1"/>
        <v>0</v>
      </c>
      <c r="C155" s="616">
        <f t="shared" si="1"/>
        <v>0</v>
      </c>
      <c r="D155" s="49">
        <f t="shared" si="2"/>
        <v>0.23470869999999999</v>
      </c>
      <c r="E155" s="49">
        <f t="shared" si="2"/>
        <v>2.5999999999999999E-3</v>
      </c>
      <c r="F155" s="49">
        <f t="shared" si="2"/>
        <v>0.61803370000000002</v>
      </c>
      <c r="G155" s="49">
        <f t="shared" si="2"/>
        <v>0.21</v>
      </c>
      <c r="H155" s="49">
        <f>D29</f>
        <v>6.5127628486286573E-2</v>
      </c>
      <c r="I155" s="49">
        <f>E29</f>
        <v>1.2E-4</v>
      </c>
      <c r="J155" s="749">
        <f t="shared" si="3"/>
        <v>1092.7112665111626</v>
      </c>
      <c r="K155" s="881">
        <f>LOOKUP((H155*H$184/H$183), '6. 207Pb-206Pb table'!$D$7:$D$9207, '6. 207Pb-206Pb table'!$A$7:$A$9207)</f>
        <v>1096.5</v>
      </c>
      <c r="L155" s="750"/>
      <c r="M155" s="751"/>
      <c r="N155" s="752"/>
      <c r="O155" s="752"/>
      <c r="P155" s="787" t="s">
        <v>445</v>
      </c>
      <c r="Q155" s="786"/>
      <c r="R155" s="786"/>
      <c r="S155" s="786"/>
      <c r="T155" s="786"/>
      <c r="U155" s="787"/>
      <c r="V155" s="952">
        <f t="shared" ref="V155:V165" si="4">(K155-J155)/K155</f>
        <v>3.4552972994412691E-3</v>
      </c>
      <c r="Y155" s="5"/>
      <c r="AA155" s="5"/>
      <c r="AB155" s="301"/>
      <c r="AC155" s="310"/>
    </row>
    <row r="156" spans="1:110" s="2" customFormat="1">
      <c r="A156" s="55" t="str">
        <f t="shared" ref="A156:C157" si="5">A40</f>
        <v xml:space="preserve">	'BADD_03' run on 11 July 2022 at 11:15	(Run Number : 2526)</v>
      </c>
      <c r="B156" s="607">
        <f t="shared" si="5"/>
        <v>0</v>
      </c>
      <c r="C156" s="616">
        <f t="shared" si="5"/>
        <v>0</v>
      </c>
      <c r="D156" s="49">
        <f t="shared" ref="D156:G157" si="6">F40</f>
        <v>0.23179520000000001</v>
      </c>
      <c r="E156" s="49">
        <f t="shared" si="6"/>
        <v>2.3999999999999998E-3</v>
      </c>
      <c r="F156" s="49">
        <f t="shared" si="6"/>
        <v>0.54995910000000003</v>
      </c>
      <c r="G156" s="49">
        <f t="shared" si="6"/>
        <v>0.19</v>
      </c>
      <c r="H156" s="49">
        <f>D40</f>
        <v>6.5245179421046171E-2</v>
      </c>
      <c r="I156" s="49">
        <f>E40</f>
        <v>1.2999999999999999E-4</v>
      </c>
      <c r="J156" s="749">
        <f t="shared" si="3"/>
        <v>1080.2224121282006</v>
      </c>
      <c r="K156" s="881">
        <f>LOOKUP((H156*H$184/H$183), '6. 207Pb-206Pb table'!$D$7:$D$9207, '6. 207Pb-206Pb table'!$A$7:$A$9207)</f>
        <v>1100</v>
      </c>
      <c r="L156" s="750"/>
      <c r="M156" s="751"/>
      <c r="N156" s="753"/>
      <c r="O156" s="753"/>
      <c r="P156" s="786"/>
      <c r="Q156" s="786"/>
      <c r="R156" s="786"/>
      <c r="S156" s="786"/>
      <c r="T156" s="786"/>
      <c r="U156" s="786"/>
      <c r="V156" s="952">
        <f t="shared" si="4"/>
        <v>1.7979625337999426E-2</v>
      </c>
      <c r="AB156" s="306"/>
      <c r="AC156" s="22"/>
    </row>
    <row r="157" spans="1:110">
      <c r="A157" s="55" t="str">
        <f t="shared" si="5"/>
        <v xml:space="preserve">	'BADD_04' run on 11 July 2022 at 11:18	(Run Number : 2527)</v>
      </c>
      <c r="B157" s="607">
        <f t="shared" si="5"/>
        <v>0</v>
      </c>
      <c r="C157" s="616">
        <f t="shared" si="5"/>
        <v>0</v>
      </c>
      <c r="D157" s="49">
        <f t="shared" si="6"/>
        <v>0.22041459999999999</v>
      </c>
      <c r="E157" s="49">
        <f t="shared" si="6"/>
        <v>1.1999999999999999E-3</v>
      </c>
      <c r="F157" s="49">
        <f t="shared" si="6"/>
        <v>0.40929409999999999</v>
      </c>
      <c r="G157" s="49">
        <f t="shared" si="6"/>
        <v>0.14000000000000001</v>
      </c>
      <c r="H157" s="49">
        <f>D41</f>
        <v>6.5186527538402483E-2</v>
      </c>
      <c r="I157" s="49">
        <f>E41</f>
        <v>1.3999999999999999E-4</v>
      </c>
      <c r="J157" s="749">
        <f t="shared" si="3"/>
        <v>1031.2057608323557</v>
      </c>
      <c r="K157" s="881">
        <f>LOOKUP((H157*H$184/H$183), '6. 207Pb-206Pb table'!$D$7:$D$9207, '6. 207Pb-206Pb table'!$A$7:$A$9207)</f>
        <v>1098</v>
      </c>
      <c r="L157" s="750"/>
      <c r="M157" s="751"/>
      <c r="N157" s="752"/>
      <c r="O157" s="752"/>
      <c r="P157" s="788" t="s">
        <v>443</v>
      </c>
      <c r="Q157" s="786"/>
      <c r="R157" s="786"/>
      <c r="S157" s="786"/>
      <c r="T157" s="786"/>
      <c r="U157" s="787"/>
      <c r="V157" s="952">
        <f t="shared" si="4"/>
        <v>6.0832640407690583E-2</v>
      </c>
      <c r="Y157" s="5"/>
      <c r="AA157" s="5"/>
      <c r="AB157" s="301"/>
      <c r="AC157" s="310"/>
    </row>
    <row r="158" spans="1:110">
      <c r="A158" s="55" t="str">
        <f t="shared" ref="A158:C159" si="7">A52</f>
        <v xml:space="preserve">	'BADD_05' run on 11 July 2022 at 12:20	(Run Number : 2539)</v>
      </c>
      <c r="B158" s="607">
        <f t="shared" si="7"/>
        <v>0</v>
      </c>
      <c r="C158" s="616">
        <f t="shared" si="7"/>
        <v>0</v>
      </c>
      <c r="D158" s="49">
        <f t="shared" ref="D158:G159" si="8">F52</f>
        <v>0.23272300000000001</v>
      </c>
      <c r="E158" s="49">
        <f t="shared" si="8"/>
        <v>2.8999999999999998E-3</v>
      </c>
      <c r="F158" s="49">
        <f t="shared" si="8"/>
        <v>-2.299965E-2</v>
      </c>
      <c r="G158" s="49">
        <f t="shared" si="8"/>
        <v>0.11</v>
      </c>
      <c r="H158" s="49">
        <f>D52</f>
        <v>6.5258345792270259E-2</v>
      </c>
      <c r="I158" s="49">
        <f>E52</f>
        <v>1.4999999999999999E-4</v>
      </c>
      <c r="J158" s="749">
        <f t="shared" si="3"/>
        <v>1084.2020966775478</v>
      </c>
      <c r="K158" s="881">
        <f>LOOKUP((H158*H$184/H$183), '6. 207Pb-206Pb table'!$D$7:$D$9207, '6. 207Pb-206Pb table'!$A$7:$A$9207)</f>
        <v>1100.5</v>
      </c>
      <c r="L158" s="750"/>
      <c r="M158" s="751"/>
      <c r="N158" s="752"/>
      <c r="O158" s="752"/>
      <c r="P158" s="787" t="s">
        <v>444</v>
      </c>
      <c r="Q158" s="786"/>
      <c r="R158" s="786"/>
      <c r="S158" s="786"/>
      <c r="T158" s="786"/>
      <c r="U158" s="787"/>
      <c r="V158" s="952">
        <f t="shared" si="4"/>
        <v>1.4809544136712547E-2</v>
      </c>
      <c r="Y158" s="5"/>
      <c r="AA158" s="5"/>
      <c r="AB158" s="301"/>
      <c r="AC158" s="310"/>
    </row>
    <row r="159" spans="1:110">
      <c r="A159" s="55" t="str">
        <f t="shared" si="7"/>
        <v xml:space="preserve">	'BADD_06' run on 11 July 2022 at 12:24	(Run Number : 2540)</v>
      </c>
      <c r="B159" s="607">
        <f t="shared" si="7"/>
        <v>0</v>
      </c>
      <c r="C159" s="616">
        <f t="shared" si="7"/>
        <v>0</v>
      </c>
      <c r="D159" s="49">
        <f t="shared" si="8"/>
        <v>0.24794849999999999</v>
      </c>
      <c r="E159" s="49">
        <f t="shared" si="8"/>
        <v>2.8999999999999998E-3</v>
      </c>
      <c r="F159" s="49">
        <f t="shared" si="8"/>
        <v>0.17765800000000001</v>
      </c>
      <c r="G159" s="49">
        <f t="shared" si="8"/>
        <v>0.13</v>
      </c>
      <c r="H159" s="49">
        <f>D53</f>
        <v>6.5065468042246569E-2</v>
      </c>
      <c r="I159" s="49">
        <f>E53</f>
        <v>1.2E-4</v>
      </c>
      <c r="J159" s="749">
        <f t="shared" si="3"/>
        <v>1149.1614554976168</v>
      </c>
      <c r="K159" s="881">
        <f>LOOKUP((H159*H$184/H$183), '6. 207Pb-206Pb table'!$D$7:$D$9207, '6. 207Pb-206Pb table'!$A$7:$A$9207)</f>
        <v>1094.5</v>
      </c>
      <c r="L159" s="750"/>
      <c r="M159" s="751"/>
      <c r="N159" s="752"/>
      <c r="O159" s="752"/>
      <c r="P159" s="783" t="s">
        <v>453</v>
      </c>
      <c r="Q159" s="790"/>
      <c r="R159" s="790"/>
      <c r="S159" s="790"/>
      <c r="T159" s="790"/>
      <c r="U159" s="791"/>
      <c r="V159" s="952">
        <f t="shared" si="4"/>
        <v>-4.9941941980463013E-2</v>
      </c>
      <c r="Y159" s="5"/>
      <c r="AA159" s="5"/>
      <c r="AB159" s="301"/>
      <c r="AC159" s="310"/>
    </row>
    <row r="160" spans="1:110">
      <c r="A160" s="55" t="str">
        <f t="shared" ref="A160:C161" si="9">A64</f>
        <v xml:space="preserve">	'BADD_07' run on 11 July 2022 at 12:53	(Run Number : 2552)</v>
      </c>
      <c r="B160" s="607">
        <f t="shared" si="9"/>
        <v>0</v>
      </c>
      <c r="C160" s="616">
        <f t="shared" si="9"/>
        <v>0</v>
      </c>
      <c r="E160" s="49">
        <f t="shared" ref="E160:G161" si="10">G64</f>
        <v>2.5000000000000001E-3</v>
      </c>
      <c r="G160" s="49">
        <f t="shared" si="10"/>
        <v>0.28999999999999998</v>
      </c>
      <c r="H160" s="49">
        <f>D64</f>
        <v>6.5028914170394247E-2</v>
      </c>
      <c r="I160" s="49">
        <f>E64</f>
        <v>8.7999999999999998E-5</v>
      </c>
      <c r="K160" s="881">
        <f>LOOKUP((H160*H$184/H$183), '6. 207Pb-206Pb table'!$D$7:$D$9207, '6. 207Pb-206Pb table'!$A$7:$A$9207)</f>
        <v>1093.5</v>
      </c>
      <c r="L160" s="49">
        <f>F64</f>
        <v>0.273837</v>
      </c>
      <c r="M160" s="749">
        <f>((LN((L160*(D$184/D$183))+1))/F$186)/(10^6)</f>
        <v>1258.1333902287406</v>
      </c>
      <c r="N160" s="752"/>
      <c r="O160" s="752"/>
      <c r="P160" s="786"/>
      <c r="Q160" s="786"/>
      <c r="R160" s="786"/>
      <c r="S160" s="786"/>
      <c r="T160" s="786"/>
      <c r="U160" s="787"/>
      <c r="W160" s="952">
        <f>(K160-J160)/K160</f>
        <v>1</v>
      </c>
      <c r="Y160" s="5"/>
      <c r="AA160" s="5"/>
      <c r="AB160" s="301"/>
      <c r="AC160" s="310"/>
    </row>
    <row r="161" spans="1:29">
      <c r="A161" s="55" t="str">
        <f t="shared" si="9"/>
        <v xml:space="preserve">	'BADD_08' run on 11 July 2022 at 12:55	(Run Number : 2553)</v>
      </c>
      <c r="B161" s="607">
        <f t="shared" si="9"/>
        <v>0</v>
      </c>
      <c r="C161" s="616">
        <f t="shared" si="9"/>
        <v>0</v>
      </c>
      <c r="E161" s="49">
        <f t="shared" si="10"/>
        <v>4.3E-3</v>
      </c>
      <c r="G161" s="49">
        <f t="shared" si="10"/>
        <v>0.19</v>
      </c>
      <c r="H161" s="49">
        <f>D65</f>
        <v>6.5255748095881291E-2</v>
      </c>
      <c r="I161" s="49">
        <f>E65</f>
        <v>8.5000000000000006E-5</v>
      </c>
      <c r="K161" s="881">
        <f>LOOKUP((H161*H$184/H$183), '6. 207Pb-206Pb table'!$D$7:$D$9207, '6. 207Pb-206Pb table'!$A$7:$A$9207)</f>
        <v>1100.5</v>
      </c>
      <c r="L161" s="49">
        <f>F65</f>
        <v>0.27855360000000001</v>
      </c>
      <c r="M161" s="749">
        <f>((LN((L161*(D$184/D$183))+1))/F$186)/(10^6)</f>
        <v>1277.7900099259016</v>
      </c>
      <c r="N161" s="752"/>
      <c r="O161" s="752"/>
      <c r="P161" s="788" t="s">
        <v>442</v>
      </c>
      <c r="Q161" s="786"/>
      <c r="R161" s="786"/>
      <c r="S161" s="786"/>
      <c r="T161" s="786"/>
      <c r="U161" s="787"/>
      <c r="W161" s="952">
        <f>(K161-J161)/K161</f>
        <v>1</v>
      </c>
      <c r="Y161" s="5"/>
      <c r="AA161" s="5"/>
      <c r="AB161" s="301"/>
      <c r="AC161" s="310"/>
    </row>
    <row r="162" spans="1:29">
      <c r="A162" s="55" t="str">
        <f>A76</f>
        <v xml:space="preserve">	'BADD_09' run on 11 July 2022 at 14:24	(Run Number : 2577)</v>
      </c>
      <c r="B162" s="607">
        <f>B66</f>
        <v>0</v>
      </c>
      <c r="C162" s="616">
        <f>C76</f>
        <v>0</v>
      </c>
      <c r="D162" s="49">
        <f t="shared" ref="D162:G163" si="11">F76</f>
        <v>0.23272300000000001</v>
      </c>
      <c r="E162" s="49">
        <f t="shared" si="11"/>
        <v>2.8999999999999998E-3</v>
      </c>
      <c r="F162" s="49">
        <f t="shared" si="11"/>
        <v>-2.299965E-2</v>
      </c>
      <c r="G162" s="49">
        <f t="shared" si="11"/>
        <v>0.11</v>
      </c>
      <c r="H162" s="49">
        <f>D76</f>
        <v>6.5182868645301706E-2</v>
      </c>
      <c r="I162" s="49">
        <f>E76</f>
        <v>1.4999999999999999E-4</v>
      </c>
      <c r="J162" s="749">
        <f t="shared" si="3"/>
        <v>1084.2020966775478</v>
      </c>
      <c r="K162" s="881">
        <f>LOOKUP((H162*H$184/H$183), '6. 207Pb-206Pb table'!$D$7:$D$9207, '6. 207Pb-206Pb table'!$A$7:$A$9207)</f>
        <v>1098</v>
      </c>
      <c r="L162" s="750"/>
      <c r="M162" s="751"/>
      <c r="N162" s="752"/>
      <c r="O162" s="752"/>
      <c r="P162" s="785" t="s">
        <v>454</v>
      </c>
      <c r="Q162" s="786"/>
      <c r="R162" s="786"/>
      <c r="S162" s="786"/>
      <c r="T162" s="786"/>
      <c r="U162" s="787"/>
      <c r="V162" s="952">
        <f t="shared" si="4"/>
        <v>1.2566396468535662E-2</v>
      </c>
      <c r="Y162" s="5"/>
      <c r="AA162" s="5"/>
      <c r="AB162" s="301"/>
      <c r="AC162" s="310"/>
    </row>
    <row r="163" spans="1:29">
      <c r="A163" s="55" t="str">
        <f>A77</f>
        <v xml:space="preserve">	'BADD_10' run on 11 July 2022 at 14:26	(Run Number : 2578)</v>
      </c>
      <c r="B163" s="607">
        <f>B77</f>
        <v>0</v>
      </c>
      <c r="C163" s="616">
        <f>C77</f>
        <v>0</v>
      </c>
      <c r="D163" s="49">
        <f t="shared" si="11"/>
        <v>0.23951159999999999</v>
      </c>
      <c r="E163" s="49">
        <f t="shared" si="11"/>
        <v>2.3999999999999998E-3</v>
      </c>
      <c r="F163" s="49">
        <f t="shared" si="11"/>
        <v>0.22960240000000001</v>
      </c>
      <c r="G163" s="49">
        <f t="shared" si="11"/>
        <v>0.15</v>
      </c>
      <c r="H163" s="49">
        <f>D77</f>
        <v>6.5254071113801215E-2</v>
      </c>
      <c r="I163" s="49">
        <f>E77</f>
        <v>1.4999999999999999E-4</v>
      </c>
      <c r="J163" s="749">
        <f t="shared" si="3"/>
        <v>1113.2464486263902</v>
      </c>
      <c r="K163" s="881">
        <f>LOOKUP((H163*H$184/H$183), '6. 207Pb-206Pb table'!$D$7:$D$9207, '6. 207Pb-206Pb table'!$A$7:$A$9207)</f>
        <v>1100.5</v>
      </c>
      <c r="L163" s="750"/>
      <c r="M163" s="751"/>
      <c r="N163" s="752"/>
      <c r="O163" s="752"/>
      <c r="P163" s="785" t="s">
        <v>475</v>
      </c>
      <c r="Q163" s="786"/>
      <c r="R163" s="786"/>
      <c r="S163" s="786"/>
      <c r="T163" s="786"/>
      <c r="U163" s="787"/>
      <c r="V163" s="952">
        <f t="shared" si="4"/>
        <v>-1.1582415834975235E-2</v>
      </c>
      <c r="Y163" s="5"/>
      <c r="AA163" s="5"/>
      <c r="AB163" s="301"/>
      <c r="AC163" s="310"/>
    </row>
    <row r="164" spans="1:29">
      <c r="A164" s="55" t="str">
        <f t="shared" ref="A164:C165" si="12">A88</f>
        <v xml:space="preserve">	'BADD_11' run on 11 July 2022 at 14:55	(Run Number : 2591)</v>
      </c>
      <c r="B164" s="607">
        <f t="shared" si="12"/>
        <v>0</v>
      </c>
      <c r="C164" s="616">
        <f t="shared" si="12"/>
        <v>0</v>
      </c>
      <c r="D164" s="49">
        <f t="shared" ref="D164:G165" si="13">F88</f>
        <v>0.24061759999999999</v>
      </c>
      <c r="E164" s="49">
        <f t="shared" si="13"/>
        <v>3.2000000000000002E-3</v>
      </c>
      <c r="F164" s="49">
        <f t="shared" si="13"/>
        <v>0.85768840000000002</v>
      </c>
      <c r="G164" s="49">
        <f t="shared" si="13"/>
        <v>0.14000000000000001</v>
      </c>
      <c r="H164" s="49">
        <f>D88</f>
        <v>6.5219161120407182E-2</v>
      </c>
      <c r="I164" s="49">
        <f>E88</f>
        <v>1.1E-4</v>
      </c>
      <c r="J164" s="749">
        <f t="shared" si="3"/>
        <v>1117.9659876715857</v>
      </c>
      <c r="K164" s="881">
        <f>LOOKUP((H164*H$184/H$183), '6. 207Pb-206Pb table'!$D$7:$D$9207, '6. 207Pb-206Pb table'!$A$7:$A$9207)</f>
        <v>1099.5</v>
      </c>
      <c r="L164" s="750"/>
      <c r="M164" s="751"/>
      <c r="N164" s="752"/>
      <c r="O164" s="752"/>
      <c r="P164" s="789" t="s">
        <v>556</v>
      </c>
      <c r="Q164" s="786"/>
      <c r="R164" s="786"/>
      <c r="S164" s="786"/>
      <c r="T164" s="786"/>
      <c r="U164" s="787"/>
      <c r="V164" s="952">
        <f t="shared" si="4"/>
        <v>-1.6794895563061126E-2</v>
      </c>
      <c r="Y164" s="5"/>
      <c r="AA164" s="5"/>
      <c r="AB164" s="301"/>
      <c r="AC164" s="310"/>
    </row>
    <row r="165" spans="1:29">
      <c r="A165" s="55" t="str">
        <f t="shared" si="12"/>
        <v xml:space="preserve">	'BADD_12' run on 11 July 2022 at 15:06	(Run Number : 2592)</v>
      </c>
      <c r="B165" s="607">
        <f t="shared" si="12"/>
        <v>0</v>
      </c>
      <c r="C165" s="616">
        <f t="shared" si="12"/>
        <v>0</v>
      </c>
      <c r="D165" s="49">
        <f t="shared" si="13"/>
        <v>0.2447915</v>
      </c>
      <c r="E165" s="49">
        <f t="shared" si="13"/>
        <v>3.0999999999999999E-3</v>
      </c>
      <c r="F165" s="49">
        <f t="shared" si="13"/>
        <v>1.2868729999999999</v>
      </c>
      <c r="G165" s="49">
        <f t="shared" si="13"/>
        <v>0.18</v>
      </c>
      <c r="H165" s="49">
        <f>D89</f>
        <v>6.5151389342320148E-2</v>
      </c>
      <c r="I165" s="49">
        <f>E89</f>
        <v>9.3999999999999994E-5</v>
      </c>
      <c r="J165" s="749">
        <f t="shared" si="3"/>
        <v>1135.7458523904418</v>
      </c>
      <c r="K165" s="881">
        <f>LOOKUP((H165*H$184/H$183), '6. 207Pb-206Pb table'!$D$7:$D$9207, '6. 207Pb-206Pb table'!$A$7:$A$9207)</f>
        <v>1097</v>
      </c>
      <c r="L165" s="750"/>
      <c r="M165" s="751"/>
      <c r="N165" s="752"/>
      <c r="O165" s="752"/>
      <c r="P165" s="792" t="s">
        <v>558</v>
      </c>
      <c r="Q165" s="905"/>
      <c r="R165" s="906"/>
      <c r="S165" s="907"/>
      <c r="T165" s="907"/>
      <c r="U165" s="907"/>
      <c r="V165" s="952">
        <f t="shared" si="4"/>
        <v>-3.5319828979436432E-2</v>
      </c>
      <c r="Y165" s="5"/>
      <c r="AA165" s="5"/>
      <c r="AB165" s="301"/>
      <c r="AC165" s="310"/>
    </row>
    <row r="166" spans="1:29">
      <c r="A166" s="611">
        <f t="shared" ref="A166:B167" si="14">A100</f>
        <v>0</v>
      </c>
      <c r="B166" s="607">
        <f t="shared" si="14"/>
        <v>0</v>
      </c>
      <c r="C166" s="612"/>
      <c r="D166" s="866"/>
      <c r="E166" s="49"/>
      <c r="F166" s="49"/>
      <c r="G166" s="49"/>
      <c r="H166" s="49"/>
      <c r="I166" s="49"/>
      <c r="J166" s="749"/>
      <c r="K166" s="881"/>
      <c r="L166" s="750"/>
      <c r="M166" s="751"/>
      <c r="N166" s="752"/>
      <c r="O166" s="752"/>
      <c r="P166" s="792" t="s">
        <v>557</v>
      </c>
      <c r="Q166" s="786"/>
      <c r="R166" s="786"/>
      <c r="S166" s="786"/>
      <c r="T166" s="786"/>
      <c r="U166" s="787"/>
      <c r="Y166" s="5"/>
      <c r="AA166" s="5"/>
      <c r="AB166" s="301"/>
      <c r="AC166" s="310"/>
    </row>
    <row r="167" spans="1:29">
      <c r="A167" s="611">
        <f t="shared" si="14"/>
        <v>0</v>
      </c>
      <c r="B167" s="607">
        <f t="shared" si="14"/>
        <v>0</v>
      </c>
      <c r="C167" s="612"/>
      <c r="D167" s="866"/>
      <c r="E167" s="49"/>
      <c r="F167" s="49"/>
      <c r="G167" s="49"/>
      <c r="H167" s="49"/>
      <c r="I167" s="49"/>
      <c r="J167" s="749"/>
      <c r="K167" s="881"/>
      <c r="L167" s="750"/>
      <c r="M167" s="751"/>
      <c r="N167" s="752"/>
      <c r="O167" s="752"/>
      <c r="P167" s="794" t="s">
        <v>451</v>
      </c>
      <c r="Q167" s="786"/>
      <c r="R167" s="786"/>
      <c r="S167" s="786"/>
      <c r="T167" s="786"/>
      <c r="U167" s="787"/>
      <c r="Y167" s="5"/>
      <c r="AA167" s="5"/>
      <c r="AB167" s="301"/>
      <c r="AC167" s="310"/>
    </row>
    <row r="168" spans="1:29">
      <c r="A168" s="611">
        <f t="shared" ref="A168:B169" si="15">A112</f>
        <v>0</v>
      </c>
      <c r="B168" s="607">
        <f t="shared" si="15"/>
        <v>0</v>
      </c>
      <c r="C168" s="612"/>
      <c r="D168" s="866"/>
      <c r="E168" s="49"/>
      <c r="F168" s="49"/>
      <c r="G168" s="49"/>
      <c r="H168" s="49"/>
      <c r="I168" s="49"/>
      <c r="J168" s="749"/>
      <c r="K168" s="881"/>
      <c r="L168" s="750"/>
      <c r="M168" s="751"/>
      <c r="N168" s="752"/>
      <c r="O168" s="752"/>
      <c r="P168" s="787"/>
      <c r="Q168" s="787"/>
      <c r="R168" s="787"/>
      <c r="S168" s="787"/>
      <c r="T168" s="787"/>
      <c r="U168" s="787"/>
      <c r="Y168" s="5"/>
      <c r="AA168" s="5"/>
      <c r="AB168" s="301"/>
      <c r="AC168" s="310"/>
    </row>
    <row r="169" spans="1:29">
      <c r="A169" s="611">
        <f t="shared" si="15"/>
        <v>0</v>
      </c>
      <c r="B169" s="607">
        <f t="shared" si="15"/>
        <v>0</v>
      </c>
      <c r="C169" s="612"/>
      <c r="D169" s="866"/>
      <c r="E169" s="49"/>
      <c r="F169" s="49"/>
      <c r="G169" s="49"/>
      <c r="H169" s="49"/>
      <c r="I169" s="49"/>
      <c r="J169" s="749"/>
      <c r="K169" s="881"/>
      <c r="L169" s="750"/>
      <c r="M169" s="751"/>
      <c r="N169" s="752"/>
      <c r="O169" s="752"/>
      <c r="P169" s="788" t="s">
        <v>449</v>
      </c>
      <c r="Q169" s="790"/>
      <c r="R169" s="790"/>
      <c r="S169" s="786"/>
      <c r="T169" s="786"/>
      <c r="U169" s="787"/>
      <c r="W169" s="781"/>
      <c r="Y169" s="5"/>
      <c r="AA169" s="5"/>
      <c r="AB169" s="301"/>
      <c r="AC169" s="310"/>
    </row>
    <row r="170" spans="1:29">
      <c r="A170" s="611">
        <f t="shared" ref="A170:B171" si="16">A124</f>
        <v>0</v>
      </c>
      <c r="B170" s="607">
        <f t="shared" si="16"/>
        <v>0</v>
      </c>
      <c r="C170" s="612"/>
      <c r="D170" s="866"/>
      <c r="E170" s="49"/>
      <c r="F170" s="49"/>
      <c r="G170" s="49"/>
      <c r="H170" s="49"/>
      <c r="I170" s="49"/>
      <c r="J170" s="749"/>
      <c r="K170" s="881"/>
      <c r="L170" s="750"/>
      <c r="M170" s="751"/>
      <c r="N170" s="752"/>
      <c r="O170" s="752"/>
      <c r="P170" s="789" t="s">
        <v>452</v>
      </c>
      <c r="Q170" s="790"/>
      <c r="R170" s="790"/>
      <c r="S170" s="786"/>
      <c r="T170" s="786"/>
      <c r="U170" s="787"/>
      <c r="W170" s="781"/>
      <c r="Y170" s="5"/>
      <c r="AA170" s="5"/>
      <c r="AB170" s="301"/>
      <c r="AC170" s="310"/>
    </row>
    <row r="171" spans="1:29">
      <c r="A171" s="611">
        <f t="shared" si="16"/>
        <v>0</v>
      </c>
      <c r="B171" s="607">
        <f t="shared" si="16"/>
        <v>0</v>
      </c>
      <c r="C171" s="612"/>
      <c r="D171" s="866"/>
      <c r="E171" s="49"/>
      <c r="F171" s="49"/>
      <c r="G171" s="49"/>
      <c r="H171" s="49"/>
      <c r="I171" s="49">
        <f>H64</f>
        <v>1.9277329999999999</v>
      </c>
      <c r="J171" s="957"/>
      <c r="K171" s="881"/>
      <c r="L171" s="750"/>
      <c r="M171" s="751"/>
      <c r="N171" s="752"/>
      <c r="O171" s="752"/>
      <c r="P171" s="792" t="s">
        <v>450</v>
      </c>
      <c r="Q171" s="790"/>
      <c r="R171" s="790"/>
      <c r="S171" s="786"/>
      <c r="T171" s="786"/>
      <c r="U171" s="787"/>
      <c r="Y171" s="5"/>
      <c r="AA171" s="5"/>
      <c r="AB171" s="301"/>
      <c r="AC171" s="310"/>
    </row>
    <row r="172" spans="1:29">
      <c r="A172" s="693">
        <f t="shared" ref="A172:B173" si="17">A136</f>
        <v>0</v>
      </c>
      <c r="B172" s="607">
        <f t="shared" si="17"/>
        <v>0</v>
      </c>
      <c r="C172" s="612"/>
      <c r="D172" s="866"/>
      <c r="E172" s="49"/>
      <c r="F172" s="49"/>
      <c r="G172" s="49"/>
      <c r="H172" s="49"/>
      <c r="I172" s="49">
        <f>H65</f>
        <v>1.579971</v>
      </c>
      <c r="J172" s="957"/>
      <c r="K172" s="881"/>
      <c r="L172" s="750"/>
      <c r="M172" s="751"/>
      <c r="N172" s="752"/>
      <c r="O172" s="752"/>
      <c r="P172" s="792" t="s">
        <v>458</v>
      </c>
      <c r="Q172" s="793"/>
      <c r="R172" s="790"/>
      <c r="S172" s="786"/>
      <c r="T172" s="786"/>
      <c r="U172" s="787"/>
      <c r="Y172" s="5"/>
      <c r="AA172" s="5"/>
      <c r="AB172" s="301"/>
      <c r="AC172" s="310"/>
    </row>
    <row r="173" spans="1:29">
      <c r="A173" s="693">
        <f t="shared" si="17"/>
        <v>0</v>
      </c>
      <c r="B173" s="607">
        <f t="shared" si="17"/>
        <v>0</v>
      </c>
      <c r="C173" s="612"/>
      <c r="D173" s="866"/>
      <c r="E173" s="49"/>
      <c r="F173" s="49"/>
      <c r="G173" s="49"/>
      <c r="H173" s="49"/>
      <c r="I173" s="49"/>
      <c r="J173" s="749"/>
      <c r="K173" s="881"/>
      <c r="L173" s="750"/>
      <c r="M173" s="751"/>
      <c r="N173" s="752"/>
      <c r="O173" s="752"/>
      <c r="P173" s="792" t="s">
        <v>459</v>
      </c>
      <c r="Q173" s="790"/>
      <c r="R173" s="790"/>
      <c r="S173" s="786"/>
      <c r="T173" s="786"/>
      <c r="U173" s="787"/>
      <c r="Y173" s="5"/>
      <c r="AA173" s="5"/>
      <c r="AB173" s="301"/>
      <c r="AC173" s="310"/>
    </row>
    <row r="174" spans="1:29">
      <c r="A174" s="694">
        <f t="shared" ref="A174:B175" si="18">A148</f>
        <v>0</v>
      </c>
      <c r="B174" s="608">
        <f t="shared" si="18"/>
        <v>0</v>
      </c>
      <c r="C174" s="613"/>
      <c r="D174" s="866"/>
      <c r="E174" s="49"/>
      <c r="F174" s="49"/>
      <c r="G174" s="49"/>
      <c r="H174" s="49"/>
      <c r="I174" s="49"/>
      <c r="J174" s="749"/>
      <c r="K174" s="881"/>
      <c r="L174" s="750"/>
      <c r="M174" s="751"/>
      <c r="N174" s="752"/>
      <c r="O174" s="752"/>
      <c r="P174" s="792" t="s">
        <v>460</v>
      </c>
      <c r="Q174" s="790"/>
      <c r="R174" s="790"/>
      <c r="S174" s="786"/>
      <c r="T174" s="786"/>
      <c r="U174" s="787"/>
      <c r="W174" s="782"/>
      <c r="Y174" s="5"/>
      <c r="AA174" s="5"/>
      <c r="AB174" s="301"/>
      <c r="AC174" s="310"/>
    </row>
    <row r="175" spans="1:29">
      <c r="A175" s="695">
        <f t="shared" si="18"/>
        <v>0</v>
      </c>
      <c r="B175" s="609">
        <f t="shared" si="18"/>
        <v>0</v>
      </c>
      <c r="C175" s="614"/>
      <c r="D175" s="867"/>
      <c r="E175" s="161"/>
      <c r="F175" s="161"/>
      <c r="G175" s="161"/>
      <c r="H175" s="161"/>
      <c r="I175" s="161"/>
      <c r="J175" s="878"/>
      <c r="K175" s="882"/>
      <c r="L175" s="750"/>
      <c r="M175" s="751"/>
      <c r="N175" s="752"/>
      <c r="O175" s="752"/>
      <c r="P175" s="783" t="s">
        <v>461</v>
      </c>
      <c r="Q175" s="786"/>
      <c r="R175" s="786"/>
      <c r="S175" s="786"/>
      <c r="T175" s="786"/>
      <c r="U175" s="787"/>
      <c r="Y175" s="5"/>
      <c r="AA175" s="5"/>
      <c r="AB175" s="301"/>
      <c r="AC175" s="310"/>
    </row>
    <row r="176" spans="1:29">
      <c r="A176" s="159" t="s">
        <v>248</v>
      </c>
      <c r="B176" s="188" t="s">
        <v>689</v>
      </c>
      <c r="C176" s="399" t="s">
        <v>164</v>
      </c>
      <c r="D176" s="190">
        <f t="shared" ref="D176:K176" si="19">AVERAGE(D154:D175)</f>
        <v>0.23529499999999998</v>
      </c>
      <c r="E176" s="796">
        <f t="shared" si="19"/>
        <v>2.7833333333333334E-3</v>
      </c>
      <c r="F176" s="190">
        <f t="shared" si="19"/>
        <v>0.46582322000000004</v>
      </c>
      <c r="G176" s="796">
        <f t="shared" si="19"/>
        <v>0.16583333333333333</v>
      </c>
      <c r="H176" s="190">
        <f t="shared" si="19"/>
        <v>6.5184778884617045E-2</v>
      </c>
      <c r="I176" s="796">
        <f t="shared" si="19"/>
        <v>0.25065435714285711</v>
      </c>
      <c r="J176" s="538">
        <f t="shared" si="19"/>
        <v>1095.1360643942373</v>
      </c>
      <c r="K176" s="538">
        <f t="shared" si="19"/>
        <v>1098.2083333333333</v>
      </c>
      <c r="L176" s="826" t="s">
        <v>356</v>
      </c>
      <c r="M176" s="909" t="s">
        <v>623</v>
      </c>
      <c r="N176" s="539"/>
      <c r="O176" s="539"/>
      <c r="P176" s="539"/>
      <c r="Q176" s="539"/>
      <c r="R176" s="540"/>
      <c r="S176" s="744"/>
      <c r="T176" s="744"/>
      <c r="U176" s="744"/>
    </row>
    <row r="177" spans="1:48">
      <c r="A177" s="159" t="s">
        <v>141</v>
      </c>
      <c r="B177" s="160"/>
      <c r="C177" s="400" t="s">
        <v>165</v>
      </c>
      <c r="D177" s="288">
        <f t="shared" ref="D177:K177" si="20">STDEV(D154:D175)</f>
        <v>8.1723794603802118E-3</v>
      </c>
      <c r="E177" s="796">
        <f t="shared" si="20"/>
        <v>7.1201804539611007E-4</v>
      </c>
      <c r="F177" s="288">
        <f t="shared" si="20"/>
        <v>0.40685855349180983</v>
      </c>
      <c r="G177" s="796">
        <f t="shared" si="20"/>
        <v>5.0535016362794227E-2</v>
      </c>
      <c r="H177" s="288">
        <f t="shared" si="20"/>
        <v>7.7621756487134986E-5</v>
      </c>
      <c r="I177" s="796">
        <f t="shared" si="20"/>
        <v>0.64048518680217459</v>
      </c>
      <c r="J177" s="538">
        <f t="shared" si="20"/>
        <v>34.998172082540307</v>
      </c>
      <c r="K177" s="538">
        <f t="shared" si="20"/>
        <v>2.4164054195261091</v>
      </c>
      <c r="L177" s="827" t="s">
        <v>184</v>
      </c>
      <c r="M177" s="910" t="s">
        <v>624</v>
      </c>
      <c r="N177" s="541"/>
      <c r="O177" s="542"/>
      <c r="P177" s="542"/>
      <c r="Q177" s="542"/>
      <c r="R177" s="542"/>
      <c r="S177" s="744"/>
      <c r="T177" s="744"/>
      <c r="U177" s="744"/>
    </row>
    <row r="178" spans="1:48">
      <c r="A178" s="825" t="s">
        <v>506</v>
      </c>
      <c r="B178" s="160"/>
      <c r="C178" s="400" t="s">
        <v>487</v>
      </c>
      <c r="D178" s="288">
        <f>100*D177/D176</f>
        <v>3.4732482459806677</v>
      </c>
      <c r="E178" s="796"/>
      <c r="F178" s="288">
        <f>100*F177/F176</f>
        <v>87.341836135135082</v>
      </c>
      <c r="G178" s="796"/>
      <c r="H178" s="288">
        <f>100*H177/H176</f>
        <v>0.11907957319995288</v>
      </c>
      <c r="I178" s="796"/>
      <c r="J178" s="925">
        <f>J177/J176</f>
        <v>3.1957829917599476E-2</v>
      </c>
      <c r="K178" s="954">
        <f>K177/K176</f>
        <v>2.200316047677149E-3</v>
      </c>
      <c r="L178" s="826" t="s">
        <v>91</v>
      </c>
      <c r="M178" s="911" t="s">
        <v>0</v>
      </c>
      <c r="N178" s="543"/>
      <c r="O178" s="539"/>
      <c r="P178" s="539"/>
      <c r="Q178" s="539"/>
      <c r="R178" s="539"/>
      <c r="S178" s="745"/>
      <c r="T178" s="745"/>
      <c r="U178" s="745"/>
    </row>
    <row r="179" spans="1:48">
      <c r="A179" s="825" t="s">
        <v>531</v>
      </c>
      <c r="B179" s="295"/>
      <c r="C179" s="399" t="s">
        <v>96</v>
      </c>
      <c r="D179" s="535">
        <f>(D177/SQRT(B176))*TINV(0.05,(B176-1))</f>
        <v>5.192482182489115E-3</v>
      </c>
      <c r="E179" s="397"/>
      <c r="F179" s="536">
        <f>(F177/SQRT(B176))*TINV(0.05,(B176-1))</f>
        <v>0.25850559191988748</v>
      </c>
      <c r="G179" s="397"/>
      <c r="H179" s="537">
        <f>(H177/SQRT(B176))*TINV(0.05,(B176-1))</f>
        <v>4.9318511149285995E-5</v>
      </c>
      <c r="I179" s="397"/>
      <c r="J179" s="926">
        <f>J177*(TINV(0.05,(B176-1)))</f>
        <v>77.030457384004691</v>
      </c>
      <c r="K179" s="926">
        <f>K177*(TINV(0.05,(B176-1)))</f>
        <v>5.3184724691419758</v>
      </c>
      <c r="L179" s="826" t="s">
        <v>621</v>
      </c>
      <c r="M179" s="911" t="s">
        <v>617</v>
      </c>
      <c r="N179" s="541"/>
      <c r="O179" s="541"/>
      <c r="P179" s="541"/>
      <c r="Q179" s="541"/>
      <c r="R179" s="544"/>
      <c r="S179" s="746"/>
      <c r="T179" s="745"/>
      <c r="U179" s="745"/>
    </row>
    <row r="180" spans="1:48" s="2" customFormat="1">
      <c r="A180" s="879" t="s">
        <v>532</v>
      </c>
      <c r="B180" s="875"/>
      <c r="C180" s="401" t="s">
        <v>97</v>
      </c>
      <c r="D180" s="296">
        <f>D179/D176</f>
        <v>2.2067966520704287E-2</v>
      </c>
      <c r="E180" s="876"/>
      <c r="F180" s="192">
        <f>F179/F176</f>
        <v>0.55494355116064731</v>
      </c>
      <c r="G180" s="877"/>
      <c r="H180" s="191">
        <f>H179/H176</f>
        <v>7.5659551191520065E-4</v>
      </c>
      <c r="I180" s="877"/>
      <c r="J180" s="927">
        <f>(J179/B176)</f>
        <v>6.4192047820003912</v>
      </c>
      <c r="K180" s="928">
        <f>K179/B176</f>
        <v>0.44320603909516465</v>
      </c>
      <c r="L180" s="826" t="s">
        <v>622</v>
      </c>
      <c r="M180" s="908" t="s">
        <v>559</v>
      </c>
      <c r="N180" s="744"/>
      <c r="O180" s="744"/>
      <c r="P180" s="744"/>
      <c r="Q180" s="744"/>
      <c r="R180" s="744"/>
      <c r="S180" s="744"/>
      <c r="T180" s="744"/>
      <c r="U180" s="744"/>
      <c r="Y180" s="306"/>
      <c r="AA180" s="22"/>
    </row>
    <row r="181" spans="1:48" s="25" customFormat="1">
      <c r="A181" s="2"/>
      <c r="B181" s="2"/>
      <c r="C181" s="2"/>
      <c r="D181" s="2"/>
      <c r="E181" s="2"/>
      <c r="F181" s="2"/>
      <c r="G181" s="2"/>
      <c r="H181" s="2"/>
      <c r="I181" s="2"/>
      <c r="J181" s="2"/>
      <c r="K181" s="2"/>
      <c r="L181" s="2"/>
      <c r="T181"/>
      <c r="U181" s="2"/>
      <c r="Y181" s="307"/>
      <c r="AA181" s="315"/>
    </row>
    <row r="182" spans="1:48" s="25" customFormat="1">
      <c r="A182" s="1000" t="s">
        <v>207</v>
      </c>
      <c r="B182" s="1001"/>
      <c r="C182" s="1001"/>
      <c r="D182" s="69" t="s">
        <v>195</v>
      </c>
      <c r="E182" s="176" t="s">
        <v>322</v>
      </c>
      <c r="F182" s="69" t="s">
        <v>138</v>
      </c>
      <c r="G182" s="176" t="s">
        <v>233</v>
      </c>
      <c r="H182" s="69" t="s">
        <v>352</v>
      </c>
      <c r="I182" s="176" t="s">
        <v>233</v>
      </c>
      <c r="U182" s="2"/>
      <c r="Y182" s="307"/>
      <c r="AA182" s="315"/>
    </row>
    <row r="183" spans="1:48" s="25" customFormat="1">
      <c r="A183" s="177" t="s">
        <v>275</v>
      </c>
      <c r="B183" s="178"/>
      <c r="C183" s="178"/>
      <c r="D183" s="179">
        <f>AVERAGE(D154:D175)</f>
        <v>0.23529499999999998</v>
      </c>
      <c r="E183" s="179">
        <f>STDEV(D154:D175)</f>
        <v>8.1723794603802118E-3</v>
      </c>
      <c r="F183" s="179">
        <f>AVERAGE(F154:F175)</f>
        <v>0.46582322000000004</v>
      </c>
      <c r="G183" s="179">
        <f>STDEV(F154:F175)</f>
        <v>0.40685855349180983</v>
      </c>
      <c r="H183" s="179">
        <f>AVERAGE(H154:H175)</f>
        <v>6.5184778884617045E-2</v>
      </c>
      <c r="I183" s="189">
        <f>STDEV(H154:H175)</f>
        <v>7.7621756487134986E-5</v>
      </c>
      <c r="J183" s="956" t="s">
        <v>695</v>
      </c>
      <c r="K183" s="855"/>
      <c r="L183" s="855"/>
      <c r="M183" s="855"/>
      <c r="N183" s="762" t="s">
        <v>133</v>
      </c>
      <c r="O183" s="763"/>
      <c r="P183" s="763"/>
      <c r="Q183" s="763"/>
      <c r="R183" s="764"/>
      <c r="S183" s="765"/>
      <c r="T183" s="2"/>
      <c r="U183" s="2"/>
      <c r="Y183" s="307"/>
      <c r="AA183" s="315"/>
    </row>
    <row r="184" spans="1:48">
      <c r="A184" s="180" t="s">
        <v>530</v>
      </c>
      <c r="B184" s="181"/>
      <c r="C184" s="181"/>
      <c r="D184" s="830">
        <v>0.18518836363636365</v>
      </c>
      <c r="E184" s="830">
        <v>9.0000000000000006E-5</v>
      </c>
      <c r="F184" s="830">
        <v>1.9438520909090906</v>
      </c>
      <c r="G184" s="830">
        <v>8.9999999999999998E-4</v>
      </c>
      <c r="H184" s="830">
        <v>7.6128272727272711E-2</v>
      </c>
      <c r="I184" s="831">
        <v>1.0000000000000001E-5</v>
      </c>
      <c r="J184" s="856" t="s">
        <v>490</v>
      </c>
      <c r="K184" s="857"/>
      <c r="L184" s="856" t="s">
        <v>490</v>
      </c>
      <c r="M184" s="855"/>
      <c r="N184" s="762" t="s">
        <v>197</v>
      </c>
      <c r="O184" s="763"/>
      <c r="P184" s="763"/>
      <c r="Q184" s="763"/>
      <c r="R184" s="764"/>
      <c r="S184" s="765"/>
    </row>
    <row r="185" spans="1:48">
      <c r="A185" s="865" t="s">
        <v>529</v>
      </c>
      <c r="B185" s="860"/>
      <c r="C185" s="861"/>
      <c r="D185" s="853">
        <v>1095</v>
      </c>
      <c r="E185" s="852"/>
      <c r="F185" s="853">
        <v>1096</v>
      </c>
      <c r="G185" s="852"/>
      <c r="H185" s="853">
        <v>1098</v>
      </c>
      <c r="I185" s="854"/>
      <c r="J185" s="856" t="s">
        <v>488</v>
      </c>
      <c r="K185" s="857"/>
      <c r="L185" s="856" t="s">
        <v>489</v>
      </c>
      <c r="M185" s="858"/>
    </row>
    <row r="186" spans="1:48">
      <c r="A186" s="182" t="s">
        <v>264</v>
      </c>
      <c r="B186" s="182" t="s">
        <v>265</v>
      </c>
      <c r="C186" s="183">
        <v>7.2526800000000001E-3</v>
      </c>
      <c r="D186" s="184" t="s">
        <v>297</v>
      </c>
      <c r="E186" s="185" t="s">
        <v>221</v>
      </c>
      <c r="F186" s="186">
        <v>1.5513000000000001E-10</v>
      </c>
      <c r="G186" s="185" t="s">
        <v>222</v>
      </c>
      <c r="H186" s="186">
        <v>9.8489999999999998E-10</v>
      </c>
      <c r="I186" s="187"/>
      <c r="J186" s="955">
        <f>(H185-D185)/H185</f>
        <v>2.7322404371584699E-3</v>
      </c>
      <c r="K186" s="955"/>
      <c r="L186" s="955">
        <f>(F185-D185)/F185</f>
        <v>9.1240875912408756E-4</v>
      </c>
      <c r="M186" s="859"/>
      <c r="N186" s="864"/>
    </row>
    <row r="187" spans="1:48">
      <c r="A187" s="78"/>
      <c r="B187" s="78"/>
      <c r="C187" s="79"/>
      <c r="D187" s="80"/>
      <c r="E187" s="81"/>
      <c r="F187" s="82"/>
      <c r="G187" s="81"/>
      <c r="H187" s="82"/>
      <c r="I187" s="49"/>
      <c r="J187" s="5"/>
      <c r="K187" s="40"/>
      <c r="L187" s="40"/>
    </row>
    <row r="188" spans="1:48">
      <c r="A188" s="99" t="s">
        <v>80</v>
      </c>
      <c r="B188" s="100"/>
      <c r="C188" s="101"/>
      <c r="D188" s="102"/>
      <c r="E188" s="103"/>
      <c r="F188" s="104"/>
      <c r="G188" s="103"/>
      <c r="H188" s="104"/>
      <c r="I188" s="105"/>
      <c r="J188" s="106"/>
      <c r="K188" s="107"/>
      <c r="L188" s="107"/>
      <c r="M188" s="107"/>
      <c r="N188" s="107"/>
      <c r="O188" s="107"/>
      <c r="P188" s="107"/>
      <c r="Q188" s="107"/>
      <c r="R188" s="108"/>
      <c r="S188" s="109"/>
      <c r="T188" s="109"/>
      <c r="U188" s="109"/>
      <c r="V188" s="110"/>
      <c r="W188" s="110"/>
      <c r="X188" s="110"/>
      <c r="Y188" s="405"/>
      <c r="Z188" s="110"/>
      <c r="AA188" s="406"/>
      <c r="AB188" s="110"/>
      <c r="AC188" s="894" t="s">
        <v>543</v>
      </c>
      <c r="AD188" s="895"/>
      <c r="AE188" s="896"/>
      <c r="AF188" s="897"/>
      <c r="AG188" s="897"/>
      <c r="AH188" s="897"/>
      <c r="AI188" s="897"/>
      <c r="AJ188" s="897"/>
      <c r="AK188" s="897"/>
      <c r="AL188" s="897"/>
      <c r="AM188" s="897"/>
      <c r="AN188" s="897"/>
      <c r="AO188" s="897"/>
    </row>
    <row r="189" spans="1:48" ht="12.95" customHeight="1">
      <c r="A189" s="111" t="s">
        <v>491</v>
      </c>
      <c r="B189" s="112"/>
      <c r="C189" s="112"/>
      <c r="D189" s="112"/>
      <c r="E189" s="112"/>
      <c r="F189" s="112"/>
      <c r="G189" s="112"/>
      <c r="H189" s="112"/>
      <c r="I189" s="112"/>
      <c r="J189" s="112"/>
      <c r="K189" s="113"/>
      <c r="L189" s="113"/>
      <c r="M189" s="113"/>
      <c r="N189" s="113"/>
      <c r="O189" s="382"/>
      <c r="P189" s="1002" t="s">
        <v>498</v>
      </c>
      <c r="Q189" s="1003"/>
      <c r="R189" s="1003"/>
      <c r="S189" s="1003"/>
      <c r="T189" s="1003"/>
      <c r="U189" s="1003"/>
      <c r="V189" s="1003"/>
      <c r="W189" s="1003"/>
      <c r="X189" s="384"/>
      <c r="Y189" s="385"/>
      <c r="Z189" s="384"/>
      <c r="AA189" s="386"/>
      <c r="AB189" s="409"/>
      <c r="AC189" s="897" t="s">
        <v>545</v>
      </c>
      <c r="AD189" s="897"/>
      <c r="AE189" s="897"/>
      <c r="AF189" s="897"/>
      <c r="AG189" s="897"/>
      <c r="AH189" s="897"/>
      <c r="AI189" s="897"/>
      <c r="AJ189" s="897"/>
      <c r="AK189" s="897"/>
      <c r="AL189" s="897"/>
      <c r="AM189" s="897"/>
      <c r="AN189" s="897"/>
      <c r="AO189" s="897"/>
    </row>
    <row r="190" spans="1:48" ht="12.75" customHeight="1">
      <c r="A190" s="111" t="s">
        <v>619</v>
      </c>
      <c r="B190" s="112"/>
      <c r="C190" s="112"/>
      <c r="D190" s="112"/>
      <c r="E190" s="112"/>
      <c r="F190" s="112"/>
      <c r="G190" s="112"/>
      <c r="H190" s="112"/>
      <c r="I190" s="112"/>
      <c r="J190" s="112"/>
      <c r="K190" s="113"/>
      <c r="L190" s="113"/>
      <c r="M190" s="113"/>
      <c r="N190" s="113"/>
      <c r="O190" s="382"/>
      <c r="P190" s="1003"/>
      <c r="Q190" s="1003"/>
      <c r="R190" s="1003"/>
      <c r="S190" s="1003"/>
      <c r="T190" s="1003"/>
      <c r="U190" s="1003"/>
      <c r="V190" s="1003"/>
      <c r="W190" s="1003"/>
      <c r="X190" s="384"/>
      <c r="Y190" s="385"/>
      <c r="Z190" s="384"/>
      <c r="AA190" s="386"/>
      <c r="AB190" s="409"/>
      <c r="AC190" s="897" t="s">
        <v>546</v>
      </c>
      <c r="AD190" s="897"/>
      <c r="AE190" s="897"/>
      <c r="AF190" s="897"/>
      <c r="AG190" s="897"/>
      <c r="AH190" s="897"/>
      <c r="AI190" s="897"/>
      <c r="AJ190" s="897"/>
      <c r="AK190" s="897"/>
      <c r="AL190" s="897"/>
      <c r="AM190" s="897"/>
      <c r="AN190" s="897"/>
      <c r="AO190" s="897"/>
    </row>
    <row r="191" spans="1:48" s="67" customFormat="1" ht="13.5">
      <c r="A191" s="115"/>
      <c r="B191" s="116"/>
      <c r="C191" s="116"/>
      <c r="D191" s="117"/>
      <c r="E191" s="117"/>
      <c r="F191" s="117"/>
      <c r="G191" s="117" t="s">
        <v>121</v>
      </c>
      <c r="H191" s="117" t="s">
        <v>121</v>
      </c>
      <c r="I191" s="117" t="s">
        <v>121</v>
      </c>
      <c r="J191" s="166" t="s">
        <v>139</v>
      </c>
      <c r="K191" s="166" t="s">
        <v>139</v>
      </c>
      <c r="L191" s="117"/>
      <c r="M191" s="117"/>
      <c r="N191" s="117"/>
      <c r="O191" s="383"/>
      <c r="P191" s="118"/>
      <c r="Q191" s="119"/>
      <c r="R191" s="120"/>
      <c r="S191" s="564" t="s">
        <v>189</v>
      </c>
      <c r="T191" s="170"/>
      <c r="U191" s="114"/>
      <c r="V191" s="121"/>
      <c r="W191" s="116" t="s">
        <v>247</v>
      </c>
      <c r="X191" s="412" t="s">
        <v>232</v>
      </c>
      <c r="Y191" s="122" t="s">
        <v>294</v>
      </c>
      <c r="Z191" s="122" t="s">
        <v>154</v>
      </c>
      <c r="AA191" s="319" t="s">
        <v>319</v>
      </c>
      <c r="AB191" s="320" t="s">
        <v>318</v>
      </c>
      <c r="AC191" s="898" t="s">
        <v>544</v>
      </c>
      <c r="AD191" s="897"/>
      <c r="AE191" s="899"/>
      <c r="AF191" s="897"/>
      <c r="AG191" s="897"/>
      <c r="AH191" s="897"/>
      <c r="AI191" s="897"/>
      <c r="AJ191" s="897"/>
      <c r="AK191" s="897"/>
      <c r="AL191" s="897"/>
      <c r="AM191" s="897"/>
      <c r="AN191" s="897"/>
      <c r="AO191" s="897"/>
      <c r="AP191" s="5"/>
      <c r="AQ191" s="5"/>
      <c r="AR191" s="5"/>
      <c r="AS191" s="5"/>
      <c r="AT191" s="5"/>
      <c r="AU191" s="5"/>
      <c r="AV191" s="5"/>
    </row>
    <row r="192" spans="1:48" s="2" customFormat="1">
      <c r="A192" s="123" t="s">
        <v>163</v>
      </c>
      <c r="B192" s="123" t="s">
        <v>193</v>
      </c>
      <c r="C192" s="123" t="s">
        <v>194</v>
      </c>
      <c r="D192" s="124" t="s">
        <v>195</v>
      </c>
      <c r="E192" s="124" t="s">
        <v>273</v>
      </c>
      <c r="F192" s="124" t="s">
        <v>344</v>
      </c>
      <c r="G192" s="124" t="s">
        <v>199</v>
      </c>
      <c r="H192" s="124" t="s">
        <v>203</v>
      </c>
      <c r="I192" s="124" t="s">
        <v>345</v>
      </c>
      <c r="J192" s="167" t="s">
        <v>138</v>
      </c>
      <c r="K192" s="167" t="s">
        <v>236</v>
      </c>
      <c r="L192" s="124" t="s">
        <v>352</v>
      </c>
      <c r="M192" s="124" t="s">
        <v>273</v>
      </c>
      <c r="N192" s="125" t="s">
        <v>202</v>
      </c>
      <c r="O192" s="284"/>
      <c r="P192" s="123" t="s">
        <v>196</v>
      </c>
      <c r="Q192" s="126" t="s">
        <v>270</v>
      </c>
      <c r="R192" s="127" t="s">
        <v>499</v>
      </c>
      <c r="S192" s="171" t="s">
        <v>129</v>
      </c>
      <c r="T192" s="172" t="s">
        <v>500</v>
      </c>
      <c r="U192" s="124" t="s">
        <v>352</v>
      </c>
      <c r="V192" s="127" t="s">
        <v>499</v>
      </c>
      <c r="W192" s="123" t="s">
        <v>88</v>
      </c>
      <c r="X192" s="413" t="s">
        <v>251</v>
      </c>
      <c r="Y192" s="128" t="s">
        <v>329</v>
      </c>
      <c r="Z192" s="128" t="s">
        <v>329</v>
      </c>
      <c r="AA192" s="318">
        <f>AVERAGE(N28,N29,N40,N41,N52,N53,N64,N65,N76,N77,N88,N89,N100,N101,N112,N113,N124,N125,N136,L14,N148,N149)</f>
        <v>1.1264711490215805E-4</v>
      </c>
      <c r="AB192" s="318">
        <f>AVERAGE(O28,O29,O40,O41,O52,O53,O64,O65,O76,O77,O88,O89,O100,O101,O112,O113,O124,O125,O136,M14,O148,O149)</f>
        <v>33.291451666666667</v>
      </c>
      <c r="AC192" s="900" t="s">
        <v>415</v>
      </c>
      <c r="AD192" s="901"/>
      <c r="AE192" s="902"/>
      <c r="AF192" s="897"/>
      <c r="AG192" s="897"/>
      <c r="AH192" s="897"/>
      <c r="AI192" s="897"/>
      <c r="AJ192" s="897"/>
      <c r="AK192" s="897"/>
      <c r="AL192" s="897"/>
      <c r="AM192" s="897"/>
      <c r="AN192" s="897"/>
      <c r="AO192" s="897"/>
      <c r="AP192" s="67"/>
      <c r="AQ192" s="67"/>
      <c r="AR192" s="67"/>
      <c r="AS192" s="67"/>
      <c r="AT192" s="67"/>
      <c r="AU192" s="67"/>
      <c r="AV192" s="67"/>
    </row>
    <row r="193" spans="1:48" s="1032" customFormat="1">
      <c r="A193" s="1012" t="str">
        <f t="shared" ref="A193:C202" si="21">A30</f>
        <v xml:space="preserve">	'11939_BADD_32' run on 11 July 2022 at 10:33	(Run Number : 2515)</v>
      </c>
      <c r="B193" s="1033">
        <f t="shared" si="21"/>
        <v>0</v>
      </c>
      <c r="C193" s="1034">
        <f t="shared" si="21"/>
        <v>0</v>
      </c>
      <c r="D193" s="1035">
        <f t="shared" ref="D193:D202" si="22">F30*(D$184/D$183)*1.0027</f>
        <v>0.29302768647159133</v>
      </c>
      <c r="E193" s="1015">
        <f t="shared" ref="E193:E202" si="23">D193*SQRT(((G30/F30)^2)+((E$183/D$183)^2)+((E$184/D$184)^2))</f>
        <v>1.0704647135973218E-2</v>
      </c>
      <c r="F193" s="1016">
        <f>(E193/D193)</f>
        <v>3.6531179919788978E-2</v>
      </c>
      <c r="G193" s="1017">
        <f t="shared" ref="G193:G224" si="24">($D193)*($L193)/($C$186)</f>
        <v>4.3211804643396592</v>
      </c>
      <c r="H193" s="1015">
        <f t="shared" ref="H193:H224" si="25">G193*SQRT(((E193/D193)^2)+(M193/L193)^2)+2*(M193*E193)</f>
        <v>0.15803183133698662</v>
      </c>
      <c r="I193" s="1016">
        <f t="shared" ref="I193:I256" si="26">(H193/G193)</f>
        <v>3.6571449084604767E-2</v>
      </c>
      <c r="J193" s="1036">
        <f t="shared" ref="J193:J202" si="27">H30*(F$184/F$183)</f>
        <v>18.567844604387979</v>
      </c>
      <c r="K193" s="1037">
        <f t="shared" ref="K193:K202" si="28">J193*SQRT(((I30/H30)^2)+((G$183/F$183)^2)+((G$184/F$184)^2))</f>
        <v>16.290830591249605</v>
      </c>
      <c r="L193" s="1035">
        <f t="shared" ref="L193:L202" si="29">D30*(H$184/H$183)</f>
        <v>0.10695282588304279</v>
      </c>
      <c r="M193" s="1035">
        <f t="shared" ref="M193:M202" si="30">L193*SQRT(((E30/D30)^2)+((I$183/H$183)^2)+((I$184/H$184)^2))</f>
        <v>1.8144288141497354E-4</v>
      </c>
      <c r="N193" s="1038">
        <f t="shared" ref="N193:N224" si="31">(M193/L193)</f>
        <v>1.6964758052619255E-3</v>
      </c>
      <c r="O193" s="1039"/>
      <c r="P193" s="1040" t="str">
        <f t="shared" ref="P193:P224" si="32">A193</f>
        <v xml:space="preserve">	'11939_BADD_32' run on 11 July 2022 at 10:33	(Run Number : 2515)</v>
      </c>
      <c r="Q193" s="1041">
        <f t="shared" ref="Q193:Q224" si="33">((LN(D193+1))/F$186)/(10^6)</f>
        <v>1656.5881012366722</v>
      </c>
      <c r="R193" s="1024">
        <f>(((((LN((D193+E193)+1))/F$186))/10^6)-Q193)</f>
        <v>53.14681010359709</v>
      </c>
      <c r="S193" s="1025">
        <f t="shared" ref="S193:S224" si="34">((LN(G193+1))/H$186)/(10^6)</f>
        <v>1697.3247746292816</v>
      </c>
      <c r="T193" s="1026">
        <f>(((((LN((G193+H193)+1))/H$186))/10^6)-S193)</f>
        <v>29.714873013377883</v>
      </c>
      <c r="U193" s="1023">
        <f>LOOKUP(L193, '6. 207Pb-206Pb table'!$D$7:$D$9207, '6. 207Pb-206Pb table'!$A$7:$A$9207)</f>
        <v>1748</v>
      </c>
      <c r="V193" s="1012">
        <f>((M193/(((C$186*H$186*(EXP(H$186*U193*10^6)))/(EXP(F$186*U193*10^6)-1))-((C$186*F$186*EXP(F$186*U193*10^6)*(EXP(H$186*U193*10^6)-1))/((EXP(F$186*U193*10^6)-1)^2))))/10^6)</f>
        <v>3.1061727062494815</v>
      </c>
      <c r="W193" s="1042">
        <f t="shared" ref="W193:W224" si="35">(I193^2+F193^2-N193^2)/(2*I193*F193)</f>
        <v>0.99892349833203187</v>
      </c>
      <c r="X193" s="1043">
        <f t="shared" ref="X193:X213" si="36">U193/1000</f>
        <v>1.748</v>
      </c>
      <c r="Y193" s="1044">
        <f t="shared" ref="Y193:Y224" si="37">((U193-Q193)/(U193)*100)</f>
        <v>5.2295136592292808</v>
      </c>
      <c r="Z193" s="1044">
        <f>(S193-Q193)/S193*100</f>
        <v>2.400051775683699</v>
      </c>
      <c r="AA193" s="1045">
        <f t="shared" ref="AA193:AA202" si="38">N30</f>
        <v>2.5762882648375468E-4</v>
      </c>
      <c r="AB193" s="1046">
        <f t="shared" ref="AB193:AB202" si="39">O30</f>
        <v>245.452</v>
      </c>
      <c r="AC193" s="1031">
        <v>1674.5</v>
      </c>
      <c r="AE193" s="1031">
        <v>2.6119646428498933</v>
      </c>
      <c r="AF193" s="1047"/>
      <c r="AG193" s="1047"/>
      <c r="AH193" s="1047"/>
      <c r="AI193" s="1047"/>
      <c r="AJ193" s="1047"/>
      <c r="AK193" s="1047"/>
      <c r="AL193" s="1047"/>
      <c r="AM193" s="1047"/>
      <c r="AN193" s="1047"/>
      <c r="AO193" s="1047"/>
      <c r="AP193" s="1047"/>
      <c r="AQ193" s="1047"/>
      <c r="AR193" s="1047"/>
      <c r="AS193" s="1047"/>
      <c r="AT193" s="1047"/>
      <c r="AU193" s="1047"/>
      <c r="AV193" s="1047"/>
    </row>
    <row r="194" spans="1:48">
      <c r="A194" s="116" t="str">
        <f t="shared" si="21"/>
        <v xml:space="preserve">	'11939_BADD_32_core' run on 11 July 2022 at 10:37	(Run Number : 2517)</v>
      </c>
      <c r="B194" s="134">
        <f t="shared" si="21"/>
        <v>0</v>
      </c>
      <c r="C194" s="135">
        <f t="shared" si="21"/>
        <v>0</v>
      </c>
      <c r="D194" s="117">
        <f t="shared" si="22"/>
        <v>0.3017525422344956</v>
      </c>
      <c r="E194" s="117">
        <f t="shared" si="23"/>
        <v>1.0902198464816194E-2</v>
      </c>
      <c r="F194" s="165">
        <f t="shared" ref="F194:F257" si="40">(E194/D194)</f>
        <v>3.6129599386585984E-2</v>
      </c>
      <c r="G194" s="193">
        <f t="shared" si="24"/>
        <v>4.3680258856609404</v>
      </c>
      <c r="H194" s="117">
        <f t="shared" si="25"/>
        <v>0.15794491085463841</v>
      </c>
      <c r="I194" s="165">
        <f t="shared" si="26"/>
        <v>3.6159334900722373E-2</v>
      </c>
      <c r="J194" s="166">
        <f t="shared" si="27"/>
        <v>18.317176131698041</v>
      </c>
      <c r="K194" s="329">
        <f t="shared" si="28"/>
        <v>16.047465123834908</v>
      </c>
      <c r="L194" s="117">
        <f t="shared" si="29"/>
        <v>0.10498633663804083</v>
      </c>
      <c r="M194" s="117">
        <f t="shared" si="30"/>
        <v>1.5194740091276505E-4</v>
      </c>
      <c r="N194" s="334">
        <f t="shared" si="31"/>
        <v>1.4473064379475482E-3</v>
      </c>
      <c r="O194" s="285"/>
      <c r="P194" s="136" t="str">
        <f t="shared" si="32"/>
        <v xml:space="preserve">	'11939_BADD_32_core' run on 11 July 2022 at 10:37	(Run Number : 2517)</v>
      </c>
      <c r="Q194" s="120">
        <f t="shared" si="33"/>
        <v>1699.938541835935</v>
      </c>
      <c r="R194" s="819">
        <f t="shared" ref="R194:R257" si="41">(((((LN((D194+E194)+1))/F$186))/10^6)-Q194)</f>
        <v>53.762265293074051</v>
      </c>
      <c r="S194" s="173">
        <f t="shared" si="34"/>
        <v>1706.2242074066094</v>
      </c>
      <c r="T194" s="818">
        <f t="shared" ref="T194:T257" si="42">(((((LN((G194+H194)+1))/H$186))/10^6)-S194)</f>
        <v>29.443313910516508</v>
      </c>
      <c r="U194" s="120">
        <f>LOOKUP(L194, '6. 207Pb-206Pb table'!$D$7:$D$9207, '6. 207Pb-206Pb table'!$A$7:$A$9207)</f>
        <v>1714</v>
      </c>
      <c r="V194" s="116">
        <f t="shared" ref="V194:V257" si="43">((M194/(((C$186*H$186*(EXP(H$186*U194*10^6)))/(EXP(F$186*U194*10^6)-1))-((C$186*F$186*EXP(F$186*U194*10^6)*(EXP(H$186*U194*10^6)-1))/((EXP(F$186*U194*10^6)-1)^2))))/10^6)</f>
        <v>2.6611996226553041</v>
      </c>
      <c r="W194" s="137">
        <f t="shared" si="35"/>
        <v>0.99919864665886027</v>
      </c>
      <c r="X194" s="138">
        <f t="shared" si="36"/>
        <v>1.714</v>
      </c>
      <c r="Y194" s="121">
        <f t="shared" si="37"/>
        <v>0.82038845764673374</v>
      </c>
      <c r="Z194" s="121">
        <f t="shared" ref="Z194:Z257" si="44">(S194-Q194)/S194*100</f>
        <v>0.36839622503236757</v>
      </c>
      <c r="AA194" s="411">
        <f t="shared" si="38"/>
        <v>1.2209753683315602E-4</v>
      </c>
      <c r="AB194" s="321">
        <f t="shared" si="39"/>
        <v>139.87970000000001</v>
      </c>
      <c r="AC194" s="7">
        <v>1677</v>
      </c>
      <c r="AE194" s="7">
        <v>2.6329936488520969</v>
      </c>
    </row>
    <row r="195" spans="1:48">
      <c r="A195" s="116" t="str">
        <f t="shared" si="21"/>
        <v xml:space="preserve">	'11939_BADD_32_rim2' run on 11 July 2022 at 10:42	(Run Number : 2518)</v>
      </c>
      <c r="B195" s="134">
        <f t="shared" si="21"/>
        <v>0</v>
      </c>
      <c r="C195" s="135">
        <f t="shared" si="21"/>
        <v>0</v>
      </c>
      <c r="D195" s="117">
        <f t="shared" si="22"/>
        <v>0.3213285215571865</v>
      </c>
      <c r="E195" s="117">
        <f t="shared" si="23"/>
        <v>1.1865110003787798E-2</v>
      </c>
      <c r="F195" s="165">
        <f t="shared" si="40"/>
        <v>3.6925169126874963E-2</v>
      </c>
      <c r="G195" s="193">
        <f t="shared" si="24"/>
        <v>4.6531842668692303</v>
      </c>
      <c r="H195" s="117">
        <f t="shared" si="25"/>
        <v>0.17196231915496893</v>
      </c>
      <c r="I195" s="165">
        <f t="shared" si="26"/>
        <v>3.6955836969394112E-2</v>
      </c>
      <c r="J195" s="166">
        <f t="shared" si="27"/>
        <v>18.950323715447439</v>
      </c>
      <c r="K195" s="329">
        <f t="shared" si="28"/>
        <v>16.605341692556266</v>
      </c>
      <c r="L195" s="117">
        <f t="shared" si="29"/>
        <v>0.1050266447095672</v>
      </c>
      <c r="M195" s="117">
        <f t="shared" si="30"/>
        <v>1.5602592066092715E-4</v>
      </c>
      <c r="N195" s="334">
        <f t="shared" si="31"/>
        <v>1.4855841685925463E-3</v>
      </c>
      <c r="O195" s="285"/>
      <c r="P195" s="136" t="str">
        <f t="shared" si="32"/>
        <v xml:space="preserve">	'11939_BADD_32_rim2' run on 11 July 2022 at 10:42	(Run Number : 2518)</v>
      </c>
      <c r="Q195" s="120">
        <f t="shared" si="33"/>
        <v>1796.15603807408</v>
      </c>
      <c r="R195" s="819">
        <f t="shared" si="41"/>
        <v>57.626535464813514</v>
      </c>
      <c r="S195" s="173">
        <f t="shared" si="34"/>
        <v>1758.7764985879896</v>
      </c>
      <c r="T195" s="818">
        <f t="shared" si="42"/>
        <v>30.424602150995497</v>
      </c>
      <c r="U195" s="120">
        <f>LOOKUP(L195, '6. 207Pb-206Pb table'!$D$7:$D$9207, '6. 207Pb-206Pb table'!$A$7:$A$9207)</f>
        <v>1714.5</v>
      </c>
      <c r="V195" s="116">
        <f t="shared" si="43"/>
        <v>2.7317156071874251</v>
      </c>
      <c r="W195" s="137">
        <f t="shared" si="35"/>
        <v>0.99919169758607285</v>
      </c>
      <c r="X195" s="138">
        <f t="shared" si="36"/>
        <v>1.7144999999999999</v>
      </c>
      <c r="Y195" s="121">
        <f t="shared" si="37"/>
        <v>-4.7626735534604849</v>
      </c>
      <c r="Z195" s="121">
        <f t="shared" si="44"/>
        <v>-2.1253149286506869</v>
      </c>
      <c r="AA195" s="411">
        <f t="shared" si="38"/>
        <v>1.2798868341740103E-4</v>
      </c>
      <c r="AB195" s="321">
        <f t="shared" si="39"/>
        <v>138.56809999999999</v>
      </c>
      <c r="AC195" s="7">
        <v>1679</v>
      </c>
      <c r="AE195" s="7">
        <v>2.6199073055049094</v>
      </c>
    </row>
    <row r="196" spans="1:48">
      <c r="A196" s="116" t="str">
        <f t="shared" si="21"/>
        <v xml:space="preserve">	'11939_BADD_33_rim' run on 11 July 2022 at 10:46	(Run Number : 2519)</v>
      </c>
      <c r="B196" s="134">
        <f t="shared" si="21"/>
        <v>0</v>
      </c>
      <c r="C196" s="135">
        <f t="shared" si="21"/>
        <v>0</v>
      </c>
      <c r="D196" s="117">
        <f t="shared" si="22"/>
        <v>0.31018556196158825</v>
      </c>
      <c r="E196" s="117">
        <f t="shared" si="23"/>
        <v>1.1084834770695849E-2</v>
      </c>
      <c r="F196" s="165">
        <f t="shared" si="40"/>
        <v>3.5736140330311493E-2</v>
      </c>
      <c r="G196" s="193">
        <f t="shared" si="24"/>
        <v>4.4822522335192101</v>
      </c>
      <c r="H196" s="117">
        <f t="shared" si="25"/>
        <v>0.16031321536436638</v>
      </c>
      <c r="I196" s="165">
        <f t="shared" si="26"/>
        <v>3.5766219081896145E-2</v>
      </c>
      <c r="J196" s="166">
        <f t="shared" si="27"/>
        <v>23.791338251192055</v>
      </c>
      <c r="K196" s="329">
        <f t="shared" si="28"/>
        <v>20.857123608162176</v>
      </c>
      <c r="L196" s="117">
        <f t="shared" si="29"/>
        <v>0.10480288290473613</v>
      </c>
      <c r="M196" s="117">
        <f t="shared" si="30"/>
        <v>1.5176552559777653E-4</v>
      </c>
      <c r="N196" s="334">
        <f t="shared" si="31"/>
        <v>1.4481044928480503E-3</v>
      </c>
      <c r="O196" s="285"/>
      <c r="P196" s="136" t="str">
        <f t="shared" si="32"/>
        <v xml:space="preserve">	'11939_BADD_33_rim' run on 11 July 2022 at 10:46	(Run Number : 2519)</v>
      </c>
      <c r="Q196" s="120">
        <f t="shared" si="33"/>
        <v>1741.5637048536953</v>
      </c>
      <c r="R196" s="819">
        <f t="shared" si="41"/>
        <v>54.308760396532534</v>
      </c>
      <c r="S196" s="173">
        <f t="shared" si="34"/>
        <v>1727.6028104824327</v>
      </c>
      <c r="T196" s="818">
        <f t="shared" si="42"/>
        <v>29.264718112088303</v>
      </c>
      <c r="U196" s="120">
        <f>LOOKUP(L196, '6. 207Pb-206Pb table'!$D$7:$D$9207, '6. 207Pb-206Pb table'!$A$7:$A$9207)</f>
        <v>1710.5</v>
      </c>
      <c r="V196" s="116">
        <f t="shared" si="43"/>
        <v>2.6642522397685933</v>
      </c>
      <c r="W196" s="137">
        <f t="shared" si="35"/>
        <v>0.99918002291316554</v>
      </c>
      <c r="X196" s="138">
        <f t="shared" si="36"/>
        <v>1.7104999999999999</v>
      </c>
      <c r="Y196" s="121">
        <f t="shared" si="37"/>
        <v>-1.816059915445501</v>
      </c>
      <c r="Z196" s="121">
        <f t="shared" si="44"/>
        <v>-0.80810787563861608</v>
      </c>
      <c r="AA196" s="411">
        <f t="shared" si="38"/>
        <v>1.1606981726607982E-4</v>
      </c>
      <c r="AB196" s="321">
        <f t="shared" si="39"/>
        <v>146.38470000000001</v>
      </c>
      <c r="AC196" s="7">
        <v>1681.5</v>
      </c>
      <c r="AE196" s="7">
        <v>2.7234510292790164</v>
      </c>
    </row>
    <row r="197" spans="1:48">
      <c r="A197" s="116" t="str">
        <f t="shared" si="21"/>
        <v xml:space="preserve">	'11939_BADD_33_core' run on 11 July 2022 at 10:48	(Run Number : 2520)</v>
      </c>
      <c r="B197" s="134">
        <f t="shared" si="21"/>
        <v>0</v>
      </c>
      <c r="C197" s="135">
        <f t="shared" si="21"/>
        <v>0</v>
      </c>
      <c r="D197" s="117">
        <f t="shared" si="22"/>
        <v>0.30446437611729521</v>
      </c>
      <c r="E197" s="117">
        <f t="shared" si="23"/>
        <v>1.0971527129474115E-2</v>
      </c>
      <c r="F197" s="165">
        <f t="shared" si="40"/>
        <v>3.6035503625709314E-2</v>
      </c>
      <c r="G197" s="193">
        <f t="shared" si="24"/>
        <v>4.4048291512183839</v>
      </c>
      <c r="H197" s="117">
        <f t="shared" si="25"/>
        <v>0.15886501194047475</v>
      </c>
      <c r="I197" s="165">
        <f t="shared" si="26"/>
        <v>3.6066100746843362E-2</v>
      </c>
      <c r="J197" s="166">
        <f t="shared" si="27"/>
        <v>22.463817716100344</v>
      </c>
      <c r="K197" s="329">
        <f t="shared" si="28"/>
        <v>19.668579720577636</v>
      </c>
      <c r="L197" s="117">
        <f t="shared" si="29"/>
        <v>0.10492792850139881</v>
      </c>
      <c r="M197" s="117">
        <f t="shared" si="30"/>
        <v>1.5388340615371082E-4</v>
      </c>
      <c r="N197" s="334">
        <f t="shared" si="31"/>
        <v>1.4665628908480679E-3</v>
      </c>
      <c r="O197" s="121"/>
      <c r="P197" s="136" t="str">
        <f t="shared" si="32"/>
        <v xml:space="preserve">	'11939_BADD_33_core' run on 11 July 2022 at 10:48	(Run Number : 2520)</v>
      </c>
      <c r="Q197" s="120">
        <f t="shared" si="33"/>
        <v>1713.3534246396121</v>
      </c>
      <c r="R197" s="819">
        <f t="shared" si="41"/>
        <v>53.990712918272948</v>
      </c>
      <c r="S197" s="173">
        <f t="shared" si="34"/>
        <v>1713.1615810704441</v>
      </c>
      <c r="T197" s="818">
        <f t="shared" si="42"/>
        <v>29.413609780413253</v>
      </c>
      <c r="U197" s="120">
        <f>LOOKUP(L197, '6. 207Pb-206Pb table'!$D$7:$D$9207, '6. 207Pb-206Pb table'!$A$7:$A$9207)</f>
        <v>1713</v>
      </c>
      <c r="V197" s="116">
        <f t="shared" si="43"/>
        <v>2.6969124747011377</v>
      </c>
      <c r="W197" s="137">
        <f t="shared" si="35"/>
        <v>0.99917291047020806</v>
      </c>
      <c r="X197" s="997">
        <f t="shared" si="36"/>
        <v>1.7130000000000001</v>
      </c>
      <c r="Y197" s="121">
        <f t="shared" si="37"/>
        <v>-2.0631911244136481E-2</v>
      </c>
      <c r="Z197" s="121">
        <f t="shared" si="44"/>
        <v>-1.1198218036626493E-2</v>
      </c>
      <c r="AA197" s="998">
        <f t="shared" si="38"/>
        <v>1.0207798198713464E-4</v>
      </c>
      <c r="AB197" s="999">
        <f t="shared" si="39"/>
        <v>119.9353</v>
      </c>
      <c r="AC197" s="7">
        <v>1687.5</v>
      </c>
      <c r="AE197" s="7">
        <v>2.7429971230971488</v>
      </c>
    </row>
    <row r="198" spans="1:48" s="1032" customFormat="1">
      <c r="A198" s="1012" t="str">
        <f t="shared" si="21"/>
        <v xml:space="preserve">	'11939_BADD_34_rim1' run on 11 July 2022 at 10:53	(Run Number : 2521)</v>
      </c>
      <c r="B198" s="1013">
        <f t="shared" si="21"/>
        <v>0</v>
      </c>
      <c r="C198" s="1014">
        <f t="shared" si="21"/>
        <v>0</v>
      </c>
      <c r="D198" s="1015">
        <f t="shared" si="22"/>
        <v>0.32592395265544055</v>
      </c>
      <c r="E198" s="1015">
        <f t="shared" si="23"/>
        <v>1.1672285220131645E-2</v>
      </c>
      <c r="F198" s="1016">
        <f t="shared" si="40"/>
        <v>3.5812910113026647E-2</v>
      </c>
      <c r="G198" s="1017">
        <f t="shared" si="24"/>
        <v>4.7241555518304414</v>
      </c>
      <c r="H198" s="1015">
        <f t="shared" si="25"/>
        <v>0.16934151801811889</v>
      </c>
      <c r="I198" s="1016">
        <f t="shared" si="26"/>
        <v>3.5845881059632996E-2</v>
      </c>
      <c r="J198" s="1018">
        <f t="shared" si="27"/>
        <v>19.637222932236938</v>
      </c>
      <c r="K198" s="1019">
        <f t="shared" si="28"/>
        <v>17.236635731301096</v>
      </c>
      <c r="L198" s="1015">
        <f t="shared" si="29"/>
        <v>0.10512510114244794</v>
      </c>
      <c r="M198" s="1015">
        <f t="shared" si="30"/>
        <v>1.5964149350364048E-4</v>
      </c>
      <c r="N198" s="1020">
        <f t="shared" si="31"/>
        <v>1.5185858731048549E-3</v>
      </c>
      <c r="O198" s="1021"/>
      <c r="P198" s="1022" t="str">
        <f t="shared" si="32"/>
        <v xml:space="preserve">	'11939_BADD_34_rim1' run on 11 July 2022 at 10:53	(Run Number : 2521)</v>
      </c>
      <c r="Q198" s="1023">
        <f t="shared" si="33"/>
        <v>1818.5363190901887</v>
      </c>
      <c r="R198" s="1024">
        <f t="shared" si="41"/>
        <v>56.49849526758544</v>
      </c>
      <c r="S198" s="1025">
        <f t="shared" si="34"/>
        <v>1771.4438386609354</v>
      </c>
      <c r="T198" s="1026">
        <f t="shared" si="42"/>
        <v>29.601497414586674</v>
      </c>
      <c r="U198" s="1023">
        <f>LOOKUP(L198, '6. 207Pb-206Pb table'!$D$7:$D$9207, '6. 207Pb-206Pb table'!$A$7:$A$9207)</f>
        <v>1716.5</v>
      </c>
      <c r="V198" s="1012">
        <f t="shared" si="43"/>
        <v>2.7912753937421924</v>
      </c>
      <c r="W198" s="1027">
        <f t="shared" si="35"/>
        <v>0.99910223003683563</v>
      </c>
      <c r="X198" s="1028">
        <f t="shared" si="36"/>
        <v>1.7164999999999999</v>
      </c>
      <c r="Y198" s="1021">
        <f t="shared" si="37"/>
        <v>-5.9444403781059556</v>
      </c>
      <c r="Z198" s="1021">
        <f t="shared" si="44"/>
        <v>-2.6584235639585017</v>
      </c>
      <c r="AA198" s="1029">
        <f t="shared" si="38"/>
        <v>1.2093110090590583E-4</v>
      </c>
      <c r="AB198" s="1030">
        <f t="shared" si="39"/>
        <v>138.61799999999999</v>
      </c>
      <c r="AC198" s="1031">
        <v>1695.5</v>
      </c>
      <c r="AE198" s="1031">
        <v>2.7237820158922994</v>
      </c>
    </row>
    <row r="199" spans="1:48" s="1032" customFormat="1">
      <c r="A199" s="1012" t="str">
        <f t="shared" si="21"/>
        <v xml:space="preserve">	'11939_BADD_34_core' run on 11 July 2022 at 10:56	(Run Number : 2522)</v>
      </c>
      <c r="B199" s="1013">
        <f t="shared" si="21"/>
        <v>0</v>
      </c>
      <c r="C199" s="1014">
        <f t="shared" si="21"/>
        <v>0</v>
      </c>
      <c r="D199" s="1015">
        <f t="shared" si="22"/>
        <v>0.33391724539725959</v>
      </c>
      <c r="E199" s="1015">
        <f t="shared" si="23"/>
        <v>1.2085121741845306E-2</v>
      </c>
      <c r="F199" s="1016">
        <f t="shared" si="40"/>
        <v>3.6191966448057215E-2</v>
      </c>
      <c r="G199" s="1017">
        <f t="shared" si="24"/>
        <v>4.7930105670120042</v>
      </c>
      <c r="H199" s="1015">
        <f t="shared" si="25"/>
        <v>0.17360672751136397</v>
      </c>
      <c r="I199" s="1016">
        <f t="shared" si="26"/>
        <v>3.6220810508162844E-2</v>
      </c>
      <c r="J199" s="1018">
        <f t="shared" si="27"/>
        <v>27.406117838146443</v>
      </c>
      <c r="K199" s="1019">
        <f t="shared" si="28"/>
        <v>24.031430965928887</v>
      </c>
      <c r="L199" s="1015">
        <f t="shared" si="29"/>
        <v>0.10410415262560115</v>
      </c>
      <c r="M199" s="1015">
        <f t="shared" si="30"/>
        <v>1.4848752919976416E-4</v>
      </c>
      <c r="N199" s="1020">
        <f t="shared" si="31"/>
        <v>1.426336274344241E-3</v>
      </c>
      <c r="O199" s="1021"/>
      <c r="P199" s="1022" t="str">
        <f t="shared" si="32"/>
        <v xml:space="preserve">	'11939_BADD_34_core' run on 11 July 2022 at 10:56	(Run Number : 2522)</v>
      </c>
      <c r="Q199" s="1023">
        <f t="shared" si="33"/>
        <v>1857.2804140694761</v>
      </c>
      <c r="R199" s="1024">
        <f t="shared" si="41"/>
        <v>58.138846345466391</v>
      </c>
      <c r="S199" s="1025">
        <f t="shared" si="34"/>
        <v>1783.5842382099147</v>
      </c>
      <c r="T199" s="1026">
        <f t="shared" si="42"/>
        <v>29.980742482009873</v>
      </c>
      <c r="U199" s="1023">
        <f>LOOKUP(L199, '6. 207Pb-206Pb table'!$D$7:$D$9207, '6. 207Pb-206Pb table'!$A$7:$A$9207)</f>
        <v>1698.5</v>
      </c>
      <c r="V199" s="1012">
        <f t="shared" si="43"/>
        <v>2.6277331458441693</v>
      </c>
      <c r="W199" s="1027">
        <f t="shared" si="35"/>
        <v>0.99922434986316322</v>
      </c>
      <c r="X199" s="1028">
        <f t="shared" si="36"/>
        <v>1.6984999999999999</v>
      </c>
      <c r="Y199" s="1021">
        <f t="shared" si="37"/>
        <v>-9.3482728330571767</v>
      </c>
      <c r="Z199" s="1021">
        <f t="shared" si="44"/>
        <v>-4.1319145056768516</v>
      </c>
      <c r="AA199" s="1029">
        <f t="shared" si="38"/>
        <v>7.9013863071489409E-5</v>
      </c>
      <c r="AB199" s="1030">
        <f t="shared" si="39"/>
        <v>124.5874</v>
      </c>
      <c r="AD199" s="1031">
        <v>1697.5</v>
      </c>
      <c r="AE199" s="1031">
        <v>2.7100641001621026</v>
      </c>
    </row>
    <row r="200" spans="1:48">
      <c r="A200" s="116" t="str">
        <f t="shared" si="21"/>
        <v xml:space="preserve">	'11939_BADD_34_rim2' run on 11 July 2022 at 10:58	(Run Number : 2523)</v>
      </c>
      <c r="B200" s="134">
        <f t="shared" si="21"/>
        <v>0</v>
      </c>
      <c r="C200" s="135">
        <f t="shared" si="21"/>
        <v>0</v>
      </c>
      <c r="D200" s="117">
        <f t="shared" si="22"/>
        <v>0.31885336054388358</v>
      </c>
      <c r="E200" s="117">
        <f t="shared" si="23"/>
        <v>1.1474459585410332E-2</v>
      </c>
      <c r="F200" s="165">
        <f t="shared" si="40"/>
        <v>3.598663525401706E-2</v>
      </c>
      <c r="G200" s="193">
        <f t="shared" si="24"/>
        <v>4.754777273053687</v>
      </c>
      <c r="H200" s="117">
        <f t="shared" si="25"/>
        <v>0.17148683702167714</v>
      </c>
      <c r="I200" s="165">
        <f t="shared" si="26"/>
        <v>3.6066218704612886E-2</v>
      </c>
      <c r="J200" s="166">
        <f t="shared" si="27"/>
        <v>14.904433581097173</v>
      </c>
      <c r="K200" s="329">
        <f t="shared" si="28"/>
        <v>13.146655784894371</v>
      </c>
      <c r="L200" s="117">
        <f t="shared" si="29"/>
        <v>0.10815278212501349</v>
      </c>
      <c r="M200" s="117">
        <f t="shared" si="30"/>
        <v>2.5695693310921281E-4</v>
      </c>
      <c r="N200" s="334">
        <f t="shared" si="31"/>
        <v>2.3758698395035002E-3</v>
      </c>
      <c r="O200" s="285"/>
      <c r="P200" s="136" t="str">
        <f t="shared" si="32"/>
        <v xml:space="preserve">	'11939_BADD_34_rim2' run on 11 July 2022 at 10:58	(Run Number : 2523)</v>
      </c>
      <c r="Q200" s="120">
        <f t="shared" si="33"/>
        <v>1784.0694439146475</v>
      </c>
      <c r="R200" s="819">
        <f t="shared" si="41"/>
        <v>55.841554360078135</v>
      </c>
      <c r="S200" s="173">
        <f t="shared" si="34"/>
        <v>1776.8609401535964</v>
      </c>
      <c r="T200" s="818">
        <f t="shared" si="42"/>
        <v>29.813865589490661</v>
      </c>
      <c r="U200" s="120">
        <f>LOOKUP(L200, '6. 207Pb-206Pb table'!$D$7:$D$9207, '6. 207Pb-206Pb table'!$A$7:$A$9207)</f>
        <v>1768.5</v>
      </c>
      <c r="V200" s="116">
        <f t="shared" si="43"/>
        <v>4.3388024203270072</v>
      </c>
      <c r="W200" s="137">
        <f t="shared" si="35"/>
        <v>0.99782786967442538</v>
      </c>
      <c r="X200" s="138">
        <f t="shared" si="36"/>
        <v>1.7685</v>
      </c>
      <c r="Y200" s="121">
        <f t="shared" si="37"/>
        <v>-0.88037568078301021</v>
      </c>
      <c r="Z200" s="121">
        <f t="shared" si="44"/>
        <v>-0.40568755821870967</v>
      </c>
      <c r="AA200" s="411">
        <f t="shared" si="38"/>
        <v>2.4879459763795523E-4</v>
      </c>
      <c r="AB200" s="321">
        <f t="shared" si="39"/>
        <v>188.0249</v>
      </c>
      <c r="AD200" s="7">
        <v>1698</v>
      </c>
      <c r="AE200" s="7">
        <v>2.8606214766778466</v>
      </c>
    </row>
    <row r="201" spans="1:48">
      <c r="A201" s="116" t="str">
        <f t="shared" si="21"/>
        <v xml:space="preserve">	'11939_BADD_35_right' run on 11 July 2022 at 11:01	(Run Number : 2524)</v>
      </c>
      <c r="B201" s="134">
        <f t="shared" si="21"/>
        <v>0</v>
      </c>
      <c r="C201" s="135">
        <f t="shared" si="21"/>
        <v>0</v>
      </c>
      <c r="D201" s="117">
        <f t="shared" si="22"/>
        <v>0.29738707603844677</v>
      </c>
      <c r="E201" s="117">
        <f t="shared" si="23"/>
        <v>1.1396626478396024E-2</v>
      </c>
      <c r="F201" s="165">
        <f t="shared" si="40"/>
        <v>3.8322534490108931E-2</v>
      </c>
      <c r="G201" s="193">
        <f t="shared" si="24"/>
        <v>4.3063683741796845</v>
      </c>
      <c r="H201" s="117">
        <f t="shared" si="25"/>
        <v>0.16518491456838649</v>
      </c>
      <c r="I201" s="165">
        <f t="shared" si="26"/>
        <v>3.8358287126296388E-2</v>
      </c>
      <c r="J201" s="166">
        <f t="shared" si="27"/>
        <v>16.638782328932145</v>
      </c>
      <c r="K201" s="329">
        <f t="shared" si="28"/>
        <v>14.623461523154431</v>
      </c>
      <c r="L201" s="117">
        <f t="shared" si="29"/>
        <v>0.10502376968126109</v>
      </c>
      <c r="M201" s="117">
        <f t="shared" si="30"/>
        <v>1.7166922354091855E-4</v>
      </c>
      <c r="N201" s="334">
        <f t="shared" si="31"/>
        <v>1.6345749544309938E-3</v>
      </c>
      <c r="O201" s="285"/>
      <c r="P201" s="136" t="str">
        <f t="shared" si="32"/>
        <v xml:space="preserve">	'11939_BADD_35_right' run on 11 July 2022 at 11:01	(Run Number : 2524)</v>
      </c>
      <c r="Q201" s="120">
        <f t="shared" si="33"/>
        <v>1678.2846665084246</v>
      </c>
      <c r="R201" s="819">
        <f t="shared" si="41"/>
        <v>56.378097337073541</v>
      </c>
      <c r="S201" s="173">
        <f t="shared" si="34"/>
        <v>1694.4945469311074</v>
      </c>
      <c r="T201" s="818">
        <f t="shared" si="42"/>
        <v>31.124847078091989</v>
      </c>
      <c r="U201" s="120">
        <f>LOOKUP(L201, '6. 207Pb-206Pb table'!$D$7:$D$9207, '6. 207Pb-206Pb table'!$A$7:$A$9207)</f>
        <v>1714.5</v>
      </c>
      <c r="V201" s="116">
        <f t="shared" si="43"/>
        <v>3.0055999364335846</v>
      </c>
      <c r="W201" s="137">
        <f t="shared" si="35"/>
        <v>0.99909163910026677</v>
      </c>
      <c r="X201" s="138">
        <f t="shared" si="36"/>
        <v>1.7144999999999999</v>
      </c>
      <c r="Y201" s="121">
        <f t="shared" si="37"/>
        <v>2.1122970832064971</v>
      </c>
      <c r="Z201" s="121">
        <f t="shared" si="44"/>
        <v>0.95662039467996085</v>
      </c>
      <c r="AA201" s="411">
        <f t="shared" si="38"/>
        <v>1.036977851160049E-4</v>
      </c>
      <c r="AB201" s="321">
        <f t="shared" si="39"/>
        <v>130.8861</v>
      </c>
      <c r="AD201" s="7">
        <v>1698.5</v>
      </c>
      <c r="AE201" s="7">
        <v>2.6277331458441693</v>
      </c>
    </row>
    <row r="202" spans="1:48">
      <c r="A202" s="139" t="str">
        <f t="shared" si="21"/>
        <v xml:space="preserve">	'11939_BADD_35_left' run on 11 July 2022 at 11:04	(Run Number : 2525)</v>
      </c>
      <c r="B202" s="140">
        <f t="shared" si="21"/>
        <v>0</v>
      </c>
      <c r="C202" s="141">
        <f t="shared" si="21"/>
        <v>0</v>
      </c>
      <c r="D202" s="117">
        <f t="shared" si="22"/>
        <v>0.30075258160448792</v>
      </c>
      <c r="E202" s="142">
        <f t="shared" si="23"/>
        <v>1.1059663660017273E-2</v>
      </c>
      <c r="F202" s="327">
        <f t="shared" si="40"/>
        <v>3.6773295846755372E-2</v>
      </c>
      <c r="G202" s="194">
        <f t="shared" si="24"/>
        <v>4.3614263120244221</v>
      </c>
      <c r="H202" s="142">
        <f t="shared" si="25"/>
        <v>0.16053192357730861</v>
      </c>
      <c r="I202" s="327">
        <f t="shared" si="26"/>
        <v>3.6807207572147491E-2</v>
      </c>
      <c r="J202" s="169">
        <f t="shared" si="27"/>
        <v>20.144719136243257</v>
      </c>
      <c r="K202" s="329">
        <f t="shared" si="28"/>
        <v>17.633523344043496</v>
      </c>
      <c r="L202" s="142">
        <f t="shared" si="29"/>
        <v>0.10517625224009469</v>
      </c>
      <c r="M202" s="117">
        <f t="shared" si="30"/>
        <v>1.6408782120504948E-4</v>
      </c>
      <c r="N202" s="334">
        <f t="shared" si="31"/>
        <v>1.5601223442576408E-3</v>
      </c>
      <c r="O202" s="336"/>
      <c r="P202" s="143" t="str">
        <f t="shared" si="32"/>
        <v xml:space="preserve">	'11939_BADD_35_left' run on 11 July 2022 at 11:04	(Run Number : 2525)</v>
      </c>
      <c r="Q202" s="144">
        <f t="shared" si="33"/>
        <v>1694.9848893888379</v>
      </c>
      <c r="R202" s="819">
        <f t="shared" si="41"/>
        <v>54.577249061338762</v>
      </c>
      <c r="S202" s="174">
        <f t="shared" si="34"/>
        <v>1704.9751677055749</v>
      </c>
      <c r="T202" s="818">
        <f t="shared" si="42"/>
        <v>29.954825395753687</v>
      </c>
      <c r="U202" s="144">
        <f>LOOKUP(L202, '6. 207Pb-206Pb table'!$D$7:$D$9207, '6. 207Pb-206Pb table'!$A$7:$A$9207)</f>
        <v>1717</v>
      </c>
      <c r="V202" s="116">
        <f t="shared" si="43"/>
        <v>2.8680570656958073</v>
      </c>
      <c r="W202" s="137">
        <f t="shared" si="35"/>
        <v>0.99910129605400622</v>
      </c>
      <c r="X202" s="145">
        <f t="shared" si="36"/>
        <v>1.7170000000000001</v>
      </c>
      <c r="Y202" s="415">
        <f t="shared" si="37"/>
        <v>1.2821846599395499</v>
      </c>
      <c r="Z202" s="415">
        <f t="shared" si="44"/>
        <v>0.58594861121532504</v>
      </c>
      <c r="AA202" s="322">
        <f t="shared" si="38"/>
        <v>1.0144640321011009E-4</v>
      </c>
      <c r="AB202" s="323">
        <f t="shared" si="39"/>
        <v>111.64409999999999</v>
      </c>
      <c r="AD202" s="7">
        <v>1703</v>
      </c>
      <c r="AE202" s="7">
        <v>2.6245046964795971</v>
      </c>
    </row>
    <row r="203" spans="1:48" s="1032" customFormat="1">
      <c r="A203" s="1022" t="str">
        <f t="shared" ref="A203:C212" si="45">A42</f>
        <v xml:space="preserve">	'I1939_BADD_36_Down' run on 11 July 2022 at 11:28	(Run Number : 2528)</v>
      </c>
      <c r="B203" s="1013">
        <f t="shared" si="45"/>
        <v>0</v>
      </c>
      <c r="C203" s="1014">
        <f t="shared" si="45"/>
        <v>0</v>
      </c>
      <c r="D203" s="1035">
        <f t="shared" ref="D203:D212" si="46">F42*(D$184/D$183)*1.0027</f>
        <v>0.33682684593926526</v>
      </c>
      <c r="E203" s="1015">
        <f t="shared" ref="E203:E212" si="47">D203*SQRT(((G42/F42)^2)+((E$183/D$183)^2)+((E$184/D$184)^2))</f>
        <v>1.2297911975113148E-2</v>
      </c>
      <c r="F203" s="1016">
        <f t="shared" si="40"/>
        <v>3.6511080168861121E-2</v>
      </c>
      <c r="G203" s="1017">
        <f t="shared" si="24"/>
        <v>4.906459799841338</v>
      </c>
      <c r="H203" s="1015">
        <f t="shared" si="25"/>
        <v>0.17929031458870787</v>
      </c>
      <c r="I203" s="1016">
        <f t="shared" si="26"/>
        <v>3.6541686246875121E-2</v>
      </c>
      <c r="J203" s="1018">
        <f t="shared" ref="J203:J212" si="48">H42*(F$184/F$183)</f>
        <v>12.018495425332263</v>
      </c>
      <c r="K203" s="1037">
        <f t="shared" ref="K203:K212" si="49">J203*SQRT(((I42/H42)^2)+((G$183/F$183)^2)+((G$184/F$184)^2))</f>
        <v>10.656544653443607</v>
      </c>
      <c r="L203" s="1015">
        <f t="shared" ref="L203:L212" si="50">D42*(H$184/H$183)</f>
        <v>0.10564770382800709</v>
      </c>
      <c r="M203" s="1035">
        <f t="shared" ref="M203:M212" si="51">L203*SQRT(((E42/D42)^2)+((I$183/H$183)^2)+((I$184/H$184)^2))</f>
        <v>1.5594145370989172E-4</v>
      </c>
      <c r="N203" s="1038">
        <f t="shared" si="31"/>
        <v>1.4760515189592963E-3</v>
      </c>
      <c r="O203" s="1021"/>
      <c r="P203" s="1022" t="str">
        <f t="shared" si="32"/>
        <v xml:space="preserve">	'I1939_BADD_36_Down' run on 11 July 2022 at 11:28	(Run Number : 2528)</v>
      </c>
      <c r="Q203" s="1023">
        <f t="shared" si="33"/>
        <v>1871.3258579128772</v>
      </c>
      <c r="R203" s="1024">
        <f t="shared" si="41"/>
        <v>59.029680824771503</v>
      </c>
      <c r="S203" s="1025">
        <f t="shared" si="34"/>
        <v>1803.2761024421716</v>
      </c>
      <c r="T203" s="1026">
        <f t="shared" si="42"/>
        <v>30.361821763678108</v>
      </c>
      <c r="U203" s="1023">
        <f>LOOKUP(L203, '6. 207Pb-206Pb table'!$D$7:$D$9207, '6. 207Pb-206Pb table'!$A$7:$A$9207)</f>
        <v>1725.5</v>
      </c>
      <c r="V203" s="1012">
        <f t="shared" si="43"/>
        <v>2.7101889274027307</v>
      </c>
      <c r="W203" s="1042">
        <f t="shared" si="35"/>
        <v>0.99918384431933371</v>
      </c>
      <c r="X203" s="1028">
        <f t="shared" si="36"/>
        <v>1.7255</v>
      </c>
      <c r="Y203" s="1021">
        <f t="shared" si="37"/>
        <v>-8.4512232925457642</v>
      </c>
      <c r="Z203" s="1021">
        <f t="shared" si="44"/>
        <v>-3.7736736697473003</v>
      </c>
      <c r="AA203" s="1029">
        <f t="shared" ref="AA203:AA212" si="52">N42</f>
        <v>1.8913895799843919E-4</v>
      </c>
      <c r="AB203" s="1030">
        <f t="shared" ref="AB203:AB212" si="53">O42</f>
        <v>141.78139999999999</v>
      </c>
      <c r="AD203" s="1031">
        <v>1704.5</v>
      </c>
      <c r="AE203" s="1031">
        <v>2.893769297172752</v>
      </c>
    </row>
    <row r="204" spans="1:48">
      <c r="A204" s="136" t="str">
        <f t="shared" si="45"/>
        <v xml:space="preserve">	'I1939_BADD_36_up' run on 11 July 2022 at 11:30	(Run Number : 2529)</v>
      </c>
      <c r="B204" s="134">
        <f t="shared" si="45"/>
        <v>0</v>
      </c>
      <c r="C204" s="135">
        <f t="shared" si="45"/>
        <v>0</v>
      </c>
      <c r="D204" s="117">
        <f t="shared" si="46"/>
        <v>0.30493543325568334</v>
      </c>
      <c r="E204" s="117">
        <f t="shared" si="47"/>
        <v>1.1507792484452361E-2</v>
      </c>
      <c r="F204" s="165">
        <f t="shared" si="40"/>
        <v>3.7738456176076025E-2</v>
      </c>
      <c r="G204" s="193">
        <f t="shared" si="24"/>
        <v>4.4698248649290404</v>
      </c>
      <c r="H204" s="117">
        <f t="shared" si="25"/>
        <v>0.16884038583867406</v>
      </c>
      <c r="I204" s="165">
        <f t="shared" si="26"/>
        <v>3.7773378362857719E-2</v>
      </c>
      <c r="J204" s="166">
        <f t="shared" si="48"/>
        <v>7.2708086803602505</v>
      </c>
      <c r="K204" s="329">
        <f t="shared" si="49"/>
        <v>6.5878717029585516</v>
      </c>
      <c r="L204" s="117">
        <f t="shared" si="50"/>
        <v>0.10631171673051004</v>
      </c>
      <c r="M204" s="117">
        <f t="shared" si="51"/>
        <v>1.7045493459317326E-4</v>
      </c>
      <c r="N204" s="334">
        <f t="shared" si="31"/>
        <v>1.6033504098636661E-3</v>
      </c>
      <c r="O204" s="285"/>
      <c r="P204" s="136" t="str">
        <f t="shared" si="32"/>
        <v xml:space="preserve">	'I1939_BADD_36_up' run on 11 July 2022 at 11:30	(Run Number : 2529)</v>
      </c>
      <c r="Q204" s="120">
        <f t="shared" si="33"/>
        <v>1715.6808039594603</v>
      </c>
      <c r="R204" s="819">
        <f t="shared" si="41"/>
        <v>56.59776159455987</v>
      </c>
      <c r="S204" s="173">
        <f t="shared" si="34"/>
        <v>1725.2986075143581</v>
      </c>
      <c r="T204" s="818">
        <f t="shared" si="42"/>
        <v>30.866871048769781</v>
      </c>
      <c r="U204" s="120">
        <f>LOOKUP(L204, '6. 207Pb-206Pb table'!$D$7:$D$9207, '6. 207Pb-206Pb table'!$A$7:$A$9207)</f>
        <v>1737</v>
      </c>
      <c r="V204" s="116">
        <f t="shared" si="43"/>
        <v>2.9396762132129086</v>
      </c>
      <c r="W204" s="137">
        <f t="shared" si="35"/>
        <v>0.99909873841323471</v>
      </c>
      <c r="X204" s="138">
        <f t="shared" si="36"/>
        <v>1.7370000000000001</v>
      </c>
      <c r="Y204" s="121">
        <f t="shared" si="37"/>
        <v>1.2273572850051662</v>
      </c>
      <c r="Z204" s="121">
        <f t="shared" si="44"/>
        <v>0.55745733016930976</v>
      </c>
      <c r="AA204" s="411">
        <f t="shared" si="52"/>
        <v>2.6054366629516635E-4</v>
      </c>
      <c r="AB204" s="321">
        <f t="shared" si="53"/>
        <v>124.97669999999999</v>
      </c>
      <c r="AD204" s="7">
        <v>1706.5</v>
      </c>
      <c r="AE204" s="7">
        <v>2.6108110297771292</v>
      </c>
    </row>
    <row r="205" spans="1:48">
      <c r="A205" s="136" t="str">
        <f t="shared" si="45"/>
        <v xml:space="preserve">	'I1939_BADD_37_up(l)' run on 11 July 2022 at 11:45	(Run Number : 2530)</v>
      </c>
      <c r="B205" s="134">
        <f t="shared" si="45"/>
        <v>0</v>
      </c>
      <c r="C205" s="135">
        <f t="shared" si="45"/>
        <v>0</v>
      </c>
      <c r="D205" s="117">
        <f t="shared" si="46"/>
        <v>0.29119017693729271</v>
      </c>
      <c r="E205" s="117">
        <f t="shared" si="47"/>
        <v>1.1236026932668191E-2</v>
      </c>
      <c r="F205" s="165">
        <f t="shared" si="40"/>
        <v>3.8586558965853605E-2</v>
      </c>
      <c r="G205" s="193">
        <f t="shared" si="24"/>
        <v>4.1937937848925948</v>
      </c>
      <c r="H205" s="117">
        <f t="shared" si="25"/>
        <v>0.16196195582950421</v>
      </c>
      <c r="I205" s="165">
        <f t="shared" si="26"/>
        <v>3.8619437229589992E-2</v>
      </c>
      <c r="J205" s="166">
        <f t="shared" si="48"/>
        <v>18.922640435144043</v>
      </c>
      <c r="K205" s="329">
        <f t="shared" si="49"/>
        <v>16.574728579399419</v>
      </c>
      <c r="L205" s="117">
        <f t="shared" si="50"/>
        <v>0.10445491200194199</v>
      </c>
      <c r="M205" s="117">
        <f t="shared" si="51"/>
        <v>1.641787345392748E-4</v>
      </c>
      <c r="N205" s="334">
        <f t="shared" si="31"/>
        <v>1.5717665296221058E-3</v>
      </c>
      <c r="O205" s="285"/>
      <c r="P205" s="136" t="str">
        <f t="shared" si="32"/>
        <v xml:space="preserve">	'I1939_BADD_37_up(l)' run on 11 July 2022 at 11:45	(Run Number : 2530)</v>
      </c>
      <c r="Q205" s="120">
        <f t="shared" si="33"/>
        <v>1647.4209424627513</v>
      </c>
      <c r="R205" s="819">
        <f t="shared" si="41"/>
        <v>55.852671556232053</v>
      </c>
      <c r="S205" s="173">
        <f t="shared" si="34"/>
        <v>1672.722519941432</v>
      </c>
      <c r="T205" s="818">
        <f t="shared" si="42"/>
        <v>31.178202969284484</v>
      </c>
      <c r="U205" s="120">
        <f>LOOKUP(L205, '6. 207Pb-206Pb table'!$D$7:$D$9207, '6. 207Pb-206Pb table'!$A$7:$A$9207)</f>
        <v>1704.5</v>
      </c>
      <c r="V205" s="116">
        <f t="shared" si="43"/>
        <v>2.893769297172752</v>
      </c>
      <c r="W205" s="137">
        <f t="shared" si="35"/>
        <v>0.99917145898564663</v>
      </c>
      <c r="X205" s="138">
        <f t="shared" si="36"/>
        <v>1.7044999999999999</v>
      </c>
      <c r="Y205" s="121">
        <f t="shared" si="37"/>
        <v>3.3487273415810308</v>
      </c>
      <c r="Z205" s="121">
        <f t="shared" si="44"/>
        <v>1.5125986035966417</v>
      </c>
      <c r="AA205" s="411">
        <f t="shared" si="52"/>
        <v>9.1217580050815218E-5</v>
      </c>
      <c r="AB205" s="321">
        <f t="shared" si="53"/>
        <v>135.52879999999999</v>
      </c>
      <c r="AD205" s="7">
        <v>1707</v>
      </c>
      <c r="AE205" s="7">
        <v>2.9179719216822173</v>
      </c>
    </row>
    <row r="206" spans="1:48">
      <c r="A206" s="136" t="str">
        <f t="shared" si="45"/>
        <v xml:space="preserve">	'I1939_BADD_37_up(l)' run on 11 July 2022 at 12:00	(Run Number : 2531)</v>
      </c>
      <c r="B206" s="134">
        <f t="shared" si="45"/>
        <v>0</v>
      </c>
      <c r="C206" s="135">
        <f t="shared" si="45"/>
        <v>0</v>
      </c>
      <c r="D206" s="117">
        <f t="shared" si="46"/>
        <v>0.29376453694924759</v>
      </c>
      <c r="E206" s="117">
        <f t="shared" si="47"/>
        <v>1.0857375397621969E-2</v>
      </c>
      <c r="F206" s="165">
        <f t="shared" si="40"/>
        <v>3.6959448919110856E-2</v>
      </c>
      <c r="G206" s="193">
        <f t="shared" si="24"/>
        <v>4.2366395786305722</v>
      </c>
      <c r="H206" s="117">
        <f t="shared" si="25"/>
        <v>0.1567314599450538</v>
      </c>
      <c r="I206" s="165">
        <f t="shared" si="26"/>
        <v>3.6994286871982349E-2</v>
      </c>
      <c r="J206" s="166">
        <f t="shared" si="48"/>
        <v>18.516329666892435</v>
      </c>
      <c r="K206" s="329">
        <f t="shared" si="49"/>
        <v>16.419557599011572</v>
      </c>
      <c r="L206" s="117">
        <f t="shared" si="50"/>
        <v>0.10459734676705018</v>
      </c>
      <c r="M206" s="117">
        <f t="shared" si="51"/>
        <v>1.6582921389417487E-4</v>
      </c>
      <c r="N206" s="334">
        <f t="shared" si="31"/>
        <v>1.5854055482257578E-3</v>
      </c>
      <c r="O206" s="285"/>
      <c r="P206" s="136" t="str">
        <f t="shared" si="32"/>
        <v xml:space="preserve">	'I1939_BADD_37_up(l)' run on 11 July 2022 at 12:00	(Run Number : 2531)</v>
      </c>
      <c r="Q206" s="120">
        <f t="shared" si="33"/>
        <v>1660.2605186468707</v>
      </c>
      <c r="R206" s="819">
        <f t="shared" si="41"/>
        <v>53.871347900335422</v>
      </c>
      <c r="S206" s="173">
        <f t="shared" si="34"/>
        <v>1681.0640581002565</v>
      </c>
      <c r="T206" s="818">
        <f t="shared" si="42"/>
        <v>29.942758856837372</v>
      </c>
      <c r="U206" s="120">
        <f>LOOKUP(L206, '6. 207Pb-206Pb table'!$D$7:$D$9207, '6. 207Pb-206Pb table'!$A$7:$A$9207)</f>
        <v>1707</v>
      </c>
      <c r="V206" s="116">
        <f t="shared" si="43"/>
        <v>2.9179719216822173</v>
      </c>
      <c r="W206" s="137">
        <f t="shared" si="35"/>
        <v>0.99908128491158421</v>
      </c>
      <c r="X206" s="138">
        <f t="shared" si="36"/>
        <v>1.7070000000000001</v>
      </c>
      <c r="Y206" s="121">
        <f t="shared" si="37"/>
        <v>2.7381066990702605</v>
      </c>
      <c r="Z206" s="121">
        <f t="shared" si="44"/>
        <v>1.2375221130416401</v>
      </c>
      <c r="AA206" s="411">
        <f t="shared" si="52"/>
        <v>9.6436188259379653E-5</v>
      </c>
      <c r="AB206" s="321">
        <f t="shared" si="53"/>
        <v>116.25449999999999</v>
      </c>
      <c r="AD206" s="7">
        <v>1709.5</v>
      </c>
      <c r="AE206" s="7">
        <v>2.9153420601615956</v>
      </c>
    </row>
    <row r="207" spans="1:48">
      <c r="A207" s="136" t="str">
        <f t="shared" si="45"/>
        <v xml:space="preserve">	'I1939_BADD_38_rim(down)' run on 11 July 2022 at 12:05	(Run Number : 2532)</v>
      </c>
      <c r="B207" s="134">
        <f t="shared" si="45"/>
        <v>0</v>
      </c>
      <c r="C207" s="135">
        <f t="shared" si="45"/>
        <v>0</v>
      </c>
      <c r="D207" s="117">
        <f t="shared" si="46"/>
        <v>0.3160669498482549</v>
      </c>
      <c r="E207" s="117">
        <f t="shared" si="47"/>
        <v>1.142366658891465E-2</v>
      </c>
      <c r="F207" s="165">
        <f t="shared" si="40"/>
        <v>3.6143186101549693E-2</v>
      </c>
      <c r="G207" s="193">
        <f t="shared" si="24"/>
        <v>4.564448707662649</v>
      </c>
      <c r="H207" s="117">
        <f t="shared" si="25"/>
        <v>0.16513596390136165</v>
      </c>
      <c r="I207" s="165">
        <f t="shared" si="26"/>
        <v>3.6178731425798853E-2</v>
      </c>
      <c r="J207" s="166">
        <f t="shared" si="48"/>
        <v>20.088225881985284</v>
      </c>
      <c r="K207" s="329">
        <f t="shared" si="49"/>
        <v>17.664172769002999</v>
      </c>
      <c r="L207" s="117">
        <f t="shared" si="50"/>
        <v>0.10473884051775849</v>
      </c>
      <c r="M207" s="117">
        <f t="shared" si="51"/>
        <v>1.6595734367878725E-4</v>
      </c>
      <c r="N207" s="334">
        <f t="shared" si="31"/>
        <v>1.5844871191852572E-3</v>
      </c>
      <c r="O207" s="285"/>
      <c r="P207" s="136" t="str">
        <f t="shared" si="32"/>
        <v xml:space="preserve">	'I1939_BADD_38_rim(down)' run on 11 July 2022 at 12:05	(Run Number : 2532)</v>
      </c>
      <c r="Q207" s="120">
        <f t="shared" si="33"/>
        <v>1770.4357980659763</v>
      </c>
      <c r="R207" s="819">
        <f t="shared" si="41"/>
        <v>55.712629135329053</v>
      </c>
      <c r="S207" s="173">
        <f t="shared" si="34"/>
        <v>1742.7128800982448</v>
      </c>
      <c r="T207" s="818">
        <f t="shared" si="42"/>
        <v>29.693501211508192</v>
      </c>
      <c r="U207" s="120">
        <f>LOOKUP(L207, '6. 207Pb-206Pb table'!$D$7:$D$9207, '6. 207Pb-206Pb table'!$A$7:$A$9207)</f>
        <v>1709.5</v>
      </c>
      <c r="V207" s="116">
        <f t="shared" si="43"/>
        <v>2.9153420601615956</v>
      </c>
      <c r="W207" s="137">
        <f t="shared" si="35"/>
        <v>0.99904049101434145</v>
      </c>
      <c r="X207" s="138">
        <f t="shared" si="36"/>
        <v>1.7095</v>
      </c>
      <c r="Y207" s="121">
        <f t="shared" si="37"/>
        <v>-3.5645392258541277</v>
      </c>
      <c r="Z207" s="121">
        <f t="shared" si="44"/>
        <v>-1.5907909033281862</v>
      </c>
      <c r="AA207" s="411">
        <f t="shared" si="52"/>
        <v>1.0562023987464582E-4</v>
      </c>
      <c r="AB207" s="321">
        <f t="shared" si="53"/>
        <v>119.9152</v>
      </c>
      <c r="AD207" s="7">
        <v>1710.5</v>
      </c>
      <c r="AE207" s="7">
        <v>2.6642522397685933</v>
      </c>
    </row>
    <row r="208" spans="1:48">
      <c r="A208" s="136" t="str">
        <f t="shared" si="45"/>
        <v xml:space="preserve">	'I1939_BADD_38_core' run on 11 July 2022 at 12:07	(Run Number : 2533)</v>
      </c>
      <c r="B208" s="134">
        <f t="shared" si="45"/>
        <v>0</v>
      </c>
      <c r="C208" s="135">
        <f t="shared" si="45"/>
        <v>0</v>
      </c>
      <c r="D208" s="117">
        <f t="shared" si="46"/>
        <v>0.30294955926834904</v>
      </c>
      <c r="E208" s="117">
        <f t="shared" si="47"/>
        <v>1.1572048571771625E-2</v>
      </c>
      <c r="F208" s="165">
        <f t="shared" si="40"/>
        <v>3.8197938296128185E-2</v>
      </c>
      <c r="G208" s="193">
        <f t="shared" si="24"/>
        <v>4.4202834334885344</v>
      </c>
      <c r="H208" s="117">
        <f t="shared" si="25"/>
        <v>0.16899893471077482</v>
      </c>
      <c r="I208" s="165">
        <f t="shared" si="26"/>
        <v>3.8232601427867954E-2</v>
      </c>
      <c r="J208" s="166">
        <f t="shared" si="48"/>
        <v>9.753962201707802</v>
      </c>
      <c r="K208" s="329">
        <f t="shared" si="49"/>
        <v>8.6977034340510251</v>
      </c>
      <c r="L208" s="117">
        <f t="shared" si="50"/>
        <v>0.10582257102409656</v>
      </c>
      <c r="M208" s="117">
        <f t="shared" si="51"/>
        <v>1.7001751881014129E-4</v>
      </c>
      <c r="N208" s="334">
        <f t="shared" si="31"/>
        <v>1.6066281244615298E-3</v>
      </c>
      <c r="O208" s="285"/>
      <c r="P208" s="136" t="str">
        <f t="shared" si="32"/>
        <v xml:space="preserve">	'I1939_BADD_38_core' run on 11 July 2022 at 12:07	(Run Number : 2533)</v>
      </c>
      <c r="Q208" s="120">
        <f t="shared" si="33"/>
        <v>1705.863380159908</v>
      </c>
      <c r="R208" s="819">
        <f t="shared" si="41"/>
        <v>56.998755600380036</v>
      </c>
      <c r="S208" s="173">
        <f t="shared" si="34"/>
        <v>1716.0606235007065</v>
      </c>
      <c r="T208" s="818">
        <f t="shared" si="42"/>
        <v>31.173513106054088</v>
      </c>
      <c r="U208" s="120">
        <f>LOOKUP(L208, '6. 207Pb-206Pb table'!$D$7:$D$9207, '6. 207Pb-206Pb table'!$A$7:$A$9207)</f>
        <v>1728.5</v>
      </c>
      <c r="V208" s="116">
        <f t="shared" si="43"/>
        <v>2.9488890576645321</v>
      </c>
      <c r="W208" s="137">
        <f t="shared" si="35"/>
        <v>0.99911666638403507</v>
      </c>
      <c r="X208" s="138">
        <f t="shared" si="36"/>
        <v>1.7284999999999999</v>
      </c>
      <c r="Y208" s="121">
        <f t="shared" si="37"/>
        <v>1.309610635816717</v>
      </c>
      <c r="Z208" s="121">
        <f t="shared" si="44"/>
        <v>0.59422395696000452</v>
      </c>
      <c r="AA208" s="411">
        <f t="shared" si="52"/>
        <v>1.8909349860469246E-4</v>
      </c>
      <c r="AB208" s="321">
        <f t="shared" si="53"/>
        <v>151.99359999999999</v>
      </c>
      <c r="AD208" s="7">
        <v>1711</v>
      </c>
      <c r="AE208" s="7">
        <v>3.3025908600825704</v>
      </c>
    </row>
    <row r="209" spans="1:78" s="979" customFormat="1">
      <c r="A209" s="959" t="str">
        <f t="shared" si="45"/>
        <v xml:space="preserve">	'I1939_BADD_38_rim(up)' run on 11 July 2022 at 12:09	(Run Number : 2534)</v>
      </c>
      <c r="B209" s="960">
        <f t="shared" si="45"/>
        <v>0</v>
      </c>
      <c r="C209" s="961">
        <f t="shared" si="45"/>
        <v>0</v>
      </c>
      <c r="D209" s="962">
        <f t="shared" si="46"/>
        <v>0.35492817729949666</v>
      </c>
      <c r="E209" s="962">
        <f t="shared" si="47"/>
        <v>1.2600798977635245E-2</v>
      </c>
      <c r="F209" s="963">
        <f t="shared" si="40"/>
        <v>3.5502391141524946E-2</v>
      </c>
      <c r="G209" s="964">
        <f t="shared" si="24"/>
        <v>5.1671872297909704</v>
      </c>
      <c r="H209" s="962">
        <f t="shared" si="25"/>
        <v>0.18366409733117003</v>
      </c>
      <c r="I209" s="963">
        <f t="shared" si="26"/>
        <v>3.5544308569325798E-2</v>
      </c>
      <c r="J209" s="965">
        <f t="shared" si="48"/>
        <v>12.44602559068106</v>
      </c>
      <c r="K209" s="966">
        <f t="shared" si="49"/>
        <v>11.474086291167524</v>
      </c>
      <c r="L209" s="962">
        <f t="shared" si="50"/>
        <v>0.10558743395043921</v>
      </c>
      <c r="M209" s="962">
        <f t="shared" si="51"/>
        <v>1.8029145518556346E-4</v>
      </c>
      <c r="N209" s="967">
        <f t="shared" si="31"/>
        <v>1.7075086346940579E-3</v>
      </c>
      <c r="O209" s="976"/>
      <c r="P209" s="959" t="str">
        <f t="shared" si="32"/>
        <v xml:space="preserve">	'I1939_BADD_38_rim(up)' run on 11 July 2022 at 12:09	(Run Number : 2534)</v>
      </c>
      <c r="Q209" s="969">
        <f t="shared" si="33"/>
        <v>1958.0251868999223</v>
      </c>
      <c r="R209" s="970">
        <f t="shared" si="41"/>
        <v>59.6725138880945</v>
      </c>
      <c r="S209" s="971">
        <f t="shared" si="34"/>
        <v>1847.134587770483</v>
      </c>
      <c r="T209" s="972">
        <f t="shared" si="42"/>
        <v>29.79593429441411</v>
      </c>
      <c r="U209" s="969">
        <f>LOOKUP(L209, '6. 207Pb-206Pb table'!$D$7:$D$9207, '6. 207Pb-206Pb table'!$A$7:$A$9207)</f>
        <v>1724.5</v>
      </c>
      <c r="V209" s="973">
        <f t="shared" si="43"/>
        <v>3.1354810462852072</v>
      </c>
      <c r="W209" s="974">
        <f t="shared" si="35"/>
        <v>0.99884546702603438</v>
      </c>
      <c r="X209" s="975">
        <f t="shared" si="36"/>
        <v>1.7244999999999999</v>
      </c>
      <c r="Y209" s="976">
        <f t="shared" si="37"/>
        <v>-13.54161710060437</v>
      </c>
      <c r="Z209" s="976">
        <f t="shared" si="44"/>
        <v>-6.0033849110738506</v>
      </c>
      <c r="AA209" s="977">
        <f t="shared" si="52"/>
        <v>1.1875815346883354E-4</v>
      </c>
      <c r="AB209" s="978">
        <f t="shared" si="53"/>
        <v>102.5765</v>
      </c>
      <c r="AD209" s="980">
        <v>1711</v>
      </c>
      <c r="AE209" s="980">
        <v>3.302445043768818</v>
      </c>
    </row>
    <row r="210" spans="1:78" s="1032" customFormat="1">
      <c r="A210" s="1022" t="str">
        <f t="shared" si="45"/>
        <v xml:space="preserve">	'I1939_BADD_39_left' run on 11 July 2022 at 12:13	(Run Number : 2535)</v>
      </c>
      <c r="B210" s="1013">
        <f t="shared" si="45"/>
        <v>0</v>
      </c>
      <c r="C210" s="1014">
        <f t="shared" si="45"/>
        <v>0</v>
      </c>
      <c r="D210" s="1015">
        <f t="shared" si="46"/>
        <v>0.28057706784046105</v>
      </c>
      <c r="E210" s="1015">
        <f t="shared" si="47"/>
        <v>1.0244559762536173E-2</v>
      </c>
      <c r="F210" s="1016">
        <f t="shared" si="40"/>
        <v>3.6512462837345404E-2</v>
      </c>
      <c r="G210" s="1017">
        <f t="shared" si="24"/>
        <v>4.0557546858991564</v>
      </c>
      <c r="H210" s="1015">
        <f t="shared" si="25"/>
        <v>0.14826830195947827</v>
      </c>
      <c r="I210" s="1016">
        <f t="shared" si="26"/>
        <v>3.6557512335489629E-2</v>
      </c>
      <c r="J210" s="1018">
        <f t="shared" si="48"/>
        <v>17.268917050399502</v>
      </c>
      <c r="K210" s="1019">
        <f t="shared" si="49"/>
        <v>15.22095894256733</v>
      </c>
      <c r="L210" s="1015">
        <f t="shared" si="50"/>
        <v>0.10483782984022348</v>
      </c>
      <c r="M210" s="1015">
        <f t="shared" si="51"/>
        <v>1.881906264085918E-4</v>
      </c>
      <c r="N210" s="1020">
        <f t="shared" si="31"/>
        <v>1.7950641166018116E-3</v>
      </c>
      <c r="O210" s="1021"/>
      <c r="P210" s="1022" t="str">
        <f t="shared" si="32"/>
        <v xml:space="preserve">	'I1939_BADD_39_left' run on 11 July 2022 at 12:13	(Run Number : 2535)</v>
      </c>
      <c r="Q210" s="1023">
        <f t="shared" si="33"/>
        <v>1594.216531854956</v>
      </c>
      <c r="R210" s="1024">
        <f t="shared" si="41"/>
        <v>51.364182695450381</v>
      </c>
      <c r="S210" s="1025">
        <f t="shared" si="34"/>
        <v>1645.3722573505891</v>
      </c>
      <c r="T210" s="1026">
        <f t="shared" si="42"/>
        <v>29.347996466641689</v>
      </c>
      <c r="U210" s="1023">
        <f>LOOKUP(L210, '6. 207Pb-206Pb table'!$D$7:$D$9207, '6. 207Pb-206Pb table'!$A$7:$A$9207)</f>
        <v>1711</v>
      </c>
      <c r="V210" s="1012">
        <f t="shared" si="43"/>
        <v>3.3025908600825704</v>
      </c>
      <c r="W210" s="1027">
        <f t="shared" si="35"/>
        <v>0.99879374658380171</v>
      </c>
      <c r="X210" s="1028">
        <f t="shared" si="36"/>
        <v>1.7110000000000001</v>
      </c>
      <c r="Y210" s="1021">
        <f t="shared" si="37"/>
        <v>6.8254510897161902</v>
      </c>
      <c r="Z210" s="1021">
        <f t="shared" si="44"/>
        <v>3.1090669766126382</v>
      </c>
      <c r="AA210" s="1029">
        <f t="shared" si="52"/>
        <v>1.3182160845299172E-4</v>
      </c>
      <c r="AB210" s="1030">
        <f t="shared" si="53"/>
        <v>140.4144</v>
      </c>
      <c r="AD210" s="1031">
        <v>1711</v>
      </c>
      <c r="AE210" s="1031">
        <v>3.1526509113192906</v>
      </c>
    </row>
    <row r="211" spans="1:78" s="1032" customFormat="1">
      <c r="A211" s="1022" t="str">
        <f t="shared" si="45"/>
        <v xml:space="preserve">	'I1939_BADD_39_right' run on 11 July 2022 at 12:15	(Run Number : 2536)</v>
      </c>
      <c r="B211" s="1013">
        <f t="shared" si="45"/>
        <v>0</v>
      </c>
      <c r="C211" s="1014">
        <f t="shared" si="45"/>
        <v>0</v>
      </c>
      <c r="D211" s="1015">
        <f t="shared" si="46"/>
        <v>0.33992592682794026</v>
      </c>
      <c r="E211" s="1015">
        <f t="shared" si="47"/>
        <v>1.2058403734284915E-2</v>
      </c>
      <c r="F211" s="1016">
        <f t="shared" si="40"/>
        <v>3.5473621699907865E-2</v>
      </c>
      <c r="G211" s="1017">
        <f t="shared" si="24"/>
        <v>4.9385243103825562</v>
      </c>
      <c r="H211" s="1015">
        <f t="shared" si="25"/>
        <v>0.17536838883342898</v>
      </c>
      <c r="I211" s="1016">
        <f t="shared" si="26"/>
        <v>3.5510281576369179E-2</v>
      </c>
      <c r="J211" s="1018">
        <f t="shared" si="48"/>
        <v>11.33317775259386</v>
      </c>
      <c r="K211" s="1019">
        <f t="shared" si="49"/>
        <v>10.231135775159558</v>
      </c>
      <c r="L211" s="1015">
        <f t="shared" si="50"/>
        <v>0.10536865142844801</v>
      </c>
      <c r="M211" s="1015">
        <f t="shared" si="51"/>
        <v>1.6806132831044949E-4</v>
      </c>
      <c r="N211" s="1020">
        <f t="shared" si="31"/>
        <v>1.5949841440703431E-3</v>
      </c>
      <c r="O211" s="1021"/>
      <c r="P211" s="1022" t="str">
        <f t="shared" si="32"/>
        <v xml:space="preserve">	'I1939_BADD_39_right' run on 11 July 2022 at 12:15	(Run Number : 2536)</v>
      </c>
      <c r="Q211" s="1023">
        <f t="shared" si="33"/>
        <v>1886.252394432388</v>
      </c>
      <c r="R211" s="1024">
        <f t="shared" si="41"/>
        <v>57.751909910875838</v>
      </c>
      <c r="S211" s="1025">
        <f t="shared" si="34"/>
        <v>1808.7731443948978</v>
      </c>
      <c r="T211" s="1026">
        <f t="shared" si="42"/>
        <v>29.549196249734223</v>
      </c>
      <c r="U211" s="1023">
        <f>LOOKUP(L211, '6. 207Pb-206Pb table'!$D$7:$D$9207, '6. 207Pb-206Pb table'!$A$7:$A$9207)</f>
        <v>1720.5</v>
      </c>
      <c r="V211" s="1012">
        <f t="shared" si="43"/>
        <v>2.9306292231981939</v>
      </c>
      <c r="W211" s="1027">
        <f t="shared" si="35"/>
        <v>0.99899076197343795</v>
      </c>
      <c r="X211" s="1028">
        <f t="shared" si="36"/>
        <v>1.7204999999999999</v>
      </c>
      <c r="Y211" s="1021">
        <f t="shared" si="37"/>
        <v>-9.6339665464915996</v>
      </c>
      <c r="Z211" s="1021">
        <f t="shared" si="44"/>
        <v>-4.2835250112810499</v>
      </c>
      <c r="AA211" s="1029">
        <f t="shared" si="52"/>
        <v>1.3047921253193874E-4</v>
      </c>
      <c r="AB211" s="1030">
        <f t="shared" si="53"/>
        <v>86.133359999999996</v>
      </c>
      <c r="AD211" s="1031">
        <v>1713</v>
      </c>
      <c r="AE211" s="1031">
        <v>2.6969124747011377</v>
      </c>
    </row>
    <row r="212" spans="1:78" s="1032" customFormat="1">
      <c r="A212" s="1048" t="str">
        <f t="shared" si="45"/>
        <v xml:space="preserve">	'I1939_BADD_40' run on 11 July 2022 at 12:18	(Run Number : 2537)</v>
      </c>
      <c r="B212" s="1049">
        <f t="shared" si="45"/>
        <v>0</v>
      </c>
      <c r="C212" s="1050">
        <f t="shared" si="45"/>
        <v>0</v>
      </c>
      <c r="D212" s="1015">
        <f t="shared" si="46"/>
        <v>0.3313270230155918</v>
      </c>
      <c r="E212" s="1051">
        <f t="shared" si="47"/>
        <v>1.2328277308498252E-2</v>
      </c>
      <c r="F212" s="1052">
        <f t="shared" si="40"/>
        <v>3.7208789057686063E-2</v>
      </c>
      <c r="G212" s="1053">
        <f t="shared" si="24"/>
        <v>4.767855350222427</v>
      </c>
      <c r="H212" s="1051">
        <f t="shared" si="25"/>
        <v>0.17753989471503501</v>
      </c>
      <c r="I212" s="1052">
        <f t="shared" si="26"/>
        <v>3.7236845850777023E-2</v>
      </c>
      <c r="J212" s="1054">
        <f t="shared" si="48"/>
        <v>16.928793274745452</v>
      </c>
      <c r="K212" s="1019">
        <f t="shared" si="49"/>
        <v>14.894401654368696</v>
      </c>
      <c r="L212" s="1051">
        <f t="shared" si="50"/>
        <v>0.10436736740251916</v>
      </c>
      <c r="M212" s="1015">
        <f t="shared" si="51"/>
        <v>1.4875248719982943E-4</v>
      </c>
      <c r="N212" s="1020">
        <f t="shared" si="31"/>
        <v>1.4252777558921058E-3</v>
      </c>
      <c r="O212" s="1055"/>
      <c r="P212" s="1048" t="str">
        <f t="shared" si="32"/>
        <v xml:space="preserve">	'I1939_BADD_40' run on 11 July 2022 at 12:18	(Run Number : 2537)</v>
      </c>
      <c r="Q212" s="1023">
        <f t="shared" si="33"/>
        <v>1844.750895804824</v>
      </c>
      <c r="R212" s="1024">
        <f t="shared" si="41"/>
        <v>59.418099444276777</v>
      </c>
      <c r="S212" s="1056">
        <f t="shared" si="34"/>
        <v>1779.1657241243872</v>
      </c>
      <c r="T212" s="1026">
        <f t="shared" si="42"/>
        <v>30.781490335916715</v>
      </c>
      <c r="U212" s="1057">
        <f>LOOKUP(L212, '6. 207Pb-206Pb table'!$D$7:$D$9207, '6. 207Pb-206Pb table'!$A$7:$A$9207)</f>
        <v>1703</v>
      </c>
      <c r="V212" s="1012">
        <f t="shared" si="43"/>
        <v>2.6245046964795971</v>
      </c>
      <c r="W212" s="1027">
        <f t="shared" si="35"/>
        <v>0.99926720538080926</v>
      </c>
      <c r="X212" s="1058">
        <f t="shared" si="36"/>
        <v>1.7030000000000001</v>
      </c>
      <c r="Y212" s="1059">
        <f t="shared" si="37"/>
        <v>-8.323599283900414</v>
      </c>
      <c r="Z212" s="1059">
        <f t="shared" si="44"/>
        <v>-3.6862879489607083</v>
      </c>
      <c r="AA212" s="1060">
        <f t="shared" si="52"/>
        <v>9.341813002738108E-5</v>
      </c>
      <c r="AB212" s="1061">
        <f t="shared" si="53"/>
        <v>104.0933</v>
      </c>
      <c r="AD212" s="1031">
        <v>1714</v>
      </c>
      <c r="AE212" s="1031">
        <v>2.6611996226553041</v>
      </c>
      <c r="AF212" s="1032">
        <f>1674/1791</f>
        <v>0.9346733668341709</v>
      </c>
    </row>
    <row r="213" spans="1:78" s="979" customFormat="1">
      <c r="A213" s="959" t="str">
        <f t="shared" ref="A213:C222" si="54">A54</f>
        <v xml:space="preserve">	'I1939_BADD_41_core' run on 11 July 2022 at 12:27	(Run Number : 2541)</v>
      </c>
      <c r="B213" s="960">
        <f t="shared" si="54"/>
        <v>0</v>
      </c>
      <c r="C213" s="961">
        <f t="shared" si="54"/>
        <v>0</v>
      </c>
      <c r="D213" s="981">
        <f t="shared" ref="D213:D222" si="55">F54*(D$184/D$183)*1.0027</f>
        <v>0.34480451306315812</v>
      </c>
      <c r="E213" s="962">
        <f t="shared" ref="E213:E222" si="56">D213*SQRT(((G54/F54)^2)+((E$183/D$183)^2)+((E$184/D$184)^2))</f>
        <v>1.230942988514166E-2</v>
      </c>
      <c r="F213" s="963">
        <f t="shared" si="40"/>
        <v>3.5699735411777893E-2</v>
      </c>
      <c r="G213" s="964">
        <f t="shared" si="24"/>
        <v>4.9472947479116485</v>
      </c>
      <c r="H213" s="962">
        <f t="shared" si="25"/>
        <v>0.17677067606557212</v>
      </c>
      <c r="I213" s="963">
        <f t="shared" si="26"/>
        <v>3.5730775115064763E-2</v>
      </c>
      <c r="J213" s="965">
        <f t="shared" ref="J213:J222" si="57">H54*(F$184/F$183)</f>
        <v>28.114566114249591</v>
      </c>
      <c r="K213" s="982">
        <f t="shared" ref="K213:K222" si="58">J213*SQRT(((I54/H54)^2)+((G$183/F$183)^2)+((G$184/F$184)^2))</f>
        <v>24.612447327622011</v>
      </c>
      <c r="L213" s="962">
        <f t="shared" ref="L213:L222" si="59">D54*(H$184/H$183)</f>
        <v>0.10406228547742784</v>
      </c>
      <c r="M213" s="981">
        <f t="shared" ref="M213:M222" si="60">L213*SQRT(((E54/D54)^2)+((I$183/H$183)^2)+((I$184/H$184)^2))</f>
        <v>1.5303741514741663E-4</v>
      </c>
      <c r="N213" s="983">
        <f t="shared" si="31"/>
        <v>1.4706328469079415E-3</v>
      </c>
      <c r="O213" s="968"/>
      <c r="P213" s="959" t="str">
        <f t="shared" si="32"/>
        <v xml:space="preserve">	'I1939_BADD_41_core' run on 11 July 2022 at 12:27	(Run Number : 2541)</v>
      </c>
      <c r="Q213" s="984">
        <f t="shared" si="33"/>
        <v>1909.6800041446133</v>
      </c>
      <c r="R213" s="970">
        <f t="shared" si="41"/>
        <v>58.735802780116501</v>
      </c>
      <c r="S213" s="971">
        <f t="shared" si="34"/>
        <v>1810.2715523909978</v>
      </c>
      <c r="T213" s="972">
        <f t="shared" si="42"/>
        <v>29.738764339876752</v>
      </c>
      <c r="U213" s="969">
        <f>LOOKUP(L213, '6. 207Pb-206Pb table'!$D$7:$D$9207, '6. 207Pb-206Pb table'!$A$7:$A$9207)</f>
        <v>1697.5</v>
      </c>
      <c r="V213" s="973">
        <f t="shared" si="43"/>
        <v>2.7100641001621026</v>
      </c>
      <c r="W213" s="985">
        <f t="shared" si="35"/>
        <v>0.99915262122599446</v>
      </c>
      <c r="X213" s="975">
        <f t="shared" si="36"/>
        <v>1.6975</v>
      </c>
      <c r="Y213" s="976">
        <f t="shared" si="37"/>
        <v>-12.49955841794482</v>
      </c>
      <c r="Z213" s="976">
        <f t="shared" si="44"/>
        <v>-5.4913557925780419</v>
      </c>
      <c r="AA213" s="977">
        <f t="shared" ref="AA213:AA222" si="61">N54</f>
        <v>9.8385986214249223E-5</v>
      </c>
      <c r="AB213" s="978">
        <f t="shared" ref="AB213:AB222" si="62">O54</f>
        <v>146.17570000000001</v>
      </c>
      <c r="AD213" s="980">
        <v>1714</v>
      </c>
      <c r="AE213" s="980">
        <v>3.1489055615417327</v>
      </c>
    </row>
    <row r="214" spans="1:78" s="1032" customFormat="1">
      <c r="A214" s="1022" t="str">
        <f t="shared" si="54"/>
        <v xml:space="preserve">	'I1939_BADD_41_rim' run on 11 July 2022 at 12:29	(Run Number : 2542)</v>
      </c>
      <c r="B214" s="1013">
        <f t="shared" si="54"/>
        <v>0</v>
      </c>
      <c r="C214" s="1014">
        <f t="shared" si="54"/>
        <v>0</v>
      </c>
      <c r="D214" s="1015">
        <f t="shared" si="55"/>
        <v>0.32494743045232205</v>
      </c>
      <c r="E214" s="1015">
        <f t="shared" si="56"/>
        <v>1.2121664479576457E-2</v>
      </c>
      <c r="F214" s="1016">
        <f t="shared" si="40"/>
        <v>3.7303463094640506E-2</v>
      </c>
      <c r="G214" s="1017">
        <f t="shared" si="24"/>
        <v>4.7352162810515255</v>
      </c>
      <c r="H214" s="1015">
        <f t="shared" si="25"/>
        <v>0.17682911242503391</v>
      </c>
      <c r="I214" s="1016">
        <f t="shared" si="26"/>
        <v>3.7343407762098324E-2</v>
      </c>
      <c r="J214" s="1018">
        <f t="shared" si="57"/>
        <v>10.879312166383631</v>
      </c>
      <c r="K214" s="1019">
        <f t="shared" si="58"/>
        <v>9.756182141042423</v>
      </c>
      <c r="L214" s="1015">
        <f t="shared" si="59"/>
        <v>0.10568789040569367</v>
      </c>
      <c r="M214" s="1015">
        <f t="shared" si="60"/>
        <v>1.8037591440972354E-4</v>
      </c>
      <c r="N214" s="1020">
        <f t="shared" si="31"/>
        <v>1.706684784011984E-3</v>
      </c>
      <c r="O214" s="1021"/>
      <c r="P214" s="1022" t="str">
        <f t="shared" si="32"/>
        <v xml:space="preserve">	'I1939_BADD_41_rim' run on 11 July 2022 at 12:29	(Run Number : 2542)</v>
      </c>
      <c r="Q214" s="1023">
        <f t="shared" si="33"/>
        <v>1813.7870400359941</v>
      </c>
      <c r="R214" s="1024">
        <f t="shared" si="41"/>
        <v>58.706841649934859</v>
      </c>
      <c r="S214" s="1025">
        <f t="shared" si="34"/>
        <v>1773.4038606422246</v>
      </c>
      <c r="T214" s="1026">
        <f t="shared" si="42"/>
        <v>30.831962090384195</v>
      </c>
      <c r="U214" s="1023">
        <f>LOOKUP(L214, '6. 207Pb-206Pb table'!$D$7:$D$9207, '6. 207Pb-206Pb table'!$A$7:$A$9207)</f>
        <v>1726</v>
      </c>
      <c r="V214" s="1012">
        <f t="shared" si="43"/>
        <v>3.1337980412065987</v>
      </c>
      <c r="W214" s="1027">
        <f t="shared" si="35"/>
        <v>0.99895509796931381</v>
      </c>
      <c r="X214" s="1028">
        <f t="shared" ref="X214:X222" si="63">U214/1000</f>
        <v>1.726</v>
      </c>
      <c r="Y214" s="1021">
        <f t="shared" si="37"/>
        <v>-5.0861552743913148</v>
      </c>
      <c r="Z214" s="1021">
        <f t="shared" si="44"/>
        <v>-2.2771563934198871</v>
      </c>
      <c r="AA214" s="1029">
        <f t="shared" si="61"/>
        <v>1.6763986992299936E-4</v>
      </c>
      <c r="AB214" s="1030">
        <f t="shared" si="62"/>
        <v>98.379859999999994</v>
      </c>
      <c r="AD214" s="1031">
        <v>1714.5</v>
      </c>
      <c r="AE214" s="1031">
        <v>2.7317156071874251</v>
      </c>
    </row>
    <row r="215" spans="1:78" s="1032" customFormat="1">
      <c r="A215" s="1022" t="str">
        <f t="shared" si="54"/>
        <v xml:space="preserve">	'I1939_BADD_42(down)' run on 11 July 2022 at 12:32	(Run Number : 2543)</v>
      </c>
      <c r="B215" s="1013">
        <f t="shared" si="54"/>
        <v>0</v>
      </c>
      <c r="C215" s="1014">
        <f t="shared" si="54"/>
        <v>0</v>
      </c>
      <c r="D215" s="1015">
        <f t="shared" si="55"/>
        <v>0.32621949780257803</v>
      </c>
      <c r="E215" s="1015">
        <f t="shared" si="56"/>
        <v>1.1742064613212817E-2</v>
      </c>
      <c r="F215" s="1016">
        <f t="shared" si="40"/>
        <v>3.5994367879012848E-2</v>
      </c>
      <c r="G215" s="1017">
        <f t="shared" si="24"/>
        <v>4.633407673586464</v>
      </c>
      <c r="H215" s="1015">
        <f t="shared" si="25"/>
        <v>0.16690947562841152</v>
      </c>
      <c r="I215" s="1016">
        <f t="shared" si="26"/>
        <v>3.602304985592087E-2</v>
      </c>
      <c r="J215" s="1018">
        <f t="shared" si="57"/>
        <v>21.997137032842822</v>
      </c>
      <c r="K215" s="1019">
        <f t="shared" si="58"/>
        <v>19.23082452480023</v>
      </c>
      <c r="L215" s="1015">
        <f t="shared" si="59"/>
        <v>0.10301230733425987</v>
      </c>
      <c r="M215" s="1015">
        <f t="shared" si="60"/>
        <v>1.4612660597156636E-4</v>
      </c>
      <c r="N215" s="1020">
        <f t="shared" si="31"/>
        <v>1.4185354134181938E-3</v>
      </c>
      <c r="O215" s="1021"/>
      <c r="P215" s="1022" t="str">
        <f t="shared" si="32"/>
        <v xml:space="preserve">	'I1939_BADD_42(down)' run on 11 July 2022 at 12:32	(Run Number : 2543)</v>
      </c>
      <c r="Q215" s="1023">
        <f t="shared" si="33"/>
        <v>1819.973002335018</v>
      </c>
      <c r="R215" s="1024">
        <f t="shared" si="41"/>
        <v>56.822160766755587</v>
      </c>
      <c r="S215" s="1025">
        <f t="shared" si="34"/>
        <v>1755.2183263970794</v>
      </c>
      <c r="T215" s="1026">
        <f t="shared" si="42"/>
        <v>29.645717624186091</v>
      </c>
      <c r="U215" s="1023">
        <f>LOOKUP(L215, '6. 207Pb-206Pb table'!$D$7:$D$9207, '6. 207Pb-206Pb table'!$A$7:$A$9207)</f>
        <v>1679</v>
      </c>
      <c r="V215" s="1012">
        <f t="shared" si="43"/>
        <v>2.6199073055049094</v>
      </c>
      <c r="W215" s="1027">
        <f t="shared" si="35"/>
        <v>0.99922436436806839</v>
      </c>
      <c r="X215" s="1028">
        <f t="shared" si="63"/>
        <v>1.679</v>
      </c>
      <c r="Y215" s="1021">
        <f t="shared" si="37"/>
        <v>-8.396247905599644</v>
      </c>
      <c r="Z215" s="1021">
        <f t="shared" si="44"/>
        <v>-3.6892661707139265</v>
      </c>
      <c r="AA215" s="1029">
        <f t="shared" si="61"/>
        <v>6.7499286897732038E-5</v>
      </c>
      <c r="AB215" s="1030">
        <f t="shared" si="62"/>
        <v>111.2206</v>
      </c>
      <c r="AD215" s="1031">
        <v>1714.5</v>
      </c>
      <c r="AE215" s="1031">
        <v>3.0055999364335846</v>
      </c>
    </row>
    <row r="216" spans="1:78" s="1032" customFormat="1">
      <c r="A216" s="1022" t="str">
        <f t="shared" si="54"/>
        <v xml:space="preserve">	'I1939_BADD_42(up)' run on 11 July 2022 at 12:33	(Run Number : 2544)</v>
      </c>
      <c r="B216" s="1013">
        <f t="shared" si="54"/>
        <v>0</v>
      </c>
      <c r="C216" s="1014">
        <f t="shared" si="54"/>
        <v>0</v>
      </c>
      <c r="D216" s="1015">
        <f t="shared" si="55"/>
        <v>0.31904410356674912</v>
      </c>
      <c r="E216" s="1015">
        <f t="shared" si="56"/>
        <v>1.1285258524217539E-2</v>
      </c>
      <c r="F216" s="1016">
        <f t="shared" si="40"/>
        <v>3.5372095575671662E-2</v>
      </c>
      <c r="G216" s="1017">
        <f t="shared" si="24"/>
        <v>4.5531167161754418</v>
      </c>
      <c r="H216" s="1015">
        <f t="shared" si="25"/>
        <v>0.1611989160226418</v>
      </c>
      <c r="I216" s="1016">
        <f t="shared" si="26"/>
        <v>3.5404081659045801E-2</v>
      </c>
      <c r="J216" s="1018">
        <f t="shared" si="57"/>
        <v>21.777001958099817</v>
      </c>
      <c r="K216" s="1019">
        <f t="shared" si="58"/>
        <v>19.05377720169648</v>
      </c>
      <c r="L216" s="1015">
        <f t="shared" si="59"/>
        <v>0.10350386725815955</v>
      </c>
      <c r="M216" s="1015">
        <f t="shared" si="60"/>
        <v>1.538641940411952E-4</v>
      </c>
      <c r="N216" s="1020">
        <f t="shared" si="31"/>
        <v>1.486555025595583E-3</v>
      </c>
      <c r="O216" s="1021"/>
      <c r="P216" s="1022" t="str">
        <f t="shared" si="32"/>
        <v xml:space="preserve">	'I1939_BADD_42(up)' run on 11 July 2022 at 12:33	(Run Number : 2544)</v>
      </c>
      <c r="Q216" s="1023">
        <f t="shared" si="33"/>
        <v>1785.0016779495629</v>
      </c>
      <c r="R216" s="1024">
        <f t="shared" si="41"/>
        <v>54.916792015451847</v>
      </c>
      <c r="S216" s="1025">
        <f t="shared" si="34"/>
        <v>1740.6430506840381</v>
      </c>
      <c r="T216" s="1026">
        <f t="shared" si="42"/>
        <v>29.053914164760272</v>
      </c>
      <c r="U216" s="1023">
        <f>LOOKUP(L216, '6. 207Pb-206Pb table'!$D$7:$D$9207, '6. 207Pb-206Pb table'!$A$7:$A$9207)</f>
        <v>1687.5</v>
      </c>
      <c r="V216" s="1012">
        <f t="shared" si="43"/>
        <v>2.7429971230971488</v>
      </c>
      <c r="W216" s="1027">
        <f t="shared" si="35"/>
        <v>0.99911810527594613</v>
      </c>
      <c r="X216" s="1028">
        <f t="shared" si="63"/>
        <v>1.6875</v>
      </c>
      <c r="Y216" s="1021">
        <f t="shared" si="37"/>
        <v>-5.7778772118259507</v>
      </c>
      <c r="Z216" s="1021">
        <f t="shared" si="44"/>
        <v>-2.5484045823233381</v>
      </c>
      <c r="AA216" s="1029">
        <f t="shared" si="61"/>
        <v>8.4178343598431804E-5</v>
      </c>
      <c r="AB216" s="1030">
        <f t="shared" si="62"/>
        <v>110.1046</v>
      </c>
      <c r="AD216" s="1031">
        <v>1714.5</v>
      </c>
      <c r="AE216" s="1031">
        <v>2.5019952534411467</v>
      </c>
    </row>
    <row r="217" spans="1:78">
      <c r="A217" s="136" t="str">
        <f t="shared" si="54"/>
        <v xml:space="preserve">	'I1939_BADD_43rim' run on 11 July 2022 at 12:38	(Run Number : 2545)</v>
      </c>
      <c r="B217" s="134">
        <f t="shared" si="54"/>
        <v>0</v>
      </c>
      <c r="C217" s="135">
        <f t="shared" si="54"/>
        <v>0</v>
      </c>
      <c r="D217" s="117">
        <f t="shared" si="55"/>
        <v>0.31786350132344432</v>
      </c>
      <c r="E217" s="117">
        <f t="shared" si="56"/>
        <v>1.1292243638333024E-2</v>
      </c>
      <c r="F217" s="165">
        <f t="shared" si="40"/>
        <v>3.5525449104150272E-2</v>
      </c>
      <c r="G217" s="193">
        <f t="shared" si="24"/>
        <v>4.6143911258897834</v>
      </c>
      <c r="H217" s="117">
        <f t="shared" si="25"/>
        <v>0.16409135009733428</v>
      </c>
      <c r="I217" s="165">
        <f t="shared" si="26"/>
        <v>3.5560780527830287E-2</v>
      </c>
      <c r="J217" s="166">
        <f t="shared" si="57"/>
        <v>6.8840147499107243</v>
      </c>
      <c r="K217" s="329">
        <f t="shared" si="58"/>
        <v>6.3507976783914604</v>
      </c>
      <c r="L217" s="117">
        <f t="shared" si="59"/>
        <v>0.10528639523436202</v>
      </c>
      <c r="M217" s="117">
        <f t="shared" si="60"/>
        <v>1.6493925894115285E-4</v>
      </c>
      <c r="N217" s="334">
        <f t="shared" si="31"/>
        <v>1.5665771306350327E-3</v>
      </c>
      <c r="O217" s="285"/>
      <c r="P217" s="136" t="str">
        <f t="shared" si="32"/>
        <v xml:space="preserve">	'I1939_BADD_43rim' run on 11 July 2022 at 12:38	(Run Number : 2545)</v>
      </c>
      <c r="Q217" s="120">
        <f t="shared" si="33"/>
        <v>1779.2294573075233</v>
      </c>
      <c r="R217" s="819">
        <f t="shared" si="41"/>
        <v>54.999656677117173</v>
      </c>
      <c r="S217" s="173">
        <f t="shared" si="34"/>
        <v>1751.7851002613675</v>
      </c>
      <c r="T217" s="818">
        <f t="shared" si="42"/>
        <v>29.249624894088583</v>
      </c>
      <c r="U217" s="120">
        <f>LOOKUP(L217, '6. 207Pb-206Pb table'!$D$7:$D$9207, '6. 207Pb-206Pb table'!$A$7:$A$9207)</f>
        <v>1719</v>
      </c>
      <c r="V217" s="116">
        <f t="shared" si="43"/>
        <v>2.8790790055566533</v>
      </c>
      <c r="W217" s="137">
        <f t="shared" si="35"/>
        <v>0.99902917322086382</v>
      </c>
      <c r="X217" s="138">
        <f t="shared" si="63"/>
        <v>1.7190000000000001</v>
      </c>
      <c r="Y217" s="121">
        <f t="shared" si="37"/>
        <v>-3.5037496979361991</v>
      </c>
      <c r="Z217" s="121">
        <f t="shared" si="44"/>
        <v>-1.5666509003907549</v>
      </c>
      <c r="AA217" s="411">
        <f t="shared" si="61"/>
        <v>1.6822705517159829E-4</v>
      </c>
      <c r="AB217" s="321">
        <f t="shared" si="62"/>
        <v>118.6532</v>
      </c>
      <c r="AD217" s="7">
        <v>1716.5</v>
      </c>
      <c r="AE217" s="7">
        <v>2.7912753937421924</v>
      </c>
    </row>
    <row r="218" spans="1:78" s="979" customFormat="1">
      <c r="A218" s="959" t="str">
        <f t="shared" si="54"/>
        <v xml:space="preserve">	'I1939_BADD_43core' run on 11 July 2022 at 12:39	(Run Number : 2546)</v>
      </c>
      <c r="B218" s="960">
        <f t="shared" si="54"/>
        <v>0</v>
      </c>
      <c r="C218" s="961">
        <f t="shared" si="54"/>
        <v>0</v>
      </c>
      <c r="D218" s="962">
        <f t="shared" si="55"/>
        <v>0.3652528438027936</v>
      </c>
      <c r="E218" s="962">
        <f t="shared" si="56"/>
        <v>1.3598153780596695E-2</v>
      </c>
      <c r="F218" s="963">
        <f t="shared" si="40"/>
        <v>3.7229426166873532E-2</v>
      </c>
      <c r="G218" s="964">
        <f t="shared" si="24"/>
        <v>5.2876571045439773</v>
      </c>
      <c r="H218" s="962">
        <f t="shared" si="25"/>
        <v>0.19706945819684854</v>
      </c>
      <c r="I218" s="963">
        <f t="shared" si="26"/>
        <v>3.7269712142925418E-2</v>
      </c>
      <c r="J218" s="965">
        <f t="shared" si="57"/>
        <v>9.9186722946917278</v>
      </c>
      <c r="K218" s="966">
        <f t="shared" si="58"/>
        <v>8.8916955933237887</v>
      </c>
      <c r="L218" s="962">
        <f t="shared" si="59"/>
        <v>0.1049948975885036</v>
      </c>
      <c r="M218" s="962">
        <f t="shared" si="60"/>
        <v>1.7979410928918184E-4</v>
      </c>
      <c r="N218" s="967">
        <f t="shared" si="31"/>
        <v>1.7124080638073632E-3</v>
      </c>
      <c r="O218" s="968"/>
      <c r="P218" s="959" t="str">
        <f t="shared" si="32"/>
        <v xml:space="preserve">	'I1939_BADD_43core' run on 11 July 2022 at 12:39	(Run Number : 2546)</v>
      </c>
      <c r="Q218" s="969">
        <f t="shared" si="33"/>
        <v>2006.9596147648194</v>
      </c>
      <c r="R218" s="970">
        <f t="shared" si="41"/>
        <v>63.887686915685208</v>
      </c>
      <c r="S218" s="971">
        <f t="shared" si="34"/>
        <v>1866.7768523909958</v>
      </c>
      <c r="T218" s="972">
        <f t="shared" si="42"/>
        <v>31.334277983613447</v>
      </c>
      <c r="U218" s="969">
        <f>LOOKUP(L218, '6. 207Pb-206Pb table'!$D$7:$D$9207, '6. 207Pb-206Pb table'!$A$7:$A$9207)</f>
        <v>1714</v>
      </c>
      <c r="V218" s="973">
        <f t="shared" si="43"/>
        <v>3.1489055615417327</v>
      </c>
      <c r="W218" s="974">
        <f t="shared" si="35"/>
        <v>0.99894390808683464</v>
      </c>
      <c r="X218" s="975">
        <f t="shared" si="63"/>
        <v>1.714</v>
      </c>
      <c r="Y218" s="976">
        <f t="shared" si="37"/>
        <v>-17.092159554540224</v>
      </c>
      <c r="Z218" s="976">
        <f t="shared" si="44"/>
        <v>-7.5093475791857722</v>
      </c>
      <c r="AA218" s="977">
        <f t="shared" si="61"/>
        <v>1.5534453543095963E-4</v>
      </c>
      <c r="AB218" s="978">
        <f t="shared" si="62"/>
        <v>79.721199999999996</v>
      </c>
      <c r="AD218" s="980">
        <v>1717</v>
      </c>
      <c r="AE218" s="980">
        <v>2.8680570656958073</v>
      </c>
    </row>
    <row r="219" spans="1:78" s="979" customFormat="1">
      <c r="A219" s="959" t="str">
        <f t="shared" si="54"/>
        <v xml:space="preserve">	'I1939_BADD_44(left)' run on 11 July 2022 at 12:42	(Run Number : 2547)</v>
      </c>
      <c r="B219" s="960">
        <f t="shared" si="54"/>
        <v>0</v>
      </c>
      <c r="C219" s="961">
        <f t="shared" si="54"/>
        <v>0</v>
      </c>
      <c r="D219" s="962">
        <f t="shared" si="55"/>
        <v>0.36092107527772677</v>
      </c>
      <c r="E219" s="962">
        <f t="shared" si="56"/>
        <v>1.2804545425051538E-2</v>
      </c>
      <c r="F219" s="963">
        <f t="shared" si="40"/>
        <v>3.5477411273914974E-2</v>
      </c>
      <c r="G219" s="964">
        <f t="shared" si="24"/>
        <v>5.1136162279266326</v>
      </c>
      <c r="H219" s="962">
        <f t="shared" si="25"/>
        <v>0.18156551627300727</v>
      </c>
      <c r="I219" s="963">
        <f t="shared" si="26"/>
        <v>3.5506285215819736E-2</v>
      </c>
      <c r="J219" s="965">
        <f t="shared" si="57"/>
        <v>22.230850852552251</v>
      </c>
      <c r="K219" s="966">
        <f t="shared" si="58"/>
        <v>19.462699114462104</v>
      </c>
      <c r="L219" s="962">
        <f t="shared" si="59"/>
        <v>0.10275770711206145</v>
      </c>
      <c r="M219" s="962">
        <f t="shared" si="60"/>
        <v>1.4524595608148827E-4</v>
      </c>
      <c r="N219" s="967">
        <f t="shared" si="31"/>
        <v>1.4134799244118173E-3</v>
      </c>
      <c r="O219" s="968"/>
      <c r="P219" s="959" t="str">
        <f t="shared" si="32"/>
        <v xml:space="preserve">	'I1939_BADD_44(left)' run on 11 July 2022 at 12:42	(Run Number : 2547)</v>
      </c>
      <c r="Q219" s="969">
        <f t="shared" si="33"/>
        <v>1986.4741297214641</v>
      </c>
      <c r="R219" s="970">
        <f t="shared" si="41"/>
        <v>60.3671005179026</v>
      </c>
      <c r="S219" s="971">
        <f t="shared" si="34"/>
        <v>1838.2764261395221</v>
      </c>
      <c r="T219" s="972">
        <f t="shared" si="42"/>
        <v>29.714779342103384</v>
      </c>
      <c r="U219" s="969">
        <f>LOOKUP(L219, '6. 207Pb-206Pb table'!$D$7:$D$9207, '6. 207Pb-206Pb table'!$A$7:$A$9207)</f>
        <v>1674.5</v>
      </c>
      <c r="V219" s="973">
        <f t="shared" si="43"/>
        <v>2.6119646428498933</v>
      </c>
      <c r="W219" s="974">
        <f t="shared" si="35"/>
        <v>0.99920729632580474</v>
      </c>
      <c r="X219" s="975">
        <f t="shared" si="63"/>
        <v>1.6745000000000001</v>
      </c>
      <c r="Y219" s="976">
        <f t="shared" si="37"/>
        <v>-18.630882634903799</v>
      </c>
      <c r="Z219" s="976">
        <f t="shared" si="44"/>
        <v>-8.0617746860391986</v>
      </c>
      <c r="AA219" s="977">
        <f t="shared" si="61"/>
        <v>6.9585994381297564E-5</v>
      </c>
      <c r="AB219" s="978">
        <f t="shared" si="62"/>
        <v>108.9359</v>
      </c>
      <c r="AD219" s="980">
        <v>1717</v>
      </c>
      <c r="AE219" s="980">
        <v>2.9076765178064936</v>
      </c>
    </row>
    <row r="220" spans="1:78" s="979" customFormat="1">
      <c r="A220" s="959" t="str">
        <f t="shared" si="54"/>
        <v xml:space="preserve">	'I1939_BADD_44(right)' run on 11 July 2022 at 12:44	(Run Number : 2548)</v>
      </c>
      <c r="B220" s="960">
        <f t="shared" si="54"/>
        <v>0</v>
      </c>
      <c r="C220" s="961">
        <f t="shared" si="54"/>
        <v>0</v>
      </c>
      <c r="D220" s="962">
        <f t="shared" si="55"/>
        <v>0.35468487537997062</v>
      </c>
      <c r="E220" s="962">
        <f t="shared" si="56"/>
        <v>1.2442022266143394E-2</v>
      </c>
      <c r="F220" s="963">
        <f t="shared" si="40"/>
        <v>3.5079088875200476E-2</v>
      </c>
      <c r="G220" s="964">
        <f t="shared" si="24"/>
        <v>5.0330966703168762</v>
      </c>
      <c r="H220" s="962">
        <f t="shared" si="25"/>
        <v>0.17670571474965133</v>
      </c>
      <c r="I220" s="963">
        <f t="shared" si="26"/>
        <v>3.5108746428771889E-2</v>
      </c>
      <c r="J220" s="965">
        <f t="shared" si="57"/>
        <v>23.876562193555074</v>
      </c>
      <c r="K220" s="966">
        <f t="shared" si="58"/>
        <v>20.927748764492641</v>
      </c>
      <c r="L220" s="962">
        <f t="shared" si="59"/>
        <v>0.10291794799473195</v>
      </c>
      <c r="M220" s="962">
        <f t="shared" si="60"/>
        <v>1.466602527274062E-4</v>
      </c>
      <c r="N220" s="967">
        <f t="shared" si="31"/>
        <v>1.4250211511690196E-3</v>
      </c>
      <c r="O220" s="968"/>
      <c r="P220" s="959" t="str">
        <f t="shared" si="32"/>
        <v xml:space="preserve">	'I1939_BADD_44(right)' run on 11 July 2022 at 12:44	(Run Number : 2548)</v>
      </c>
      <c r="Q220" s="969">
        <f t="shared" si="33"/>
        <v>1956.8675497271336</v>
      </c>
      <c r="R220" s="970">
        <f t="shared" si="41"/>
        <v>58.934569323531377</v>
      </c>
      <c r="S220" s="971">
        <f t="shared" si="34"/>
        <v>1824.8151314041875</v>
      </c>
      <c r="T220" s="972">
        <f t="shared" si="42"/>
        <v>29.311250348860312</v>
      </c>
      <c r="U220" s="969">
        <f>LOOKUP(L220, '6. 207Pb-206Pb table'!$D$7:$D$9207, '6. 207Pb-206Pb table'!$A$7:$A$9207)</f>
        <v>1677</v>
      </c>
      <c r="V220" s="973">
        <f t="shared" si="43"/>
        <v>2.6329936488520969</v>
      </c>
      <c r="W220" s="974">
        <f t="shared" si="35"/>
        <v>0.99917593618106126</v>
      </c>
      <c r="X220" s="975">
        <f t="shared" si="63"/>
        <v>1.677</v>
      </c>
      <c r="Y220" s="976">
        <f t="shared" si="37"/>
        <v>-16.688583764289419</v>
      </c>
      <c r="Z220" s="976">
        <f t="shared" si="44"/>
        <v>-7.2364819893471797</v>
      </c>
      <c r="AA220" s="977">
        <f t="shared" si="61"/>
        <v>7.6170216044734563E-5</v>
      </c>
      <c r="AB220" s="978">
        <f t="shared" si="62"/>
        <v>108.7422</v>
      </c>
      <c r="AD220" s="980">
        <v>1717</v>
      </c>
      <c r="AE220" s="980">
        <v>2.8291904477072958</v>
      </c>
    </row>
    <row r="221" spans="1:78" s="1062" customFormat="1" ht="12" customHeight="1">
      <c r="A221" s="1022" t="str">
        <f t="shared" si="54"/>
        <v xml:space="preserve">	'I1939_BADD_45(left)' run on 11 July 2022 at 12:47	(Run Number : 2549)</v>
      </c>
      <c r="B221" s="1013">
        <f t="shared" si="54"/>
        <v>0</v>
      </c>
      <c r="C221" s="1014">
        <f t="shared" si="54"/>
        <v>0</v>
      </c>
      <c r="D221" s="1015">
        <f t="shared" si="55"/>
        <v>0.3288762474363251</v>
      </c>
      <c r="E221" s="1015">
        <f t="shared" si="56"/>
        <v>1.2490515492469665E-2</v>
      </c>
      <c r="F221" s="1016">
        <f t="shared" si="40"/>
        <v>3.7979378534742002E-2</v>
      </c>
      <c r="G221" s="1017">
        <f t="shared" si="24"/>
        <v>4.7534503478634358</v>
      </c>
      <c r="H221" s="1015">
        <f t="shared" si="25"/>
        <v>0.18073934742094006</v>
      </c>
      <c r="I221" s="1016">
        <f t="shared" si="26"/>
        <v>3.8022769608223247E-2</v>
      </c>
      <c r="J221" s="1018">
        <f t="shared" si="57"/>
        <v>3.7439437471254742</v>
      </c>
      <c r="K221" s="1019">
        <f t="shared" si="58"/>
        <v>3.4586894396163106</v>
      </c>
      <c r="L221" s="1015">
        <f t="shared" si="59"/>
        <v>0.10482743748654899</v>
      </c>
      <c r="M221" s="1015">
        <f t="shared" si="60"/>
        <v>1.8818231739770058E-4</v>
      </c>
      <c r="N221" s="1020">
        <f t="shared" si="31"/>
        <v>1.7951628114714463E-3</v>
      </c>
      <c r="O221" s="1021"/>
      <c r="P221" s="1022" t="str">
        <f t="shared" si="32"/>
        <v xml:space="preserve">	'I1939_BADD_45(left)' run on 11 July 2022 at 12:47	(Run Number : 2549)</v>
      </c>
      <c r="Q221" s="1023">
        <f t="shared" si="33"/>
        <v>1832.8734502821333</v>
      </c>
      <c r="R221" s="1024">
        <f t="shared" si="41"/>
        <v>60.306891878610713</v>
      </c>
      <c r="S221" s="1025">
        <f t="shared" si="34"/>
        <v>1776.6268000232883</v>
      </c>
      <c r="T221" s="1026">
        <f t="shared" si="42"/>
        <v>31.404968563540251</v>
      </c>
      <c r="U221" s="1023">
        <f>LOOKUP(L221, '6. 207Pb-206Pb table'!$D$7:$D$9207, '6. 207Pb-206Pb table'!$A$7:$A$9207)</f>
        <v>1711</v>
      </c>
      <c r="V221" s="1012">
        <f t="shared" si="43"/>
        <v>3.302445043768818</v>
      </c>
      <c r="W221" s="1027">
        <f t="shared" si="35"/>
        <v>0.99888485258866011</v>
      </c>
      <c r="X221" s="1028">
        <f t="shared" si="63"/>
        <v>1.7110000000000001</v>
      </c>
      <c r="Y221" s="1021">
        <f t="shared" si="37"/>
        <v>-7.1229368955074968</v>
      </c>
      <c r="Z221" s="1021">
        <f t="shared" si="44"/>
        <v>-3.1659237752187277</v>
      </c>
      <c r="AA221" s="1029">
        <f t="shared" si="61"/>
        <v>2.4492369117814854E-4</v>
      </c>
      <c r="AB221" s="1030">
        <f t="shared" si="62"/>
        <v>81.783180000000002</v>
      </c>
      <c r="AC221" s="1032"/>
      <c r="AD221" s="1031">
        <v>1717</v>
      </c>
      <c r="AE221" s="1031">
        <v>2.8812541385722588</v>
      </c>
      <c r="AF221" s="1032"/>
      <c r="AG221" s="1032"/>
      <c r="AH221" s="1032"/>
      <c r="AI221" s="1032"/>
      <c r="AJ221" s="1032"/>
      <c r="AK221" s="1032"/>
      <c r="AL221" s="1032"/>
      <c r="AM221" s="1032"/>
      <c r="AN221" s="1032"/>
      <c r="AO221" s="1032"/>
      <c r="AP221" s="1032"/>
      <c r="AQ221" s="1032"/>
      <c r="AR221" s="1032"/>
      <c r="AS221" s="1032"/>
      <c r="AT221" s="1032"/>
      <c r="AU221" s="1032"/>
      <c r="AV221" s="1032"/>
      <c r="AW221" s="1032"/>
      <c r="AX221" s="1032"/>
      <c r="AY221" s="1032"/>
      <c r="AZ221" s="1032"/>
      <c r="BA221" s="1032"/>
      <c r="BB221" s="1032"/>
      <c r="BC221" s="1032"/>
      <c r="BD221" s="1032"/>
      <c r="BE221" s="1032"/>
      <c r="BF221" s="1032"/>
      <c r="BG221" s="1032"/>
      <c r="BH221" s="1032"/>
      <c r="BI221" s="1032"/>
      <c r="BJ221" s="1032"/>
      <c r="BK221" s="1032"/>
      <c r="BL221" s="1032"/>
      <c r="BM221" s="1032"/>
      <c r="BN221" s="1032"/>
      <c r="BO221" s="1032"/>
      <c r="BP221" s="1032"/>
      <c r="BQ221" s="1032"/>
      <c r="BR221" s="1032"/>
      <c r="BS221" s="1032"/>
      <c r="BT221" s="1032"/>
      <c r="BU221" s="1032"/>
      <c r="BV221" s="1032"/>
      <c r="BW221" s="1032"/>
      <c r="BX221" s="1032"/>
      <c r="BY221" s="1032"/>
      <c r="BZ221" s="1032"/>
    </row>
    <row r="222" spans="1:78" s="979" customFormat="1">
      <c r="A222" s="986" t="str">
        <f t="shared" si="54"/>
        <v xml:space="preserve">	'I1939_BADD_45(right)' run on 11 July 2022 at 12:49	(Run Number : 2550)</v>
      </c>
      <c r="B222" s="987">
        <f t="shared" si="54"/>
        <v>0</v>
      </c>
      <c r="C222" s="988">
        <f t="shared" si="54"/>
        <v>0</v>
      </c>
      <c r="D222" s="962">
        <f t="shared" si="55"/>
        <v>0.34684341945072644</v>
      </c>
      <c r="E222" s="989">
        <f t="shared" si="56"/>
        <v>1.2677619048553003E-2</v>
      </c>
      <c r="F222" s="990">
        <f t="shared" si="40"/>
        <v>3.6551418702507693E-2</v>
      </c>
      <c r="G222" s="991">
        <f t="shared" si="24"/>
        <v>5.0127314260557645</v>
      </c>
      <c r="H222" s="989">
        <f t="shared" si="25"/>
        <v>0.1834283081160116</v>
      </c>
      <c r="I222" s="990">
        <f t="shared" si="26"/>
        <v>3.6592486715439486E-2</v>
      </c>
      <c r="J222" s="965">
        <f t="shared" si="57"/>
        <v>2.1646706096750212</v>
      </c>
      <c r="K222" s="966">
        <f t="shared" si="58"/>
        <v>2.5780488221538067</v>
      </c>
      <c r="L222" s="962">
        <f t="shared" si="59"/>
        <v>0.10481887480148928</v>
      </c>
      <c r="M222" s="962">
        <f t="shared" si="60"/>
        <v>1.7964663955799889E-4</v>
      </c>
      <c r="N222" s="967">
        <f t="shared" si="31"/>
        <v>1.7138768174932407E-3</v>
      </c>
      <c r="O222" s="992"/>
      <c r="P222" s="986" t="str">
        <f t="shared" si="32"/>
        <v xml:space="preserve">	'I1939_BADD_45(right)' run on 11 July 2022 at 12:49	(Run Number : 2550)</v>
      </c>
      <c r="Q222" s="969">
        <f t="shared" si="33"/>
        <v>1919.445927670477</v>
      </c>
      <c r="R222" s="970">
        <f t="shared" si="41"/>
        <v>60.393304875231024</v>
      </c>
      <c r="S222" s="993">
        <f t="shared" si="34"/>
        <v>1821.3819936147959</v>
      </c>
      <c r="T222" s="972">
        <f t="shared" si="42"/>
        <v>30.51129751202302</v>
      </c>
      <c r="U222" s="969">
        <f>LOOKUP(L222, '6. 207Pb-206Pb table'!$D$7:$D$9207, '6. 207Pb-206Pb table'!$A$7:$A$9207)</f>
        <v>1711</v>
      </c>
      <c r="V222" s="973">
        <f t="shared" si="43"/>
        <v>3.1526509113192906</v>
      </c>
      <c r="W222" s="974">
        <f t="shared" si="35"/>
        <v>0.99890255284714824</v>
      </c>
      <c r="X222" s="975">
        <f t="shared" si="63"/>
        <v>1.7110000000000001</v>
      </c>
      <c r="Y222" s="976">
        <f t="shared" si="37"/>
        <v>-12.182695948011514</v>
      </c>
      <c r="Z222" s="994">
        <f t="shared" si="44"/>
        <v>-5.3840399432663242</v>
      </c>
      <c r="AA222" s="995">
        <f t="shared" si="61"/>
        <v>1.9252867640280724E-4</v>
      </c>
      <c r="AB222" s="996">
        <f t="shared" si="62"/>
        <v>70.802440000000004</v>
      </c>
      <c r="AD222" s="980">
        <v>1718</v>
      </c>
      <c r="AE222" s="980">
        <v>2.827929261349563</v>
      </c>
    </row>
    <row r="223" spans="1:78">
      <c r="A223" s="116" t="str">
        <f t="shared" ref="A223:C232" si="64">A66</f>
        <v xml:space="preserve">	'I1939_BADD_52(upper)' run on 11 July 2022 at 14:00	(Run Number : 2566)</v>
      </c>
      <c r="B223" s="134">
        <f t="shared" si="64"/>
        <v>0</v>
      </c>
      <c r="C223" s="135">
        <f t="shared" si="64"/>
        <v>0</v>
      </c>
      <c r="D223" s="129">
        <f t="shared" ref="D223:D232" si="65">F66*(D$184/D$183)*1.0027</f>
        <v>0.29939544144552321</v>
      </c>
      <c r="E223" s="117">
        <f t="shared" ref="E223:E232" si="66">D223*SQRT(((G66/F66)^2)+((E$183/D$183)^2)+((E$184/D$184)^2))</f>
        <v>1.0845634921075991E-2</v>
      </c>
      <c r="F223" s="165">
        <f t="shared" si="40"/>
        <v>3.6225117084988816E-2</v>
      </c>
      <c r="G223" s="193">
        <f t="shared" si="24"/>
        <v>4.2968290975889945</v>
      </c>
      <c r="H223" s="117">
        <f t="shared" si="25"/>
        <v>0.15579951650249671</v>
      </c>
      <c r="I223" s="165">
        <f t="shared" si="26"/>
        <v>3.6259183915394212E-2</v>
      </c>
      <c r="J223" s="168">
        <f t="shared" ref="J223:J232" si="67">H66*(F$184/F$183)</f>
        <v>17.780348336306044</v>
      </c>
      <c r="K223" s="328">
        <f t="shared" ref="K223:K232" si="68">J223*SQRT(((I66/H66)^2)+((G$183/F$183)^2)+((G$184/F$184)^2))</f>
        <v>15.602175889610317</v>
      </c>
      <c r="L223" s="129">
        <f t="shared" ref="L223:L232" si="69">D66*(H$184/H$183)</f>
        <v>0.10408817952952078</v>
      </c>
      <c r="M223" s="129">
        <f t="shared" ref="M223:M232" si="70">L223*SQRT(((E66/D66)^2)+((I$183/H$183)^2)+((I$184/H$184)^2))</f>
        <v>1.6159346112907795E-4</v>
      </c>
      <c r="N223" s="331">
        <f t="shared" si="31"/>
        <v>1.5524669742470413E-3</v>
      </c>
      <c r="O223" s="285"/>
      <c r="P223" s="136" t="str">
        <f t="shared" si="32"/>
        <v xml:space="preserve">	'I1939_BADD_52(upper)' run on 11 July 2022 at 14:00	(Run Number : 2566)</v>
      </c>
      <c r="Q223" s="131">
        <f t="shared" si="33"/>
        <v>1688.2557291214084</v>
      </c>
      <c r="R223" s="819">
        <f t="shared" si="41"/>
        <v>53.58110477784885</v>
      </c>
      <c r="S223" s="173">
        <f t="shared" si="34"/>
        <v>1692.6676393962109</v>
      </c>
      <c r="T223" s="818">
        <f t="shared" si="42"/>
        <v>29.43390077141521</v>
      </c>
      <c r="U223" s="131">
        <f>LOOKUP(L223, '6. 207Pb-206Pb table'!$D$7:$D$9207, '6. 207Pb-206Pb table'!$A$7:$A$9207)</f>
        <v>1698</v>
      </c>
      <c r="V223" s="116">
        <f t="shared" si="43"/>
        <v>2.8606214766778466</v>
      </c>
      <c r="W223" s="132">
        <f t="shared" si="35"/>
        <v>0.99908298223818481</v>
      </c>
      <c r="X223" s="133">
        <f t="shared" ref="X223:X232" si="71">U223/1000</f>
        <v>1.698</v>
      </c>
      <c r="Y223" s="414">
        <f t="shared" si="37"/>
        <v>0.57386754290880915</v>
      </c>
      <c r="Z223" s="121">
        <f t="shared" si="44"/>
        <v>0.26064835010234266</v>
      </c>
      <c r="AA223" s="411">
        <f t="shared" ref="AA223:AA232" si="72">N66</f>
        <v>9.6271587371284627E-5</v>
      </c>
      <c r="AB223" s="321">
        <f t="shared" ref="AB223:AB232" si="73">O66</f>
        <v>116.64149999999999</v>
      </c>
      <c r="AD223" s="7">
        <v>1719</v>
      </c>
      <c r="AE223" s="7">
        <v>2.8790790055566533</v>
      </c>
    </row>
    <row r="224" spans="1:78">
      <c r="A224" s="116" t="str">
        <f t="shared" si="64"/>
        <v xml:space="preserve">	'I1939_BADD_52(upper)' run on 11 July 2022 at 14:03	(Run Number : 2567)</v>
      </c>
      <c r="B224" s="134">
        <f t="shared" si="64"/>
        <v>0</v>
      </c>
      <c r="C224" s="135">
        <f t="shared" si="64"/>
        <v>0</v>
      </c>
      <c r="D224" s="117">
        <f t="shared" si="65"/>
        <v>0.3065499226068551</v>
      </c>
      <c r="E224" s="117">
        <f t="shared" si="66"/>
        <v>1.0815414969769337E-2</v>
      </c>
      <c r="F224" s="165">
        <f t="shared" si="40"/>
        <v>3.5281088567227975E-2</v>
      </c>
      <c r="G224" s="193">
        <f t="shared" si="24"/>
        <v>4.4455268341190068</v>
      </c>
      <c r="H224" s="117">
        <f t="shared" si="25"/>
        <v>0.15700415368332185</v>
      </c>
      <c r="I224" s="165">
        <f t="shared" si="26"/>
        <v>3.5317333477402388E-2</v>
      </c>
      <c r="J224" s="166">
        <f t="shared" si="67"/>
        <v>14.209159274833913</v>
      </c>
      <c r="K224" s="329">
        <f t="shared" si="68"/>
        <v>12.533686187395547</v>
      </c>
      <c r="L224" s="117">
        <f t="shared" si="69"/>
        <v>0.10517694242131</v>
      </c>
      <c r="M224" s="117">
        <f t="shared" si="70"/>
        <v>1.6635453676379418E-4</v>
      </c>
      <c r="N224" s="334">
        <f t="shared" si="31"/>
        <v>1.5816635560427638E-3</v>
      </c>
      <c r="O224" s="285"/>
      <c r="P224" s="136" t="str">
        <f t="shared" si="32"/>
        <v xml:space="preserve">	'I1939_BADD_52(upper)' run on 11 July 2022 at 14:03	(Run Number : 2567)</v>
      </c>
      <c r="Q224" s="120">
        <f t="shared" si="33"/>
        <v>1723.6512357315214</v>
      </c>
      <c r="R224" s="819">
        <f t="shared" si="41"/>
        <v>53.141039402220258</v>
      </c>
      <c r="S224" s="173">
        <f t="shared" si="34"/>
        <v>1720.7782589926048</v>
      </c>
      <c r="T224" s="818">
        <f t="shared" si="42"/>
        <v>28.859732422313073</v>
      </c>
      <c r="U224" s="120">
        <f>LOOKUP(L224, '6. 207Pb-206Pb table'!$D$7:$D$9207, '6. 207Pb-206Pb table'!$A$7:$A$9207)</f>
        <v>1717</v>
      </c>
      <c r="V224" s="116">
        <f t="shared" si="43"/>
        <v>2.9076765178064936</v>
      </c>
      <c r="W224" s="137">
        <f t="shared" si="35"/>
        <v>0.99899667827264427</v>
      </c>
      <c r="X224" s="138">
        <f t="shared" si="71"/>
        <v>1.7170000000000001</v>
      </c>
      <c r="Y224" s="121">
        <f t="shared" si="37"/>
        <v>-0.38737540661161385</v>
      </c>
      <c r="Z224" s="121">
        <f t="shared" si="44"/>
        <v>-0.16695798682385166</v>
      </c>
      <c r="AA224" s="411">
        <f t="shared" si="72"/>
        <v>1.2718476346508295E-4</v>
      </c>
      <c r="AB224" s="321">
        <f t="shared" si="73"/>
        <v>116.4456</v>
      </c>
      <c r="AD224" s="7">
        <v>1720.5</v>
      </c>
      <c r="AE224" s="7">
        <v>2.9306292231981939</v>
      </c>
    </row>
    <row r="225" spans="1:31">
      <c r="A225" s="116" t="str">
        <f t="shared" si="64"/>
        <v xml:space="preserve">	'I1939_BADD_53(left)' run on 11 July 2022 at 14:05	(Run Number : 2568)</v>
      </c>
      <c r="B225" s="134">
        <f t="shared" si="64"/>
        <v>0</v>
      </c>
      <c r="C225" s="135">
        <f t="shared" si="64"/>
        <v>0</v>
      </c>
      <c r="D225" s="117">
        <f t="shared" si="65"/>
        <v>0.29438750981747269</v>
      </c>
      <c r="E225" s="117">
        <f t="shared" si="66"/>
        <v>1.1736943822539965E-2</v>
      </c>
      <c r="F225" s="165">
        <f t="shared" si="40"/>
        <v>3.9869027832794779E-2</v>
      </c>
      <c r="G225" s="193">
        <f t="shared" ref="G225:G256" si="74">($D225)*($L225)/($C$186)</f>
        <v>4.277703472116281</v>
      </c>
      <c r="H225" s="117">
        <f t="shared" ref="H225:H256" si="75">G225*SQRT(((E225/D225)^2)+(M225/L225)^2)+2*(M225*E225)</f>
        <v>0.17066962217309431</v>
      </c>
      <c r="I225" s="165">
        <f t="shared" si="26"/>
        <v>3.9897487819243349E-2</v>
      </c>
      <c r="J225" s="166">
        <f t="shared" si="67"/>
        <v>16.545225026489856</v>
      </c>
      <c r="K225" s="329">
        <f t="shared" si="68"/>
        <v>14.485567954367987</v>
      </c>
      <c r="L225" s="117">
        <f t="shared" si="69"/>
        <v>0.1053876723145776</v>
      </c>
      <c r="M225" s="117">
        <f t="shared" si="70"/>
        <v>1.5637492498673489E-4</v>
      </c>
      <c r="N225" s="334">
        <f t="shared" ref="N225:N256" si="76">(M225/L225)</f>
        <v>1.4838066118394054E-3</v>
      </c>
      <c r="O225" s="285"/>
      <c r="P225" s="136" t="str">
        <f t="shared" ref="P225:P256" si="77">A225</f>
        <v xml:space="preserve">	'I1939_BADD_53(left)' run on 11 July 2022 at 14:05	(Run Number : 2568)</v>
      </c>
      <c r="Q225" s="120">
        <f t="shared" ref="Q225:Q256" si="78">((LN(D225+1))/F$186)/(10^6)</f>
        <v>1663.3637457369798</v>
      </c>
      <c r="R225" s="819">
        <f t="shared" si="41"/>
        <v>58.187985494904297</v>
      </c>
      <c r="S225" s="173">
        <f t="shared" ref="S225:S256" si="79">((LN(G225+1))/H$186)/(10^6)</f>
        <v>1688.9948772848259</v>
      </c>
      <c r="T225" s="818">
        <f t="shared" si="42"/>
        <v>32.313935083383285</v>
      </c>
      <c r="U225" s="120">
        <f>LOOKUP(L225, '6. 207Pb-206Pb table'!$D$7:$D$9207, '6. 207Pb-206Pb table'!$A$7:$A$9207)</f>
        <v>1721</v>
      </c>
      <c r="V225" s="116">
        <f t="shared" si="43"/>
        <v>2.7259300355540543</v>
      </c>
      <c r="W225" s="137">
        <f t="shared" ref="W225:W256" si="80">(I225^2+F225^2-N225^2)/(2*I225*F225)</f>
        <v>0.99930819513674285</v>
      </c>
      <c r="X225" s="138">
        <f t="shared" si="71"/>
        <v>1.7210000000000001</v>
      </c>
      <c r="Y225" s="121">
        <f t="shared" ref="Y225:Y256" si="81">((U225-Q225)/(U225)*100)</f>
        <v>3.3489979234758973</v>
      </c>
      <c r="Z225" s="121">
        <f t="shared" si="44"/>
        <v>1.5175375539948255</v>
      </c>
      <c r="AA225" s="411">
        <f t="shared" si="72"/>
        <v>1.866715449063914E-4</v>
      </c>
      <c r="AB225" s="321">
        <f t="shared" si="73"/>
        <v>275.00619999999998</v>
      </c>
      <c r="AD225" s="7">
        <v>1720.5</v>
      </c>
      <c r="AE225" s="7">
        <v>2.73856703652435</v>
      </c>
    </row>
    <row r="226" spans="1:31">
      <c r="A226" s="116" t="str">
        <f t="shared" si="64"/>
        <v xml:space="preserve">	'I1939_BADD_53(right_upper)' run on 11 July 2022 at 14:07	(Run Number : 2569)</v>
      </c>
      <c r="B226" s="134">
        <f t="shared" si="64"/>
        <v>0</v>
      </c>
      <c r="C226" s="135">
        <f t="shared" si="64"/>
        <v>0</v>
      </c>
      <c r="D226" s="117">
        <f t="shared" si="65"/>
        <v>0.31684349570882436</v>
      </c>
      <c r="E226" s="117">
        <f t="shared" si="66"/>
        <v>1.2012602650724305E-2</v>
      </c>
      <c r="F226" s="165">
        <f t="shared" si="40"/>
        <v>3.7913363579865793E-2</v>
      </c>
      <c r="G226" s="193">
        <f t="shared" si="74"/>
        <v>4.5963924779167469</v>
      </c>
      <c r="H226" s="117">
        <f t="shared" si="75"/>
        <v>0.17441206196421558</v>
      </c>
      <c r="I226" s="165">
        <f t="shared" si="26"/>
        <v>3.7945424112969896E-2</v>
      </c>
      <c r="J226" s="166">
        <f t="shared" si="67"/>
        <v>10.57085682820659</v>
      </c>
      <c r="K226" s="329">
        <f t="shared" si="68"/>
        <v>9.3976585756064441</v>
      </c>
      <c r="L226" s="117">
        <f t="shared" si="69"/>
        <v>0.10521334427951393</v>
      </c>
      <c r="M226" s="117">
        <f t="shared" si="70"/>
        <v>1.619004451395889E-4</v>
      </c>
      <c r="N226" s="334">
        <f t="shared" si="76"/>
        <v>1.5387824258249769E-3</v>
      </c>
      <c r="O226" s="285"/>
      <c r="P226" s="136" t="str">
        <f t="shared" si="77"/>
        <v xml:space="preserve">	'I1939_BADD_53(right_upper)' run on 11 July 2022 at 14:07	(Run Number : 2569)</v>
      </c>
      <c r="Q226" s="120">
        <f t="shared" si="78"/>
        <v>1774.238263171266</v>
      </c>
      <c r="R226" s="819">
        <f t="shared" si="41"/>
        <v>58.537445810445661</v>
      </c>
      <c r="S226" s="173">
        <f t="shared" si="79"/>
        <v>1748.5249160147002</v>
      </c>
      <c r="T226" s="818">
        <f t="shared" si="42"/>
        <v>31.159829429394449</v>
      </c>
      <c r="U226" s="120">
        <f>LOOKUP(L226, '6. 207Pb-206Pb table'!$D$7:$D$9207, '6. 207Pb-206Pb table'!$A$7:$A$9207)</f>
        <v>1718</v>
      </c>
      <c r="V226" s="116">
        <f t="shared" si="43"/>
        <v>2.827929261349563</v>
      </c>
      <c r="W226" s="137">
        <f t="shared" si="80"/>
        <v>0.99917740863599525</v>
      </c>
      <c r="X226" s="138">
        <f t="shared" si="71"/>
        <v>1.718</v>
      </c>
      <c r="Y226" s="121">
        <f t="shared" si="81"/>
        <v>-3.2734728271982538</v>
      </c>
      <c r="Z226" s="121">
        <f t="shared" si="44"/>
        <v>-1.4705736773355527</v>
      </c>
      <c r="AA226" s="411">
        <f t="shared" si="72"/>
        <v>1.0331728454561137E-4</v>
      </c>
      <c r="AB226" s="321">
        <f t="shared" si="73"/>
        <v>83.670789999999997</v>
      </c>
      <c r="AD226" s="7">
        <v>1721</v>
      </c>
      <c r="AE226" s="7">
        <v>2.7259300355540543</v>
      </c>
    </row>
    <row r="227" spans="1:31" s="1082" customFormat="1">
      <c r="A227" s="1063" t="str">
        <f t="shared" si="64"/>
        <v xml:space="preserve">	'I1939_BADD_54(right)' run on 11 July 2022 at 14:09	(Run Number : 2570)</v>
      </c>
      <c r="B227" s="1064">
        <f t="shared" si="64"/>
        <v>0</v>
      </c>
      <c r="C227" s="1065">
        <f t="shared" si="64"/>
        <v>0</v>
      </c>
      <c r="D227" s="1066">
        <f t="shared" si="65"/>
        <v>0.35905278801114937</v>
      </c>
      <c r="E227" s="1066">
        <f t="shared" si="66"/>
        <v>1.3011866714946195E-2</v>
      </c>
      <c r="F227" s="1067">
        <f t="shared" si="40"/>
        <v>3.6239425369793112E-2</v>
      </c>
      <c r="G227" s="1068">
        <f t="shared" si="74"/>
        <v>5.2281596697483117</v>
      </c>
      <c r="H227" s="1066">
        <f t="shared" si="75"/>
        <v>0.18964958596025536</v>
      </c>
      <c r="I227" s="1067">
        <f t="shared" si="26"/>
        <v>3.6274635424320398E-2</v>
      </c>
      <c r="J227" s="1069">
        <f t="shared" si="67"/>
        <v>11.891441937934385</v>
      </c>
      <c r="K227" s="1070">
        <f t="shared" si="68"/>
        <v>10.533042589706413</v>
      </c>
      <c r="L227" s="1066">
        <f t="shared" si="69"/>
        <v>0.10560611235920202</v>
      </c>
      <c r="M227" s="1066">
        <f t="shared" si="70"/>
        <v>1.6674431641595792E-4</v>
      </c>
      <c r="N227" s="1071">
        <f t="shared" si="76"/>
        <v>1.578926756140821E-3</v>
      </c>
      <c r="O227" s="1072"/>
      <c r="P227" s="1073" t="str">
        <f t="shared" si="77"/>
        <v xml:space="preserve">	'I1939_BADD_54(right)' run on 11 July 2022 at 14:09	(Run Number : 2570)</v>
      </c>
      <c r="Q227" s="1074">
        <f t="shared" si="78"/>
        <v>1977.6186275377968</v>
      </c>
      <c r="R227" s="1075">
        <f t="shared" si="41"/>
        <v>61.423805449386691</v>
      </c>
      <c r="S227" s="1076">
        <f t="shared" si="79"/>
        <v>1857.1234552203362</v>
      </c>
      <c r="T227" s="1077">
        <f t="shared" si="42"/>
        <v>30.455813780128892</v>
      </c>
      <c r="U227" s="1074">
        <f>LOOKUP(L227, '6. 207Pb-206Pb table'!$D$7:$D$9207, '6. 207Pb-206Pb table'!$A$7:$A$9207)</f>
        <v>1724.5</v>
      </c>
      <c r="V227" s="1063">
        <f t="shared" si="43"/>
        <v>2.8998803252206686</v>
      </c>
      <c r="W227" s="1078">
        <f t="shared" si="80"/>
        <v>0.99905225044317192</v>
      </c>
      <c r="X227" s="1079">
        <f t="shared" si="71"/>
        <v>1.7244999999999999</v>
      </c>
      <c r="Y227" s="1072">
        <f t="shared" si="81"/>
        <v>-14.677798059599697</v>
      </c>
      <c r="Z227" s="1072">
        <f t="shared" si="44"/>
        <v>-6.4882693705015217</v>
      </c>
      <c r="AA227" s="1080">
        <f t="shared" si="72"/>
        <v>1.1125323342590003E-4</v>
      </c>
      <c r="AB227" s="1081">
        <f t="shared" si="73"/>
        <v>75.080879999999993</v>
      </c>
      <c r="AD227" s="1083">
        <v>1721.5</v>
      </c>
      <c r="AE227" s="1083">
        <v>2.8764892644729558</v>
      </c>
    </row>
    <row r="228" spans="1:31" s="1032" customFormat="1">
      <c r="A228" s="1012" t="str">
        <f t="shared" si="64"/>
        <v xml:space="preserve">	'I1939_BADD_54(left_upper)' run on 11 July 2022 at 14:11	(Run Number : 2571)</v>
      </c>
      <c r="B228" s="1013">
        <f t="shared" si="64"/>
        <v>0</v>
      </c>
      <c r="C228" s="1014">
        <f t="shared" si="64"/>
        <v>0</v>
      </c>
      <c r="D228" s="1015">
        <f t="shared" si="65"/>
        <v>0.33326246887234645</v>
      </c>
      <c r="E228" s="1015">
        <f t="shared" si="66"/>
        <v>1.184841855404835E-2</v>
      </c>
      <c r="F228" s="1016">
        <f t="shared" si="40"/>
        <v>3.5552813955137541E-2</v>
      </c>
      <c r="G228" s="1017">
        <f t="shared" si="74"/>
        <v>4.9214083227118266</v>
      </c>
      <c r="H228" s="1015">
        <f t="shared" si="75"/>
        <v>0.17528502850404051</v>
      </c>
      <c r="I228" s="1016">
        <f t="shared" si="26"/>
        <v>3.5616843190010662E-2</v>
      </c>
      <c r="J228" s="1018">
        <f t="shared" si="67"/>
        <v>4.4752271824803946</v>
      </c>
      <c r="K228" s="1019">
        <f t="shared" si="68"/>
        <v>4.2181506342791124</v>
      </c>
      <c r="L228" s="1015">
        <f t="shared" si="69"/>
        <v>0.10710296852430054</v>
      </c>
      <c r="M228" s="1015">
        <f t="shared" si="70"/>
        <v>2.2667381535143336E-4</v>
      </c>
      <c r="N228" s="1020">
        <f t="shared" si="76"/>
        <v>2.1164102029534639E-3</v>
      </c>
      <c r="O228" s="1021"/>
      <c r="P228" s="1022" t="str">
        <f t="shared" si="77"/>
        <v xml:space="preserve">	'I1939_BADD_54(left_upper)' run on 11 July 2022 at 14:11	(Run Number : 2571)</v>
      </c>
      <c r="Q228" s="1023">
        <f t="shared" si="78"/>
        <v>1854.1154044583084</v>
      </c>
      <c r="R228" s="1024">
        <f t="shared" si="41"/>
        <v>57.03301195799213</v>
      </c>
      <c r="S228" s="1025">
        <f t="shared" si="79"/>
        <v>1805.8425352360514</v>
      </c>
      <c r="T228" s="1026">
        <f t="shared" si="42"/>
        <v>29.619492008441966</v>
      </c>
      <c r="U228" s="1023">
        <f>LOOKUP(L228, '6. 207Pb-206Pb table'!$D$7:$D$9207, '6. 207Pb-206Pb table'!$A$7:$A$9207)</f>
        <v>1750.5</v>
      </c>
      <c r="V228" s="1012">
        <f t="shared" si="43"/>
        <v>3.873990409433997</v>
      </c>
      <c r="W228" s="1027">
        <f t="shared" si="80"/>
        <v>0.99823297535312228</v>
      </c>
      <c r="X228" s="1028">
        <f t="shared" si="71"/>
        <v>1.7504999999999999</v>
      </c>
      <c r="Y228" s="1021">
        <f t="shared" si="81"/>
        <v>-5.9191890578867961</v>
      </c>
      <c r="Z228" s="1021">
        <f t="shared" si="44"/>
        <v>-2.6731494180884923</v>
      </c>
      <c r="AA228" s="1029">
        <f t="shared" si="72"/>
        <v>2.9100481615098895E-4</v>
      </c>
      <c r="AB228" s="1030">
        <f t="shared" si="73"/>
        <v>91.697479999999999</v>
      </c>
      <c r="AD228" s="1031">
        <v>1722.5</v>
      </c>
      <c r="AE228" s="1031">
        <v>2.9967639999345885</v>
      </c>
    </row>
    <row r="229" spans="1:31">
      <c r="A229" s="116" t="str">
        <f t="shared" si="64"/>
        <v xml:space="preserve">	'I1939_BADD_55' run on 11 July 2022 at 14:13	(Run Number : 2572)</v>
      </c>
      <c r="B229" s="134">
        <f t="shared" si="64"/>
        <v>0</v>
      </c>
      <c r="C229" s="135">
        <f t="shared" si="64"/>
        <v>0</v>
      </c>
      <c r="D229" s="117">
        <f t="shared" si="65"/>
        <v>0.30343221724428832</v>
      </c>
      <c r="E229" s="117">
        <f t="shared" si="66"/>
        <v>1.0856957279442284E-2</v>
      </c>
      <c r="F229" s="165">
        <f t="shared" si="40"/>
        <v>3.5780502736469558E-2</v>
      </c>
      <c r="G229" s="193">
        <f t="shared" si="74"/>
        <v>4.3158377772082517</v>
      </c>
      <c r="H229" s="117">
        <f t="shared" si="75"/>
        <v>0.15455730233430506</v>
      </c>
      <c r="I229" s="165">
        <f t="shared" si="26"/>
        <v>3.5811657043857241E-2</v>
      </c>
      <c r="J229" s="166">
        <f t="shared" si="67"/>
        <v>22.910998253313579</v>
      </c>
      <c r="K229" s="329">
        <f t="shared" si="68"/>
        <v>20.033892861983286</v>
      </c>
      <c r="L229" s="117">
        <f t="shared" si="69"/>
        <v>0.10315776819704846</v>
      </c>
      <c r="M229" s="117">
        <f t="shared" si="70"/>
        <v>1.5215595869038251E-4</v>
      </c>
      <c r="N229" s="334">
        <f t="shared" si="76"/>
        <v>1.4749830415072512E-3</v>
      </c>
      <c r="O229" s="285"/>
      <c r="P229" s="136" t="str">
        <f t="shared" si="77"/>
        <v xml:space="preserve">	'I1939_BADD_55' run on 11 July 2022 at 14:13	(Run Number : 2572)</v>
      </c>
      <c r="Q229" s="120">
        <f t="shared" si="78"/>
        <v>1708.2508377463191</v>
      </c>
      <c r="R229" s="819">
        <f t="shared" si="41"/>
        <v>53.471380947747321</v>
      </c>
      <c r="S229" s="173">
        <f t="shared" si="79"/>
        <v>1696.3048273277354</v>
      </c>
      <c r="T229" s="818">
        <f t="shared" si="42"/>
        <v>29.099620263988072</v>
      </c>
      <c r="U229" s="120">
        <f>LOOKUP(L229, '6. 207Pb-206Pb table'!$D$7:$D$9207, '6. 207Pb-206Pb table'!$A$7:$A$9207)</f>
        <v>1681.5</v>
      </c>
      <c r="V229" s="116">
        <f t="shared" si="43"/>
        <v>2.7234510292790164</v>
      </c>
      <c r="W229" s="137">
        <f t="shared" si="80"/>
        <v>0.99915144615042306</v>
      </c>
      <c r="X229" s="138">
        <f t="shared" si="71"/>
        <v>1.6815</v>
      </c>
      <c r="Y229" s="121">
        <f t="shared" si="81"/>
        <v>-1.5908913319250146</v>
      </c>
      <c r="Z229" s="121">
        <f t="shared" si="44"/>
        <v>-0.70423724711099034</v>
      </c>
      <c r="AA229" s="411">
        <f t="shared" si="72"/>
        <v>5.1569901796876622E-5</v>
      </c>
      <c r="AB229" s="321">
        <f t="shared" si="73"/>
        <v>86.83108</v>
      </c>
      <c r="AD229" s="7">
        <v>1724.5</v>
      </c>
      <c r="AE229" s="7">
        <v>3.1354810462852072</v>
      </c>
    </row>
    <row r="230" spans="1:31" s="979" customFormat="1">
      <c r="A230" s="973" t="str">
        <f t="shared" si="64"/>
        <v xml:space="preserve">	'I1939_BADD_56' run on 11 July 2022 at 14:14	(Run Number : 2573)</v>
      </c>
      <c r="B230" s="960">
        <f t="shared" si="64"/>
        <v>0</v>
      </c>
      <c r="C230" s="961">
        <f t="shared" si="64"/>
        <v>0</v>
      </c>
      <c r="D230" s="962">
        <f t="shared" si="65"/>
        <v>0.35015707637546745</v>
      </c>
      <c r="E230" s="962">
        <f t="shared" si="66"/>
        <v>1.2309598881884839E-2</v>
      </c>
      <c r="F230" s="963">
        <f t="shared" si="40"/>
        <v>3.5154505541637168E-2</v>
      </c>
      <c r="G230" s="964">
        <f t="shared" si="74"/>
        <v>5.097597432998735</v>
      </c>
      <c r="H230" s="962">
        <f t="shared" si="75"/>
        <v>0.1794192247450368</v>
      </c>
      <c r="I230" s="963">
        <f t="shared" si="26"/>
        <v>3.5196821071743767E-2</v>
      </c>
      <c r="J230" s="965">
        <f t="shared" si="67"/>
        <v>11.943516049316068</v>
      </c>
      <c r="K230" s="966">
        <f t="shared" si="68"/>
        <v>10.789133201465843</v>
      </c>
      <c r="L230" s="962">
        <f t="shared" si="69"/>
        <v>0.10558473737859758</v>
      </c>
      <c r="M230" s="962">
        <f t="shared" si="70"/>
        <v>1.8028918859234775E-4</v>
      </c>
      <c r="N230" s="967">
        <f t="shared" si="76"/>
        <v>1.7075307764026606E-3</v>
      </c>
      <c r="O230" s="968"/>
      <c r="P230" s="959" t="str">
        <f t="shared" si="77"/>
        <v xml:space="preserve">	'I1939_BADD_56' run on 11 July 2022 at 14:14	(Run Number : 2573)</v>
      </c>
      <c r="Q230" s="969">
        <f t="shared" si="78"/>
        <v>1935.2861377720913</v>
      </c>
      <c r="R230" s="970">
        <f t="shared" si="41"/>
        <v>58.504803563778069</v>
      </c>
      <c r="S230" s="971">
        <f t="shared" si="79"/>
        <v>1835.6125801115413</v>
      </c>
      <c r="T230" s="972">
        <f t="shared" si="42"/>
        <v>29.444596359745447</v>
      </c>
      <c r="U230" s="969">
        <f>LOOKUP(L230, '6. 207Pb-206Pb table'!$D$7:$D$9207, '6. 207Pb-206Pb table'!$A$7:$A$9207)</f>
        <v>1724.5</v>
      </c>
      <c r="V230" s="973">
        <f t="shared" si="43"/>
        <v>3.1354416275559047</v>
      </c>
      <c r="W230" s="974">
        <f t="shared" si="80"/>
        <v>0.99882251372444886</v>
      </c>
      <c r="X230" s="975">
        <f t="shared" si="71"/>
        <v>1.7244999999999999</v>
      </c>
      <c r="Y230" s="976">
        <f t="shared" si="81"/>
        <v>-12.223029154658814</v>
      </c>
      <c r="Z230" s="976">
        <f t="shared" si="44"/>
        <v>-5.4299888081227499</v>
      </c>
      <c r="AA230" s="977">
        <f t="shared" si="72"/>
        <v>1.2097954953736305E-4</v>
      </c>
      <c r="AB230" s="978">
        <f t="shared" si="73"/>
        <v>76.556730000000002</v>
      </c>
      <c r="AD230" s="980">
        <v>1724.5</v>
      </c>
      <c r="AE230" s="980">
        <v>2.8998803252206686</v>
      </c>
    </row>
    <row r="231" spans="1:31" s="979" customFormat="1">
      <c r="A231" s="973" t="str">
        <f t="shared" si="64"/>
        <v xml:space="preserve">	'I1939_BADD_57(up)' run on 11 July 2022 at 14:17	(Run Number : 2575)</v>
      </c>
      <c r="B231" s="960">
        <f t="shared" si="64"/>
        <v>0</v>
      </c>
      <c r="C231" s="961">
        <f t="shared" si="64"/>
        <v>0</v>
      </c>
      <c r="D231" s="962">
        <f t="shared" si="65"/>
        <v>0.36015478866125017</v>
      </c>
      <c r="E231" s="962">
        <f t="shared" si="66"/>
        <v>1.2747255013773816E-2</v>
      </c>
      <c r="F231" s="963">
        <f t="shared" si="40"/>
        <v>3.5393823475615281E-2</v>
      </c>
      <c r="G231" s="964">
        <f t="shared" si="74"/>
        <v>5.2227706630384167</v>
      </c>
      <c r="H231" s="962">
        <f t="shared" si="75"/>
        <v>0.18503261993225531</v>
      </c>
      <c r="I231" s="963">
        <f t="shared" si="26"/>
        <v>3.542805760967687E-2</v>
      </c>
      <c r="J231" s="965">
        <f t="shared" si="67"/>
        <v>24.086152250310942</v>
      </c>
      <c r="K231" s="966">
        <f t="shared" si="68"/>
        <v>21.171330060277377</v>
      </c>
      <c r="L231" s="962">
        <f t="shared" si="69"/>
        <v>0.10517445699724763</v>
      </c>
      <c r="M231" s="962">
        <f t="shared" si="70"/>
        <v>1.6186417693394201E-4</v>
      </c>
      <c r="N231" s="967">
        <f t="shared" si="76"/>
        <v>1.5390065378533678E-3</v>
      </c>
      <c r="O231" s="968"/>
      <c r="P231" s="959" t="str">
        <f t="shared" si="77"/>
        <v xml:space="preserve">	'I1939_BADD_57(up)' run on 11 July 2022 at 14:17	(Run Number : 2575)</v>
      </c>
      <c r="Q231" s="969">
        <f t="shared" si="78"/>
        <v>1982.8434762044656</v>
      </c>
      <c r="R231" s="970">
        <f t="shared" si="41"/>
        <v>60.131960544674484</v>
      </c>
      <c r="S231" s="971">
        <f t="shared" si="79"/>
        <v>1856.2445444092389</v>
      </c>
      <c r="T231" s="972">
        <f t="shared" si="42"/>
        <v>29.750491261733032</v>
      </c>
      <c r="U231" s="969">
        <f>LOOKUP(L231, '6. 207Pb-206Pb table'!$D$7:$D$9207, '6. 207Pb-206Pb table'!$A$7:$A$9207)</f>
        <v>1717</v>
      </c>
      <c r="V231" s="973">
        <f t="shared" si="43"/>
        <v>2.8291904477072958</v>
      </c>
      <c r="W231" s="974">
        <f t="shared" si="80"/>
        <v>0.99905602353867284</v>
      </c>
      <c r="X231" s="975">
        <f t="shared" si="71"/>
        <v>1.7170000000000001</v>
      </c>
      <c r="Y231" s="976">
        <f t="shared" si="81"/>
        <v>-15.483021328157577</v>
      </c>
      <c r="Z231" s="976">
        <f t="shared" si="44"/>
        <v>-6.8201645185450275</v>
      </c>
      <c r="AA231" s="977">
        <f t="shared" si="72"/>
        <v>8.9139370155420897E-5</v>
      </c>
      <c r="AB231" s="978">
        <f t="shared" si="73"/>
        <v>110.75539999999999</v>
      </c>
      <c r="AD231" s="980">
        <v>1724.5</v>
      </c>
      <c r="AE231" s="980">
        <v>3.1354416275559047</v>
      </c>
    </row>
    <row r="232" spans="1:31">
      <c r="A232" s="139" t="str">
        <f t="shared" si="64"/>
        <v xml:space="preserve">	'I1939_BADD_57(below)' run on 11 July 2022 at 14:20	(Run Number : 2576)</v>
      </c>
      <c r="B232" s="140">
        <f t="shared" si="64"/>
        <v>0</v>
      </c>
      <c r="C232" s="141">
        <f t="shared" si="64"/>
        <v>0</v>
      </c>
      <c r="D232" s="117">
        <f t="shared" si="65"/>
        <v>0.31475779138473997</v>
      </c>
      <c r="E232" s="142">
        <f t="shared" si="66"/>
        <v>1.1239271733881024E-2</v>
      </c>
      <c r="F232" s="327">
        <f t="shared" si="40"/>
        <v>3.5707683944645713E-2</v>
      </c>
      <c r="G232" s="194">
        <f t="shared" si="74"/>
        <v>4.5112050751590624</v>
      </c>
      <c r="H232" s="142">
        <f t="shared" si="75"/>
        <v>0.16122601878229964</v>
      </c>
      <c r="I232" s="327">
        <f t="shared" si="26"/>
        <v>3.5739013433481501E-2</v>
      </c>
      <c r="J232" s="169">
        <f t="shared" si="67"/>
        <v>22.630226195439935</v>
      </c>
      <c r="K232" s="329">
        <f t="shared" si="68"/>
        <v>19.797744041517102</v>
      </c>
      <c r="L232" s="142">
        <f t="shared" si="69"/>
        <v>0.10394763122642393</v>
      </c>
      <c r="M232" s="117">
        <f t="shared" si="70"/>
        <v>1.5360633366559676E-4</v>
      </c>
      <c r="N232" s="334">
        <f t="shared" si="76"/>
        <v>1.477728081470214E-3</v>
      </c>
      <c r="O232" s="336"/>
      <c r="P232" s="136" t="str">
        <f t="shared" si="77"/>
        <v xml:space="preserve">	'I1939_BADD_57(below)' run on 11 July 2022 at 14:20	(Run Number : 2576)</v>
      </c>
      <c r="Q232" s="144">
        <f t="shared" si="78"/>
        <v>1764.0202385341665</v>
      </c>
      <c r="R232" s="819">
        <f t="shared" si="41"/>
        <v>54.871509796582586</v>
      </c>
      <c r="S232" s="174">
        <f t="shared" si="79"/>
        <v>1732.9508642272003</v>
      </c>
      <c r="T232" s="818">
        <f t="shared" si="42"/>
        <v>29.276560090032717</v>
      </c>
      <c r="U232" s="144">
        <f>LOOKUP(L232, '6. 207Pb-206Pb table'!$D$7:$D$9207, '6. 207Pb-206Pb table'!$A$7:$A$9207)</f>
        <v>1695.5</v>
      </c>
      <c r="V232" s="116">
        <f t="shared" si="43"/>
        <v>2.7237820158922994</v>
      </c>
      <c r="W232" s="137">
        <f t="shared" si="80"/>
        <v>0.99914481601076977</v>
      </c>
      <c r="X232" s="145">
        <f t="shared" si="71"/>
        <v>1.6955</v>
      </c>
      <c r="Y232" s="415">
        <f t="shared" si="81"/>
        <v>-4.041299825076174</v>
      </c>
      <c r="Z232" s="415">
        <f t="shared" si="44"/>
        <v>-1.7928595061938712</v>
      </c>
      <c r="AA232" s="322">
        <f t="shared" si="72"/>
        <v>4.9881468828598989E-5</v>
      </c>
      <c r="AB232" s="323">
        <f t="shared" si="73"/>
        <v>81.649429999999995</v>
      </c>
      <c r="AD232" s="7">
        <v>1725.5</v>
      </c>
      <c r="AE232" s="7">
        <v>2.7101889274027307</v>
      </c>
    </row>
    <row r="233" spans="1:31" s="1032" customFormat="1" ht="13.5" customHeight="1">
      <c r="A233" s="1012" t="str">
        <f t="shared" ref="A233:C242" si="82">A78</f>
        <v xml:space="preserve">	'I1939_BADD_58(lower)' run on 11 July 2022 at 14:28	(Run Number : 2579)</v>
      </c>
      <c r="B233" s="1013">
        <f t="shared" si="82"/>
        <v>0</v>
      </c>
      <c r="C233" s="1014">
        <f t="shared" si="82"/>
        <v>0</v>
      </c>
      <c r="D233" s="1035">
        <f t="shared" ref="D233:D242" si="83">F78*(D$184/D$183)*1.0027</f>
        <v>0.33713777995254202</v>
      </c>
      <c r="E233" s="1015">
        <f t="shared" ref="E233:E242" si="84">D233*SQRT(((G78/F78)^2)+((E$183/D$183)^2)+((E$184/D$184)^2))</f>
        <v>1.2260531666638964E-2</v>
      </c>
      <c r="F233" s="1016">
        <f t="shared" si="40"/>
        <v>3.6366531417406991E-2</v>
      </c>
      <c r="G233" s="1017">
        <f t="shared" si="74"/>
        <v>4.8979562188838424</v>
      </c>
      <c r="H233" s="1015">
        <f t="shared" si="75"/>
        <v>0.17827506692024603</v>
      </c>
      <c r="I233" s="1016">
        <f t="shared" si="26"/>
        <v>3.6397848194909301E-2</v>
      </c>
      <c r="J233" s="1018">
        <f t="shared" ref="J233:J242" si="85">H78*(F$184/F$183)</f>
        <v>20.370583656849476</v>
      </c>
      <c r="K233" s="1037">
        <f t="shared" ref="K233:K242" si="86">J233*SQRT(((I78/H78)^2)+((G$183/F$183)^2)+((G$184/F$184)^2))</f>
        <v>17.848524646181378</v>
      </c>
      <c r="L233" s="1015">
        <f t="shared" ref="L233:L242" si="87">D78*(H$184/H$183)</f>
        <v>0.10536733413435594</v>
      </c>
      <c r="M233" s="1035">
        <f t="shared" ref="M233:M242" si="88">L233*SQRT(((E78/D78)^2)+((I$183/H$183)^2)+((I$184/H$184)^2))</f>
        <v>1.5704723415104212E-4</v>
      </c>
      <c r="N233" s="1038">
        <f t="shared" si="76"/>
        <v>1.4904736410127652E-3</v>
      </c>
      <c r="O233" s="1021"/>
      <c r="P233" s="1040" t="str">
        <f t="shared" si="77"/>
        <v xml:space="preserve">	'I1939_BADD_58(lower)' run on 11 July 2022 at 14:28	(Run Number : 2579)</v>
      </c>
      <c r="Q233" s="1023">
        <f t="shared" si="78"/>
        <v>1872.8250137493678</v>
      </c>
      <c r="R233" s="1024">
        <f t="shared" si="41"/>
        <v>58.837450002672085</v>
      </c>
      <c r="S233" s="1025">
        <f t="shared" si="79"/>
        <v>1801.8132676627931</v>
      </c>
      <c r="T233" s="1026">
        <f t="shared" si="42"/>
        <v>30.235315422222584</v>
      </c>
      <c r="U233" s="1023">
        <f>LOOKUP(L233, '6. 207Pb-206Pb table'!$D$7:$D$9207, '6. 207Pb-206Pb table'!$A$7:$A$9207)</f>
        <v>1720.5</v>
      </c>
      <c r="V233" s="1012">
        <f t="shared" si="43"/>
        <v>2.73856703652435</v>
      </c>
      <c r="W233" s="1042">
        <f t="shared" si="80"/>
        <v>0.99916121772983313</v>
      </c>
      <c r="X233" s="1028">
        <f>U233/1000</f>
        <v>1.7204999999999999</v>
      </c>
      <c r="Y233" s="1021">
        <f t="shared" si="81"/>
        <v>-8.8535317494546835</v>
      </c>
      <c r="Z233" s="1021">
        <f t="shared" si="44"/>
        <v>-3.941126828236035</v>
      </c>
      <c r="AA233" s="1029">
        <f t="shared" ref="AA233:AA242" si="89">N78</f>
        <v>7.6481753794637944E-5</v>
      </c>
      <c r="AB233" s="1030">
        <f t="shared" ref="AB233:AB242" si="90">O78</f>
        <v>83.321669999999997</v>
      </c>
      <c r="AD233" s="1031">
        <v>1726</v>
      </c>
      <c r="AE233" s="1031">
        <v>3.1337980412065987</v>
      </c>
    </row>
    <row r="234" spans="1:31" s="979" customFormat="1">
      <c r="A234" s="973" t="str">
        <f t="shared" si="82"/>
        <v xml:space="preserve">	'I1939_BADD_58(mid)' run on 11 July 2022 at 14:30	(Run Number : 2580)</v>
      </c>
      <c r="B234" s="960">
        <f t="shared" si="82"/>
        <v>0</v>
      </c>
      <c r="C234" s="961">
        <f t="shared" si="82"/>
        <v>0</v>
      </c>
      <c r="D234" s="962">
        <f t="shared" si="83"/>
        <v>0.34825367092718745</v>
      </c>
      <c r="E234" s="962">
        <f t="shared" si="84"/>
        <v>1.2933898314685117E-2</v>
      </c>
      <c r="F234" s="963">
        <f t="shared" si="40"/>
        <v>3.7139302165143079E-2</v>
      </c>
      <c r="G234" s="964">
        <f t="shared" si="74"/>
        <v>5.0656311678879975</v>
      </c>
      <c r="H234" s="962">
        <f t="shared" si="75"/>
        <v>0.18831983023236168</v>
      </c>
      <c r="I234" s="963">
        <f t="shared" si="26"/>
        <v>3.7175985378911321E-2</v>
      </c>
      <c r="J234" s="965">
        <f t="shared" si="85"/>
        <v>21.709575602485966</v>
      </c>
      <c r="K234" s="966">
        <f t="shared" si="86"/>
        <v>19.038575855517159</v>
      </c>
      <c r="L234" s="962">
        <f t="shared" si="87"/>
        <v>0.10549609358288534</v>
      </c>
      <c r="M234" s="962">
        <f t="shared" si="88"/>
        <v>1.7208438120066188E-4</v>
      </c>
      <c r="N234" s="967">
        <f t="shared" si="76"/>
        <v>1.6311919745678543E-3</v>
      </c>
      <c r="O234" s="968"/>
      <c r="P234" s="959" t="str">
        <f t="shared" si="77"/>
        <v xml:space="preserve">	'I1939_BADD_58(mid)' run on 11 July 2022 at 14:30	(Run Number : 2580)</v>
      </c>
      <c r="Q234" s="969">
        <f t="shared" si="78"/>
        <v>1926.1920838412159</v>
      </c>
      <c r="R234" s="970">
        <f t="shared" si="41"/>
        <v>61.544210862671434</v>
      </c>
      <c r="S234" s="971">
        <f t="shared" si="79"/>
        <v>1830.2757683360278</v>
      </c>
      <c r="T234" s="972">
        <f t="shared" si="42"/>
        <v>31.043577504965697</v>
      </c>
      <c r="U234" s="969">
        <f>LOOKUP(L234, '6. 207Pb-206Pb table'!$D$7:$D$9207, '6. 207Pb-206Pb table'!$A$7:$A$9207)</f>
        <v>1722.5</v>
      </c>
      <c r="V234" s="973">
        <f t="shared" si="43"/>
        <v>2.9967639999345885</v>
      </c>
      <c r="W234" s="974">
        <f t="shared" si="80"/>
        <v>0.99903691585273879</v>
      </c>
      <c r="X234" s="975">
        <f t="shared" ref="X234:X242" si="91">U234/1000</f>
        <v>1.7224999999999999</v>
      </c>
      <c r="Y234" s="976">
        <f t="shared" si="81"/>
        <v>-11.825374969011083</v>
      </c>
      <c r="Z234" s="976">
        <f t="shared" si="44"/>
        <v>-5.2405390031683154</v>
      </c>
      <c r="AA234" s="977">
        <f t="shared" si="89"/>
        <v>8.1587337326854333E-5</v>
      </c>
      <c r="AB234" s="978">
        <f t="shared" si="90"/>
        <v>93.487340000000003</v>
      </c>
      <c r="AD234" s="980">
        <v>1728.5</v>
      </c>
      <c r="AE234" s="980">
        <v>2.9488890576645321</v>
      </c>
    </row>
    <row r="235" spans="1:31">
      <c r="A235" s="116" t="str">
        <f t="shared" si="82"/>
        <v xml:space="preserve">	'I1939_BADD_29' run on 11 July 2022 at 14:35	(Run Number : 2583)</v>
      </c>
      <c r="B235" s="134">
        <f t="shared" si="82"/>
        <v>0</v>
      </c>
      <c r="C235" s="135">
        <f t="shared" si="82"/>
        <v>0</v>
      </c>
      <c r="D235" s="117">
        <f t="shared" si="83"/>
        <v>0.30181693872049403</v>
      </c>
      <c r="E235" s="117">
        <f t="shared" si="84"/>
        <v>1.0765534646349315E-2</v>
      </c>
      <c r="F235" s="165">
        <f t="shared" si="40"/>
        <v>3.5669087003493326E-2</v>
      </c>
      <c r="G235" s="193">
        <f t="shared" si="74"/>
        <v>4.3872525666143654</v>
      </c>
      <c r="H235" s="117">
        <f t="shared" si="75"/>
        <v>0.15664353875896697</v>
      </c>
      <c r="I235" s="165">
        <f t="shared" si="26"/>
        <v>3.5704244599678588E-2</v>
      </c>
      <c r="J235" s="166">
        <f t="shared" si="85"/>
        <v>16.192094198573866</v>
      </c>
      <c r="K235" s="329">
        <f t="shared" si="86"/>
        <v>14.235805667710473</v>
      </c>
      <c r="L235" s="117">
        <f t="shared" si="87"/>
        <v>0.10542595481792974</v>
      </c>
      <c r="M235" s="117">
        <f t="shared" si="88"/>
        <v>1.650671542424777E-4</v>
      </c>
      <c r="N235" s="334">
        <f t="shared" si="76"/>
        <v>1.5657164739702675E-3</v>
      </c>
      <c r="O235" s="285"/>
      <c r="P235" s="136" t="str">
        <f t="shared" si="77"/>
        <v xml:space="preserve">	'I1939_BADD_29' run on 11 July 2022 at 14:35	(Run Number : 2583)</v>
      </c>
      <c r="Q235" s="120">
        <f t="shared" si="78"/>
        <v>1700.2574217765607</v>
      </c>
      <c r="R235" s="819">
        <f t="shared" si="41"/>
        <v>53.088483982595108</v>
      </c>
      <c r="S235" s="173">
        <f t="shared" si="79"/>
        <v>1709.8543274084846</v>
      </c>
      <c r="T235" s="818">
        <f t="shared" si="42"/>
        <v>29.101426170539526</v>
      </c>
      <c r="U235" s="120">
        <f>LOOKUP(L235, '6. 207Pb-206Pb table'!$D$7:$D$9207, '6. 207Pb-206Pb table'!$A$7:$A$9207)</f>
        <v>1721.5</v>
      </c>
      <c r="V235" s="116">
        <f t="shared" si="43"/>
        <v>2.8764892644729558</v>
      </c>
      <c r="W235" s="137">
        <f t="shared" si="80"/>
        <v>0.99903802148362342</v>
      </c>
      <c r="X235" s="138">
        <f t="shared" si="91"/>
        <v>1.7215</v>
      </c>
      <c r="Y235" s="121">
        <f t="shared" si="81"/>
        <v>1.2339574919221199</v>
      </c>
      <c r="Z235" s="121">
        <f t="shared" si="44"/>
        <v>0.56127036543921582</v>
      </c>
      <c r="AA235" s="411">
        <f t="shared" si="89"/>
        <v>9.3952708245576116E-5</v>
      </c>
      <c r="AB235" s="321">
        <f t="shared" si="90"/>
        <v>85.781660000000002</v>
      </c>
      <c r="AC235" s="7">
        <v>1735.5</v>
      </c>
      <c r="AE235" s="7">
        <v>2.9414362877886044</v>
      </c>
    </row>
    <row r="236" spans="1:31">
      <c r="A236" s="116" t="str">
        <f t="shared" si="82"/>
        <v xml:space="preserve">	'I1939_BADD_60' run on 11 July 2022 at 14:37	(Run Number : 2584)</v>
      </c>
      <c r="B236" s="134">
        <f t="shared" si="82"/>
        <v>0</v>
      </c>
      <c r="C236" s="135">
        <f t="shared" si="82"/>
        <v>0</v>
      </c>
      <c r="D236" s="117">
        <f t="shared" si="83"/>
        <v>0.30386807728371162</v>
      </c>
      <c r="E236" s="117">
        <f t="shared" si="84"/>
        <v>1.0723710678390832E-2</v>
      </c>
      <c r="F236" s="165">
        <f t="shared" si="40"/>
        <v>3.5290678686127522E-2</v>
      </c>
      <c r="G236" s="193">
        <f t="shared" si="74"/>
        <v>4.4509304067072071</v>
      </c>
      <c r="H236" s="117">
        <f t="shared" si="75"/>
        <v>0.15724214300543224</v>
      </c>
      <c r="I236" s="165">
        <f t="shared" si="26"/>
        <v>3.5327926666406766E-2</v>
      </c>
      <c r="J236" s="166">
        <f t="shared" si="85"/>
        <v>4.1890678597783388</v>
      </c>
      <c r="K236" s="329">
        <f t="shared" si="86"/>
        <v>4.1513263874045006</v>
      </c>
      <c r="L236" s="117">
        <f t="shared" si="87"/>
        <v>0.1062341731671187</v>
      </c>
      <c r="M236" s="117">
        <f t="shared" si="88"/>
        <v>1.7038553217097632E-4</v>
      </c>
      <c r="N236" s="334">
        <f t="shared" si="76"/>
        <v>1.6038674476520855E-3</v>
      </c>
      <c r="O236" s="285"/>
      <c r="P236" s="136" t="str">
        <f t="shared" si="77"/>
        <v xml:space="preserve">	'I1939_BADD_60' run on 11 July 2022 at 14:37	(Run Number : 2584)</v>
      </c>
      <c r="Q236" s="120">
        <f t="shared" si="78"/>
        <v>1710.4060507925387</v>
      </c>
      <c r="R236" s="819">
        <f t="shared" si="41"/>
        <v>52.800228018277267</v>
      </c>
      <c r="S236" s="173">
        <f t="shared" si="79"/>
        <v>1721.7852684858401</v>
      </c>
      <c r="T236" s="818">
        <f t="shared" si="42"/>
        <v>28.874613484556221</v>
      </c>
      <c r="U236" s="120">
        <f>LOOKUP(L236, '6. 207Pb-206Pb table'!$D$7:$D$9207, '6. 207Pb-206Pb table'!$A$7:$A$9207)</f>
        <v>1735.5</v>
      </c>
      <c r="V236" s="116">
        <f t="shared" si="43"/>
        <v>2.9414362877886044</v>
      </c>
      <c r="W236" s="137">
        <f t="shared" si="80"/>
        <v>0.99896891494790474</v>
      </c>
      <c r="X236" s="138">
        <f t="shared" si="91"/>
        <v>1.7355</v>
      </c>
      <c r="Y236" s="121">
        <f t="shared" si="81"/>
        <v>1.445920438344066</v>
      </c>
      <c r="Z236" s="121">
        <f t="shared" si="44"/>
        <v>0.66089644867901565</v>
      </c>
      <c r="AA236" s="411">
        <f t="shared" si="89"/>
        <v>1.5554523151859291E-4</v>
      </c>
      <c r="AB236" s="321">
        <f t="shared" si="90"/>
        <v>87.920339999999996</v>
      </c>
      <c r="AC236" s="7">
        <v>1736</v>
      </c>
      <c r="AE236" s="7">
        <v>2.8488424505284602</v>
      </c>
    </row>
    <row r="237" spans="1:31" s="979" customFormat="1">
      <c r="A237" s="973" t="str">
        <f t="shared" si="82"/>
        <v xml:space="preserve">	'I1939_BADD_60(mid)' run on 11 July 2022 at 14:40	(Run Number : 2585)</v>
      </c>
      <c r="B237" s="960">
        <f t="shared" si="82"/>
        <v>0</v>
      </c>
      <c r="C237" s="961">
        <f t="shared" si="82"/>
        <v>0</v>
      </c>
      <c r="D237" s="962">
        <f t="shared" si="83"/>
        <v>0.37333247202951736</v>
      </c>
      <c r="E237" s="962">
        <f t="shared" si="84"/>
        <v>1.3488045915902877E-2</v>
      </c>
      <c r="F237" s="963">
        <f t="shared" si="40"/>
        <v>3.6128777768992058E-2</v>
      </c>
      <c r="G237" s="964">
        <f t="shared" si="74"/>
        <v>5.4692075458735365</v>
      </c>
      <c r="H237" s="962">
        <f t="shared" si="75"/>
        <v>0.19778286237052961</v>
      </c>
      <c r="I237" s="963">
        <f t="shared" si="26"/>
        <v>3.6162983523957658E-2</v>
      </c>
      <c r="J237" s="965">
        <f t="shared" si="85"/>
        <v>7.233352375867744</v>
      </c>
      <c r="K237" s="966">
        <f t="shared" si="86"/>
        <v>6.666567072330122</v>
      </c>
      <c r="L237" s="962">
        <f t="shared" si="87"/>
        <v>0.10624956347400147</v>
      </c>
      <c r="M237" s="962">
        <f t="shared" si="88"/>
        <v>1.6507727887824517E-4</v>
      </c>
      <c r="N237" s="967">
        <f t="shared" si="76"/>
        <v>1.5536748903315582E-3</v>
      </c>
      <c r="O237" s="968"/>
      <c r="P237" s="959" t="str">
        <f t="shared" si="77"/>
        <v xml:space="preserve">	'I1939_BADD_60(mid)' run on 11 July 2022 at 14:40	(Run Number : 2585)</v>
      </c>
      <c r="Q237" s="969">
        <f t="shared" si="78"/>
        <v>2044.9961163550299</v>
      </c>
      <c r="R237" s="970">
        <f t="shared" si="41"/>
        <v>63.001884624316745</v>
      </c>
      <c r="S237" s="971">
        <f t="shared" si="79"/>
        <v>1895.678362974428</v>
      </c>
      <c r="T237" s="972">
        <f t="shared" si="42"/>
        <v>30.576632399145637</v>
      </c>
      <c r="U237" s="969">
        <f>LOOKUP(L237, '6. 207Pb-206Pb table'!$D$7:$D$9207, '6. 207Pb-206Pb table'!$A$7:$A$9207)</f>
        <v>1736</v>
      </c>
      <c r="V237" s="973">
        <f t="shared" si="43"/>
        <v>2.8488424505284602</v>
      </c>
      <c r="W237" s="974">
        <f t="shared" si="80"/>
        <v>0.99907665879028495</v>
      </c>
      <c r="X237" s="975">
        <f t="shared" si="91"/>
        <v>1.736</v>
      </c>
      <c r="Y237" s="976">
        <f t="shared" si="81"/>
        <v>-17.79931545823905</v>
      </c>
      <c r="Z237" s="976">
        <f t="shared" si="44"/>
        <v>-7.8767451429003943</v>
      </c>
      <c r="AA237" s="977">
        <f t="shared" si="89"/>
        <v>1.4718471224059432E-4</v>
      </c>
      <c r="AB237" s="978">
        <f t="shared" si="90"/>
        <v>100.75109999999999</v>
      </c>
      <c r="AC237" s="980">
        <v>1737</v>
      </c>
      <c r="AE237" s="980">
        <v>2.9396762132129086</v>
      </c>
    </row>
    <row r="238" spans="1:31" s="1032" customFormat="1">
      <c r="A238" s="1012" t="str">
        <f t="shared" si="82"/>
        <v xml:space="preserve">	'I1939_BADD_62' run on 11 July 2022 at 14:41	(Run Number : 2586)</v>
      </c>
      <c r="B238" s="1013">
        <f t="shared" si="82"/>
        <v>0</v>
      </c>
      <c r="C238" s="1014">
        <f t="shared" si="82"/>
        <v>0</v>
      </c>
      <c r="D238" s="1015">
        <f t="shared" si="83"/>
        <v>0.32505917729567224</v>
      </c>
      <c r="E238" s="1015">
        <f t="shared" si="84"/>
        <v>1.1587657647773163E-2</v>
      </c>
      <c r="F238" s="1016">
        <f t="shared" si="40"/>
        <v>3.5647840323034738E-2</v>
      </c>
      <c r="G238" s="1017">
        <f t="shared" si="74"/>
        <v>4.7141329000258825</v>
      </c>
      <c r="H238" s="1015">
        <f t="shared" si="75"/>
        <v>0.1682148051298594</v>
      </c>
      <c r="I238" s="1016">
        <f t="shared" si="26"/>
        <v>3.5683085033291241E-2</v>
      </c>
      <c r="J238" s="1018">
        <f t="shared" si="85"/>
        <v>16.466552599061465</v>
      </c>
      <c r="K238" s="1019">
        <f t="shared" si="86"/>
        <v>14.504263097805026</v>
      </c>
      <c r="L238" s="1015">
        <f t="shared" si="87"/>
        <v>0.10518114789375897</v>
      </c>
      <c r="M238" s="1015">
        <f t="shared" si="88"/>
        <v>1.6484285462487993E-4</v>
      </c>
      <c r="N238" s="1020">
        <f t="shared" si="76"/>
        <v>1.567228138557528E-3</v>
      </c>
      <c r="O238" s="1021"/>
      <c r="P238" s="1022" t="str">
        <f t="shared" si="77"/>
        <v xml:space="preserve">	'I1939_BADD_62' run on 11 July 2022 at 14:41	(Run Number : 2586)</v>
      </c>
      <c r="Q238" s="1023">
        <f t="shared" si="78"/>
        <v>1814.330693939306</v>
      </c>
      <c r="R238" s="1024">
        <f t="shared" si="41"/>
        <v>56.127088821210691</v>
      </c>
      <c r="S238" s="1025">
        <f t="shared" si="79"/>
        <v>1769.6644960966244</v>
      </c>
      <c r="T238" s="1026">
        <f t="shared" si="42"/>
        <v>29.458208551518055</v>
      </c>
      <c r="U238" s="1023">
        <f>LOOKUP(L238, '6. 207Pb-206Pb table'!$D$7:$D$9207, '6. 207Pb-206Pb table'!$A$7:$A$9207)</f>
        <v>1717</v>
      </c>
      <c r="V238" s="1012">
        <f t="shared" si="43"/>
        <v>2.8812541385722588</v>
      </c>
      <c r="W238" s="1027">
        <f t="shared" si="80"/>
        <v>0.99903501817656593</v>
      </c>
      <c r="X238" s="1028">
        <f t="shared" si="91"/>
        <v>1.7170000000000001</v>
      </c>
      <c r="Y238" s="1021">
        <f t="shared" si="81"/>
        <v>-5.6686484530754804</v>
      </c>
      <c r="Z238" s="1021">
        <f t="shared" si="44"/>
        <v>-2.5239924257509005</v>
      </c>
      <c r="AA238" s="1029">
        <f t="shared" si="89"/>
        <v>8.9199700604440088E-5</v>
      </c>
      <c r="AB238" s="1030">
        <f t="shared" si="90"/>
        <v>94.742570000000001</v>
      </c>
      <c r="AC238" s="1031">
        <v>1748</v>
      </c>
      <c r="AE238" s="1031">
        <v>3.1061727062494815</v>
      </c>
    </row>
    <row r="239" spans="1:31">
      <c r="A239" s="116" t="str">
        <f t="shared" si="82"/>
        <v xml:space="preserve">	'I1939_BADD_24(left)' run on 11 July 2022 at 14:44	(Run Number : 2587)</v>
      </c>
      <c r="B239" s="134">
        <f t="shared" si="82"/>
        <v>0</v>
      </c>
      <c r="C239" s="135">
        <f t="shared" si="82"/>
        <v>0</v>
      </c>
      <c r="D239" s="117">
        <f t="shared" si="83"/>
        <v>0.32023125594282087</v>
      </c>
      <c r="E239" s="117">
        <f t="shared" si="84"/>
        <v>1.185634537757245E-2</v>
      </c>
      <c r="F239" s="165">
        <f t="shared" si="40"/>
        <v>3.7024322759079673E-2</v>
      </c>
      <c r="G239" s="193">
        <f t="shared" si="74"/>
        <v>4.7591955375688464</v>
      </c>
      <c r="H239" s="117">
        <f t="shared" si="75"/>
        <v>0.17645090273748093</v>
      </c>
      <c r="I239" s="165">
        <f t="shared" si="26"/>
        <v>3.7075783363929159E-2</v>
      </c>
      <c r="J239" s="166">
        <f t="shared" si="85"/>
        <v>-0.51449255428619067</v>
      </c>
      <c r="K239" s="329">
        <f t="shared" si="86"/>
        <v>-2.1751235519164345</v>
      </c>
      <c r="L239" s="117">
        <f t="shared" si="87"/>
        <v>0.10778748685786629</v>
      </c>
      <c r="M239" s="117">
        <f t="shared" si="88"/>
        <v>2.0834686880655961E-4</v>
      </c>
      <c r="N239" s="334">
        <f t="shared" si="76"/>
        <v>1.9329411500362348E-3</v>
      </c>
      <c r="O239" s="285"/>
      <c r="P239" s="136" t="str">
        <f t="shared" si="77"/>
        <v xml:space="preserve">	'I1939_BADD_24(left)' run on 11 July 2022 at 14:44	(Run Number : 2587)</v>
      </c>
      <c r="Q239" s="120">
        <f t="shared" si="78"/>
        <v>1790.800716493892</v>
      </c>
      <c r="R239" s="819">
        <f t="shared" si="41"/>
        <v>57.631802765509974</v>
      </c>
      <c r="S239" s="173">
        <f t="shared" si="79"/>
        <v>1777.6401678722807</v>
      </c>
      <c r="T239" s="818">
        <f t="shared" si="42"/>
        <v>30.64081714974418</v>
      </c>
      <c r="U239" s="120">
        <f>LOOKUP(L239, '6. 207Pb-206Pb table'!$D$7:$D$9207, '6. 207Pb-206Pb table'!$A$7:$A$9207)</f>
        <v>1762</v>
      </c>
      <c r="V239" s="116">
        <f t="shared" si="43"/>
        <v>3.5333936561918029</v>
      </c>
      <c r="W239" s="137">
        <f t="shared" si="80"/>
        <v>0.99864005332469619</v>
      </c>
      <c r="X239" s="138">
        <f t="shared" si="91"/>
        <v>1.762</v>
      </c>
      <c r="Y239" s="121">
        <f t="shared" si="81"/>
        <v>-1.6345469065772968</v>
      </c>
      <c r="Z239" s="121">
        <f t="shared" si="44"/>
        <v>-0.74033816626475013</v>
      </c>
      <c r="AA239" s="411">
        <f t="shared" si="89"/>
        <v>2.7879056164467451E-4</v>
      </c>
      <c r="AB239" s="321">
        <f t="shared" si="90"/>
        <v>103.78959999999999</v>
      </c>
      <c r="AC239" s="7">
        <v>1750.5</v>
      </c>
      <c r="AE239" s="7">
        <v>3.873990409433997</v>
      </c>
    </row>
    <row r="240" spans="1:31">
      <c r="A240" s="116" t="str">
        <f t="shared" si="82"/>
        <v xml:space="preserve">	'I1939_BADD_24(right)' run on 11 July 2022 at 14:45	(Run Number : 2588)</v>
      </c>
      <c r="B240" s="134">
        <f t="shared" si="82"/>
        <v>0</v>
      </c>
      <c r="C240" s="135">
        <f t="shared" si="82"/>
        <v>0</v>
      </c>
      <c r="D240" s="117">
        <f t="shared" si="83"/>
        <v>0.31607010653874501</v>
      </c>
      <c r="E240" s="117">
        <f t="shared" si="84"/>
        <v>1.1539039738676048E-2</v>
      </c>
      <c r="F240" s="165">
        <f t="shared" si="40"/>
        <v>3.6507849049816903E-2</v>
      </c>
      <c r="G240" s="193">
        <f t="shared" si="74"/>
        <v>4.7715586080644439</v>
      </c>
      <c r="H240" s="117">
        <f t="shared" si="75"/>
        <v>0.17496927322776859</v>
      </c>
      <c r="I240" s="165">
        <f t="shared" si="26"/>
        <v>3.6669207611125604E-2</v>
      </c>
      <c r="J240" s="166">
        <f t="shared" si="85"/>
        <v>-0.17850028079222255</v>
      </c>
      <c r="K240" s="329">
        <f t="shared" si="86"/>
        <v>-0.64506475616811654</v>
      </c>
      <c r="L240" s="117">
        <f t="shared" si="87"/>
        <v>0.10949022691361238</v>
      </c>
      <c r="M240" s="117">
        <f t="shared" si="88"/>
        <v>3.7411460601158585E-4</v>
      </c>
      <c r="N240" s="334">
        <f t="shared" si="76"/>
        <v>3.4168767072403797E-3</v>
      </c>
      <c r="O240" s="285"/>
      <c r="P240" s="136" t="str">
        <f t="shared" si="77"/>
        <v xml:space="preserve">	'I1939_BADD_24(right)' run on 11 July 2022 at 14:45	(Run Number : 2588)</v>
      </c>
      <c r="Q240" s="120">
        <f t="shared" si="78"/>
        <v>1770.451259782466</v>
      </c>
      <c r="R240" s="819">
        <f t="shared" si="41"/>
        <v>56.272714768848346</v>
      </c>
      <c r="S240" s="173">
        <f t="shared" si="79"/>
        <v>1779.817409643867</v>
      </c>
      <c r="T240" s="818">
        <f t="shared" si="42"/>
        <v>30.323213631275621</v>
      </c>
      <c r="U240" s="120">
        <f>LOOKUP(L240, '6. 207Pb-206Pb table'!$D$7:$D$9207, '6. 207Pb-206Pb table'!$A$7:$A$9207)</f>
        <v>1790.5</v>
      </c>
      <c r="V240" s="116">
        <f t="shared" si="43"/>
        <v>6.2243527709879034</v>
      </c>
      <c r="W240" s="137">
        <f t="shared" si="80"/>
        <v>0.99564917870806324</v>
      </c>
      <c r="X240" s="138">
        <f t="shared" si="91"/>
        <v>1.7905</v>
      </c>
      <c r="Y240" s="121">
        <f t="shared" si="81"/>
        <v>1.1197285795886085</v>
      </c>
      <c r="Z240" s="121">
        <f t="shared" si="44"/>
        <v>0.526242175778871</v>
      </c>
      <c r="AA240" s="411">
        <f t="shared" si="89"/>
        <v>6.4101345939240537E-4</v>
      </c>
      <c r="AB240" s="321">
        <f t="shared" si="90"/>
        <v>89.550669999999997</v>
      </c>
      <c r="AC240" s="7">
        <v>1762</v>
      </c>
      <c r="AE240" s="7">
        <v>3.5333936561918029</v>
      </c>
    </row>
    <row r="241" spans="1:78" s="38" customFormat="1">
      <c r="A241" s="116" t="str">
        <f t="shared" si="82"/>
        <v xml:space="preserve">	'I1939_BADD_25' run on 11 July 2022 at 14:48	(Run Number : 2589)</v>
      </c>
      <c r="B241" s="134">
        <f t="shared" si="82"/>
        <v>0</v>
      </c>
      <c r="C241" s="135">
        <f t="shared" si="82"/>
        <v>0</v>
      </c>
      <c r="D241" s="117">
        <f t="shared" si="83"/>
        <v>0.29543963475782964</v>
      </c>
      <c r="E241" s="117">
        <f t="shared" si="84"/>
        <v>1.0450283152240324E-2</v>
      </c>
      <c r="F241" s="165">
        <f t="shared" si="40"/>
        <v>3.5371974247146519E-2</v>
      </c>
      <c r="G241" s="193">
        <f t="shared" si="74"/>
        <v>4.2595013190769615</v>
      </c>
      <c r="H241" s="117">
        <f t="shared" si="75"/>
        <v>0.15079116926577935</v>
      </c>
      <c r="I241" s="165">
        <f t="shared" si="26"/>
        <v>3.5401132191327962E-2</v>
      </c>
      <c r="J241" s="166">
        <f t="shared" si="85"/>
        <v>21.534245378604819</v>
      </c>
      <c r="K241" s="329">
        <f t="shared" si="86"/>
        <v>18.825111802141166</v>
      </c>
      <c r="L241" s="117">
        <f t="shared" si="87"/>
        <v>0.1045655233501956</v>
      </c>
      <c r="M241" s="117">
        <f t="shared" si="88"/>
        <v>1.4832350453153478E-4</v>
      </c>
      <c r="N241" s="334">
        <f t="shared" si="76"/>
        <v>1.4184742712451343E-3</v>
      </c>
      <c r="O241" s="285"/>
      <c r="P241" s="136" t="str">
        <f t="shared" si="77"/>
        <v xml:space="preserve">	'I1939_BADD_25' run on 11 July 2022 at 14:48	(Run Number : 2589)</v>
      </c>
      <c r="Q241" s="120">
        <f t="shared" si="78"/>
        <v>1668.6013268777695</v>
      </c>
      <c r="R241" s="819">
        <f t="shared" si="41"/>
        <v>51.792779996697618</v>
      </c>
      <c r="S241" s="173">
        <f t="shared" si="79"/>
        <v>1685.4870707646342</v>
      </c>
      <c r="T241" s="818">
        <f t="shared" si="42"/>
        <v>28.700314539092687</v>
      </c>
      <c r="U241" s="120">
        <f>LOOKUP(L241, '6. 207Pb-206Pb table'!$D$7:$D$9207, '6. 207Pb-206Pb table'!$A$7:$A$9207)</f>
        <v>1706.5</v>
      </c>
      <c r="V241" s="116">
        <f t="shared" si="43"/>
        <v>2.6108110297771292</v>
      </c>
      <c r="W241" s="137">
        <f t="shared" si="80"/>
        <v>0.99919693087132455</v>
      </c>
      <c r="X241" s="138">
        <f t="shared" si="91"/>
        <v>1.7064999999999999</v>
      </c>
      <c r="Y241" s="121">
        <f t="shared" si="81"/>
        <v>2.2208422573823938</v>
      </c>
      <c r="Z241" s="121">
        <f t="shared" si="44"/>
        <v>1.0018317066771893</v>
      </c>
      <c r="AA241" s="411">
        <f t="shared" si="89"/>
        <v>8.5313032705130163E-5</v>
      </c>
      <c r="AB241" s="321">
        <f t="shared" si="90"/>
        <v>138.4802</v>
      </c>
      <c r="AC241" s="7">
        <v>1768.5</v>
      </c>
      <c r="AE241" s="7">
        <v>4.3388024203270072</v>
      </c>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row>
    <row r="242" spans="1:78" s="1082" customFormat="1">
      <c r="A242" s="1084" t="str">
        <f t="shared" si="82"/>
        <v xml:space="preserve">	'I1939_BADD_26(lower right)' run on 11 July 2022 at 14:53	(Run Number : 2590)</v>
      </c>
      <c r="B242" s="1085">
        <f t="shared" si="82"/>
        <v>0</v>
      </c>
      <c r="C242" s="1086">
        <f t="shared" si="82"/>
        <v>0</v>
      </c>
      <c r="D242" s="1066">
        <f t="shared" si="83"/>
        <v>0.34244741227418568</v>
      </c>
      <c r="E242" s="1087">
        <f t="shared" si="84"/>
        <v>1.2113372196624233E-2</v>
      </c>
      <c r="F242" s="1088">
        <f t="shared" si="40"/>
        <v>3.5372941253022171E-2</v>
      </c>
      <c r="G242" s="1089">
        <f t="shared" si="74"/>
        <v>4.9593024399626326</v>
      </c>
      <c r="H242" s="1087">
        <f t="shared" si="75"/>
        <v>0.17555829509550794</v>
      </c>
      <c r="I242" s="1088">
        <f t="shared" si="26"/>
        <v>3.5399796084392615E-2</v>
      </c>
      <c r="J242" s="1090">
        <f t="shared" si="85"/>
        <v>17.772999789936694</v>
      </c>
      <c r="K242" s="1070">
        <f t="shared" si="86"/>
        <v>15.604047624127121</v>
      </c>
      <c r="L242" s="1087">
        <f t="shared" si="87"/>
        <v>0.10503286732816565</v>
      </c>
      <c r="M242" s="1066">
        <f t="shared" si="88"/>
        <v>1.4290510764748164E-4</v>
      </c>
      <c r="N242" s="1071">
        <f t="shared" si="76"/>
        <v>1.360575135028806E-3</v>
      </c>
      <c r="O242" s="1091"/>
      <c r="P242" s="1092" t="str">
        <f t="shared" si="77"/>
        <v xml:space="preserve">	'I1939_BADD_26(lower right)' run on 11 July 2022 at 14:53	(Run Number : 2590)</v>
      </c>
      <c r="Q242" s="1074">
        <f t="shared" si="78"/>
        <v>1898.3715280300089</v>
      </c>
      <c r="R242" s="1075">
        <f t="shared" si="41"/>
        <v>57.905513699890435</v>
      </c>
      <c r="S242" s="1093">
        <f t="shared" si="79"/>
        <v>1812.3194577650368</v>
      </c>
      <c r="T242" s="1077">
        <f t="shared" si="42"/>
        <v>29.47907795757601</v>
      </c>
      <c r="U242" s="1094">
        <f>LOOKUP(L242, '6. 207Pb-206Pb table'!$D$7:$D$9207, '6. 207Pb-206Pb table'!$A$7:$A$9207)</f>
        <v>1714.5</v>
      </c>
      <c r="V242" s="1063">
        <f t="shared" si="43"/>
        <v>2.5019952534411467</v>
      </c>
      <c r="W242" s="1078">
        <f t="shared" si="80"/>
        <v>0.99926112001200484</v>
      </c>
      <c r="X242" s="1095">
        <f t="shared" si="91"/>
        <v>1.7144999999999999</v>
      </c>
      <c r="Y242" s="1096">
        <f t="shared" si="81"/>
        <v>-10.724498572762258</v>
      </c>
      <c r="Z242" s="1096">
        <f t="shared" si="44"/>
        <v>-4.748173391632184</v>
      </c>
      <c r="AA242" s="1097">
        <f t="shared" si="89"/>
        <v>6.6855282293449598E-5</v>
      </c>
      <c r="AB242" s="1098">
        <f t="shared" si="90"/>
        <v>75.345969999999994</v>
      </c>
      <c r="AC242" s="1083">
        <v>1790.5</v>
      </c>
      <c r="AE242" s="1083">
        <v>6.2243527709879034</v>
      </c>
    </row>
    <row r="243" spans="1:78">
      <c r="A243" s="136">
        <f t="shared" ref="A243:C252" si="92">A90</f>
        <v>0</v>
      </c>
      <c r="B243" s="134">
        <f t="shared" si="92"/>
        <v>0</v>
      </c>
      <c r="C243" s="135">
        <f t="shared" si="92"/>
        <v>0</v>
      </c>
      <c r="D243" s="129">
        <f t="shared" ref="D243:D252" si="93">F90*(D$184/D$183)*1.0027</f>
        <v>0</v>
      </c>
      <c r="E243" s="117" t="e">
        <f t="shared" ref="E243:E252" si="94">D243*SQRT(((G90/F90)^2)+((E$183/D$183)^2)+((E$184/D$184)^2))</f>
        <v>#DIV/0!</v>
      </c>
      <c r="F243" s="165" t="e">
        <f t="shared" si="40"/>
        <v>#DIV/0!</v>
      </c>
      <c r="G243" s="193">
        <f t="shared" si="74"/>
        <v>0</v>
      </c>
      <c r="H243" s="117" t="e">
        <f t="shared" si="75"/>
        <v>#DIV/0!</v>
      </c>
      <c r="I243" s="165" t="e">
        <f t="shared" si="26"/>
        <v>#DIV/0!</v>
      </c>
      <c r="J243" s="166">
        <f t="shared" ref="J243:J252" si="95">H90*(F$184/F$183)</f>
        <v>0</v>
      </c>
      <c r="K243" s="328" t="e">
        <f t="shared" ref="K243:K252" si="96">J243*SQRT(((I90/H90)^2)+((G$183/F$183)^2)+((G$184/F$184)^2))</f>
        <v>#DIV/0!</v>
      </c>
      <c r="L243" s="117">
        <f t="shared" ref="L243:L252" si="97">D90*(H$184/H$183)</f>
        <v>0</v>
      </c>
      <c r="M243" s="129" t="e">
        <f t="shared" ref="M243:M252" si="98">L243*SQRT(((E90/D90)^2)+((I$183/H$183)^2)+((I$184/H$184)^2))</f>
        <v>#DIV/0!</v>
      </c>
      <c r="N243" s="331" t="e">
        <f t="shared" si="76"/>
        <v>#DIV/0!</v>
      </c>
      <c r="O243" s="285"/>
      <c r="P243" s="136">
        <f t="shared" si="77"/>
        <v>0</v>
      </c>
      <c r="Q243" s="131">
        <f t="shared" si="78"/>
        <v>0</v>
      </c>
      <c r="R243" s="819" t="e">
        <f t="shared" si="41"/>
        <v>#DIV/0!</v>
      </c>
      <c r="S243" s="173">
        <f t="shared" si="79"/>
        <v>0</v>
      </c>
      <c r="T243" s="818" t="e">
        <f t="shared" si="42"/>
        <v>#DIV/0!</v>
      </c>
      <c r="U243" s="120" t="e">
        <f>LOOKUP(L243, '6. 207Pb-206Pb table'!$D$7:$D$9207, '6. 207Pb-206Pb table'!$A$7:$A$9207)</f>
        <v>#N/A</v>
      </c>
      <c r="V243" s="116" t="e">
        <f t="shared" si="43"/>
        <v>#DIV/0!</v>
      </c>
      <c r="W243" s="132" t="e">
        <f t="shared" si="80"/>
        <v>#DIV/0!</v>
      </c>
      <c r="X243" s="138" t="e">
        <f>U243/1000</f>
        <v>#N/A</v>
      </c>
      <c r="Y243" s="121" t="e">
        <f t="shared" si="81"/>
        <v>#N/A</v>
      </c>
      <c r="Z243" s="121" t="e">
        <f t="shared" si="44"/>
        <v>#DIV/0!</v>
      </c>
      <c r="AA243" s="411">
        <f t="shared" ref="AA243:AA252" si="99">N90</f>
        <v>0</v>
      </c>
      <c r="AB243" s="321">
        <f t="shared" ref="AB243:AB252" si="100">O90</f>
        <v>0</v>
      </c>
    </row>
    <row r="244" spans="1:78">
      <c r="A244" s="136">
        <f t="shared" si="92"/>
        <v>0</v>
      </c>
      <c r="B244" s="134">
        <f t="shared" si="92"/>
        <v>0</v>
      </c>
      <c r="C244" s="135">
        <f t="shared" si="92"/>
        <v>0</v>
      </c>
      <c r="D244" s="117">
        <f t="shared" si="93"/>
        <v>0</v>
      </c>
      <c r="E244" s="117" t="e">
        <f t="shared" si="94"/>
        <v>#DIV/0!</v>
      </c>
      <c r="F244" s="165" t="e">
        <f t="shared" si="40"/>
        <v>#DIV/0!</v>
      </c>
      <c r="G244" s="193">
        <f t="shared" si="74"/>
        <v>0</v>
      </c>
      <c r="H244" s="117" t="e">
        <f t="shared" si="75"/>
        <v>#DIV/0!</v>
      </c>
      <c r="I244" s="165" t="e">
        <f t="shared" si="26"/>
        <v>#DIV/0!</v>
      </c>
      <c r="J244" s="166">
        <f t="shared" si="95"/>
        <v>0</v>
      </c>
      <c r="K244" s="329" t="e">
        <f t="shared" si="96"/>
        <v>#DIV/0!</v>
      </c>
      <c r="L244" s="117">
        <f t="shared" si="97"/>
        <v>0</v>
      </c>
      <c r="M244" s="117" t="e">
        <f t="shared" si="98"/>
        <v>#DIV/0!</v>
      </c>
      <c r="N244" s="334" t="e">
        <f t="shared" si="76"/>
        <v>#DIV/0!</v>
      </c>
      <c r="O244" s="285"/>
      <c r="P244" s="136">
        <f t="shared" si="77"/>
        <v>0</v>
      </c>
      <c r="Q244" s="120">
        <f t="shared" si="78"/>
        <v>0</v>
      </c>
      <c r="R244" s="819" t="e">
        <f t="shared" si="41"/>
        <v>#DIV/0!</v>
      </c>
      <c r="S244" s="173">
        <f t="shared" si="79"/>
        <v>0</v>
      </c>
      <c r="T244" s="818" t="e">
        <f t="shared" si="42"/>
        <v>#DIV/0!</v>
      </c>
      <c r="U244" s="120" t="e">
        <f>LOOKUP(L244, '6. 207Pb-206Pb table'!$D$7:$D$9207, '6. 207Pb-206Pb table'!$A$7:$A$9207)</f>
        <v>#N/A</v>
      </c>
      <c r="V244" s="116" t="e">
        <f t="shared" si="43"/>
        <v>#DIV/0!</v>
      </c>
      <c r="W244" s="137" t="e">
        <f t="shared" si="80"/>
        <v>#DIV/0!</v>
      </c>
      <c r="X244" s="138" t="e">
        <f t="shared" ref="X244:X252" si="101">U244/1000</f>
        <v>#N/A</v>
      </c>
      <c r="Y244" s="121" t="e">
        <f t="shared" si="81"/>
        <v>#N/A</v>
      </c>
      <c r="Z244" s="121" t="e">
        <f t="shared" si="44"/>
        <v>#DIV/0!</v>
      </c>
      <c r="AA244" s="411">
        <f t="shared" si="99"/>
        <v>0</v>
      </c>
      <c r="AB244" s="321">
        <f t="shared" si="100"/>
        <v>0</v>
      </c>
      <c r="AC244" s="864" t="s">
        <v>692</v>
      </c>
      <c r="AD244" s="22">
        <f>AVERAGE(AD193:AD242)</f>
        <v>1714.8194444444443</v>
      </c>
    </row>
    <row r="245" spans="1:78">
      <c r="A245" s="136">
        <f t="shared" si="92"/>
        <v>0</v>
      </c>
      <c r="B245" s="134">
        <f t="shared" si="92"/>
        <v>0</v>
      </c>
      <c r="C245" s="135">
        <f t="shared" si="92"/>
        <v>0</v>
      </c>
      <c r="D245" s="117">
        <f t="shared" si="93"/>
        <v>0</v>
      </c>
      <c r="E245" s="117" t="e">
        <f t="shared" si="94"/>
        <v>#DIV/0!</v>
      </c>
      <c r="F245" s="165" t="e">
        <f t="shared" si="40"/>
        <v>#DIV/0!</v>
      </c>
      <c r="G245" s="193">
        <f t="shared" si="74"/>
        <v>0</v>
      </c>
      <c r="H245" s="117" t="e">
        <f t="shared" si="75"/>
        <v>#DIV/0!</v>
      </c>
      <c r="I245" s="165" t="e">
        <f t="shared" si="26"/>
        <v>#DIV/0!</v>
      </c>
      <c r="J245" s="166">
        <f t="shared" si="95"/>
        <v>0</v>
      </c>
      <c r="K245" s="329" t="e">
        <f t="shared" si="96"/>
        <v>#DIV/0!</v>
      </c>
      <c r="L245" s="117">
        <f t="shared" si="97"/>
        <v>0</v>
      </c>
      <c r="M245" s="117" t="e">
        <f t="shared" si="98"/>
        <v>#DIV/0!</v>
      </c>
      <c r="N245" s="334" t="e">
        <f t="shared" si="76"/>
        <v>#DIV/0!</v>
      </c>
      <c r="O245" s="285"/>
      <c r="P245" s="136">
        <f t="shared" si="77"/>
        <v>0</v>
      </c>
      <c r="Q245" s="120">
        <f t="shared" si="78"/>
        <v>0</v>
      </c>
      <c r="R245" s="819" t="e">
        <f t="shared" si="41"/>
        <v>#DIV/0!</v>
      </c>
      <c r="S245" s="173">
        <f t="shared" si="79"/>
        <v>0</v>
      </c>
      <c r="T245" s="818" t="e">
        <f t="shared" si="42"/>
        <v>#DIV/0!</v>
      </c>
      <c r="U245" s="120" t="e">
        <f>LOOKUP(L245, '6. 207Pb-206Pb table'!$D$7:$D$9207, '6. 207Pb-206Pb table'!$A$7:$A$9207)</f>
        <v>#N/A</v>
      </c>
      <c r="V245" s="116" t="e">
        <f t="shared" si="43"/>
        <v>#DIV/0!</v>
      </c>
      <c r="W245" s="137" t="e">
        <f t="shared" si="80"/>
        <v>#DIV/0!</v>
      </c>
      <c r="X245" s="138" t="e">
        <f t="shared" si="101"/>
        <v>#N/A</v>
      </c>
      <c r="Y245" s="121" t="e">
        <f t="shared" si="81"/>
        <v>#N/A</v>
      </c>
      <c r="Z245" s="121" t="e">
        <f t="shared" si="44"/>
        <v>#DIV/0!</v>
      </c>
      <c r="AA245" s="411">
        <f t="shared" si="99"/>
        <v>0</v>
      </c>
      <c r="AB245" s="321">
        <f t="shared" si="100"/>
        <v>0</v>
      </c>
      <c r="AC245" s="864" t="s">
        <v>693</v>
      </c>
      <c r="AD245" s="7">
        <f>STDEV(AD193:AD242)</f>
        <v>8.0792085696008087</v>
      </c>
      <c r="AE245" s="22">
        <f>2*AD245</f>
        <v>16.158417139201617</v>
      </c>
    </row>
    <row r="246" spans="1:78">
      <c r="A246" s="136">
        <f t="shared" si="92"/>
        <v>0</v>
      </c>
      <c r="B246" s="134">
        <f t="shared" si="92"/>
        <v>0</v>
      </c>
      <c r="C246" s="135">
        <f t="shared" si="92"/>
        <v>0</v>
      </c>
      <c r="D246" s="117">
        <f t="shared" si="93"/>
        <v>0</v>
      </c>
      <c r="E246" s="117" t="e">
        <f t="shared" si="94"/>
        <v>#DIV/0!</v>
      </c>
      <c r="F246" s="165" t="e">
        <f t="shared" si="40"/>
        <v>#DIV/0!</v>
      </c>
      <c r="G246" s="193">
        <f t="shared" si="74"/>
        <v>0</v>
      </c>
      <c r="H246" s="117" t="e">
        <f t="shared" si="75"/>
        <v>#DIV/0!</v>
      </c>
      <c r="I246" s="165" t="e">
        <f t="shared" si="26"/>
        <v>#DIV/0!</v>
      </c>
      <c r="J246" s="166">
        <f t="shared" si="95"/>
        <v>0</v>
      </c>
      <c r="K246" s="329" t="e">
        <f t="shared" si="96"/>
        <v>#DIV/0!</v>
      </c>
      <c r="L246" s="117">
        <f t="shared" si="97"/>
        <v>0</v>
      </c>
      <c r="M246" s="117" t="e">
        <f t="shared" si="98"/>
        <v>#DIV/0!</v>
      </c>
      <c r="N246" s="334" t="e">
        <f t="shared" si="76"/>
        <v>#DIV/0!</v>
      </c>
      <c r="O246" s="285"/>
      <c r="P246" s="136">
        <f t="shared" si="77"/>
        <v>0</v>
      </c>
      <c r="Q246" s="120">
        <f t="shared" si="78"/>
        <v>0</v>
      </c>
      <c r="R246" s="819" t="e">
        <f t="shared" si="41"/>
        <v>#DIV/0!</v>
      </c>
      <c r="S246" s="173">
        <f t="shared" si="79"/>
        <v>0</v>
      </c>
      <c r="T246" s="818" t="e">
        <f t="shared" si="42"/>
        <v>#DIV/0!</v>
      </c>
      <c r="U246" s="120" t="e">
        <f>LOOKUP(L246, '6. 207Pb-206Pb table'!$D$7:$D$9207, '6. 207Pb-206Pb table'!$A$7:$A$9207)</f>
        <v>#N/A</v>
      </c>
      <c r="V246" s="116" t="e">
        <f t="shared" si="43"/>
        <v>#DIV/0!</v>
      </c>
      <c r="W246" s="137" t="e">
        <f t="shared" si="80"/>
        <v>#DIV/0!</v>
      </c>
      <c r="X246" s="138" t="e">
        <f t="shared" si="101"/>
        <v>#N/A</v>
      </c>
      <c r="Y246" s="121" t="e">
        <f t="shared" si="81"/>
        <v>#N/A</v>
      </c>
      <c r="Z246" s="121" t="e">
        <f t="shared" si="44"/>
        <v>#DIV/0!</v>
      </c>
      <c r="AA246" s="411">
        <f t="shared" si="99"/>
        <v>0</v>
      </c>
      <c r="AB246" s="321">
        <f t="shared" si="100"/>
        <v>0</v>
      </c>
      <c r="AC246" s="864" t="s">
        <v>694</v>
      </c>
      <c r="AD246" s="7">
        <f>2.03*AD245/SQRT(32)</f>
        <v>2.8992780568389875</v>
      </c>
    </row>
    <row r="247" spans="1:78">
      <c r="A247" s="136">
        <f t="shared" si="92"/>
        <v>0</v>
      </c>
      <c r="B247" s="134">
        <f t="shared" si="92"/>
        <v>0</v>
      </c>
      <c r="C247" s="135">
        <f t="shared" si="92"/>
        <v>0</v>
      </c>
      <c r="D247" s="117">
        <f t="shared" si="93"/>
        <v>0</v>
      </c>
      <c r="E247" s="117" t="e">
        <f t="shared" si="94"/>
        <v>#DIV/0!</v>
      </c>
      <c r="F247" s="165" t="e">
        <f t="shared" si="40"/>
        <v>#DIV/0!</v>
      </c>
      <c r="G247" s="193">
        <f t="shared" si="74"/>
        <v>0</v>
      </c>
      <c r="H247" s="117" t="e">
        <f t="shared" si="75"/>
        <v>#DIV/0!</v>
      </c>
      <c r="I247" s="165" t="e">
        <f t="shared" si="26"/>
        <v>#DIV/0!</v>
      </c>
      <c r="J247" s="166">
        <f t="shared" si="95"/>
        <v>0</v>
      </c>
      <c r="K247" s="329" t="e">
        <f t="shared" si="96"/>
        <v>#DIV/0!</v>
      </c>
      <c r="L247" s="117">
        <f t="shared" si="97"/>
        <v>0</v>
      </c>
      <c r="M247" s="117" t="e">
        <f t="shared" si="98"/>
        <v>#DIV/0!</v>
      </c>
      <c r="N247" s="334" t="e">
        <f t="shared" si="76"/>
        <v>#DIV/0!</v>
      </c>
      <c r="O247" s="285"/>
      <c r="P247" s="136">
        <f t="shared" si="77"/>
        <v>0</v>
      </c>
      <c r="Q247" s="120">
        <f t="shared" si="78"/>
        <v>0</v>
      </c>
      <c r="R247" s="819" t="e">
        <f t="shared" si="41"/>
        <v>#DIV/0!</v>
      </c>
      <c r="S247" s="173">
        <f t="shared" si="79"/>
        <v>0</v>
      </c>
      <c r="T247" s="818" t="e">
        <f t="shared" si="42"/>
        <v>#DIV/0!</v>
      </c>
      <c r="U247" s="120" t="e">
        <f>LOOKUP(L247, '6. 207Pb-206Pb table'!$D$7:$D$9207, '6. 207Pb-206Pb table'!$A$7:$A$9207)</f>
        <v>#N/A</v>
      </c>
      <c r="V247" s="116" t="e">
        <f t="shared" si="43"/>
        <v>#DIV/0!</v>
      </c>
      <c r="W247" s="137" t="e">
        <f t="shared" si="80"/>
        <v>#DIV/0!</v>
      </c>
      <c r="X247" s="138" t="e">
        <f t="shared" si="101"/>
        <v>#N/A</v>
      </c>
      <c r="Y247" s="121" t="e">
        <f t="shared" si="81"/>
        <v>#N/A</v>
      </c>
      <c r="Z247" s="121" t="e">
        <f t="shared" si="44"/>
        <v>#DIV/0!</v>
      </c>
      <c r="AA247" s="411">
        <f t="shared" si="99"/>
        <v>0</v>
      </c>
      <c r="AB247" s="321">
        <f t="shared" si="100"/>
        <v>0</v>
      </c>
      <c r="AE247" s="310">
        <f>AD244+AE245</f>
        <v>1730.977861583646</v>
      </c>
    </row>
    <row r="248" spans="1:78">
      <c r="A248" s="136">
        <f t="shared" si="92"/>
        <v>0</v>
      </c>
      <c r="B248" s="134">
        <f t="shared" si="92"/>
        <v>0</v>
      </c>
      <c r="C248" s="135">
        <f t="shared" si="92"/>
        <v>0</v>
      </c>
      <c r="D248" s="117">
        <f t="shared" si="93"/>
        <v>0</v>
      </c>
      <c r="E248" s="117" t="e">
        <f t="shared" si="94"/>
        <v>#DIV/0!</v>
      </c>
      <c r="F248" s="165" t="e">
        <f t="shared" si="40"/>
        <v>#DIV/0!</v>
      </c>
      <c r="G248" s="193">
        <f t="shared" si="74"/>
        <v>0</v>
      </c>
      <c r="H248" s="117" t="e">
        <f t="shared" si="75"/>
        <v>#DIV/0!</v>
      </c>
      <c r="I248" s="165" t="e">
        <f t="shared" si="26"/>
        <v>#DIV/0!</v>
      </c>
      <c r="J248" s="166">
        <f t="shared" si="95"/>
        <v>0</v>
      </c>
      <c r="K248" s="329" t="e">
        <f t="shared" si="96"/>
        <v>#DIV/0!</v>
      </c>
      <c r="L248" s="117">
        <f t="shared" si="97"/>
        <v>0</v>
      </c>
      <c r="M248" s="117" t="e">
        <f t="shared" si="98"/>
        <v>#DIV/0!</v>
      </c>
      <c r="N248" s="334" t="e">
        <f t="shared" si="76"/>
        <v>#DIV/0!</v>
      </c>
      <c r="O248" s="285"/>
      <c r="P248" s="136">
        <f t="shared" si="77"/>
        <v>0</v>
      </c>
      <c r="Q248" s="120">
        <f t="shared" si="78"/>
        <v>0</v>
      </c>
      <c r="R248" s="819" t="e">
        <f t="shared" si="41"/>
        <v>#DIV/0!</v>
      </c>
      <c r="S248" s="173">
        <f t="shared" si="79"/>
        <v>0</v>
      </c>
      <c r="T248" s="818" t="e">
        <f t="shared" si="42"/>
        <v>#DIV/0!</v>
      </c>
      <c r="U248" s="120" t="e">
        <f>LOOKUP(L248, '6. 207Pb-206Pb table'!$D$7:$D$9207, '6. 207Pb-206Pb table'!$A$7:$A$9207)</f>
        <v>#N/A</v>
      </c>
      <c r="V248" s="116" t="e">
        <f t="shared" si="43"/>
        <v>#DIV/0!</v>
      </c>
      <c r="W248" s="137" t="e">
        <f t="shared" si="80"/>
        <v>#DIV/0!</v>
      </c>
      <c r="X248" s="138" t="e">
        <f t="shared" si="101"/>
        <v>#N/A</v>
      </c>
      <c r="Y248" s="121" t="e">
        <f t="shared" si="81"/>
        <v>#N/A</v>
      </c>
      <c r="Z248" s="121" t="e">
        <f t="shared" si="44"/>
        <v>#DIV/0!</v>
      </c>
      <c r="AA248" s="411">
        <f t="shared" si="99"/>
        <v>0</v>
      </c>
      <c r="AB248" s="321">
        <f t="shared" si="100"/>
        <v>0</v>
      </c>
      <c r="AE248" s="310">
        <f>AD244-AE245</f>
        <v>1698.6610273052427</v>
      </c>
    </row>
    <row r="249" spans="1:78">
      <c r="A249" s="136">
        <f t="shared" si="92"/>
        <v>0</v>
      </c>
      <c r="B249" s="134">
        <f t="shared" si="92"/>
        <v>0</v>
      </c>
      <c r="C249" s="135">
        <f t="shared" si="92"/>
        <v>0</v>
      </c>
      <c r="D249" s="117">
        <f t="shared" si="93"/>
        <v>0</v>
      </c>
      <c r="E249" s="117" t="e">
        <f t="shared" si="94"/>
        <v>#DIV/0!</v>
      </c>
      <c r="F249" s="165" t="e">
        <f t="shared" si="40"/>
        <v>#DIV/0!</v>
      </c>
      <c r="G249" s="193">
        <f t="shared" si="74"/>
        <v>0</v>
      </c>
      <c r="H249" s="117" t="e">
        <f t="shared" si="75"/>
        <v>#DIV/0!</v>
      </c>
      <c r="I249" s="165" t="e">
        <f t="shared" si="26"/>
        <v>#DIV/0!</v>
      </c>
      <c r="J249" s="166">
        <f t="shared" si="95"/>
        <v>0</v>
      </c>
      <c r="K249" s="329" t="e">
        <f t="shared" si="96"/>
        <v>#DIV/0!</v>
      </c>
      <c r="L249" s="117">
        <f t="shared" si="97"/>
        <v>0</v>
      </c>
      <c r="M249" s="117" t="e">
        <f t="shared" si="98"/>
        <v>#DIV/0!</v>
      </c>
      <c r="N249" s="334" t="e">
        <f t="shared" si="76"/>
        <v>#DIV/0!</v>
      </c>
      <c r="O249" s="285"/>
      <c r="P249" s="136">
        <f t="shared" si="77"/>
        <v>0</v>
      </c>
      <c r="Q249" s="120">
        <f t="shared" si="78"/>
        <v>0</v>
      </c>
      <c r="R249" s="819" t="e">
        <f t="shared" si="41"/>
        <v>#DIV/0!</v>
      </c>
      <c r="S249" s="173">
        <f t="shared" si="79"/>
        <v>0</v>
      </c>
      <c r="T249" s="818" t="e">
        <f t="shared" si="42"/>
        <v>#DIV/0!</v>
      </c>
      <c r="U249" s="120" t="e">
        <f>LOOKUP(L249, '6. 207Pb-206Pb table'!$D$7:$D$9207, '6. 207Pb-206Pb table'!$A$7:$A$9207)</f>
        <v>#N/A</v>
      </c>
      <c r="V249" s="116" t="e">
        <f t="shared" si="43"/>
        <v>#DIV/0!</v>
      </c>
      <c r="W249" s="137" t="e">
        <f t="shared" si="80"/>
        <v>#DIV/0!</v>
      </c>
      <c r="X249" s="138" t="e">
        <f t="shared" si="101"/>
        <v>#N/A</v>
      </c>
      <c r="Y249" s="121" t="e">
        <f t="shared" si="81"/>
        <v>#N/A</v>
      </c>
      <c r="Z249" s="121" t="e">
        <f t="shared" si="44"/>
        <v>#DIV/0!</v>
      </c>
      <c r="AA249" s="411">
        <f t="shared" si="99"/>
        <v>0</v>
      </c>
      <c r="AB249" s="321">
        <f t="shared" si="100"/>
        <v>0</v>
      </c>
      <c r="AD249" s="5">
        <f>32/50</f>
        <v>0.64</v>
      </c>
    </row>
    <row r="250" spans="1:78">
      <c r="A250" s="136">
        <f t="shared" si="92"/>
        <v>0</v>
      </c>
      <c r="B250" s="134">
        <f t="shared" si="92"/>
        <v>0</v>
      </c>
      <c r="C250" s="135">
        <f t="shared" si="92"/>
        <v>0</v>
      </c>
      <c r="D250" s="117">
        <f t="shared" si="93"/>
        <v>0</v>
      </c>
      <c r="E250" s="117" t="e">
        <f t="shared" si="94"/>
        <v>#DIV/0!</v>
      </c>
      <c r="F250" s="165" t="e">
        <f t="shared" si="40"/>
        <v>#DIV/0!</v>
      </c>
      <c r="G250" s="193">
        <f t="shared" si="74"/>
        <v>0</v>
      </c>
      <c r="H250" s="117" t="e">
        <f t="shared" si="75"/>
        <v>#DIV/0!</v>
      </c>
      <c r="I250" s="165" t="e">
        <f t="shared" si="26"/>
        <v>#DIV/0!</v>
      </c>
      <c r="J250" s="166">
        <f t="shared" si="95"/>
        <v>0</v>
      </c>
      <c r="K250" s="329" t="e">
        <f t="shared" si="96"/>
        <v>#DIV/0!</v>
      </c>
      <c r="L250" s="117">
        <f t="shared" si="97"/>
        <v>0</v>
      </c>
      <c r="M250" s="117" t="e">
        <f t="shared" si="98"/>
        <v>#DIV/0!</v>
      </c>
      <c r="N250" s="334" t="e">
        <f t="shared" si="76"/>
        <v>#DIV/0!</v>
      </c>
      <c r="O250" s="285"/>
      <c r="P250" s="136">
        <f t="shared" si="77"/>
        <v>0</v>
      </c>
      <c r="Q250" s="120">
        <f t="shared" si="78"/>
        <v>0</v>
      </c>
      <c r="R250" s="819" t="e">
        <f t="shared" si="41"/>
        <v>#DIV/0!</v>
      </c>
      <c r="S250" s="173">
        <f t="shared" si="79"/>
        <v>0</v>
      </c>
      <c r="T250" s="818" t="e">
        <f t="shared" si="42"/>
        <v>#DIV/0!</v>
      </c>
      <c r="U250" s="120" t="e">
        <f>LOOKUP(L250, '6. 207Pb-206Pb table'!$D$7:$D$9207, '6. 207Pb-206Pb table'!$A$7:$A$9207)</f>
        <v>#N/A</v>
      </c>
      <c r="V250" s="116" t="e">
        <f t="shared" si="43"/>
        <v>#DIV/0!</v>
      </c>
      <c r="W250" s="137" t="e">
        <f t="shared" si="80"/>
        <v>#DIV/0!</v>
      </c>
      <c r="X250" s="138" t="e">
        <f t="shared" si="101"/>
        <v>#N/A</v>
      </c>
      <c r="Y250" s="121" t="e">
        <f t="shared" si="81"/>
        <v>#N/A</v>
      </c>
      <c r="Z250" s="121" t="e">
        <f t="shared" si="44"/>
        <v>#DIV/0!</v>
      </c>
      <c r="AA250" s="411">
        <f t="shared" si="99"/>
        <v>0</v>
      </c>
      <c r="AB250" s="321">
        <f t="shared" si="100"/>
        <v>0</v>
      </c>
    </row>
    <row r="251" spans="1:78" s="38" customFormat="1">
      <c r="A251" s="136">
        <f t="shared" si="92"/>
        <v>0</v>
      </c>
      <c r="B251" s="134">
        <f t="shared" si="92"/>
        <v>0</v>
      </c>
      <c r="C251" s="135">
        <f t="shared" si="92"/>
        <v>0</v>
      </c>
      <c r="D251" s="117">
        <f t="shared" si="93"/>
        <v>0</v>
      </c>
      <c r="E251" s="117" t="e">
        <f t="shared" si="94"/>
        <v>#DIV/0!</v>
      </c>
      <c r="F251" s="165" t="e">
        <f t="shared" si="40"/>
        <v>#DIV/0!</v>
      </c>
      <c r="G251" s="193">
        <f t="shared" si="74"/>
        <v>0</v>
      </c>
      <c r="H251" s="117" t="e">
        <f t="shared" si="75"/>
        <v>#DIV/0!</v>
      </c>
      <c r="I251" s="165" t="e">
        <f t="shared" si="26"/>
        <v>#DIV/0!</v>
      </c>
      <c r="J251" s="166">
        <f t="shared" si="95"/>
        <v>0</v>
      </c>
      <c r="K251" s="329" t="e">
        <f t="shared" si="96"/>
        <v>#DIV/0!</v>
      </c>
      <c r="L251" s="117">
        <f t="shared" si="97"/>
        <v>0</v>
      </c>
      <c r="M251" s="117" t="e">
        <f t="shared" si="98"/>
        <v>#DIV/0!</v>
      </c>
      <c r="N251" s="334" t="e">
        <f t="shared" si="76"/>
        <v>#DIV/0!</v>
      </c>
      <c r="O251" s="285"/>
      <c r="P251" s="136">
        <f t="shared" si="77"/>
        <v>0</v>
      </c>
      <c r="Q251" s="120">
        <f t="shared" si="78"/>
        <v>0</v>
      </c>
      <c r="R251" s="819" t="e">
        <f t="shared" si="41"/>
        <v>#DIV/0!</v>
      </c>
      <c r="S251" s="173">
        <f t="shared" si="79"/>
        <v>0</v>
      </c>
      <c r="T251" s="818" t="e">
        <f t="shared" si="42"/>
        <v>#DIV/0!</v>
      </c>
      <c r="U251" s="120" t="e">
        <f>LOOKUP(L251, '6. 207Pb-206Pb table'!$D$7:$D$9207, '6. 207Pb-206Pb table'!$A$7:$A$9207)</f>
        <v>#N/A</v>
      </c>
      <c r="V251" s="116" t="e">
        <f t="shared" si="43"/>
        <v>#DIV/0!</v>
      </c>
      <c r="W251" s="137" t="e">
        <f t="shared" si="80"/>
        <v>#DIV/0!</v>
      </c>
      <c r="X251" s="138" t="e">
        <f t="shared" si="101"/>
        <v>#N/A</v>
      </c>
      <c r="Y251" s="121" t="e">
        <f t="shared" si="81"/>
        <v>#N/A</v>
      </c>
      <c r="Z251" s="121" t="e">
        <f t="shared" si="44"/>
        <v>#DIV/0!</v>
      </c>
      <c r="AA251" s="411">
        <f t="shared" si="99"/>
        <v>0</v>
      </c>
      <c r="AB251" s="321">
        <f t="shared" si="100"/>
        <v>0</v>
      </c>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row>
    <row r="252" spans="1:78">
      <c r="A252" s="139">
        <f t="shared" si="92"/>
        <v>0</v>
      </c>
      <c r="B252" s="140">
        <f t="shared" si="92"/>
        <v>0</v>
      </c>
      <c r="C252" s="141">
        <f t="shared" si="92"/>
        <v>0</v>
      </c>
      <c r="D252" s="117">
        <f t="shared" si="93"/>
        <v>0</v>
      </c>
      <c r="E252" s="142" t="e">
        <f t="shared" si="94"/>
        <v>#DIV/0!</v>
      </c>
      <c r="F252" s="327" t="e">
        <f t="shared" si="40"/>
        <v>#DIV/0!</v>
      </c>
      <c r="G252" s="194">
        <f t="shared" si="74"/>
        <v>0</v>
      </c>
      <c r="H252" s="142" t="e">
        <f t="shared" si="75"/>
        <v>#DIV/0!</v>
      </c>
      <c r="I252" s="327" t="e">
        <f t="shared" si="26"/>
        <v>#DIV/0!</v>
      </c>
      <c r="J252" s="169">
        <f t="shared" si="95"/>
        <v>0</v>
      </c>
      <c r="K252" s="329" t="e">
        <f t="shared" si="96"/>
        <v>#DIV/0!</v>
      </c>
      <c r="L252" s="142">
        <f t="shared" si="97"/>
        <v>0</v>
      </c>
      <c r="M252" s="117" t="e">
        <f t="shared" si="98"/>
        <v>#DIV/0!</v>
      </c>
      <c r="N252" s="334" t="e">
        <f t="shared" si="76"/>
        <v>#DIV/0!</v>
      </c>
      <c r="O252" s="336"/>
      <c r="P252" s="143">
        <f t="shared" si="77"/>
        <v>0</v>
      </c>
      <c r="Q252" s="120">
        <f t="shared" si="78"/>
        <v>0</v>
      </c>
      <c r="R252" s="819" t="e">
        <f t="shared" si="41"/>
        <v>#DIV/0!</v>
      </c>
      <c r="S252" s="174">
        <f t="shared" si="79"/>
        <v>0</v>
      </c>
      <c r="T252" s="818" t="e">
        <f t="shared" si="42"/>
        <v>#DIV/0!</v>
      </c>
      <c r="U252" s="144" t="e">
        <f>LOOKUP(L252, '6. 207Pb-206Pb table'!$D$7:$D$9207, '6. 207Pb-206Pb table'!$A$7:$A$9207)</f>
        <v>#N/A</v>
      </c>
      <c r="V252" s="116" t="e">
        <f t="shared" si="43"/>
        <v>#DIV/0!</v>
      </c>
      <c r="W252" s="137" t="e">
        <f t="shared" si="80"/>
        <v>#DIV/0!</v>
      </c>
      <c r="X252" s="145" t="e">
        <f t="shared" si="101"/>
        <v>#N/A</v>
      </c>
      <c r="Y252" s="415" t="e">
        <f t="shared" si="81"/>
        <v>#N/A</v>
      </c>
      <c r="Z252" s="121" t="e">
        <f t="shared" si="44"/>
        <v>#DIV/0!</v>
      </c>
      <c r="AA252" s="322">
        <f t="shared" si="99"/>
        <v>0</v>
      </c>
      <c r="AB252" s="323">
        <f t="shared" si="100"/>
        <v>0</v>
      </c>
    </row>
    <row r="253" spans="1:78">
      <c r="A253" s="116">
        <f t="shared" ref="A253:C262" si="102">A102</f>
        <v>0</v>
      </c>
      <c r="B253" s="134">
        <f t="shared" si="102"/>
        <v>0</v>
      </c>
      <c r="C253" s="135">
        <f t="shared" si="102"/>
        <v>0</v>
      </c>
      <c r="D253" s="129">
        <f t="shared" ref="D253:D262" si="103">F102*(D$184/D$183)*1.0027</f>
        <v>0</v>
      </c>
      <c r="E253" s="117" t="e">
        <f t="shared" ref="E253:E262" si="104">D253*SQRT(((G102/F102)^2)+((E$183/D$183)^2)+((E$184/D$184)^2))</f>
        <v>#DIV/0!</v>
      </c>
      <c r="F253" s="165" t="e">
        <f t="shared" si="40"/>
        <v>#DIV/0!</v>
      </c>
      <c r="G253" s="193">
        <f t="shared" si="74"/>
        <v>0</v>
      </c>
      <c r="H253" s="117" t="e">
        <f t="shared" si="75"/>
        <v>#DIV/0!</v>
      </c>
      <c r="I253" s="165" t="e">
        <f t="shared" si="26"/>
        <v>#DIV/0!</v>
      </c>
      <c r="J253" s="166">
        <f t="shared" ref="J253:J262" si="105">H102*(F$184/F$183)</f>
        <v>0</v>
      </c>
      <c r="K253" s="328" t="e">
        <f t="shared" ref="K253:K262" si="106">J253*SQRT(((I102/H102)^2)+((G$183/F$183)^2)+((G$184/F$184)^2))</f>
        <v>#DIV/0!</v>
      </c>
      <c r="L253" s="117">
        <f t="shared" ref="L253:L262" si="107">D102*(H$184/H$183)</f>
        <v>0</v>
      </c>
      <c r="M253" s="129" t="e">
        <f t="shared" ref="M253:M262" si="108">L253*SQRT(((E102/D102)^2)+((I$183/H$183)^2)+((I$184/H$184)^2))</f>
        <v>#DIV/0!</v>
      </c>
      <c r="N253" s="331" t="e">
        <f t="shared" si="76"/>
        <v>#DIV/0!</v>
      </c>
      <c r="O253" s="285"/>
      <c r="P253" s="136">
        <f t="shared" si="77"/>
        <v>0</v>
      </c>
      <c r="Q253" s="131">
        <f t="shared" si="78"/>
        <v>0</v>
      </c>
      <c r="R253" s="819" t="e">
        <f t="shared" si="41"/>
        <v>#DIV/0!</v>
      </c>
      <c r="S253" s="173">
        <f t="shared" si="79"/>
        <v>0</v>
      </c>
      <c r="T253" s="818" t="e">
        <f t="shared" si="42"/>
        <v>#DIV/0!</v>
      </c>
      <c r="U253" s="120" t="e">
        <f>LOOKUP(L253, '6. 207Pb-206Pb table'!$D$7:$D$9207, '6. 207Pb-206Pb table'!$A$7:$A$9207)</f>
        <v>#N/A</v>
      </c>
      <c r="V253" s="116" t="e">
        <f t="shared" si="43"/>
        <v>#DIV/0!</v>
      </c>
      <c r="W253" s="132" t="e">
        <f t="shared" si="80"/>
        <v>#DIV/0!</v>
      </c>
      <c r="X253" s="138" t="e">
        <f>U253/1000</f>
        <v>#N/A</v>
      </c>
      <c r="Y253" s="121" t="e">
        <f t="shared" si="81"/>
        <v>#N/A</v>
      </c>
      <c r="Z253" s="416" t="e">
        <f t="shared" si="44"/>
        <v>#DIV/0!</v>
      </c>
      <c r="AA253" s="411">
        <f t="shared" ref="AA253:AA262" si="109">N102</f>
        <v>0</v>
      </c>
      <c r="AB253" s="321">
        <f t="shared" ref="AB253:AB262" si="110">O102</f>
        <v>0</v>
      </c>
    </row>
    <row r="254" spans="1:78">
      <c r="A254" s="116">
        <f t="shared" si="102"/>
        <v>0</v>
      </c>
      <c r="B254" s="134">
        <f t="shared" si="102"/>
        <v>0</v>
      </c>
      <c r="C254" s="135">
        <f t="shared" si="102"/>
        <v>0</v>
      </c>
      <c r="D254" s="117">
        <f t="shared" si="103"/>
        <v>0</v>
      </c>
      <c r="E254" s="117" t="e">
        <f t="shared" si="104"/>
        <v>#DIV/0!</v>
      </c>
      <c r="F254" s="165" t="e">
        <f t="shared" si="40"/>
        <v>#DIV/0!</v>
      </c>
      <c r="G254" s="193">
        <f t="shared" si="74"/>
        <v>0</v>
      </c>
      <c r="H254" s="117" t="e">
        <f t="shared" si="75"/>
        <v>#DIV/0!</v>
      </c>
      <c r="I254" s="165" t="e">
        <f t="shared" si="26"/>
        <v>#DIV/0!</v>
      </c>
      <c r="J254" s="166">
        <f t="shared" si="105"/>
        <v>0</v>
      </c>
      <c r="K254" s="329" t="e">
        <f t="shared" si="106"/>
        <v>#DIV/0!</v>
      </c>
      <c r="L254" s="117">
        <f t="shared" si="107"/>
        <v>0</v>
      </c>
      <c r="M254" s="117" t="e">
        <f t="shared" si="108"/>
        <v>#DIV/0!</v>
      </c>
      <c r="N254" s="334" t="e">
        <f t="shared" si="76"/>
        <v>#DIV/0!</v>
      </c>
      <c r="O254" s="285"/>
      <c r="P254" s="136">
        <f t="shared" si="77"/>
        <v>0</v>
      </c>
      <c r="Q254" s="120">
        <f t="shared" si="78"/>
        <v>0</v>
      </c>
      <c r="R254" s="819" t="e">
        <f t="shared" si="41"/>
        <v>#DIV/0!</v>
      </c>
      <c r="S254" s="173">
        <f t="shared" si="79"/>
        <v>0</v>
      </c>
      <c r="T254" s="818" t="e">
        <f t="shared" si="42"/>
        <v>#DIV/0!</v>
      </c>
      <c r="U254" s="120" t="e">
        <f>LOOKUP(L254, '6. 207Pb-206Pb table'!$D$7:$D$9207, '6. 207Pb-206Pb table'!$A$7:$A$9207)</f>
        <v>#N/A</v>
      </c>
      <c r="V254" s="116" t="e">
        <f t="shared" si="43"/>
        <v>#DIV/0!</v>
      </c>
      <c r="W254" s="137" t="e">
        <f t="shared" si="80"/>
        <v>#DIV/0!</v>
      </c>
      <c r="X254" s="138" t="e">
        <f t="shared" ref="X254:X262" si="111">U254/1000</f>
        <v>#N/A</v>
      </c>
      <c r="Y254" s="121" t="e">
        <f t="shared" si="81"/>
        <v>#N/A</v>
      </c>
      <c r="Z254" s="121" t="e">
        <f t="shared" si="44"/>
        <v>#DIV/0!</v>
      </c>
      <c r="AA254" s="411">
        <f t="shared" si="109"/>
        <v>0</v>
      </c>
      <c r="AB254" s="321">
        <f t="shared" si="110"/>
        <v>0</v>
      </c>
    </row>
    <row r="255" spans="1:78">
      <c r="A255" s="116">
        <f t="shared" si="102"/>
        <v>0</v>
      </c>
      <c r="B255" s="134">
        <f t="shared" si="102"/>
        <v>0</v>
      </c>
      <c r="C255" s="135">
        <f t="shared" si="102"/>
        <v>0</v>
      </c>
      <c r="D255" s="117">
        <f t="shared" si="103"/>
        <v>0</v>
      </c>
      <c r="E255" s="117" t="e">
        <f t="shared" si="104"/>
        <v>#DIV/0!</v>
      </c>
      <c r="F255" s="165" t="e">
        <f t="shared" si="40"/>
        <v>#DIV/0!</v>
      </c>
      <c r="G255" s="193">
        <f t="shared" si="74"/>
        <v>0</v>
      </c>
      <c r="H255" s="117" t="e">
        <f t="shared" si="75"/>
        <v>#DIV/0!</v>
      </c>
      <c r="I255" s="165" t="e">
        <f t="shared" si="26"/>
        <v>#DIV/0!</v>
      </c>
      <c r="J255" s="166">
        <f t="shared" si="105"/>
        <v>0</v>
      </c>
      <c r="K255" s="329" t="e">
        <f t="shared" si="106"/>
        <v>#DIV/0!</v>
      </c>
      <c r="L255" s="117">
        <f t="shared" si="107"/>
        <v>0</v>
      </c>
      <c r="M255" s="117" t="e">
        <f t="shared" si="108"/>
        <v>#DIV/0!</v>
      </c>
      <c r="N255" s="334" t="e">
        <f t="shared" si="76"/>
        <v>#DIV/0!</v>
      </c>
      <c r="O255" s="285"/>
      <c r="P255" s="136">
        <f t="shared" si="77"/>
        <v>0</v>
      </c>
      <c r="Q255" s="120">
        <f t="shared" si="78"/>
        <v>0</v>
      </c>
      <c r="R255" s="819" t="e">
        <f t="shared" si="41"/>
        <v>#DIV/0!</v>
      </c>
      <c r="S255" s="173">
        <f t="shared" si="79"/>
        <v>0</v>
      </c>
      <c r="T255" s="818" t="e">
        <f t="shared" si="42"/>
        <v>#DIV/0!</v>
      </c>
      <c r="U255" s="120" t="e">
        <f>LOOKUP(L255, '6. 207Pb-206Pb table'!$D$7:$D$9207, '6. 207Pb-206Pb table'!$A$7:$A$9207)</f>
        <v>#N/A</v>
      </c>
      <c r="V255" s="116" t="e">
        <f t="shared" si="43"/>
        <v>#DIV/0!</v>
      </c>
      <c r="W255" s="137" t="e">
        <f t="shared" si="80"/>
        <v>#DIV/0!</v>
      </c>
      <c r="X255" s="138" t="e">
        <f t="shared" si="111"/>
        <v>#N/A</v>
      </c>
      <c r="Y255" s="121" t="e">
        <f t="shared" si="81"/>
        <v>#N/A</v>
      </c>
      <c r="Z255" s="121" t="e">
        <f t="shared" si="44"/>
        <v>#DIV/0!</v>
      </c>
      <c r="AA255" s="411">
        <f t="shared" si="109"/>
        <v>0</v>
      </c>
      <c r="AB255" s="321">
        <f t="shared" si="110"/>
        <v>0</v>
      </c>
    </row>
    <row r="256" spans="1:78">
      <c r="A256" s="116">
        <f t="shared" si="102"/>
        <v>0</v>
      </c>
      <c r="B256" s="134">
        <f t="shared" si="102"/>
        <v>0</v>
      </c>
      <c r="C256" s="135">
        <f t="shared" si="102"/>
        <v>0</v>
      </c>
      <c r="D256" s="117">
        <f t="shared" si="103"/>
        <v>0</v>
      </c>
      <c r="E256" s="117" t="e">
        <f t="shared" si="104"/>
        <v>#DIV/0!</v>
      </c>
      <c r="F256" s="165" t="e">
        <f t="shared" si="40"/>
        <v>#DIV/0!</v>
      </c>
      <c r="G256" s="193">
        <f t="shared" si="74"/>
        <v>0</v>
      </c>
      <c r="H256" s="117" t="e">
        <f t="shared" si="75"/>
        <v>#DIV/0!</v>
      </c>
      <c r="I256" s="165" t="e">
        <f t="shared" si="26"/>
        <v>#DIV/0!</v>
      </c>
      <c r="J256" s="166">
        <f t="shared" si="105"/>
        <v>0</v>
      </c>
      <c r="K256" s="329" t="e">
        <f t="shared" si="106"/>
        <v>#DIV/0!</v>
      </c>
      <c r="L256" s="117">
        <f t="shared" si="107"/>
        <v>0</v>
      </c>
      <c r="M256" s="117" t="e">
        <f t="shared" si="108"/>
        <v>#DIV/0!</v>
      </c>
      <c r="N256" s="334" t="e">
        <f t="shared" si="76"/>
        <v>#DIV/0!</v>
      </c>
      <c r="O256" s="285"/>
      <c r="P256" s="136">
        <f t="shared" si="77"/>
        <v>0</v>
      </c>
      <c r="Q256" s="120">
        <f t="shared" si="78"/>
        <v>0</v>
      </c>
      <c r="R256" s="819" t="e">
        <f t="shared" si="41"/>
        <v>#DIV/0!</v>
      </c>
      <c r="S256" s="173">
        <f t="shared" si="79"/>
        <v>0</v>
      </c>
      <c r="T256" s="818" t="e">
        <f t="shared" si="42"/>
        <v>#DIV/0!</v>
      </c>
      <c r="U256" s="120" t="e">
        <f>LOOKUP(L256, '6. 207Pb-206Pb table'!$D$7:$D$9207, '6. 207Pb-206Pb table'!$A$7:$A$9207)</f>
        <v>#N/A</v>
      </c>
      <c r="V256" s="116" t="e">
        <f t="shared" si="43"/>
        <v>#DIV/0!</v>
      </c>
      <c r="W256" s="137" t="e">
        <f t="shared" si="80"/>
        <v>#DIV/0!</v>
      </c>
      <c r="X256" s="138" t="e">
        <f t="shared" si="111"/>
        <v>#N/A</v>
      </c>
      <c r="Y256" s="121" t="e">
        <f t="shared" si="81"/>
        <v>#N/A</v>
      </c>
      <c r="Z256" s="121" t="e">
        <f t="shared" si="44"/>
        <v>#DIV/0!</v>
      </c>
      <c r="AA256" s="411">
        <f t="shared" si="109"/>
        <v>0</v>
      </c>
      <c r="AB256" s="321">
        <f t="shared" si="110"/>
        <v>0</v>
      </c>
    </row>
    <row r="257" spans="1:28">
      <c r="A257" s="116">
        <f t="shared" si="102"/>
        <v>0</v>
      </c>
      <c r="B257" s="134">
        <f t="shared" si="102"/>
        <v>0</v>
      </c>
      <c r="C257" s="135">
        <f t="shared" si="102"/>
        <v>0</v>
      </c>
      <c r="D257" s="117">
        <f t="shared" si="103"/>
        <v>0</v>
      </c>
      <c r="E257" s="117" t="e">
        <f t="shared" si="104"/>
        <v>#DIV/0!</v>
      </c>
      <c r="F257" s="165" t="e">
        <f t="shared" si="40"/>
        <v>#DIV/0!</v>
      </c>
      <c r="G257" s="193">
        <f t="shared" ref="G257:G292" si="112">($D257)*($L257)/($C$186)</f>
        <v>0</v>
      </c>
      <c r="H257" s="117" t="e">
        <f t="shared" ref="H257:H288" si="113">G257*SQRT(((E257/D257)^2)+(M257/L257)^2)+2*(M257*E257)</f>
        <v>#DIV/0!</v>
      </c>
      <c r="I257" s="165" t="e">
        <f t="shared" ref="I257:I266" si="114">(H257/G257)</f>
        <v>#DIV/0!</v>
      </c>
      <c r="J257" s="166">
        <f t="shared" si="105"/>
        <v>0</v>
      </c>
      <c r="K257" s="329" t="e">
        <f t="shared" si="106"/>
        <v>#DIV/0!</v>
      </c>
      <c r="L257" s="117">
        <f t="shared" si="107"/>
        <v>0</v>
      </c>
      <c r="M257" s="117" t="e">
        <f t="shared" si="108"/>
        <v>#DIV/0!</v>
      </c>
      <c r="N257" s="334" t="e">
        <f t="shared" ref="N257:N288" si="115">(M257/L257)</f>
        <v>#DIV/0!</v>
      </c>
      <c r="O257" s="285"/>
      <c r="P257" s="136">
        <f t="shared" ref="P257:P292" si="116">A257</f>
        <v>0</v>
      </c>
      <c r="Q257" s="120">
        <f t="shared" ref="Q257:Q292" si="117">((LN(D257+1))/F$186)/(10^6)</f>
        <v>0</v>
      </c>
      <c r="R257" s="819" t="e">
        <f t="shared" si="41"/>
        <v>#DIV/0!</v>
      </c>
      <c r="S257" s="173">
        <f t="shared" ref="S257:S292" si="118">((LN(G257+1))/H$186)/(10^6)</f>
        <v>0</v>
      </c>
      <c r="T257" s="818" t="e">
        <f t="shared" si="42"/>
        <v>#DIV/0!</v>
      </c>
      <c r="U257" s="120" t="e">
        <f>LOOKUP(L257, '6. 207Pb-206Pb table'!$D$7:$D$9207, '6. 207Pb-206Pb table'!$A$7:$A$9207)</f>
        <v>#N/A</v>
      </c>
      <c r="V257" s="116" t="e">
        <f t="shared" si="43"/>
        <v>#DIV/0!</v>
      </c>
      <c r="W257" s="137" t="e">
        <f t="shared" ref="W257:W292" si="119">(I257^2+F257^2-N257^2)/(2*I257*F257)</f>
        <v>#DIV/0!</v>
      </c>
      <c r="X257" s="138" t="e">
        <f t="shared" si="111"/>
        <v>#N/A</v>
      </c>
      <c r="Y257" s="121" t="e">
        <f t="shared" ref="Y257:Y292" si="120">((U257-Q257)/(U257)*100)</f>
        <v>#N/A</v>
      </c>
      <c r="Z257" s="121" t="e">
        <f t="shared" si="44"/>
        <v>#DIV/0!</v>
      </c>
      <c r="AA257" s="411">
        <f t="shared" si="109"/>
        <v>0</v>
      </c>
      <c r="AB257" s="321">
        <f t="shared" si="110"/>
        <v>0</v>
      </c>
    </row>
    <row r="258" spans="1:28">
      <c r="A258" s="116">
        <f t="shared" si="102"/>
        <v>0</v>
      </c>
      <c r="B258" s="134">
        <f t="shared" si="102"/>
        <v>0</v>
      </c>
      <c r="C258" s="135">
        <f t="shared" si="102"/>
        <v>0</v>
      </c>
      <c r="D258" s="117">
        <f t="shared" si="103"/>
        <v>0</v>
      </c>
      <c r="E258" s="117" t="e">
        <f t="shared" si="104"/>
        <v>#DIV/0!</v>
      </c>
      <c r="F258" s="165" t="e">
        <f t="shared" ref="F258:F292" si="121">(E258/D258)</f>
        <v>#DIV/0!</v>
      </c>
      <c r="G258" s="193">
        <f t="shared" si="112"/>
        <v>0</v>
      </c>
      <c r="H258" s="117" t="e">
        <f t="shared" si="113"/>
        <v>#DIV/0!</v>
      </c>
      <c r="I258" s="165" t="e">
        <f t="shared" si="114"/>
        <v>#DIV/0!</v>
      </c>
      <c r="J258" s="166">
        <f t="shared" si="105"/>
        <v>0</v>
      </c>
      <c r="K258" s="329" t="e">
        <f t="shared" si="106"/>
        <v>#DIV/0!</v>
      </c>
      <c r="L258" s="117">
        <f t="shared" si="107"/>
        <v>0</v>
      </c>
      <c r="M258" s="117" t="e">
        <f t="shared" si="108"/>
        <v>#DIV/0!</v>
      </c>
      <c r="N258" s="334" t="e">
        <f t="shared" si="115"/>
        <v>#DIV/0!</v>
      </c>
      <c r="O258" s="285"/>
      <c r="P258" s="136">
        <f t="shared" si="116"/>
        <v>0</v>
      </c>
      <c r="Q258" s="120">
        <f t="shared" si="117"/>
        <v>0</v>
      </c>
      <c r="R258" s="819" t="e">
        <f t="shared" ref="R258:R292" si="122">(((((LN((D258+E258)+1))/F$186))/10^6)-Q258)</f>
        <v>#DIV/0!</v>
      </c>
      <c r="S258" s="173">
        <f t="shared" si="118"/>
        <v>0</v>
      </c>
      <c r="T258" s="818" t="e">
        <f t="shared" ref="T258:T292" si="123">(((((LN((G258+H258)+1))/H$186))/10^6)-S258)</f>
        <v>#DIV/0!</v>
      </c>
      <c r="U258" s="120" t="e">
        <f>LOOKUP(L258, '6. 207Pb-206Pb table'!$D$7:$D$9207, '6. 207Pb-206Pb table'!$A$7:$A$9207)</f>
        <v>#N/A</v>
      </c>
      <c r="V258" s="116" t="e">
        <f t="shared" ref="V258:V292" si="124">((M258/(((C$186*H$186*(EXP(H$186*U258*10^6)))/(EXP(F$186*U258*10^6)-1))-((C$186*F$186*EXP(F$186*U258*10^6)*(EXP(H$186*U258*10^6)-1))/((EXP(F$186*U258*10^6)-1)^2))))/10^6)</f>
        <v>#DIV/0!</v>
      </c>
      <c r="W258" s="137" t="e">
        <f t="shared" si="119"/>
        <v>#DIV/0!</v>
      </c>
      <c r="X258" s="138" t="e">
        <f t="shared" si="111"/>
        <v>#N/A</v>
      </c>
      <c r="Y258" s="121" t="e">
        <f t="shared" si="120"/>
        <v>#N/A</v>
      </c>
      <c r="Z258" s="121" t="e">
        <f t="shared" ref="Z258:Z292" si="125">(S258-Q258)/S258*100</f>
        <v>#DIV/0!</v>
      </c>
      <c r="AA258" s="411">
        <f t="shared" si="109"/>
        <v>0</v>
      </c>
      <c r="AB258" s="321">
        <f t="shared" si="110"/>
        <v>0</v>
      </c>
    </row>
    <row r="259" spans="1:28">
      <c r="A259" s="116">
        <f t="shared" si="102"/>
        <v>0</v>
      </c>
      <c r="B259" s="134">
        <f t="shared" si="102"/>
        <v>0</v>
      </c>
      <c r="C259" s="135">
        <f t="shared" si="102"/>
        <v>0</v>
      </c>
      <c r="D259" s="117">
        <f t="shared" si="103"/>
        <v>0</v>
      </c>
      <c r="E259" s="117" t="e">
        <f t="shared" si="104"/>
        <v>#DIV/0!</v>
      </c>
      <c r="F259" s="165" t="e">
        <f t="shared" si="121"/>
        <v>#DIV/0!</v>
      </c>
      <c r="G259" s="193">
        <f t="shared" si="112"/>
        <v>0</v>
      </c>
      <c r="H259" s="117" t="e">
        <f t="shared" si="113"/>
        <v>#DIV/0!</v>
      </c>
      <c r="I259" s="165" t="e">
        <f t="shared" si="114"/>
        <v>#DIV/0!</v>
      </c>
      <c r="J259" s="166">
        <f t="shared" si="105"/>
        <v>0</v>
      </c>
      <c r="K259" s="329" t="e">
        <f t="shared" si="106"/>
        <v>#DIV/0!</v>
      </c>
      <c r="L259" s="117">
        <f t="shared" si="107"/>
        <v>0</v>
      </c>
      <c r="M259" s="117" t="e">
        <f t="shared" si="108"/>
        <v>#DIV/0!</v>
      </c>
      <c r="N259" s="334" t="e">
        <f t="shared" si="115"/>
        <v>#DIV/0!</v>
      </c>
      <c r="O259" s="285"/>
      <c r="P259" s="136">
        <f t="shared" si="116"/>
        <v>0</v>
      </c>
      <c r="Q259" s="120">
        <f t="shared" si="117"/>
        <v>0</v>
      </c>
      <c r="R259" s="819" t="e">
        <f t="shared" si="122"/>
        <v>#DIV/0!</v>
      </c>
      <c r="S259" s="173">
        <f t="shared" si="118"/>
        <v>0</v>
      </c>
      <c r="T259" s="818" t="e">
        <f t="shared" si="123"/>
        <v>#DIV/0!</v>
      </c>
      <c r="U259" s="120" t="e">
        <f>LOOKUP(L259, '6. 207Pb-206Pb table'!$D$7:$D$9207, '6. 207Pb-206Pb table'!$A$7:$A$9207)</f>
        <v>#N/A</v>
      </c>
      <c r="V259" s="116" t="e">
        <f t="shared" si="124"/>
        <v>#DIV/0!</v>
      </c>
      <c r="W259" s="137" t="e">
        <f t="shared" si="119"/>
        <v>#DIV/0!</v>
      </c>
      <c r="X259" s="138" t="e">
        <f t="shared" si="111"/>
        <v>#N/A</v>
      </c>
      <c r="Y259" s="121" t="e">
        <f t="shared" si="120"/>
        <v>#N/A</v>
      </c>
      <c r="Z259" s="121" t="e">
        <f t="shared" si="125"/>
        <v>#DIV/0!</v>
      </c>
      <c r="AA259" s="411">
        <f t="shared" si="109"/>
        <v>0</v>
      </c>
      <c r="AB259" s="321">
        <f t="shared" si="110"/>
        <v>0</v>
      </c>
    </row>
    <row r="260" spans="1:28">
      <c r="A260" s="116">
        <f t="shared" si="102"/>
        <v>0</v>
      </c>
      <c r="B260" s="134">
        <f t="shared" si="102"/>
        <v>0</v>
      </c>
      <c r="C260" s="135">
        <f t="shared" si="102"/>
        <v>0</v>
      </c>
      <c r="D260" s="117">
        <f t="shared" si="103"/>
        <v>0</v>
      </c>
      <c r="E260" s="117" t="e">
        <f t="shared" si="104"/>
        <v>#DIV/0!</v>
      </c>
      <c r="F260" s="165" t="e">
        <f t="shared" si="121"/>
        <v>#DIV/0!</v>
      </c>
      <c r="G260" s="193">
        <f t="shared" si="112"/>
        <v>0</v>
      </c>
      <c r="H260" s="117" t="e">
        <f t="shared" si="113"/>
        <v>#DIV/0!</v>
      </c>
      <c r="I260" s="165" t="e">
        <f t="shared" si="114"/>
        <v>#DIV/0!</v>
      </c>
      <c r="J260" s="166">
        <f t="shared" si="105"/>
        <v>0</v>
      </c>
      <c r="K260" s="329" t="e">
        <f t="shared" si="106"/>
        <v>#DIV/0!</v>
      </c>
      <c r="L260" s="117">
        <f t="shared" si="107"/>
        <v>0</v>
      </c>
      <c r="M260" s="117" t="e">
        <f t="shared" si="108"/>
        <v>#DIV/0!</v>
      </c>
      <c r="N260" s="334" t="e">
        <f t="shared" si="115"/>
        <v>#DIV/0!</v>
      </c>
      <c r="O260" s="285"/>
      <c r="P260" s="136">
        <f t="shared" si="116"/>
        <v>0</v>
      </c>
      <c r="Q260" s="120">
        <f t="shared" si="117"/>
        <v>0</v>
      </c>
      <c r="R260" s="819" t="e">
        <f t="shared" si="122"/>
        <v>#DIV/0!</v>
      </c>
      <c r="S260" s="173">
        <f t="shared" si="118"/>
        <v>0</v>
      </c>
      <c r="T260" s="818" t="e">
        <f t="shared" si="123"/>
        <v>#DIV/0!</v>
      </c>
      <c r="U260" s="120" t="e">
        <f>LOOKUP(L260, '6. 207Pb-206Pb table'!$D$7:$D$9207, '6. 207Pb-206Pb table'!$A$7:$A$9207)</f>
        <v>#N/A</v>
      </c>
      <c r="V260" s="116" t="e">
        <f t="shared" si="124"/>
        <v>#DIV/0!</v>
      </c>
      <c r="W260" s="137" t="e">
        <f t="shared" si="119"/>
        <v>#DIV/0!</v>
      </c>
      <c r="X260" s="138" t="e">
        <f t="shared" si="111"/>
        <v>#N/A</v>
      </c>
      <c r="Y260" s="121" t="e">
        <f t="shared" si="120"/>
        <v>#N/A</v>
      </c>
      <c r="Z260" s="121" t="e">
        <f t="shared" si="125"/>
        <v>#DIV/0!</v>
      </c>
      <c r="AA260" s="411">
        <f t="shared" si="109"/>
        <v>0</v>
      </c>
      <c r="AB260" s="321">
        <f t="shared" si="110"/>
        <v>0</v>
      </c>
    </row>
    <row r="261" spans="1:28">
      <c r="A261" s="116">
        <f t="shared" si="102"/>
        <v>0</v>
      </c>
      <c r="B261" s="134">
        <f t="shared" si="102"/>
        <v>0</v>
      </c>
      <c r="C261" s="135">
        <f t="shared" si="102"/>
        <v>0</v>
      </c>
      <c r="D261" s="117">
        <f t="shared" si="103"/>
        <v>0</v>
      </c>
      <c r="E261" s="117" t="e">
        <f t="shared" si="104"/>
        <v>#DIV/0!</v>
      </c>
      <c r="F261" s="165" t="e">
        <f t="shared" si="121"/>
        <v>#DIV/0!</v>
      </c>
      <c r="G261" s="193">
        <f t="shared" si="112"/>
        <v>0</v>
      </c>
      <c r="H261" s="117" t="e">
        <f t="shared" si="113"/>
        <v>#DIV/0!</v>
      </c>
      <c r="I261" s="165" t="e">
        <f t="shared" si="114"/>
        <v>#DIV/0!</v>
      </c>
      <c r="J261" s="166">
        <f t="shared" si="105"/>
        <v>0</v>
      </c>
      <c r="K261" s="329" t="e">
        <f t="shared" si="106"/>
        <v>#DIV/0!</v>
      </c>
      <c r="L261" s="117">
        <f t="shared" si="107"/>
        <v>0</v>
      </c>
      <c r="M261" s="117" t="e">
        <f t="shared" si="108"/>
        <v>#DIV/0!</v>
      </c>
      <c r="N261" s="334" t="e">
        <f t="shared" si="115"/>
        <v>#DIV/0!</v>
      </c>
      <c r="O261" s="285"/>
      <c r="P261" s="136">
        <f t="shared" si="116"/>
        <v>0</v>
      </c>
      <c r="Q261" s="120">
        <f t="shared" si="117"/>
        <v>0</v>
      </c>
      <c r="R261" s="819" t="e">
        <f t="shared" si="122"/>
        <v>#DIV/0!</v>
      </c>
      <c r="S261" s="173">
        <f t="shared" si="118"/>
        <v>0</v>
      </c>
      <c r="T261" s="818" t="e">
        <f t="shared" si="123"/>
        <v>#DIV/0!</v>
      </c>
      <c r="U261" s="120" t="e">
        <f>LOOKUP(L261, '6. 207Pb-206Pb table'!$D$7:$D$9207, '6. 207Pb-206Pb table'!$A$7:$A$9207)</f>
        <v>#N/A</v>
      </c>
      <c r="V261" s="116" t="e">
        <f t="shared" si="124"/>
        <v>#DIV/0!</v>
      </c>
      <c r="W261" s="137" t="e">
        <f t="shared" si="119"/>
        <v>#DIV/0!</v>
      </c>
      <c r="X261" s="138" t="e">
        <f t="shared" si="111"/>
        <v>#N/A</v>
      </c>
      <c r="Y261" s="121" t="e">
        <f t="shared" si="120"/>
        <v>#N/A</v>
      </c>
      <c r="Z261" s="121" t="e">
        <f t="shared" si="125"/>
        <v>#DIV/0!</v>
      </c>
      <c r="AA261" s="411">
        <f t="shared" si="109"/>
        <v>0</v>
      </c>
      <c r="AB261" s="321">
        <f t="shared" si="110"/>
        <v>0</v>
      </c>
    </row>
    <row r="262" spans="1:28">
      <c r="A262" s="139">
        <f t="shared" si="102"/>
        <v>0</v>
      </c>
      <c r="B262" s="140">
        <f t="shared" si="102"/>
        <v>0</v>
      </c>
      <c r="C262" s="141">
        <f t="shared" si="102"/>
        <v>0</v>
      </c>
      <c r="D262" s="117">
        <f t="shared" si="103"/>
        <v>0</v>
      </c>
      <c r="E262" s="142" t="e">
        <f t="shared" si="104"/>
        <v>#DIV/0!</v>
      </c>
      <c r="F262" s="327" t="e">
        <f t="shared" si="121"/>
        <v>#DIV/0!</v>
      </c>
      <c r="G262" s="194">
        <f t="shared" si="112"/>
        <v>0</v>
      </c>
      <c r="H262" s="142" t="e">
        <f t="shared" si="113"/>
        <v>#DIV/0!</v>
      </c>
      <c r="I262" s="327" t="e">
        <f t="shared" si="114"/>
        <v>#DIV/0!</v>
      </c>
      <c r="J262" s="169">
        <f t="shared" si="105"/>
        <v>0</v>
      </c>
      <c r="K262" s="329" t="e">
        <f t="shared" si="106"/>
        <v>#DIV/0!</v>
      </c>
      <c r="L262" s="142">
        <f t="shared" si="107"/>
        <v>0</v>
      </c>
      <c r="M262" s="117" t="e">
        <f t="shared" si="108"/>
        <v>#DIV/0!</v>
      </c>
      <c r="N262" s="334" t="e">
        <f t="shared" si="115"/>
        <v>#DIV/0!</v>
      </c>
      <c r="O262" s="286"/>
      <c r="P262" s="143">
        <f t="shared" si="116"/>
        <v>0</v>
      </c>
      <c r="Q262" s="144">
        <f t="shared" si="117"/>
        <v>0</v>
      </c>
      <c r="R262" s="819" t="e">
        <f t="shared" si="122"/>
        <v>#DIV/0!</v>
      </c>
      <c r="S262" s="174">
        <f t="shared" si="118"/>
        <v>0</v>
      </c>
      <c r="T262" s="818" t="e">
        <f t="shared" si="123"/>
        <v>#DIV/0!</v>
      </c>
      <c r="U262" s="144" t="e">
        <f>LOOKUP(L262, '6. 207Pb-206Pb table'!$D$7:$D$9207, '6. 207Pb-206Pb table'!$A$7:$A$9207)</f>
        <v>#N/A</v>
      </c>
      <c r="V262" s="116" t="e">
        <f t="shared" si="124"/>
        <v>#DIV/0!</v>
      </c>
      <c r="W262" s="137" t="e">
        <f t="shared" si="119"/>
        <v>#DIV/0!</v>
      </c>
      <c r="X262" s="145" t="e">
        <f t="shared" si="111"/>
        <v>#N/A</v>
      </c>
      <c r="Y262" s="415" t="e">
        <f t="shared" si="120"/>
        <v>#N/A</v>
      </c>
      <c r="Z262" s="121" t="e">
        <f t="shared" si="125"/>
        <v>#DIV/0!</v>
      </c>
      <c r="AA262" s="322">
        <f t="shared" si="109"/>
        <v>0</v>
      </c>
      <c r="AB262" s="323">
        <f t="shared" si="110"/>
        <v>0</v>
      </c>
    </row>
    <row r="263" spans="1:28">
      <c r="A263" s="116">
        <f t="shared" ref="A263:C272" si="126">A114</f>
        <v>0</v>
      </c>
      <c r="B263" s="134">
        <f t="shared" si="126"/>
        <v>0</v>
      </c>
      <c r="C263" s="135">
        <f t="shared" si="126"/>
        <v>0</v>
      </c>
      <c r="D263" s="129">
        <f t="shared" ref="D263:D272" si="127">F114*(D$184/D$183)*1.0027</f>
        <v>0</v>
      </c>
      <c r="E263" s="117" t="e">
        <f t="shared" ref="E263:E272" si="128">D263*SQRT(((G114/F114)^2)+((E$183/D$183)^2)+((E$184/D$184)^2))</f>
        <v>#DIV/0!</v>
      </c>
      <c r="F263" s="165" t="e">
        <f t="shared" si="121"/>
        <v>#DIV/0!</v>
      </c>
      <c r="G263" s="193">
        <f t="shared" si="112"/>
        <v>0</v>
      </c>
      <c r="H263" s="117" t="e">
        <f t="shared" si="113"/>
        <v>#DIV/0!</v>
      </c>
      <c r="I263" s="165" t="e">
        <f t="shared" si="114"/>
        <v>#DIV/0!</v>
      </c>
      <c r="J263" s="166">
        <f t="shared" ref="J263:J272" si="129">H114*(F$184/F$183)</f>
        <v>0</v>
      </c>
      <c r="K263" s="328" t="e">
        <f t="shared" ref="K263:K272" si="130">J263*SQRT(((I114/H114)^2)+((G$183/F$183)^2)+((G$184/F$184)^2))</f>
        <v>#DIV/0!</v>
      </c>
      <c r="L263" s="117">
        <f t="shared" ref="L263:L272" si="131">D114*(H$184/H$183)</f>
        <v>0</v>
      </c>
      <c r="M263" s="129" t="e">
        <f t="shared" ref="M263:M272" si="132">L263*SQRT(((E114/D114)^2)+((I$183/H$183)^2)+((I$184/H$184)^2))</f>
        <v>#DIV/0!</v>
      </c>
      <c r="N263" s="331" t="e">
        <f t="shared" si="115"/>
        <v>#DIV/0!</v>
      </c>
      <c r="O263" s="285"/>
      <c r="P263" s="130">
        <f t="shared" si="116"/>
        <v>0</v>
      </c>
      <c r="Q263" s="120">
        <f t="shared" si="117"/>
        <v>0</v>
      </c>
      <c r="R263" s="819" t="e">
        <f t="shared" si="122"/>
        <v>#DIV/0!</v>
      </c>
      <c r="S263" s="173">
        <f t="shared" si="118"/>
        <v>0</v>
      </c>
      <c r="T263" s="818" t="e">
        <f t="shared" si="123"/>
        <v>#DIV/0!</v>
      </c>
      <c r="U263" s="120" t="e">
        <f>LOOKUP(L263, '6. 207Pb-206Pb table'!$D$7:$D$9207, '6. 207Pb-206Pb table'!$A$7:$A$9207)</f>
        <v>#N/A</v>
      </c>
      <c r="V263" s="116" t="e">
        <f t="shared" si="124"/>
        <v>#DIV/0!</v>
      </c>
      <c r="W263" s="132" t="e">
        <f t="shared" si="119"/>
        <v>#DIV/0!</v>
      </c>
      <c r="X263" s="138" t="e">
        <f t="shared" ref="X263:X292" si="133">U263/1000</f>
        <v>#N/A</v>
      </c>
      <c r="Y263" s="121" t="e">
        <f t="shared" si="120"/>
        <v>#N/A</v>
      </c>
      <c r="Z263" s="416" t="e">
        <f t="shared" si="125"/>
        <v>#DIV/0!</v>
      </c>
      <c r="AA263" s="411">
        <f t="shared" ref="AA263:AA272" si="134">N114</f>
        <v>0</v>
      </c>
      <c r="AB263" s="321">
        <f t="shared" ref="AB263:AB272" si="135">O114</f>
        <v>0</v>
      </c>
    </row>
    <row r="264" spans="1:28">
      <c r="A264" s="116">
        <f t="shared" si="126"/>
        <v>0</v>
      </c>
      <c r="B264" s="134">
        <f t="shared" si="126"/>
        <v>0</v>
      </c>
      <c r="C264" s="135">
        <f t="shared" si="126"/>
        <v>0</v>
      </c>
      <c r="D264" s="117">
        <f t="shared" si="127"/>
        <v>0</v>
      </c>
      <c r="E264" s="117" t="e">
        <f t="shared" si="128"/>
        <v>#DIV/0!</v>
      </c>
      <c r="F264" s="165" t="e">
        <f t="shared" si="121"/>
        <v>#DIV/0!</v>
      </c>
      <c r="G264" s="193">
        <f t="shared" si="112"/>
        <v>0</v>
      </c>
      <c r="H264" s="117" t="e">
        <f t="shared" si="113"/>
        <v>#DIV/0!</v>
      </c>
      <c r="I264" s="165" t="e">
        <f t="shared" si="114"/>
        <v>#DIV/0!</v>
      </c>
      <c r="J264" s="166">
        <f t="shared" si="129"/>
        <v>0</v>
      </c>
      <c r="K264" s="329" t="e">
        <f t="shared" si="130"/>
        <v>#DIV/0!</v>
      </c>
      <c r="L264" s="117">
        <f t="shared" si="131"/>
        <v>0</v>
      </c>
      <c r="M264" s="117" t="e">
        <f t="shared" si="132"/>
        <v>#DIV/0!</v>
      </c>
      <c r="N264" s="334" t="e">
        <f t="shared" si="115"/>
        <v>#DIV/0!</v>
      </c>
      <c r="O264" s="285"/>
      <c r="P264" s="136">
        <f t="shared" si="116"/>
        <v>0</v>
      </c>
      <c r="Q264" s="120">
        <f t="shared" si="117"/>
        <v>0</v>
      </c>
      <c r="R264" s="819" t="e">
        <f t="shared" si="122"/>
        <v>#DIV/0!</v>
      </c>
      <c r="S264" s="173">
        <f t="shared" si="118"/>
        <v>0</v>
      </c>
      <c r="T264" s="818" t="e">
        <f t="shared" si="123"/>
        <v>#DIV/0!</v>
      </c>
      <c r="U264" s="120" t="e">
        <f>LOOKUP(L264, '6. 207Pb-206Pb table'!$D$7:$D$9207, '6. 207Pb-206Pb table'!$A$7:$A$9207)</f>
        <v>#N/A</v>
      </c>
      <c r="V264" s="116" t="e">
        <f t="shared" si="124"/>
        <v>#DIV/0!</v>
      </c>
      <c r="W264" s="137" t="e">
        <f t="shared" si="119"/>
        <v>#DIV/0!</v>
      </c>
      <c r="X264" s="138" t="e">
        <f t="shared" si="133"/>
        <v>#N/A</v>
      </c>
      <c r="Y264" s="121" t="e">
        <f t="shared" si="120"/>
        <v>#N/A</v>
      </c>
      <c r="Z264" s="121" t="e">
        <f t="shared" si="125"/>
        <v>#DIV/0!</v>
      </c>
      <c r="AA264" s="411">
        <f t="shared" si="134"/>
        <v>0</v>
      </c>
      <c r="AB264" s="321">
        <f t="shared" si="135"/>
        <v>0</v>
      </c>
    </row>
    <row r="265" spans="1:28">
      <c r="A265" s="116">
        <f t="shared" si="126"/>
        <v>0</v>
      </c>
      <c r="B265" s="134">
        <f t="shared" si="126"/>
        <v>0</v>
      </c>
      <c r="C265" s="135">
        <f t="shared" si="126"/>
        <v>0</v>
      </c>
      <c r="D265" s="117">
        <f t="shared" si="127"/>
        <v>0</v>
      </c>
      <c r="E265" s="117" t="e">
        <f t="shared" si="128"/>
        <v>#DIV/0!</v>
      </c>
      <c r="F265" s="165" t="e">
        <f t="shared" si="121"/>
        <v>#DIV/0!</v>
      </c>
      <c r="G265" s="193">
        <f t="shared" si="112"/>
        <v>0</v>
      </c>
      <c r="H265" s="117" t="e">
        <f t="shared" si="113"/>
        <v>#DIV/0!</v>
      </c>
      <c r="I265" s="165" t="e">
        <f t="shared" si="114"/>
        <v>#DIV/0!</v>
      </c>
      <c r="J265" s="166">
        <f t="shared" si="129"/>
        <v>0</v>
      </c>
      <c r="K265" s="329" t="e">
        <f t="shared" si="130"/>
        <v>#DIV/0!</v>
      </c>
      <c r="L265" s="117">
        <f t="shared" si="131"/>
        <v>0</v>
      </c>
      <c r="M265" s="117" t="e">
        <f t="shared" si="132"/>
        <v>#DIV/0!</v>
      </c>
      <c r="N265" s="334" t="e">
        <f t="shared" si="115"/>
        <v>#DIV/0!</v>
      </c>
      <c r="O265" s="285"/>
      <c r="P265" s="136">
        <f t="shared" si="116"/>
        <v>0</v>
      </c>
      <c r="Q265" s="120">
        <f t="shared" si="117"/>
        <v>0</v>
      </c>
      <c r="R265" s="819" t="e">
        <f t="shared" si="122"/>
        <v>#DIV/0!</v>
      </c>
      <c r="S265" s="173">
        <f t="shared" si="118"/>
        <v>0</v>
      </c>
      <c r="T265" s="818" t="e">
        <f t="shared" si="123"/>
        <v>#DIV/0!</v>
      </c>
      <c r="U265" s="120" t="e">
        <f>LOOKUP(L265, '6. 207Pb-206Pb table'!$D$7:$D$9207, '6. 207Pb-206Pb table'!$A$7:$A$9207)</f>
        <v>#N/A</v>
      </c>
      <c r="V265" s="116" t="e">
        <f t="shared" si="124"/>
        <v>#DIV/0!</v>
      </c>
      <c r="W265" s="137" t="e">
        <f t="shared" si="119"/>
        <v>#DIV/0!</v>
      </c>
      <c r="X265" s="138" t="e">
        <f t="shared" si="133"/>
        <v>#N/A</v>
      </c>
      <c r="Y265" s="121" t="e">
        <f t="shared" si="120"/>
        <v>#N/A</v>
      </c>
      <c r="Z265" s="121" t="e">
        <f t="shared" si="125"/>
        <v>#DIV/0!</v>
      </c>
      <c r="AA265" s="411">
        <f t="shared" si="134"/>
        <v>0</v>
      </c>
      <c r="AB265" s="321">
        <f t="shared" si="135"/>
        <v>0</v>
      </c>
    </row>
    <row r="266" spans="1:28">
      <c r="A266" s="116">
        <f t="shared" si="126"/>
        <v>0</v>
      </c>
      <c r="B266" s="134">
        <f t="shared" si="126"/>
        <v>0</v>
      </c>
      <c r="C266" s="135">
        <f t="shared" si="126"/>
        <v>0</v>
      </c>
      <c r="D266" s="117">
        <f t="shared" si="127"/>
        <v>0</v>
      </c>
      <c r="E266" s="117" t="e">
        <f t="shared" si="128"/>
        <v>#DIV/0!</v>
      </c>
      <c r="F266" s="165" t="e">
        <f t="shared" si="121"/>
        <v>#DIV/0!</v>
      </c>
      <c r="G266" s="193">
        <f t="shared" si="112"/>
        <v>0</v>
      </c>
      <c r="H266" s="117" t="e">
        <f t="shared" si="113"/>
        <v>#DIV/0!</v>
      </c>
      <c r="I266" s="165" t="e">
        <f t="shared" si="114"/>
        <v>#DIV/0!</v>
      </c>
      <c r="J266" s="166">
        <f t="shared" si="129"/>
        <v>0</v>
      </c>
      <c r="K266" s="329" t="e">
        <f t="shared" si="130"/>
        <v>#DIV/0!</v>
      </c>
      <c r="L266" s="117">
        <f t="shared" si="131"/>
        <v>0</v>
      </c>
      <c r="M266" s="117" t="e">
        <f t="shared" si="132"/>
        <v>#DIV/0!</v>
      </c>
      <c r="N266" s="334" t="e">
        <f t="shared" si="115"/>
        <v>#DIV/0!</v>
      </c>
      <c r="O266" s="285"/>
      <c r="P266" s="136">
        <f t="shared" si="116"/>
        <v>0</v>
      </c>
      <c r="Q266" s="120">
        <f t="shared" si="117"/>
        <v>0</v>
      </c>
      <c r="R266" s="819" t="e">
        <f t="shared" si="122"/>
        <v>#DIV/0!</v>
      </c>
      <c r="S266" s="173">
        <f t="shared" si="118"/>
        <v>0</v>
      </c>
      <c r="T266" s="818" t="e">
        <f t="shared" si="123"/>
        <v>#DIV/0!</v>
      </c>
      <c r="U266" s="120" t="e">
        <f>LOOKUP(L266, '6. 207Pb-206Pb table'!$D$7:$D$9207, '6. 207Pb-206Pb table'!$A$7:$A$9207)</f>
        <v>#N/A</v>
      </c>
      <c r="V266" s="116" t="e">
        <f t="shared" si="124"/>
        <v>#DIV/0!</v>
      </c>
      <c r="W266" s="137" t="e">
        <f t="shared" si="119"/>
        <v>#DIV/0!</v>
      </c>
      <c r="X266" s="138" t="e">
        <f t="shared" si="133"/>
        <v>#N/A</v>
      </c>
      <c r="Y266" s="121" t="e">
        <f t="shared" si="120"/>
        <v>#N/A</v>
      </c>
      <c r="Z266" s="121" t="e">
        <f t="shared" si="125"/>
        <v>#DIV/0!</v>
      </c>
      <c r="AA266" s="411">
        <f t="shared" si="134"/>
        <v>0</v>
      </c>
      <c r="AB266" s="321">
        <f t="shared" si="135"/>
        <v>0</v>
      </c>
    </row>
    <row r="267" spans="1:28">
      <c r="A267" s="116">
        <f t="shared" si="126"/>
        <v>0</v>
      </c>
      <c r="B267" s="134">
        <f t="shared" si="126"/>
        <v>0</v>
      </c>
      <c r="C267" s="135">
        <f t="shared" si="126"/>
        <v>0</v>
      </c>
      <c r="D267" s="117">
        <f t="shared" si="127"/>
        <v>0</v>
      </c>
      <c r="E267" s="117" t="e">
        <f t="shared" si="128"/>
        <v>#DIV/0!</v>
      </c>
      <c r="F267" s="165" t="e">
        <f t="shared" si="121"/>
        <v>#DIV/0!</v>
      </c>
      <c r="G267" s="193">
        <f t="shared" si="112"/>
        <v>0</v>
      </c>
      <c r="H267" s="117" t="e">
        <f t="shared" si="113"/>
        <v>#DIV/0!</v>
      </c>
      <c r="I267" s="165" t="e">
        <f t="shared" ref="I267:I292" si="136">(H267/G267)</f>
        <v>#DIV/0!</v>
      </c>
      <c r="J267" s="166">
        <f t="shared" si="129"/>
        <v>0</v>
      </c>
      <c r="K267" s="329" t="e">
        <f t="shared" si="130"/>
        <v>#DIV/0!</v>
      </c>
      <c r="L267" s="117">
        <f t="shared" si="131"/>
        <v>0</v>
      </c>
      <c r="M267" s="117" t="e">
        <f t="shared" si="132"/>
        <v>#DIV/0!</v>
      </c>
      <c r="N267" s="334" t="e">
        <f t="shared" si="115"/>
        <v>#DIV/0!</v>
      </c>
      <c r="O267" s="285"/>
      <c r="P267" s="136">
        <f t="shared" si="116"/>
        <v>0</v>
      </c>
      <c r="Q267" s="120">
        <f t="shared" si="117"/>
        <v>0</v>
      </c>
      <c r="R267" s="819" t="e">
        <f t="shared" si="122"/>
        <v>#DIV/0!</v>
      </c>
      <c r="S267" s="173">
        <f t="shared" si="118"/>
        <v>0</v>
      </c>
      <c r="T267" s="818" t="e">
        <f t="shared" si="123"/>
        <v>#DIV/0!</v>
      </c>
      <c r="U267" s="120" t="e">
        <f>LOOKUP(L267, '6. 207Pb-206Pb table'!$D$7:$D$9207, '6. 207Pb-206Pb table'!$A$7:$A$9207)</f>
        <v>#N/A</v>
      </c>
      <c r="V267" s="116" t="e">
        <f t="shared" si="124"/>
        <v>#DIV/0!</v>
      </c>
      <c r="W267" s="137" t="e">
        <f t="shared" si="119"/>
        <v>#DIV/0!</v>
      </c>
      <c r="X267" s="138" t="e">
        <f t="shared" si="133"/>
        <v>#N/A</v>
      </c>
      <c r="Y267" s="121" t="e">
        <f t="shared" si="120"/>
        <v>#N/A</v>
      </c>
      <c r="Z267" s="121" t="e">
        <f t="shared" si="125"/>
        <v>#DIV/0!</v>
      </c>
      <c r="AA267" s="411">
        <f t="shared" si="134"/>
        <v>0</v>
      </c>
      <c r="AB267" s="321">
        <f t="shared" si="135"/>
        <v>0</v>
      </c>
    </row>
    <row r="268" spans="1:28">
      <c r="A268" s="116">
        <f t="shared" si="126"/>
        <v>0</v>
      </c>
      <c r="B268" s="134">
        <f t="shared" si="126"/>
        <v>0</v>
      </c>
      <c r="C268" s="135">
        <f t="shared" si="126"/>
        <v>0</v>
      </c>
      <c r="D268" s="117">
        <f t="shared" si="127"/>
        <v>0</v>
      </c>
      <c r="E268" s="117" t="e">
        <f t="shared" si="128"/>
        <v>#DIV/0!</v>
      </c>
      <c r="F268" s="165" t="e">
        <f t="shared" si="121"/>
        <v>#DIV/0!</v>
      </c>
      <c r="G268" s="193">
        <f t="shared" si="112"/>
        <v>0</v>
      </c>
      <c r="H268" s="117" t="e">
        <f t="shared" si="113"/>
        <v>#DIV/0!</v>
      </c>
      <c r="I268" s="165" t="e">
        <f t="shared" si="136"/>
        <v>#DIV/0!</v>
      </c>
      <c r="J268" s="166">
        <f t="shared" si="129"/>
        <v>0</v>
      </c>
      <c r="K268" s="329" t="e">
        <f t="shared" si="130"/>
        <v>#DIV/0!</v>
      </c>
      <c r="L268" s="117">
        <f t="shared" si="131"/>
        <v>0</v>
      </c>
      <c r="M268" s="117" t="e">
        <f t="shared" si="132"/>
        <v>#DIV/0!</v>
      </c>
      <c r="N268" s="334" t="e">
        <f t="shared" si="115"/>
        <v>#DIV/0!</v>
      </c>
      <c r="O268" s="285"/>
      <c r="P268" s="136">
        <f t="shared" si="116"/>
        <v>0</v>
      </c>
      <c r="Q268" s="120">
        <f t="shared" si="117"/>
        <v>0</v>
      </c>
      <c r="R268" s="819" t="e">
        <f t="shared" si="122"/>
        <v>#DIV/0!</v>
      </c>
      <c r="S268" s="173">
        <f t="shared" si="118"/>
        <v>0</v>
      </c>
      <c r="T268" s="818" t="e">
        <f t="shared" si="123"/>
        <v>#DIV/0!</v>
      </c>
      <c r="U268" s="120" t="e">
        <f>LOOKUP(L268, '6. 207Pb-206Pb table'!$D$7:$D$9207, '6. 207Pb-206Pb table'!$A$7:$A$9207)</f>
        <v>#N/A</v>
      </c>
      <c r="V268" s="116" t="e">
        <f t="shared" si="124"/>
        <v>#DIV/0!</v>
      </c>
      <c r="W268" s="137" t="e">
        <f t="shared" si="119"/>
        <v>#DIV/0!</v>
      </c>
      <c r="X268" s="138" t="e">
        <f t="shared" si="133"/>
        <v>#N/A</v>
      </c>
      <c r="Y268" s="121" t="e">
        <f t="shared" si="120"/>
        <v>#N/A</v>
      </c>
      <c r="Z268" s="121" t="e">
        <f t="shared" si="125"/>
        <v>#DIV/0!</v>
      </c>
      <c r="AA268" s="411">
        <f t="shared" si="134"/>
        <v>0</v>
      </c>
      <c r="AB268" s="321">
        <f t="shared" si="135"/>
        <v>0</v>
      </c>
    </row>
    <row r="269" spans="1:28">
      <c r="A269" s="116">
        <f t="shared" si="126"/>
        <v>0</v>
      </c>
      <c r="B269" s="134">
        <f t="shared" si="126"/>
        <v>0</v>
      </c>
      <c r="C269" s="135">
        <f t="shared" si="126"/>
        <v>0</v>
      </c>
      <c r="D269" s="117">
        <f t="shared" si="127"/>
        <v>0</v>
      </c>
      <c r="E269" s="117" t="e">
        <f t="shared" si="128"/>
        <v>#DIV/0!</v>
      </c>
      <c r="F269" s="165" t="e">
        <f t="shared" si="121"/>
        <v>#DIV/0!</v>
      </c>
      <c r="G269" s="193">
        <f t="shared" si="112"/>
        <v>0</v>
      </c>
      <c r="H269" s="117" t="e">
        <f t="shared" si="113"/>
        <v>#DIV/0!</v>
      </c>
      <c r="I269" s="165" t="e">
        <f t="shared" si="136"/>
        <v>#DIV/0!</v>
      </c>
      <c r="J269" s="166">
        <f t="shared" si="129"/>
        <v>0</v>
      </c>
      <c r="K269" s="329" t="e">
        <f t="shared" si="130"/>
        <v>#DIV/0!</v>
      </c>
      <c r="L269" s="117">
        <f t="shared" si="131"/>
        <v>0</v>
      </c>
      <c r="M269" s="117" t="e">
        <f t="shared" si="132"/>
        <v>#DIV/0!</v>
      </c>
      <c r="N269" s="334" t="e">
        <f t="shared" si="115"/>
        <v>#DIV/0!</v>
      </c>
      <c r="O269" s="285"/>
      <c r="P269" s="136">
        <f t="shared" si="116"/>
        <v>0</v>
      </c>
      <c r="Q269" s="120">
        <f t="shared" si="117"/>
        <v>0</v>
      </c>
      <c r="R269" s="819" t="e">
        <f t="shared" si="122"/>
        <v>#DIV/0!</v>
      </c>
      <c r="S269" s="173">
        <f t="shared" si="118"/>
        <v>0</v>
      </c>
      <c r="T269" s="818" t="e">
        <f t="shared" si="123"/>
        <v>#DIV/0!</v>
      </c>
      <c r="U269" s="120" t="e">
        <f>LOOKUP(L269, '6. 207Pb-206Pb table'!$D$7:$D$9207, '6. 207Pb-206Pb table'!$A$7:$A$9207)</f>
        <v>#N/A</v>
      </c>
      <c r="V269" s="116" t="e">
        <f t="shared" si="124"/>
        <v>#DIV/0!</v>
      </c>
      <c r="W269" s="137" t="e">
        <f t="shared" si="119"/>
        <v>#DIV/0!</v>
      </c>
      <c r="X269" s="138" t="e">
        <f t="shared" si="133"/>
        <v>#N/A</v>
      </c>
      <c r="Y269" s="121" t="e">
        <f t="shared" si="120"/>
        <v>#N/A</v>
      </c>
      <c r="Z269" s="121" t="e">
        <f t="shared" si="125"/>
        <v>#DIV/0!</v>
      </c>
      <c r="AA269" s="411">
        <f t="shared" si="134"/>
        <v>0</v>
      </c>
      <c r="AB269" s="321">
        <f t="shared" si="135"/>
        <v>0</v>
      </c>
    </row>
    <row r="270" spans="1:28">
      <c r="A270" s="116">
        <f t="shared" si="126"/>
        <v>0</v>
      </c>
      <c r="B270" s="134">
        <f t="shared" si="126"/>
        <v>0</v>
      </c>
      <c r="C270" s="135">
        <f t="shared" si="126"/>
        <v>0</v>
      </c>
      <c r="D270" s="117">
        <f t="shared" si="127"/>
        <v>0</v>
      </c>
      <c r="E270" s="117" t="e">
        <f t="shared" si="128"/>
        <v>#DIV/0!</v>
      </c>
      <c r="F270" s="165" t="e">
        <f t="shared" si="121"/>
        <v>#DIV/0!</v>
      </c>
      <c r="G270" s="193">
        <f t="shared" si="112"/>
        <v>0</v>
      </c>
      <c r="H270" s="117" t="e">
        <f t="shared" si="113"/>
        <v>#DIV/0!</v>
      </c>
      <c r="I270" s="165" t="e">
        <f t="shared" si="136"/>
        <v>#DIV/0!</v>
      </c>
      <c r="J270" s="166">
        <f t="shared" si="129"/>
        <v>0</v>
      </c>
      <c r="K270" s="329" t="e">
        <f t="shared" si="130"/>
        <v>#DIV/0!</v>
      </c>
      <c r="L270" s="117">
        <f t="shared" si="131"/>
        <v>0</v>
      </c>
      <c r="M270" s="117" t="e">
        <f t="shared" si="132"/>
        <v>#DIV/0!</v>
      </c>
      <c r="N270" s="334" t="e">
        <f t="shared" si="115"/>
        <v>#DIV/0!</v>
      </c>
      <c r="O270" s="285"/>
      <c r="P270" s="136">
        <f t="shared" si="116"/>
        <v>0</v>
      </c>
      <c r="Q270" s="120">
        <f t="shared" si="117"/>
        <v>0</v>
      </c>
      <c r="R270" s="819" t="e">
        <f t="shared" si="122"/>
        <v>#DIV/0!</v>
      </c>
      <c r="S270" s="173">
        <f t="shared" si="118"/>
        <v>0</v>
      </c>
      <c r="T270" s="818" t="e">
        <f t="shared" si="123"/>
        <v>#DIV/0!</v>
      </c>
      <c r="U270" s="120" t="e">
        <f>LOOKUP(L270, '6. 207Pb-206Pb table'!$D$7:$D$9207, '6. 207Pb-206Pb table'!$A$7:$A$9207)</f>
        <v>#N/A</v>
      </c>
      <c r="V270" s="116" t="e">
        <f t="shared" si="124"/>
        <v>#DIV/0!</v>
      </c>
      <c r="W270" s="137" t="e">
        <f t="shared" si="119"/>
        <v>#DIV/0!</v>
      </c>
      <c r="X270" s="138" t="e">
        <f t="shared" si="133"/>
        <v>#N/A</v>
      </c>
      <c r="Y270" s="121" t="e">
        <f t="shared" si="120"/>
        <v>#N/A</v>
      </c>
      <c r="Z270" s="121" t="e">
        <f t="shared" si="125"/>
        <v>#DIV/0!</v>
      </c>
      <c r="AA270" s="411">
        <f t="shared" si="134"/>
        <v>0</v>
      </c>
      <c r="AB270" s="321">
        <f t="shared" si="135"/>
        <v>0</v>
      </c>
    </row>
    <row r="271" spans="1:28">
      <c r="A271" s="116">
        <f t="shared" si="126"/>
        <v>0</v>
      </c>
      <c r="B271" s="134">
        <f t="shared" si="126"/>
        <v>0</v>
      </c>
      <c r="C271" s="135">
        <f t="shared" si="126"/>
        <v>0</v>
      </c>
      <c r="D271" s="117">
        <f t="shared" si="127"/>
        <v>0</v>
      </c>
      <c r="E271" s="117" t="e">
        <f t="shared" si="128"/>
        <v>#DIV/0!</v>
      </c>
      <c r="F271" s="165" t="e">
        <f t="shared" si="121"/>
        <v>#DIV/0!</v>
      </c>
      <c r="G271" s="193">
        <f t="shared" si="112"/>
        <v>0</v>
      </c>
      <c r="H271" s="117" t="e">
        <f t="shared" si="113"/>
        <v>#DIV/0!</v>
      </c>
      <c r="I271" s="165" t="e">
        <f t="shared" si="136"/>
        <v>#DIV/0!</v>
      </c>
      <c r="J271" s="166">
        <f t="shared" si="129"/>
        <v>0</v>
      </c>
      <c r="K271" s="329" t="e">
        <f t="shared" si="130"/>
        <v>#DIV/0!</v>
      </c>
      <c r="L271" s="117">
        <f t="shared" si="131"/>
        <v>0</v>
      </c>
      <c r="M271" s="117" t="e">
        <f t="shared" si="132"/>
        <v>#DIV/0!</v>
      </c>
      <c r="N271" s="334" t="e">
        <f t="shared" si="115"/>
        <v>#DIV/0!</v>
      </c>
      <c r="O271" s="285"/>
      <c r="P271" s="136">
        <f t="shared" si="116"/>
        <v>0</v>
      </c>
      <c r="Q271" s="120">
        <f t="shared" si="117"/>
        <v>0</v>
      </c>
      <c r="R271" s="819" t="e">
        <f t="shared" si="122"/>
        <v>#DIV/0!</v>
      </c>
      <c r="S271" s="173">
        <f t="shared" si="118"/>
        <v>0</v>
      </c>
      <c r="T271" s="818" t="e">
        <f t="shared" si="123"/>
        <v>#DIV/0!</v>
      </c>
      <c r="U271" s="120" t="e">
        <f>LOOKUP(L271, '6. 207Pb-206Pb table'!$D$7:$D$9207, '6. 207Pb-206Pb table'!$A$7:$A$9207)</f>
        <v>#N/A</v>
      </c>
      <c r="V271" s="116" t="e">
        <f t="shared" si="124"/>
        <v>#DIV/0!</v>
      </c>
      <c r="W271" s="137" t="e">
        <f t="shared" si="119"/>
        <v>#DIV/0!</v>
      </c>
      <c r="X271" s="138" t="e">
        <f t="shared" si="133"/>
        <v>#N/A</v>
      </c>
      <c r="Y271" s="121" t="e">
        <f t="shared" si="120"/>
        <v>#N/A</v>
      </c>
      <c r="Z271" s="121" t="e">
        <f t="shared" si="125"/>
        <v>#DIV/0!</v>
      </c>
      <c r="AA271" s="411">
        <f t="shared" si="134"/>
        <v>0</v>
      </c>
      <c r="AB271" s="321">
        <f t="shared" si="135"/>
        <v>0</v>
      </c>
    </row>
    <row r="272" spans="1:28">
      <c r="A272" s="139">
        <f t="shared" si="126"/>
        <v>0</v>
      </c>
      <c r="B272" s="140">
        <f t="shared" si="126"/>
        <v>0</v>
      </c>
      <c r="C272" s="141">
        <f t="shared" si="126"/>
        <v>0</v>
      </c>
      <c r="D272" s="117">
        <f t="shared" si="127"/>
        <v>0</v>
      </c>
      <c r="E272" s="142" t="e">
        <f t="shared" si="128"/>
        <v>#DIV/0!</v>
      </c>
      <c r="F272" s="327" t="e">
        <f t="shared" si="121"/>
        <v>#DIV/0!</v>
      </c>
      <c r="G272" s="194">
        <f t="shared" si="112"/>
        <v>0</v>
      </c>
      <c r="H272" s="142" t="e">
        <f t="shared" si="113"/>
        <v>#DIV/0!</v>
      </c>
      <c r="I272" s="327" t="e">
        <f t="shared" si="136"/>
        <v>#DIV/0!</v>
      </c>
      <c r="J272" s="169">
        <f t="shared" si="129"/>
        <v>0</v>
      </c>
      <c r="K272" s="329" t="e">
        <f t="shared" si="130"/>
        <v>#DIV/0!</v>
      </c>
      <c r="L272" s="142">
        <f t="shared" si="131"/>
        <v>0</v>
      </c>
      <c r="M272" s="117" t="e">
        <f t="shared" si="132"/>
        <v>#DIV/0!</v>
      </c>
      <c r="N272" s="334" t="e">
        <f t="shared" si="115"/>
        <v>#DIV/0!</v>
      </c>
      <c r="O272" s="286"/>
      <c r="P272" s="143">
        <f t="shared" si="116"/>
        <v>0</v>
      </c>
      <c r="Q272" s="144">
        <f t="shared" si="117"/>
        <v>0</v>
      </c>
      <c r="R272" s="819" t="e">
        <f t="shared" si="122"/>
        <v>#DIV/0!</v>
      </c>
      <c r="S272" s="174">
        <f t="shared" si="118"/>
        <v>0</v>
      </c>
      <c r="T272" s="818" t="e">
        <f t="shared" si="123"/>
        <v>#DIV/0!</v>
      </c>
      <c r="U272" s="144" t="e">
        <f>LOOKUP(L272, '6. 207Pb-206Pb table'!$D$7:$D$9207, '6. 207Pb-206Pb table'!$A$7:$A$9207)</f>
        <v>#N/A</v>
      </c>
      <c r="V272" s="116" t="e">
        <f t="shared" si="124"/>
        <v>#DIV/0!</v>
      </c>
      <c r="W272" s="137" t="e">
        <f t="shared" si="119"/>
        <v>#DIV/0!</v>
      </c>
      <c r="X272" s="145" t="e">
        <f t="shared" si="133"/>
        <v>#N/A</v>
      </c>
      <c r="Y272" s="415" t="e">
        <f t="shared" si="120"/>
        <v>#N/A</v>
      </c>
      <c r="Z272" s="415" t="e">
        <f t="shared" si="125"/>
        <v>#DIV/0!</v>
      </c>
      <c r="AA272" s="322">
        <f t="shared" si="134"/>
        <v>0</v>
      </c>
      <c r="AB272" s="323">
        <f t="shared" si="135"/>
        <v>0</v>
      </c>
    </row>
    <row r="273" spans="1:28">
      <c r="A273" s="116">
        <f t="shared" ref="A273:C282" si="137">A126</f>
        <v>0</v>
      </c>
      <c r="B273" s="134">
        <f t="shared" si="137"/>
        <v>0</v>
      </c>
      <c r="C273" s="135">
        <f t="shared" si="137"/>
        <v>0</v>
      </c>
      <c r="D273" s="129">
        <f t="shared" ref="D273:D282" si="138">F126*(D$184/D$183)*1.0027</f>
        <v>0</v>
      </c>
      <c r="E273" s="117" t="e">
        <f t="shared" ref="E273:E282" si="139">D273*SQRT(((G126/F126)^2)+((E$183/D$183)^2)+((E$184/D$184)^2))</f>
        <v>#DIV/0!</v>
      </c>
      <c r="F273" s="165" t="e">
        <f t="shared" si="121"/>
        <v>#DIV/0!</v>
      </c>
      <c r="G273" s="193">
        <f t="shared" si="112"/>
        <v>0</v>
      </c>
      <c r="H273" s="117" t="e">
        <f t="shared" si="113"/>
        <v>#DIV/0!</v>
      </c>
      <c r="I273" s="165" t="e">
        <f t="shared" si="136"/>
        <v>#DIV/0!</v>
      </c>
      <c r="J273" s="166">
        <f t="shared" ref="J273:J282" si="140">H126*(F$184/F$183)</f>
        <v>0</v>
      </c>
      <c r="K273" s="328" t="e">
        <f t="shared" ref="K273:K282" si="141">J273*SQRT(((I126/H126)^2)+((G$183/F$183)^2)+((G$184/F$184)^2))</f>
        <v>#DIV/0!</v>
      </c>
      <c r="L273" s="117">
        <f t="shared" ref="L273:L282" si="142">D126*(H$184/H$183)</f>
        <v>0</v>
      </c>
      <c r="M273" s="129" t="e">
        <f t="shared" ref="M273:M282" si="143">L273*SQRT(((E126/D126)^2)+((I$183/H$183)^2)+((I$184/H$184)^2))</f>
        <v>#DIV/0!</v>
      </c>
      <c r="N273" s="331" t="e">
        <f t="shared" si="115"/>
        <v>#DIV/0!</v>
      </c>
      <c r="O273" s="285"/>
      <c r="P273" s="136">
        <f t="shared" si="116"/>
        <v>0</v>
      </c>
      <c r="Q273" s="120">
        <f t="shared" si="117"/>
        <v>0</v>
      </c>
      <c r="R273" s="819" t="e">
        <f t="shared" si="122"/>
        <v>#DIV/0!</v>
      </c>
      <c r="S273" s="173">
        <f t="shared" si="118"/>
        <v>0</v>
      </c>
      <c r="T273" s="818" t="e">
        <f t="shared" si="123"/>
        <v>#DIV/0!</v>
      </c>
      <c r="U273" s="120" t="e">
        <f>LOOKUP(L273, '6. 207Pb-206Pb table'!$D$7:$D$9207, '6. 207Pb-206Pb table'!$A$7:$A$9207)</f>
        <v>#N/A</v>
      </c>
      <c r="V273" s="116" t="e">
        <f t="shared" si="124"/>
        <v>#DIV/0!</v>
      </c>
      <c r="W273" s="132" t="e">
        <f t="shared" si="119"/>
        <v>#DIV/0!</v>
      </c>
      <c r="X273" s="138" t="e">
        <f t="shared" si="133"/>
        <v>#N/A</v>
      </c>
      <c r="Y273" s="121" t="e">
        <f t="shared" si="120"/>
        <v>#N/A</v>
      </c>
      <c r="Z273" s="121" t="e">
        <f t="shared" si="125"/>
        <v>#DIV/0!</v>
      </c>
      <c r="AA273" s="411">
        <f t="shared" ref="AA273:AA282" si="144">N126</f>
        <v>0</v>
      </c>
      <c r="AB273" s="321">
        <f t="shared" ref="AB273:AB282" si="145">O126</f>
        <v>0</v>
      </c>
    </row>
    <row r="274" spans="1:28">
      <c r="A274" s="116">
        <f t="shared" si="137"/>
        <v>0</v>
      </c>
      <c r="B274" s="134">
        <f t="shared" si="137"/>
        <v>0</v>
      </c>
      <c r="C274" s="135">
        <f t="shared" si="137"/>
        <v>0</v>
      </c>
      <c r="D274" s="117">
        <f t="shared" si="138"/>
        <v>0</v>
      </c>
      <c r="E274" s="117" t="e">
        <f t="shared" si="139"/>
        <v>#DIV/0!</v>
      </c>
      <c r="F274" s="165" t="e">
        <f t="shared" si="121"/>
        <v>#DIV/0!</v>
      </c>
      <c r="G274" s="193">
        <f t="shared" si="112"/>
        <v>0</v>
      </c>
      <c r="H274" s="117" t="e">
        <f t="shared" si="113"/>
        <v>#DIV/0!</v>
      </c>
      <c r="I274" s="165" t="e">
        <f t="shared" si="136"/>
        <v>#DIV/0!</v>
      </c>
      <c r="J274" s="166">
        <f t="shared" si="140"/>
        <v>0</v>
      </c>
      <c r="K274" s="329" t="e">
        <f t="shared" si="141"/>
        <v>#DIV/0!</v>
      </c>
      <c r="L274" s="117">
        <f t="shared" si="142"/>
        <v>0</v>
      </c>
      <c r="M274" s="117" t="e">
        <f t="shared" si="143"/>
        <v>#DIV/0!</v>
      </c>
      <c r="N274" s="334" t="e">
        <f t="shared" si="115"/>
        <v>#DIV/0!</v>
      </c>
      <c r="O274" s="285"/>
      <c r="P274" s="136">
        <f t="shared" si="116"/>
        <v>0</v>
      </c>
      <c r="Q274" s="120">
        <f t="shared" si="117"/>
        <v>0</v>
      </c>
      <c r="R274" s="819" t="e">
        <f t="shared" si="122"/>
        <v>#DIV/0!</v>
      </c>
      <c r="S274" s="173">
        <f t="shared" si="118"/>
        <v>0</v>
      </c>
      <c r="T274" s="818" t="e">
        <f t="shared" si="123"/>
        <v>#DIV/0!</v>
      </c>
      <c r="U274" s="120" t="e">
        <f>LOOKUP(L274, '6. 207Pb-206Pb table'!$D$7:$D$9207, '6. 207Pb-206Pb table'!$A$7:$A$9207)</f>
        <v>#N/A</v>
      </c>
      <c r="V274" s="116" t="e">
        <f t="shared" si="124"/>
        <v>#DIV/0!</v>
      </c>
      <c r="W274" s="137" t="e">
        <f t="shared" si="119"/>
        <v>#DIV/0!</v>
      </c>
      <c r="X274" s="138" t="e">
        <f t="shared" si="133"/>
        <v>#N/A</v>
      </c>
      <c r="Y274" s="121" t="e">
        <f t="shared" si="120"/>
        <v>#N/A</v>
      </c>
      <c r="Z274" s="121" t="e">
        <f t="shared" si="125"/>
        <v>#DIV/0!</v>
      </c>
      <c r="AA274" s="411">
        <f t="shared" si="144"/>
        <v>0</v>
      </c>
      <c r="AB274" s="321">
        <f t="shared" si="145"/>
        <v>0</v>
      </c>
    </row>
    <row r="275" spans="1:28">
      <c r="A275" s="116">
        <f t="shared" si="137"/>
        <v>0</v>
      </c>
      <c r="B275" s="134">
        <f t="shared" si="137"/>
        <v>0</v>
      </c>
      <c r="C275" s="135">
        <f t="shared" si="137"/>
        <v>0</v>
      </c>
      <c r="D275" s="117">
        <f t="shared" si="138"/>
        <v>0</v>
      </c>
      <c r="E275" s="117" t="e">
        <f t="shared" si="139"/>
        <v>#DIV/0!</v>
      </c>
      <c r="F275" s="165" t="e">
        <f t="shared" si="121"/>
        <v>#DIV/0!</v>
      </c>
      <c r="G275" s="193">
        <f t="shared" si="112"/>
        <v>0</v>
      </c>
      <c r="H275" s="117" t="e">
        <f t="shared" si="113"/>
        <v>#DIV/0!</v>
      </c>
      <c r="I275" s="165" t="e">
        <f t="shared" si="136"/>
        <v>#DIV/0!</v>
      </c>
      <c r="J275" s="166">
        <f t="shared" si="140"/>
        <v>0</v>
      </c>
      <c r="K275" s="329" t="e">
        <f t="shared" si="141"/>
        <v>#DIV/0!</v>
      </c>
      <c r="L275" s="117">
        <f t="shared" si="142"/>
        <v>0</v>
      </c>
      <c r="M275" s="117" t="e">
        <f t="shared" si="143"/>
        <v>#DIV/0!</v>
      </c>
      <c r="N275" s="334" t="e">
        <f t="shared" si="115"/>
        <v>#DIV/0!</v>
      </c>
      <c r="O275" s="285"/>
      <c r="P275" s="136">
        <f t="shared" si="116"/>
        <v>0</v>
      </c>
      <c r="Q275" s="120">
        <f t="shared" si="117"/>
        <v>0</v>
      </c>
      <c r="R275" s="819" t="e">
        <f t="shared" si="122"/>
        <v>#DIV/0!</v>
      </c>
      <c r="S275" s="173">
        <f t="shared" si="118"/>
        <v>0</v>
      </c>
      <c r="T275" s="818" t="e">
        <f t="shared" si="123"/>
        <v>#DIV/0!</v>
      </c>
      <c r="U275" s="120" t="e">
        <f>LOOKUP(L275, '6. 207Pb-206Pb table'!$D$7:$D$9207, '6. 207Pb-206Pb table'!$A$7:$A$9207)</f>
        <v>#N/A</v>
      </c>
      <c r="V275" s="116" t="e">
        <f t="shared" si="124"/>
        <v>#DIV/0!</v>
      </c>
      <c r="W275" s="137" t="e">
        <f t="shared" si="119"/>
        <v>#DIV/0!</v>
      </c>
      <c r="X275" s="138" t="e">
        <f t="shared" si="133"/>
        <v>#N/A</v>
      </c>
      <c r="Y275" s="121" t="e">
        <f t="shared" si="120"/>
        <v>#N/A</v>
      </c>
      <c r="Z275" s="121" t="e">
        <f t="shared" si="125"/>
        <v>#DIV/0!</v>
      </c>
      <c r="AA275" s="411">
        <f t="shared" si="144"/>
        <v>0</v>
      </c>
      <c r="AB275" s="321">
        <f t="shared" si="145"/>
        <v>0</v>
      </c>
    </row>
    <row r="276" spans="1:28">
      <c r="A276" s="116">
        <f t="shared" si="137"/>
        <v>0</v>
      </c>
      <c r="B276" s="134">
        <f t="shared" si="137"/>
        <v>0</v>
      </c>
      <c r="C276" s="135">
        <f t="shared" si="137"/>
        <v>0</v>
      </c>
      <c r="D276" s="117">
        <f t="shared" si="138"/>
        <v>0</v>
      </c>
      <c r="E276" s="117" t="e">
        <f t="shared" si="139"/>
        <v>#DIV/0!</v>
      </c>
      <c r="F276" s="165" t="e">
        <f t="shared" si="121"/>
        <v>#DIV/0!</v>
      </c>
      <c r="G276" s="193">
        <f t="shared" si="112"/>
        <v>0</v>
      </c>
      <c r="H276" s="117" t="e">
        <f t="shared" si="113"/>
        <v>#DIV/0!</v>
      </c>
      <c r="I276" s="165" t="e">
        <f t="shared" si="136"/>
        <v>#DIV/0!</v>
      </c>
      <c r="J276" s="166">
        <f t="shared" si="140"/>
        <v>0</v>
      </c>
      <c r="K276" s="329" t="e">
        <f t="shared" si="141"/>
        <v>#DIV/0!</v>
      </c>
      <c r="L276" s="117">
        <f t="shared" si="142"/>
        <v>0</v>
      </c>
      <c r="M276" s="117" t="e">
        <f t="shared" si="143"/>
        <v>#DIV/0!</v>
      </c>
      <c r="N276" s="334" t="e">
        <f t="shared" si="115"/>
        <v>#DIV/0!</v>
      </c>
      <c r="O276" s="285"/>
      <c r="P276" s="136">
        <f t="shared" si="116"/>
        <v>0</v>
      </c>
      <c r="Q276" s="120">
        <f t="shared" si="117"/>
        <v>0</v>
      </c>
      <c r="R276" s="819" t="e">
        <f t="shared" si="122"/>
        <v>#DIV/0!</v>
      </c>
      <c r="S276" s="173">
        <f t="shared" si="118"/>
        <v>0</v>
      </c>
      <c r="T276" s="818" t="e">
        <f t="shared" si="123"/>
        <v>#DIV/0!</v>
      </c>
      <c r="U276" s="120" t="e">
        <f>LOOKUP(L276, '6. 207Pb-206Pb table'!$D$7:$D$9207, '6. 207Pb-206Pb table'!$A$7:$A$9207)</f>
        <v>#N/A</v>
      </c>
      <c r="V276" s="116" t="e">
        <f t="shared" si="124"/>
        <v>#DIV/0!</v>
      </c>
      <c r="W276" s="137" t="e">
        <f t="shared" si="119"/>
        <v>#DIV/0!</v>
      </c>
      <c r="X276" s="138" t="e">
        <f t="shared" si="133"/>
        <v>#N/A</v>
      </c>
      <c r="Y276" s="121" t="e">
        <f t="shared" si="120"/>
        <v>#N/A</v>
      </c>
      <c r="Z276" s="121" t="e">
        <f t="shared" si="125"/>
        <v>#DIV/0!</v>
      </c>
      <c r="AA276" s="411">
        <f t="shared" si="144"/>
        <v>0</v>
      </c>
      <c r="AB276" s="321">
        <f t="shared" si="145"/>
        <v>0</v>
      </c>
    </row>
    <row r="277" spans="1:28">
      <c r="A277" s="116">
        <f t="shared" si="137"/>
        <v>0</v>
      </c>
      <c r="B277" s="134">
        <f t="shared" si="137"/>
        <v>0</v>
      </c>
      <c r="C277" s="135">
        <f t="shared" si="137"/>
        <v>0</v>
      </c>
      <c r="D277" s="117">
        <f t="shared" si="138"/>
        <v>0</v>
      </c>
      <c r="E277" s="117" t="e">
        <f t="shared" si="139"/>
        <v>#DIV/0!</v>
      </c>
      <c r="F277" s="165" t="e">
        <f t="shared" si="121"/>
        <v>#DIV/0!</v>
      </c>
      <c r="G277" s="193">
        <f t="shared" si="112"/>
        <v>0</v>
      </c>
      <c r="H277" s="117" t="e">
        <f t="shared" si="113"/>
        <v>#DIV/0!</v>
      </c>
      <c r="I277" s="165" t="e">
        <f t="shared" si="136"/>
        <v>#DIV/0!</v>
      </c>
      <c r="J277" s="166">
        <f t="shared" si="140"/>
        <v>0</v>
      </c>
      <c r="K277" s="329" t="e">
        <f t="shared" si="141"/>
        <v>#DIV/0!</v>
      </c>
      <c r="L277" s="117">
        <f t="shared" si="142"/>
        <v>0</v>
      </c>
      <c r="M277" s="117" t="e">
        <f t="shared" si="143"/>
        <v>#DIV/0!</v>
      </c>
      <c r="N277" s="334" t="e">
        <f t="shared" si="115"/>
        <v>#DIV/0!</v>
      </c>
      <c r="O277" s="287"/>
      <c r="P277" s="116">
        <f t="shared" si="116"/>
        <v>0</v>
      </c>
      <c r="Q277" s="120">
        <f t="shared" si="117"/>
        <v>0</v>
      </c>
      <c r="R277" s="819" t="e">
        <f t="shared" si="122"/>
        <v>#DIV/0!</v>
      </c>
      <c r="S277" s="173">
        <f t="shared" si="118"/>
        <v>0</v>
      </c>
      <c r="T277" s="818" t="e">
        <f t="shared" si="123"/>
        <v>#DIV/0!</v>
      </c>
      <c r="U277" s="120" t="e">
        <f>LOOKUP(L277, '6. 207Pb-206Pb table'!$D$7:$D$9207, '6. 207Pb-206Pb table'!$A$7:$A$9207)</f>
        <v>#N/A</v>
      </c>
      <c r="V277" s="116" t="e">
        <f t="shared" si="124"/>
        <v>#DIV/0!</v>
      </c>
      <c r="W277" s="137" t="e">
        <f t="shared" si="119"/>
        <v>#DIV/0!</v>
      </c>
      <c r="X277" s="138" t="e">
        <f t="shared" si="133"/>
        <v>#N/A</v>
      </c>
      <c r="Y277" s="121" t="e">
        <f t="shared" si="120"/>
        <v>#N/A</v>
      </c>
      <c r="Z277" s="121" t="e">
        <f t="shared" si="125"/>
        <v>#DIV/0!</v>
      </c>
      <c r="AA277" s="411">
        <f t="shared" si="144"/>
        <v>0</v>
      </c>
      <c r="AB277" s="321">
        <f t="shared" si="145"/>
        <v>0</v>
      </c>
    </row>
    <row r="278" spans="1:28">
      <c r="A278" s="116">
        <f t="shared" si="137"/>
        <v>0</v>
      </c>
      <c r="B278" s="134">
        <f t="shared" si="137"/>
        <v>0</v>
      </c>
      <c r="C278" s="135">
        <f t="shared" si="137"/>
        <v>0</v>
      </c>
      <c r="D278" s="117">
        <f t="shared" si="138"/>
        <v>0</v>
      </c>
      <c r="E278" s="117" t="e">
        <f t="shared" si="139"/>
        <v>#DIV/0!</v>
      </c>
      <c r="F278" s="165" t="e">
        <f t="shared" si="121"/>
        <v>#DIV/0!</v>
      </c>
      <c r="G278" s="193">
        <f t="shared" si="112"/>
        <v>0</v>
      </c>
      <c r="H278" s="117" t="e">
        <f t="shared" si="113"/>
        <v>#DIV/0!</v>
      </c>
      <c r="I278" s="165" t="e">
        <f t="shared" si="136"/>
        <v>#DIV/0!</v>
      </c>
      <c r="J278" s="166">
        <f t="shared" si="140"/>
        <v>0</v>
      </c>
      <c r="K278" s="329" t="e">
        <f t="shared" si="141"/>
        <v>#DIV/0!</v>
      </c>
      <c r="L278" s="117">
        <f t="shared" si="142"/>
        <v>0</v>
      </c>
      <c r="M278" s="117" t="e">
        <f t="shared" si="143"/>
        <v>#DIV/0!</v>
      </c>
      <c r="N278" s="334" t="e">
        <f t="shared" si="115"/>
        <v>#DIV/0!</v>
      </c>
      <c r="O278" s="285"/>
      <c r="P278" s="136">
        <f t="shared" si="116"/>
        <v>0</v>
      </c>
      <c r="Q278" s="120">
        <f t="shared" si="117"/>
        <v>0</v>
      </c>
      <c r="R278" s="819" t="e">
        <f t="shared" si="122"/>
        <v>#DIV/0!</v>
      </c>
      <c r="S278" s="173">
        <f t="shared" si="118"/>
        <v>0</v>
      </c>
      <c r="T278" s="818" t="e">
        <f t="shared" si="123"/>
        <v>#DIV/0!</v>
      </c>
      <c r="U278" s="120" t="e">
        <f>LOOKUP(L278, '6. 207Pb-206Pb table'!$D$7:$D$9207, '6. 207Pb-206Pb table'!$A$7:$A$9207)</f>
        <v>#N/A</v>
      </c>
      <c r="V278" s="116" t="e">
        <f t="shared" si="124"/>
        <v>#DIV/0!</v>
      </c>
      <c r="W278" s="137" t="e">
        <f t="shared" si="119"/>
        <v>#DIV/0!</v>
      </c>
      <c r="X278" s="138" t="e">
        <f t="shared" si="133"/>
        <v>#N/A</v>
      </c>
      <c r="Y278" s="121" t="e">
        <f t="shared" si="120"/>
        <v>#N/A</v>
      </c>
      <c r="Z278" s="121" t="e">
        <f t="shared" si="125"/>
        <v>#DIV/0!</v>
      </c>
      <c r="AA278" s="411">
        <f t="shared" si="144"/>
        <v>0</v>
      </c>
      <c r="AB278" s="321">
        <f t="shared" si="145"/>
        <v>0</v>
      </c>
    </row>
    <row r="279" spans="1:28">
      <c r="A279" s="116">
        <f t="shared" si="137"/>
        <v>0</v>
      </c>
      <c r="B279" s="134">
        <f t="shared" si="137"/>
        <v>0</v>
      </c>
      <c r="C279" s="135">
        <f t="shared" si="137"/>
        <v>0</v>
      </c>
      <c r="D279" s="117">
        <f t="shared" si="138"/>
        <v>0</v>
      </c>
      <c r="E279" s="117" t="e">
        <f t="shared" si="139"/>
        <v>#DIV/0!</v>
      </c>
      <c r="F279" s="165" t="e">
        <f t="shared" si="121"/>
        <v>#DIV/0!</v>
      </c>
      <c r="G279" s="193">
        <f t="shared" si="112"/>
        <v>0</v>
      </c>
      <c r="H279" s="117" t="e">
        <f t="shared" si="113"/>
        <v>#DIV/0!</v>
      </c>
      <c r="I279" s="165" t="e">
        <f t="shared" si="136"/>
        <v>#DIV/0!</v>
      </c>
      <c r="J279" s="166">
        <f t="shared" si="140"/>
        <v>0</v>
      </c>
      <c r="K279" s="329" t="e">
        <f t="shared" si="141"/>
        <v>#DIV/0!</v>
      </c>
      <c r="L279" s="117">
        <f t="shared" si="142"/>
        <v>0</v>
      </c>
      <c r="M279" s="117" t="e">
        <f t="shared" si="143"/>
        <v>#DIV/0!</v>
      </c>
      <c r="N279" s="334" t="e">
        <f t="shared" si="115"/>
        <v>#DIV/0!</v>
      </c>
      <c r="O279" s="285"/>
      <c r="P279" s="136">
        <f t="shared" si="116"/>
        <v>0</v>
      </c>
      <c r="Q279" s="120">
        <f t="shared" si="117"/>
        <v>0</v>
      </c>
      <c r="R279" s="819" t="e">
        <f t="shared" si="122"/>
        <v>#DIV/0!</v>
      </c>
      <c r="S279" s="173">
        <f t="shared" si="118"/>
        <v>0</v>
      </c>
      <c r="T279" s="818" t="e">
        <f t="shared" si="123"/>
        <v>#DIV/0!</v>
      </c>
      <c r="U279" s="120" t="e">
        <f>LOOKUP(L279, '6. 207Pb-206Pb table'!$D$7:$D$9207, '6. 207Pb-206Pb table'!$A$7:$A$9207)</f>
        <v>#N/A</v>
      </c>
      <c r="V279" s="116" t="e">
        <f t="shared" si="124"/>
        <v>#DIV/0!</v>
      </c>
      <c r="W279" s="137" t="e">
        <f t="shared" si="119"/>
        <v>#DIV/0!</v>
      </c>
      <c r="X279" s="138" t="e">
        <f t="shared" si="133"/>
        <v>#N/A</v>
      </c>
      <c r="Y279" s="121" t="e">
        <f t="shared" si="120"/>
        <v>#N/A</v>
      </c>
      <c r="Z279" s="121" t="e">
        <f t="shared" si="125"/>
        <v>#DIV/0!</v>
      </c>
      <c r="AA279" s="411">
        <f t="shared" si="144"/>
        <v>0</v>
      </c>
      <c r="AB279" s="321">
        <f t="shared" si="145"/>
        <v>0</v>
      </c>
    </row>
    <row r="280" spans="1:28">
      <c r="A280" s="116">
        <f t="shared" si="137"/>
        <v>0</v>
      </c>
      <c r="B280" s="134">
        <f t="shared" si="137"/>
        <v>0</v>
      </c>
      <c r="C280" s="135">
        <f t="shared" si="137"/>
        <v>0</v>
      </c>
      <c r="D280" s="117">
        <f t="shared" si="138"/>
        <v>0</v>
      </c>
      <c r="E280" s="117" t="e">
        <f t="shared" si="139"/>
        <v>#DIV/0!</v>
      </c>
      <c r="F280" s="165" t="e">
        <f t="shared" si="121"/>
        <v>#DIV/0!</v>
      </c>
      <c r="G280" s="193">
        <f t="shared" si="112"/>
        <v>0</v>
      </c>
      <c r="H280" s="117" t="e">
        <f t="shared" si="113"/>
        <v>#DIV/0!</v>
      </c>
      <c r="I280" s="165" t="e">
        <f t="shared" si="136"/>
        <v>#DIV/0!</v>
      </c>
      <c r="J280" s="166">
        <f t="shared" si="140"/>
        <v>0</v>
      </c>
      <c r="K280" s="329" t="e">
        <f t="shared" si="141"/>
        <v>#DIV/0!</v>
      </c>
      <c r="L280" s="117">
        <f t="shared" si="142"/>
        <v>0</v>
      </c>
      <c r="M280" s="117" t="e">
        <f t="shared" si="143"/>
        <v>#DIV/0!</v>
      </c>
      <c r="N280" s="334" t="e">
        <f t="shared" si="115"/>
        <v>#DIV/0!</v>
      </c>
      <c r="O280" s="285"/>
      <c r="P280" s="136">
        <f t="shared" si="116"/>
        <v>0</v>
      </c>
      <c r="Q280" s="120">
        <f t="shared" si="117"/>
        <v>0</v>
      </c>
      <c r="R280" s="819" t="e">
        <f t="shared" si="122"/>
        <v>#DIV/0!</v>
      </c>
      <c r="S280" s="173">
        <f t="shared" si="118"/>
        <v>0</v>
      </c>
      <c r="T280" s="818" t="e">
        <f t="shared" si="123"/>
        <v>#DIV/0!</v>
      </c>
      <c r="U280" s="120" t="e">
        <f>LOOKUP(L280, '6. 207Pb-206Pb table'!$D$7:$D$9207, '6. 207Pb-206Pb table'!$A$7:$A$9207)</f>
        <v>#N/A</v>
      </c>
      <c r="V280" s="116" t="e">
        <f t="shared" si="124"/>
        <v>#DIV/0!</v>
      </c>
      <c r="W280" s="137" t="e">
        <f t="shared" si="119"/>
        <v>#DIV/0!</v>
      </c>
      <c r="X280" s="138" t="e">
        <f t="shared" si="133"/>
        <v>#N/A</v>
      </c>
      <c r="Y280" s="121" t="e">
        <f t="shared" si="120"/>
        <v>#N/A</v>
      </c>
      <c r="Z280" s="121" t="e">
        <f t="shared" si="125"/>
        <v>#DIV/0!</v>
      </c>
      <c r="AA280" s="411">
        <f t="shared" si="144"/>
        <v>0</v>
      </c>
      <c r="AB280" s="321">
        <f t="shared" si="145"/>
        <v>0</v>
      </c>
    </row>
    <row r="281" spans="1:28">
      <c r="A281" s="116">
        <f t="shared" si="137"/>
        <v>0</v>
      </c>
      <c r="B281" s="134">
        <f t="shared" si="137"/>
        <v>0</v>
      </c>
      <c r="C281" s="135">
        <f t="shared" si="137"/>
        <v>0</v>
      </c>
      <c r="D281" s="117">
        <f t="shared" si="138"/>
        <v>0</v>
      </c>
      <c r="E281" s="117" t="e">
        <f t="shared" si="139"/>
        <v>#DIV/0!</v>
      </c>
      <c r="F281" s="165" t="e">
        <f t="shared" si="121"/>
        <v>#DIV/0!</v>
      </c>
      <c r="G281" s="193">
        <f t="shared" si="112"/>
        <v>0</v>
      </c>
      <c r="H281" s="117" t="e">
        <f t="shared" si="113"/>
        <v>#DIV/0!</v>
      </c>
      <c r="I281" s="165" t="e">
        <f t="shared" si="136"/>
        <v>#DIV/0!</v>
      </c>
      <c r="J281" s="166">
        <f t="shared" si="140"/>
        <v>0</v>
      </c>
      <c r="K281" s="329" t="e">
        <f t="shared" si="141"/>
        <v>#DIV/0!</v>
      </c>
      <c r="L281" s="117">
        <f t="shared" si="142"/>
        <v>0</v>
      </c>
      <c r="M281" s="117" t="e">
        <f t="shared" si="143"/>
        <v>#DIV/0!</v>
      </c>
      <c r="N281" s="334" t="e">
        <f t="shared" si="115"/>
        <v>#DIV/0!</v>
      </c>
      <c r="O281" s="285"/>
      <c r="P281" s="136">
        <f t="shared" si="116"/>
        <v>0</v>
      </c>
      <c r="Q281" s="120">
        <f t="shared" si="117"/>
        <v>0</v>
      </c>
      <c r="R281" s="819" t="e">
        <f t="shared" si="122"/>
        <v>#DIV/0!</v>
      </c>
      <c r="S281" s="173">
        <f t="shared" si="118"/>
        <v>0</v>
      </c>
      <c r="T281" s="818" t="e">
        <f t="shared" si="123"/>
        <v>#DIV/0!</v>
      </c>
      <c r="U281" s="120" t="e">
        <f>LOOKUP(L281, '6. 207Pb-206Pb table'!$D$7:$D$9207, '6. 207Pb-206Pb table'!$A$7:$A$9207)</f>
        <v>#N/A</v>
      </c>
      <c r="V281" s="116" t="e">
        <f t="shared" si="124"/>
        <v>#DIV/0!</v>
      </c>
      <c r="W281" s="137" t="e">
        <f t="shared" si="119"/>
        <v>#DIV/0!</v>
      </c>
      <c r="X281" s="138" t="e">
        <f t="shared" si="133"/>
        <v>#N/A</v>
      </c>
      <c r="Y281" s="121" t="e">
        <f t="shared" si="120"/>
        <v>#N/A</v>
      </c>
      <c r="Z281" s="121" t="e">
        <f t="shared" si="125"/>
        <v>#DIV/0!</v>
      </c>
      <c r="AA281" s="411">
        <f t="shared" si="144"/>
        <v>0</v>
      </c>
      <c r="AB281" s="321">
        <f t="shared" si="145"/>
        <v>0</v>
      </c>
    </row>
    <row r="282" spans="1:28">
      <c r="A282" s="139">
        <f t="shared" si="137"/>
        <v>0</v>
      </c>
      <c r="B282" s="140">
        <f t="shared" si="137"/>
        <v>0</v>
      </c>
      <c r="C282" s="141">
        <f t="shared" si="137"/>
        <v>0</v>
      </c>
      <c r="D282" s="142">
        <f t="shared" si="138"/>
        <v>0</v>
      </c>
      <c r="E282" s="142" t="e">
        <f t="shared" si="139"/>
        <v>#DIV/0!</v>
      </c>
      <c r="F282" s="327" t="e">
        <f t="shared" si="121"/>
        <v>#DIV/0!</v>
      </c>
      <c r="G282" s="194">
        <f t="shared" si="112"/>
        <v>0</v>
      </c>
      <c r="H282" s="142" t="e">
        <f t="shared" si="113"/>
        <v>#DIV/0!</v>
      </c>
      <c r="I282" s="327" t="e">
        <f t="shared" si="136"/>
        <v>#DIV/0!</v>
      </c>
      <c r="J282" s="169">
        <f t="shared" si="140"/>
        <v>0</v>
      </c>
      <c r="K282" s="329" t="e">
        <f t="shared" si="141"/>
        <v>#DIV/0!</v>
      </c>
      <c r="L282" s="142">
        <f t="shared" si="142"/>
        <v>0</v>
      </c>
      <c r="M282" s="117" t="e">
        <f t="shared" si="143"/>
        <v>#DIV/0!</v>
      </c>
      <c r="N282" s="334" t="e">
        <f t="shared" si="115"/>
        <v>#DIV/0!</v>
      </c>
      <c r="O282" s="286"/>
      <c r="P282" s="143">
        <f t="shared" si="116"/>
        <v>0</v>
      </c>
      <c r="Q282" s="144">
        <f t="shared" si="117"/>
        <v>0</v>
      </c>
      <c r="R282" s="819" t="e">
        <f t="shared" si="122"/>
        <v>#DIV/0!</v>
      </c>
      <c r="S282" s="174">
        <f t="shared" si="118"/>
        <v>0</v>
      </c>
      <c r="T282" s="818" t="e">
        <f t="shared" si="123"/>
        <v>#DIV/0!</v>
      </c>
      <c r="U282" s="144" t="e">
        <f>LOOKUP(L282, '6. 207Pb-206Pb table'!$D$7:$D$9207, '6. 207Pb-206Pb table'!$A$7:$A$9207)</f>
        <v>#N/A</v>
      </c>
      <c r="V282" s="116" t="e">
        <f t="shared" si="124"/>
        <v>#DIV/0!</v>
      </c>
      <c r="W282" s="137" t="e">
        <f t="shared" si="119"/>
        <v>#DIV/0!</v>
      </c>
      <c r="X282" s="145" t="e">
        <f t="shared" si="133"/>
        <v>#N/A</v>
      </c>
      <c r="Y282" s="415" t="e">
        <f t="shared" si="120"/>
        <v>#N/A</v>
      </c>
      <c r="Z282" s="415" t="e">
        <f t="shared" si="125"/>
        <v>#DIV/0!</v>
      </c>
      <c r="AA282" s="322">
        <f t="shared" si="144"/>
        <v>0</v>
      </c>
      <c r="AB282" s="323">
        <f t="shared" si="145"/>
        <v>0</v>
      </c>
    </row>
    <row r="283" spans="1:28">
      <c r="A283" s="116">
        <f t="shared" ref="A283:C292" si="146">A138</f>
        <v>0</v>
      </c>
      <c r="B283" s="134">
        <f t="shared" si="146"/>
        <v>0</v>
      </c>
      <c r="C283" s="135">
        <f t="shared" si="146"/>
        <v>0</v>
      </c>
      <c r="D283" s="129">
        <f t="shared" ref="D283:D292" si="147">F138*(D$184/D$183)*1.0027</f>
        <v>0</v>
      </c>
      <c r="E283" s="117" t="e">
        <f t="shared" ref="E283:E292" si="148">D283*SQRT(((G138/F138)^2)+((E$183/D$183)^2)+((E$184/D$184)^2))</f>
        <v>#DIV/0!</v>
      </c>
      <c r="F283" s="165" t="e">
        <f t="shared" si="121"/>
        <v>#DIV/0!</v>
      </c>
      <c r="G283" s="193">
        <f t="shared" si="112"/>
        <v>0</v>
      </c>
      <c r="H283" s="117" t="e">
        <f t="shared" si="113"/>
        <v>#DIV/0!</v>
      </c>
      <c r="I283" s="165" t="e">
        <f t="shared" si="136"/>
        <v>#DIV/0!</v>
      </c>
      <c r="J283" s="166">
        <f t="shared" ref="J283:J292" si="149">H138*(F$184/F$183)</f>
        <v>0</v>
      </c>
      <c r="K283" s="328" t="e">
        <f t="shared" ref="K283:K292" si="150">J283*SQRT(((I138/H138)^2)+((G$183/F$183)^2)+((G$184/F$184)^2))</f>
        <v>#DIV/0!</v>
      </c>
      <c r="L283" s="117">
        <f t="shared" ref="L283:L292" si="151">D138*(H$184/H$183)</f>
        <v>0</v>
      </c>
      <c r="M283" s="129" t="e">
        <f t="shared" ref="M283:M292" si="152">L283*SQRT(((E138/D138)^2)+((I$183/H$183)^2)+((I$184/H$184)^2))</f>
        <v>#DIV/0!</v>
      </c>
      <c r="N283" s="331" t="e">
        <f t="shared" si="115"/>
        <v>#DIV/0!</v>
      </c>
      <c r="O283" s="285"/>
      <c r="P283" s="136">
        <f t="shared" si="116"/>
        <v>0</v>
      </c>
      <c r="Q283" s="120">
        <f t="shared" si="117"/>
        <v>0</v>
      </c>
      <c r="R283" s="819" t="e">
        <f t="shared" si="122"/>
        <v>#DIV/0!</v>
      </c>
      <c r="S283" s="173">
        <f t="shared" si="118"/>
        <v>0</v>
      </c>
      <c r="T283" s="818" t="e">
        <f t="shared" si="123"/>
        <v>#DIV/0!</v>
      </c>
      <c r="U283" s="120" t="e">
        <f>LOOKUP(L283, '6. 207Pb-206Pb table'!$D$7:$D$9207, '6. 207Pb-206Pb table'!$A$7:$A$9207)</f>
        <v>#N/A</v>
      </c>
      <c r="V283" s="116" t="e">
        <f t="shared" si="124"/>
        <v>#DIV/0!</v>
      </c>
      <c r="W283" s="132" t="e">
        <f t="shared" si="119"/>
        <v>#DIV/0!</v>
      </c>
      <c r="X283" s="138" t="e">
        <f t="shared" si="133"/>
        <v>#N/A</v>
      </c>
      <c r="Y283" s="121" t="e">
        <f t="shared" si="120"/>
        <v>#N/A</v>
      </c>
      <c r="Z283" s="121" t="e">
        <f t="shared" si="125"/>
        <v>#DIV/0!</v>
      </c>
      <c r="AA283" s="411">
        <f t="shared" ref="AA283:AA292" si="153">N138</f>
        <v>0</v>
      </c>
      <c r="AB283" s="321">
        <f t="shared" ref="AB283:AB292" si="154">O138</f>
        <v>0</v>
      </c>
    </row>
    <row r="284" spans="1:28">
      <c r="A284" s="116">
        <f t="shared" si="146"/>
        <v>0</v>
      </c>
      <c r="B284" s="134">
        <f t="shared" si="146"/>
        <v>0</v>
      </c>
      <c r="C284" s="135">
        <f t="shared" si="146"/>
        <v>0</v>
      </c>
      <c r="D284" s="117">
        <f t="shared" si="147"/>
        <v>0</v>
      </c>
      <c r="E284" s="117" t="e">
        <f t="shared" si="148"/>
        <v>#DIV/0!</v>
      </c>
      <c r="F284" s="165" t="e">
        <f t="shared" si="121"/>
        <v>#DIV/0!</v>
      </c>
      <c r="G284" s="193">
        <f t="shared" si="112"/>
        <v>0</v>
      </c>
      <c r="H284" s="117" t="e">
        <f t="shared" si="113"/>
        <v>#DIV/0!</v>
      </c>
      <c r="I284" s="165" t="e">
        <f t="shared" si="136"/>
        <v>#DIV/0!</v>
      </c>
      <c r="J284" s="166">
        <f t="shared" si="149"/>
        <v>0</v>
      </c>
      <c r="K284" s="329" t="e">
        <f t="shared" si="150"/>
        <v>#DIV/0!</v>
      </c>
      <c r="L284" s="117">
        <f t="shared" si="151"/>
        <v>0</v>
      </c>
      <c r="M284" s="117" t="e">
        <f t="shared" si="152"/>
        <v>#DIV/0!</v>
      </c>
      <c r="N284" s="334" t="e">
        <f t="shared" si="115"/>
        <v>#DIV/0!</v>
      </c>
      <c r="O284" s="285"/>
      <c r="P284" s="136">
        <f t="shared" si="116"/>
        <v>0</v>
      </c>
      <c r="Q284" s="120">
        <f t="shared" si="117"/>
        <v>0</v>
      </c>
      <c r="R284" s="819" t="e">
        <f t="shared" si="122"/>
        <v>#DIV/0!</v>
      </c>
      <c r="S284" s="173">
        <f t="shared" si="118"/>
        <v>0</v>
      </c>
      <c r="T284" s="818" t="e">
        <f t="shared" si="123"/>
        <v>#DIV/0!</v>
      </c>
      <c r="U284" s="120" t="e">
        <f>LOOKUP(L284, '6. 207Pb-206Pb table'!$D$7:$D$9207, '6. 207Pb-206Pb table'!$A$7:$A$9207)</f>
        <v>#N/A</v>
      </c>
      <c r="V284" s="116" t="e">
        <f t="shared" si="124"/>
        <v>#DIV/0!</v>
      </c>
      <c r="W284" s="137" t="e">
        <f t="shared" si="119"/>
        <v>#DIV/0!</v>
      </c>
      <c r="X284" s="138" t="e">
        <f t="shared" si="133"/>
        <v>#N/A</v>
      </c>
      <c r="Y284" s="121" t="e">
        <f t="shared" si="120"/>
        <v>#N/A</v>
      </c>
      <c r="Z284" s="121" t="e">
        <f t="shared" si="125"/>
        <v>#DIV/0!</v>
      </c>
      <c r="AA284" s="411">
        <f t="shared" si="153"/>
        <v>0</v>
      </c>
      <c r="AB284" s="321">
        <f t="shared" si="154"/>
        <v>0</v>
      </c>
    </row>
    <row r="285" spans="1:28">
      <c r="A285" s="116">
        <f t="shared" si="146"/>
        <v>0</v>
      </c>
      <c r="B285" s="134">
        <f t="shared" si="146"/>
        <v>0</v>
      </c>
      <c r="C285" s="135">
        <f t="shared" si="146"/>
        <v>0</v>
      </c>
      <c r="D285" s="117">
        <f t="shared" si="147"/>
        <v>0</v>
      </c>
      <c r="E285" s="117" t="e">
        <f t="shared" si="148"/>
        <v>#DIV/0!</v>
      </c>
      <c r="F285" s="165" t="e">
        <f t="shared" si="121"/>
        <v>#DIV/0!</v>
      </c>
      <c r="G285" s="193">
        <f t="shared" si="112"/>
        <v>0</v>
      </c>
      <c r="H285" s="117" t="e">
        <f t="shared" si="113"/>
        <v>#DIV/0!</v>
      </c>
      <c r="I285" s="165" t="e">
        <f t="shared" si="136"/>
        <v>#DIV/0!</v>
      </c>
      <c r="J285" s="166">
        <f t="shared" si="149"/>
        <v>0</v>
      </c>
      <c r="K285" s="329" t="e">
        <f t="shared" si="150"/>
        <v>#DIV/0!</v>
      </c>
      <c r="L285" s="117">
        <f t="shared" si="151"/>
        <v>0</v>
      </c>
      <c r="M285" s="117" t="e">
        <f t="shared" si="152"/>
        <v>#DIV/0!</v>
      </c>
      <c r="N285" s="334" t="e">
        <f t="shared" si="115"/>
        <v>#DIV/0!</v>
      </c>
      <c r="O285" s="285"/>
      <c r="P285" s="136">
        <f t="shared" si="116"/>
        <v>0</v>
      </c>
      <c r="Q285" s="120">
        <f t="shared" si="117"/>
        <v>0</v>
      </c>
      <c r="R285" s="819" t="e">
        <f t="shared" si="122"/>
        <v>#DIV/0!</v>
      </c>
      <c r="S285" s="173">
        <f t="shared" si="118"/>
        <v>0</v>
      </c>
      <c r="T285" s="818" t="e">
        <f t="shared" si="123"/>
        <v>#DIV/0!</v>
      </c>
      <c r="U285" s="120" t="e">
        <f>LOOKUP(L285, '6. 207Pb-206Pb table'!$D$7:$D$9207, '6. 207Pb-206Pb table'!$A$7:$A$9207)</f>
        <v>#N/A</v>
      </c>
      <c r="V285" s="116" t="e">
        <f t="shared" si="124"/>
        <v>#DIV/0!</v>
      </c>
      <c r="W285" s="137" t="e">
        <f t="shared" si="119"/>
        <v>#DIV/0!</v>
      </c>
      <c r="X285" s="138" t="e">
        <f t="shared" si="133"/>
        <v>#N/A</v>
      </c>
      <c r="Y285" s="121" t="e">
        <f t="shared" si="120"/>
        <v>#N/A</v>
      </c>
      <c r="Z285" s="121" t="e">
        <f t="shared" si="125"/>
        <v>#DIV/0!</v>
      </c>
      <c r="AA285" s="411">
        <f t="shared" si="153"/>
        <v>0</v>
      </c>
      <c r="AB285" s="321">
        <f t="shared" si="154"/>
        <v>0</v>
      </c>
    </row>
    <row r="286" spans="1:28">
      <c r="A286" s="116">
        <f t="shared" si="146"/>
        <v>0</v>
      </c>
      <c r="B286" s="134">
        <f t="shared" si="146"/>
        <v>0</v>
      </c>
      <c r="C286" s="135">
        <f t="shared" si="146"/>
        <v>0</v>
      </c>
      <c r="D286" s="117">
        <f t="shared" si="147"/>
        <v>0</v>
      </c>
      <c r="E286" s="117" t="e">
        <f t="shared" si="148"/>
        <v>#DIV/0!</v>
      </c>
      <c r="F286" s="165" t="e">
        <f t="shared" si="121"/>
        <v>#DIV/0!</v>
      </c>
      <c r="G286" s="193">
        <f t="shared" si="112"/>
        <v>0</v>
      </c>
      <c r="H286" s="117" t="e">
        <f t="shared" si="113"/>
        <v>#DIV/0!</v>
      </c>
      <c r="I286" s="165" t="e">
        <f t="shared" si="136"/>
        <v>#DIV/0!</v>
      </c>
      <c r="J286" s="166">
        <f t="shared" si="149"/>
        <v>0</v>
      </c>
      <c r="K286" s="329" t="e">
        <f t="shared" si="150"/>
        <v>#DIV/0!</v>
      </c>
      <c r="L286" s="117">
        <f t="shared" si="151"/>
        <v>0</v>
      </c>
      <c r="M286" s="117" t="e">
        <f t="shared" si="152"/>
        <v>#DIV/0!</v>
      </c>
      <c r="N286" s="334" t="e">
        <f t="shared" si="115"/>
        <v>#DIV/0!</v>
      </c>
      <c r="O286" s="285"/>
      <c r="P286" s="136">
        <f t="shared" si="116"/>
        <v>0</v>
      </c>
      <c r="Q286" s="120">
        <f t="shared" si="117"/>
        <v>0</v>
      </c>
      <c r="R286" s="819" t="e">
        <f t="shared" si="122"/>
        <v>#DIV/0!</v>
      </c>
      <c r="S286" s="173">
        <f t="shared" si="118"/>
        <v>0</v>
      </c>
      <c r="T286" s="818" t="e">
        <f t="shared" si="123"/>
        <v>#DIV/0!</v>
      </c>
      <c r="U286" s="120" t="e">
        <f>LOOKUP(L286, '6. 207Pb-206Pb table'!$D$7:$D$9207, '6. 207Pb-206Pb table'!$A$7:$A$9207)</f>
        <v>#N/A</v>
      </c>
      <c r="V286" s="116" t="e">
        <f t="shared" si="124"/>
        <v>#DIV/0!</v>
      </c>
      <c r="W286" s="137" t="e">
        <f t="shared" si="119"/>
        <v>#DIV/0!</v>
      </c>
      <c r="X286" s="138" t="e">
        <f t="shared" ref="X286:X288" si="155">U286/1000</f>
        <v>#N/A</v>
      </c>
      <c r="Y286" s="121" t="e">
        <f t="shared" si="120"/>
        <v>#N/A</v>
      </c>
      <c r="Z286" s="121" t="e">
        <f t="shared" si="125"/>
        <v>#DIV/0!</v>
      </c>
      <c r="AA286" s="411">
        <f t="shared" si="153"/>
        <v>0</v>
      </c>
      <c r="AB286" s="321">
        <f t="shared" si="154"/>
        <v>0</v>
      </c>
    </row>
    <row r="287" spans="1:28">
      <c r="A287" s="116">
        <f t="shared" si="146"/>
        <v>0</v>
      </c>
      <c r="B287" s="134">
        <f t="shared" si="146"/>
        <v>0</v>
      </c>
      <c r="C287" s="135">
        <f t="shared" si="146"/>
        <v>0</v>
      </c>
      <c r="D287" s="117">
        <f t="shared" si="147"/>
        <v>0</v>
      </c>
      <c r="E287" s="117" t="e">
        <f t="shared" si="148"/>
        <v>#DIV/0!</v>
      </c>
      <c r="F287" s="165" t="e">
        <f t="shared" si="121"/>
        <v>#DIV/0!</v>
      </c>
      <c r="G287" s="193">
        <f t="shared" si="112"/>
        <v>0</v>
      </c>
      <c r="H287" s="117" t="e">
        <f t="shared" si="113"/>
        <v>#DIV/0!</v>
      </c>
      <c r="I287" s="165" t="e">
        <f t="shared" si="136"/>
        <v>#DIV/0!</v>
      </c>
      <c r="J287" s="166">
        <f t="shared" si="149"/>
        <v>0</v>
      </c>
      <c r="K287" s="329" t="e">
        <f t="shared" si="150"/>
        <v>#DIV/0!</v>
      </c>
      <c r="L287" s="117">
        <f t="shared" si="151"/>
        <v>0</v>
      </c>
      <c r="M287" s="117" t="e">
        <f t="shared" si="152"/>
        <v>#DIV/0!</v>
      </c>
      <c r="N287" s="334" t="e">
        <f t="shared" si="115"/>
        <v>#DIV/0!</v>
      </c>
      <c r="O287" s="285"/>
      <c r="P287" s="136">
        <f t="shared" si="116"/>
        <v>0</v>
      </c>
      <c r="Q287" s="120">
        <f t="shared" si="117"/>
        <v>0</v>
      </c>
      <c r="R287" s="819" t="e">
        <f t="shared" si="122"/>
        <v>#DIV/0!</v>
      </c>
      <c r="S287" s="173">
        <f t="shared" si="118"/>
        <v>0</v>
      </c>
      <c r="T287" s="818" t="e">
        <f t="shared" si="123"/>
        <v>#DIV/0!</v>
      </c>
      <c r="U287" s="120" t="e">
        <f>LOOKUP(L287, '6. 207Pb-206Pb table'!$D$7:$D$9207, '6. 207Pb-206Pb table'!$A$7:$A$9207)</f>
        <v>#N/A</v>
      </c>
      <c r="V287" s="116" t="e">
        <f t="shared" si="124"/>
        <v>#DIV/0!</v>
      </c>
      <c r="W287" s="137" t="e">
        <f t="shared" si="119"/>
        <v>#DIV/0!</v>
      </c>
      <c r="X287" s="138" t="e">
        <f t="shared" si="155"/>
        <v>#N/A</v>
      </c>
      <c r="Y287" s="121" t="e">
        <f t="shared" si="120"/>
        <v>#N/A</v>
      </c>
      <c r="Z287" s="121" t="e">
        <f t="shared" si="125"/>
        <v>#DIV/0!</v>
      </c>
      <c r="AA287" s="411">
        <f t="shared" si="153"/>
        <v>0</v>
      </c>
      <c r="AB287" s="321">
        <f t="shared" si="154"/>
        <v>0</v>
      </c>
    </row>
    <row r="288" spans="1:28">
      <c r="A288" s="116">
        <f t="shared" si="146"/>
        <v>0</v>
      </c>
      <c r="B288" s="134">
        <f t="shared" si="146"/>
        <v>0</v>
      </c>
      <c r="C288" s="135">
        <f t="shared" si="146"/>
        <v>0</v>
      </c>
      <c r="D288" s="117">
        <f t="shared" si="147"/>
        <v>0</v>
      </c>
      <c r="E288" s="117" t="e">
        <f t="shared" si="148"/>
        <v>#DIV/0!</v>
      </c>
      <c r="F288" s="165" t="e">
        <f t="shared" si="121"/>
        <v>#DIV/0!</v>
      </c>
      <c r="G288" s="193">
        <f t="shared" si="112"/>
        <v>0</v>
      </c>
      <c r="H288" s="117" t="e">
        <f t="shared" si="113"/>
        <v>#DIV/0!</v>
      </c>
      <c r="I288" s="165" t="e">
        <f t="shared" si="136"/>
        <v>#DIV/0!</v>
      </c>
      <c r="J288" s="166">
        <f t="shared" si="149"/>
        <v>0</v>
      </c>
      <c r="K288" s="329" t="e">
        <f t="shared" si="150"/>
        <v>#DIV/0!</v>
      </c>
      <c r="L288" s="117">
        <f t="shared" si="151"/>
        <v>0</v>
      </c>
      <c r="M288" s="117" t="e">
        <f t="shared" si="152"/>
        <v>#DIV/0!</v>
      </c>
      <c r="N288" s="334" t="e">
        <f t="shared" si="115"/>
        <v>#DIV/0!</v>
      </c>
      <c r="O288" s="285"/>
      <c r="P288" s="136">
        <f t="shared" si="116"/>
        <v>0</v>
      </c>
      <c r="Q288" s="120">
        <f t="shared" si="117"/>
        <v>0</v>
      </c>
      <c r="R288" s="819" t="e">
        <f t="shared" si="122"/>
        <v>#DIV/0!</v>
      </c>
      <c r="S288" s="173">
        <f t="shared" si="118"/>
        <v>0</v>
      </c>
      <c r="T288" s="818" t="e">
        <f t="shared" si="123"/>
        <v>#DIV/0!</v>
      </c>
      <c r="U288" s="120" t="e">
        <f>LOOKUP(L288, '6. 207Pb-206Pb table'!$D$7:$D$9207, '6. 207Pb-206Pb table'!$A$7:$A$9207)</f>
        <v>#N/A</v>
      </c>
      <c r="V288" s="116" t="e">
        <f t="shared" si="124"/>
        <v>#DIV/0!</v>
      </c>
      <c r="W288" s="137" t="e">
        <f t="shared" si="119"/>
        <v>#DIV/0!</v>
      </c>
      <c r="X288" s="138" t="e">
        <f t="shared" si="155"/>
        <v>#N/A</v>
      </c>
      <c r="Y288" s="121" t="e">
        <f t="shared" si="120"/>
        <v>#N/A</v>
      </c>
      <c r="Z288" s="121" t="e">
        <f t="shared" si="125"/>
        <v>#DIV/0!</v>
      </c>
      <c r="AA288" s="411">
        <f t="shared" si="153"/>
        <v>0</v>
      </c>
      <c r="AB288" s="321">
        <f t="shared" si="154"/>
        <v>0</v>
      </c>
    </row>
    <row r="289" spans="1:48">
      <c r="A289" s="116">
        <f t="shared" si="146"/>
        <v>0</v>
      </c>
      <c r="B289" s="134">
        <f t="shared" si="146"/>
        <v>0</v>
      </c>
      <c r="C289" s="135">
        <f t="shared" si="146"/>
        <v>0</v>
      </c>
      <c r="D289" s="117">
        <f t="shared" si="147"/>
        <v>0</v>
      </c>
      <c r="E289" s="117" t="e">
        <f t="shared" si="148"/>
        <v>#DIV/0!</v>
      </c>
      <c r="F289" s="165" t="e">
        <f t="shared" si="121"/>
        <v>#DIV/0!</v>
      </c>
      <c r="G289" s="193">
        <f t="shared" si="112"/>
        <v>0</v>
      </c>
      <c r="H289" s="117" t="e">
        <f t="shared" ref="H289:H292" si="156">G289*SQRT(((E289/D289)^2)+(M289/L289)^2)+2*(M289*E289)</f>
        <v>#DIV/0!</v>
      </c>
      <c r="I289" s="165" t="e">
        <f t="shared" si="136"/>
        <v>#DIV/0!</v>
      </c>
      <c r="J289" s="166">
        <f t="shared" si="149"/>
        <v>0</v>
      </c>
      <c r="K289" s="329" t="e">
        <f t="shared" si="150"/>
        <v>#DIV/0!</v>
      </c>
      <c r="L289" s="117">
        <f t="shared" si="151"/>
        <v>0</v>
      </c>
      <c r="M289" s="117" t="e">
        <f t="shared" si="152"/>
        <v>#DIV/0!</v>
      </c>
      <c r="N289" s="334" t="e">
        <f t="shared" ref="N289:N292" si="157">(M289/L289)</f>
        <v>#DIV/0!</v>
      </c>
      <c r="O289" s="285"/>
      <c r="P289" s="136">
        <f t="shared" si="116"/>
        <v>0</v>
      </c>
      <c r="Q289" s="120">
        <f t="shared" si="117"/>
        <v>0</v>
      </c>
      <c r="R289" s="819" t="e">
        <f t="shared" si="122"/>
        <v>#DIV/0!</v>
      </c>
      <c r="S289" s="173">
        <f t="shared" si="118"/>
        <v>0</v>
      </c>
      <c r="T289" s="818" t="e">
        <f t="shared" si="123"/>
        <v>#DIV/0!</v>
      </c>
      <c r="U289" s="120" t="e">
        <f>LOOKUP(L289, '6. 207Pb-206Pb table'!$D$7:$D$9207, '6. 207Pb-206Pb table'!$A$7:$A$9207)</f>
        <v>#N/A</v>
      </c>
      <c r="V289" s="116" t="e">
        <f t="shared" si="124"/>
        <v>#DIV/0!</v>
      </c>
      <c r="W289" s="137" t="e">
        <f t="shared" si="119"/>
        <v>#DIV/0!</v>
      </c>
      <c r="X289" s="138" t="e">
        <f t="shared" si="133"/>
        <v>#N/A</v>
      </c>
      <c r="Y289" s="121" t="e">
        <f t="shared" si="120"/>
        <v>#N/A</v>
      </c>
      <c r="Z289" s="121" t="e">
        <f t="shared" si="125"/>
        <v>#DIV/0!</v>
      </c>
      <c r="AA289" s="411">
        <f t="shared" si="153"/>
        <v>0</v>
      </c>
      <c r="AB289" s="321">
        <f t="shared" si="154"/>
        <v>0</v>
      </c>
    </row>
    <row r="290" spans="1:48">
      <c r="A290" s="116">
        <f t="shared" si="146"/>
        <v>0</v>
      </c>
      <c r="B290" s="134">
        <f t="shared" si="146"/>
        <v>0</v>
      </c>
      <c r="C290" s="135">
        <f t="shared" si="146"/>
        <v>0</v>
      </c>
      <c r="D290" s="117">
        <f t="shared" si="147"/>
        <v>0</v>
      </c>
      <c r="E290" s="117" t="e">
        <f t="shared" si="148"/>
        <v>#DIV/0!</v>
      </c>
      <c r="F290" s="165" t="e">
        <f t="shared" si="121"/>
        <v>#DIV/0!</v>
      </c>
      <c r="G290" s="193">
        <f t="shared" si="112"/>
        <v>0</v>
      </c>
      <c r="H290" s="117" t="e">
        <f t="shared" si="156"/>
        <v>#DIV/0!</v>
      </c>
      <c r="I290" s="165" t="e">
        <f t="shared" si="136"/>
        <v>#DIV/0!</v>
      </c>
      <c r="J290" s="166">
        <f t="shared" si="149"/>
        <v>0</v>
      </c>
      <c r="K290" s="329" t="e">
        <f t="shared" si="150"/>
        <v>#DIV/0!</v>
      </c>
      <c r="L290" s="117">
        <f t="shared" si="151"/>
        <v>0</v>
      </c>
      <c r="M290" s="117" t="e">
        <f t="shared" si="152"/>
        <v>#DIV/0!</v>
      </c>
      <c r="N290" s="334" t="e">
        <f t="shared" si="157"/>
        <v>#DIV/0!</v>
      </c>
      <c r="O290" s="285"/>
      <c r="P290" s="136">
        <f t="shared" si="116"/>
        <v>0</v>
      </c>
      <c r="Q290" s="120">
        <f t="shared" si="117"/>
        <v>0</v>
      </c>
      <c r="R290" s="819" t="e">
        <f t="shared" si="122"/>
        <v>#DIV/0!</v>
      </c>
      <c r="S290" s="173">
        <f t="shared" si="118"/>
        <v>0</v>
      </c>
      <c r="T290" s="818" t="e">
        <f t="shared" si="123"/>
        <v>#DIV/0!</v>
      </c>
      <c r="U290" s="120" t="e">
        <f>LOOKUP(L290, '6. 207Pb-206Pb table'!$D$7:$D$9207, '6. 207Pb-206Pb table'!$A$7:$A$9207)</f>
        <v>#N/A</v>
      </c>
      <c r="V290" s="116" t="e">
        <f t="shared" si="124"/>
        <v>#DIV/0!</v>
      </c>
      <c r="W290" s="137" t="e">
        <f t="shared" si="119"/>
        <v>#DIV/0!</v>
      </c>
      <c r="X290" s="138" t="e">
        <f t="shared" si="133"/>
        <v>#N/A</v>
      </c>
      <c r="Y290" s="121" t="e">
        <f t="shared" si="120"/>
        <v>#N/A</v>
      </c>
      <c r="Z290" s="121" t="e">
        <f t="shared" si="125"/>
        <v>#DIV/0!</v>
      </c>
      <c r="AA290" s="411">
        <f t="shared" si="153"/>
        <v>0</v>
      </c>
      <c r="AB290" s="321">
        <f t="shared" si="154"/>
        <v>0</v>
      </c>
    </row>
    <row r="291" spans="1:48">
      <c r="A291" s="116">
        <f t="shared" si="146"/>
        <v>0</v>
      </c>
      <c r="B291" s="134">
        <f t="shared" si="146"/>
        <v>0</v>
      </c>
      <c r="C291" s="135">
        <f t="shared" si="146"/>
        <v>0</v>
      </c>
      <c r="D291" s="117">
        <f t="shared" si="147"/>
        <v>0</v>
      </c>
      <c r="E291" s="117" t="e">
        <f t="shared" si="148"/>
        <v>#DIV/0!</v>
      </c>
      <c r="F291" s="165" t="e">
        <f t="shared" si="121"/>
        <v>#DIV/0!</v>
      </c>
      <c r="G291" s="193">
        <f t="shared" si="112"/>
        <v>0</v>
      </c>
      <c r="H291" s="117" t="e">
        <f t="shared" si="156"/>
        <v>#DIV/0!</v>
      </c>
      <c r="I291" s="165" t="e">
        <f t="shared" si="136"/>
        <v>#DIV/0!</v>
      </c>
      <c r="J291" s="166">
        <f t="shared" si="149"/>
        <v>0</v>
      </c>
      <c r="K291" s="329" t="e">
        <f t="shared" si="150"/>
        <v>#DIV/0!</v>
      </c>
      <c r="L291" s="117">
        <f t="shared" si="151"/>
        <v>0</v>
      </c>
      <c r="M291" s="117" t="e">
        <f t="shared" si="152"/>
        <v>#DIV/0!</v>
      </c>
      <c r="N291" s="334" t="e">
        <f t="shared" si="157"/>
        <v>#DIV/0!</v>
      </c>
      <c r="O291" s="285"/>
      <c r="P291" s="136">
        <f t="shared" si="116"/>
        <v>0</v>
      </c>
      <c r="Q291" s="120">
        <f t="shared" si="117"/>
        <v>0</v>
      </c>
      <c r="R291" s="819" t="e">
        <f t="shared" si="122"/>
        <v>#DIV/0!</v>
      </c>
      <c r="S291" s="173">
        <f t="shared" si="118"/>
        <v>0</v>
      </c>
      <c r="T291" s="818" t="e">
        <f t="shared" si="123"/>
        <v>#DIV/0!</v>
      </c>
      <c r="U291" s="120" t="e">
        <f>LOOKUP(L291, '6. 207Pb-206Pb table'!$D$7:$D$9207, '6. 207Pb-206Pb table'!$A$7:$A$9207)</f>
        <v>#N/A</v>
      </c>
      <c r="V291" s="116" t="e">
        <f t="shared" si="124"/>
        <v>#DIV/0!</v>
      </c>
      <c r="W291" s="137" t="e">
        <f t="shared" si="119"/>
        <v>#DIV/0!</v>
      </c>
      <c r="X291" s="138" t="e">
        <f t="shared" si="133"/>
        <v>#N/A</v>
      </c>
      <c r="Y291" s="121" t="e">
        <f t="shared" si="120"/>
        <v>#N/A</v>
      </c>
      <c r="Z291" s="121" t="e">
        <f t="shared" si="125"/>
        <v>#DIV/0!</v>
      </c>
      <c r="AA291" s="411">
        <f t="shared" si="153"/>
        <v>0</v>
      </c>
      <c r="AB291" s="321">
        <f t="shared" si="154"/>
        <v>0</v>
      </c>
    </row>
    <row r="292" spans="1:48">
      <c r="A292" s="139">
        <f t="shared" si="146"/>
        <v>0</v>
      </c>
      <c r="B292" s="140">
        <f t="shared" si="146"/>
        <v>0</v>
      </c>
      <c r="C292" s="141">
        <f t="shared" si="146"/>
        <v>0</v>
      </c>
      <c r="D292" s="142">
        <f t="shared" si="147"/>
        <v>0</v>
      </c>
      <c r="E292" s="142" t="e">
        <f t="shared" si="148"/>
        <v>#DIV/0!</v>
      </c>
      <c r="F292" s="327" t="e">
        <f t="shared" si="121"/>
        <v>#DIV/0!</v>
      </c>
      <c r="G292" s="194">
        <f t="shared" si="112"/>
        <v>0</v>
      </c>
      <c r="H292" s="142" t="e">
        <f t="shared" si="156"/>
        <v>#DIV/0!</v>
      </c>
      <c r="I292" s="327" t="e">
        <f t="shared" si="136"/>
        <v>#DIV/0!</v>
      </c>
      <c r="J292" s="169">
        <f t="shared" si="149"/>
        <v>0</v>
      </c>
      <c r="K292" s="330" t="e">
        <f t="shared" si="150"/>
        <v>#DIV/0!</v>
      </c>
      <c r="L292" s="142">
        <f t="shared" si="151"/>
        <v>0</v>
      </c>
      <c r="M292" s="142" t="e">
        <f t="shared" si="152"/>
        <v>#DIV/0!</v>
      </c>
      <c r="N292" s="335" t="e">
        <f t="shared" si="157"/>
        <v>#DIV/0!</v>
      </c>
      <c r="O292" s="286"/>
      <c r="P292" s="143">
        <f t="shared" si="116"/>
        <v>0</v>
      </c>
      <c r="Q292" s="144">
        <f t="shared" si="117"/>
        <v>0</v>
      </c>
      <c r="R292" s="819" t="e">
        <f t="shared" si="122"/>
        <v>#DIV/0!</v>
      </c>
      <c r="S292" s="174">
        <f t="shared" si="118"/>
        <v>0</v>
      </c>
      <c r="T292" s="818" t="e">
        <f t="shared" si="123"/>
        <v>#DIV/0!</v>
      </c>
      <c r="U292" s="144" t="e">
        <f>LOOKUP(L292, '6. 207Pb-206Pb table'!$D$7:$D$9207, '6. 207Pb-206Pb table'!$A$7:$A$9207)</f>
        <v>#N/A</v>
      </c>
      <c r="V292" s="116" t="e">
        <f t="shared" si="124"/>
        <v>#DIV/0!</v>
      </c>
      <c r="W292" s="410" t="e">
        <f t="shared" si="119"/>
        <v>#DIV/0!</v>
      </c>
      <c r="X292" s="145" t="e">
        <f t="shared" si="133"/>
        <v>#N/A</v>
      </c>
      <c r="Y292" s="415" t="e">
        <f t="shared" si="120"/>
        <v>#N/A</v>
      </c>
      <c r="Z292" s="121" t="e">
        <f t="shared" si="125"/>
        <v>#DIV/0!</v>
      </c>
      <c r="AA292" s="322">
        <f t="shared" si="153"/>
        <v>0</v>
      </c>
      <c r="AB292" s="323">
        <f t="shared" si="154"/>
        <v>0</v>
      </c>
    </row>
    <row r="293" spans="1:48" ht="13.5">
      <c r="A293" s="116"/>
      <c r="B293" s="134"/>
      <c r="C293" s="135"/>
      <c r="D293" s="117"/>
      <c r="E293" s="142"/>
      <c r="F293" s="121"/>
      <c r="G293" s="117"/>
      <c r="H293" s="117"/>
      <c r="I293" s="121"/>
      <c r="J293" s="164"/>
      <c r="K293" s="164"/>
      <c r="L293" s="117"/>
      <c r="M293" s="117"/>
      <c r="N293" s="121"/>
      <c r="O293" s="285"/>
      <c r="P293" s="387" t="s">
        <v>196</v>
      </c>
      <c r="Q293" s="388" t="s">
        <v>270</v>
      </c>
      <c r="R293" s="389" t="s">
        <v>501</v>
      </c>
      <c r="S293" s="388" t="s">
        <v>129</v>
      </c>
      <c r="T293" s="390" t="s">
        <v>501</v>
      </c>
      <c r="U293" s="391" t="s">
        <v>352</v>
      </c>
      <c r="V293" s="389" t="s">
        <v>501</v>
      </c>
      <c r="W293" s="387" t="s">
        <v>88</v>
      </c>
      <c r="X293" s="392" t="s">
        <v>115</v>
      </c>
      <c r="Y293" s="393" t="s">
        <v>291</v>
      </c>
      <c r="Z293" s="408" t="s">
        <v>205</v>
      </c>
      <c r="AA293" s="394" t="s">
        <v>239</v>
      </c>
      <c r="AB293" s="395" t="s">
        <v>240</v>
      </c>
    </row>
    <row r="294" spans="1:48">
      <c r="A294" s="85" t="s">
        <v>283</v>
      </c>
      <c r="B294" s="85"/>
      <c r="C294" s="85"/>
      <c r="D294" s="85"/>
      <c r="E294" s="85"/>
      <c r="F294" s="85"/>
      <c r="G294" s="85"/>
      <c r="H294" s="85"/>
      <c r="I294" s="86"/>
      <c r="J294" s="87"/>
      <c r="K294" s="87"/>
      <c r="L294" s="87"/>
      <c r="M294" s="87"/>
      <c r="N294" s="87"/>
      <c r="O294" s="87"/>
      <c r="P294" s="95"/>
      <c r="Q294" s="96"/>
      <c r="R294" s="97"/>
      <c r="S294" s="97"/>
      <c r="T294" s="97"/>
      <c r="U294" s="97"/>
      <c r="V294" s="97"/>
      <c r="W294" s="97"/>
      <c r="X294" s="97"/>
      <c r="Y294" s="98"/>
      <c r="Z294" s="97"/>
      <c r="AA294" s="380"/>
      <c r="AB294" s="381"/>
    </row>
    <row r="295" spans="1:48" s="67" customFormat="1">
      <c r="A295" s="46"/>
      <c r="B295" s="47"/>
      <c r="C295" s="407" t="s">
        <v>121</v>
      </c>
      <c r="D295" s="407" t="s">
        <v>121</v>
      </c>
      <c r="E295" s="48"/>
      <c r="F295" s="48"/>
      <c r="G295" s="862" t="s">
        <v>525</v>
      </c>
      <c r="H295" s="4"/>
      <c r="I295" s="5"/>
      <c r="J295" s="5"/>
      <c r="K295" s="5"/>
      <c r="L295" s="5"/>
      <c r="M295" s="5"/>
      <c r="N295" s="5"/>
      <c r="O295" s="5"/>
      <c r="P295"/>
      <c r="Q295"/>
      <c r="R295"/>
      <c r="S295"/>
      <c r="T295"/>
      <c r="U295"/>
      <c r="V295"/>
      <c r="W295"/>
      <c r="X295"/>
      <c r="Y295"/>
      <c r="Z295"/>
      <c r="AA295" s="310"/>
      <c r="AB295" s="5"/>
      <c r="AC295" s="5"/>
      <c r="AD295" s="5"/>
      <c r="AE295" s="5"/>
      <c r="AF295" s="5"/>
      <c r="AG295" s="5"/>
      <c r="AH295" s="5"/>
      <c r="AI295" s="5"/>
      <c r="AJ295" s="5"/>
      <c r="AK295" s="5"/>
      <c r="AL295" s="5"/>
      <c r="AM295" s="5"/>
      <c r="AN295" s="5"/>
      <c r="AO295" s="5"/>
      <c r="AP295" s="5"/>
      <c r="AQ295" s="5"/>
      <c r="AR295" s="5"/>
      <c r="AS295" s="5"/>
      <c r="AT295" s="5"/>
      <c r="AU295" s="5"/>
      <c r="AV295" s="5"/>
    </row>
    <row r="296" spans="1:48">
      <c r="A296" s="70" t="s">
        <v>527</v>
      </c>
      <c r="B296" s="70"/>
      <c r="C296" s="71" t="s">
        <v>138</v>
      </c>
      <c r="D296" s="71" t="s">
        <v>524</v>
      </c>
      <c r="E296" s="71" t="s">
        <v>195</v>
      </c>
      <c r="F296" s="71" t="s">
        <v>524</v>
      </c>
      <c r="G296" s="863" t="s">
        <v>147</v>
      </c>
      <c r="H296" s="71" t="s">
        <v>352</v>
      </c>
      <c r="I296" s="71" t="s">
        <v>524</v>
      </c>
      <c r="J296" s="67"/>
      <c r="K296" s="67"/>
      <c r="L296" s="67"/>
      <c r="M296" s="67"/>
      <c r="N296" s="67"/>
      <c r="O296" s="67"/>
      <c r="P296"/>
      <c r="Q296" s="316">
        <f>AVERAGE(Q193:Q242)</f>
        <v>1803.4831123080555</v>
      </c>
      <c r="R296"/>
      <c r="S296"/>
      <c r="T296"/>
      <c r="U296" s="254">
        <f>AVERAGE(U193:U242)</f>
        <v>1717.13</v>
      </c>
      <c r="V296"/>
      <c r="W296"/>
      <c r="X296" s="254">
        <f>AVERAGE(X193:X242)</f>
        <v>1.71713</v>
      </c>
      <c r="Y296"/>
      <c r="Z296"/>
      <c r="AA296" s="314"/>
      <c r="AB296" s="67"/>
      <c r="AC296" s="67"/>
      <c r="AD296" s="67"/>
      <c r="AE296" s="67"/>
      <c r="AF296" s="67"/>
      <c r="AG296" s="67"/>
      <c r="AH296" s="67"/>
      <c r="AI296" s="67"/>
      <c r="AJ296" s="67"/>
      <c r="AK296" s="67"/>
      <c r="AL296" s="67"/>
      <c r="AM296" s="67"/>
      <c r="AN296" s="67"/>
      <c r="AO296" s="67"/>
      <c r="AP296" s="67"/>
      <c r="AQ296" s="67"/>
      <c r="AR296" s="67"/>
      <c r="AS296" s="67"/>
      <c r="AT296" s="67"/>
      <c r="AU296" s="67"/>
      <c r="AV296" s="67"/>
    </row>
    <row r="297" spans="1:48" s="1032" customFormat="1">
      <c r="A297" s="1099" t="str">
        <f t="shared" ref="A297:A300" si="158">A193</f>
        <v xml:space="preserve">	'11939_BADD_32' run on 11 July 2022 at 10:33	(Run Number : 2515)</v>
      </c>
      <c r="B297" s="1100"/>
      <c r="C297" s="1101">
        <f t="shared" ref="C297:C300" si="159">G193</f>
        <v>4.3211804643396592</v>
      </c>
      <c r="D297" s="1102">
        <f t="shared" ref="D297:D300" si="160">2*I193*100</f>
        <v>7.3142898169209536</v>
      </c>
      <c r="E297" s="1103">
        <f t="shared" ref="E297:E300" si="161">D193</f>
        <v>0.29302768647159133</v>
      </c>
      <c r="F297" s="1104">
        <f t="shared" ref="F297:F300" si="162">2*F193*100</f>
        <v>7.3062359839577953</v>
      </c>
      <c r="G297" s="1105">
        <f t="shared" ref="G297:G300" si="163">W193</f>
        <v>0.99892349833203187</v>
      </c>
      <c r="H297" s="1103">
        <f t="shared" ref="H297:H300" si="164">L193</f>
        <v>0.10695282588304279</v>
      </c>
      <c r="I297" s="1106">
        <f t="shared" ref="I297:I300" si="165">2*N193*100</f>
        <v>0.33929516105238511</v>
      </c>
      <c r="J297" s="1107" t="s">
        <v>521</v>
      </c>
      <c r="K297" s="1104"/>
      <c r="L297" s="1104"/>
      <c r="M297" s="1104"/>
      <c r="N297" s="1031"/>
      <c r="O297" s="1031"/>
      <c r="P297" s="1108"/>
      <c r="Q297" s="1108">
        <f>STDEV(Q193:Q242)</f>
        <v>111.01319316152286</v>
      </c>
      <c r="R297" s="1108"/>
      <c r="S297" s="1108"/>
      <c r="T297" s="1108"/>
      <c r="U297" s="1108">
        <f>STDEV(U193:U242)</f>
        <v>21.742418336101455</v>
      </c>
      <c r="V297" s="1108"/>
      <c r="W297" s="1108"/>
      <c r="X297" s="1108">
        <f>STDEV(X193:X242)</f>
        <v>2.1742418336101448E-2</v>
      </c>
      <c r="Y297" s="1108"/>
      <c r="Z297" s="1108"/>
      <c r="AA297" s="1109"/>
    </row>
    <row r="298" spans="1:48" s="1032" customFormat="1">
      <c r="A298" s="1099" t="str">
        <f t="shared" si="158"/>
        <v xml:space="preserve">	'11939_BADD_32_core' run on 11 July 2022 at 10:37	(Run Number : 2517)</v>
      </c>
      <c r="B298" s="1110"/>
      <c r="C298" s="1101">
        <f t="shared" si="159"/>
        <v>4.3680258856609404</v>
      </c>
      <c r="D298" s="1102">
        <f t="shared" si="160"/>
        <v>7.2318669801444742</v>
      </c>
      <c r="E298" s="1103">
        <f t="shared" si="161"/>
        <v>0.3017525422344956</v>
      </c>
      <c r="F298" s="1104">
        <f t="shared" si="162"/>
        <v>7.2259198773171969</v>
      </c>
      <c r="G298" s="1105">
        <f t="shared" si="163"/>
        <v>0.99919864665886027</v>
      </c>
      <c r="H298" s="1103">
        <f t="shared" si="164"/>
        <v>0.10498633663804083</v>
      </c>
      <c r="I298" s="1106">
        <f t="shared" si="165"/>
        <v>0.28946128758950962</v>
      </c>
      <c r="J298" s="1107" t="s">
        <v>522</v>
      </c>
      <c r="K298" s="1104"/>
      <c r="L298" s="1104"/>
      <c r="M298" s="1104"/>
      <c r="N298" s="1104"/>
      <c r="O298" s="1031"/>
      <c r="P298" s="1108"/>
      <c r="Q298" s="1108">
        <f>2*Q297/SQRT(50)</f>
        <v>31.399272674273952</v>
      </c>
      <c r="R298" s="1108"/>
      <c r="S298" s="1108"/>
      <c r="T298" s="1108"/>
      <c r="U298" s="1108"/>
      <c r="V298" s="1108"/>
      <c r="W298" s="1108"/>
      <c r="X298" s="1108"/>
      <c r="Y298" s="1108"/>
      <c r="Z298" s="1108"/>
      <c r="AA298" s="1109"/>
    </row>
    <row r="299" spans="1:48" s="1032" customFormat="1">
      <c r="A299" s="1099" t="str">
        <f t="shared" si="158"/>
        <v xml:space="preserve">	'11939_BADD_32_rim2' run on 11 July 2022 at 10:42	(Run Number : 2518)</v>
      </c>
      <c r="B299" s="1110"/>
      <c r="C299" s="1101">
        <f t="shared" si="159"/>
        <v>4.6531842668692303</v>
      </c>
      <c r="D299" s="1102">
        <f t="shared" si="160"/>
        <v>7.3911673938788223</v>
      </c>
      <c r="E299" s="1103">
        <f t="shared" si="161"/>
        <v>0.3213285215571865</v>
      </c>
      <c r="F299" s="1104">
        <f t="shared" si="162"/>
        <v>7.3850338253749923</v>
      </c>
      <c r="G299" s="1105">
        <f t="shared" si="163"/>
        <v>0.99919169758607285</v>
      </c>
      <c r="H299" s="1103">
        <f t="shared" si="164"/>
        <v>0.1050266447095672</v>
      </c>
      <c r="I299" s="1106">
        <f t="shared" si="165"/>
        <v>0.29711683371850928</v>
      </c>
      <c r="J299" s="1107" t="s">
        <v>523</v>
      </c>
      <c r="K299" s="1104"/>
      <c r="L299" s="1104"/>
      <c r="M299" s="1104"/>
      <c r="N299" s="1104"/>
      <c r="O299" s="1031"/>
      <c r="P299" s="1108"/>
      <c r="Q299" s="1108"/>
      <c r="R299" s="1108"/>
      <c r="S299" s="1108"/>
      <c r="T299" s="1108"/>
      <c r="U299" s="1108"/>
      <c r="V299" s="1108"/>
      <c r="W299" s="1108"/>
      <c r="X299" s="1108"/>
      <c r="Y299" s="1108"/>
      <c r="Z299" s="1108"/>
      <c r="AA299" s="1109"/>
    </row>
    <row r="300" spans="1:48" s="1032" customFormat="1">
      <c r="A300" s="1099" t="str">
        <f t="shared" si="158"/>
        <v xml:space="preserve">	'11939_BADD_33_rim' run on 11 July 2022 at 10:46	(Run Number : 2519)</v>
      </c>
      <c r="B300" s="1110"/>
      <c r="C300" s="1101">
        <f t="shared" si="159"/>
        <v>4.4822522335192101</v>
      </c>
      <c r="D300" s="1102">
        <f t="shared" si="160"/>
        <v>7.1532438163792289</v>
      </c>
      <c r="E300" s="1103">
        <f t="shared" si="161"/>
        <v>0.31018556196158825</v>
      </c>
      <c r="F300" s="1104">
        <f t="shared" si="162"/>
        <v>7.1472280660622989</v>
      </c>
      <c r="G300" s="1105">
        <f t="shared" si="163"/>
        <v>0.99918002291316554</v>
      </c>
      <c r="H300" s="1103">
        <f t="shared" si="164"/>
        <v>0.10480288290473613</v>
      </c>
      <c r="I300" s="1106">
        <f t="shared" si="165"/>
        <v>0.28962089856961004</v>
      </c>
      <c r="J300" s="1107" t="s">
        <v>526</v>
      </c>
      <c r="K300" s="1104"/>
      <c r="L300" s="1104"/>
      <c r="M300" s="1104"/>
      <c r="N300" s="1104"/>
      <c r="O300" s="1031"/>
      <c r="P300" s="1108"/>
      <c r="Q300" s="1108"/>
      <c r="R300" s="1108"/>
      <c r="S300" s="1108"/>
      <c r="T300" s="1108"/>
      <c r="U300" s="1108"/>
      <c r="V300" s="1108"/>
      <c r="W300" s="1108"/>
      <c r="X300" s="1108"/>
      <c r="Y300" s="1108"/>
      <c r="Z300" s="1108"/>
      <c r="AA300" s="1109"/>
    </row>
    <row r="301" spans="1:48" s="1032" customFormat="1">
      <c r="A301" s="1099" t="str">
        <f t="shared" ref="A301:A316" si="166">A197</f>
        <v xml:space="preserve">	'11939_BADD_33_core' run on 11 July 2022 at 10:48	(Run Number : 2520)</v>
      </c>
      <c r="B301" s="1110"/>
      <c r="C301" s="1101">
        <f t="shared" ref="C301:C326" si="167">G197</f>
        <v>4.4048291512183839</v>
      </c>
      <c r="D301" s="1102">
        <f t="shared" ref="D301:D361" si="168">2*I197*100</f>
        <v>7.2132201493686727</v>
      </c>
      <c r="E301" s="1103">
        <f t="shared" ref="E301:E326" si="169">D197</f>
        <v>0.30446437611729521</v>
      </c>
      <c r="F301" s="1104">
        <f t="shared" ref="F301:F362" si="170">2*F197*100</f>
        <v>7.2071007251418626</v>
      </c>
      <c r="G301" s="1105">
        <f t="shared" ref="G301:G326" si="171">W197</f>
        <v>0.99917291047020806</v>
      </c>
      <c r="H301" s="1103">
        <f t="shared" ref="H301:H326" si="172">L197</f>
        <v>0.10492792850139881</v>
      </c>
      <c r="I301" s="1106">
        <f t="shared" ref="I301:I362" si="173">2*N197*100</f>
        <v>0.29331257816961359</v>
      </c>
      <c r="J301" s="1107" t="s">
        <v>528</v>
      </c>
      <c r="K301" s="1104"/>
      <c r="L301" s="1104"/>
      <c r="M301" s="1104"/>
      <c r="N301" s="1104"/>
      <c r="O301" s="1031"/>
      <c r="P301" s="1108"/>
      <c r="Q301" s="1108"/>
      <c r="R301" s="1108"/>
      <c r="S301" s="1108"/>
      <c r="T301" s="1108"/>
      <c r="U301" s="1108"/>
      <c r="V301" s="1108"/>
      <c r="W301" s="1108"/>
      <c r="X301" s="1108"/>
      <c r="Y301" s="1108"/>
      <c r="Z301" s="1108"/>
      <c r="AA301" s="1109"/>
    </row>
    <row r="302" spans="1:48" s="1032" customFormat="1">
      <c r="A302" s="1099" t="str">
        <f t="shared" si="166"/>
        <v xml:space="preserve">	'11939_BADD_34_rim1' run on 11 July 2022 at 10:53	(Run Number : 2521)</v>
      </c>
      <c r="B302" s="1110"/>
      <c r="C302" s="1101">
        <f t="shared" si="167"/>
        <v>4.7241555518304414</v>
      </c>
      <c r="D302" s="1102">
        <f t="shared" si="168"/>
        <v>7.1691762119265992</v>
      </c>
      <c r="E302" s="1103">
        <f t="shared" si="169"/>
        <v>0.32592395265544055</v>
      </c>
      <c r="F302" s="1104">
        <f t="shared" si="170"/>
        <v>7.1625820226053296</v>
      </c>
      <c r="G302" s="1105">
        <f t="shared" si="171"/>
        <v>0.99910223003683563</v>
      </c>
      <c r="H302" s="1103">
        <f t="shared" si="172"/>
        <v>0.10512510114244794</v>
      </c>
      <c r="I302" s="1106">
        <f t="shared" si="173"/>
        <v>0.30371717462097098</v>
      </c>
      <c r="J302" s="1107"/>
      <c r="K302" s="1031"/>
      <c r="L302" s="1031"/>
      <c r="M302" s="1031"/>
      <c r="N302" s="1031"/>
      <c r="O302" s="1031"/>
      <c r="P302" s="1108"/>
      <c r="Q302" s="1108"/>
      <c r="R302" s="1108"/>
      <c r="S302" s="1108"/>
      <c r="T302" s="1108"/>
      <c r="U302" s="1108"/>
      <c r="V302" s="1108"/>
      <c r="W302" s="1108"/>
      <c r="X302" s="1108"/>
      <c r="Y302" s="1108"/>
      <c r="Z302" s="1108"/>
      <c r="AA302" s="1109"/>
    </row>
    <row r="303" spans="1:48" s="1032" customFormat="1">
      <c r="A303" s="1099" t="str">
        <f t="shared" si="166"/>
        <v xml:space="preserve">	'11939_BADD_34_core' run on 11 July 2022 at 10:56	(Run Number : 2522)</v>
      </c>
      <c r="B303" s="1110"/>
      <c r="C303" s="1101">
        <f t="shared" si="167"/>
        <v>4.7930105670120042</v>
      </c>
      <c r="D303" s="1102">
        <f t="shared" si="168"/>
        <v>7.2441621016325692</v>
      </c>
      <c r="E303" s="1103">
        <f t="shared" si="169"/>
        <v>0.33391724539725959</v>
      </c>
      <c r="F303" s="1104">
        <f t="shared" si="170"/>
        <v>7.2383932896114427</v>
      </c>
      <c r="G303" s="1105">
        <f t="shared" si="171"/>
        <v>0.99922434986316322</v>
      </c>
      <c r="H303" s="1103">
        <f t="shared" si="172"/>
        <v>0.10410415262560115</v>
      </c>
      <c r="I303" s="1106">
        <f t="shared" si="173"/>
        <v>0.28526725486884819</v>
      </c>
      <c r="J303" s="1031"/>
      <c r="K303" s="1111"/>
      <c r="L303" s="1112" t="s">
        <v>354</v>
      </c>
      <c r="M303" s="1111"/>
      <c r="N303" s="1113"/>
      <c r="O303" s="1031"/>
      <c r="P303" s="1108"/>
      <c r="Q303" s="1108"/>
      <c r="R303" s="1108"/>
      <c r="S303" s="1108"/>
      <c r="T303" s="1108"/>
      <c r="U303" s="1108"/>
      <c r="V303" s="1108"/>
      <c r="W303" s="1108"/>
      <c r="X303" s="1108"/>
      <c r="Y303" s="1108"/>
      <c r="Z303" s="1108"/>
      <c r="AA303" s="1109"/>
    </row>
    <row r="304" spans="1:48" s="1032" customFormat="1">
      <c r="A304" s="1099" t="str">
        <f t="shared" si="166"/>
        <v xml:space="preserve">	'11939_BADD_34_rim2' run on 11 July 2022 at 10:58	(Run Number : 2523)</v>
      </c>
      <c r="B304" s="1110"/>
      <c r="C304" s="1101">
        <f t="shared" si="167"/>
        <v>4.754777273053687</v>
      </c>
      <c r="D304" s="1102">
        <f t="shared" si="168"/>
        <v>7.2132437409225769</v>
      </c>
      <c r="E304" s="1103">
        <f t="shared" si="169"/>
        <v>0.31885336054388358</v>
      </c>
      <c r="F304" s="1104">
        <f t="shared" si="170"/>
        <v>7.1973270508034117</v>
      </c>
      <c r="G304" s="1105">
        <f t="shared" si="171"/>
        <v>0.99782786967442538</v>
      </c>
      <c r="H304" s="1103">
        <f t="shared" si="172"/>
        <v>0.10815278212501349</v>
      </c>
      <c r="I304" s="1106">
        <f t="shared" si="173"/>
        <v>0.47517396790070004</v>
      </c>
      <c r="J304" s="1031"/>
      <c r="K304" s="1111"/>
      <c r="L304" s="1114" t="s">
        <v>192</v>
      </c>
      <c r="M304" s="1111"/>
      <c r="N304" s="1113"/>
      <c r="O304" s="1031"/>
      <c r="P304" s="1108"/>
      <c r="Q304" s="1108"/>
      <c r="R304" s="1108"/>
      <c r="S304" s="1108"/>
      <c r="T304" s="1108"/>
      <c r="U304" s="1108"/>
      <c r="V304" s="1108"/>
      <c r="W304" s="1108"/>
      <c r="X304" s="1108"/>
      <c r="Y304" s="1108"/>
      <c r="Z304" s="1108"/>
      <c r="AA304" s="1109"/>
    </row>
    <row r="305" spans="1:27" s="1032" customFormat="1">
      <c r="A305" s="1099" t="str">
        <f t="shared" si="166"/>
        <v xml:space="preserve">	'11939_BADD_35_right' run on 11 July 2022 at 11:01	(Run Number : 2524)</v>
      </c>
      <c r="B305" s="1110"/>
      <c r="C305" s="1101">
        <f t="shared" si="167"/>
        <v>4.3063683741796845</v>
      </c>
      <c r="D305" s="1102">
        <f t="shared" si="168"/>
        <v>7.6716574252592773</v>
      </c>
      <c r="E305" s="1103">
        <f t="shared" si="169"/>
        <v>0.29738707603844677</v>
      </c>
      <c r="F305" s="1104">
        <f t="shared" si="170"/>
        <v>7.6645068980217861</v>
      </c>
      <c r="G305" s="1105">
        <f t="shared" si="171"/>
        <v>0.99909163910026677</v>
      </c>
      <c r="H305" s="1103">
        <f t="shared" si="172"/>
        <v>0.10502376968126109</v>
      </c>
      <c r="I305" s="1106">
        <f t="shared" si="173"/>
        <v>0.32691499088619874</v>
      </c>
      <c r="J305" s="1031"/>
      <c r="K305" s="1031"/>
      <c r="L305" s="1031"/>
      <c r="M305" s="1031"/>
      <c r="N305" s="1031"/>
      <c r="O305" s="1031"/>
      <c r="P305" s="1108"/>
      <c r="Q305" s="1108"/>
      <c r="R305" s="1108"/>
      <c r="S305" s="1108"/>
      <c r="T305" s="1108"/>
      <c r="U305" s="1108"/>
      <c r="V305" s="1108"/>
      <c r="W305" s="1108"/>
      <c r="X305" s="1108"/>
      <c r="Y305" s="1108"/>
      <c r="Z305" s="1108"/>
      <c r="AA305" s="1109"/>
    </row>
    <row r="306" spans="1:27" s="1032" customFormat="1">
      <c r="A306" s="1115" t="str">
        <f t="shared" si="166"/>
        <v xml:space="preserve">	'11939_BADD_35_left' run on 11 July 2022 at 11:04	(Run Number : 2525)</v>
      </c>
      <c r="B306" s="1116"/>
      <c r="C306" s="1117">
        <f t="shared" si="167"/>
        <v>4.3614263120244221</v>
      </c>
      <c r="D306" s="1118">
        <f t="shared" si="168"/>
        <v>7.3614415144294982</v>
      </c>
      <c r="E306" s="1119">
        <f t="shared" si="169"/>
        <v>0.30075258160448792</v>
      </c>
      <c r="F306" s="1120">
        <f t="shared" si="170"/>
        <v>7.3546591693510743</v>
      </c>
      <c r="G306" s="1121">
        <f t="shared" si="171"/>
        <v>0.99910129605400622</v>
      </c>
      <c r="H306" s="1119">
        <f t="shared" si="172"/>
        <v>0.10517625224009469</v>
      </c>
      <c r="I306" s="1122">
        <f t="shared" si="173"/>
        <v>0.31202446885152818</v>
      </c>
      <c r="J306" s="1031"/>
      <c r="K306" s="1031"/>
      <c r="L306" s="1031"/>
      <c r="M306" s="1031"/>
      <c r="N306" s="1031"/>
      <c r="O306" s="1031"/>
      <c r="P306" s="1108"/>
      <c r="Q306" s="1108"/>
      <c r="R306" s="1108"/>
      <c r="S306" s="1108"/>
      <c r="T306" s="1108"/>
      <c r="U306" s="1108"/>
      <c r="V306" s="1108"/>
      <c r="W306" s="1108"/>
      <c r="X306" s="1108"/>
      <c r="Y306" s="1108"/>
      <c r="Z306" s="1108"/>
      <c r="AA306" s="1109"/>
    </row>
    <row r="307" spans="1:27" s="1032" customFormat="1">
      <c r="A307" s="1099" t="str">
        <f t="shared" si="166"/>
        <v xml:space="preserve">	'I1939_BADD_36_Down' run on 11 July 2022 at 11:28	(Run Number : 2528)</v>
      </c>
      <c r="B307" s="1110"/>
      <c r="C307" s="1101">
        <f t="shared" si="167"/>
        <v>4.906459799841338</v>
      </c>
      <c r="D307" s="1102">
        <f t="shared" si="168"/>
        <v>7.3083372493750245</v>
      </c>
      <c r="E307" s="1103">
        <f t="shared" si="169"/>
        <v>0.33682684593926526</v>
      </c>
      <c r="F307" s="1104">
        <f t="shared" si="170"/>
        <v>7.3022160337722237</v>
      </c>
      <c r="G307" s="1105">
        <f t="shared" si="171"/>
        <v>0.99918384431933371</v>
      </c>
      <c r="H307" s="1103">
        <f t="shared" si="172"/>
        <v>0.10564770382800709</v>
      </c>
      <c r="I307" s="1106">
        <f t="shared" si="173"/>
        <v>0.29521030379185925</v>
      </c>
      <c r="J307" s="1031"/>
      <c r="K307" s="1031"/>
      <c r="L307" s="1031"/>
      <c r="M307" s="1031"/>
      <c r="N307" s="1031"/>
      <c r="O307" s="1031"/>
      <c r="P307" s="1108"/>
      <c r="Q307" s="1108"/>
      <c r="R307" s="1108"/>
      <c r="S307" s="1108"/>
      <c r="T307" s="1108"/>
      <c r="U307" s="1108"/>
      <c r="V307" s="1108"/>
      <c r="W307" s="1108"/>
      <c r="X307" s="1108"/>
      <c r="Y307" s="1108"/>
      <c r="Z307" s="1108"/>
      <c r="AA307" s="1109"/>
    </row>
    <row r="308" spans="1:27" s="1032" customFormat="1">
      <c r="A308" s="1099" t="str">
        <f t="shared" si="166"/>
        <v xml:space="preserve">	'I1939_BADD_36_up' run on 11 July 2022 at 11:30	(Run Number : 2529)</v>
      </c>
      <c r="B308" s="1110"/>
      <c r="C308" s="1101">
        <f t="shared" si="167"/>
        <v>4.4698248649290404</v>
      </c>
      <c r="D308" s="1102">
        <f t="shared" si="168"/>
        <v>7.5546756725715438</v>
      </c>
      <c r="E308" s="1103">
        <f t="shared" si="169"/>
        <v>0.30493543325568334</v>
      </c>
      <c r="F308" s="1104">
        <f t="shared" si="170"/>
        <v>7.547691235215205</v>
      </c>
      <c r="G308" s="1105">
        <f t="shared" si="171"/>
        <v>0.99909873841323471</v>
      </c>
      <c r="H308" s="1103">
        <f t="shared" si="172"/>
        <v>0.10631171673051004</v>
      </c>
      <c r="I308" s="1106">
        <f t="shared" si="173"/>
        <v>0.32067008197273322</v>
      </c>
      <c r="J308" s="1031"/>
      <c r="K308" s="1031"/>
      <c r="L308" s="1031"/>
      <c r="M308" s="1031"/>
      <c r="N308" s="1031"/>
      <c r="O308" s="1031"/>
      <c r="P308" s="1108"/>
      <c r="Q308" s="1108"/>
      <c r="R308" s="1108"/>
      <c r="S308" s="1108"/>
      <c r="T308" s="1108"/>
      <c r="U308" s="1108"/>
      <c r="V308" s="1108"/>
      <c r="W308" s="1108"/>
      <c r="X308" s="1108"/>
      <c r="Y308" s="1108"/>
      <c r="Z308" s="1108"/>
      <c r="AA308" s="1109"/>
    </row>
    <row r="309" spans="1:27" s="1032" customFormat="1">
      <c r="A309" s="1099" t="str">
        <f t="shared" si="166"/>
        <v xml:space="preserve">	'I1939_BADD_37_up(l)' run on 11 July 2022 at 11:45	(Run Number : 2530)</v>
      </c>
      <c r="B309" s="1110"/>
      <c r="C309" s="1101">
        <f t="shared" si="167"/>
        <v>4.1937937848925948</v>
      </c>
      <c r="D309" s="1102">
        <f t="shared" si="168"/>
        <v>7.7238874459179989</v>
      </c>
      <c r="E309" s="1103">
        <f t="shared" si="169"/>
        <v>0.29119017693729271</v>
      </c>
      <c r="F309" s="1104">
        <f t="shared" si="170"/>
        <v>7.7173117931707207</v>
      </c>
      <c r="G309" s="1105">
        <f t="shared" si="171"/>
        <v>0.99917145898564663</v>
      </c>
      <c r="H309" s="1103">
        <f t="shared" si="172"/>
        <v>0.10445491200194199</v>
      </c>
      <c r="I309" s="1106">
        <f t="shared" si="173"/>
        <v>0.31435330592442118</v>
      </c>
      <c r="J309" s="1031"/>
      <c r="K309" s="1031"/>
      <c r="L309" s="1031"/>
      <c r="M309" s="1031"/>
      <c r="N309" s="1031"/>
      <c r="O309" s="1031"/>
      <c r="P309" s="1108"/>
      <c r="Q309" s="1108"/>
      <c r="R309" s="1108"/>
      <c r="S309" s="1108"/>
      <c r="T309" s="1108"/>
      <c r="U309" s="1108"/>
      <c r="V309" s="1108"/>
      <c r="W309" s="1108"/>
      <c r="X309" s="1108"/>
      <c r="Y309" s="1108"/>
      <c r="Z309" s="1108"/>
      <c r="AA309" s="1109"/>
    </row>
    <row r="310" spans="1:27" s="1032" customFormat="1">
      <c r="A310" s="1099" t="str">
        <f t="shared" si="166"/>
        <v xml:space="preserve">	'I1939_BADD_37_up(l)' run on 11 July 2022 at 12:00	(Run Number : 2531)</v>
      </c>
      <c r="B310" s="1110"/>
      <c r="C310" s="1101">
        <f t="shared" si="167"/>
        <v>4.2366395786305722</v>
      </c>
      <c r="D310" s="1102">
        <f t="shared" si="168"/>
        <v>7.3988573743964698</v>
      </c>
      <c r="E310" s="1103">
        <f t="shared" si="169"/>
        <v>0.29376453694924759</v>
      </c>
      <c r="F310" s="1104">
        <f t="shared" si="170"/>
        <v>7.3918897838221715</v>
      </c>
      <c r="G310" s="1105">
        <f t="shared" si="171"/>
        <v>0.99908128491158421</v>
      </c>
      <c r="H310" s="1103">
        <f t="shared" si="172"/>
        <v>0.10459734676705018</v>
      </c>
      <c r="I310" s="1106">
        <f t="shared" si="173"/>
        <v>0.31708110964515157</v>
      </c>
      <c r="J310" s="1031"/>
      <c r="K310" s="1031"/>
      <c r="L310" s="1031"/>
      <c r="M310" s="1031"/>
      <c r="N310" s="1031"/>
      <c r="O310" s="1031"/>
      <c r="P310" s="1108"/>
      <c r="Q310" s="1108"/>
      <c r="R310" s="1108"/>
      <c r="S310" s="1108"/>
      <c r="T310" s="1108"/>
      <c r="U310" s="1108"/>
      <c r="V310" s="1108"/>
      <c r="W310" s="1108"/>
      <c r="X310" s="1108"/>
      <c r="Y310" s="1108"/>
      <c r="Z310" s="1108"/>
      <c r="AA310" s="1109"/>
    </row>
    <row r="311" spans="1:27" s="1032" customFormat="1">
      <c r="A311" s="1099" t="str">
        <f t="shared" si="166"/>
        <v xml:space="preserve">	'I1939_BADD_38_rim(down)' run on 11 July 2022 at 12:05	(Run Number : 2532)</v>
      </c>
      <c r="B311" s="1110"/>
      <c r="C311" s="1101">
        <f t="shared" si="167"/>
        <v>4.564448707662649</v>
      </c>
      <c r="D311" s="1102">
        <f t="shared" si="168"/>
        <v>7.2357462851597703</v>
      </c>
      <c r="E311" s="1103">
        <f t="shared" si="169"/>
        <v>0.3160669498482549</v>
      </c>
      <c r="F311" s="1104">
        <f t="shared" si="170"/>
        <v>7.2286372203099383</v>
      </c>
      <c r="G311" s="1105">
        <f t="shared" si="171"/>
        <v>0.99904049101434145</v>
      </c>
      <c r="H311" s="1103">
        <f t="shared" si="172"/>
        <v>0.10473884051775849</v>
      </c>
      <c r="I311" s="1106">
        <f t="shared" si="173"/>
        <v>0.31689742383705144</v>
      </c>
      <c r="J311" s="1031"/>
      <c r="K311" s="1031"/>
      <c r="L311" s="1031"/>
      <c r="M311" s="1031"/>
      <c r="N311" s="1031"/>
      <c r="O311" s="1031"/>
      <c r="P311" s="1108"/>
      <c r="Q311" s="1108"/>
      <c r="R311" s="1108"/>
      <c r="S311" s="1108"/>
      <c r="T311" s="1108"/>
      <c r="U311" s="1108"/>
      <c r="V311" s="1108"/>
      <c r="W311" s="1108"/>
      <c r="X311" s="1108"/>
      <c r="Y311" s="1108"/>
      <c r="Z311" s="1108"/>
      <c r="AA311" s="1109"/>
    </row>
    <row r="312" spans="1:27" s="1032" customFormat="1">
      <c r="A312" s="1099" t="str">
        <f t="shared" si="166"/>
        <v xml:space="preserve">	'I1939_BADD_38_core' run on 11 July 2022 at 12:07	(Run Number : 2533)</v>
      </c>
      <c r="B312" s="1110"/>
      <c r="C312" s="1101">
        <f t="shared" si="167"/>
        <v>4.4202834334885344</v>
      </c>
      <c r="D312" s="1102">
        <f t="shared" si="168"/>
        <v>7.6465202855735912</v>
      </c>
      <c r="E312" s="1103">
        <f t="shared" si="169"/>
        <v>0.30294955926834904</v>
      </c>
      <c r="F312" s="1104">
        <f t="shared" si="170"/>
        <v>7.6395876592256373</v>
      </c>
      <c r="G312" s="1105">
        <f t="shared" si="171"/>
        <v>0.99911666638403507</v>
      </c>
      <c r="H312" s="1103">
        <f t="shared" si="172"/>
        <v>0.10582257102409656</v>
      </c>
      <c r="I312" s="1106">
        <f t="shared" si="173"/>
        <v>0.32132562489230593</v>
      </c>
      <c r="J312" s="1031"/>
      <c r="K312" s="1031"/>
      <c r="L312" s="1031"/>
      <c r="M312" s="1031"/>
      <c r="N312" s="1031"/>
      <c r="O312" s="1031"/>
      <c r="P312" s="1108"/>
      <c r="Q312" s="1108"/>
      <c r="R312" s="1108"/>
      <c r="S312" s="1108"/>
      <c r="T312" s="1108"/>
      <c r="U312" s="1108"/>
      <c r="V312" s="1108"/>
      <c r="W312" s="1108"/>
      <c r="X312" s="1108"/>
      <c r="Y312" s="1108"/>
      <c r="Z312" s="1108"/>
      <c r="AA312" s="1109"/>
    </row>
    <row r="313" spans="1:27" s="1032" customFormat="1">
      <c r="A313" s="1099" t="str">
        <f t="shared" si="166"/>
        <v xml:space="preserve">	'I1939_BADD_38_rim(up)' run on 11 July 2022 at 12:09	(Run Number : 2534)</v>
      </c>
      <c r="B313" s="1110"/>
      <c r="C313" s="1101">
        <f t="shared" si="167"/>
        <v>5.1671872297909704</v>
      </c>
      <c r="D313" s="1102">
        <f t="shared" si="168"/>
        <v>7.10886171386516</v>
      </c>
      <c r="E313" s="1103">
        <f t="shared" si="169"/>
        <v>0.35492817729949666</v>
      </c>
      <c r="F313" s="1104">
        <f t="shared" si="170"/>
        <v>7.100478228304989</v>
      </c>
      <c r="G313" s="1105">
        <f t="shared" si="171"/>
        <v>0.99884546702603438</v>
      </c>
      <c r="H313" s="1103">
        <f t="shared" si="172"/>
        <v>0.10558743395043921</v>
      </c>
      <c r="I313" s="1106">
        <f t="shared" si="173"/>
        <v>0.34150172693881159</v>
      </c>
      <c r="J313" s="1031"/>
      <c r="K313" s="1031"/>
      <c r="L313" s="1031"/>
      <c r="M313" s="1031"/>
      <c r="N313" s="1031"/>
      <c r="O313" s="1031"/>
      <c r="P313" s="1108"/>
      <c r="Q313" s="1108"/>
      <c r="R313" s="1108"/>
      <c r="S313" s="1108"/>
      <c r="T313" s="1108"/>
      <c r="U313" s="1108"/>
      <c r="V313" s="1108"/>
      <c r="W313" s="1108"/>
      <c r="X313" s="1108"/>
      <c r="Y313" s="1108"/>
      <c r="Z313" s="1108"/>
      <c r="AA313" s="1109"/>
    </row>
    <row r="314" spans="1:27" s="1032" customFormat="1">
      <c r="A314" s="1099" t="str">
        <f t="shared" si="166"/>
        <v xml:space="preserve">	'I1939_BADD_39_left' run on 11 July 2022 at 12:13	(Run Number : 2535)</v>
      </c>
      <c r="B314" s="1110"/>
      <c r="C314" s="1101">
        <f t="shared" si="167"/>
        <v>4.0557546858991564</v>
      </c>
      <c r="D314" s="1102">
        <f t="shared" si="168"/>
        <v>7.3115024670979256</v>
      </c>
      <c r="E314" s="1103">
        <f t="shared" si="169"/>
        <v>0.28057706784046105</v>
      </c>
      <c r="F314" s="1104">
        <f t="shared" si="170"/>
        <v>7.3024925674690806</v>
      </c>
      <c r="G314" s="1105">
        <f t="shared" si="171"/>
        <v>0.99879374658380171</v>
      </c>
      <c r="H314" s="1103">
        <f t="shared" si="172"/>
        <v>0.10483782984022348</v>
      </c>
      <c r="I314" s="1106">
        <f t="shared" si="173"/>
        <v>0.35901282332036233</v>
      </c>
      <c r="J314" s="1031"/>
      <c r="K314" s="1031"/>
      <c r="L314" s="1031"/>
      <c r="M314" s="1031"/>
      <c r="N314" s="1031"/>
      <c r="O314" s="1031"/>
      <c r="P314" s="1108"/>
      <c r="Q314" s="1108"/>
      <c r="R314" s="1108"/>
      <c r="S314" s="1108"/>
      <c r="T314" s="1108"/>
      <c r="U314" s="1108"/>
      <c r="V314" s="1108"/>
      <c r="W314" s="1108"/>
      <c r="X314" s="1108"/>
      <c r="Y314" s="1108"/>
      <c r="Z314" s="1108"/>
      <c r="AA314" s="1109"/>
    </row>
    <row r="315" spans="1:27" s="1032" customFormat="1">
      <c r="A315" s="1099" t="str">
        <f t="shared" si="166"/>
        <v xml:space="preserve">	'I1939_BADD_39_right' run on 11 July 2022 at 12:15	(Run Number : 2536)</v>
      </c>
      <c r="B315" s="1110"/>
      <c r="C315" s="1101">
        <f t="shared" si="167"/>
        <v>4.9385243103825562</v>
      </c>
      <c r="D315" s="1102">
        <f t="shared" si="168"/>
        <v>7.1020563152738356</v>
      </c>
      <c r="E315" s="1103">
        <f t="shared" si="169"/>
        <v>0.33992592682794026</v>
      </c>
      <c r="F315" s="1104">
        <f t="shared" si="170"/>
        <v>7.0947243399815729</v>
      </c>
      <c r="G315" s="1105">
        <f t="shared" si="171"/>
        <v>0.99899076197343795</v>
      </c>
      <c r="H315" s="1103">
        <f t="shared" si="172"/>
        <v>0.10536865142844801</v>
      </c>
      <c r="I315" s="1106">
        <f t="shared" si="173"/>
        <v>0.31899682881406866</v>
      </c>
      <c r="J315" s="1031"/>
      <c r="K315" s="1031"/>
      <c r="L315" s="1031"/>
      <c r="M315" s="1031"/>
      <c r="N315" s="1031"/>
      <c r="O315" s="1031"/>
      <c r="P315" s="1108"/>
      <c r="Q315" s="1108"/>
      <c r="R315" s="1108"/>
      <c r="S315" s="1108"/>
      <c r="T315" s="1108"/>
      <c r="U315" s="1108"/>
      <c r="V315" s="1108"/>
      <c r="W315" s="1108"/>
      <c r="X315" s="1108"/>
      <c r="Y315" s="1108"/>
      <c r="Z315" s="1108"/>
      <c r="AA315" s="1109"/>
    </row>
    <row r="316" spans="1:27" s="1032" customFormat="1">
      <c r="A316" s="1115" t="str">
        <f t="shared" si="166"/>
        <v xml:space="preserve">	'I1939_BADD_40' run on 11 July 2022 at 12:18	(Run Number : 2537)</v>
      </c>
      <c r="B316" s="1116"/>
      <c r="C316" s="1117">
        <f t="shared" si="167"/>
        <v>4.767855350222427</v>
      </c>
      <c r="D316" s="1118">
        <f t="shared" si="168"/>
        <v>7.4473691701554046</v>
      </c>
      <c r="E316" s="1119">
        <f t="shared" si="169"/>
        <v>0.3313270230155918</v>
      </c>
      <c r="F316" s="1120">
        <f t="shared" si="170"/>
        <v>7.4417578115372125</v>
      </c>
      <c r="G316" s="1121">
        <f t="shared" si="171"/>
        <v>0.99926720538080926</v>
      </c>
      <c r="H316" s="1119">
        <f t="shared" si="172"/>
        <v>0.10436736740251916</v>
      </c>
      <c r="I316" s="1122">
        <f t="shared" si="173"/>
        <v>0.28505555117842118</v>
      </c>
      <c r="J316" s="1031"/>
      <c r="K316" s="1031"/>
      <c r="L316" s="1031"/>
      <c r="M316" s="1031"/>
      <c r="N316" s="1031"/>
      <c r="O316" s="1031"/>
      <c r="P316" s="1108"/>
      <c r="Q316" s="1108"/>
      <c r="R316" s="1108"/>
      <c r="S316" s="1108"/>
      <c r="T316" s="1108"/>
      <c r="U316" s="1108"/>
      <c r="V316" s="1108"/>
      <c r="W316" s="1108"/>
      <c r="X316" s="1108"/>
      <c r="Y316" s="1108"/>
      <c r="Z316" s="1108"/>
      <c r="AA316" s="1109"/>
    </row>
    <row r="317" spans="1:27" s="1032" customFormat="1">
      <c r="A317" s="1099" t="str">
        <f t="shared" ref="A317:A380" si="174">A213</f>
        <v xml:space="preserve">	'I1939_BADD_41_core' run on 11 July 2022 at 12:27	(Run Number : 2541)</v>
      </c>
      <c r="B317" s="1110"/>
      <c r="C317" s="1101">
        <f t="shared" si="167"/>
        <v>4.9472947479116485</v>
      </c>
      <c r="D317" s="1102">
        <f t="shared" si="168"/>
        <v>7.1461550230129527</v>
      </c>
      <c r="E317" s="1103">
        <f t="shared" si="169"/>
        <v>0.34480451306315812</v>
      </c>
      <c r="F317" s="1104">
        <f t="shared" si="170"/>
        <v>7.1399470823555786</v>
      </c>
      <c r="G317" s="1105">
        <f t="shared" si="171"/>
        <v>0.99915262122599446</v>
      </c>
      <c r="H317" s="1103">
        <f t="shared" si="172"/>
        <v>0.10406228547742784</v>
      </c>
      <c r="I317" s="1106">
        <f t="shared" si="173"/>
        <v>0.29412656938158832</v>
      </c>
      <c r="J317" s="1031"/>
      <c r="K317" s="1031"/>
      <c r="L317" s="1031"/>
      <c r="M317" s="1031"/>
      <c r="N317" s="1031"/>
      <c r="O317" s="1031"/>
      <c r="P317" s="1108"/>
      <c r="Q317" s="1108"/>
      <c r="R317" s="1108"/>
      <c r="S317" s="1108"/>
      <c r="T317" s="1108"/>
      <c r="U317" s="1108"/>
      <c r="V317" s="1108"/>
      <c r="W317" s="1108"/>
      <c r="X317" s="1108"/>
      <c r="Y317" s="1108"/>
      <c r="Z317" s="1108"/>
      <c r="AA317" s="1109"/>
    </row>
    <row r="318" spans="1:27" s="1032" customFormat="1">
      <c r="A318" s="1099" t="str">
        <f t="shared" si="174"/>
        <v xml:space="preserve">	'I1939_BADD_41_rim' run on 11 July 2022 at 12:29	(Run Number : 2542)</v>
      </c>
      <c r="B318" s="1110"/>
      <c r="C318" s="1101">
        <f t="shared" si="167"/>
        <v>4.7352162810515255</v>
      </c>
      <c r="D318" s="1102">
        <f t="shared" si="168"/>
        <v>7.4686815524196648</v>
      </c>
      <c r="E318" s="1103">
        <f t="shared" si="169"/>
        <v>0.32494743045232205</v>
      </c>
      <c r="F318" s="1104">
        <f t="shared" si="170"/>
        <v>7.4606926189281015</v>
      </c>
      <c r="G318" s="1105">
        <f t="shared" si="171"/>
        <v>0.99895509796931381</v>
      </c>
      <c r="H318" s="1103">
        <f t="shared" si="172"/>
        <v>0.10568789040569367</v>
      </c>
      <c r="I318" s="1106">
        <f t="shared" si="173"/>
        <v>0.34133695680239678</v>
      </c>
      <c r="J318" s="1031"/>
      <c r="K318" s="1031"/>
      <c r="L318" s="1031"/>
      <c r="M318" s="1031"/>
      <c r="N318" s="1031"/>
      <c r="O318" s="1031"/>
      <c r="P318" s="1108"/>
      <c r="Q318" s="1108"/>
      <c r="R318" s="1108"/>
      <c r="S318" s="1108"/>
      <c r="T318" s="1108"/>
      <c r="U318" s="1108"/>
      <c r="V318" s="1108"/>
      <c r="W318" s="1108"/>
      <c r="X318" s="1108"/>
      <c r="Y318" s="1108"/>
      <c r="Z318" s="1108"/>
      <c r="AA318" s="1109"/>
    </row>
    <row r="319" spans="1:27" s="1032" customFormat="1">
      <c r="A319" s="1099" t="str">
        <f t="shared" si="174"/>
        <v xml:space="preserve">	'I1939_BADD_42(down)' run on 11 July 2022 at 12:32	(Run Number : 2543)</v>
      </c>
      <c r="B319" s="1110"/>
      <c r="C319" s="1101">
        <f t="shared" si="167"/>
        <v>4.633407673586464</v>
      </c>
      <c r="D319" s="1102">
        <f t="shared" si="168"/>
        <v>7.2046099711841745</v>
      </c>
      <c r="E319" s="1103">
        <f t="shared" si="169"/>
        <v>0.32621949780257803</v>
      </c>
      <c r="F319" s="1104">
        <f t="shared" si="170"/>
        <v>7.1988735758025699</v>
      </c>
      <c r="G319" s="1105">
        <f t="shared" si="171"/>
        <v>0.99922436436806839</v>
      </c>
      <c r="H319" s="1103">
        <f t="shared" si="172"/>
        <v>0.10301230733425987</v>
      </c>
      <c r="I319" s="1106">
        <f t="shared" si="173"/>
        <v>0.28370708268363876</v>
      </c>
      <c r="J319" s="1031"/>
      <c r="K319" s="1031"/>
      <c r="L319" s="1031"/>
      <c r="M319" s="1031"/>
      <c r="N319" s="1031"/>
      <c r="O319" s="1031"/>
      <c r="P319" s="1108"/>
      <c r="Q319" s="1108"/>
      <c r="R319" s="1108"/>
      <c r="S319" s="1108"/>
      <c r="T319" s="1108"/>
      <c r="U319" s="1108"/>
      <c r="V319" s="1108"/>
      <c r="W319" s="1108"/>
      <c r="X319" s="1108"/>
      <c r="Y319" s="1108"/>
      <c r="Z319" s="1108"/>
      <c r="AA319" s="1109"/>
    </row>
    <row r="320" spans="1:27" s="1032" customFormat="1">
      <c r="A320" s="1099" t="str">
        <f t="shared" si="174"/>
        <v xml:space="preserve">	'I1939_BADD_42(up)' run on 11 July 2022 at 12:33	(Run Number : 2544)</v>
      </c>
      <c r="B320" s="1110"/>
      <c r="C320" s="1101">
        <f t="shared" si="167"/>
        <v>4.5531167161754418</v>
      </c>
      <c r="D320" s="1102">
        <f t="shared" si="168"/>
        <v>7.0808163318091601</v>
      </c>
      <c r="E320" s="1103">
        <f t="shared" si="169"/>
        <v>0.31904410356674912</v>
      </c>
      <c r="F320" s="1104">
        <f t="shared" si="170"/>
        <v>7.0744191151343321</v>
      </c>
      <c r="G320" s="1105">
        <f t="shared" si="171"/>
        <v>0.99911810527594613</v>
      </c>
      <c r="H320" s="1103">
        <f t="shared" si="172"/>
        <v>0.10350386725815955</v>
      </c>
      <c r="I320" s="1106">
        <f t="shared" si="173"/>
        <v>0.29731100511911662</v>
      </c>
      <c r="J320" s="1031"/>
      <c r="K320" s="1031"/>
      <c r="L320" s="1031"/>
      <c r="M320" s="1031"/>
      <c r="N320" s="1031"/>
      <c r="O320" s="1031"/>
      <c r="P320" s="1108"/>
      <c r="Q320" s="1108"/>
      <c r="R320" s="1108"/>
      <c r="S320" s="1108"/>
      <c r="T320" s="1108"/>
      <c r="U320" s="1108"/>
      <c r="V320" s="1108"/>
      <c r="W320" s="1108"/>
      <c r="X320" s="1108"/>
      <c r="Y320" s="1108"/>
      <c r="Z320" s="1108"/>
      <c r="AA320" s="1109"/>
    </row>
    <row r="321" spans="1:169" s="1032" customFormat="1">
      <c r="A321" s="1099" t="str">
        <f t="shared" si="174"/>
        <v xml:space="preserve">	'I1939_BADD_43rim' run on 11 July 2022 at 12:38	(Run Number : 2545)</v>
      </c>
      <c r="B321" s="1110"/>
      <c r="C321" s="1101">
        <f t="shared" si="167"/>
        <v>4.6143911258897834</v>
      </c>
      <c r="D321" s="1102">
        <f t="shared" si="168"/>
        <v>7.1121561055660569</v>
      </c>
      <c r="E321" s="1103">
        <f t="shared" si="169"/>
        <v>0.31786350132344432</v>
      </c>
      <c r="F321" s="1104">
        <f t="shared" si="170"/>
        <v>7.1050898208300541</v>
      </c>
      <c r="G321" s="1105">
        <f t="shared" si="171"/>
        <v>0.99902917322086382</v>
      </c>
      <c r="H321" s="1103">
        <f t="shared" si="172"/>
        <v>0.10528639523436202</v>
      </c>
      <c r="I321" s="1106">
        <f t="shared" si="173"/>
        <v>0.31331542612700652</v>
      </c>
      <c r="J321" s="1031"/>
      <c r="K321" s="1031"/>
      <c r="L321" s="1031"/>
      <c r="M321" s="1031"/>
      <c r="N321" s="1031"/>
      <c r="O321" s="1031"/>
      <c r="P321" s="1108"/>
      <c r="Q321" s="1108"/>
      <c r="R321" s="1108"/>
      <c r="S321" s="1108"/>
      <c r="T321" s="1108"/>
      <c r="U321" s="1108"/>
      <c r="V321" s="1108"/>
      <c r="W321" s="1108"/>
      <c r="X321" s="1108"/>
      <c r="Y321" s="1108"/>
      <c r="Z321" s="1108"/>
      <c r="AA321" s="1109"/>
    </row>
    <row r="322" spans="1:169" s="1032" customFormat="1">
      <c r="A322" s="1099" t="str">
        <f t="shared" si="174"/>
        <v xml:space="preserve">	'I1939_BADD_43core' run on 11 July 2022 at 12:39	(Run Number : 2546)</v>
      </c>
      <c r="B322" s="1110"/>
      <c r="C322" s="1101">
        <f t="shared" si="167"/>
        <v>5.2876571045439773</v>
      </c>
      <c r="D322" s="1102">
        <f t="shared" si="168"/>
        <v>7.4539424285850835</v>
      </c>
      <c r="E322" s="1103">
        <f t="shared" si="169"/>
        <v>0.3652528438027936</v>
      </c>
      <c r="F322" s="1104">
        <f t="shared" si="170"/>
        <v>7.4458852333747068</v>
      </c>
      <c r="G322" s="1105">
        <f t="shared" si="171"/>
        <v>0.99894390808683464</v>
      </c>
      <c r="H322" s="1103">
        <f t="shared" si="172"/>
        <v>0.1049948975885036</v>
      </c>
      <c r="I322" s="1106">
        <f t="shared" si="173"/>
        <v>0.34248161276147265</v>
      </c>
      <c r="J322" s="1031"/>
      <c r="K322" s="1031"/>
      <c r="L322" s="1031"/>
      <c r="M322" s="1031"/>
      <c r="N322" s="1031"/>
      <c r="O322" s="1031"/>
      <c r="P322" s="1108"/>
      <c r="Q322" s="1108"/>
      <c r="R322" s="1108"/>
      <c r="S322" s="1108"/>
      <c r="T322" s="1108"/>
      <c r="U322" s="1108"/>
      <c r="V322" s="1108"/>
      <c r="W322" s="1108"/>
      <c r="X322" s="1108"/>
      <c r="Y322" s="1108"/>
      <c r="Z322" s="1108"/>
      <c r="AA322" s="1109"/>
    </row>
    <row r="323" spans="1:169" s="1032" customFormat="1">
      <c r="A323" s="1099" t="str">
        <f t="shared" si="174"/>
        <v xml:space="preserve">	'I1939_BADD_44(left)' run on 11 July 2022 at 12:42	(Run Number : 2547)</v>
      </c>
      <c r="B323" s="1110"/>
      <c r="C323" s="1101">
        <f t="shared" si="167"/>
        <v>5.1136162279266326</v>
      </c>
      <c r="D323" s="1102">
        <f t="shared" si="168"/>
        <v>7.1012570431639475</v>
      </c>
      <c r="E323" s="1103">
        <f t="shared" si="169"/>
        <v>0.36092107527772677</v>
      </c>
      <c r="F323" s="1104">
        <f t="shared" si="170"/>
        <v>7.0954822547829952</v>
      </c>
      <c r="G323" s="1105">
        <f t="shared" si="171"/>
        <v>0.99920729632580474</v>
      </c>
      <c r="H323" s="1103">
        <f t="shared" si="172"/>
        <v>0.10275770711206145</v>
      </c>
      <c r="I323" s="1106">
        <f t="shared" si="173"/>
        <v>0.28269598488236347</v>
      </c>
      <c r="J323" s="1031"/>
      <c r="K323" s="1031"/>
      <c r="L323" s="1031"/>
      <c r="M323" s="1031"/>
      <c r="N323" s="1031"/>
      <c r="O323" s="1031"/>
      <c r="P323" s="1108"/>
      <c r="Q323" s="1108"/>
      <c r="R323" s="1108"/>
      <c r="S323" s="1108"/>
      <c r="T323" s="1108"/>
      <c r="U323" s="1108"/>
      <c r="V323" s="1108"/>
      <c r="W323" s="1108"/>
      <c r="X323" s="1108"/>
      <c r="Y323" s="1108"/>
      <c r="Z323" s="1108"/>
      <c r="AA323" s="1109"/>
    </row>
    <row r="324" spans="1:169" s="1032" customFormat="1">
      <c r="A324" s="1099" t="str">
        <f t="shared" si="174"/>
        <v xml:space="preserve">	'I1939_BADD_44(right)' run on 11 July 2022 at 12:44	(Run Number : 2548)</v>
      </c>
      <c r="B324" s="1110"/>
      <c r="C324" s="1101">
        <f t="shared" si="167"/>
        <v>5.0330966703168762</v>
      </c>
      <c r="D324" s="1102">
        <f t="shared" si="168"/>
        <v>7.0217492857543782</v>
      </c>
      <c r="E324" s="1103">
        <f t="shared" si="169"/>
        <v>0.35468487537997062</v>
      </c>
      <c r="F324" s="1104">
        <f t="shared" si="170"/>
        <v>7.0158177750400954</v>
      </c>
      <c r="G324" s="1105">
        <f t="shared" si="171"/>
        <v>0.99917593618106126</v>
      </c>
      <c r="H324" s="1103">
        <f t="shared" si="172"/>
        <v>0.10291794799473195</v>
      </c>
      <c r="I324" s="1106">
        <f t="shared" si="173"/>
        <v>0.28500423023380395</v>
      </c>
      <c r="J324" s="1031"/>
      <c r="K324" s="1031"/>
      <c r="L324" s="1031"/>
      <c r="M324" s="1031"/>
      <c r="N324" s="1031"/>
      <c r="O324" s="1031"/>
      <c r="P324" s="1108"/>
      <c r="Q324" s="1108"/>
      <c r="R324" s="1108"/>
      <c r="S324" s="1108"/>
      <c r="T324" s="1108"/>
      <c r="U324" s="1108"/>
      <c r="V324" s="1108"/>
      <c r="W324" s="1108"/>
      <c r="X324" s="1108"/>
      <c r="Y324" s="1108"/>
      <c r="Z324" s="1108"/>
      <c r="AA324" s="1109"/>
    </row>
    <row r="325" spans="1:169" s="1032" customFormat="1">
      <c r="A325" s="1099" t="str">
        <f t="shared" si="174"/>
        <v xml:space="preserve">	'I1939_BADD_45(left)' run on 11 July 2022 at 12:47	(Run Number : 2549)</v>
      </c>
      <c r="B325" s="1110"/>
      <c r="C325" s="1101">
        <f t="shared" si="167"/>
        <v>4.7534503478634358</v>
      </c>
      <c r="D325" s="1102">
        <f t="shared" si="168"/>
        <v>7.6045539216446496</v>
      </c>
      <c r="E325" s="1103">
        <f t="shared" si="169"/>
        <v>0.3288762474363251</v>
      </c>
      <c r="F325" s="1104">
        <f t="shared" si="170"/>
        <v>7.5958757069484006</v>
      </c>
      <c r="G325" s="1105">
        <f t="shared" si="171"/>
        <v>0.99888485258866011</v>
      </c>
      <c r="H325" s="1103">
        <f t="shared" si="172"/>
        <v>0.10482743748654899</v>
      </c>
      <c r="I325" s="1106">
        <f t="shared" si="173"/>
        <v>0.35903256229428926</v>
      </c>
      <c r="J325" s="1031"/>
      <c r="K325" s="1031"/>
      <c r="L325" s="1031"/>
      <c r="M325" s="1031"/>
      <c r="N325" s="1031"/>
      <c r="O325" s="1031"/>
      <c r="P325" s="1108"/>
      <c r="Q325" s="1108"/>
      <c r="R325" s="1108"/>
      <c r="S325" s="1108"/>
      <c r="T325" s="1108"/>
      <c r="U325" s="1108"/>
      <c r="V325" s="1108"/>
      <c r="W325" s="1108"/>
      <c r="X325" s="1108"/>
      <c r="Y325" s="1108"/>
      <c r="Z325" s="1108"/>
      <c r="AA325" s="1109"/>
    </row>
    <row r="326" spans="1:169" s="1032" customFormat="1">
      <c r="A326" s="1115" t="str">
        <f t="shared" si="174"/>
        <v xml:space="preserve">	'I1939_BADD_45(right)' run on 11 July 2022 at 12:49	(Run Number : 2550)</v>
      </c>
      <c r="B326" s="1116"/>
      <c r="C326" s="1117">
        <f t="shared" si="167"/>
        <v>5.0127314260557645</v>
      </c>
      <c r="D326" s="1118">
        <f t="shared" si="168"/>
        <v>7.3184973430878975</v>
      </c>
      <c r="E326" s="1119">
        <f t="shared" si="169"/>
        <v>0.34684341945072644</v>
      </c>
      <c r="F326" s="1120">
        <f t="shared" si="170"/>
        <v>7.3102837405015384</v>
      </c>
      <c r="G326" s="1121">
        <f t="shared" si="171"/>
        <v>0.99890255284714824</v>
      </c>
      <c r="H326" s="1119">
        <f t="shared" si="172"/>
        <v>0.10481887480148928</v>
      </c>
      <c r="I326" s="1106">
        <f t="shared" si="173"/>
        <v>0.34277536349864812</v>
      </c>
      <c r="J326" s="1031"/>
      <c r="K326" s="1031"/>
      <c r="L326" s="1031"/>
      <c r="M326" s="1031"/>
      <c r="N326" s="1031"/>
      <c r="O326" s="1031"/>
      <c r="P326" s="1108"/>
      <c r="Q326" s="1108"/>
      <c r="R326" s="1108"/>
      <c r="S326" s="1108"/>
      <c r="T326" s="1108"/>
      <c r="U326" s="1108"/>
      <c r="V326" s="1108"/>
      <c r="W326" s="1108"/>
      <c r="X326" s="1108"/>
      <c r="Y326" s="1108"/>
      <c r="Z326" s="1108"/>
      <c r="AA326" s="1109"/>
    </row>
    <row r="327" spans="1:169" s="1032" customFormat="1">
      <c r="A327" s="1099" t="str">
        <f t="shared" si="174"/>
        <v xml:space="preserve">	'I1939_BADD_52(upper)' run on 11 July 2022 at 14:00	(Run Number : 2566)</v>
      </c>
      <c r="B327" s="1110"/>
      <c r="C327" s="1101">
        <f t="shared" ref="C327:C390" si="175">G223</f>
        <v>4.2968290975889945</v>
      </c>
      <c r="D327" s="1102">
        <f t="shared" si="168"/>
        <v>7.2518367830788426</v>
      </c>
      <c r="E327" s="1103">
        <f t="shared" ref="E327:E390" si="176">D223</f>
        <v>0.29939544144552321</v>
      </c>
      <c r="F327" s="1104">
        <f t="shared" si="170"/>
        <v>7.2450234169977632</v>
      </c>
      <c r="G327" s="1105">
        <f t="shared" ref="G327:G390" si="177">W223</f>
        <v>0.99908298223818481</v>
      </c>
      <c r="H327" s="1103">
        <f t="shared" ref="H327:H390" si="178">L223</f>
        <v>0.10408817952952078</v>
      </c>
      <c r="I327" s="1123">
        <f t="shared" si="173"/>
        <v>0.31049339484940824</v>
      </c>
      <c r="J327" s="1031"/>
      <c r="K327" s="1031"/>
      <c r="L327" s="1031"/>
      <c r="M327" s="1031"/>
      <c r="N327" s="1031"/>
      <c r="O327" s="1031"/>
      <c r="P327" s="1108"/>
      <c r="Q327" s="1108"/>
      <c r="R327" s="1108"/>
      <c r="S327" s="1108"/>
      <c r="T327" s="1108"/>
      <c r="U327" s="1108"/>
      <c r="V327" s="1108"/>
      <c r="W327" s="1108"/>
      <c r="X327" s="1108"/>
      <c r="Y327" s="1108"/>
      <c r="Z327" s="1108"/>
      <c r="AA327" s="1109"/>
    </row>
    <row r="328" spans="1:169" s="1032" customFormat="1">
      <c r="A328" s="1124" t="str">
        <f t="shared" si="174"/>
        <v xml:space="preserve">	'I1939_BADD_52(upper)' run on 11 July 2022 at 14:03	(Run Number : 2567)</v>
      </c>
      <c r="B328" s="1110"/>
      <c r="C328" s="1101">
        <f t="shared" si="175"/>
        <v>4.4455268341190068</v>
      </c>
      <c r="D328" s="1102">
        <f t="shared" si="168"/>
        <v>7.0634666954804777</v>
      </c>
      <c r="E328" s="1103">
        <f t="shared" si="176"/>
        <v>0.3065499226068551</v>
      </c>
      <c r="F328" s="1104">
        <f t="shared" si="170"/>
        <v>7.0562177134455952</v>
      </c>
      <c r="G328" s="1105">
        <f t="shared" si="177"/>
        <v>0.99899667827264427</v>
      </c>
      <c r="H328" s="1103">
        <f t="shared" si="178"/>
        <v>0.10517694242131</v>
      </c>
      <c r="I328" s="1106">
        <f t="shared" si="173"/>
        <v>0.31633271120855277</v>
      </c>
      <c r="P328" s="1108"/>
      <c r="Q328" s="1108"/>
      <c r="R328" s="1108"/>
      <c r="S328" s="1108"/>
      <c r="T328" s="1108"/>
      <c r="U328" s="1108"/>
      <c r="V328" s="1108"/>
      <c r="W328" s="1108"/>
      <c r="X328" s="1108"/>
      <c r="Y328" s="1108"/>
      <c r="Z328" s="1108"/>
      <c r="AA328" s="1109"/>
    </row>
    <row r="329" spans="1:169" s="1032" customFormat="1">
      <c r="A329" s="1124" t="str">
        <f t="shared" si="174"/>
        <v xml:space="preserve">	'I1939_BADD_53(left)' run on 11 July 2022 at 14:05	(Run Number : 2568)</v>
      </c>
      <c r="B329" s="1110"/>
      <c r="C329" s="1101">
        <f t="shared" si="175"/>
        <v>4.277703472116281</v>
      </c>
      <c r="D329" s="1102">
        <f t="shared" si="168"/>
        <v>7.9794975638486694</v>
      </c>
      <c r="E329" s="1103">
        <f t="shared" si="176"/>
        <v>0.29438750981747269</v>
      </c>
      <c r="F329" s="1104">
        <f t="shared" si="170"/>
        <v>7.9738055665589558</v>
      </c>
      <c r="G329" s="1105">
        <f t="shared" si="177"/>
        <v>0.99930819513674285</v>
      </c>
      <c r="H329" s="1103">
        <f t="shared" si="178"/>
        <v>0.1053876723145776</v>
      </c>
      <c r="I329" s="1106">
        <f t="shared" si="173"/>
        <v>0.29676132236788105</v>
      </c>
      <c r="P329" s="1108"/>
      <c r="Q329" s="1108"/>
      <c r="R329" s="1108"/>
      <c r="S329" s="1108"/>
      <c r="T329" s="1108"/>
      <c r="U329" s="1108"/>
      <c r="V329" s="1108"/>
      <c r="W329" s="1108"/>
      <c r="X329" s="1108"/>
      <c r="Y329" s="1108"/>
      <c r="Z329" s="1108"/>
      <c r="AA329" s="1109"/>
    </row>
    <row r="330" spans="1:169" s="1032" customFormat="1">
      <c r="A330" s="1124" t="str">
        <f t="shared" si="174"/>
        <v xml:space="preserve">	'I1939_BADD_53(right_upper)' run on 11 July 2022 at 14:07	(Run Number : 2569)</v>
      </c>
      <c r="B330" s="1110"/>
      <c r="C330" s="1101">
        <f t="shared" si="175"/>
        <v>4.5963924779167469</v>
      </c>
      <c r="D330" s="1102">
        <f t="shared" si="168"/>
        <v>7.5890848225939793</v>
      </c>
      <c r="E330" s="1103">
        <f t="shared" si="176"/>
        <v>0.31684349570882436</v>
      </c>
      <c r="F330" s="1104">
        <f t="shared" si="170"/>
        <v>7.5826727159731586</v>
      </c>
      <c r="G330" s="1105">
        <f t="shared" si="177"/>
        <v>0.99917740863599525</v>
      </c>
      <c r="H330" s="1103">
        <f t="shared" si="178"/>
        <v>0.10521334427951393</v>
      </c>
      <c r="I330" s="1106">
        <f t="shared" si="173"/>
        <v>0.30775648516499537</v>
      </c>
      <c r="P330" s="1108"/>
      <c r="Q330" s="1108"/>
      <c r="R330" s="1108"/>
      <c r="S330" s="1108"/>
      <c r="T330" s="1108"/>
      <c r="U330" s="1108"/>
      <c r="V330" s="1108"/>
      <c r="W330" s="1108"/>
      <c r="X330" s="1108"/>
      <c r="Y330" s="1108"/>
      <c r="Z330" s="1108"/>
      <c r="AA330" s="1109"/>
    </row>
    <row r="331" spans="1:169" s="1032" customFormat="1">
      <c r="A331" s="1124" t="str">
        <f t="shared" si="174"/>
        <v xml:space="preserve">	'I1939_BADD_54(right)' run on 11 July 2022 at 14:09	(Run Number : 2570)</v>
      </c>
      <c r="B331" s="1110"/>
      <c r="C331" s="1101">
        <f t="shared" si="175"/>
        <v>5.2281596697483117</v>
      </c>
      <c r="D331" s="1102">
        <f t="shared" si="168"/>
        <v>7.2549270848640797</v>
      </c>
      <c r="E331" s="1103">
        <f t="shared" si="176"/>
        <v>0.35905278801114937</v>
      </c>
      <c r="F331" s="1104">
        <f t="shared" si="170"/>
        <v>7.2478850739586225</v>
      </c>
      <c r="G331" s="1105">
        <f t="shared" si="177"/>
        <v>0.99905225044317192</v>
      </c>
      <c r="H331" s="1103">
        <f t="shared" si="178"/>
        <v>0.10560611235920202</v>
      </c>
      <c r="I331" s="1106">
        <f t="shared" si="173"/>
        <v>0.3157853512281642</v>
      </c>
      <c r="P331" s="1108"/>
      <c r="Q331" s="1108"/>
      <c r="R331" s="1108"/>
      <c r="S331" s="1108"/>
      <c r="T331" s="1108"/>
      <c r="U331" s="1108"/>
      <c r="V331" s="1108"/>
      <c r="W331" s="1108"/>
      <c r="X331" s="1108"/>
      <c r="Y331" s="1108"/>
      <c r="Z331" s="1108"/>
      <c r="AA331" s="1109"/>
    </row>
    <row r="332" spans="1:169" s="1032" customFormat="1">
      <c r="A332" s="1124" t="str">
        <f t="shared" si="174"/>
        <v xml:space="preserve">	'I1939_BADD_54(left_upper)' run on 11 July 2022 at 14:11	(Run Number : 2571)</v>
      </c>
      <c r="B332" s="1110"/>
      <c r="C332" s="1101">
        <f t="shared" si="175"/>
        <v>4.9214083227118266</v>
      </c>
      <c r="D332" s="1102">
        <f t="shared" si="168"/>
        <v>7.1233686380021322</v>
      </c>
      <c r="E332" s="1103">
        <f t="shared" si="176"/>
        <v>0.33326246887234645</v>
      </c>
      <c r="F332" s="1104">
        <f t="shared" si="170"/>
        <v>7.1105627910275082</v>
      </c>
      <c r="G332" s="1105">
        <f t="shared" si="177"/>
        <v>0.99823297535312228</v>
      </c>
      <c r="H332" s="1103">
        <f t="shared" si="178"/>
        <v>0.10710296852430054</v>
      </c>
      <c r="I332" s="1106">
        <f t="shared" si="173"/>
        <v>0.4232820405906928</v>
      </c>
      <c r="P332" s="1108"/>
      <c r="Q332" s="1108"/>
      <c r="R332" s="1108"/>
      <c r="S332" s="1108"/>
      <c r="T332" s="1108"/>
      <c r="U332" s="1108"/>
      <c r="V332" s="1108"/>
      <c r="W332" s="1108"/>
      <c r="X332" s="1108"/>
      <c r="Y332" s="1108"/>
      <c r="Z332" s="1108"/>
      <c r="AA332" s="1109"/>
    </row>
    <row r="333" spans="1:169" s="1032" customFormat="1">
      <c r="A333" s="1124" t="str">
        <f t="shared" si="174"/>
        <v xml:space="preserve">	'I1939_BADD_55' run on 11 July 2022 at 14:13	(Run Number : 2572)</v>
      </c>
      <c r="B333" s="1110"/>
      <c r="C333" s="1101">
        <f t="shared" si="175"/>
        <v>4.3158377772082517</v>
      </c>
      <c r="D333" s="1102">
        <f t="shared" si="168"/>
        <v>7.1623314087714478</v>
      </c>
      <c r="E333" s="1103">
        <f t="shared" si="176"/>
        <v>0.30343221724428832</v>
      </c>
      <c r="F333" s="1104">
        <f t="shared" si="170"/>
        <v>7.1561005472939119</v>
      </c>
      <c r="G333" s="1105">
        <f t="shared" si="177"/>
        <v>0.99915144615042306</v>
      </c>
      <c r="H333" s="1103">
        <f t="shared" si="178"/>
        <v>0.10315776819704846</v>
      </c>
      <c r="I333" s="1106">
        <f t="shared" si="173"/>
        <v>0.29499660830145025</v>
      </c>
      <c r="P333" s="1108"/>
      <c r="Q333" s="1108"/>
      <c r="R333" s="1108"/>
      <c r="S333" s="1108"/>
      <c r="T333" s="1108"/>
      <c r="U333" s="1108"/>
      <c r="V333" s="1108"/>
      <c r="W333" s="1108"/>
      <c r="X333" s="1108"/>
      <c r="Y333" s="1108"/>
      <c r="Z333" s="1108"/>
      <c r="AA333" s="1109"/>
    </row>
    <row r="334" spans="1:169" s="1032" customFormat="1">
      <c r="A334" s="1124" t="str">
        <f t="shared" si="174"/>
        <v xml:space="preserve">	'I1939_BADD_56' run on 11 July 2022 at 14:14	(Run Number : 2573)</v>
      </c>
      <c r="B334" s="1110"/>
      <c r="C334" s="1101">
        <f t="shared" si="175"/>
        <v>5.097597432998735</v>
      </c>
      <c r="D334" s="1102">
        <f t="shared" si="168"/>
        <v>7.0393642143487529</v>
      </c>
      <c r="E334" s="1103">
        <f t="shared" si="176"/>
        <v>0.35015707637546745</v>
      </c>
      <c r="F334" s="1104">
        <f t="shared" si="170"/>
        <v>7.0309011083274333</v>
      </c>
      <c r="G334" s="1105">
        <f t="shared" si="177"/>
        <v>0.99882251372444886</v>
      </c>
      <c r="H334" s="1103">
        <f t="shared" si="178"/>
        <v>0.10558473737859758</v>
      </c>
      <c r="I334" s="1106">
        <f t="shared" si="173"/>
        <v>0.34150615528053213</v>
      </c>
      <c r="P334" s="1108"/>
      <c r="Q334" s="1108"/>
      <c r="R334" s="1108"/>
      <c r="S334" s="1108"/>
      <c r="T334" s="1108"/>
      <c r="U334" s="1108"/>
      <c r="V334" s="1108"/>
      <c r="W334" s="1108"/>
      <c r="X334" s="1108"/>
      <c r="Y334" s="1108"/>
      <c r="Z334" s="1108"/>
      <c r="AA334" s="1109"/>
    </row>
    <row r="335" spans="1:169" s="1062" customFormat="1">
      <c r="A335" s="1124" t="str">
        <f t="shared" si="174"/>
        <v xml:space="preserve">	'I1939_BADD_57(up)' run on 11 July 2022 at 14:17	(Run Number : 2575)</v>
      </c>
      <c r="B335" s="1110"/>
      <c r="C335" s="1101">
        <f t="shared" si="175"/>
        <v>5.2227706630384167</v>
      </c>
      <c r="D335" s="1102">
        <f t="shared" si="168"/>
        <v>7.0856115219353741</v>
      </c>
      <c r="E335" s="1103">
        <f t="shared" si="176"/>
        <v>0.36015478866125017</v>
      </c>
      <c r="F335" s="1104">
        <f t="shared" si="170"/>
        <v>7.0787646951230565</v>
      </c>
      <c r="G335" s="1105">
        <f t="shared" si="177"/>
        <v>0.99905602353867284</v>
      </c>
      <c r="H335" s="1103">
        <f t="shared" si="178"/>
        <v>0.10517445699724763</v>
      </c>
      <c r="I335" s="1106">
        <f t="shared" si="173"/>
        <v>0.30780130757067359</v>
      </c>
      <c r="J335" s="1032"/>
      <c r="K335" s="1032"/>
      <c r="L335" s="1032"/>
      <c r="M335" s="1032"/>
      <c r="N335" s="1032"/>
      <c r="O335" s="1032"/>
      <c r="P335" s="1108"/>
      <c r="Q335" s="1108"/>
      <c r="R335" s="1108"/>
      <c r="S335" s="1108"/>
      <c r="T335" s="1108"/>
      <c r="U335" s="1108"/>
      <c r="V335" s="1108"/>
      <c r="W335" s="1108"/>
      <c r="X335" s="1108"/>
      <c r="Y335" s="1108"/>
      <c r="Z335" s="1108"/>
      <c r="AA335" s="1109"/>
      <c r="AB335" s="1032"/>
      <c r="AC335" s="1032"/>
      <c r="AD335" s="1032"/>
      <c r="AE335" s="1032"/>
      <c r="AF335" s="1032"/>
      <c r="AG335" s="1032"/>
      <c r="AH335" s="1032"/>
      <c r="AI335" s="1032"/>
      <c r="AJ335" s="1032"/>
      <c r="AK335" s="1032"/>
      <c r="AL335" s="1032"/>
      <c r="AM335" s="1032"/>
      <c r="AN335" s="1032"/>
      <c r="AO335" s="1032"/>
      <c r="AP335" s="1032"/>
      <c r="AQ335" s="1032"/>
      <c r="AR335" s="1032"/>
      <c r="AS335" s="1032"/>
      <c r="AT335" s="1032"/>
      <c r="AU335" s="1032"/>
      <c r="AV335" s="1032"/>
      <c r="AW335" s="1032"/>
      <c r="AX335" s="1032"/>
      <c r="AY335" s="1032"/>
      <c r="AZ335" s="1032"/>
      <c r="BA335" s="1032"/>
      <c r="BB335" s="1032"/>
      <c r="BC335" s="1032"/>
      <c r="BD335" s="1032"/>
      <c r="BE335" s="1032"/>
      <c r="BF335" s="1032"/>
      <c r="BG335" s="1032"/>
      <c r="BH335" s="1032"/>
      <c r="BI335" s="1032"/>
      <c r="BJ335" s="1032"/>
      <c r="BK335" s="1032"/>
      <c r="BL335" s="1032"/>
      <c r="BM335" s="1032"/>
      <c r="BN335" s="1032"/>
      <c r="BO335" s="1032"/>
      <c r="BP335" s="1032"/>
      <c r="BQ335" s="1032"/>
      <c r="BR335" s="1032"/>
      <c r="BS335" s="1032"/>
      <c r="BT335" s="1032"/>
      <c r="BU335" s="1032"/>
      <c r="BV335" s="1032"/>
      <c r="BW335" s="1032"/>
      <c r="BX335" s="1032"/>
      <c r="BY335" s="1032"/>
      <c r="BZ335" s="1032"/>
      <c r="CA335" s="1032"/>
      <c r="CB335" s="1032"/>
      <c r="CC335" s="1032"/>
      <c r="CD335" s="1032"/>
      <c r="CE335" s="1032"/>
      <c r="CF335" s="1032"/>
      <c r="CG335" s="1032"/>
      <c r="CH335" s="1032"/>
      <c r="CI335" s="1032"/>
      <c r="CJ335" s="1032"/>
      <c r="CK335" s="1032"/>
      <c r="CL335" s="1032"/>
      <c r="CM335" s="1032"/>
      <c r="CN335" s="1032"/>
      <c r="CO335" s="1032"/>
      <c r="CP335" s="1032"/>
      <c r="CQ335" s="1032"/>
      <c r="CR335" s="1032"/>
      <c r="CS335" s="1032"/>
      <c r="CT335" s="1032"/>
      <c r="CU335" s="1032"/>
      <c r="CV335" s="1032"/>
      <c r="CW335" s="1032"/>
      <c r="CX335" s="1032"/>
      <c r="CY335" s="1032"/>
      <c r="CZ335" s="1032"/>
      <c r="DA335" s="1032"/>
      <c r="DB335" s="1032"/>
      <c r="DC335" s="1032"/>
      <c r="DD335" s="1032"/>
      <c r="DE335" s="1032"/>
      <c r="DF335" s="1032"/>
      <c r="DG335" s="1032"/>
      <c r="DH335" s="1032"/>
      <c r="DI335" s="1032"/>
      <c r="DJ335" s="1032"/>
      <c r="DK335" s="1032"/>
      <c r="DL335" s="1032"/>
      <c r="DM335" s="1032"/>
      <c r="DN335" s="1032"/>
      <c r="DO335" s="1032"/>
      <c r="DP335" s="1032"/>
      <c r="DQ335" s="1032"/>
      <c r="DR335" s="1032"/>
      <c r="DS335" s="1032"/>
      <c r="DT335" s="1032"/>
      <c r="DU335" s="1032"/>
      <c r="DV335" s="1032"/>
      <c r="DW335" s="1032"/>
      <c r="DX335" s="1032"/>
      <c r="DY335" s="1032"/>
      <c r="DZ335" s="1032"/>
      <c r="EA335" s="1032"/>
      <c r="EB335" s="1032"/>
      <c r="EC335" s="1032"/>
      <c r="ED335" s="1032"/>
      <c r="EE335" s="1032"/>
      <c r="EF335" s="1032"/>
      <c r="EG335" s="1032"/>
      <c r="EH335" s="1032"/>
      <c r="EI335" s="1032"/>
      <c r="EJ335" s="1032"/>
      <c r="EK335" s="1032"/>
      <c r="EL335" s="1032"/>
      <c r="EM335" s="1032"/>
      <c r="EN335" s="1032"/>
      <c r="EO335" s="1032"/>
      <c r="EP335" s="1032"/>
      <c r="EQ335" s="1032"/>
      <c r="ER335" s="1032"/>
      <c r="ES335" s="1032"/>
      <c r="ET335" s="1032"/>
      <c r="EU335" s="1032"/>
      <c r="EV335" s="1032"/>
      <c r="EW335" s="1032"/>
      <c r="EX335" s="1032"/>
      <c r="EY335" s="1032"/>
      <c r="EZ335" s="1032"/>
      <c r="FA335" s="1032"/>
      <c r="FB335" s="1032"/>
      <c r="FC335" s="1032"/>
      <c r="FD335" s="1032"/>
      <c r="FE335" s="1032"/>
      <c r="FF335" s="1032"/>
      <c r="FG335" s="1032"/>
      <c r="FH335" s="1032"/>
      <c r="FI335" s="1032"/>
      <c r="FJ335" s="1032"/>
      <c r="FK335" s="1032"/>
      <c r="FL335" s="1032"/>
      <c r="FM335" s="1032"/>
    </row>
    <row r="336" spans="1:169" s="1032" customFormat="1">
      <c r="A336" s="1115" t="str">
        <f t="shared" si="174"/>
        <v xml:space="preserve">	'I1939_BADD_57(below)' run on 11 July 2022 at 14:20	(Run Number : 2576)</v>
      </c>
      <c r="B336" s="1116"/>
      <c r="C336" s="1117">
        <f t="shared" si="175"/>
        <v>4.5112050751590624</v>
      </c>
      <c r="D336" s="1118">
        <f t="shared" si="168"/>
        <v>7.1478026866963003</v>
      </c>
      <c r="E336" s="1119">
        <f t="shared" si="176"/>
        <v>0.31475779138473997</v>
      </c>
      <c r="F336" s="1120">
        <f t="shared" si="170"/>
        <v>7.1415367889291428</v>
      </c>
      <c r="G336" s="1121">
        <f t="shared" si="177"/>
        <v>0.99914481601076977</v>
      </c>
      <c r="H336" s="1119">
        <f t="shared" si="178"/>
        <v>0.10394763122642393</v>
      </c>
      <c r="I336" s="1106">
        <f t="shared" si="173"/>
        <v>0.2955456162940428</v>
      </c>
      <c r="P336" s="1108"/>
      <c r="Q336" s="1108"/>
      <c r="R336" s="1108"/>
      <c r="S336" s="1108"/>
      <c r="T336" s="1108"/>
      <c r="U336" s="1108"/>
      <c r="V336" s="1108"/>
      <c r="W336" s="1108"/>
      <c r="X336" s="1108"/>
      <c r="Y336" s="1108"/>
      <c r="Z336" s="1108"/>
      <c r="AA336" s="1109"/>
    </row>
    <row r="337" spans="1:169" s="1032" customFormat="1">
      <c r="A337" s="1099" t="str">
        <f t="shared" si="174"/>
        <v xml:space="preserve">	'I1939_BADD_58(lower)' run on 11 July 2022 at 14:28	(Run Number : 2579)</v>
      </c>
      <c r="B337" s="1110"/>
      <c r="C337" s="1101">
        <f t="shared" si="175"/>
        <v>4.8979562188838424</v>
      </c>
      <c r="D337" s="1102">
        <f t="shared" si="168"/>
        <v>7.2795696389818598</v>
      </c>
      <c r="E337" s="1103">
        <f t="shared" si="176"/>
        <v>0.33713777995254202</v>
      </c>
      <c r="F337" s="1104">
        <f t="shared" si="170"/>
        <v>7.2733062834813982</v>
      </c>
      <c r="G337" s="1105">
        <f t="shared" si="177"/>
        <v>0.99916121772983313</v>
      </c>
      <c r="H337" s="1103">
        <f t="shared" si="178"/>
        <v>0.10536733413435594</v>
      </c>
      <c r="I337" s="1123">
        <f t="shared" si="173"/>
        <v>0.29809472820255306</v>
      </c>
      <c r="P337" s="1108"/>
      <c r="Q337" s="1108"/>
      <c r="R337" s="1108"/>
      <c r="S337" s="1108"/>
      <c r="T337" s="1108"/>
      <c r="U337" s="1108"/>
      <c r="V337" s="1108"/>
      <c r="W337" s="1108"/>
      <c r="X337" s="1108"/>
      <c r="Y337" s="1108"/>
      <c r="Z337" s="1108"/>
      <c r="AA337" s="1109"/>
    </row>
    <row r="338" spans="1:169" s="1032" customFormat="1">
      <c r="A338" s="1124" t="str">
        <f t="shared" si="174"/>
        <v xml:space="preserve">	'I1939_BADD_58(mid)' run on 11 July 2022 at 14:30	(Run Number : 2580)</v>
      </c>
      <c r="B338" s="1110"/>
      <c r="C338" s="1101">
        <f t="shared" si="175"/>
        <v>5.0656311678879975</v>
      </c>
      <c r="D338" s="1102">
        <f t="shared" si="168"/>
        <v>7.4351970757822645</v>
      </c>
      <c r="E338" s="1103">
        <f t="shared" si="176"/>
        <v>0.34825367092718745</v>
      </c>
      <c r="F338" s="1104">
        <f t="shared" si="170"/>
        <v>7.4278604330286155</v>
      </c>
      <c r="G338" s="1105">
        <f t="shared" si="177"/>
        <v>0.99903691585273879</v>
      </c>
      <c r="H338" s="1103">
        <f t="shared" si="178"/>
        <v>0.10549609358288534</v>
      </c>
      <c r="I338" s="1106">
        <f t="shared" si="173"/>
        <v>0.32623839491357087</v>
      </c>
      <c r="P338" s="1108"/>
      <c r="Q338" s="1108"/>
      <c r="R338" s="1108"/>
      <c r="S338" s="1108"/>
      <c r="T338" s="1108"/>
      <c r="U338" s="1108"/>
      <c r="V338" s="1108"/>
      <c r="W338" s="1108"/>
      <c r="X338" s="1108"/>
      <c r="Y338" s="1108"/>
      <c r="Z338" s="1108"/>
      <c r="AA338" s="1109"/>
    </row>
    <row r="339" spans="1:169" s="1032" customFormat="1">
      <c r="A339" s="1124" t="str">
        <f t="shared" si="174"/>
        <v xml:space="preserve">	'I1939_BADD_29' run on 11 July 2022 at 14:35	(Run Number : 2583)</v>
      </c>
      <c r="B339" s="1110"/>
      <c r="C339" s="1101">
        <f t="shared" si="175"/>
        <v>4.3872525666143654</v>
      </c>
      <c r="D339" s="1102">
        <f t="shared" si="168"/>
        <v>7.1408489199357179</v>
      </c>
      <c r="E339" s="1103">
        <f t="shared" si="176"/>
        <v>0.30181693872049403</v>
      </c>
      <c r="F339" s="1104">
        <f t="shared" si="170"/>
        <v>7.133817400698665</v>
      </c>
      <c r="G339" s="1105">
        <f t="shared" si="177"/>
        <v>0.99903802148362342</v>
      </c>
      <c r="H339" s="1103">
        <f t="shared" si="178"/>
        <v>0.10542595481792974</v>
      </c>
      <c r="I339" s="1106">
        <f t="shared" si="173"/>
        <v>0.31314329479405351</v>
      </c>
      <c r="P339" s="1108"/>
      <c r="Q339" s="1108"/>
      <c r="R339" s="1108"/>
      <c r="S339" s="1108"/>
      <c r="T339" s="1108"/>
      <c r="U339" s="1108"/>
      <c r="V339" s="1108"/>
      <c r="W339" s="1108"/>
      <c r="X339" s="1108"/>
      <c r="Y339" s="1108"/>
      <c r="Z339" s="1108"/>
      <c r="AA339" s="1109"/>
    </row>
    <row r="340" spans="1:169" s="1032" customFormat="1">
      <c r="A340" s="1124" t="str">
        <f t="shared" si="174"/>
        <v xml:space="preserve">	'I1939_BADD_60' run on 11 July 2022 at 14:37	(Run Number : 2584)</v>
      </c>
      <c r="B340" s="1110"/>
      <c r="C340" s="1101">
        <f t="shared" si="175"/>
        <v>4.4509304067072071</v>
      </c>
      <c r="D340" s="1102">
        <f t="shared" si="168"/>
        <v>7.0655853332813532</v>
      </c>
      <c r="E340" s="1103">
        <f t="shared" si="176"/>
        <v>0.30386807728371162</v>
      </c>
      <c r="F340" s="1104">
        <f t="shared" si="170"/>
        <v>7.0581357372255047</v>
      </c>
      <c r="G340" s="1105">
        <f t="shared" si="177"/>
        <v>0.99896891494790474</v>
      </c>
      <c r="H340" s="1103">
        <f t="shared" si="178"/>
        <v>0.1062341731671187</v>
      </c>
      <c r="I340" s="1106">
        <f t="shared" si="173"/>
        <v>0.32077348953041707</v>
      </c>
      <c r="P340" s="1108"/>
      <c r="Q340" s="1108"/>
      <c r="R340" s="1108"/>
      <c r="S340" s="1108"/>
      <c r="T340" s="1108"/>
      <c r="U340" s="1108"/>
      <c r="V340" s="1108"/>
      <c r="W340" s="1108"/>
      <c r="X340" s="1108"/>
      <c r="Y340" s="1108"/>
      <c r="Z340" s="1108"/>
      <c r="AA340" s="1109"/>
    </row>
    <row r="341" spans="1:169" s="1032" customFormat="1">
      <c r="A341" s="1124" t="str">
        <f t="shared" si="174"/>
        <v xml:space="preserve">	'I1939_BADD_60(mid)' run on 11 July 2022 at 14:40	(Run Number : 2585)</v>
      </c>
      <c r="B341" s="1110"/>
      <c r="C341" s="1101">
        <f t="shared" si="175"/>
        <v>5.4692075458735365</v>
      </c>
      <c r="D341" s="1102">
        <f t="shared" si="168"/>
        <v>7.2325967047915318</v>
      </c>
      <c r="E341" s="1103">
        <f t="shared" si="176"/>
        <v>0.37333247202951736</v>
      </c>
      <c r="F341" s="1104">
        <f t="shared" si="170"/>
        <v>7.2257555537984119</v>
      </c>
      <c r="G341" s="1105">
        <f t="shared" si="177"/>
        <v>0.99907665879028495</v>
      </c>
      <c r="H341" s="1103">
        <f t="shared" si="178"/>
        <v>0.10624956347400147</v>
      </c>
      <c r="I341" s="1106">
        <f t="shared" si="173"/>
        <v>0.31073497806631162</v>
      </c>
      <c r="P341" s="1108"/>
      <c r="Q341" s="1108"/>
      <c r="R341" s="1108"/>
      <c r="S341" s="1108"/>
      <c r="T341" s="1108"/>
      <c r="U341" s="1108"/>
      <c r="V341" s="1108"/>
      <c r="W341" s="1108"/>
      <c r="X341" s="1108"/>
      <c r="Y341" s="1108"/>
      <c r="Z341" s="1108"/>
      <c r="AA341" s="1109"/>
    </row>
    <row r="342" spans="1:169" s="1032" customFormat="1">
      <c r="A342" s="1124" t="str">
        <f t="shared" si="174"/>
        <v xml:space="preserve">	'I1939_BADD_62' run on 11 July 2022 at 14:41	(Run Number : 2586)</v>
      </c>
      <c r="B342" s="1110"/>
      <c r="C342" s="1101">
        <f t="shared" si="175"/>
        <v>4.7141329000258825</v>
      </c>
      <c r="D342" s="1102">
        <f t="shared" si="168"/>
        <v>7.1366170066582484</v>
      </c>
      <c r="E342" s="1103">
        <f t="shared" si="176"/>
        <v>0.32505917729567224</v>
      </c>
      <c r="F342" s="1104">
        <f t="shared" si="170"/>
        <v>7.1295680646069473</v>
      </c>
      <c r="G342" s="1105">
        <f t="shared" si="177"/>
        <v>0.99903501817656593</v>
      </c>
      <c r="H342" s="1103">
        <f t="shared" si="178"/>
        <v>0.10518114789375897</v>
      </c>
      <c r="I342" s="1106">
        <f t="shared" si="173"/>
        <v>0.31344562771150558</v>
      </c>
      <c r="P342" s="1108"/>
      <c r="Q342" s="1108"/>
      <c r="R342" s="1108"/>
      <c r="S342" s="1108"/>
      <c r="T342" s="1108"/>
      <c r="U342" s="1108"/>
      <c r="V342" s="1108"/>
      <c r="W342" s="1108"/>
      <c r="X342" s="1108"/>
      <c r="Y342" s="1108"/>
      <c r="Z342" s="1108"/>
      <c r="AA342" s="1109"/>
    </row>
    <row r="343" spans="1:169" s="1032" customFormat="1">
      <c r="A343" s="1124" t="str">
        <f t="shared" si="174"/>
        <v xml:space="preserve">	'I1939_BADD_24(left)' run on 11 July 2022 at 14:44	(Run Number : 2587)</v>
      </c>
      <c r="B343" s="1110"/>
      <c r="C343" s="1101">
        <f t="shared" si="175"/>
        <v>4.7591955375688464</v>
      </c>
      <c r="D343" s="1102">
        <f t="shared" si="168"/>
        <v>7.415156672785832</v>
      </c>
      <c r="E343" s="1103">
        <f t="shared" si="176"/>
        <v>0.32023125594282087</v>
      </c>
      <c r="F343" s="1104">
        <f t="shared" si="170"/>
        <v>7.4048645518159342</v>
      </c>
      <c r="G343" s="1105">
        <f t="shared" si="177"/>
        <v>0.99864005332469619</v>
      </c>
      <c r="H343" s="1103">
        <f t="shared" si="178"/>
        <v>0.10778748685786629</v>
      </c>
      <c r="I343" s="1106">
        <f t="shared" si="173"/>
        <v>0.38658823000724696</v>
      </c>
      <c r="P343" s="1108"/>
      <c r="Q343" s="1108"/>
      <c r="R343" s="1108"/>
      <c r="S343" s="1108"/>
      <c r="T343" s="1108"/>
      <c r="U343" s="1108"/>
      <c r="V343" s="1108"/>
      <c r="W343" s="1108"/>
      <c r="X343" s="1108"/>
      <c r="Y343" s="1108"/>
      <c r="Z343" s="1108"/>
      <c r="AA343" s="1109"/>
    </row>
    <row r="344" spans="1:169" s="1032" customFormat="1">
      <c r="A344" s="1124" t="str">
        <f t="shared" si="174"/>
        <v xml:space="preserve">	'I1939_BADD_24(right)' run on 11 July 2022 at 14:45	(Run Number : 2588)</v>
      </c>
      <c r="B344" s="1110"/>
      <c r="C344" s="1101">
        <f t="shared" si="175"/>
        <v>4.7715586080644439</v>
      </c>
      <c r="D344" s="1102">
        <f t="shared" si="168"/>
        <v>7.3338415222251205</v>
      </c>
      <c r="E344" s="1103">
        <f t="shared" si="176"/>
        <v>0.31607010653874501</v>
      </c>
      <c r="F344" s="1104">
        <f t="shared" si="170"/>
        <v>7.3015698099633806</v>
      </c>
      <c r="G344" s="1105">
        <f t="shared" si="177"/>
        <v>0.99564917870806324</v>
      </c>
      <c r="H344" s="1103">
        <f t="shared" si="178"/>
        <v>0.10949022691361238</v>
      </c>
      <c r="I344" s="1106">
        <f t="shared" si="173"/>
        <v>0.68337534144807588</v>
      </c>
      <c r="P344" s="1108"/>
      <c r="Q344" s="1108"/>
      <c r="R344" s="1108"/>
      <c r="S344" s="1108"/>
      <c r="T344" s="1108"/>
      <c r="U344" s="1108"/>
      <c r="V344" s="1108"/>
      <c r="W344" s="1108"/>
      <c r="X344" s="1108"/>
      <c r="Y344" s="1108"/>
      <c r="Z344" s="1108"/>
      <c r="AA344" s="1109"/>
    </row>
    <row r="345" spans="1:169" s="1062" customFormat="1">
      <c r="A345" s="1124" t="str">
        <f t="shared" si="174"/>
        <v xml:space="preserve">	'I1939_BADD_25' run on 11 July 2022 at 14:48	(Run Number : 2589)</v>
      </c>
      <c r="B345" s="1110"/>
      <c r="C345" s="1101">
        <f t="shared" si="175"/>
        <v>4.2595013190769615</v>
      </c>
      <c r="D345" s="1102">
        <f t="shared" si="168"/>
        <v>7.0802264382655924</v>
      </c>
      <c r="E345" s="1103">
        <f t="shared" si="176"/>
        <v>0.29543963475782964</v>
      </c>
      <c r="F345" s="1104">
        <f t="shared" si="170"/>
        <v>7.0743948494293036</v>
      </c>
      <c r="G345" s="1105">
        <f t="shared" si="177"/>
        <v>0.99919693087132455</v>
      </c>
      <c r="H345" s="1103">
        <f t="shared" si="178"/>
        <v>0.1045655233501956</v>
      </c>
      <c r="I345" s="1106">
        <f t="shared" si="173"/>
        <v>0.28369485424902685</v>
      </c>
      <c r="J345" s="1032"/>
      <c r="K345" s="1032"/>
      <c r="L345" s="1032"/>
      <c r="M345" s="1032"/>
      <c r="N345" s="1032"/>
      <c r="O345" s="1032"/>
      <c r="P345" s="1108"/>
      <c r="Q345" s="1108"/>
      <c r="R345" s="1108"/>
      <c r="S345" s="1108"/>
      <c r="T345" s="1108"/>
      <c r="U345" s="1108"/>
      <c r="V345" s="1108"/>
      <c r="W345" s="1108"/>
      <c r="X345" s="1108"/>
      <c r="Y345" s="1108"/>
      <c r="Z345" s="1108"/>
      <c r="AA345" s="1109"/>
      <c r="AB345" s="1032"/>
      <c r="AC345" s="1032"/>
      <c r="AD345" s="1032"/>
      <c r="AE345" s="1032"/>
      <c r="AF345" s="1032"/>
      <c r="AG345" s="1032"/>
      <c r="AH345" s="1032"/>
      <c r="AI345" s="1032"/>
      <c r="AJ345" s="1032"/>
      <c r="AK345" s="1032"/>
      <c r="AL345" s="1032"/>
      <c r="AM345" s="1032"/>
      <c r="AN345" s="1032"/>
      <c r="AO345" s="1032"/>
      <c r="AP345" s="1032"/>
      <c r="AQ345" s="1032"/>
      <c r="AR345" s="1032"/>
      <c r="AS345" s="1032"/>
      <c r="AT345" s="1032"/>
      <c r="AU345" s="1032"/>
      <c r="AV345" s="1032"/>
      <c r="AW345" s="1032"/>
      <c r="AX345" s="1032"/>
      <c r="AY345" s="1032"/>
      <c r="AZ345" s="1032"/>
      <c r="BA345" s="1032"/>
      <c r="BB345" s="1032"/>
      <c r="BC345" s="1032"/>
      <c r="BD345" s="1032"/>
      <c r="BE345" s="1032"/>
      <c r="BF345" s="1032"/>
      <c r="BG345" s="1032"/>
      <c r="BH345" s="1032"/>
      <c r="BI345" s="1032"/>
      <c r="BJ345" s="1032"/>
      <c r="BK345" s="1032"/>
      <c r="BL345" s="1032"/>
      <c r="BM345" s="1032"/>
      <c r="BN345" s="1032"/>
      <c r="BO345" s="1032"/>
      <c r="BP345" s="1032"/>
      <c r="BQ345" s="1032"/>
      <c r="BR345" s="1032"/>
      <c r="BS345" s="1032"/>
      <c r="BT345" s="1032"/>
      <c r="BU345" s="1032"/>
      <c r="BV345" s="1032"/>
      <c r="BW345" s="1032"/>
      <c r="BX345" s="1032"/>
      <c r="BY345" s="1032"/>
      <c r="BZ345" s="1032"/>
      <c r="CA345" s="1032"/>
      <c r="CB345" s="1032"/>
      <c r="CC345" s="1032"/>
      <c r="CD345" s="1032"/>
      <c r="CE345" s="1032"/>
      <c r="CF345" s="1032"/>
      <c r="CG345" s="1032"/>
      <c r="CH345" s="1032"/>
      <c r="CI345" s="1032"/>
      <c r="CJ345" s="1032"/>
      <c r="CK345" s="1032"/>
      <c r="CL345" s="1032"/>
      <c r="CM345" s="1032"/>
      <c r="CN345" s="1032"/>
      <c r="CO345" s="1032"/>
      <c r="CP345" s="1032"/>
      <c r="CQ345" s="1032"/>
      <c r="CR345" s="1032"/>
      <c r="CS345" s="1032"/>
      <c r="CT345" s="1032"/>
      <c r="CU345" s="1032"/>
      <c r="CV345" s="1032"/>
      <c r="CW345" s="1032"/>
      <c r="CX345" s="1032"/>
      <c r="CY345" s="1032"/>
      <c r="CZ345" s="1032"/>
      <c r="DA345" s="1032"/>
      <c r="DB345" s="1032"/>
      <c r="DC345" s="1032"/>
      <c r="DD345" s="1032"/>
      <c r="DE345" s="1032"/>
      <c r="DF345" s="1032"/>
      <c r="DG345" s="1032"/>
      <c r="DH345" s="1032"/>
      <c r="DI345" s="1032"/>
      <c r="DJ345" s="1032"/>
      <c r="DK345" s="1032"/>
      <c r="DL345" s="1032"/>
      <c r="DM345" s="1032"/>
      <c r="DN345" s="1032"/>
      <c r="DO345" s="1032"/>
      <c r="DP345" s="1032"/>
      <c r="DQ345" s="1032"/>
      <c r="DR345" s="1032"/>
      <c r="DS345" s="1032"/>
      <c r="DT345" s="1032"/>
      <c r="DU345" s="1032"/>
      <c r="DV345" s="1032"/>
      <c r="DW345" s="1032"/>
      <c r="DX345" s="1032"/>
      <c r="DY345" s="1032"/>
      <c r="DZ345" s="1032"/>
      <c r="EA345" s="1032"/>
      <c r="EB345" s="1032"/>
      <c r="EC345" s="1032"/>
      <c r="ED345" s="1032"/>
      <c r="EE345" s="1032"/>
      <c r="EF345" s="1032"/>
      <c r="EG345" s="1032"/>
      <c r="EH345" s="1032"/>
      <c r="EI345" s="1032"/>
      <c r="EJ345" s="1032"/>
      <c r="EK345" s="1032"/>
      <c r="EL345" s="1032"/>
      <c r="EM345" s="1032"/>
      <c r="EN345" s="1032"/>
      <c r="EO345" s="1032"/>
      <c r="EP345" s="1032"/>
      <c r="EQ345" s="1032"/>
      <c r="ER345" s="1032"/>
      <c r="ES345" s="1032"/>
      <c r="ET345" s="1032"/>
      <c r="EU345" s="1032"/>
      <c r="EV345" s="1032"/>
      <c r="EW345" s="1032"/>
      <c r="EX345" s="1032"/>
      <c r="EY345" s="1032"/>
      <c r="EZ345" s="1032"/>
      <c r="FA345" s="1032"/>
      <c r="FB345" s="1032"/>
      <c r="FC345" s="1032"/>
      <c r="FD345" s="1032"/>
      <c r="FE345" s="1032"/>
      <c r="FF345" s="1032"/>
      <c r="FG345" s="1032"/>
      <c r="FH345" s="1032"/>
      <c r="FI345" s="1032"/>
      <c r="FJ345" s="1032"/>
      <c r="FK345" s="1032"/>
      <c r="FL345" s="1032"/>
      <c r="FM345" s="1032"/>
    </row>
    <row r="346" spans="1:169" s="1032" customFormat="1">
      <c r="A346" s="1115" t="str">
        <f t="shared" si="174"/>
        <v xml:space="preserve">	'I1939_BADD_26(lower right)' run on 11 July 2022 at 14:53	(Run Number : 2590)</v>
      </c>
      <c r="B346" s="1116"/>
      <c r="C346" s="1117">
        <f t="shared" si="175"/>
        <v>4.9593024399626326</v>
      </c>
      <c r="D346" s="1118">
        <f t="shared" si="168"/>
        <v>7.0799592168785228</v>
      </c>
      <c r="E346" s="1119">
        <f t="shared" si="176"/>
        <v>0.34244741227418568</v>
      </c>
      <c r="F346" s="1120">
        <f t="shared" si="170"/>
        <v>7.0745882506044344</v>
      </c>
      <c r="G346" s="1121">
        <f t="shared" si="177"/>
        <v>0.99926112001200484</v>
      </c>
      <c r="H346" s="1119">
        <f t="shared" si="178"/>
        <v>0.10503286732816565</v>
      </c>
      <c r="I346" s="1106">
        <f t="shared" si="173"/>
        <v>0.27211502700576118</v>
      </c>
      <c r="P346" s="1108"/>
      <c r="Q346" s="1108"/>
      <c r="R346" s="1108"/>
      <c r="S346" s="1108"/>
      <c r="T346" s="1108"/>
      <c r="U346" s="1108"/>
      <c r="V346" s="1108"/>
      <c r="W346" s="1108"/>
      <c r="X346" s="1108"/>
      <c r="Y346" s="1108"/>
      <c r="Z346" s="1108"/>
      <c r="AA346" s="1109"/>
    </row>
    <row r="347" spans="1:169">
      <c r="A347" s="43">
        <f t="shared" si="174"/>
        <v>0</v>
      </c>
      <c r="B347" s="42"/>
      <c r="C347" s="378">
        <f t="shared" si="175"/>
        <v>0</v>
      </c>
      <c r="D347" s="299" t="e">
        <f t="shared" si="168"/>
        <v>#DIV/0!</v>
      </c>
      <c r="E347" s="39">
        <f t="shared" si="176"/>
        <v>0</v>
      </c>
      <c r="F347" s="40" t="e">
        <f t="shared" si="170"/>
        <v>#DIV/0!</v>
      </c>
      <c r="G347" s="426" t="e">
        <f t="shared" si="177"/>
        <v>#DIV/0!</v>
      </c>
      <c r="H347" s="39">
        <f t="shared" si="178"/>
        <v>0</v>
      </c>
      <c r="I347" s="332" t="e">
        <f t="shared" si="173"/>
        <v>#DIV/0!</v>
      </c>
      <c r="J347" s="5"/>
      <c r="K347" s="5"/>
      <c r="L347" s="5"/>
      <c r="M347" s="5"/>
      <c r="N347" s="5"/>
      <c r="O347" s="5"/>
      <c r="P347"/>
      <c r="Q347"/>
      <c r="R347"/>
      <c r="S347"/>
      <c r="T347"/>
      <c r="U347"/>
      <c r="V347"/>
      <c r="W347"/>
      <c r="X347"/>
      <c r="Y347"/>
      <c r="Z347"/>
    </row>
    <row r="348" spans="1:169">
      <c r="A348" s="77">
        <f t="shared" si="174"/>
        <v>0</v>
      </c>
      <c r="B348" s="42"/>
      <c r="C348" s="378">
        <f t="shared" si="175"/>
        <v>0</v>
      </c>
      <c r="D348" s="299" t="e">
        <f t="shared" si="168"/>
        <v>#DIV/0!</v>
      </c>
      <c r="E348" s="39">
        <f t="shared" si="176"/>
        <v>0</v>
      </c>
      <c r="F348" s="40" t="e">
        <f t="shared" si="170"/>
        <v>#DIV/0!</v>
      </c>
      <c r="G348" s="426" t="e">
        <f t="shared" si="177"/>
        <v>#DIV/0!</v>
      </c>
      <c r="H348" s="39">
        <f t="shared" si="178"/>
        <v>0</v>
      </c>
      <c r="I348" s="333" t="e">
        <f t="shared" si="173"/>
        <v>#DIV/0!</v>
      </c>
      <c r="J348" s="5"/>
      <c r="K348" s="5"/>
      <c r="L348" s="5"/>
      <c r="M348" s="5"/>
      <c r="N348" s="5"/>
      <c r="O348" s="5"/>
      <c r="P348"/>
      <c r="Q348"/>
      <c r="R348"/>
      <c r="S348"/>
      <c r="T348"/>
      <c r="U348"/>
      <c r="V348"/>
      <c r="W348"/>
      <c r="X348"/>
      <c r="Y348"/>
      <c r="Z348"/>
    </row>
    <row r="349" spans="1:169">
      <c r="A349" s="77">
        <f t="shared" si="174"/>
        <v>0</v>
      </c>
      <c r="B349" s="42"/>
      <c r="C349" s="378">
        <f t="shared" si="175"/>
        <v>0</v>
      </c>
      <c r="D349" s="299" t="e">
        <f t="shared" si="168"/>
        <v>#DIV/0!</v>
      </c>
      <c r="E349" s="39">
        <f t="shared" si="176"/>
        <v>0</v>
      </c>
      <c r="F349" s="40" t="e">
        <f t="shared" si="170"/>
        <v>#DIV/0!</v>
      </c>
      <c r="G349" s="426" t="e">
        <f t="shared" si="177"/>
        <v>#DIV/0!</v>
      </c>
      <c r="H349" s="39">
        <f t="shared" si="178"/>
        <v>0</v>
      </c>
      <c r="I349" s="333" t="e">
        <f t="shared" si="173"/>
        <v>#DIV/0!</v>
      </c>
      <c r="J349" s="5"/>
      <c r="K349" s="5"/>
      <c r="L349" s="5"/>
      <c r="M349" s="5"/>
      <c r="N349" s="5"/>
      <c r="O349" s="5"/>
      <c r="P349"/>
      <c r="Q349"/>
      <c r="R349"/>
      <c r="S349"/>
      <c r="T349"/>
      <c r="U349"/>
      <c r="V349"/>
      <c r="W349"/>
      <c r="X349"/>
      <c r="Y349"/>
      <c r="Z349"/>
    </row>
    <row r="350" spans="1:169">
      <c r="A350" s="77">
        <f t="shared" si="174"/>
        <v>0</v>
      </c>
      <c r="B350" s="42"/>
      <c r="C350" s="378">
        <f t="shared" si="175"/>
        <v>0</v>
      </c>
      <c r="D350" s="299" t="e">
        <f t="shared" si="168"/>
        <v>#DIV/0!</v>
      </c>
      <c r="E350" s="39">
        <f t="shared" si="176"/>
        <v>0</v>
      </c>
      <c r="F350" s="40" t="e">
        <f t="shared" si="170"/>
        <v>#DIV/0!</v>
      </c>
      <c r="G350" s="426" t="e">
        <f t="shared" si="177"/>
        <v>#DIV/0!</v>
      </c>
      <c r="H350" s="39">
        <f t="shared" si="178"/>
        <v>0</v>
      </c>
      <c r="I350" s="333" t="e">
        <f t="shared" si="173"/>
        <v>#DIV/0!</v>
      </c>
      <c r="J350" s="5"/>
      <c r="K350" s="5"/>
      <c r="L350" s="5"/>
      <c r="M350" s="5"/>
      <c r="N350" s="5"/>
      <c r="O350" s="5"/>
      <c r="P350"/>
      <c r="Q350"/>
      <c r="R350"/>
      <c r="S350"/>
      <c r="T350"/>
      <c r="U350"/>
      <c r="V350"/>
      <c r="W350"/>
      <c r="X350"/>
      <c r="Y350"/>
      <c r="Z350"/>
    </row>
    <row r="351" spans="1:169">
      <c r="A351" s="77">
        <f t="shared" si="174"/>
        <v>0</v>
      </c>
      <c r="B351" s="42"/>
      <c r="C351" s="378">
        <f t="shared" si="175"/>
        <v>0</v>
      </c>
      <c r="D351" s="299" t="e">
        <f t="shared" si="168"/>
        <v>#DIV/0!</v>
      </c>
      <c r="E351" s="39">
        <f t="shared" si="176"/>
        <v>0</v>
      </c>
      <c r="F351" s="40" t="e">
        <f t="shared" si="170"/>
        <v>#DIV/0!</v>
      </c>
      <c r="G351" s="426" t="e">
        <f t="shared" si="177"/>
        <v>#DIV/0!</v>
      </c>
      <c r="H351" s="39">
        <f t="shared" si="178"/>
        <v>0</v>
      </c>
      <c r="I351" s="333" t="e">
        <f t="shared" si="173"/>
        <v>#DIV/0!</v>
      </c>
      <c r="J351" s="5"/>
      <c r="K351" s="5"/>
      <c r="L351" s="5"/>
      <c r="M351" s="5"/>
      <c r="N351" s="5"/>
      <c r="O351" s="5"/>
      <c r="P351"/>
      <c r="Q351"/>
      <c r="R351"/>
      <c r="S351"/>
      <c r="T351"/>
      <c r="U351"/>
      <c r="V351"/>
      <c r="W351"/>
      <c r="X351"/>
      <c r="Y351"/>
      <c r="Z351"/>
    </row>
    <row r="352" spans="1:169">
      <c r="A352" s="77">
        <f t="shared" si="174"/>
        <v>0</v>
      </c>
      <c r="B352" s="42"/>
      <c r="C352" s="378">
        <f t="shared" si="175"/>
        <v>0</v>
      </c>
      <c r="D352" s="299" t="e">
        <f t="shared" si="168"/>
        <v>#DIV/0!</v>
      </c>
      <c r="E352" s="39">
        <f t="shared" si="176"/>
        <v>0</v>
      </c>
      <c r="F352" s="40" t="e">
        <f t="shared" si="170"/>
        <v>#DIV/0!</v>
      </c>
      <c r="G352" s="426" t="e">
        <f t="shared" si="177"/>
        <v>#DIV/0!</v>
      </c>
      <c r="H352" s="39">
        <f t="shared" si="178"/>
        <v>0</v>
      </c>
      <c r="I352" s="333" t="e">
        <f t="shared" si="173"/>
        <v>#DIV/0!</v>
      </c>
      <c r="J352" s="5"/>
      <c r="K352" s="5"/>
      <c r="L352" s="5"/>
      <c r="M352" s="5"/>
      <c r="N352" s="5"/>
      <c r="O352" s="5"/>
      <c r="P352"/>
      <c r="Q352"/>
      <c r="R352"/>
      <c r="S352"/>
      <c r="T352"/>
      <c r="U352"/>
      <c r="V352"/>
      <c r="W352"/>
      <c r="X352"/>
      <c r="Y352"/>
      <c r="Z352"/>
    </row>
    <row r="353" spans="1:169">
      <c r="A353" s="77">
        <f t="shared" si="174"/>
        <v>0</v>
      </c>
      <c r="B353" s="42"/>
      <c r="C353" s="378">
        <f t="shared" si="175"/>
        <v>0</v>
      </c>
      <c r="D353" s="299" t="e">
        <f t="shared" si="168"/>
        <v>#DIV/0!</v>
      </c>
      <c r="E353" s="39">
        <f t="shared" si="176"/>
        <v>0</v>
      </c>
      <c r="F353" s="40" t="e">
        <f t="shared" si="170"/>
        <v>#DIV/0!</v>
      </c>
      <c r="G353" s="426" t="e">
        <f t="shared" si="177"/>
        <v>#DIV/0!</v>
      </c>
      <c r="H353" s="39">
        <f t="shared" si="178"/>
        <v>0</v>
      </c>
      <c r="I353" s="333" t="e">
        <f t="shared" si="173"/>
        <v>#DIV/0!</v>
      </c>
      <c r="J353" s="5"/>
      <c r="K353" s="5"/>
      <c r="L353" s="5"/>
      <c r="M353" s="5"/>
      <c r="N353" s="5"/>
      <c r="O353" s="5"/>
      <c r="P353"/>
      <c r="Q353"/>
      <c r="R353"/>
      <c r="S353"/>
      <c r="T353"/>
      <c r="U353"/>
      <c r="V353"/>
      <c r="W353"/>
      <c r="X353"/>
      <c r="Y353"/>
      <c r="Z353"/>
    </row>
    <row r="354" spans="1:169">
      <c r="A354" s="77">
        <f t="shared" si="174"/>
        <v>0</v>
      </c>
      <c r="B354" s="42"/>
      <c r="C354" s="378">
        <f t="shared" si="175"/>
        <v>0</v>
      </c>
      <c r="D354" s="299" t="e">
        <f t="shared" si="168"/>
        <v>#DIV/0!</v>
      </c>
      <c r="E354" s="39">
        <f t="shared" si="176"/>
        <v>0</v>
      </c>
      <c r="F354" s="40" t="e">
        <f t="shared" si="170"/>
        <v>#DIV/0!</v>
      </c>
      <c r="G354" s="426" t="e">
        <f t="shared" si="177"/>
        <v>#DIV/0!</v>
      </c>
      <c r="H354" s="39">
        <f t="shared" si="178"/>
        <v>0</v>
      </c>
      <c r="I354" s="333" t="e">
        <f t="shared" si="173"/>
        <v>#DIV/0!</v>
      </c>
      <c r="J354" s="5"/>
      <c r="K354" s="5"/>
      <c r="L354" s="5"/>
      <c r="M354" s="5"/>
      <c r="N354" s="5"/>
      <c r="O354" s="5"/>
      <c r="P354"/>
      <c r="Q354"/>
      <c r="R354"/>
      <c r="S354"/>
      <c r="T354"/>
      <c r="U354"/>
      <c r="V354"/>
      <c r="W354"/>
      <c r="X354"/>
      <c r="Y354"/>
      <c r="Z354"/>
    </row>
    <row r="355" spans="1:169" s="38" customFormat="1">
      <c r="A355" s="77">
        <f t="shared" si="174"/>
        <v>0</v>
      </c>
      <c r="B355" s="42"/>
      <c r="C355" s="378">
        <f t="shared" si="175"/>
        <v>0</v>
      </c>
      <c r="D355" s="299" t="e">
        <f t="shared" si="168"/>
        <v>#DIV/0!</v>
      </c>
      <c r="E355" s="39">
        <f t="shared" si="176"/>
        <v>0</v>
      </c>
      <c r="F355" s="40" t="e">
        <f t="shared" si="170"/>
        <v>#DIV/0!</v>
      </c>
      <c r="G355" s="426" t="e">
        <f t="shared" si="177"/>
        <v>#DIV/0!</v>
      </c>
      <c r="H355" s="39">
        <f t="shared" si="178"/>
        <v>0</v>
      </c>
      <c r="I355" s="333" t="e">
        <f t="shared" si="173"/>
        <v>#DIV/0!</v>
      </c>
      <c r="J355" s="5"/>
      <c r="K355" s="5"/>
      <c r="L355" s="5"/>
      <c r="M355" s="5"/>
      <c r="N355" s="5"/>
      <c r="O355" s="5"/>
      <c r="P355"/>
      <c r="Q355"/>
      <c r="R355"/>
      <c r="S355"/>
      <c r="T355"/>
      <c r="U355"/>
      <c r="V355"/>
      <c r="W355"/>
      <c r="X355"/>
      <c r="Y355"/>
      <c r="Z355"/>
      <c r="AA355" s="310"/>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row>
    <row r="356" spans="1:169">
      <c r="A356" s="44">
        <f t="shared" si="174"/>
        <v>0</v>
      </c>
      <c r="B356" s="45"/>
      <c r="C356" s="94">
        <f t="shared" si="175"/>
        <v>0</v>
      </c>
      <c r="D356" s="300" t="e">
        <f t="shared" si="168"/>
        <v>#DIV/0!</v>
      </c>
      <c r="E356" s="41">
        <f t="shared" si="176"/>
        <v>0</v>
      </c>
      <c r="F356" s="298" t="e">
        <f t="shared" si="170"/>
        <v>#DIV/0!</v>
      </c>
      <c r="G356" s="427" t="e">
        <f t="shared" si="177"/>
        <v>#DIV/0!</v>
      </c>
      <c r="H356" s="41">
        <f t="shared" si="178"/>
        <v>0</v>
      </c>
      <c r="I356" s="333" t="e">
        <f t="shared" si="173"/>
        <v>#DIV/0!</v>
      </c>
      <c r="J356" s="5"/>
      <c r="K356" s="5"/>
      <c r="L356" s="5"/>
      <c r="M356" s="5"/>
      <c r="N356" s="5"/>
      <c r="O356" s="5"/>
      <c r="P356"/>
      <c r="Q356"/>
      <c r="R356"/>
      <c r="S356"/>
      <c r="T356"/>
      <c r="U356"/>
      <c r="V356"/>
      <c r="W356"/>
      <c r="X356"/>
      <c r="Y356"/>
      <c r="Z356"/>
    </row>
    <row r="357" spans="1:169">
      <c r="A357" s="43">
        <f t="shared" si="174"/>
        <v>0</v>
      </c>
      <c r="C357" s="378">
        <f t="shared" si="175"/>
        <v>0</v>
      </c>
      <c r="D357" s="299" t="e">
        <f t="shared" si="168"/>
        <v>#DIV/0!</v>
      </c>
      <c r="E357" s="39">
        <f t="shared" si="176"/>
        <v>0</v>
      </c>
      <c r="F357" s="40" t="e">
        <f t="shared" si="170"/>
        <v>#DIV/0!</v>
      </c>
      <c r="G357" s="426" t="e">
        <f t="shared" si="177"/>
        <v>#DIV/0!</v>
      </c>
      <c r="H357" s="39">
        <f t="shared" si="178"/>
        <v>0</v>
      </c>
      <c r="I357" s="332" t="e">
        <f t="shared" si="173"/>
        <v>#DIV/0!</v>
      </c>
      <c r="P357"/>
      <c r="Q357"/>
      <c r="R357"/>
      <c r="S357"/>
      <c r="T357"/>
      <c r="U357"/>
      <c r="V357"/>
      <c r="W357"/>
      <c r="X357"/>
      <c r="Y357"/>
      <c r="Z357"/>
    </row>
    <row r="358" spans="1:169">
      <c r="A358" s="77">
        <f t="shared" si="174"/>
        <v>0</v>
      </c>
      <c r="B358" s="77"/>
      <c r="C358" s="378">
        <f t="shared" si="175"/>
        <v>0</v>
      </c>
      <c r="D358" s="299" t="e">
        <f t="shared" si="168"/>
        <v>#DIV/0!</v>
      </c>
      <c r="E358" s="39">
        <f t="shared" si="176"/>
        <v>0</v>
      </c>
      <c r="F358" s="40" t="e">
        <f t="shared" si="170"/>
        <v>#DIV/0!</v>
      </c>
      <c r="G358" s="426" t="e">
        <f t="shared" si="177"/>
        <v>#DIV/0!</v>
      </c>
      <c r="H358" s="39">
        <f t="shared" si="178"/>
        <v>0</v>
      </c>
      <c r="I358" s="333" t="e">
        <f t="shared" si="173"/>
        <v>#DIV/0!</v>
      </c>
      <c r="P358"/>
      <c r="Q358"/>
      <c r="R358"/>
      <c r="S358"/>
      <c r="T358"/>
      <c r="U358"/>
      <c r="V358"/>
      <c r="W358"/>
      <c r="X358"/>
      <c r="Y358"/>
      <c r="Z358"/>
    </row>
    <row r="359" spans="1:169" customFormat="1">
      <c r="A359" s="77">
        <f t="shared" si="174"/>
        <v>0</v>
      </c>
      <c r="B359" s="2"/>
      <c r="C359" s="378">
        <f t="shared" si="175"/>
        <v>0</v>
      </c>
      <c r="D359" s="299" t="e">
        <f t="shared" si="168"/>
        <v>#DIV/0!</v>
      </c>
      <c r="E359" s="39">
        <f t="shared" si="176"/>
        <v>0</v>
      </c>
      <c r="F359" s="40" t="e">
        <f t="shared" si="170"/>
        <v>#DIV/0!</v>
      </c>
      <c r="G359" s="426" t="e">
        <f t="shared" si="177"/>
        <v>#DIV/0!</v>
      </c>
      <c r="H359" s="39">
        <f t="shared" si="178"/>
        <v>0</v>
      </c>
      <c r="I359" s="333" t="e">
        <f t="shared" si="173"/>
        <v>#DIV/0!</v>
      </c>
      <c r="J359" s="2"/>
      <c r="K359" s="7"/>
      <c r="L359" s="7"/>
      <c r="M359" s="7"/>
      <c r="N359" s="7"/>
      <c r="O359" s="7"/>
      <c r="AA359" s="310"/>
      <c r="AB359" s="5"/>
      <c r="AC359" s="5"/>
      <c r="AD359" s="5"/>
      <c r="AE359" s="5"/>
      <c r="AF359" s="5"/>
      <c r="AG359" s="5"/>
      <c r="AH359" s="5"/>
      <c r="AI359" s="5"/>
      <c r="AJ359" s="5"/>
      <c r="AK359" s="5"/>
      <c r="AL359" s="5"/>
      <c r="AM359" s="5"/>
      <c r="AN359" s="5"/>
      <c r="AO359" s="5"/>
      <c r="AP359" s="5"/>
      <c r="AQ359" s="5"/>
      <c r="AR359" s="5"/>
      <c r="AS359" s="5"/>
      <c r="AT359" s="5"/>
      <c r="AU359" s="5"/>
      <c r="AV359" s="5"/>
    </row>
    <row r="360" spans="1:169" customFormat="1" ht="12.95" customHeight="1">
      <c r="A360" s="77">
        <f t="shared" si="174"/>
        <v>0</v>
      </c>
      <c r="C360" s="378">
        <f t="shared" si="175"/>
        <v>0</v>
      </c>
      <c r="D360" s="299" t="e">
        <f t="shared" si="168"/>
        <v>#DIV/0!</v>
      </c>
      <c r="E360" s="39">
        <f t="shared" si="176"/>
        <v>0</v>
      </c>
      <c r="F360" s="40" t="e">
        <f t="shared" si="170"/>
        <v>#DIV/0!</v>
      </c>
      <c r="G360" s="426" t="e">
        <f t="shared" si="177"/>
        <v>#DIV/0!</v>
      </c>
      <c r="H360" s="39">
        <f t="shared" si="178"/>
        <v>0</v>
      </c>
      <c r="I360" s="333" t="e">
        <f t="shared" si="173"/>
        <v>#DIV/0!</v>
      </c>
      <c r="AA360" s="316"/>
    </row>
    <row r="361" spans="1:169" customFormat="1" ht="12.95" customHeight="1">
      <c r="A361" s="77">
        <f t="shared" si="174"/>
        <v>0</v>
      </c>
      <c r="C361" s="378">
        <f t="shared" si="175"/>
        <v>0</v>
      </c>
      <c r="D361" s="299" t="e">
        <f t="shared" si="168"/>
        <v>#DIV/0!</v>
      </c>
      <c r="E361" s="39">
        <f t="shared" si="176"/>
        <v>0</v>
      </c>
      <c r="F361" s="40" t="e">
        <f t="shared" si="170"/>
        <v>#DIV/0!</v>
      </c>
      <c r="G361" s="426" t="e">
        <f t="shared" si="177"/>
        <v>#DIV/0!</v>
      </c>
      <c r="H361" s="39">
        <f t="shared" si="178"/>
        <v>0</v>
      </c>
      <c r="I361" s="333" t="e">
        <f t="shared" si="173"/>
        <v>#DIV/0!</v>
      </c>
      <c r="AA361" s="316"/>
    </row>
    <row r="362" spans="1:169" customFormat="1">
      <c r="A362" s="77">
        <f t="shared" si="174"/>
        <v>0</v>
      </c>
      <c r="C362" s="378">
        <f t="shared" si="175"/>
        <v>0</v>
      </c>
      <c r="D362" s="299" t="e">
        <f t="shared" ref="D362:D396" si="179">2*I258*100</f>
        <v>#DIV/0!</v>
      </c>
      <c r="E362" s="39">
        <f t="shared" si="176"/>
        <v>0</v>
      </c>
      <c r="F362" s="40" t="e">
        <f t="shared" si="170"/>
        <v>#DIV/0!</v>
      </c>
      <c r="G362" s="426" t="e">
        <f t="shared" si="177"/>
        <v>#DIV/0!</v>
      </c>
      <c r="H362" s="39">
        <f t="shared" si="178"/>
        <v>0</v>
      </c>
      <c r="I362" s="333" t="e">
        <f t="shared" si="173"/>
        <v>#DIV/0!</v>
      </c>
      <c r="AA362" s="316"/>
    </row>
    <row r="363" spans="1:169" customFormat="1">
      <c r="A363" s="77">
        <f t="shared" si="174"/>
        <v>0</v>
      </c>
      <c r="C363" s="378">
        <f t="shared" si="175"/>
        <v>0</v>
      </c>
      <c r="D363" s="299" t="e">
        <f t="shared" si="179"/>
        <v>#DIV/0!</v>
      </c>
      <c r="E363" s="39">
        <f t="shared" si="176"/>
        <v>0</v>
      </c>
      <c r="F363" s="40" t="e">
        <f t="shared" ref="F363:F396" si="180">2*F259*100</f>
        <v>#DIV/0!</v>
      </c>
      <c r="G363" s="426" t="e">
        <f t="shared" si="177"/>
        <v>#DIV/0!</v>
      </c>
      <c r="H363" s="39">
        <f t="shared" si="178"/>
        <v>0</v>
      </c>
      <c r="I363" s="333" t="e">
        <f t="shared" ref="I363:I396" si="181">2*N259*100</f>
        <v>#DIV/0!</v>
      </c>
      <c r="AA363" s="316"/>
    </row>
    <row r="364" spans="1:169" customFormat="1">
      <c r="A364" s="77">
        <f t="shared" si="174"/>
        <v>0</v>
      </c>
      <c r="C364" s="378">
        <f t="shared" si="175"/>
        <v>0</v>
      </c>
      <c r="D364" s="299" t="e">
        <f t="shared" si="179"/>
        <v>#DIV/0!</v>
      </c>
      <c r="E364" s="39">
        <f t="shared" si="176"/>
        <v>0</v>
      </c>
      <c r="F364" s="40" t="e">
        <f t="shared" si="180"/>
        <v>#DIV/0!</v>
      </c>
      <c r="G364" s="426" t="e">
        <f t="shared" si="177"/>
        <v>#DIV/0!</v>
      </c>
      <c r="H364" s="39">
        <f t="shared" si="178"/>
        <v>0</v>
      </c>
      <c r="I364" s="333" t="e">
        <f t="shared" si="181"/>
        <v>#DIV/0!</v>
      </c>
      <c r="AA364" s="316"/>
    </row>
    <row r="365" spans="1:169" customFormat="1">
      <c r="A365" s="77">
        <f t="shared" si="174"/>
        <v>0</v>
      </c>
      <c r="C365" s="378">
        <f t="shared" si="175"/>
        <v>0</v>
      </c>
      <c r="D365" s="299" t="e">
        <f t="shared" si="179"/>
        <v>#DIV/0!</v>
      </c>
      <c r="E365" s="39">
        <f t="shared" si="176"/>
        <v>0</v>
      </c>
      <c r="F365" s="40" t="e">
        <f t="shared" si="180"/>
        <v>#DIV/0!</v>
      </c>
      <c r="G365" s="426" t="e">
        <f t="shared" si="177"/>
        <v>#DIV/0!</v>
      </c>
      <c r="H365" s="39">
        <f t="shared" si="178"/>
        <v>0</v>
      </c>
      <c r="I365" s="333" t="e">
        <f t="shared" si="181"/>
        <v>#DIV/0!</v>
      </c>
      <c r="AA365" s="316"/>
    </row>
    <row r="366" spans="1:169" customFormat="1">
      <c r="A366" s="44">
        <f t="shared" si="174"/>
        <v>0</v>
      </c>
      <c r="B366" s="338"/>
      <c r="C366" s="94">
        <f t="shared" si="175"/>
        <v>0</v>
      </c>
      <c r="D366" s="300" t="e">
        <f t="shared" si="179"/>
        <v>#DIV/0!</v>
      </c>
      <c r="E366" s="41">
        <f t="shared" si="176"/>
        <v>0</v>
      </c>
      <c r="F366" s="298" t="e">
        <f t="shared" si="180"/>
        <v>#DIV/0!</v>
      </c>
      <c r="G366" s="427" t="e">
        <f t="shared" si="177"/>
        <v>#DIV/0!</v>
      </c>
      <c r="H366" s="41">
        <f t="shared" si="178"/>
        <v>0</v>
      </c>
      <c r="I366" s="333" t="e">
        <f t="shared" si="181"/>
        <v>#DIV/0!</v>
      </c>
      <c r="AA366" s="316"/>
    </row>
    <row r="367" spans="1:169" customFormat="1">
      <c r="A367" s="43">
        <f t="shared" si="174"/>
        <v>0</v>
      </c>
      <c r="C367" s="378">
        <f t="shared" si="175"/>
        <v>0</v>
      </c>
      <c r="D367" s="299" t="e">
        <f t="shared" si="179"/>
        <v>#DIV/0!</v>
      </c>
      <c r="E367" s="39">
        <f t="shared" si="176"/>
        <v>0</v>
      </c>
      <c r="F367" s="40" t="e">
        <f t="shared" si="180"/>
        <v>#DIV/0!</v>
      </c>
      <c r="G367" s="426" t="e">
        <f t="shared" si="177"/>
        <v>#DIV/0!</v>
      </c>
      <c r="H367" s="39">
        <f t="shared" si="178"/>
        <v>0</v>
      </c>
      <c r="I367" s="332" t="e">
        <f t="shared" si="181"/>
        <v>#DIV/0!</v>
      </c>
      <c r="AA367" s="316"/>
    </row>
    <row r="368" spans="1:169" customFormat="1">
      <c r="A368" s="77">
        <f t="shared" si="174"/>
        <v>0</v>
      </c>
      <c r="C368" s="378">
        <f t="shared" si="175"/>
        <v>0</v>
      </c>
      <c r="D368" s="299" t="e">
        <f t="shared" si="179"/>
        <v>#DIV/0!</v>
      </c>
      <c r="E368" s="39">
        <f t="shared" si="176"/>
        <v>0</v>
      </c>
      <c r="F368" s="40" t="e">
        <f t="shared" si="180"/>
        <v>#DIV/0!</v>
      </c>
      <c r="G368" s="426" t="e">
        <f t="shared" si="177"/>
        <v>#DIV/0!</v>
      </c>
      <c r="H368" s="39">
        <f t="shared" si="178"/>
        <v>0</v>
      </c>
      <c r="I368" s="333" t="e">
        <f t="shared" si="181"/>
        <v>#DIV/0!</v>
      </c>
      <c r="AA368" s="316"/>
    </row>
    <row r="369" spans="1:27" customFormat="1">
      <c r="A369" s="77">
        <f t="shared" si="174"/>
        <v>0</v>
      </c>
      <c r="C369" s="378">
        <f t="shared" si="175"/>
        <v>0</v>
      </c>
      <c r="D369" s="299" t="e">
        <f t="shared" si="179"/>
        <v>#DIV/0!</v>
      </c>
      <c r="E369" s="39">
        <f t="shared" si="176"/>
        <v>0</v>
      </c>
      <c r="F369" s="40" t="e">
        <f t="shared" si="180"/>
        <v>#DIV/0!</v>
      </c>
      <c r="G369" s="426" t="e">
        <f t="shared" si="177"/>
        <v>#DIV/0!</v>
      </c>
      <c r="H369" s="39">
        <f t="shared" si="178"/>
        <v>0</v>
      </c>
      <c r="I369" s="333" t="e">
        <f t="shared" si="181"/>
        <v>#DIV/0!</v>
      </c>
      <c r="AA369" s="316"/>
    </row>
    <row r="370" spans="1:27" customFormat="1">
      <c r="A370" s="77">
        <f t="shared" si="174"/>
        <v>0</v>
      </c>
      <c r="C370" s="378">
        <f t="shared" si="175"/>
        <v>0</v>
      </c>
      <c r="D370" s="299" t="e">
        <f t="shared" si="179"/>
        <v>#DIV/0!</v>
      </c>
      <c r="E370" s="39">
        <f t="shared" si="176"/>
        <v>0</v>
      </c>
      <c r="F370" s="40" t="e">
        <f t="shared" si="180"/>
        <v>#DIV/0!</v>
      </c>
      <c r="G370" s="426" t="e">
        <f t="shared" si="177"/>
        <v>#DIV/0!</v>
      </c>
      <c r="H370" s="39">
        <f t="shared" si="178"/>
        <v>0</v>
      </c>
      <c r="I370" s="333" t="e">
        <f t="shared" si="181"/>
        <v>#DIV/0!</v>
      </c>
      <c r="AA370" s="316"/>
    </row>
    <row r="371" spans="1:27" customFormat="1">
      <c r="A371" s="77">
        <f t="shared" si="174"/>
        <v>0</v>
      </c>
      <c r="C371" s="378">
        <f t="shared" si="175"/>
        <v>0</v>
      </c>
      <c r="D371" s="299" t="e">
        <f t="shared" si="179"/>
        <v>#DIV/0!</v>
      </c>
      <c r="E371" s="39">
        <f t="shared" si="176"/>
        <v>0</v>
      </c>
      <c r="F371" s="40" t="e">
        <f t="shared" si="180"/>
        <v>#DIV/0!</v>
      </c>
      <c r="G371" s="426" t="e">
        <f t="shared" si="177"/>
        <v>#DIV/0!</v>
      </c>
      <c r="H371" s="39">
        <f t="shared" si="178"/>
        <v>0</v>
      </c>
      <c r="I371" s="333" t="e">
        <f t="shared" si="181"/>
        <v>#DIV/0!</v>
      </c>
      <c r="AA371" s="316"/>
    </row>
    <row r="372" spans="1:27" customFormat="1">
      <c r="A372" s="77">
        <f t="shared" si="174"/>
        <v>0</v>
      </c>
      <c r="C372" s="378">
        <f t="shared" si="175"/>
        <v>0</v>
      </c>
      <c r="D372" s="299" t="e">
        <f t="shared" si="179"/>
        <v>#DIV/0!</v>
      </c>
      <c r="E372" s="39">
        <f t="shared" si="176"/>
        <v>0</v>
      </c>
      <c r="F372" s="40" t="e">
        <f t="shared" si="180"/>
        <v>#DIV/0!</v>
      </c>
      <c r="G372" s="426" t="e">
        <f t="shared" si="177"/>
        <v>#DIV/0!</v>
      </c>
      <c r="H372" s="39">
        <f t="shared" si="178"/>
        <v>0</v>
      </c>
      <c r="I372" s="333" t="e">
        <f t="shared" si="181"/>
        <v>#DIV/0!</v>
      </c>
      <c r="AA372" s="316"/>
    </row>
    <row r="373" spans="1:27" customFormat="1">
      <c r="A373" s="77">
        <f t="shared" si="174"/>
        <v>0</v>
      </c>
      <c r="C373" s="378">
        <f t="shared" si="175"/>
        <v>0</v>
      </c>
      <c r="D373" s="299" t="e">
        <f t="shared" si="179"/>
        <v>#DIV/0!</v>
      </c>
      <c r="E373" s="39">
        <f t="shared" si="176"/>
        <v>0</v>
      </c>
      <c r="F373" s="40" t="e">
        <f t="shared" si="180"/>
        <v>#DIV/0!</v>
      </c>
      <c r="G373" s="426" t="e">
        <f t="shared" si="177"/>
        <v>#DIV/0!</v>
      </c>
      <c r="H373" s="39">
        <f t="shared" si="178"/>
        <v>0</v>
      </c>
      <c r="I373" s="333" t="e">
        <f t="shared" si="181"/>
        <v>#DIV/0!</v>
      </c>
      <c r="AA373" s="316"/>
    </row>
    <row r="374" spans="1:27" customFormat="1">
      <c r="A374" s="77">
        <f t="shared" si="174"/>
        <v>0</v>
      </c>
      <c r="C374" s="378">
        <f t="shared" si="175"/>
        <v>0</v>
      </c>
      <c r="D374" s="299" t="e">
        <f t="shared" si="179"/>
        <v>#DIV/0!</v>
      </c>
      <c r="E374" s="39">
        <f t="shared" si="176"/>
        <v>0</v>
      </c>
      <c r="F374" s="40" t="e">
        <f t="shared" si="180"/>
        <v>#DIV/0!</v>
      </c>
      <c r="G374" s="426" t="e">
        <f t="shared" si="177"/>
        <v>#DIV/0!</v>
      </c>
      <c r="H374" s="39">
        <f t="shared" si="178"/>
        <v>0</v>
      </c>
      <c r="I374" s="333" t="e">
        <f t="shared" si="181"/>
        <v>#DIV/0!</v>
      </c>
      <c r="AA374" s="316"/>
    </row>
    <row r="375" spans="1:27" customFormat="1">
      <c r="A375" s="77">
        <f t="shared" si="174"/>
        <v>0</v>
      </c>
      <c r="C375" s="378">
        <f t="shared" si="175"/>
        <v>0</v>
      </c>
      <c r="D375" s="299" t="e">
        <f t="shared" si="179"/>
        <v>#DIV/0!</v>
      </c>
      <c r="E375" s="39">
        <f t="shared" si="176"/>
        <v>0</v>
      </c>
      <c r="F375" s="40" t="e">
        <f t="shared" si="180"/>
        <v>#DIV/0!</v>
      </c>
      <c r="G375" s="426" t="e">
        <f t="shared" si="177"/>
        <v>#DIV/0!</v>
      </c>
      <c r="H375" s="39">
        <f t="shared" si="178"/>
        <v>0</v>
      </c>
      <c r="I375" s="333" t="e">
        <f t="shared" si="181"/>
        <v>#DIV/0!</v>
      </c>
      <c r="AA375" s="316"/>
    </row>
    <row r="376" spans="1:27" customFormat="1">
      <c r="A376" s="44">
        <f t="shared" si="174"/>
        <v>0</v>
      </c>
      <c r="B376" s="338"/>
      <c r="C376" s="94">
        <f t="shared" si="175"/>
        <v>0</v>
      </c>
      <c r="D376" s="300" t="e">
        <f t="shared" si="179"/>
        <v>#DIV/0!</v>
      </c>
      <c r="E376" s="41">
        <f t="shared" si="176"/>
        <v>0</v>
      </c>
      <c r="F376" s="298" t="e">
        <f t="shared" si="180"/>
        <v>#DIV/0!</v>
      </c>
      <c r="G376" s="427" t="e">
        <f t="shared" si="177"/>
        <v>#DIV/0!</v>
      </c>
      <c r="H376" s="41">
        <f t="shared" si="178"/>
        <v>0</v>
      </c>
      <c r="I376" s="333" t="e">
        <f t="shared" si="181"/>
        <v>#DIV/0!</v>
      </c>
      <c r="AA376" s="316"/>
    </row>
    <row r="377" spans="1:27" customFormat="1">
      <c r="A377" s="43">
        <f t="shared" si="174"/>
        <v>0</v>
      </c>
      <c r="C377" s="378">
        <f t="shared" si="175"/>
        <v>0</v>
      </c>
      <c r="D377" s="299" t="e">
        <f t="shared" si="179"/>
        <v>#DIV/0!</v>
      </c>
      <c r="E377" s="39">
        <f t="shared" si="176"/>
        <v>0</v>
      </c>
      <c r="F377" s="40" t="e">
        <f t="shared" si="180"/>
        <v>#DIV/0!</v>
      </c>
      <c r="G377" s="426" t="e">
        <f t="shared" si="177"/>
        <v>#DIV/0!</v>
      </c>
      <c r="H377" s="39">
        <f t="shared" si="178"/>
        <v>0</v>
      </c>
      <c r="I377" s="332" t="e">
        <f t="shared" si="181"/>
        <v>#DIV/0!</v>
      </c>
      <c r="AA377" s="316"/>
    </row>
    <row r="378" spans="1:27" customFormat="1">
      <c r="A378" s="77">
        <f t="shared" si="174"/>
        <v>0</v>
      </c>
      <c r="C378" s="378">
        <f t="shared" si="175"/>
        <v>0</v>
      </c>
      <c r="D378" s="299" t="e">
        <f t="shared" si="179"/>
        <v>#DIV/0!</v>
      </c>
      <c r="E378" s="39">
        <f t="shared" si="176"/>
        <v>0</v>
      </c>
      <c r="F378" s="40" t="e">
        <f t="shared" si="180"/>
        <v>#DIV/0!</v>
      </c>
      <c r="G378" s="426" t="e">
        <f t="shared" si="177"/>
        <v>#DIV/0!</v>
      </c>
      <c r="H378" s="39">
        <f t="shared" si="178"/>
        <v>0</v>
      </c>
      <c r="I378" s="333" t="e">
        <f t="shared" si="181"/>
        <v>#DIV/0!</v>
      </c>
      <c r="AA378" s="316"/>
    </row>
    <row r="379" spans="1:27" customFormat="1">
      <c r="A379" s="77">
        <f t="shared" si="174"/>
        <v>0</v>
      </c>
      <c r="C379" s="378">
        <f t="shared" si="175"/>
        <v>0</v>
      </c>
      <c r="D379" s="299" t="e">
        <f t="shared" si="179"/>
        <v>#DIV/0!</v>
      </c>
      <c r="E379" s="39">
        <f t="shared" si="176"/>
        <v>0</v>
      </c>
      <c r="F379" s="40" t="e">
        <f t="shared" si="180"/>
        <v>#DIV/0!</v>
      </c>
      <c r="G379" s="426" t="e">
        <f t="shared" si="177"/>
        <v>#DIV/0!</v>
      </c>
      <c r="H379" s="39">
        <f t="shared" si="178"/>
        <v>0</v>
      </c>
      <c r="I379" s="333" t="e">
        <f t="shared" si="181"/>
        <v>#DIV/0!</v>
      </c>
      <c r="AA379" s="316"/>
    </row>
    <row r="380" spans="1:27" customFormat="1">
      <c r="A380" s="77">
        <f t="shared" si="174"/>
        <v>0</v>
      </c>
      <c r="C380" s="378">
        <f t="shared" si="175"/>
        <v>0</v>
      </c>
      <c r="D380" s="299" t="e">
        <f t="shared" si="179"/>
        <v>#DIV/0!</v>
      </c>
      <c r="E380" s="39">
        <f t="shared" si="176"/>
        <v>0</v>
      </c>
      <c r="F380" s="40" t="e">
        <f t="shared" si="180"/>
        <v>#DIV/0!</v>
      </c>
      <c r="G380" s="426" t="e">
        <f t="shared" si="177"/>
        <v>#DIV/0!</v>
      </c>
      <c r="H380" s="39">
        <f t="shared" si="178"/>
        <v>0</v>
      </c>
      <c r="I380" s="333" t="e">
        <f t="shared" si="181"/>
        <v>#DIV/0!</v>
      </c>
      <c r="AA380" s="316"/>
    </row>
    <row r="381" spans="1:27" customFormat="1">
      <c r="A381" s="77">
        <f t="shared" ref="A381:A396" si="182">A277</f>
        <v>0</v>
      </c>
      <c r="C381" s="378">
        <f t="shared" si="175"/>
        <v>0</v>
      </c>
      <c r="D381" s="299" t="e">
        <f t="shared" si="179"/>
        <v>#DIV/0!</v>
      </c>
      <c r="E381" s="39">
        <f t="shared" si="176"/>
        <v>0</v>
      </c>
      <c r="F381" s="40" t="e">
        <f t="shared" si="180"/>
        <v>#DIV/0!</v>
      </c>
      <c r="G381" s="426" t="e">
        <f t="shared" si="177"/>
        <v>#DIV/0!</v>
      </c>
      <c r="H381" s="39">
        <f t="shared" si="178"/>
        <v>0</v>
      </c>
      <c r="I381" s="333" t="e">
        <f t="shared" si="181"/>
        <v>#DIV/0!</v>
      </c>
      <c r="AA381" s="316"/>
    </row>
    <row r="382" spans="1:27" customFormat="1">
      <c r="A382" s="77">
        <f t="shared" si="182"/>
        <v>0</v>
      </c>
      <c r="C382" s="378">
        <f t="shared" si="175"/>
        <v>0</v>
      </c>
      <c r="D382" s="299" t="e">
        <f t="shared" si="179"/>
        <v>#DIV/0!</v>
      </c>
      <c r="E382" s="39">
        <f t="shared" si="176"/>
        <v>0</v>
      </c>
      <c r="F382" s="40" t="e">
        <f t="shared" si="180"/>
        <v>#DIV/0!</v>
      </c>
      <c r="G382" s="426" t="e">
        <f t="shared" si="177"/>
        <v>#DIV/0!</v>
      </c>
      <c r="H382" s="39">
        <f t="shared" si="178"/>
        <v>0</v>
      </c>
      <c r="I382" s="333" t="e">
        <f t="shared" si="181"/>
        <v>#DIV/0!</v>
      </c>
      <c r="AA382" s="316"/>
    </row>
    <row r="383" spans="1:27" customFormat="1">
      <c r="A383" s="77">
        <f t="shared" si="182"/>
        <v>0</v>
      </c>
      <c r="C383" s="378">
        <f t="shared" si="175"/>
        <v>0</v>
      </c>
      <c r="D383" s="299" t="e">
        <f t="shared" si="179"/>
        <v>#DIV/0!</v>
      </c>
      <c r="E383" s="39">
        <f t="shared" si="176"/>
        <v>0</v>
      </c>
      <c r="F383" s="40" t="e">
        <f t="shared" si="180"/>
        <v>#DIV/0!</v>
      </c>
      <c r="G383" s="426" t="e">
        <f t="shared" si="177"/>
        <v>#DIV/0!</v>
      </c>
      <c r="H383" s="39">
        <f t="shared" si="178"/>
        <v>0</v>
      </c>
      <c r="I383" s="333" t="e">
        <f t="shared" si="181"/>
        <v>#DIV/0!</v>
      </c>
      <c r="AA383" s="316"/>
    </row>
    <row r="384" spans="1:27" customFormat="1">
      <c r="A384" s="77">
        <f t="shared" si="182"/>
        <v>0</v>
      </c>
      <c r="C384" s="378">
        <f t="shared" si="175"/>
        <v>0</v>
      </c>
      <c r="D384" s="299" t="e">
        <f t="shared" si="179"/>
        <v>#DIV/0!</v>
      </c>
      <c r="E384" s="39">
        <f t="shared" si="176"/>
        <v>0</v>
      </c>
      <c r="F384" s="40" t="e">
        <f t="shared" si="180"/>
        <v>#DIV/0!</v>
      </c>
      <c r="G384" s="426" t="e">
        <f t="shared" si="177"/>
        <v>#DIV/0!</v>
      </c>
      <c r="H384" s="39">
        <f t="shared" si="178"/>
        <v>0</v>
      </c>
      <c r="I384" s="333" t="e">
        <f t="shared" si="181"/>
        <v>#DIV/0!</v>
      </c>
      <c r="AA384" s="316"/>
    </row>
    <row r="385" spans="1:27" customFormat="1">
      <c r="A385" s="77">
        <f t="shared" si="182"/>
        <v>0</v>
      </c>
      <c r="C385" s="378">
        <f t="shared" si="175"/>
        <v>0</v>
      </c>
      <c r="D385" s="299" t="e">
        <f t="shared" si="179"/>
        <v>#DIV/0!</v>
      </c>
      <c r="E385" s="39">
        <f t="shared" si="176"/>
        <v>0</v>
      </c>
      <c r="F385" s="40" t="e">
        <f t="shared" si="180"/>
        <v>#DIV/0!</v>
      </c>
      <c r="G385" s="426" t="e">
        <f t="shared" si="177"/>
        <v>#DIV/0!</v>
      </c>
      <c r="H385" s="39">
        <f t="shared" si="178"/>
        <v>0</v>
      </c>
      <c r="I385" s="333" t="e">
        <f t="shared" si="181"/>
        <v>#DIV/0!</v>
      </c>
      <c r="AA385" s="316"/>
    </row>
    <row r="386" spans="1:27" customFormat="1">
      <c r="A386" s="44">
        <f t="shared" si="182"/>
        <v>0</v>
      </c>
      <c r="B386" s="338"/>
      <c r="C386" s="94">
        <f t="shared" si="175"/>
        <v>0</v>
      </c>
      <c r="D386" s="300" t="e">
        <f t="shared" si="179"/>
        <v>#DIV/0!</v>
      </c>
      <c r="E386" s="41">
        <f t="shared" si="176"/>
        <v>0</v>
      </c>
      <c r="F386" s="298" t="e">
        <f t="shared" si="180"/>
        <v>#DIV/0!</v>
      </c>
      <c r="G386" s="427" t="e">
        <f t="shared" si="177"/>
        <v>#DIV/0!</v>
      </c>
      <c r="H386" s="41">
        <f t="shared" si="178"/>
        <v>0</v>
      </c>
      <c r="I386" s="333" t="e">
        <f t="shared" si="181"/>
        <v>#DIV/0!</v>
      </c>
      <c r="AA386" s="316"/>
    </row>
    <row r="387" spans="1:27" customFormat="1">
      <c r="A387" s="43">
        <f t="shared" si="182"/>
        <v>0</v>
      </c>
      <c r="C387" s="378">
        <f t="shared" si="175"/>
        <v>0</v>
      </c>
      <c r="D387" s="299" t="e">
        <f t="shared" si="179"/>
        <v>#DIV/0!</v>
      </c>
      <c r="E387" s="39">
        <f t="shared" si="176"/>
        <v>0</v>
      </c>
      <c r="F387" s="40" t="e">
        <f t="shared" si="180"/>
        <v>#DIV/0!</v>
      </c>
      <c r="G387" s="426" t="e">
        <f t="shared" si="177"/>
        <v>#DIV/0!</v>
      </c>
      <c r="H387" s="39">
        <f t="shared" si="178"/>
        <v>0</v>
      </c>
      <c r="I387" s="332" t="e">
        <f t="shared" si="181"/>
        <v>#DIV/0!</v>
      </c>
      <c r="AA387" s="316"/>
    </row>
    <row r="388" spans="1:27" customFormat="1">
      <c r="A388" s="77">
        <f t="shared" si="182"/>
        <v>0</v>
      </c>
      <c r="C388" s="378">
        <f t="shared" si="175"/>
        <v>0</v>
      </c>
      <c r="D388" s="299" t="e">
        <f t="shared" si="179"/>
        <v>#DIV/0!</v>
      </c>
      <c r="E388" s="39">
        <f t="shared" si="176"/>
        <v>0</v>
      </c>
      <c r="F388" s="40" t="e">
        <f t="shared" si="180"/>
        <v>#DIV/0!</v>
      </c>
      <c r="G388" s="426" t="e">
        <f t="shared" si="177"/>
        <v>#DIV/0!</v>
      </c>
      <c r="H388" s="39">
        <f t="shared" si="178"/>
        <v>0</v>
      </c>
      <c r="I388" s="333" t="e">
        <f t="shared" si="181"/>
        <v>#DIV/0!</v>
      </c>
      <c r="AA388" s="316"/>
    </row>
    <row r="389" spans="1:27" customFormat="1">
      <c r="A389" s="77">
        <f t="shared" si="182"/>
        <v>0</v>
      </c>
      <c r="C389" s="378">
        <f t="shared" si="175"/>
        <v>0</v>
      </c>
      <c r="D389" s="299" t="e">
        <f t="shared" si="179"/>
        <v>#DIV/0!</v>
      </c>
      <c r="E389" s="39">
        <f t="shared" si="176"/>
        <v>0</v>
      </c>
      <c r="F389" s="40" t="e">
        <f t="shared" si="180"/>
        <v>#DIV/0!</v>
      </c>
      <c r="G389" s="426" t="e">
        <f t="shared" si="177"/>
        <v>#DIV/0!</v>
      </c>
      <c r="H389" s="39">
        <f t="shared" si="178"/>
        <v>0</v>
      </c>
      <c r="I389" s="333" t="e">
        <f t="shared" si="181"/>
        <v>#DIV/0!</v>
      </c>
      <c r="AA389" s="316"/>
    </row>
    <row r="390" spans="1:27" customFormat="1">
      <c r="A390" s="77">
        <f t="shared" si="182"/>
        <v>0</v>
      </c>
      <c r="C390" s="378">
        <f t="shared" si="175"/>
        <v>0</v>
      </c>
      <c r="D390" s="299" t="e">
        <f t="shared" si="179"/>
        <v>#DIV/0!</v>
      </c>
      <c r="E390" s="39">
        <f t="shared" si="176"/>
        <v>0</v>
      </c>
      <c r="F390" s="40" t="e">
        <f t="shared" si="180"/>
        <v>#DIV/0!</v>
      </c>
      <c r="G390" s="426" t="e">
        <f t="shared" si="177"/>
        <v>#DIV/0!</v>
      </c>
      <c r="H390" s="39">
        <f t="shared" si="178"/>
        <v>0</v>
      </c>
      <c r="I390" s="333" t="e">
        <f t="shared" si="181"/>
        <v>#DIV/0!</v>
      </c>
      <c r="AA390" s="316"/>
    </row>
    <row r="391" spans="1:27" customFormat="1">
      <c r="A391" s="77">
        <f t="shared" si="182"/>
        <v>0</v>
      </c>
      <c r="C391" s="378">
        <f t="shared" ref="C391:C396" si="183">G287</f>
        <v>0</v>
      </c>
      <c r="D391" s="299" t="e">
        <f t="shared" si="179"/>
        <v>#DIV/0!</v>
      </c>
      <c r="E391" s="39">
        <f t="shared" ref="E391:E396" si="184">D287</f>
        <v>0</v>
      </c>
      <c r="F391" s="40" t="e">
        <f t="shared" si="180"/>
        <v>#DIV/0!</v>
      </c>
      <c r="G391" s="426" t="e">
        <f t="shared" ref="G391:G396" si="185">W287</f>
        <v>#DIV/0!</v>
      </c>
      <c r="H391" s="39">
        <f t="shared" ref="H391:H396" si="186">L287</f>
        <v>0</v>
      </c>
      <c r="I391" s="333" t="e">
        <f t="shared" si="181"/>
        <v>#DIV/0!</v>
      </c>
      <c r="AA391" s="316"/>
    </row>
    <row r="392" spans="1:27" customFormat="1">
      <c r="A392" s="77">
        <f t="shared" si="182"/>
        <v>0</v>
      </c>
      <c r="C392" s="378">
        <f t="shared" si="183"/>
        <v>0</v>
      </c>
      <c r="D392" s="299" t="e">
        <f t="shared" si="179"/>
        <v>#DIV/0!</v>
      </c>
      <c r="E392" s="39">
        <f t="shared" si="184"/>
        <v>0</v>
      </c>
      <c r="F392" s="40" t="e">
        <f t="shared" si="180"/>
        <v>#DIV/0!</v>
      </c>
      <c r="G392" s="426" t="e">
        <f t="shared" si="185"/>
        <v>#DIV/0!</v>
      </c>
      <c r="H392" s="39">
        <f t="shared" si="186"/>
        <v>0</v>
      </c>
      <c r="I392" s="333" t="e">
        <f t="shared" si="181"/>
        <v>#DIV/0!</v>
      </c>
      <c r="AA392" s="316"/>
    </row>
    <row r="393" spans="1:27" customFormat="1">
      <c r="A393" s="77">
        <f t="shared" si="182"/>
        <v>0</v>
      </c>
      <c r="C393" s="378">
        <f t="shared" si="183"/>
        <v>0</v>
      </c>
      <c r="D393" s="299" t="e">
        <f t="shared" si="179"/>
        <v>#DIV/0!</v>
      </c>
      <c r="E393" s="39">
        <f t="shared" si="184"/>
        <v>0</v>
      </c>
      <c r="F393" s="40" t="e">
        <f t="shared" si="180"/>
        <v>#DIV/0!</v>
      </c>
      <c r="G393" s="426" t="e">
        <f t="shared" si="185"/>
        <v>#DIV/0!</v>
      </c>
      <c r="H393" s="39">
        <f t="shared" si="186"/>
        <v>0</v>
      </c>
      <c r="I393" s="333" t="e">
        <f t="shared" si="181"/>
        <v>#DIV/0!</v>
      </c>
      <c r="AA393" s="316"/>
    </row>
    <row r="394" spans="1:27" customFormat="1">
      <c r="A394" s="77">
        <f t="shared" si="182"/>
        <v>0</v>
      </c>
      <c r="C394" s="378">
        <f t="shared" si="183"/>
        <v>0</v>
      </c>
      <c r="D394" s="299" t="e">
        <f t="shared" si="179"/>
        <v>#DIV/0!</v>
      </c>
      <c r="E394" s="39">
        <f t="shared" si="184"/>
        <v>0</v>
      </c>
      <c r="F394" s="40" t="e">
        <f t="shared" si="180"/>
        <v>#DIV/0!</v>
      </c>
      <c r="G394" s="426" t="e">
        <f t="shared" si="185"/>
        <v>#DIV/0!</v>
      </c>
      <c r="H394" s="39">
        <f t="shared" si="186"/>
        <v>0</v>
      </c>
      <c r="I394" s="333" t="e">
        <f t="shared" si="181"/>
        <v>#DIV/0!</v>
      </c>
      <c r="AA394" s="316"/>
    </row>
    <row r="395" spans="1:27" customFormat="1">
      <c r="A395" s="77">
        <f t="shared" si="182"/>
        <v>0</v>
      </c>
      <c r="C395" s="378">
        <f t="shared" si="183"/>
        <v>0</v>
      </c>
      <c r="D395" s="299" t="e">
        <f t="shared" si="179"/>
        <v>#DIV/0!</v>
      </c>
      <c r="E395" s="39">
        <f t="shared" si="184"/>
        <v>0</v>
      </c>
      <c r="F395" s="40" t="e">
        <f t="shared" si="180"/>
        <v>#DIV/0!</v>
      </c>
      <c r="G395" s="426" t="e">
        <f t="shared" si="185"/>
        <v>#DIV/0!</v>
      </c>
      <c r="H395" s="39">
        <f t="shared" si="186"/>
        <v>0</v>
      </c>
      <c r="I395" s="333" t="e">
        <f t="shared" si="181"/>
        <v>#DIV/0!</v>
      </c>
      <c r="AA395" s="316"/>
    </row>
    <row r="396" spans="1:27" customFormat="1">
      <c r="A396" s="44">
        <f t="shared" si="182"/>
        <v>0</v>
      </c>
      <c r="B396" s="338"/>
      <c r="C396" s="94">
        <f t="shared" si="183"/>
        <v>0</v>
      </c>
      <c r="D396" s="298" t="e">
        <f t="shared" si="179"/>
        <v>#DIV/0!</v>
      </c>
      <c r="E396" s="41">
        <f t="shared" si="184"/>
        <v>0</v>
      </c>
      <c r="F396" s="298" t="e">
        <f t="shared" si="180"/>
        <v>#DIV/0!</v>
      </c>
      <c r="G396" s="427" t="e">
        <f t="shared" si="185"/>
        <v>#DIV/0!</v>
      </c>
      <c r="H396" s="41">
        <f t="shared" si="186"/>
        <v>0</v>
      </c>
      <c r="I396" s="379" t="e">
        <f t="shared" si="181"/>
        <v>#DIV/0!</v>
      </c>
      <c r="AA396" s="316"/>
    </row>
    <row r="397" spans="1:27" customFormat="1">
      <c r="AA397" s="316"/>
    </row>
    <row r="398" spans="1:27" customFormat="1">
      <c r="Y398" s="308"/>
      <c r="AA398" s="316"/>
    </row>
    <row r="399" spans="1:27" customFormat="1">
      <c r="Y399" s="308"/>
      <c r="AA399" s="316"/>
    </row>
    <row r="400" spans="1:27" customFormat="1">
      <c r="Y400" s="308"/>
      <c r="AA400" s="316"/>
    </row>
    <row r="401" spans="25:27" customFormat="1">
      <c r="Y401" s="308"/>
      <c r="AA401" s="316"/>
    </row>
    <row r="402" spans="25:27" customFormat="1">
      <c r="Y402" s="308"/>
      <c r="AA402" s="316"/>
    </row>
    <row r="403" spans="25:27" customFormat="1">
      <c r="Y403" s="308"/>
      <c r="AA403" s="316"/>
    </row>
    <row r="404" spans="25:27" customFormat="1">
      <c r="Y404" s="308"/>
      <c r="AA404" s="316"/>
    </row>
    <row r="405" spans="25:27" customFormat="1">
      <c r="Y405" s="308"/>
      <c r="AA405" s="316"/>
    </row>
    <row r="406" spans="25:27" customFormat="1">
      <c r="Y406" s="308"/>
      <c r="AA406" s="316"/>
    </row>
    <row r="407" spans="25:27" customFormat="1">
      <c r="Y407" s="308"/>
      <c r="AA407" s="316"/>
    </row>
    <row r="408" spans="25:27" customFormat="1">
      <c r="Y408" s="308"/>
      <c r="AA408" s="316"/>
    </row>
    <row r="409" spans="25:27" customFormat="1">
      <c r="Y409" s="308"/>
      <c r="AA409" s="316"/>
    </row>
    <row r="410" spans="25:27" customFormat="1">
      <c r="Y410" s="308"/>
      <c r="AA410" s="316"/>
    </row>
    <row r="411" spans="25:27" customFormat="1">
      <c r="Y411" s="308"/>
      <c r="AA411" s="316"/>
    </row>
    <row r="412" spans="25:27" customFormat="1">
      <c r="Y412" s="308"/>
      <c r="AA412" s="316"/>
    </row>
    <row r="413" spans="25:27" customFormat="1">
      <c r="Y413" s="308"/>
      <c r="AA413" s="316"/>
    </row>
    <row r="414" spans="25:27" customFormat="1">
      <c r="Y414" s="308"/>
      <c r="AA414" s="316"/>
    </row>
    <row r="415" spans="25:27" customFormat="1">
      <c r="Y415" s="308"/>
      <c r="AA415" s="316"/>
    </row>
    <row r="416" spans="25:27" customFormat="1">
      <c r="Y416" s="308"/>
      <c r="AA416" s="316"/>
    </row>
    <row r="417" spans="1:48" customFormat="1">
      <c r="Y417" s="308"/>
      <c r="AA417" s="316"/>
    </row>
    <row r="418" spans="1:48" customFormat="1">
      <c r="Y418" s="308"/>
      <c r="AA418" s="316"/>
    </row>
    <row r="419" spans="1:48" customFormat="1">
      <c r="Y419" s="308"/>
      <c r="AA419" s="316"/>
    </row>
    <row r="420" spans="1:48" customFormat="1">
      <c r="Y420" s="308"/>
      <c r="AA420" s="316"/>
    </row>
    <row r="421" spans="1:48" customFormat="1">
      <c r="Y421" s="308"/>
      <c r="AA421" s="316"/>
    </row>
    <row r="422" spans="1:48" customFormat="1">
      <c r="Y422" s="308"/>
      <c r="AA422" s="316"/>
    </row>
    <row r="423" spans="1:48" customFormat="1">
      <c r="Y423" s="308"/>
      <c r="AA423" s="316"/>
    </row>
    <row r="424" spans="1:48" customFormat="1">
      <c r="Y424" s="308"/>
      <c r="AA424" s="316"/>
    </row>
    <row r="425" spans="1:48" customFormat="1">
      <c r="Y425" s="308"/>
      <c r="AA425" s="316"/>
    </row>
    <row r="426" spans="1:48" customFormat="1">
      <c r="Y426" s="308"/>
      <c r="AA426" s="316"/>
    </row>
    <row r="427" spans="1:48" customFormat="1">
      <c r="Y427" s="308"/>
      <c r="AA427" s="316"/>
    </row>
    <row r="428" spans="1:48" customFormat="1">
      <c r="Y428" s="308"/>
      <c r="AA428" s="316"/>
    </row>
    <row r="429" spans="1:48" customFormat="1">
      <c r="Y429" s="308"/>
      <c r="AA429" s="316"/>
    </row>
    <row r="430" spans="1:48" customFormat="1">
      <c r="Y430" s="308"/>
      <c r="AA430" s="316"/>
    </row>
    <row r="431" spans="1:48">
      <c r="A431"/>
      <c r="B431"/>
      <c r="C431"/>
      <c r="D431"/>
      <c r="E431"/>
      <c r="F431"/>
      <c r="G431"/>
      <c r="H431"/>
      <c r="I431"/>
      <c r="J431"/>
      <c r="K431"/>
      <c r="L431"/>
      <c r="M431"/>
      <c r="N431"/>
      <c r="O431"/>
      <c r="P431"/>
      <c r="Q431"/>
      <c r="R431"/>
      <c r="S431"/>
      <c r="T431"/>
      <c r="U431"/>
      <c r="V431"/>
      <c r="W431"/>
      <c r="X431"/>
      <c r="Y431" s="308"/>
      <c r="Z431"/>
      <c r="AA431" s="316"/>
      <c r="AB431"/>
      <c r="AC431"/>
      <c r="AD431"/>
      <c r="AE431"/>
      <c r="AF431"/>
      <c r="AG431"/>
      <c r="AH431"/>
      <c r="AI431"/>
      <c r="AJ431"/>
      <c r="AK431"/>
      <c r="AL431"/>
      <c r="AM431"/>
      <c r="AN431"/>
      <c r="AO431"/>
      <c r="AP431"/>
      <c r="AQ431"/>
      <c r="AR431"/>
      <c r="AS431"/>
      <c r="AT431"/>
      <c r="AU431"/>
      <c r="AV431"/>
    </row>
    <row r="432" spans="1:48" s="1" customFormat="1">
      <c r="A432" s="19"/>
      <c r="B432" s="2"/>
      <c r="C432" s="2"/>
      <c r="D432" s="4"/>
      <c r="E432" s="4"/>
      <c r="F432" s="4"/>
      <c r="G432" s="4"/>
      <c r="H432" s="4"/>
      <c r="I432" s="4"/>
      <c r="J432" s="2"/>
      <c r="K432" s="7"/>
      <c r="L432" s="7"/>
      <c r="M432" s="7"/>
      <c r="N432" s="7"/>
      <c r="O432" s="7"/>
      <c r="P432" s="7"/>
      <c r="Q432" s="7"/>
      <c r="R432" s="22"/>
      <c r="S432" s="2"/>
      <c r="T432" s="2"/>
      <c r="U432" s="2"/>
      <c r="V432" s="5"/>
      <c r="W432" s="5"/>
      <c r="X432" s="5"/>
      <c r="Y432" s="301"/>
      <c r="Z432" s="5"/>
      <c r="AA432" s="310"/>
      <c r="AB432" s="5"/>
      <c r="AC432" s="5"/>
      <c r="AD432" s="5"/>
      <c r="AE432" s="5"/>
      <c r="AF432" s="5"/>
      <c r="AG432" s="5"/>
      <c r="AH432" s="5"/>
      <c r="AI432" s="5"/>
      <c r="AJ432" s="5"/>
      <c r="AK432" s="5"/>
      <c r="AL432" s="5"/>
      <c r="AM432" s="5"/>
      <c r="AN432" s="5"/>
      <c r="AO432" s="5"/>
      <c r="AP432" s="5"/>
      <c r="AQ432" s="5"/>
      <c r="AR432" s="5"/>
      <c r="AS432" s="5"/>
      <c r="AT432" s="5"/>
      <c r="AU432" s="5"/>
      <c r="AV432" s="5"/>
    </row>
    <row r="433" spans="1:48">
      <c r="I433" s="6"/>
      <c r="J433" s="19"/>
      <c r="K433" s="20"/>
      <c r="L433" s="20"/>
      <c r="M433" s="20"/>
      <c r="N433" s="20"/>
      <c r="O433" s="20"/>
      <c r="P433" s="20"/>
      <c r="Q433" s="20"/>
      <c r="R433" s="21"/>
      <c r="S433" s="19"/>
      <c r="T433" s="19"/>
      <c r="U433" s="19"/>
      <c r="V433" s="1"/>
      <c r="W433" s="1"/>
      <c r="X433" s="1"/>
      <c r="Y433" s="309"/>
      <c r="Z433" s="1"/>
      <c r="AA433" s="317"/>
      <c r="AB433" s="1"/>
      <c r="AC433" s="1"/>
      <c r="AD433" s="1"/>
      <c r="AE433" s="1"/>
      <c r="AF433" s="1"/>
      <c r="AG433" s="1"/>
      <c r="AH433" s="1"/>
      <c r="AI433" s="1"/>
      <c r="AJ433" s="1"/>
      <c r="AK433" s="1"/>
      <c r="AL433" s="1"/>
      <c r="AM433" s="1"/>
      <c r="AN433" s="1"/>
      <c r="AO433" s="1"/>
      <c r="AP433" s="1"/>
      <c r="AQ433" s="1"/>
      <c r="AR433" s="1"/>
      <c r="AS433" s="1"/>
      <c r="AT433" s="1"/>
      <c r="AU433" s="1"/>
      <c r="AV433" s="1"/>
    </row>
    <row r="434" spans="1:48">
      <c r="A434" s="19"/>
      <c r="B434" s="19"/>
      <c r="C434" s="19"/>
      <c r="D434" s="6"/>
      <c r="E434" s="6"/>
      <c r="F434" s="6"/>
      <c r="G434" s="6"/>
      <c r="H434" s="6"/>
    </row>
    <row r="435" spans="1:48">
      <c r="A435" s="8"/>
      <c r="B435" s="3"/>
      <c r="C435" s="23"/>
      <c r="H435" s="8"/>
    </row>
    <row r="436" spans="1:48">
      <c r="A436" s="8"/>
      <c r="B436" s="3"/>
      <c r="C436" s="23"/>
      <c r="H436" s="8"/>
    </row>
    <row r="437" spans="1:48">
      <c r="B437" s="3"/>
      <c r="C437" s="23"/>
      <c r="H437" s="8"/>
    </row>
    <row r="438" spans="1:48">
      <c r="B438" s="3"/>
      <c r="C438" s="23"/>
      <c r="H438" s="8"/>
    </row>
    <row r="439" spans="1:48">
      <c r="B439" s="3"/>
      <c r="C439" s="23"/>
      <c r="H439" s="8"/>
    </row>
    <row r="440" spans="1:48">
      <c r="B440" s="3"/>
      <c r="C440" s="23"/>
      <c r="H440" s="8"/>
    </row>
    <row r="441" spans="1:48">
      <c r="B441" s="3"/>
      <c r="C441" s="23"/>
      <c r="H441" s="8"/>
    </row>
    <row r="443" spans="1:48">
      <c r="A443" s="19"/>
    </row>
    <row r="444" spans="1:48" s="1" customFormat="1">
      <c r="A444" s="2"/>
      <c r="B444" s="2"/>
      <c r="C444" s="2"/>
      <c r="D444" s="4"/>
      <c r="E444" s="4"/>
      <c r="F444" s="4"/>
      <c r="G444" s="4"/>
      <c r="H444" s="4"/>
      <c r="I444" s="4"/>
      <c r="J444" s="2"/>
      <c r="K444" s="7"/>
      <c r="L444" s="7"/>
      <c r="M444" s="7"/>
      <c r="N444" s="7"/>
      <c r="O444" s="7"/>
      <c r="P444" s="7"/>
      <c r="Q444" s="7"/>
      <c r="R444" s="22"/>
      <c r="S444" s="2"/>
      <c r="T444" s="2"/>
      <c r="U444" s="2"/>
      <c r="V444" s="5"/>
      <c r="W444" s="5"/>
      <c r="X444" s="5"/>
      <c r="Y444" s="301"/>
      <c r="Z444" s="5"/>
      <c r="AA444" s="310"/>
      <c r="AB444" s="5"/>
      <c r="AC444" s="5"/>
      <c r="AD444" s="5"/>
      <c r="AE444" s="5"/>
      <c r="AF444" s="5"/>
      <c r="AG444" s="5"/>
      <c r="AH444" s="5"/>
      <c r="AI444" s="5"/>
      <c r="AJ444" s="5"/>
      <c r="AK444" s="5"/>
      <c r="AL444" s="5"/>
      <c r="AM444" s="5"/>
      <c r="AN444" s="5"/>
      <c r="AO444" s="5"/>
      <c r="AP444" s="5"/>
      <c r="AQ444" s="5"/>
      <c r="AR444" s="5"/>
      <c r="AS444" s="5"/>
      <c r="AT444" s="5"/>
      <c r="AU444" s="5"/>
      <c r="AV444" s="5"/>
    </row>
    <row r="445" spans="1:48">
      <c r="A445" s="19"/>
      <c r="B445" s="19"/>
      <c r="C445" s="19"/>
      <c r="D445" s="6"/>
      <c r="E445" s="6"/>
      <c r="F445" s="6"/>
      <c r="G445" s="6"/>
      <c r="H445" s="6"/>
      <c r="I445" s="6"/>
      <c r="J445" s="19"/>
      <c r="K445" s="20"/>
      <c r="L445" s="20"/>
      <c r="M445" s="20"/>
      <c r="N445" s="20"/>
      <c r="O445" s="20"/>
      <c r="P445" s="20"/>
      <c r="Q445" s="20"/>
      <c r="R445" s="21"/>
      <c r="S445" s="19"/>
      <c r="T445" s="19"/>
      <c r="U445" s="19"/>
      <c r="V445" s="1"/>
      <c r="W445" s="1"/>
      <c r="X445" s="1"/>
      <c r="Y445" s="309"/>
      <c r="Z445" s="1"/>
      <c r="AA445" s="317"/>
      <c r="AB445" s="1"/>
      <c r="AC445" s="1"/>
      <c r="AD445" s="1"/>
      <c r="AE445" s="1"/>
      <c r="AF445" s="1"/>
      <c r="AG445" s="1"/>
      <c r="AH445" s="1"/>
      <c r="AI445" s="1"/>
      <c r="AJ445" s="1"/>
      <c r="AK445" s="1"/>
      <c r="AL445" s="1"/>
      <c r="AM445" s="1"/>
      <c r="AN445" s="1"/>
      <c r="AO445" s="1"/>
      <c r="AP445" s="1"/>
      <c r="AQ445" s="1"/>
      <c r="AR445" s="1"/>
      <c r="AS445" s="1"/>
      <c r="AT445" s="1"/>
      <c r="AU445" s="1"/>
      <c r="AV445" s="1"/>
    </row>
    <row r="446" spans="1:48">
      <c r="A446" s="8"/>
      <c r="B446" s="3"/>
      <c r="C446" s="23"/>
      <c r="H446" s="8"/>
    </row>
    <row r="447" spans="1:48">
      <c r="B447" s="3"/>
      <c r="C447" s="23"/>
      <c r="H447" s="8"/>
    </row>
    <row r="448" spans="1:48">
      <c r="A448" s="8"/>
      <c r="B448" s="3"/>
      <c r="C448" s="23"/>
      <c r="H448" s="8"/>
    </row>
    <row r="449" spans="2:8">
      <c r="B449" s="3"/>
      <c r="C449" s="23"/>
      <c r="H449" s="8"/>
    </row>
    <row r="450" spans="2:8">
      <c r="B450" s="3"/>
      <c r="C450" s="23"/>
      <c r="H450" s="8"/>
    </row>
    <row r="452" spans="2:8">
      <c r="B452" s="3"/>
      <c r="C452" s="23"/>
      <c r="H452" s="8"/>
    </row>
    <row r="453" spans="2:8">
      <c r="B453" s="3"/>
      <c r="C453" s="23"/>
      <c r="H453" s="8"/>
    </row>
    <row r="454" spans="2:8">
      <c r="B454" s="3"/>
      <c r="C454" s="23"/>
      <c r="H454" s="8"/>
    </row>
    <row r="456" spans="2:8">
      <c r="B456" s="3"/>
      <c r="C456" s="23"/>
      <c r="H456" s="8"/>
    </row>
    <row r="457" spans="2:8">
      <c r="B457" s="3"/>
      <c r="C457" s="23"/>
      <c r="H457" s="8"/>
    </row>
    <row r="460" spans="2:8">
      <c r="B460" s="3"/>
      <c r="C460" s="23"/>
      <c r="H460" s="8"/>
    </row>
    <row r="463" spans="2:8">
      <c r="B463" s="3"/>
      <c r="C463" s="23"/>
      <c r="H463" s="8"/>
    </row>
    <row r="464" spans="2:8">
      <c r="B464" s="3"/>
      <c r="C464" s="23"/>
      <c r="H464" s="8"/>
    </row>
    <row r="465" spans="2:8">
      <c r="B465" s="3"/>
      <c r="C465" s="23"/>
      <c r="H465" s="8"/>
    </row>
    <row r="466" spans="2:8">
      <c r="B466" s="3"/>
      <c r="C466" s="23"/>
      <c r="H466" s="8"/>
    </row>
  </sheetData>
  <sortState xmlns:xlrd2="http://schemas.microsoft.com/office/spreadsheetml/2017/richdata2" ref="AD193:AE242">
    <sortCondition ref="AD193:AD242"/>
  </sortState>
  <mergeCells count="2">
    <mergeCell ref="A182:C182"/>
    <mergeCell ref="P189:W190"/>
  </mergeCells>
  <phoneticPr fontId="0" type="noConversion"/>
  <pageMargins left="0.75" right="0.75" top="1" bottom="1" header="0.5" footer="0.5"/>
  <pageSetup orientation="portrait" horizontalDpi="4294967292" verticalDpi="4294967292"/>
  <ignoredErrors>
    <ignoredError sqref="A159" emptyCellReference="1"/>
  </ignoredErrors>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E21B-30FF-2E45-B08D-9AB2E3EB985D}">
  <dimension ref="A1:W39"/>
  <sheetViews>
    <sheetView topLeftCell="A9" workbookViewId="0">
      <selection activeCell="A40" sqref="A40"/>
    </sheetView>
  </sheetViews>
  <sheetFormatPr defaultColWidth="10.85546875" defaultRowHeight="15"/>
  <cols>
    <col min="1" max="1" width="12.140625" style="417" customWidth="1"/>
    <col min="2" max="16384" width="10.85546875" style="417"/>
  </cols>
  <sheetData>
    <row r="1" spans="1:23" ht="18">
      <c r="A1" s="918" t="s">
        <v>613</v>
      </c>
      <c r="B1" s="913"/>
      <c r="C1" s="913"/>
      <c r="D1" s="913"/>
      <c r="E1" s="913"/>
      <c r="F1" s="913"/>
      <c r="G1" s="913"/>
      <c r="N1" s="913"/>
      <c r="O1" s="913"/>
      <c r="P1" s="913"/>
      <c r="Q1" s="913"/>
      <c r="R1" s="923" t="s">
        <v>607</v>
      </c>
      <c r="S1" s="913"/>
      <c r="T1" s="913"/>
      <c r="U1" s="913"/>
      <c r="V1" s="913"/>
      <c r="W1" s="913"/>
    </row>
    <row r="2" spans="1:23" ht="15.75">
      <c r="A2" s="417" t="s">
        <v>597</v>
      </c>
      <c r="N2" s="913"/>
      <c r="O2" s="922" t="s">
        <v>608</v>
      </c>
      <c r="P2" s="913"/>
      <c r="Q2" s="913"/>
      <c r="R2" s="913"/>
      <c r="S2" s="913"/>
      <c r="T2" s="921" t="s">
        <v>22</v>
      </c>
      <c r="U2" s="917" t="s">
        <v>592</v>
      </c>
      <c r="V2" s="913"/>
      <c r="W2" s="913"/>
    </row>
    <row r="3" spans="1:23">
      <c r="A3" s="417" t="s">
        <v>610</v>
      </c>
      <c r="N3" s="924" t="s">
        <v>527</v>
      </c>
      <c r="O3" s="919" t="s">
        <v>584</v>
      </c>
      <c r="P3" s="919" t="s">
        <v>563</v>
      </c>
      <c r="Q3" s="919" t="s">
        <v>586</v>
      </c>
      <c r="R3" s="919" t="s">
        <v>585</v>
      </c>
      <c r="S3" s="919" t="s">
        <v>574</v>
      </c>
      <c r="T3" s="919" t="s">
        <v>611</v>
      </c>
      <c r="U3" s="920" t="s">
        <v>587</v>
      </c>
      <c r="V3" s="920" t="s">
        <v>588</v>
      </c>
      <c r="W3" s="920" t="s">
        <v>589</v>
      </c>
    </row>
    <row r="4" spans="1:23">
      <c r="A4" s="417" t="s">
        <v>615</v>
      </c>
      <c r="S4" s="914">
        <f>O4-(O4*0.2293)</f>
        <v>0</v>
      </c>
    </row>
    <row r="5" spans="1:23">
      <c r="A5" s="417" t="s">
        <v>616</v>
      </c>
      <c r="S5" s="914"/>
    </row>
    <row r="6" spans="1:23">
      <c r="A6" s="417" t="s">
        <v>603</v>
      </c>
    </row>
    <row r="7" spans="1:23">
      <c r="A7" s="417" t="s">
        <v>614</v>
      </c>
    </row>
    <row r="8" spans="1:23">
      <c r="A8" s="417" t="s">
        <v>598</v>
      </c>
    </row>
    <row r="9" spans="1:23">
      <c r="A9" s="417" t="s">
        <v>565</v>
      </c>
    </row>
    <row r="10" spans="1:23">
      <c r="A10" s="417" t="s">
        <v>566</v>
      </c>
    </row>
    <row r="11" spans="1:23">
      <c r="A11" s="417" t="s">
        <v>571</v>
      </c>
    </row>
    <row r="12" spans="1:23">
      <c r="A12" s="417" t="s">
        <v>567</v>
      </c>
    </row>
    <row r="13" spans="1:23">
      <c r="A13" s="417" t="s">
        <v>568</v>
      </c>
    </row>
    <row r="14" spans="1:23">
      <c r="A14" s="417" t="s">
        <v>599</v>
      </c>
      <c r="H14" s="915" t="s">
        <v>563</v>
      </c>
      <c r="I14" s="916">
        <v>0.2974</v>
      </c>
      <c r="J14" s="915" t="s">
        <v>564</v>
      </c>
      <c r="K14" s="916">
        <v>6.8199999999999997E-2</v>
      </c>
    </row>
    <row r="15" spans="1:23">
      <c r="A15" s="914" t="s">
        <v>569</v>
      </c>
      <c r="B15" s="417" t="s">
        <v>570</v>
      </c>
    </row>
    <row r="16" spans="1:23">
      <c r="A16" s="417" t="s">
        <v>605</v>
      </c>
    </row>
    <row r="17" spans="1:5">
      <c r="A17" s="417" t="s">
        <v>604</v>
      </c>
    </row>
    <row r="18" spans="1:5">
      <c r="A18" s="417" t="s">
        <v>572</v>
      </c>
    </row>
    <row r="20" spans="1:5" ht="15.75">
      <c r="A20" s="912" t="s">
        <v>573</v>
      </c>
    </row>
    <row r="21" spans="1:5">
      <c r="A21" s="417" t="s">
        <v>574</v>
      </c>
      <c r="B21" s="417" t="s">
        <v>575</v>
      </c>
      <c r="C21" s="417" t="s">
        <v>578</v>
      </c>
    </row>
    <row r="22" spans="1:5">
      <c r="A22" s="417" t="s">
        <v>579</v>
      </c>
    </row>
    <row r="23" spans="1:5">
      <c r="A23" s="417" t="s">
        <v>576</v>
      </c>
      <c r="C23" s="417" t="s">
        <v>577</v>
      </c>
      <c r="E23" s="417" t="s">
        <v>582</v>
      </c>
    </row>
    <row r="24" spans="1:5">
      <c r="A24" s="417" t="s">
        <v>580</v>
      </c>
    </row>
    <row r="25" spans="1:5">
      <c r="A25" s="417" t="s">
        <v>581</v>
      </c>
    </row>
    <row r="26" spans="1:5">
      <c r="A26" s="417" t="s">
        <v>583</v>
      </c>
    </row>
    <row r="27" spans="1:5">
      <c r="A27" s="417" t="s">
        <v>600</v>
      </c>
    </row>
    <row r="29" spans="1:5" ht="15.75">
      <c r="A29" s="912" t="s">
        <v>590</v>
      </c>
    </row>
    <row r="30" spans="1:5">
      <c r="A30" s="417" t="s">
        <v>602</v>
      </c>
    </row>
    <row r="31" spans="1:5">
      <c r="A31" s="417" t="s">
        <v>601</v>
      </c>
    </row>
    <row r="32" spans="1:5">
      <c r="A32" s="417" t="s">
        <v>591</v>
      </c>
    </row>
    <row r="33" spans="1:1">
      <c r="A33" s="417" t="s">
        <v>593</v>
      </c>
    </row>
    <row r="34" spans="1:1">
      <c r="A34" s="417" t="s">
        <v>594</v>
      </c>
    </row>
    <row r="35" spans="1:1">
      <c r="A35" s="417" t="s">
        <v>606</v>
      </c>
    </row>
    <row r="36" spans="1:1">
      <c r="A36" s="916" t="s">
        <v>612</v>
      </c>
    </row>
    <row r="37" spans="1:1">
      <c r="A37" s="916" t="s">
        <v>595</v>
      </c>
    </row>
    <row r="38" spans="1:1">
      <c r="A38" s="916" t="s">
        <v>609</v>
      </c>
    </row>
    <row r="39" spans="1:1">
      <c r="A39" s="916" t="s">
        <v>596</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U92"/>
  <sheetViews>
    <sheetView topLeftCell="A14" zoomScale="150" workbookViewId="0">
      <selection activeCell="B26" sqref="B26"/>
    </sheetView>
  </sheetViews>
  <sheetFormatPr defaultColWidth="9.140625" defaultRowHeight="12.75"/>
  <cols>
    <col min="1" max="1" width="14.140625" style="2" customWidth="1"/>
    <col min="2" max="2" width="13.42578125" style="2" customWidth="1"/>
    <col min="3" max="3" width="12.42578125" style="2" customWidth="1"/>
    <col min="4" max="4" width="15.7109375" style="2" customWidth="1"/>
    <col min="5" max="5" width="12" style="2" customWidth="1"/>
    <col min="6" max="6" width="15.42578125" style="2" customWidth="1"/>
    <col min="7" max="7" width="11.140625" style="2" customWidth="1"/>
    <col min="8" max="8" width="3" style="2" customWidth="1"/>
    <col min="9" max="9" width="14.7109375" style="2" customWidth="1"/>
    <col min="10" max="10" width="11.42578125" style="2" customWidth="1"/>
    <col min="11" max="11" width="13.140625" style="2" customWidth="1"/>
    <col min="12" max="12" width="12.7109375" style="2" customWidth="1"/>
    <col min="13" max="14" width="12.85546875" style="2" customWidth="1"/>
    <col min="15" max="16" width="9.140625" style="2"/>
    <col min="17" max="17" width="10.140625" style="2" customWidth="1"/>
    <col min="18" max="18" width="12.85546875" customWidth="1"/>
    <col min="19" max="19" width="13.140625" customWidth="1"/>
    <col min="20" max="20" width="12.42578125" customWidth="1"/>
    <col min="22" max="16384" width="9.140625" style="2"/>
  </cols>
  <sheetData>
    <row r="1" spans="1:21" ht="14.25">
      <c r="A1" s="290"/>
      <c r="B1" s="291"/>
      <c r="C1" s="291"/>
      <c r="D1" s="291"/>
      <c r="E1" s="291"/>
      <c r="F1" s="892" t="s">
        <v>539</v>
      </c>
      <c r="G1" s="291"/>
      <c r="H1" s="291"/>
      <c r="I1" s="291"/>
      <c r="J1" s="291"/>
      <c r="K1" s="291"/>
      <c r="L1" s="290"/>
      <c r="M1" s="290"/>
      <c r="N1" s="290"/>
      <c r="O1" s="290"/>
      <c r="P1" s="290"/>
      <c r="Q1" s="51"/>
    </row>
    <row r="2" spans="1:21">
      <c r="A2" s="147"/>
      <c r="B2" s="147"/>
      <c r="C2" s="147"/>
      <c r="D2" s="147"/>
      <c r="E2" s="292"/>
      <c r="F2" s="147"/>
      <c r="G2" s="147"/>
      <c r="H2" s="147"/>
      <c r="I2" s="292"/>
      <c r="J2" s="147"/>
      <c r="K2" s="147"/>
      <c r="L2" s="147"/>
      <c r="M2" s="147"/>
      <c r="N2" s="147"/>
      <c r="O2" s="147"/>
      <c r="P2" s="147"/>
      <c r="Q2" s="147"/>
    </row>
    <row r="3" spans="1:21" s="19" customFormat="1">
      <c r="A3" s="292"/>
      <c r="B3" s="292"/>
      <c r="C3" s="292"/>
      <c r="D3" s="292"/>
      <c r="E3" s="292"/>
      <c r="F3" s="292"/>
      <c r="G3" s="292"/>
      <c r="H3" s="292"/>
      <c r="I3" s="292"/>
      <c r="J3" s="292"/>
      <c r="K3" s="292"/>
      <c r="L3" s="292"/>
      <c r="M3" s="292"/>
      <c r="N3" s="292"/>
      <c r="O3" s="292"/>
      <c r="P3" s="292"/>
      <c r="Q3" s="292"/>
      <c r="R3"/>
      <c r="S3"/>
      <c r="T3"/>
      <c r="U3"/>
    </row>
    <row r="4" spans="1:21" ht="14.25">
      <c r="A4" s="147"/>
      <c r="B4" s="888" t="s">
        <v>330</v>
      </c>
      <c r="C4" s="522"/>
      <c r="D4" s="522"/>
      <c r="E4" s="522"/>
      <c r="F4" s="522"/>
      <c r="G4" s="522"/>
      <c r="H4" s="522"/>
      <c r="I4" s="522"/>
      <c r="J4" s="522"/>
      <c r="K4" s="522"/>
      <c r="L4" s="522"/>
      <c r="M4" s="147"/>
      <c r="N4" s="147"/>
      <c r="O4" s="147"/>
      <c r="P4" s="147"/>
      <c r="Q4" s="147"/>
    </row>
    <row r="5" spans="1:21" ht="14.25">
      <c r="A5" s="147"/>
      <c r="B5" s="889" t="s">
        <v>620</v>
      </c>
      <c r="C5" s="523"/>
      <c r="D5" s="523"/>
      <c r="E5" s="523"/>
      <c r="F5" s="523"/>
      <c r="G5" s="523"/>
      <c r="H5" s="523"/>
      <c r="I5" s="523"/>
      <c r="J5" s="523"/>
      <c r="K5" s="523"/>
      <c r="L5" s="523"/>
      <c r="M5" s="147"/>
      <c r="N5" s="147"/>
      <c r="O5" s="147"/>
      <c r="P5" s="147"/>
      <c r="Q5" s="147"/>
    </row>
    <row r="6" spans="1:21">
      <c r="A6" s="147"/>
      <c r="B6" s="890" t="s">
        <v>214</v>
      </c>
      <c r="C6" s="523"/>
      <c r="D6" s="523"/>
      <c r="E6" s="523"/>
      <c r="F6" s="523"/>
      <c r="G6" s="523"/>
      <c r="H6" s="523"/>
      <c r="I6" s="523"/>
      <c r="J6" s="523"/>
      <c r="K6" s="523"/>
      <c r="L6" s="523"/>
      <c r="M6" s="147"/>
      <c r="N6" s="293"/>
      <c r="O6" s="293"/>
      <c r="P6" s="293"/>
      <c r="Q6" s="293"/>
    </row>
    <row r="7" spans="1:21" ht="14.25">
      <c r="A7" s="147"/>
      <c r="B7" s="889" t="s">
        <v>99</v>
      </c>
      <c r="C7" s="523"/>
      <c r="D7" s="523"/>
      <c r="E7" s="523"/>
      <c r="F7" s="523"/>
      <c r="G7" s="523"/>
      <c r="H7" s="523"/>
      <c r="I7" s="523"/>
      <c r="J7" s="523"/>
      <c r="K7" s="523"/>
      <c r="L7" s="523"/>
      <c r="M7" s="147"/>
      <c r="N7" s="293"/>
      <c r="O7" s="293"/>
      <c r="P7" s="293"/>
      <c r="Q7" s="293"/>
    </row>
    <row r="8" spans="1:21" ht="14.25">
      <c r="A8" s="147"/>
      <c r="B8" s="889" t="s">
        <v>257</v>
      </c>
      <c r="C8" s="523"/>
      <c r="D8" s="523"/>
      <c r="E8" s="523"/>
      <c r="F8" s="523"/>
      <c r="G8" s="523"/>
      <c r="H8" s="523"/>
      <c r="I8" s="523"/>
      <c r="J8" s="523"/>
      <c r="K8" s="523"/>
      <c r="L8" s="523"/>
      <c r="M8" s="147"/>
      <c r="N8" s="293"/>
      <c r="O8" s="293"/>
      <c r="P8" s="293"/>
      <c r="Q8" s="293"/>
    </row>
    <row r="9" spans="1:21">
      <c r="A9" s="147"/>
      <c r="B9" s="890" t="s">
        <v>320</v>
      </c>
      <c r="C9" s="523"/>
      <c r="D9" s="523"/>
      <c r="E9" s="523"/>
      <c r="F9" s="523"/>
      <c r="G9" s="523"/>
      <c r="H9" s="523"/>
      <c r="I9" s="523"/>
      <c r="J9" s="523"/>
      <c r="K9" s="523"/>
      <c r="L9" s="523"/>
      <c r="M9" s="147"/>
      <c r="N9" s="293"/>
      <c r="O9" s="293"/>
      <c r="P9" s="293"/>
      <c r="Q9" s="293"/>
    </row>
    <row r="10" spans="1:21">
      <c r="A10" s="147"/>
      <c r="B10" s="891" t="s">
        <v>540</v>
      </c>
      <c r="C10" s="523"/>
      <c r="D10" s="523"/>
      <c r="E10" s="523"/>
      <c r="F10" s="523"/>
      <c r="G10" s="523"/>
      <c r="H10" s="523"/>
      <c r="I10" s="523"/>
      <c r="J10" s="523"/>
      <c r="K10" s="523"/>
      <c r="L10" s="523"/>
      <c r="M10" s="147"/>
      <c r="N10" s="293"/>
      <c r="O10" s="293"/>
      <c r="P10" s="293"/>
      <c r="Q10" s="293"/>
    </row>
    <row r="11" spans="1:21">
      <c r="A11" s="147"/>
      <c r="B11" s="890" t="s">
        <v>227</v>
      </c>
      <c r="C11" s="523"/>
      <c r="D11" s="523"/>
      <c r="E11" s="523"/>
      <c r="F11" s="523"/>
      <c r="G11" s="523"/>
      <c r="H11" s="523"/>
      <c r="I11" s="523"/>
      <c r="J11" s="523"/>
      <c r="K11" s="523"/>
      <c r="L11" s="523"/>
      <c r="M11" s="147"/>
      <c r="N11" s="147"/>
      <c r="O11" s="147"/>
      <c r="P11" s="147"/>
      <c r="Q11" s="147"/>
    </row>
    <row r="12" spans="1:21">
      <c r="A12" s="147"/>
      <c r="B12" s="890" t="s">
        <v>137</v>
      </c>
      <c r="C12" s="523"/>
      <c r="D12" s="523"/>
      <c r="E12" s="523"/>
      <c r="F12" s="523"/>
      <c r="G12" s="523"/>
      <c r="H12" s="523"/>
      <c r="I12" s="523"/>
      <c r="J12" s="523"/>
      <c r="K12" s="523"/>
      <c r="L12" s="523"/>
      <c r="M12" s="147"/>
      <c r="N12" s="147"/>
      <c r="O12" s="147"/>
      <c r="P12" s="147"/>
      <c r="Q12" s="147"/>
    </row>
    <row r="13" spans="1:21">
      <c r="A13" s="147"/>
      <c r="B13" s="890" t="s">
        <v>295</v>
      </c>
      <c r="C13" s="523"/>
      <c r="D13" s="523"/>
      <c r="E13" s="523"/>
      <c r="F13" s="523"/>
      <c r="G13" s="523"/>
      <c r="H13" s="523"/>
      <c r="I13" s="523"/>
      <c r="J13" s="523"/>
      <c r="K13" s="523"/>
      <c r="L13" s="523"/>
      <c r="M13" s="147"/>
      <c r="N13" s="147"/>
      <c r="O13" s="147"/>
      <c r="P13" s="147"/>
      <c r="Q13" s="147"/>
    </row>
    <row r="14" spans="1:21">
      <c r="A14" s="147"/>
      <c r="B14" s="147"/>
      <c r="C14" s="147"/>
      <c r="D14" s="147"/>
      <c r="E14" s="147"/>
      <c r="F14" s="147"/>
      <c r="G14" s="147"/>
      <c r="H14" s="147"/>
      <c r="I14" s="147"/>
      <c r="J14" s="147"/>
      <c r="K14" s="147"/>
      <c r="L14" s="147"/>
      <c r="M14" s="147"/>
      <c r="N14" s="147"/>
      <c r="O14" s="147"/>
      <c r="P14" s="147"/>
      <c r="Q14" s="147"/>
    </row>
    <row r="15" spans="1:21">
      <c r="A15" s="147"/>
      <c r="B15" s="147"/>
      <c r="C15" s="147"/>
      <c r="D15" s="147"/>
      <c r="E15" s="147"/>
      <c r="F15" s="147"/>
      <c r="G15" s="147"/>
      <c r="H15" s="147"/>
      <c r="I15" s="147"/>
      <c r="J15" s="147"/>
      <c r="K15" s="147"/>
      <c r="L15" s="147"/>
      <c r="M15" s="147"/>
      <c r="N15" s="147"/>
      <c r="O15" s="147"/>
      <c r="P15" s="147"/>
      <c r="Q15" s="147"/>
    </row>
    <row r="16" spans="1:21">
      <c r="A16" s="152" t="s">
        <v>618</v>
      </c>
      <c r="B16" s="150"/>
      <c r="C16" s="150"/>
      <c r="D16" s="150"/>
      <c r="E16" s="150"/>
      <c r="F16" s="150"/>
      <c r="G16" s="150"/>
      <c r="H16" s="151"/>
      <c r="I16" s="151"/>
      <c r="J16" s="151"/>
      <c r="K16" s="153"/>
      <c r="L16" s="153"/>
      <c r="M16" s="153"/>
      <c r="N16" s="153"/>
      <c r="O16" s="153"/>
      <c r="P16" s="153"/>
      <c r="Q16" s="147"/>
    </row>
    <row r="17" spans="1:17">
      <c r="A17" s="152" t="s">
        <v>178</v>
      </c>
      <c r="B17" s="150"/>
      <c r="C17" s="150"/>
      <c r="D17" s="150"/>
      <c r="E17" s="150"/>
      <c r="F17" s="150"/>
      <c r="G17" s="150"/>
      <c r="H17" s="151"/>
      <c r="I17" s="151"/>
      <c r="J17" s="151"/>
      <c r="K17" s="153"/>
      <c r="L17" s="153"/>
      <c r="M17" s="153"/>
      <c r="N17" s="153"/>
      <c r="O17" s="153"/>
      <c r="P17" s="153"/>
      <c r="Q17" s="147"/>
    </row>
    <row r="18" spans="1:17">
      <c r="A18" s="157" t="s">
        <v>316</v>
      </c>
      <c r="B18" s="156"/>
      <c r="C18" s="156"/>
      <c r="D18" s="156"/>
      <c r="E18" s="156"/>
      <c r="F18" s="156"/>
      <c r="G18" s="156"/>
      <c r="H18" s="156"/>
      <c r="I18" s="156"/>
      <c r="J18" s="156"/>
      <c r="K18" s="153"/>
      <c r="L18" s="158"/>
      <c r="M18" s="153"/>
      <c r="N18" s="153"/>
      <c r="O18" s="153"/>
      <c r="P18" s="153"/>
      <c r="Q18" s="147"/>
    </row>
    <row r="19" spans="1:17">
      <c r="A19" s="289" t="s">
        <v>208</v>
      </c>
      <c r="B19" s="289" t="str">
        <f>'1. U-Pb isotopic data reduction'!D153</f>
        <v>206Pb/238U</v>
      </c>
      <c r="C19" s="91"/>
      <c r="D19" s="91"/>
      <c r="E19" s="91"/>
      <c r="F19" s="91"/>
      <c r="G19" s="91"/>
      <c r="H19" s="147"/>
      <c r="I19" s="289" t="s">
        <v>208</v>
      </c>
      <c r="J19" s="289" t="s">
        <v>220</v>
      </c>
      <c r="K19" s="91"/>
      <c r="L19" s="91"/>
      <c r="M19" s="91"/>
      <c r="N19" s="91"/>
      <c r="O19" s="91"/>
      <c r="P19" s="91"/>
      <c r="Q19" s="147"/>
    </row>
    <row r="20" spans="1:17" ht="18">
      <c r="A20" s="91">
        <v>1</v>
      </c>
      <c r="B20" s="294">
        <f>('1. U-Pb isotopic data reduction'!D154)/('1. U-Pb isotopic data reduction'!D$176)</f>
        <v>0.96779064578507845</v>
      </c>
      <c r="C20" s="91"/>
      <c r="D20" s="91"/>
      <c r="E20" s="883" t="s">
        <v>538</v>
      </c>
      <c r="F20" s="91"/>
      <c r="G20" s="91"/>
      <c r="H20" s="147"/>
      <c r="I20" s="91">
        <v>1</v>
      </c>
      <c r="J20" s="92">
        <f>'1. U-Pb isotopic data reduction'!P28</f>
        <v>277386.40000000002</v>
      </c>
      <c r="K20" s="91"/>
      <c r="L20" s="91"/>
      <c r="M20" s="175" t="s">
        <v>242</v>
      </c>
      <c r="N20" s="91"/>
      <c r="O20" s="91"/>
      <c r="P20" s="91"/>
      <c r="Q20" s="147"/>
    </row>
    <row r="21" spans="1:17">
      <c r="A21" s="91">
        <v>2</v>
      </c>
      <c r="B21" s="294">
        <f>('1. U-Pb isotopic data reduction'!D155)/('1. U-Pb isotopic data reduction'!D$176)</f>
        <v>0.99750823434412128</v>
      </c>
      <c r="C21" s="91"/>
      <c r="D21" s="91"/>
      <c r="E21" s="91"/>
      <c r="F21" s="91"/>
      <c r="G21" s="91"/>
      <c r="H21" s="147"/>
      <c r="I21" s="91">
        <v>2</v>
      </c>
      <c r="J21" s="92">
        <f>'1. U-Pb isotopic data reduction'!P29</f>
        <v>294960.3</v>
      </c>
      <c r="K21" s="91"/>
      <c r="L21" s="91"/>
      <c r="M21" s="91"/>
      <c r="N21" s="91"/>
      <c r="O21" s="91"/>
      <c r="P21" s="91"/>
      <c r="Q21" s="147"/>
    </row>
    <row r="22" spans="1:17">
      <c r="A22" s="91">
        <v>3</v>
      </c>
      <c r="B22" s="294">
        <f>('1. U-Pb isotopic data reduction'!D156)/('1. U-Pb isotopic data reduction'!D$176)</f>
        <v>0.98512590577785342</v>
      </c>
      <c r="C22" s="91"/>
      <c r="D22" s="91"/>
      <c r="E22" s="91"/>
      <c r="F22" s="91"/>
      <c r="G22" s="91"/>
      <c r="H22" s="147"/>
      <c r="I22" s="91">
        <v>3</v>
      </c>
      <c r="J22" s="92">
        <f>'1. U-Pb isotopic data reduction'!P40</f>
        <v>232541</v>
      </c>
      <c r="K22" s="91"/>
      <c r="L22" s="91"/>
      <c r="M22" s="91"/>
      <c r="N22" s="91"/>
      <c r="O22" s="91"/>
      <c r="P22" s="91"/>
      <c r="Q22" s="147"/>
    </row>
    <row r="23" spans="1:17">
      <c r="A23" s="91">
        <v>4</v>
      </c>
      <c r="B23" s="294">
        <f>('1. U-Pb isotopic data reduction'!D157)/('1. U-Pb isotopic data reduction'!D$176)</f>
        <v>0.93675853715548574</v>
      </c>
      <c r="C23" s="91"/>
      <c r="D23" s="91"/>
      <c r="E23" s="91"/>
      <c r="F23" s="91"/>
      <c r="G23" s="91"/>
      <c r="H23" s="147"/>
      <c r="I23" s="91">
        <v>4</v>
      </c>
      <c r="J23" s="92">
        <f>'1. U-Pb isotopic data reduction'!P41</f>
        <v>192763.1</v>
      </c>
      <c r="K23" s="91"/>
      <c r="L23" s="91"/>
      <c r="M23" s="91"/>
      <c r="N23" s="91"/>
      <c r="O23" s="91"/>
      <c r="P23" s="91"/>
      <c r="Q23" s="147"/>
    </row>
    <row r="24" spans="1:17">
      <c r="A24" s="91">
        <v>5</v>
      </c>
      <c r="B24" s="294">
        <f>('1. U-Pb isotopic data reduction'!D158)/('1. U-Pb isotopic data reduction'!D$176)</f>
        <v>0.98906904099109649</v>
      </c>
      <c r="C24" s="91"/>
      <c r="D24" s="91"/>
      <c r="E24" s="91"/>
      <c r="F24" s="91"/>
      <c r="G24" s="91"/>
      <c r="H24" s="147"/>
      <c r="I24" s="91">
        <v>5</v>
      </c>
      <c r="J24" s="92">
        <f>'1. U-Pb isotopic data reduction'!P52</f>
        <v>169111.1</v>
      </c>
      <c r="K24" s="91"/>
      <c r="L24" s="91"/>
      <c r="M24" s="91"/>
      <c r="N24" s="91"/>
      <c r="O24" s="91"/>
      <c r="P24" s="91"/>
      <c r="Q24" s="147"/>
    </row>
    <row r="25" spans="1:17">
      <c r="A25" s="91">
        <v>6</v>
      </c>
      <c r="B25" s="294">
        <f>('1. U-Pb isotopic data reduction'!D159)/('1. U-Pb isotopic data reduction'!D$176)</f>
        <v>1.0537771733356001</v>
      </c>
      <c r="C25" s="91"/>
      <c r="D25" s="91"/>
      <c r="E25" s="91"/>
      <c r="F25" s="91"/>
      <c r="G25" s="91"/>
      <c r="H25" s="147"/>
      <c r="I25" s="91">
        <v>6</v>
      </c>
      <c r="J25" s="92">
        <f>'1. U-Pb isotopic data reduction'!P53</f>
        <v>250500.5</v>
      </c>
      <c r="K25" s="91"/>
      <c r="L25" s="91"/>
      <c r="M25" s="91"/>
      <c r="N25" s="91"/>
      <c r="O25" s="91"/>
      <c r="P25" s="91"/>
      <c r="Q25" s="147"/>
    </row>
    <row r="26" spans="1:17">
      <c r="A26" s="91">
        <v>7</v>
      </c>
      <c r="B26" s="294">
        <f>('1. U-Pb isotopic data reduction'!L160)/('1. U-Pb isotopic data reduction'!D$176)</f>
        <v>1.1638028857391787</v>
      </c>
      <c r="C26" s="91"/>
      <c r="D26" s="91"/>
      <c r="E26" s="91"/>
      <c r="F26" s="91"/>
      <c r="G26" s="91"/>
      <c r="H26" s="147"/>
      <c r="I26" s="91">
        <v>7</v>
      </c>
      <c r="J26" s="92">
        <f>'1. U-Pb isotopic data reduction'!P64</f>
        <v>612258.80000000005</v>
      </c>
      <c r="K26" s="91"/>
      <c r="L26" s="91"/>
      <c r="M26" s="91"/>
      <c r="N26" s="91"/>
      <c r="O26" s="91"/>
      <c r="P26" s="91"/>
      <c r="Q26" s="147"/>
    </row>
    <row r="27" spans="1:17">
      <c r="A27" s="91">
        <v>8</v>
      </c>
      <c r="B27" s="294">
        <f>('1. U-Pb isotopic data reduction'!L161)/('1. U-Pb isotopic data reduction'!D$176)</f>
        <v>1.1838483605686481</v>
      </c>
      <c r="C27" s="91"/>
      <c r="D27" s="91"/>
      <c r="E27" s="91"/>
      <c r="F27" s="91"/>
      <c r="G27" s="91"/>
      <c r="H27" s="147"/>
      <c r="I27" s="91">
        <v>8</v>
      </c>
      <c r="J27" s="92">
        <f>'1. U-Pb isotopic data reduction'!P65</f>
        <v>562697.69999999995</v>
      </c>
      <c r="K27" s="91"/>
      <c r="L27" s="91"/>
      <c r="M27" s="91"/>
      <c r="N27" s="91"/>
      <c r="O27" s="91"/>
      <c r="P27" s="91"/>
      <c r="Q27" s="147"/>
    </row>
    <row r="28" spans="1:17">
      <c r="A28" s="91">
        <v>9</v>
      </c>
      <c r="B28" s="294">
        <f>('1. U-Pb isotopic data reduction'!D162)/('1. U-Pb isotopic data reduction'!D$176)</f>
        <v>0.98906904099109649</v>
      </c>
      <c r="C28" s="91"/>
      <c r="D28" s="91"/>
      <c r="E28" s="91"/>
      <c r="F28" s="91"/>
      <c r="G28" s="91"/>
      <c r="H28" s="147"/>
      <c r="I28" s="91">
        <v>9</v>
      </c>
      <c r="J28" s="92">
        <f>'1. U-Pb isotopic data reduction'!P76</f>
        <v>169111.1</v>
      </c>
      <c r="K28" s="91"/>
      <c r="L28" s="91"/>
      <c r="M28" s="91"/>
      <c r="N28" s="91"/>
      <c r="O28" s="91"/>
      <c r="P28" s="91"/>
      <c r="Q28" s="147"/>
    </row>
    <row r="29" spans="1:17">
      <c r="A29" s="91">
        <v>10</v>
      </c>
      <c r="B29" s="294">
        <f>('1. U-Pb isotopic data reduction'!D163)/('1. U-Pb isotopic data reduction'!D$176)</f>
        <v>1.0179204827981896</v>
      </c>
      <c r="C29" s="91"/>
      <c r="D29" s="91"/>
      <c r="E29" s="91"/>
      <c r="F29" s="91"/>
      <c r="G29" s="91"/>
      <c r="H29" s="147"/>
      <c r="I29" s="91">
        <v>10</v>
      </c>
      <c r="J29" s="92">
        <f>'1. U-Pb isotopic data reduction'!P77</f>
        <v>204358.5</v>
      </c>
      <c r="K29" s="91"/>
      <c r="L29" s="91"/>
      <c r="M29" s="91"/>
      <c r="N29" s="91"/>
      <c r="O29" s="91"/>
      <c r="P29" s="91"/>
      <c r="Q29" s="147"/>
    </row>
    <row r="30" spans="1:17">
      <c r="A30" s="91">
        <v>11</v>
      </c>
      <c r="B30" s="294">
        <f>('1. U-Pb isotopic data reduction'!D164)/('1. U-Pb isotopic data reduction'!D$176)</f>
        <v>1.0226209651713807</v>
      </c>
      <c r="C30" s="91"/>
      <c r="D30" s="91"/>
      <c r="E30" s="91"/>
      <c r="F30" s="91"/>
      <c r="G30" s="91"/>
      <c r="H30" s="147"/>
      <c r="I30" s="91">
        <v>11</v>
      </c>
      <c r="J30" s="92">
        <f>'1. U-Pb isotopic data reduction'!P88</f>
        <v>310565.3</v>
      </c>
      <c r="K30" s="91"/>
      <c r="L30" s="91"/>
      <c r="M30" s="91"/>
      <c r="N30" s="91"/>
      <c r="O30" s="91"/>
      <c r="P30" s="91"/>
      <c r="Q30" s="147"/>
    </row>
    <row r="31" spans="1:17">
      <c r="A31" s="91">
        <v>12</v>
      </c>
      <c r="B31" s="294">
        <f>('1. U-Pb isotopic data reduction'!D165)/('1. U-Pb isotopic data reduction'!D$176)</f>
        <v>1.0403599736500988</v>
      </c>
      <c r="C31" s="91"/>
      <c r="D31" s="91"/>
      <c r="E31" s="91"/>
      <c r="F31" s="91"/>
      <c r="G31" s="91"/>
      <c r="H31" s="147"/>
      <c r="I31" s="91">
        <v>12</v>
      </c>
      <c r="J31" s="92">
        <f>'1. U-Pb isotopic data reduction'!P89</f>
        <v>506069.9</v>
      </c>
      <c r="K31" s="91"/>
      <c r="L31" s="91"/>
      <c r="M31" s="91"/>
      <c r="N31" s="91"/>
      <c r="O31" s="91"/>
      <c r="P31" s="91"/>
      <c r="Q31" s="147"/>
    </row>
    <row r="32" spans="1:17">
      <c r="A32" s="91">
        <v>13</v>
      </c>
      <c r="B32" s="294">
        <f>('1. U-Pb isotopic data reduction'!D166)/('1. U-Pb isotopic data reduction'!D$176)</f>
        <v>0</v>
      </c>
      <c r="C32" s="91"/>
      <c r="D32" s="91"/>
      <c r="E32" s="91"/>
      <c r="F32" s="91"/>
      <c r="G32" s="91"/>
      <c r="H32" s="147"/>
      <c r="I32" s="91">
        <v>13</v>
      </c>
      <c r="J32" s="92">
        <f>'1. U-Pb isotopic data reduction'!P100</f>
        <v>0</v>
      </c>
      <c r="K32" s="91"/>
      <c r="L32" s="91"/>
      <c r="M32" s="91"/>
      <c r="N32" s="91"/>
      <c r="O32" s="91"/>
      <c r="P32" s="91"/>
      <c r="Q32" s="147"/>
    </row>
    <row r="33" spans="1:17">
      <c r="A33" s="91">
        <v>14</v>
      </c>
      <c r="B33" s="294">
        <f>('1. U-Pb isotopic data reduction'!D167)/('1. U-Pb isotopic data reduction'!D$176)</f>
        <v>0</v>
      </c>
      <c r="C33" s="91"/>
      <c r="D33" s="91"/>
      <c r="E33" s="91"/>
      <c r="F33" s="91"/>
      <c r="G33" s="91"/>
      <c r="H33" s="147"/>
      <c r="I33" s="91">
        <v>14</v>
      </c>
      <c r="J33" s="92">
        <f>'1. U-Pb isotopic data reduction'!P101</f>
        <v>0</v>
      </c>
      <c r="K33" s="91"/>
      <c r="L33" s="91"/>
      <c r="M33" s="91"/>
      <c r="N33" s="91"/>
      <c r="O33" s="91"/>
      <c r="P33" s="91"/>
      <c r="Q33" s="147"/>
    </row>
    <row r="34" spans="1:17">
      <c r="A34" s="91">
        <v>15</v>
      </c>
      <c r="B34" s="294">
        <f>('1. U-Pb isotopic data reduction'!D168)/('1. U-Pb isotopic data reduction'!D$176)</f>
        <v>0</v>
      </c>
      <c r="C34" s="91"/>
      <c r="D34" s="91"/>
      <c r="E34" s="91"/>
      <c r="F34" s="91"/>
      <c r="G34" s="91"/>
      <c r="H34" s="147"/>
      <c r="I34" s="91">
        <v>15</v>
      </c>
      <c r="J34" s="92">
        <f>'1. U-Pb isotopic data reduction'!P112</f>
        <v>0</v>
      </c>
      <c r="K34" s="91"/>
      <c r="L34" s="91"/>
      <c r="M34" s="91"/>
      <c r="N34" s="91"/>
      <c r="O34" s="91"/>
      <c r="P34" s="91"/>
      <c r="Q34" s="147"/>
    </row>
    <row r="35" spans="1:17">
      <c r="A35" s="91">
        <v>16</v>
      </c>
      <c r="B35" s="294">
        <f>('1. U-Pb isotopic data reduction'!D169)/('1. U-Pb isotopic data reduction'!D$176)</f>
        <v>0</v>
      </c>
      <c r="C35" s="91"/>
      <c r="D35" s="91"/>
      <c r="E35" s="91"/>
      <c r="F35" s="91"/>
      <c r="G35" s="91"/>
      <c r="H35" s="147"/>
      <c r="I35" s="91">
        <v>16</v>
      </c>
      <c r="J35" s="92">
        <f>'1. U-Pb isotopic data reduction'!P113</f>
        <v>0</v>
      </c>
      <c r="K35" s="91"/>
      <c r="L35" s="91"/>
      <c r="M35" s="91"/>
      <c r="N35" s="91"/>
      <c r="O35" s="91"/>
      <c r="P35" s="91"/>
      <c r="Q35" s="147"/>
    </row>
    <row r="36" spans="1:17">
      <c r="A36" s="91">
        <v>17</v>
      </c>
      <c r="B36" s="294">
        <f>('1. U-Pb isotopic data reduction'!D170)/('1. U-Pb isotopic data reduction'!D$176)</f>
        <v>0</v>
      </c>
      <c r="C36" s="91"/>
      <c r="D36" s="91"/>
      <c r="E36" s="91"/>
      <c r="F36" s="91"/>
      <c r="G36" s="91"/>
      <c r="H36" s="147"/>
      <c r="I36" s="91">
        <v>17</v>
      </c>
      <c r="J36" s="92">
        <f>'1. U-Pb isotopic data reduction'!P124</f>
        <v>0</v>
      </c>
      <c r="K36" s="91"/>
      <c r="L36" s="91"/>
      <c r="M36" s="91"/>
      <c r="N36" s="91"/>
      <c r="O36" s="91"/>
      <c r="P36" s="91"/>
      <c r="Q36" s="147"/>
    </row>
    <row r="37" spans="1:17">
      <c r="A37" s="91">
        <v>18</v>
      </c>
      <c r="B37" s="294">
        <f>('1. U-Pb isotopic data reduction'!D171)/('1. U-Pb isotopic data reduction'!D$176)</f>
        <v>0</v>
      </c>
      <c r="C37" s="91"/>
      <c r="D37" s="91"/>
      <c r="E37" s="91"/>
      <c r="F37" s="91"/>
      <c r="G37" s="91"/>
      <c r="H37" s="147"/>
      <c r="I37" s="91">
        <v>18</v>
      </c>
      <c r="J37" s="92">
        <f>'1. U-Pb isotopic data reduction'!P125</f>
        <v>0</v>
      </c>
      <c r="K37" s="91"/>
      <c r="L37" s="91"/>
      <c r="M37" s="91"/>
      <c r="N37" s="91"/>
      <c r="O37" s="91"/>
      <c r="P37" s="91"/>
      <c r="Q37" s="147"/>
    </row>
    <row r="38" spans="1:17">
      <c r="A38" s="91">
        <v>19</v>
      </c>
      <c r="B38" s="294">
        <f>('1. U-Pb isotopic data reduction'!D172)/('1. U-Pb isotopic data reduction'!D$176)</f>
        <v>0</v>
      </c>
      <c r="C38" s="884" t="s">
        <v>447</v>
      </c>
      <c r="D38" s="91"/>
      <c r="E38" s="91"/>
      <c r="F38" s="91"/>
      <c r="G38" s="91"/>
      <c r="H38" s="147"/>
      <c r="I38" s="91">
        <v>19</v>
      </c>
      <c r="J38" s="92">
        <f>'1. U-Pb isotopic data reduction'!P136</f>
        <v>0</v>
      </c>
      <c r="K38" s="91"/>
      <c r="L38" s="91"/>
      <c r="M38" s="91"/>
      <c r="N38" s="91"/>
      <c r="O38" s="91"/>
      <c r="P38" s="91"/>
      <c r="Q38" s="147"/>
    </row>
    <row r="39" spans="1:17">
      <c r="A39" s="91">
        <v>20</v>
      </c>
      <c r="B39" s="294">
        <f>('1. U-Pb isotopic data reduction'!D173)/('1. U-Pb isotopic data reduction'!D$176)</f>
        <v>0</v>
      </c>
      <c r="C39" s="885" t="s">
        <v>455</v>
      </c>
      <c r="D39" s="91"/>
      <c r="E39" s="91"/>
      <c r="F39" s="91"/>
      <c r="G39" s="91"/>
      <c r="H39" s="147"/>
      <c r="I39" s="91">
        <v>20</v>
      </c>
      <c r="J39" s="92">
        <f>'1. U-Pb isotopic data reduction'!P137</f>
        <v>0</v>
      </c>
      <c r="K39" s="91"/>
      <c r="L39" s="91"/>
      <c r="M39" s="91"/>
      <c r="N39" s="91"/>
      <c r="O39" s="91"/>
      <c r="P39" s="91"/>
      <c r="Q39" s="147"/>
    </row>
    <row r="40" spans="1:17">
      <c r="A40" s="91">
        <v>21</v>
      </c>
      <c r="B40" s="294">
        <f>('1. U-Pb isotopic data reduction'!D174)/('1. U-Pb isotopic data reduction'!D$176)</f>
        <v>0</v>
      </c>
      <c r="C40" s="885" t="s">
        <v>446</v>
      </c>
      <c r="D40" s="91"/>
      <c r="E40" s="91"/>
      <c r="F40" s="91"/>
      <c r="G40" s="91"/>
      <c r="H40" s="147"/>
      <c r="I40" s="91">
        <v>21</v>
      </c>
      <c r="J40" s="92">
        <f>'1. U-Pb isotopic data reduction'!P148</f>
        <v>0</v>
      </c>
      <c r="K40" s="91"/>
      <c r="L40" s="91"/>
      <c r="M40" s="91"/>
      <c r="N40" s="91"/>
      <c r="O40" s="91"/>
      <c r="P40" s="91"/>
      <c r="Q40" s="147"/>
    </row>
    <row r="41" spans="1:17">
      <c r="A41" s="91">
        <v>22</v>
      </c>
      <c r="B41" s="294">
        <f>('1. U-Pb isotopic data reduction'!D175)/('1. U-Pb isotopic data reduction'!D$176)</f>
        <v>0</v>
      </c>
      <c r="C41" s="885" t="s">
        <v>448</v>
      </c>
      <c r="D41" s="91"/>
      <c r="E41" s="91"/>
      <c r="F41" s="91"/>
      <c r="G41" s="91"/>
      <c r="H41" s="147"/>
      <c r="I41" s="91">
        <v>22</v>
      </c>
      <c r="J41" s="92">
        <f>'1. U-Pb isotopic data reduction'!P149</f>
        <v>0</v>
      </c>
      <c r="K41" s="91"/>
      <c r="L41" s="91"/>
      <c r="M41" s="91"/>
      <c r="N41" s="91"/>
      <c r="O41" s="91"/>
      <c r="P41" s="91"/>
      <c r="Q41" s="147"/>
    </row>
    <row r="42" spans="1:17">
      <c r="A42" s="147"/>
      <c r="B42" s="147"/>
      <c r="C42" s="147"/>
      <c r="D42" s="147"/>
      <c r="E42" s="147"/>
      <c r="F42" s="147"/>
      <c r="G42" s="147"/>
      <c r="H42" s="147"/>
      <c r="I42" s="147"/>
      <c r="J42" s="147"/>
      <c r="K42" s="147"/>
      <c r="L42" s="147"/>
      <c r="M42" s="147"/>
      <c r="N42" s="147"/>
      <c r="O42" s="147"/>
      <c r="P42" s="147"/>
      <c r="Q42" s="147"/>
    </row>
    <row r="43" spans="1:17">
      <c r="A43" s="289" t="s">
        <v>208</v>
      </c>
      <c r="B43" s="289" t="str">
        <f>'1. U-Pb isotopic data reduction'!H153</f>
        <v>207Pb/206Pb</v>
      </c>
      <c r="C43" s="91"/>
      <c r="D43" s="91"/>
      <c r="E43" s="91"/>
      <c r="F43" s="91"/>
      <c r="G43" s="91"/>
      <c r="H43" s="147"/>
      <c r="I43" s="289" t="s">
        <v>208</v>
      </c>
      <c r="J43" s="289" t="s">
        <v>280</v>
      </c>
      <c r="K43" s="91"/>
      <c r="L43" s="91"/>
      <c r="M43" s="91"/>
      <c r="N43" s="91"/>
      <c r="O43" s="91"/>
      <c r="P43" s="91"/>
      <c r="Q43" s="147"/>
    </row>
    <row r="44" spans="1:17" ht="12.95" customHeight="1">
      <c r="A44" s="91">
        <v>1</v>
      </c>
      <c r="B44" s="294">
        <f>('1. U-Pb isotopic data reduction'!H154)/('1. U-Pb isotopic data reduction'!H$176)</f>
        <v>1.0008785173994539</v>
      </c>
      <c r="C44" s="91"/>
      <c r="D44" s="91"/>
      <c r="E44" s="91"/>
      <c r="F44" s="91"/>
      <c r="G44" s="91"/>
      <c r="H44" s="147"/>
      <c r="I44" s="91">
        <v>1</v>
      </c>
      <c r="J44" s="92">
        <f>'1. U-Pb isotopic data reduction'!Q28</f>
        <v>18040.46</v>
      </c>
      <c r="K44" s="91"/>
      <c r="L44" s="91"/>
      <c r="M44" s="91"/>
      <c r="N44" s="91"/>
      <c r="O44" s="91"/>
      <c r="P44" s="91"/>
      <c r="Q44" s="147"/>
    </row>
    <row r="45" spans="1:17" ht="18">
      <c r="A45" s="91">
        <v>2</v>
      </c>
      <c r="B45" s="294">
        <f>('1. U-Pb isotopic data reduction'!H155)/('1. U-Pb isotopic data reduction'!H$176)</f>
        <v>0.99912325546993674</v>
      </c>
      <c r="C45" s="91"/>
      <c r="D45" s="91"/>
      <c r="E45" s="883" t="s">
        <v>536</v>
      </c>
      <c r="F45" s="91"/>
      <c r="G45" s="91"/>
      <c r="H45" s="147"/>
      <c r="I45" s="91">
        <v>2</v>
      </c>
      <c r="J45" s="92">
        <f>'1. U-Pb isotopic data reduction'!Q29</f>
        <v>19115.509999999998</v>
      </c>
      <c r="K45" s="91"/>
      <c r="L45" s="91"/>
      <c r="M45" s="175" t="s">
        <v>242</v>
      </c>
      <c r="N45" s="91"/>
      <c r="O45" s="91"/>
      <c r="P45" s="91"/>
      <c r="Q45" s="147"/>
    </row>
    <row r="46" spans="1:17">
      <c r="A46" s="91">
        <v>3</v>
      </c>
      <c r="B46" s="294">
        <f>('1. U-Pb isotopic data reduction'!H156)/('1. U-Pb isotopic data reduction'!H$176)</f>
        <v>1.0009266049139485</v>
      </c>
      <c r="C46" s="91"/>
      <c r="D46" s="91"/>
      <c r="E46" s="91"/>
      <c r="F46" s="91"/>
      <c r="G46" s="91"/>
      <c r="H46" s="147"/>
      <c r="I46" s="91">
        <v>3</v>
      </c>
      <c r="J46" s="92">
        <f>'1. U-Pb isotopic data reduction'!Q40</f>
        <v>14931.56</v>
      </c>
      <c r="K46" s="91"/>
      <c r="L46" s="91"/>
      <c r="M46" s="91"/>
      <c r="N46" s="91"/>
      <c r="O46" s="91"/>
      <c r="P46" s="91"/>
      <c r="Q46" s="147"/>
    </row>
    <row r="47" spans="1:17" ht="15">
      <c r="A47" s="91">
        <v>4</v>
      </c>
      <c r="B47" s="294">
        <f>('1. U-Pb isotopic data reduction'!H157)/('1. U-Pb isotopic data reduction'!H$176)</f>
        <v>1.0000268261059615</v>
      </c>
      <c r="C47" s="91"/>
      <c r="D47" s="91"/>
      <c r="E47" s="93"/>
      <c r="F47" s="91"/>
      <c r="G47" s="91"/>
      <c r="H47" s="147"/>
      <c r="I47" s="91">
        <v>4</v>
      </c>
      <c r="J47" s="92">
        <f>'1. U-Pb isotopic data reduction'!Q41</f>
        <v>12454.29</v>
      </c>
      <c r="K47" s="91"/>
      <c r="L47" s="91"/>
      <c r="M47" s="91"/>
      <c r="N47" s="91"/>
      <c r="O47" s="91"/>
      <c r="P47" s="91"/>
      <c r="Q47" s="147"/>
    </row>
    <row r="48" spans="1:17">
      <c r="A48" s="91">
        <v>5</v>
      </c>
      <c r="B48" s="294">
        <f>('1. U-Pb isotopic data reduction'!H158)/('1. U-Pb isotopic data reduction'!H$176)</f>
        <v>1.0011285902769331</v>
      </c>
      <c r="C48" s="91"/>
      <c r="D48" s="91"/>
      <c r="E48" s="91"/>
      <c r="F48" s="91"/>
      <c r="G48" s="91"/>
      <c r="H48" s="147"/>
      <c r="I48" s="91">
        <v>5</v>
      </c>
      <c r="J48" s="92">
        <f>'1. U-Pb isotopic data reduction'!Q52</f>
        <v>11059.79</v>
      </c>
      <c r="K48" s="91"/>
      <c r="L48" s="91"/>
      <c r="M48" s="91"/>
      <c r="N48" s="91"/>
      <c r="O48" s="91"/>
      <c r="P48" s="91"/>
      <c r="Q48" s="147"/>
    </row>
    <row r="49" spans="1:17">
      <c r="A49" s="91">
        <v>6</v>
      </c>
      <c r="B49" s="294">
        <f>('1. U-Pb isotopic data reduction'!H159)/('1. U-Pb isotopic data reduction'!H$176)</f>
        <v>0.99816965180503769</v>
      </c>
      <c r="C49" s="91"/>
      <c r="D49" s="91"/>
      <c r="E49" s="91"/>
      <c r="F49" s="91"/>
      <c r="G49" s="91"/>
      <c r="H49" s="147"/>
      <c r="I49" s="91">
        <v>6</v>
      </c>
      <c r="J49" s="92">
        <f>'1. U-Pb isotopic data reduction'!Q53</f>
        <v>16194.05</v>
      </c>
      <c r="K49" s="91"/>
      <c r="L49" s="91"/>
      <c r="M49" s="91"/>
      <c r="N49" s="91"/>
      <c r="O49" s="91"/>
      <c r="P49" s="91"/>
      <c r="Q49" s="147"/>
    </row>
    <row r="50" spans="1:17">
      <c r="A50" s="91">
        <v>7</v>
      </c>
      <c r="B50" s="294">
        <f>('1. U-Pb isotopic data reduction'!H160)/('1. U-Pb isotopic data reduction'!H$176)</f>
        <v>0.99760887868472037</v>
      </c>
      <c r="C50" s="91"/>
      <c r="D50" s="91"/>
      <c r="E50" s="91"/>
      <c r="F50" s="91"/>
      <c r="G50" s="91"/>
      <c r="H50" s="147"/>
      <c r="I50" s="91">
        <v>7</v>
      </c>
      <c r="J50" s="92">
        <f>'1. U-Pb isotopic data reduction'!Q64</f>
        <v>40315.440000000002</v>
      </c>
      <c r="K50" s="91"/>
      <c r="L50" s="91"/>
      <c r="M50" s="91"/>
      <c r="N50" s="91"/>
      <c r="O50" s="91"/>
      <c r="P50" s="91"/>
      <c r="Q50" s="147"/>
    </row>
    <row r="51" spans="1:17">
      <c r="A51" s="91">
        <v>8</v>
      </c>
      <c r="B51" s="294">
        <f>('1. U-Pb isotopic data reduction'!H161)/('1. U-Pb isotopic data reduction'!H$176)</f>
        <v>1.0010887390043903</v>
      </c>
      <c r="C51" s="91"/>
      <c r="D51" s="91"/>
      <c r="E51" s="91"/>
      <c r="F51" s="91"/>
      <c r="G51" s="91"/>
      <c r="H51" s="147"/>
      <c r="I51" s="91">
        <v>8</v>
      </c>
      <c r="J51" s="92">
        <f>'1. U-Pb isotopic data reduction'!Q65</f>
        <v>36854.42</v>
      </c>
      <c r="K51" s="91"/>
      <c r="L51" s="91"/>
      <c r="M51" s="91"/>
      <c r="N51" s="91"/>
      <c r="O51" s="91"/>
      <c r="P51" s="91"/>
      <c r="Q51" s="147"/>
    </row>
    <row r="52" spans="1:17">
      <c r="A52" s="91">
        <v>9</v>
      </c>
      <c r="B52" s="294">
        <f>('1. U-Pb isotopic data reduction'!H162)/('1. U-Pb isotopic data reduction'!H$176)</f>
        <v>0.99997069500966296</v>
      </c>
      <c r="C52" s="91"/>
      <c r="D52" s="91"/>
      <c r="E52" s="91"/>
      <c r="F52" s="91"/>
      <c r="G52" s="91"/>
      <c r="H52" s="147"/>
      <c r="I52" s="91">
        <v>9</v>
      </c>
      <c r="J52" s="92">
        <f>'1. U-Pb isotopic data reduction'!Q76</f>
        <v>11059.79</v>
      </c>
      <c r="K52" s="91"/>
      <c r="L52" s="91"/>
      <c r="M52" s="91"/>
      <c r="N52" s="91"/>
      <c r="O52" s="91"/>
      <c r="P52" s="91"/>
      <c r="Q52" s="147"/>
    </row>
    <row r="53" spans="1:17">
      <c r="A53" s="91">
        <v>10</v>
      </c>
      <c r="B53" s="294">
        <f>('1. U-Pb isotopic data reduction'!H163)/('1. U-Pb isotopic data reduction'!H$176)</f>
        <v>1.0010630124143984</v>
      </c>
      <c r="C53" s="91"/>
      <c r="D53" s="91"/>
      <c r="E53" s="91"/>
      <c r="F53" s="91"/>
      <c r="G53" s="91"/>
      <c r="H53" s="147"/>
      <c r="I53" s="91">
        <v>10</v>
      </c>
      <c r="J53" s="92">
        <f>'1. U-Pb isotopic data reduction'!Q77</f>
        <v>13356.94</v>
      </c>
      <c r="K53" s="91"/>
      <c r="L53" s="91"/>
      <c r="M53" s="91"/>
      <c r="N53" s="91"/>
      <c r="O53" s="91"/>
      <c r="P53" s="91"/>
      <c r="Q53" s="147"/>
    </row>
    <row r="54" spans="1:17">
      <c r="A54" s="91">
        <v>11</v>
      </c>
      <c r="B54" s="294">
        <f>('1. U-Pb isotopic data reduction'!H164)/('1. U-Pb isotopic data reduction'!H$176)</f>
        <v>1.0005274580412553</v>
      </c>
      <c r="C54" s="91"/>
      <c r="D54" s="91"/>
      <c r="E54" s="91"/>
      <c r="F54" s="91"/>
      <c r="G54" s="91"/>
      <c r="H54" s="147"/>
      <c r="I54" s="91">
        <v>11</v>
      </c>
      <c r="J54" s="92">
        <f>'1. U-Pb isotopic data reduction'!Q88</f>
        <v>20184.64</v>
      </c>
      <c r="K54" s="91"/>
      <c r="L54" s="91"/>
      <c r="M54" s="91"/>
      <c r="N54" s="91"/>
      <c r="O54" s="91"/>
      <c r="P54" s="91"/>
      <c r="Q54" s="147"/>
    </row>
    <row r="55" spans="1:17">
      <c r="A55" s="91">
        <v>12</v>
      </c>
      <c r="B55" s="294">
        <f>('1. U-Pb isotopic data reduction'!H165)/('1. U-Pb isotopic data reduction'!H$176)</f>
        <v>0.99948777087430185</v>
      </c>
      <c r="C55" s="91"/>
      <c r="D55" s="91"/>
      <c r="E55" s="91"/>
      <c r="F55" s="91"/>
      <c r="G55" s="91"/>
      <c r="H55" s="147"/>
      <c r="I55" s="91">
        <v>12</v>
      </c>
      <c r="J55" s="92">
        <f>'1. U-Pb isotopic data reduction'!Q89</f>
        <v>32983.550000000003</v>
      </c>
      <c r="K55" s="91"/>
      <c r="L55" s="91"/>
      <c r="M55" s="91"/>
      <c r="N55" s="91"/>
      <c r="O55" s="91"/>
      <c r="P55" s="91"/>
      <c r="Q55" s="147"/>
    </row>
    <row r="56" spans="1:17">
      <c r="A56" s="91">
        <v>13</v>
      </c>
      <c r="B56" s="294">
        <f>('1. U-Pb isotopic data reduction'!H166)/('1. U-Pb isotopic data reduction'!H$176)</f>
        <v>0</v>
      </c>
      <c r="C56" s="91"/>
      <c r="D56" s="91"/>
      <c r="E56" s="91"/>
      <c r="F56" s="91"/>
      <c r="G56" s="91"/>
      <c r="H56" s="147"/>
      <c r="I56" s="91">
        <v>13</v>
      </c>
      <c r="J56" s="92">
        <f>'1. U-Pb isotopic data reduction'!Q100</f>
        <v>0</v>
      </c>
      <c r="K56" s="91"/>
      <c r="L56" s="91"/>
      <c r="M56" s="91"/>
      <c r="N56" s="91"/>
      <c r="O56" s="91"/>
      <c r="P56" s="91"/>
      <c r="Q56" s="147"/>
    </row>
    <row r="57" spans="1:17">
      <c r="A57" s="91">
        <v>14</v>
      </c>
      <c r="B57" s="294">
        <f>('1. U-Pb isotopic data reduction'!H167)/('1. U-Pb isotopic data reduction'!H$176)</f>
        <v>0</v>
      </c>
      <c r="C57" s="91"/>
      <c r="D57" s="91"/>
      <c r="E57" s="91"/>
      <c r="F57" s="91"/>
      <c r="G57" s="91"/>
      <c r="H57" s="147"/>
      <c r="I57" s="91">
        <v>14</v>
      </c>
      <c r="J57" s="92">
        <f>'1. U-Pb isotopic data reduction'!Q101</f>
        <v>0</v>
      </c>
      <c r="K57" s="91"/>
      <c r="L57" s="91"/>
      <c r="M57" s="91"/>
      <c r="N57" s="91"/>
      <c r="O57" s="91"/>
      <c r="P57" s="91"/>
      <c r="Q57" s="147"/>
    </row>
    <row r="58" spans="1:17">
      <c r="A58" s="91">
        <v>15</v>
      </c>
      <c r="B58" s="294">
        <f>('1. U-Pb isotopic data reduction'!H168)/('1. U-Pb isotopic data reduction'!H$176)</f>
        <v>0</v>
      </c>
      <c r="C58" s="91"/>
      <c r="D58" s="91"/>
      <c r="E58" s="91"/>
      <c r="F58" s="91"/>
      <c r="G58" s="91"/>
      <c r="H58" s="147"/>
      <c r="I58" s="91">
        <v>15</v>
      </c>
      <c r="J58" s="92">
        <f>'1. U-Pb isotopic data reduction'!Q112</f>
        <v>0</v>
      </c>
      <c r="K58" s="91"/>
      <c r="L58" s="91"/>
      <c r="M58" s="91"/>
      <c r="N58" s="91"/>
      <c r="O58" s="91"/>
      <c r="P58" s="91"/>
      <c r="Q58" s="147"/>
    </row>
    <row r="59" spans="1:17">
      <c r="A59" s="91">
        <v>16</v>
      </c>
      <c r="B59" s="294">
        <f>('1. U-Pb isotopic data reduction'!H169)/('1. U-Pb isotopic data reduction'!H$176)</f>
        <v>0</v>
      </c>
      <c r="C59" s="91"/>
      <c r="D59" s="91"/>
      <c r="E59" s="91"/>
      <c r="F59" s="91"/>
      <c r="G59" s="91"/>
      <c r="H59" s="147"/>
      <c r="I59" s="91">
        <v>16</v>
      </c>
      <c r="J59" s="92">
        <f>'1. U-Pb isotopic data reduction'!Q113</f>
        <v>0</v>
      </c>
      <c r="K59" s="91"/>
      <c r="L59" s="91"/>
      <c r="M59" s="91"/>
      <c r="N59" s="91"/>
      <c r="O59" s="91"/>
      <c r="P59" s="91"/>
      <c r="Q59" s="147"/>
    </row>
    <row r="60" spans="1:17">
      <c r="A60" s="91">
        <v>17</v>
      </c>
      <c r="B60" s="294">
        <f>('1. U-Pb isotopic data reduction'!H170)/('1. U-Pb isotopic data reduction'!H$176)</f>
        <v>0</v>
      </c>
      <c r="C60" s="91"/>
      <c r="D60" s="91"/>
      <c r="E60" s="91"/>
      <c r="F60" s="91"/>
      <c r="G60" s="91"/>
      <c r="H60" s="147"/>
      <c r="I60" s="91">
        <v>17</v>
      </c>
      <c r="J60" s="92">
        <f>'1. U-Pb isotopic data reduction'!Q124</f>
        <v>0</v>
      </c>
      <c r="K60" s="91"/>
      <c r="L60" s="91"/>
      <c r="M60" s="91"/>
      <c r="N60" s="91"/>
      <c r="O60" s="91"/>
      <c r="P60" s="91"/>
      <c r="Q60" s="147"/>
    </row>
    <row r="61" spans="1:17">
      <c r="A61" s="91">
        <v>18</v>
      </c>
      <c r="B61" s="294">
        <f>('1. U-Pb isotopic data reduction'!H171)/('1. U-Pb isotopic data reduction'!H$176)</f>
        <v>0</v>
      </c>
      <c r="C61" s="91"/>
      <c r="D61" s="91"/>
      <c r="E61" s="91"/>
      <c r="F61" s="91"/>
      <c r="G61" s="91"/>
      <c r="H61" s="147"/>
      <c r="I61" s="91">
        <v>18</v>
      </c>
      <c r="J61" s="92">
        <f>'1. U-Pb isotopic data reduction'!Q125</f>
        <v>0</v>
      </c>
      <c r="K61" s="91"/>
      <c r="L61" s="91"/>
      <c r="M61" s="91"/>
      <c r="N61" s="91"/>
      <c r="O61" s="91"/>
      <c r="P61" s="91"/>
      <c r="Q61" s="147"/>
    </row>
    <row r="62" spans="1:17">
      <c r="A62" s="91">
        <v>19</v>
      </c>
      <c r="B62" s="294">
        <f>('1. U-Pb isotopic data reduction'!H172)/('1. U-Pb isotopic data reduction'!H$176)</f>
        <v>0</v>
      </c>
      <c r="C62" s="91"/>
      <c r="D62" s="91"/>
      <c r="E62" s="91"/>
      <c r="F62" s="91"/>
      <c r="G62" s="91"/>
      <c r="H62" s="147"/>
      <c r="I62" s="91">
        <v>19</v>
      </c>
      <c r="J62" s="92">
        <f>'1. U-Pb isotopic data reduction'!Q136</f>
        <v>0</v>
      </c>
      <c r="K62" s="91"/>
      <c r="L62" s="91"/>
      <c r="M62" s="91"/>
      <c r="N62" s="91"/>
      <c r="O62" s="91"/>
      <c r="P62" s="91"/>
      <c r="Q62" s="147"/>
    </row>
    <row r="63" spans="1:17">
      <c r="A63" s="91">
        <v>20</v>
      </c>
      <c r="B63" s="294">
        <f>('1. U-Pb isotopic data reduction'!H173)/('1. U-Pb isotopic data reduction'!H$176)</f>
        <v>0</v>
      </c>
      <c r="C63" s="91"/>
      <c r="D63" s="91"/>
      <c r="E63" s="91"/>
      <c r="F63" s="91"/>
      <c r="G63" s="91"/>
      <c r="H63" s="147"/>
      <c r="I63" s="91">
        <v>20</v>
      </c>
      <c r="J63" s="92">
        <f>'1. U-Pb isotopic data reduction'!Q137</f>
        <v>0</v>
      </c>
      <c r="K63" s="91"/>
      <c r="L63" s="91"/>
      <c r="M63" s="91"/>
      <c r="N63" s="91"/>
      <c r="O63" s="91"/>
      <c r="P63" s="91"/>
      <c r="Q63" s="147"/>
    </row>
    <row r="64" spans="1:17">
      <c r="A64" s="91">
        <v>21</v>
      </c>
      <c r="B64" s="294">
        <f>('1. U-Pb isotopic data reduction'!H174)/('1. U-Pb isotopic data reduction'!H$176)</f>
        <v>0</v>
      </c>
      <c r="C64" s="91"/>
      <c r="D64" s="886" t="s">
        <v>252</v>
      </c>
      <c r="E64" s="91"/>
      <c r="F64" s="91"/>
      <c r="G64" s="91"/>
      <c r="H64" s="147"/>
      <c r="I64" s="91">
        <v>21</v>
      </c>
      <c r="J64" s="92">
        <f>'1. U-Pb isotopic data reduction'!Q148</f>
        <v>0</v>
      </c>
      <c r="K64" s="91"/>
      <c r="L64" s="91"/>
      <c r="M64" s="91"/>
      <c r="N64" s="91"/>
      <c r="O64" s="91"/>
      <c r="P64" s="91"/>
      <c r="Q64" s="147"/>
    </row>
    <row r="65" spans="1:17">
      <c r="A65" s="91">
        <v>22</v>
      </c>
      <c r="B65" s="294">
        <f>('1. U-Pb isotopic data reduction'!H175)/('1. U-Pb isotopic data reduction'!H$176)</f>
        <v>0</v>
      </c>
      <c r="C65" s="91"/>
      <c r="D65" s="91"/>
      <c r="E65" s="91"/>
      <c r="F65" s="91"/>
      <c r="G65" s="91"/>
      <c r="H65" s="147"/>
      <c r="I65" s="91">
        <v>22</v>
      </c>
      <c r="J65" s="92">
        <f>'1. U-Pb isotopic data reduction'!Q149</f>
        <v>0</v>
      </c>
      <c r="K65" s="91"/>
      <c r="L65" s="91"/>
      <c r="M65" s="91"/>
      <c r="N65" s="91"/>
      <c r="O65" s="91"/>
      <c r="P65" s="91"/>
      <c r="Q65" s="147"/>
    </row>
    <row r="66" spans="1:17">
      <c r="A66" s="91"/>
      <c r="B66" s="294"/>
      <c r="C66" s="91"/>
      <c r="D66" s="91"/>
      <c r="E66" s="91"/>
      <c r="F66" s="91"/>
      <c r="G66" s="91"/>
      <c r="H66" s="147"/>
      <c r="I66" s="91"/>
      <c r="J66" s="92"/>
      <c r="K66" s="91"/>
      <c r="L66" s="91"/>
      <c r="M66" s="91"/>
      <c r="N66" s="91"/>
      <c r="O66" s="91"/>
      <c r="P66" s="91"/>
      <c r="Q66" s="147"/>
    </row>
    <row r="67" spans="1:17">
      <c r="A67" s="147"/>
      <c r="B67" s="147"/>
      <c r="C67" s="147"/>
      <c r="D67" s="147"/>
      <c r="E67" s="147"/>
      <c r="F67" s="147"/>
      <c r="G67" s="147"/>
      <c r="H67" s="147"/>
      <c r="I67" s="293"/>
      <c r="J67" s="293"/>
      <c r="K67" s="293"/>
      <c r="L67" s="293"/>
      <c r="M67" s="293"/>
      <c r="N67" s="293"/>
      <c r="O67" s="293"/>
      <c r="P67" s="293"/>
      <c r="Q67" s="147"/>
    </row>
    <row r="68" spans="1:17">
      <c r="A68" s="289" t="s">
        <v>208</v>
      </c>
      <c r="B68" s="289" t="s">
        <v>256</v>
      </c>
      <c r="C68" s="887" t="s">
        <v>241</v>
      </c>
      <c r="D68" s="91"/>
      <c r="E68" s="91"/>
      <c r="F68" s="91"/>
      <c r="G68" s="91"/>
      <c r="H68" s="147"/>
      <c r="I68" s="289" t="s">
        <v>208</v>
      </c>
      <c r="J68" s="521" t="s">
        <v>427</v>
      </c>
      <c r="K68" s="91"/>
      <c r="L68" s="91"/>
      <c r="M68" s="91"/>
      <c r="N68" s="91"/>
      <c r="O68" s="91"/>
      <c r="P68" s="91"/>
      <c r="Q68" s="147"/>
    </row>
    <row r="69" spans="1:17" ht="18">
      <c r="A69" s="91">
        <v>1</v>
      </c>
      <c r="B69" s="91">
        <f>('1. U-Pb isotopic data reduction'!F154)/('1. U-Pb isotopic data reduction'!F176)</f>
        <v>1.2346374661185846</v>
      </c>
      <c r="C69" s="91"/>
      <c r="D69" s="91"/>
      <c r="E69" s="883" t="s">
        <v>537</v>
      </c>
      <c r="F69" s="91"/>
      <c r="G69" s="91"/>
      <c r="H69" s="147"/>
      <c r="I69" s="91">
        <v>1</v>
      </c>
      <c r="J69" s="294">
        <f>'1. U-Pb isotopic data reduction'!R28</f>
        <v>1244392</v>
      </c>
      <c r="K69" s="91"/>
      <c r="L69" s="91"/>
      <c r="M69" s="91"/>
      <c r="N69" s="91"/>
      <c r="O69" s="91"/>
      <c r="P69" s="91"/>
      <c r="Q69" s="147"/>
    </row>
    <row r="70" spans="1:17" ht="15">
      <c r="A70" s="91">
        <v>2</v>
      </c>
      <c r="B70" s="91">
        <f>('1. U-Pb isotopic data reduction'!F155)/('1. U-Pb isotopic data reduction'!F176)</f>
        <v>1.326755888210124</v>
      </c>
      <c r="C70" s="91"/>
      <c r="D70" s="91"/>
      <c r="E70" s="91"/>
      <c r="F70" s="91"/>
      <c r="G70" s="91"/>
      <c r="H70" s="147"/>
      <c r="I70" s="91">
        <v>2</v>
      </c>
      <c r="J70" s="294">
        <f>'1. U-Pb isotopic data reduction'!R29</f>
        <v>1276509</v>
      </c>
      <c r="K70" s="91"/>
      <c r="L70" s="91"/>
      <c r="M70" s="175" t="s">
        <v>426</v>
      </c>
      <c r="N70" s="91"/>
      <c r="O70" s="91"/>
      <c r="P70" s="91"/>
      <c r="Q70" s="147"/>
    </row>
    <row r="71" spans="1:17">
      <c r="A71" s="91">
        <v>3</v>
      </c>
      <c r="B71" s="91">
        <f>('1. U-Pb isotopic data reduction'!F156)/('1. U-Pb isotopic data reduction'!F176)</f>
        <v>1.1806176171295197</v>
      </c>
      <c r="C71" s="91"/>
      <c r="D71" s="91"/>
      <c r="E71" s="91"/>
      <c r="F71" s="91"/>
      <c r="G71" s="91"/>
      <c r="H71" s="147"/>
      <c r="I71" s="91">
        <v>3</v>
      </c>
      <c r="J71" s="294">
        <f>'1. U-Pb isotopic data reduction'!R30</f>
        <v>2588676</v>
      </c>
      <c r="K71" s="91"/>
      <c r="L71" s="91"/>
      <c r="M71" s="91"/>
      <c r="N71" s="91"/>
      <c r="O71" s="91"/>
      <c r="P71" s="91"/>
      <c r="Q71" s="147"/>
    </row>
    <row r="72" spans="1:17">
      <c r="A72" s="91">
        <v>4</v>
      </c>
      <c r="B72" s="91">
        <f>('1. U-Pb isotopic data reduction'!F157)/('1. U-Pb isotopic data reduction'!F176)</f>
        <v>0.87864683945982758</v>
      </c>
      <c r="C72" s="91"/>
      <c r="D72" s="91"/>
      <c r="E72" s="91"/>
      <c r="F72" s="91"/>
      <c r="G72" s="91"/>
      <c r="H72" s="147"/>
      <c r="I72" s="91">
        <v>4</v>
      </c>
      <c r="J72" s="294">
        <f>'1. U-Pb isotopic data reduction'!R31</f>
        <v>3040537</v>
      </c>
      <c r="K72" s="91"/>
      <c r="L72" s="91"/>
      <c r="M72" s="91"/>
      <c r="N72" s="91"/>
      <c r="O72" s="91"/>
      <c r="P72" s="91"/>
      <c r="Q72" s="147"/>
    </row>
    <row r="73" spans="1:17">
      <c r="A73" s="91">
        <v>5</v>
      </c>
      <c r="B73" s="91">
        <f>('1. U-Pb isotopic data reduction'!F158)/('1. U-Pb isotopic data reduction'!F176)</f>
        <v>-4.937420251399232E-2</v>
      </c>
      <c r="C73" s="91"/>
      <c r="D73" s="91"/>
      <c r="E73" s="91"/>
      <c r="F73" s="91"/>
      <c r="G73" s="91"/>
      <c r="H73" s="147"/>
      <c r="I73" s="91">
        <v>5</v>
      </c>
      <c r="J73" s="294">
        <f>'1. U-Pb isotopic data reduction'!R32</f>
        <v>2753288</v>
      </c>
      <c r="K73" s="91"/>
      <c r="L73" s="91"/>
      <c r="M73" s="91"/>
      <c r="N73" s="91"/>
      <c r="O73" s="91"/>
      <c r="P73" s="91"/>
      <c r="Q73" s="147"/>
    </row>
    <row r="74" spans="1:17">
      <c r="A74" s="91">
        <v>6</v>
      </c>
      <c r="B74" s="91">
        <f>('1. U-Pb isotopic data reduction'!F159)/('1. U-Pb isotopic data reduction'!F176)</f>
        <v>0.38138502412996927</v>
      </c>
      <c r="C74" s="91"/>
      <c r="D74" s="91"/>
      <c r="E74" s="91"/>
      <c r="F74" s="91"/>
      <c r="G74" s="91"/>
      <c r="H74" s="147"/>
      <c r="I74" s="91">
        <v>6</v>
      </c>
      <c r="J74" s="294">
        <f>'1. U-Pb isotopic data reduction'!R33</f>
        <v>3242021</v>
      </c>
      <c r="K74" s="91"/>
      <c r="L74" s="91"/>
      <c r="M74" s="91"/>
      <c r="N74" s="91"/>
      <c r="O74" s="91"/>
      <c r="P74" s="91"/>
      <c r="Q74" s="147"/>
    </row>
    <row r="75" spans="1:17">
      <c r="A75" s="91">
        <v>7</v>
      </c>
      <c r="B75" s="91">
        <f>('1. U-Pb isotopic data reduction'!I171)/('1. U-Pb isotopic data reduction'!F176)</f>
        <v>4.1383359979350098</v>
      </c>
      <c r="C75" s="91"/>
      <c r="D75" s="91"/>
      <c r="E75" s="91"/>
      <c r="F75" s="91"/>
      <c r="G75" s="91"/>
      <c r="H75" s="147"/>
      <c r="I75" s="91">
        <v>7</v>
      </c>
      <c r="J75" s="294">
        <f>'1. U-Pb isotopic data reduction'!R34</f>
        <v>3137091</v>
      </c>
      <c r="K75" s="91"/>
      <c r="L75" s="91"/>
      <c r="M75" s="91"/>
      <c r="N75" s="91"/>
      <c r="O75" s="91"/>
      <c r="P75" s="91"/>
      <c r="Q75" s="147"/>
    </row>
    <row r="76" spans="1:17">
      <c r="A76" s="91">
        <v>8</v>
      </c>
      <c r="B76" s="91">
        <f>('1. U-Pb isotopic data reduction'!I172)/('1. U-Pb isotopic data reduction'!F176)</f>
        <v>3.3917824019163318</v>
      </c>
      <c r="C76" s="91"/>
      <c r="D76" s="91"/>
      <c r="E76" s="91"/>
      <c r="F76" s="91"/>
      <c r="G76" s="91"/>
      <c r="H76" s="147"/>
      <c r="I76" s="91">
        <v>8</v>
      </c>
      <c r="J76" s="294">
        <f>'1. U-Pb isotopic data reduction'!R35</f>
        <v>2838145</v>
      </c>
      <c r="K76" s="91"/>
      <c r="L76" s="91"/>
      <c r="M76" s="91"/>
      <c r="N76" s="91"/>
      <c r="O76" s="91"/>
      <c r="P76" s="91"/>
      <c r="Q76" s="147"/>
    </row>
    <row r="77" spans="1:17">
      <c r="A77" s="91">
        <v>9</v>
      </c>
      <c r="B77" s="91">
        <f>('1. U-Pb isotopic data reduction'!F162)/('1. U-Pb isotopic data reduction'!F176)</f>
        <v>-4.937420251399232E-2</v>
      </c>
      <c r="C77" s="91"/>
      <c r="D77" s="91"/>
      <c r="E77" s="91"/>
      <c r="F77" s="91"/>
      <c r="G77" s="91"/>
      <c r="H77" s="147"/>
      <c r="I77" s="91">
        <v>9</v>
      </c>
      <c r="J77" s="294">
        <f>'1. U-Pb isotopic data reduction'!R36</f>
        <v>3705764</v>
      </c>
      <c r="K77" s="91"/>
      <c r="L77" s="91"/>
      <c r="M77" s="91"/>
      <c r="N77" s="91"/>
      <c r="O77" s="91"/>
      <c r="P77" s="91"/>
      <c r="Q77" s="147"/>
    </row>
    <row r="78" spans="1:17">
      <c r="A78" s="91">
        <v>10</v>
      </c>
      <c r="B78" s="91">
        <f>('1. U-Pb isotopic data reduction'!F163)/('1. U-Pb isotopic data reduction'!F176)</f>
        <v>0.49289599603901241</v>
      </c>
      <c r="C78" s="91"/>
      <c r="D78" s="91"/>
      <c r="E78" s="91"/>
      <c r="F78" s="91"/>
      <c r="G78" s="91"/>
      <c r="H78" s="147"/>
      <c r="I78" s="91">
        <v>10</v>
      </c>
      <c r="J78" s="294">
        <f>'1. U-Pb isotopic data reduction'!R37</f>
        <v>1862189</v>
      </c>
      <c r="K78" s="91"/>
      <c r="L78" s="91"/>
      <c r="M78" s="91"/>
      <c r="N78" s="91"/>
      <c r="O78" s="91"/>
      <c r="P78" s="91"/>
      <c r="Q78" s="147"/>
    </row>
    <row r="79" spans="1:17">
      <c r="A79" s="91">
        <v>11</v>
      </c>
      <c r="B79" s="91">
        <f>('1. U-Pb isotopic data reduction'!F164)/('1. U-Pb isotopic data reduction'!F176)</f>
        <v>1.8412315298494566</v>
      </c>
      <c r="C79" s="91"/>
      <c r="D79" s="91"/>
      <c r="E79" s="91"/>
      <c r="F79" s="91"/>
      <c r="G79" s="91"/>
      <c r="H79" s="147"/>
      <c r="I79" s="91">
        <v>11</v>
      </c>
      <c r="J79" s="294">
        <f>'1. U-Pb isotopic data reduction'!R38</f>
        <v>3823903</v>
      </c>
      <c r="K79" s="91"/>
      <c r="L79" s="91"/>
      <c r="M79" s="91"/>
      <c r="N79" s="91"/>
      <c r="O79" s="91"/>
      <c r="P79" s="91"/>
      <c r="Q79" s="147"/>
    </row>
    <row r="80" spans="1:17">
      <c r="A80" s="91">
        <v>12</v>
      </c>
      <c r="B80" s="91">
        <f>('1. U-Pb isotopic data reduction'!F165)/('1. U-Pb isotopic data reduction'!F176)</f>
        <v>2.76257804409149</v>
      </c>
      <c r="C80" s="91"/>
      <c r="D80" s="91"/>
      <c r="E80" s="91"/>
      <c r="F80" s="91"/>
      <c r="G80" s="91"/>
      <c r="H80" s="147"/>
      <c r="I80" s="91">
        <v>12</v>
      </c>
      <c r="J80" s="294">
        <f>'1. U-Pb isotopic data reduction'!R39</f>
        <v>3042981</v>
      </c>
      <c r="K80" s="91"/>
      <c r="L80" s="91"/>
      <c r="M80" s="91"/>
      <c r="N80" s="91"/>
      <c r="O80" s="91"/>
      <c r="P80" s="91"/>
      <c r="Q80" s="147"/>
    </row>
    <row r="81" spans="1:17">
      <c r="A81" s="91">
        <v>13</v>
      </c>
      <c r="B81" s="91">
        <f>('1. U-Pb isotopic data reduction'!F166)/('1. U-Pb isotopic data reduction'!F176)</f>
        <v>0</v>
      </c>
      <c r="C81" s="91"/>
      <c r="D81" s="91"/>
      <c r="E81" s="91"/>
      <c r="F81" s="91"/>
      <c r="G81" s="91"/>
      <c r="H81" s="147"/>
      <c r="I81" s="91">
        <v>13</v>
      </c>
      <c r="J81" s="294">
        <f>'1. U-Pb isotopic data reduction'!R40</f>
        <v>1010624</v>
      </c>
      <c r="K81" s="91"/>
      <c r="L81" s="91"/>
      <c r="M81" s="91"/>
      <c r="N81" s="91"/>
      <c r="O81" s="91"/>
      <c r="P81" s="91"/>
      <c r="Q81" s="147"/>
    </row>
    <row r="82" spans="1:17">
      <c r="A82" s="91">
        <v>14</v>
      </c>
      <c r="B82" s="91">
        <f>('1. U-Pb isotopic data reduction'!F167)/('1. U-Pb isotopic data reduction'!F176)</f>
        <v>0</v>
      </c>
      <c r="C82" s="91"/>
      <c r="D82" s="91"/>
      <c r="E82" s="91"/>
      <c r="F82" s="91"/>
      <c r="G82" s="91"/>
      <c r="H82" s="147"/>
      <c r="I82" s="91">
        <v>14</v>
      </c>
      <c r="J82" s="294">
        <f>'1. U-Pb isotopic data reduction'!R41</f>
        <v>870716.4</v>
      </c>
      <c r="K82" s="91"/>
      <c r="L82" s="91"/>
      <c r="M82" s="91"/>
      <c r="N82" s="91"/>
      <c r="O82" s="91"/>
      <c r="P82" s="91"/>
      <c r="Q82" s="147"/>
    </row>
    <row r="83" spans="1:17">
      <c r="A83" s="91">
        <v>15</v>
      </c>
      <c r="B83" s="91">
        <f>('1. U-Pb isotopic data reduction'!F168)/('1. U-Pb isotopic data reduction'!F176)</f>
        <v>0</v>
      </c>
      <c r="C83" s="91"/>
      <c r="D83" s="91"/>
      <c r="E83" s="91"/>
      <c r="F83" s="91"/>
      <c r="G83" s="91"/>
      <c r="H83" s="147"/>
      <c r="I83" s="91">
        <v>15</v>
      </c>
      <c r="J83" s="294">
        <f>'1. U-Pb isotopic data reduction'!R42</f>
        <v>1721153</v>
      </c>
      <c r="K83" s="91"/>
      <c r="L83" s="91"/>
      <c r="M83" s="91"/>
      <c r="N83" s="91"/>
      <c r="O83" s="91"/>
      <c r="P83" s="91"/>
      <c r="Q83" s="147"/>
    </row>
    <row r="84" spans="1:17">
      <c r="A84" s="91">
        <v>16</v>
      </c>
      <c r="B84" s="91">
        <f>('1. U-Pb isotopic data reduction'!F169)/('1. U-Pb isotopic data reduction'!F176)</f>
        <v>0</v>
      </c>
      <c r="C84" s="91"/>
      <c r="D84" s="91"/>
      <c r="E84" s="91"/>
      <c r="F84" s="91"/>
      <c r="G84" s="91"/>
      <c r="H84" s="147"/>
      <c r="I84" s="91">
        <v>16</v>
      </c>
      <c r="J84" s="294">
        <f>'1. U-Pb isotopic data reduction'!R43</f>
        <v>1242115</v>
      </c>
      <c r="K84" s="91"/>
      <c r="L84" s="91"/>
      <c r="M84" s="91"/>
      <c r="N84" s="91"/>
      <c r="O84" s="91"/>
      <c r="P84" s="91"/>
      <c r="Q84" s="147"/>
    </row>
    <row r="85" spans="1:17">
      <c r="A85" s="91">
        <v>17</v>
      </c>
      <c r="B85" s="91">
        <f>('1. U-Pb isotopic data reduction'!F170)/('1. U-Pb isotopic data reduction'!F176)</f>
        <v>0</v>
      </c>
      <c r="C85" s="91"/>
      <c r="D85" s="91"/>
      <c r="E85" s="91"/>
      <c r="F85" s="91"/>
      <c r="G85" s="91"/>
      <c r="H85" s="147"/>
      <c r="I85" s="91">
        <v>17</v>
      </c>
      <c r="J85" s="294">
        <f>'1. U-Pb isotopic data reduction'!R44</f>
        <v>4331443</v>
      </c>
      <c r="K85" s="91"/>
      <c r="L85" s="91"/>
      <c r="M85" s="91"/>
      <c r="N85" s="91"/>
      <c r="O85" s="91"/>
      <c r="P85" s="91"/>
      <c r="Q85" s="147"/>
    </row>
    <row r="86" spans="1:17">
      <c r="A86" s="91">
        <v>18</v>
      </c>
      <c r="B86" s="91">
        <f>('1. U-Pb isotopic data reduction'!F171)/('1. U-Pb isotopic data reduction'!F176)</f>
        <v>0</v>
      </c>
      <c r="C86" s="91"/>
      <c r="D86" s="91"/>
      <c r="E86" s="91"/>
      <c r="F86" s="91"/>
      <c r="G86" s="91"/>
      <c r="H86" s="147"/>
      <c r="I86" s="91">
        <v>18</v>
      </c>
      <c r="J86" s="294">
        <f>'1. U-Pb isotopic data reduction'!R45</f>
        <v>3342908</v>
      </c>
      <c r="K86" s="91"/>
      <c r="L86" s="91"/>
      <c r="M86" s="91"/>
      <c r="N86" s="91"/>
      <c r="O86" s="91"/>
      <c r="P86" s="91"/>
      <c r="Q86" s="147"/>
    </row>
    <row r="87" spans="1:17">
      <c r="A87" s="91">
        <v>19</v>
      </c>
      <c r="B87" s="91">
        <f>('1. U-Pb isotopic data reduction'!F172)/('1. U-Pb isotopic data reduction'!F176)</f>
        <v>0</v>
      </c>
      <c r="C87" s="91"/>
      <c r="D87" s="91"/>
      <c r="E87" s="91"/>
      <c r="F87" s="91"/>
      <c r="G87" s="91"/>
      <c r="H87" s="147"/>
      <c r="I87" s="91">
        <v>19</v>
      </c>
      <c r="J87" s="294">
        <f>'1. U-Pb isotopic data reduction'!R46</f>
        <v>2856163</v>
      </c>
      <c r="K87" s="91"/>
      <c r="L87" s="91"/>
      <c r="M87" s="91"/>
      <c r="N87" s="91"/>
      <c r="O87" s="91"/>
      <c r="P87" s="91"/>
      <c r="Q87" s="147"/>
    </row>
    <row r="88" spans="1:17">
      <c r="A88" s="91">
        <v>20</v>
      </c>
      <c r="B88" s="91">
        <f>('1. U-Pb isotopic data reduction'!F173)/('1. U-Pb isotopic data reduction'!F176)</f>
        <v>0</v>
      </c>
      <c r="C88" s="91"/>
      <c r="D88" s="886" t="s">
        <v>252</v>
      </c>
      <c r="E88" s="91"/>
      <c r="F88" s="91"/>
      <c r="G88" s="91"/>
      <c r="H88" s="147"/>
      <c r="I88" s="91">
        <v>20</v>
      </c>
      <c r="J88" s="294">
        <f>'1. U-Pb isotopic data reduction'!R47</f>
        <v>2235807</v>
      </c>
      <c r="K88" s="91"/>
      <c r="L88" s="91"/>
      <c r="M88" s="91"/>
      <c r="N88" s="91"/>
      <c r="O88" s="91"/>
      <c r="P88" s="91"/>
      <c r="Q88" s="147"/>
    </row>
    <row r="89" spans="1:17">
      <c r="A89" s="91">
        <v>21</v>
      </c>
      <c r="B89" s="91">
        <f>('1. U-Pb isotopic data reduction'!F174)/('1. U-Pb isotopic data reduction'!F176)</f>
        <v>0</v>
      </c>
      <c r="C89" s="91"/>
      <c r="D89" s="91"/>
      <c r="E89" s="91"/>
      <c r="F89" s="91"/>
      <c r="G89" s="91"/>
      <c r="H89" s="147"/>
      <c r="I89" s="91">
        <v>21</v>
      </c>
      <c r="J89" s="294">
        <f>'1. U-Pb isotopic data reduction'!R48</f>
        <v>1963942</v>
      </c>
      <c r="K89" s="91"/>
      <c r="L89" s="91"/>
      <c r="M89" s="91"/>
      <c r="N89" s="91"/>
      <c r="O89" s="91"/>
      <c r="P89" s="91"/>
      <c r="Q89" s="147"/>
    </row>
    <row r="90" spans="1:17">
      <c r="A90" s="91">
        <v>22</v>
      </c>
      <c r="B90" s="91">
        <f>('1. U-Pb isotopic data reduction'!F175)/('1. U-Pb isotopic data reduction'!F176)</f>
        <v>0</v>
      </c>
      <c r="C90" s="91"/>
      <c r="D90" s="91"/>
      <c r="E90" s="91"/>
      <c r="F90" s="91"/>
      <c r="G90" s="91"/>
      <c r="H90" s="147"/>
      <c r="I90" s="91">
        <v>22</v>
      </c>
      <c r="J90" s="294">
        <f>'1. U-Pb isotopic data reduction'!R49</f>
        <v>3062172</v>
      </c>
      <c r="K90" s="91"/>
      <c r="L90" s="91"/>
      <c r="M90" s="91"/>
      <c r="N90" s="91"/>
      <c r="O90" s="91"/>
      <c r="P90" s="91"/>
      <c r="Q90" s="147"/>
    </row>
    <row r="91" spans="1:17">
      <c r="A91" s="91"/>
      <c r="B91" s="91"/>
      <c r="C91" s="91"/>
      <c r="D91" s="91"/>
      <c r="E91" s="91"/>
      <c r="F91" s="91"/>
      <c r="G91" s="91"/>
      <c r="H91" s="147"/>
      <c r="I91" s="91"/>
      <c r="J91" s="92"/>
      <c r="K91" s="91"/>
      <c r="L91" s="91"/>
      <c r="M91" s="91"/>
      <c r="N91" s="91"/>
      <c r="O91" s="91"/>
      <c r="P91" s="91"/>
      <c r="Q91" s="147"/>
    </row>
    <row r="92" spans="1:17">
      <c r="A92" s="147"/>
      <c r="B92" s="147"/>
      <c r="C92" s="147"/>
      <c r="D92" s="147"/>
      <c r="E92" s="147"/>
      <c r="F92" s="147"/>
      <c r="G92" s="147"/>
      <c r="H92" s="147"/>
      <c r="I92" s="147"/>
      <c r="J92" s="147"/>
      <c r="K92" s="147"/>
      <c r="L92" s="147"/>
      <c r="M92" s="147"/>
      <c r="N92" s="147"/>
      <c r="O92" s="147"/>
      <c r="P92" s="147"/>
      <c r="Q92" s="147"/>
    </row>
  </sheetData>
  <phoneticPr fontId="0" type="noConversion"/>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75"/>
  <sheetViews>
    <sheetView topLeftCell="G67" zoomScale="150" workbookViewId="0">
      <selection activeCell="P38" sqref="P38:P99"/>
    </sheetView>
  </sheetViews>
  <sheetFormatPr defaultColWidth="11.42578125" defaultRowHeight="12.75"/>
  <cols>
    <col min="1" max="1" width="12.42578125" customWidth="1"/>
    <col min="2" max="2" width="13.28515625" customWidth="1"/>
    <col min="3" max="3" width="12.140625" customWidth="1"/>
    <col min="6" max="6" width="12" customWidth="1"/>
    <col min="8" max="8" width="11.28515625" customWidth="1"/>
    <col min="13" max="13" width="11.28515625" customWidth="1"/>
    <col min="15" max="15" width="11.7109375" bestFit="1" customWidth="1"/>
  </cols>
  <sheetData>
    <row r="1" spans="1:17" ht="15.75">
      <c r="A1" s="1004" t="s">
        <v>258</v>
      </c>
      <c r="B1" s="1004"/>
      <c r="C1" s="1005"/>
      <c r="D1" s="324"/>
      <c r="E1" s="324"/>
      <c r="F1" s="324"/>
      <c r="G1" s="324"/>
      <c r="H1" s="324"/>
      <c r="I1" s="324"/>
      <c r="J1" s="324"/>
      <c r="K1" s="324"/>
      <c r="L1" s="324"/>
      <c r="M1" s="293"/>
      <c r="N1" s="293"/>
      <c r="O1" s="293"/>
      <c r="P1" s="293"/>
    </row>
    <row r="2" spans="1:17">
      <c r="A2" s="1008" t="s">
        <v>136</v>
      </c>
      <c r="B2" s="1008"/>
      <c r="C2" s="1008"/>
      <c r="D2" s="1008"/>
      <c r="E2" s="1008"/>
      <c r="F2" s="1008"/>
      <c r="G2" s="1008"/>
      <c r="H2" s="1008"/>
      <c r="I2" s="1008"/>
      <c r="J2" s="1008"/>
      <c r="K2" s="1008"/>
      <c r="L2" s="1008"/>
      <c r="M2" s="1008"/>
      <c r="N2" s="1005"/>
      <c r="O2" s="293"/>
      <c r="P2" s="293"/>
    </row>
    <row r="3" spans="1:17">
      <c r="A3" s="779" t="s">
        <v>456</v>
      </c>
      <c r="B3" s="779"/>
      <c r="C3" s="779"/>
      <c r="D3" s="779"/>
      <c r="E3" s="779"/>
      <c r="F3" s="779"/>
      <c r="G3" s="779"/>
      <c r="H3" s="779"/>
      <c r="I3" s="780"/>
      <c r="J3" s="780"/>
      <c r="K3" s="780"/>
      <c r="L3" s="780"/>
      <c r="M3" s="780"/>
      <c r="N3" s="779"/>
      <c r="O3" s="779"/>
      <c r="P3" s="779"/>
    </row>
    <row r="4" spans="1:17" s="779" customFormat="1">
      <c r="A4" s="1010" t="s">
        <v>111</v>
      </c>
      <c r="B4" s="1010"/>
      <c r="C4" s="1010"/>
      <c r="D4" s="1010"/>
      <c r="E4" s="1010"/>
      <c r="F4" s="1010"/>
      <c r="G4" s="1010"/>
      <c r="H4" s="1010"/>
      <c r="I4" s="1010"/>
      <c r="J4" s="1010"/>
      <c r="K4" s="1010"/>
      <c r="L4" s="1010"/>
      <c r="M4" s="1010"/>
      <c r="N4" s="1010"/>
      <c r="O4" s="1010"/>
      <c r="P4" s="1010"/>
      <c r="Q4"/>
    </row>
    <row r="5" spans="1:17" s="779" customFormat="1">
      <c r="B5" s="779" t="s">
        <v>440</v>
      </c>
      <c r="Q5"/>
    </row>
    <row r="6" spans="1:17">
      <c r="A6" s="779" t="s">
        <v>71</v>
      </c>
      <c r="B6" s="779"/>
      <c r="C6" s="779"/>
      <c r="D6" s="779"/>
      <c r="E6" s="779"/>
      <c r="F6" s="779"/>
      <c r="G6" s="779"/>
      <c r="H6" s="779"/>
      <c r="I6" s="779"/>
      <c r="J6" s="779"/>
      <c r="K6" s="779"/>
      <c r="L6" s="779"/>
      <c r="M6" s="779"/>
      <c r="N6" s="779"/>
      <c r="O6" s="779"/>
      <c r="P6" s="779"/>
    </row>
    <row r="7" spans="1:17">
      <c r="A7" s="795" t="s">
        <v>457</v>
      </c>
      <c r="B7" s="702"/>
      <c r="C7" s="702"/>
      <c r="D7" s="702"/>
      <c r="E7" s="702"/>
      <c r="F7" s="702"/>
      <c r="G7" s="702"/>
      <c r="H7" s="702"/>
      <c r="I7" s="702"/>
      <c r="J7" s="702"/>
      <c r="K7" s="702"/>
      <c r="L7" s="702"/>
      <c r="M7" s="702"/>
      <c r="N7" s="702"/>
      <c r="O7" s="702"/>
      <c r="P7" s="702"/>
    </row>
    <row r="8" spans="1:17">
      <c r="A8" s="1007" t="s">
        <v>69</v>
      </c>
      <c r="B8" s="1007"/>
      <c r="C8" s="1007"/>
      <c r="D8" s="1007"/>
      <c r="E8" s="1007"/>
      <c r="F8" s="1007"/>
      <c r="G8" s="1007"/>
      <c r="H8" s="1007"/>
      <c r="I8" s="1007"/>
      <c r="J8" s="1007"/>
      <c r="K8" s="1007"/>
      <c r="L8" s="1007"/>
      <c r="M8" s="1007"/>
      <c r="N8" s="1007"/>
      <c r="O8" s="703"/>
      <c r="P8" s="703"/>
    </row>
    <row r="9" spans="1:17">
      <c r="A9" s="1009" t="s">
        <v>464</v>
      </c>
      <c r="B9" s="1007"/>
      <c r="C9" s="1007"/>
      <c r="D9" s="1007"/>
      <c r="E9" s="1007"/>
      <c r="F9" s="1007"/>
      <c r="G9" s="1007"/>
      <c r="H9" s="1007"/>
      <c r="I9" s="1007"/>
      <c r="J9" s="1007"/>
      <c r="K9" s="1007"/>
      <c r="L9" s="1007"/>
      <c r="M9" s="1007"/>
      <c r="N9" s="1007"/>
      <c r="O9" s="703"/>
      <c r="P9" s="703"/>
    </row>
    <row r="10" spans="1:17">
      <c r="A10" s="1006" t="s">
        <v>463</v>
      </c>
      <c r="B10" s="1006"/>
      <c r="C10" s="1006"/>
      <c r="D10" s="1006"/>
      <c r="E10" s="1006"/>
      <c r="F10" s="1006"/>
      <c r="G10" s="1006"/>
      <c r="H10" s="1006"/>
      <c r="I10" s="1006"/>
      <c r="J10" s="1006"/>
      <c r="K10" s="1006"/>
      <c r="L10" s="1006"/>
      <c r="M10" s="1006"/>
      <c r="N10" s="1006"/>
      <c r="O10" s="293"/>
      <c r="P10" s="293"/>
    </row>
    <row r="11" spans="1:17">
      <c r="C11" s="566"/>
      <c r="D11" s="566" t="s">
        <v>410</v>
      </c>
      <c r="E11" s="566"/>
      <c r="H11" s="565"/>
      <c r="I11" s="566" t="s">
        <v>405</v>
      </c>
      <c r="J11" s="565"/>
      <c r="M11" s="566"/>
      <c r="N11" s="566" t="s">
        <v>406</v>
      </c>
      <c r="O11" s="566"/>
    </row>
    <row r="12" spans="1:17">
      <c r="A12" s="697"/>
      <c r="B12" s="698" t="s">
        <v>255</v>
      </c>
      <c r="C12" s="698" t="s">
        <v>185</v>
      </c>
      <c r="D12" s="699" t="s">
        <v>186</v>
      </c>
      <c r="E12" s="698" t="s">
        <v>187</v>
      </c>
      <c r="F12" s="698"/>
      <c r="G12" s="697"/>
      <c r="H12" s="698" t="s">
        <v>185</v>
      </c>
      <c r="I12" s="699" t="s">
        <v>186</v>
      </c>
      <c r="J12" s="698" t="s">
        <v>187</v>
      </c>
      <c r="K12" s="698"/>
      <c r="L12" s="697"/>
      <c r="M12" s="698" t="s">
        <v>185</v>
      </c>
      <c r="N12" s="699" t="s">
        <v>186</v>
      </c>
      <c r="O12" s="698" t="s">
        <v>187</v>
      </c>
      <c r="P12" s="698"/>
    </row>
    <row r="13" spans="1:17">
      <c r="A13" s="697"/>
      <c r="B13" s="700">
        <v>1</v>
      </c>
      <c r="C13" s="697"/>
      <c r="D13" s="697"/>
      <c r="E13" s="697"/>
      <c r="F13" s="697"/>
      <c r="G13" s="697"/>
      <c r="H13" s="697"/>
      <c r="I13" s="697"/>
      <c r="J13" s="697"/>
      <c r="K13" s="697"/>
      <c r="L13" s="697"/>
      <c r="M13" s="697">
        <v>1.0009094650898107</v>
      </c>
      <c r="N13" s="697"/>
      <c r="O13" s="697"/>
      <c r="P13" s="697"/>
    </row>
    <row r="14" spans="1:17">
      <c r="A14" s="697"/>
      <c r="B14" s="700">
        <v>2</v>
      </c>
      <c r="C14" s="697"/>
      <c r="D14" s="697">
        <f>(C13+C14)/2</f>
        <v>0</v>
      </c>
      <c r="E14" s="697"/>
      <c r="F14" s="697"/>
      <c r="G14" s="697"/>
      <c r="H14" s="697"/>
      <c r="I14" s="697">
        <f>(H13+H14)/2</f>
        <v>0</v>
      </c>
      <c r="J14" s="697"/>
      <c r="K14" s="697"/>
      <c r="L14" s="697"/>
      <c r="M14" s="697">
        <v>0.99915414888667109</v>
      </c>
      <c r="N14" s="697">
        <f>(M13+M14)/2</f>
        <v>1.000031806988241</v>
      </c>
      <c r="O14" s="697"/>
      <c r="P14" s="697"/>
    </row>
    <row r="15" spans="1:17">
      <c r="A15" s="697"/>
      <c r="B15" s="700">
        <v>3</v>
      </c>
      <c r="C15" s="697"/>
      <c r="D15" s="697"/>
      <c r="E15" s="697">
        <f>(D14-D16)/11</f>
        <v>0</v>
      </c>
      <c r="F15" s="697"/>
      <c r="G15" s="697"/>
      <c r="H15" s="697"/>
      <c r="I15" s="697"/>
      <c r="J15" s="697">
        <f>(I14-I16)/10</f>
        <v>0</v>
      </c>
      <c r="K15" s="697"/>
      <c r="L15" s="697"/>
      <c r="M15" s="697">
        <v>0.99058758603930952</v>
      </c>
      <c r="N15" s="697"/>
      <c r="O15" s="701">
        <f>(N14-N16)/10</f>
        <v>9.4185247888173285E-4</v>
      </c>
      <c r="P15" s="697"/>
    </row>
    <row r="16" spans="1:17">
      <c r="A16" s="697"/>
      <c r="B16" s="700">
        <v>4</v>
      </c>
      <c r="C16" s="697"/>
      <c r="D16" s="697">
        <f>(C15+C16)/2</f>
        <v>0</v>
      </c>
      <c r="E16" s="697"/>
      <c r="F16" s="697"/>
      <c r="G16" s="697"/>
      <c r="H16" s="697"/>
      <c r="I16" s="697">
        <f>(H15+H16)/2</f>
        <v>0</v>
      </c>
      <c r="J16" s="697"/>
      <c r="K16" s="697"/>
      <c r="L16" s="697"/>
      <c r="M16" s="697">
        <v>0.99063897835953785</v>
      </c>
      <c r="N16" s="697">
        <f>(M15+M16)/2</f>
        <v>0.99061328219942368</v>
      </c>
      <c r="O16" s="701"/>
      <c r="P16" s="697"/>
    </row>
    <row r="17" spans="1:16">
      <c r="A17" s="697"/>
      <c r="B17" s="700">
        <v>5</v>
      </c>
      <c r="C17" s="697"/>
      <c r="D17" s="697"/>
      <c r="E17" s="697">
        <f>(D16-D18)/11</f>
        <v>0</v>
      </c>
      <c r="F17" s="697"/>
      <c r="G17" s="697"/>
      <c r="H17" s="697"/>
      <c r="I17" s="697"/>
      <c r="J17" s="697">
        <f>(I16-I18)/10</f>
        <v>0</v>
      </c>
      <c r="K17" s="697"/>
      <c r="L17" s="697"/>
      <c r="M17" s="697">
        <v>0.99945084365479486</v>
      </c>
      <c r="N17" s="697"/>
      <c r="O17" s="701">
        <f>(N16-N18)/10</f>
        <v>-7.0106795286899453E-4</v>
      </c>
      <c r="P17" s="697"/>
    </row>
    <row r="18" spans="1:16">
      <c r="A18" s="697"/>
      <c r="B18" s="700">
        <v>6</v>
      </c>
      <c r="C18" s="697"/>
      <c r="D18" s="697">
        <f>(C17+C18)/2</f>
        <v>0</v>
      </c>
      <c r="E18" s="697"/>
      <c r="F18" s="697"/>
      <c r="G18" s="697"/>
      <c r="H18" s="697"/>
      <c r="I18" s="697">
        <f>(H17+H18)/2</f>
        <v>0</v>
      </c>
      <c r="J18" s="697"/>
      <c r="K18" s="697"/>
      <c r="L18" s="697"/>
      <c r="M18" s="697">
        <v>0.99579707980143239</v>
      </c>
      <c r="N18" s="697">
        <f>(M17+M18)/2</f>
        <v>0.99762396172811363</v>
      </c>
      <c r="O18" s="701"/>
      <c r="P18" s="697"/>
    </row>
    <row r="19" spans="1:16">
      <c r="A19" s="697"/>
      <c r="B19" s="700">
        <v>7</v>
      </c>
      <c r="C19" s="697"/>
      <c r="D19" s="697"/>
      <c r="E19" s="697">
        <f>(D18-D20)/11</f>
        <v>0</v>
      </c>
      <c r="F19" s="697"/>
      <c r="G19" s="697"/>
      <c r="H19" s="697"/>
      <c r="I19" s="697"/>
      <c r="J19" s="697">
        <f>(I18-I20)/10</f>
        <v>0</v>
      </c>
      <c r="K19" s="697"/>
      <c r="L19" s="697"/>
      <c r="M19" s="697">
        <v>1.0097388191149363</v>
      </c>
      <c r="N19" s="697"/>
      <c r="O19" s="701">
        <f>(N18-N20)/10</f>
        <v>-1.321449962979615E-3</v>
      </c>
      <c r="P19" s="697"/>
    </row>
    <row r="20" spans="1:16">
      <c r="A20" s="697"/>
      <c r="B20" s="700">
        <v>8</v>
      </c>
      <c r="C20" s="697"/>
      <c r="D20" s="697">
        <f>(C19+C20)/2</f>
        <v>0</v>
      </c>
      <c r="E20" s="697"/>
      <c r="F20" s="697"/>
      <c r="G20" s="697"/>
      <c r="H20" s="697"/>
      <c r="I20" s="697">
        <f>(H19+H20)/2</f>
        <v>0</v>
      </c>
      <c r="J20" s="697"/>
      <c r="K20" s="697"/>
      <c r="L20" s="697"/>
      <c r="M20" s="697">
        <v>1.0119381036008834</v>
      </c>
      <c r="N20" s="697">
        <f>(M19+M20)/2</f>
        <v>1.0108384613579098</v>
      </c>
      <c r="O20" s="701"/>
      <c r="P20" s="697"/>
    </row>
    <row r="21" spans="1:16">
      <c r="A21" s="697"/>
      <c r="B21" s="700">
        <v>9</v>
      </c>
      <c r="C21" s="697"/>
      <c r="D21" s="697"/>
      <c r="E21" s="697">
        <f>(D20-D22)/11</f>
        <v>0</v>
      </c>
      <c r="F21" s="697"/>
      <c r="G21" s="697"/>
      <c r="H21" s="697"/>
      <c r="I21" s="697"/>
      <c r="J21" s="697">
        <f>(I20-I22)/10</f>
        <v>0</v>
      </c>
      <c r="K21" s="697"/>
      <c r="L21" s="697"/>
      <c r="M21" s="697">
        <v>0.99945084365479486</v>
      </c>
      <c r="N21" s="697"/>
      <c r="O21" s="701">
        <f>(N20-N22)/10</f>
        <v>1.0324947248723459E-3</v>
      </c>
      <c r="P21" s="697"/>
    </row>
    <row r="22" spans="1:16">
      <c r="A22" s="697"/>
      <c r="B22" s="700">
        <v>10</v>
      </c>
      <c r="C22" s="697"/>
      <c r="D22" s="697">
        <f>(C21+C22)/2</f>
        <v>0</v>
      </c>
      <c r="E22" s="697"/>
      <c r="F22" s="697"/>
      <c r="G22" s="697"/>
      <c r="H22" s="697"/>
      <c r="I22" s="697">
        <f>(H21+H22)/2</f>
        <v>0</v>
      </c>
      <c r="J22" s="697"/>
      <c r="K22" s="697"/>
      <c r="L22" s="697"/>
      <c r="M22" s="697">
        <v>1.0015761845635778</v>
      </c>
      <c r="N22" s="697">
        <f>(M21+M22)/2</f>
        <v>1.0005135141091863</v>
      </c>
      <c r="O22" s="701"/>
      <c r="P22" s="697"/>
    </row>
    <row r="23" spans="1:16">
      <c r="A23" s="697"/>
      <c r="B23" s="700">
        <v>11</v>
      </c>
      <c r="C23" s="697"/>
      <c r="D23" s="697"/>
      <c r="E23" s="697">
        <f>(D22-D24)/11</f>
        <v>0</v>
      </c>
      <c r="F23" s="697"/>
      <c r="G23" s="697"/>
      <c r="H23" s="697"/>
      <c r="I23" s="697"/>
      <c r="J23" s="697">
        <f>(I22-I24)/10</f>
        <v>0</v>
      </c>
      <c r="K23" s="697"/>
      <c r="L23" s="697"/>
      <c r="M23" s="697">
        <v>1.000892283179764</v>
      </c>
      <c r="N23" s="697"/>
      <c r="O23" s="701">
        <f>(N22-N24)/10</f>
        <v>1.3454049206029773E-5</v>
      </c>
      <c r="P23" s="697"/>
    </row>
    <row r="24" spans="1:16">
      <c r="A24" s="697"/>
      <c r="B24" s="700">
        <v>12</v>
      </c>
      <c r="C24" s="697"/>
      <c r="D24" s="697">
        <f>(C23+C24)/2</f>
        <v>0</v>
      </c>
      <c r="E24" s="697"/>
      <c r="F24" s="697"/>
      <c r="G24" s="697"/>
      <c r="H24" s="697"/>
      <c r="I24" s="697">
        <f>(H23+H24)/2</f>
        <v>0</v>
      </c>
      <c r="J24" s="697"/>
      <c r="K24" s="697"/>
      <c r="L24" s="697"/>
      <c r="M24" s="697">
        <v>0.99986566405448796</v>
      </c>
      <c r="N24" s="697">
        <f>(M23+M24)/2</f>
        <v>1.000378973617126</v>
      </c>
      <c r="O24" s="701"/>
      <c r="P24" s="697"/>
    </row>
    <row r="25" spans="1:16">
      <c r="A25" s="697"/>
      <c r="B25" s="700">
        <v>13</v>
      </c>
      <c r="C25" s="697"/>
      <c r="D25" s="697"/>
      <c r="E25" s="697">
        <f>(D24-D26)/11</f>
        <v>0</v>
      </c>
      <c r="F25" s="697"/>
      <c r="G25" s="697"/>
      <c r="H25" s="697"/>
      <c r="I25" s="697"/>
      <c r="J25" s="697">
        <f>(I24-I26)/10</f>
        <v>0</v>
      </c>
      <c r="K25" s="697"/>
      <c r="L25" s="697"/>
      <c r="M25" s="697"/>
      <c r="N25" s="697"/>
      <c r="O25" s="701">
        <f>(N24-N26)/10</f>
        <v>0.1000378973617126</v>
      </c>
      <c r="P25" s="697"/>
    </row>
    <row r="26" spans="1:16">
      <c r="A26" s="697"/>
      <c r="B26" s="700">
        <v>14</v>
      </c>
      <c r="C26" s="697"/>
      <c r="D26" s="697">
        <f>(C25+C26)/2</f>
        <v>0</v>
      </c>
      <c r="E26" s="697"/>
      <c r="F26" s="697"/>
      <c r="G26" s="697"/>
      <c r="H26" s="697"/>
      <c r="I26" s="697">
        <f>(H25+H26)/2</f>
        <v>0</v>
      </c>
      <c r="J26" s="697"/>
      <c r="K26" s="697"/>
      <c r="L26" s="697"/>
      <c r="M26" s="697"/>
      <c r="N26" s="697">
        <f>(M25+M26)/2</f>
        <v>0</v>
      </c>
      <c r="O26" s="701"/>
      <c r="P26" s="697"/>
    </row>
    <row r="27" spans="1:16">
      <c r="A27" s="697"/>
      <c r="B27" s="700">
        <v>15</v>
      </c>
      <c r="C27" s="697"/>
      <c r="D27" s="697"/>
      <c r="E27" s="697">
        <f>(D26-D28)/11</f>
        <v>0</v>
      </c>
      <c r="F27" s="697"/>
      <c r="G27" s="697"/>
      <c r="H27" s="697"/>
      <c r="I27" s="697"/>
      <c r="J27" s="697">
        <f>(I26-I28)/10</f>
        <v>0</v>
      </c>
      <c r="K27" s="697"/>
      <c r="L27" s="697"/>
      <c r="M27" s="697"/>
      <c r="N27" s="697"/>
      <c r="O27" s="701">
        <f>(N26-N28)/10</f>
        <v>0</v>
      </c>
      <c r="P27" s="697"/>
    </row>
    <row r="28" spans="1:16">
      <c r="A28" s="697"/>
      <c r="B28" s="700">
        <v>16</v>
      </c>
      <c r="C28" s="697"/>
      <c r="D28" s="697">
        <f>(C27+C28)/2</f>
        <v>0</v>
      </c>
      <c r="E28" s="697"/>
      <c r="F28" s="697"/>
      <c r="G28" s="697"/>
      <c r="H28" s="697"/>
      <c r="I28" s="697">
        <f>(H27+H28)/2</f>
        <v>0</v>
      </c>
      <c r="J28" s="697"/>
      <c r="K28" s="697"/>
      <c r="L28" s="697"/>
      <c r="M28" s="697"/>
      <c r="N28" s="697">
        <f>(M27+M28)/2</f>
        <v>0</v>
      </c>
      <c r="O28" s="701"/>
      <c r="P28" s="697"/>
    </row>
    <row r="29" spans="1:16">
      <c r="A29" s="697"/>
      <c r="B29" s="700">
        <v>17</v>
      </c>
      <c r="C29" s="697"/>
      <c r="D29" s="697"/>
      <c r="E29" s="697">
        <f>(D28-D30)/11</f>
        <v>0</v>
      </c>
      <c r="F29" s="697"/>
      <c r="G29" s="697"/>
      <c r="H29" s="697"/>
      <c r="I29" s="697"/>
      <c r="J29" s="697">
        <f>(I28-I30)/10</f>
        <v>0</v>
      </c>
      <c r="K29" s="697"/>
      <c r="L29" s="697"/>
      <c r="M29" s="697"/>
      <c r="N29" s="697"/>
      <c r="O29" s="701">
        <f>(N28-N30)/10</f>
        <v>0</v>
      </c>
      <c r="P29" s="697"/>
    </row>
    <row r="30" spans="1:16">
      <c r="A30" s="697"/>
      <c r="B30" s="700">
        <v>18</v>
      </c>
      <c r="C30" s="697"/>
      <c r="D30" s="697">
        <f>(C29+C30)/2</f>
        <v>0</v>
      </c>
      <c r="E30" s="697"/>
      <c r="F30" s="697"/>
      <c r="G30" s="697"/>
      <c r="H30" s="697"/>
      <c r="I30" s="697">
        <f>(H29+H30)/2</f>
        <v>0</v>
      </c>
      <c r="J30" s="697"/>
      <c r="K30" s="697"/>
      <c r="L30" s="697"/>
      <c r="M30" s="697"/>
      <c r="N30" s="697">
        <f>(M29+M30)/2</f>
        <v>0</v>
      </c>
      <c r="O30" s="701"/>
      <c r="P30" s="697"/>
    </row>
    <row r="31" spans="1:16">
      <c r="A31" s="697"/>
      <c r="B31" s="700">
        <v>19</v>
      </c>
      <c r="C31" s="697"/>
      <c r="D31" s="697"/>
      <c r="E31" s="697">
        <f>(D30-D32)/11</f>
        <v>0</v>
      </c>
      <c r="F31" s="697"/>
      <c r="G31" s="697"/>
      <c r="H31" s="697"/>
      <c r="I31" s="697"/>
      <c r="J31" s="697">
        <f>(I30-I32)/10</f>
        <v>0</v>
      </c>
      <c r="K31" s="697"/>
      <c r="L31" s="697"/>
      <c r="M31" s="697"/>
      <c r="N31" s="697"/>
      <c r="O31" s="701">
        <f>(N30-N32)/10</f>
        <v>0</v>
      </c>
      <c r="P31" s="697"/>
    </row>
    <row r="32" spans="1:16">
      <c r="A32" s="697"/>
      <c r="B32" s="700">
        <v>20</v>
      </c>
      <c r="C32" s="697"/>
      <c r="D32" s="697">
        <f>(C31+C32)/2</f>
        <v>0</v>
      </c>
      <c r="E32" s="697"/>
      <c r="F32" s="697"/>
      <c r="G32" s="697"/>
      <c r="H32" s="697"/>
      <c r="I32" s="697">
        <f>(H31+H32)/2</f>
        <v>0</v>
      </c>
      <c r="J32" s="697"/>
      <c r="K32" s="697"/>
      <c r="L32" s="697"/>
      <c r="M32" s="697"/>
      <c r="N32" s="697">
        <f>(M31+M32)/2</f>
        <v>0</v>
      </c>
      <c r="O32" s="701"/>
      <c r="P32" s="697"/>
    </row>
    <row r="33" spans="1:16">
      <c r="A33" s="697"/>
      <c r="B33" s="700">
        <v>21</v>
      </c>
      <c r="C33" s="697"/>
      <c r="D33" s="697"/>
      <c r="E33" s="697">
        <f>(D32-D34)/11</f>
        <v>0</v>
      </c>
      <c r="F33" s="697"/>
      <c r="G33" s="697"/>
      <c r="H33" s="697"/>
      <c r="I33" s="697"/>
      <c r="J33" s="697">
        <f>(I32-I34)/10</f>
        <v>0</v>
      </c>
      <c r="K33" s="697"/>
      <c r="L33" s="697"/>
      <c r="M33" s="697"/>
      <c r="N33" s="697"/>
      <c r="O33" s="701">
        <f>(N32-N34)/10</f>
        <v>0</v>
      </c>
      <c r="P33" s="697"/>
    </row>
    <row r="34" spans="1:16">
      <c r="A34" s="697"/>
      <c r="B34" s="700">
        <v>22</v>
      </c>
      <c r="C34" s="697"/>
      <c r="D34" s="697">
        <f>(C33+C34)/2</f>
        <v>0</v>
      </c>
      <c r="E34" s="697"/>
      <c r="F34" s="697"/>
      <c r="G34" s="697"/>
      <c r="H34" s="697"/>
      <c r="I34" s="697">
        <f>(H33+H34)/2</f>
        <v>0</v>
      </c>
      <c r="J34" s="697"/>
      <c r="K34" s="697"/>
      <c r="L34" s="697"/>
      <c r="M34" s="697"/>
      <c r="N34" s="697">
        <f>(M33+M34)/2</f>
        <v>0</v>
      </c>
      <c r="O34" s="697"/>
      <c r="P34" s="697"/>
    </row>
    <row r="35" spans="1:16" s="617" customFormat="1">
      <c r="A35" s="704" t="s">
        <v>95</v>
      </c>
      <c r="B35" s="703"/>
      <c r="C35" s="703"/>
      <c r="D35" s="703"/>
      <c r="E35" s="703"/>
      <c r="F35" s="703"/>
      <c r="G35" s="703"/>
      <c r="H35" s="703"/>
      <c r="I35" s="703"/>
      <c r="J35" s="703"/>
      <c r="K35" s="703"/>
      <c r="L35" s="703"/>
      <c r="M35" s="703"/>
      <c r="N35" s="703"/>
      <c r="O35" s="703"/>
      <c r="P35" s="703"/>
    </row>
    <row r="36" spans="1:16" s="617" customFormat="1">
      <c r="A36" s="703" t="s">
        <v>54</v>
      </c>
      <c r="B36" s="703"/>
      <c r="C36" s="703"/>
      <c r="D36" s="703"/>
      <c r="E36" s="703"/>
      <c r="F36" s="703"/>
      <c r="G36" s="703"/>
      <c r="H36" s="703"/>
      <c r="I36" s="703"/>
      <c r="J36" s="703"/>
      <c r="K36" s="703"/>
      <c r="L36" s="703"/>
      <c r="M36" s="703"/>
      <c r="N36" s="703"/>
      <c r="O36" s="703"/>
      <c r="P36" s="703"/>
    </row>
    <row r="37" spans="1:16">
      <c r="C37" s="325" t="s">
        <v>325</v>
      </c>
      <c r="D37" s="524" t="s">
        <v>262</v>
      </c>
      <c r="E37" s="326" t="s">
        <v>326</v>
      </c>
      <c r="F37" s="325" t="s">
        <v>254</v>
      </c>
      <c r="H37" s="325" t="s">
        <v>325</v>
      </c>
      <c r="I37" s="524" t="s">
        <v>310</v>
      </c>
      <c r="J37" s="326" t="s">
        <v>326</v>
      </c>
      <c r="K37" s="325" t="s">
        <v>293</v>
      </c>
      <c r="M37" s="325" t="s">
        <v>325</v>
      </c>
      <c r="N37" s="524" t="s">
        <v>212</v>
      </c>
      <c r="O37" s="326" t="s">
        <v>326</v>
      </c>
      <c r="P37" s="325" t="s">
        <v>213</v>
      </c>
    </row>
    <row r="38" spans="1:16">
      <c r="C38" s="531" t="s">
        <v>346</v>
      </c>
      <c r="D38" s="575"/>
      <c r="E38" s="568">
        <f>D14</f>
        <v>0</v>
      </c>
      <c r="F38" s="572" t="e">
        <f>D38/E38</f>
        <v>#DIV/0!</v>
      </c>
      <c r="H38" s="531" t="s">
        <v>290</v>
      </c>
      <c r="I38" s="531"/>
      <c r="J38" s="568">
        <f>I14</f>
        <v>0</v>
      </c>
      <c r="K38" s="533" t="e">
        <f>I38/J38</f>
        <v>#DIV/0!</v>
      </c>
      <c r="M38" s="531" t="s">
        <v>185</v>
      </c>
      <c r="N38" s="531">
        <v>6.5244120000000003E-2</v>
      </c>
      <c r="O38" s="532">
        <f>N14</f>
        <v>1.000031806988241</v>
      </c>
      <c r="P38" s="533">
        <f>N38/O38</f>
        <v>6.5242044847046737E-2</v>
      </c>
    </row>
    <row r="39" spans="1:16">
      <c r="C39" s="531" t="s">
        <v>347</v>
      </c>
      <c r="D39" s="575"/>
      <c r="E39" s="569">
        <f>D14</f>
        <v>0</v>
      </c>
      <c r="F39" s="572" t="e">
        <f>D39/E39</f>
        <v>#DIV/0!</v>
      </c>
      <c r="H39" s="531" t="s">
        <v>372</v>
      </c>
      <c r="I39" s="531"/>
      <c r="J39" s="569">
        <f>I14</f>
        <v>0</v>
      </c>
      <c r="K39" s="533" t="e">
        <f t="shared" ref="K39:K102" si="0">I39/J39</f>
        <v>#DIV/0!</v>
      </c>
      <c r="M39" s="531" t="s">
        <v>347</v>
      </c>
      <c r="N39" s="531">
        <v>6.5129699999999999E-2</v>
      </c>
      <c r="O39" s="569">
        <f>N14</f>
        <v>1.000031806988241</v>
      </c>
      <c r="P39" s="533">
        <f t="shared" ref="P39:P102" si="1">N39/O39</f>
        <v>6.5127628486286573E-2</v>
      </c>
    </row>
    <row r="40" spans="1:16">
      <c r="C40" s="337">
        <f>D14</f>
        <v>0</v>
      </c>
      <c r="D40" s="430"/>
      <c r="E40" s="570">
        <f>E39-E$15</f>
        <v>0</v>
      </c>
      <c r="F40" s="573" t="e">
        <f t="shared" ref="F40:F63" si="2">D40/E40</f>
        <v>#DIV/0!</v>
      </c>
      <c r="H40" s="337">
        <f>I14</f>
        <v>0</v>
      </c>
      <c r="J40" s="570">
        <f>J39-J$15</f>
        <v>0</v>
      </c>
      <c r="K40" s="337" t="e">
        <f t="shared" si="0"/>
        <v>#DIV/0!</v>
      </c>
      <c r="M40" s="337">
        <f>N14</f>
        <v>1.000031806988241</v>
      </c>
      <c r="N40">
        <v>9.1494939999999997E-2</v>
      </c>
      <c r="O40" s="570">
        <f>O39-O$15</f>
        <v>0.99908995450935922</v>
      </c>
      <c r="P40" s="337">
        <f t="shared" si="1"/>
        <v>9.1578280401119677E-2</v>
      </c>
    </row>
    <row r="41" spans="1:16">
      <c r="C41" s="337">
        <f>E15</f>
        <v>0</v>
      </c>
      <c r="D41" s="430"/>
      <c r="E41" s="570">
        <f t="shared" ref="E41:E50" si="3">E40-E$15</f>
        <v>0</v>
      </c>
      <c r="F41" s="573" t="e">
        <f t="shared" si="2"/>
        <v>#DIV/0!</v>
      </c>
      <c r="H41" s="337">
        <f>J15</f>
        <v>0</v>
      </c>
      <c r="J41" s="570">
        <f t="shared" ref="J41:J50" si="4">J40-J$15</f>
        <v>0</v>
      </c>
      <c r="K41" s="337" t="e">
        <f t="shared" si="0"/>
        <v>#DIV/0!</v>
      </c>
      <c r="M41" s="337">
        <f>O15</f>
        <v>9.4185247888173285E-4</v>
      </c>
      <c r="N41">
        <v>8.9728000000000002E-2</v>
      </c>
      <c r="O41" s="570">
        <f t="shared" ref="O41:O50" si="5">O40-O$15</f>
        <v>0.99814810203047744</v>
      </c>
      <c r="P41" s="337">
        <f t="shared" si="1"/>
        <v>8.9894475396457993E-2</v>
      </c>
    </row>
    <row r="42" spans="1:16">
      <c r="C42" s="337"/>
      <c r="D42" s="430"/>
      <c r="E42" s="570">
        <f t="shared" si="3"/>
        <v>0</v>
      </c>
      <c r="F42" s="573" t="e">
        <f t="shared" si="2"/>
        <v>#DIV/0!</v>
      </c>
      <c r="H42" s="337"/>
      <c r="J42" s="570">
        <f t="shared" si="4"/>
        <v>0</v>
      </c>
      <c r="K42" s="337" t="e">
        <f t="shared" si="0"/>
        <v>#DIV/0!</v>
      </c>
      <c r="M42" s="337"/>
      <c r="N42">
        <v>8.9677750000000001E-2</v>
      </c>
      <c r="O42" s="570">
        <f t="shared" si="5"/>
        <v>0.99720624955159565</v>
      </c>
      <c r="P42" s="337">
        <f t="shared" si="1"/>
        <v>8.9928989153772898E-2</v>
      </c>
    </row>
    <row r="43" spans="1:16">
      <c r="C43" s="337"/>
      <c r="D43" s="430"/>
      <c r="E43" s="570">
        <f t="shared" si="3"/>
        <v>0</v>
      </c>
      <c r="F43" s="573" t="e">
        <f t="shared" si="2"/>
        <v>#DIV/0!</v>
      </c>
      <c r="H43" s="337"/>
      <c r="J43" s="570">
        <f t="shared" si="4"/>
        <v>0</v>
      </c>
      <c r="K43" s="337" t="e">
        <f t="shared" si="0"/>
        <v>#DIV/0!</v>
      </c>
      <c r="M43" s="337"/>
      <c r="N43">
        <v>8.9402170000000003E-2</v>
      </c>
      <c r="O43" s="570">
        <f t="shared" si="5"/>
        <v>0.99626439707271386</v>
      </c>
      <c r="P43" s="337">
        <f t="shared" si="1"/>
        <v>8.973739326898264E-2</v>
      </c>
    </row>
    <row r="44" spans="1:16">
      <c r="C44" s="337"/>
      <c r="D44" s="430"/>
      <c r="E44" s="570">
        <f t="shared" si="3"/>
        <v>0</v>
      </c>
      <c r="F44" s="573" t="e">
        <f t="shared" si="2"/>
        <v>#DIV/0!</v>
      </c>
      <c r="H44" s="337"/>
      <c r="J44" s="570">
        <f t="shared" si="4"/>
        <v>0</v>
      </c>
      <c r="K44" s="337" t="e">
        <f t="shared" si="0"/>
        <v>#DIV/0!</v>
      </c>
      <c r="M44" s="337"/>
      <c r="N44">
        <v>8.9424219999999999E-2</v>
      </c>
      <c r="O44" s="570">
        <f t="shared" si="5"/>
        <v>0.99532254459383207</v>
      </c>
      <c r="P44" s="337">
        <f t="shared" si="1"/>
        <v>8.984446347137845E-2</v>
      </c>
    </row>
    <row r="45" spans="1:16">
      <c r="C45" s="337"/>
      <c r="D45" s="430"/>
      <c r="E45" s="570">
        <f t="shared" si="3"/>
        <v>0</v>
      </c>
      <c r="F45" s="573" t="e">
        <f t="shared" si="2"/>
        <v>#DIV/0!</v>
      </c>
      <c r="H45" s="337"/>
      <c r="J45" s="570">
        <f t="shared" si="4"/>
        <v>0</v>
      </c>
      <c r="K45" s="337" t="e">
        <f t="shared" si="0"/>
        <v>#DIV/0!</v>
      </c>
      <c r="M45" s="337"/>
      <c r="N45">
        <v>8.950748E-2</v>
      </c>
      <c r="O45" s="570">
        <f t="shared" si="5"/>
        <v>0.99438069211495028</v>
      </c>
      <c r="P45" s="337">
        <f t="shared" si="1"/>
        <v>9.0013292403763753E-2</v>
      </c>
    </row>
    <row r="46" spans="1:16">
      <c r="C46" s="337"/>
      <c r="D46" s="430"/>
      <c r="E46" s="570">
        <f t="shared" si="3"/>
        <v>0</v>
      </c>
      <c r="F46" s="573" t="e">
        <f t="shared" si="2"/>
        <v>#DIV/0!</v>
      </c>
      <c r="H46" s="337"/>
      <c r="J46" s="570">
        <f t="shared" si="4"/>
        <v>0</v>
      </c>
      <c r="K46" s="337" t="e">
        <f t="shared" si="0"/>
        <v>#DIV/0!</v>
      </c>
      <c r="M46" s="337"/>
      <c r="N46">
        <v>8.8554250000000001E-2</v>
      </c>
      <c r="O46" s="570">
        <f t="shared" si="5"/>
        <v>0.99343883963606849</v>
      </c>
      <c r="P46" s="337">
        <f t="shared" si="1"/>
        <v>8.9139105968959825E-2</v>
      </c>
    </row>
    <row r="47" spans="1:16">
      <c r="C47" s="337"/>
      <c r="D47" s="430"/>
      <c r="E47" s="570">
        <f t="shared" si="3"/>
        <v>0</v>
      </c>
      <c r="F47" s="573" t="e">
        <f t="shared" si="2"/>
        <v>#DIV/0!</v>
      </c>
      <c r="H47" s="337"/>
      <c r="J47" s="570">
        <f t="shared" si="4"/>
        <v>0</v>
      </c>
      <c r="K47" s="337" t="e">
        <f t="shared" si="0"/>
        <v>#DIV/0!</v>
      </c>
      <c r="M47" s="337"/>
      <c r="N47">
        <v>9.1910919999999993E-2</v>
      </c>
      <c r="O47" s="570">
        <f t="shared" si="5"/>
        <v>0.99249698715718671</v>
      </c>
      <c r="P47" s="337">
        <f t="shared" si="1"/>
        <v>9.2605742072085107E-2</v>
      </c>
    </row>
    <row r="48" spans="1:16">
      <c r="C48" s="337"/>
      <c r="D48" s="430"/>
      <c r="E48" s="570">
        <f t="shared" si="3"/>
        <v>0</v>
      </c>
      <c r="F48" s="573" t="e">
        <f t="shared" si="2"/>
        <v>#DIV/0!</v>
      </c>
      <c r="H48" s="337"/>
      <c r="J48" s="570">
        <f t="shared" si="4"/>
        <v>0</v>
      </c>
      <c r="K48" s="337" t="e">
        <f t="shared" si="0"/>
        <v>#DIV/0!</v>
      </c>
      <c r="M48" s="337"/>
      <c r="N48">
        <v>8.9167109999999994E-2</v>
      </c>
      <c r="O48" s="570">
        <f t="shared" si="5"/>
        <v>0.99155513467830492</v>
      </c>
      <c r="P48" s="337">
        <f t="shared" si="1"/>
        <v>8.9926527412849233E-2</v>
      </c>
    </row>
    <row r="49" spans="3:16">
      <c r="C49" s="337"/>
      <c r="D49" s="430"/>
      <c r="E49" s="570">
        <f t="shared" si="3"/>
        <v>0</v>
      </c>
      <c r="F49" s="573" t="e">
        <f t="shared" si="2"/>
        <v>#DIV/0!</v>
      </c>
      <c r="H49" s="337"/>
      <c r="J49" s="570">
        <f t="shared" si="4"/>
        <v>0</v>
      </c>
      <c r="K49" s="337" t="e">
        <f t="shared" si="0"/>
        <v>#DIV/0!</v>
      </c>
      <c r="M49" s="337"/>
      <c r="N49">
        <v>8.9211750000000006E-2</v>
      </c>
      <c r="O49" s="570">
        <f t="shared" si="5"/>
        <v>0.99061328219942313</v>
      </c>
      <c r="P49" s="337">
        <f t="shared" si="1"/>
        <v>9.0057090494412073E-2</v>
      </c>
    </row>
    <row r="50" spans="3:16">
      <c r="C50" s="531" t="s">
        <v>373</v>
      </c>
      <c r="D50" s="575"/>
      <c r="E50" s="569">
        <f t="shared" si="3"/>
        <v>0</v>
      </c>
      <c r="F50" s="572" t="e">
        <f t="shared" si="2"/>
        <v>#DIV/0!</v>
      </c>
      <c r="H50" s="531" t="s">
        <v>373</v>
      </c>
      <c r="I50" s="534"/>
      <c r="J50" s="569">
        <f t="shared" si="4"/>
        <v>0</v>
      </c>
      <c r="K50" s="533" t="e">
        <f t="shared" si="0"/>
        <v>#DIV/0!</v>
      </c>
      <c r="M50" s="531" t="s">
        <v>373</v>
      </c>
      <c r="N50" s="534">
        <v>6.4571290000000003E-2</v>
      </c>
      <c r="O50" s="569">
        <f t="shared" si="5"/>
        <v>0.98967142972054134</v>
      </c>
      <c r="P50" s="533">
        <f t="shared" si="1"/>
        <v>6.5245179421046171E-2</v>
      </c>
    </row>
    <row r="51" spans="3:16">
      <c r="C51" s="531" t="s">
        <v>372</v>
      </c>
      <c r="D51" s="575"/>
      <c r="E51" s="571">
        <f>D16</f>
        <v>0</v>
      </c>
      <c r="F51" s="572" t="e">
        <f>D51/E51</f>
        <v>#DIV/0!</v>
      </c>
      <c r="H51" s="531" t="s">
        <v>372</v>
      </c>
      <c r="I51" s="534"/>
      <c r="J51" s="571">
        <f>I16</f>
        <v>0</v>
      </c>
      <c r="K51" s="533" t="e">
        <f t="shared" si="0"/>
        <v>#DIV/0!</v>
      </c>
      <c r="M51" s="531" t="s">
        <v>372</v>
      </c>
      <c r="N51" s="534">
        <v>6.4574640000000003E-2</v>
      </c>
      <c r="O51" s="571">
        <f>N16</f>
        <v>0.99061328219942368</v>
      </c>
      <c r="P51" s="533">
        <f t="shared" si="1"/>
        <v>6.5186527538402483E-2</v>
      </c>
    </row>
    <row r="52" spans="3:16">
      <c r="C52" s="337">
        <f>D16</f>
        <v>0</v>
      </c>
      <c r="D52" s="430"/>
      <c r="E52" s="567">
        <f>E51-E$17</f>
        <v>0</v>
      </c>
      <c r="F52" s="573" t="e">
        <f t="shared" si="2"/>
        <v>#DIV/0!</v>
      </c>
      <c r="H52" s="337">
        <f>I16</f>
        <v>0</v>
      </c>
      <c r="J52" s="567">
        <f>J51-J$17</f>
        <v>0</v>
      </c>
      <c r="K52" s="337" t="e">
        <f t="shared" si="0"/>
        <v>#DIV/0!</v>
      </c>
      <c r="M52" s="337">
        <f>N16</f>
        <v>0.99061328219942368</v>
      </c>
      <c r="N52">
        <v>8.9675060000000001E-2</v>
      </c>
      <c r="O52" s="567">
        <f>O51-O$17</f>
        <v>0.99131435015229263</v>
      </c>
      <c r="P52" s="337">
        <f t="shared" si="1"/>
        <v>9.0460770578196001E-2</v>
      </c>
    </row>
    <row r="53" spans="3:16">
      <c r="C53" s="337">
        <f>E17</f>
        <v>0</v>
      </c>
      <c r="D53" s="430"/>
      <c r="E53" s="567">
        <f t="shared" ref="E53:E62" si="6">E52-E$17</f>
        <v>0</v>
      </c>
      <c r="F53" s="573" t="e">
        <f t="shared" si="2"/>
        <v>#DIV/0!</v>
      </c>
      <c r="H53" s="337">
        <f>J17</f>
        <v>0</v>
      </c>
      <c r="J53" s="567">
        <f t="shared" ref="J53:J62" si="7">J52-J$17</f>
        <v>0</v>
      </c>
      <c r="K53" s="337" t="e">
        <f t="shared" si="0"/>
        <v>#DIV/0!</v>
      </c>
      <c r="M53" s="337">
        <f>O17</f>
        <v>-7.0106795286899453E-4</v>
      </c>
      <c r="N53">
        <v>9.0302499999999994E-2</v>
      </c>
      <c r="O53" s="567">
        <f t="shared" ref="O53:O62" si="8">O52-O$17</f>
        <v>0.99201541810516158</v>
      </c>
      <c r="P53" s="337">
        <f t="shared" si="1"/>
        <v>9.1029331149394696E-2</v>
      </c>
    </row>
    <row r="54" spans="3:16">
      <c r="C54" s="337"/>
      <c r="D54" s="430"/>
      <c r="E54" s="567">
        <f t="shared" si="6"/>
        <v>0</v>
      </c>
      <c r="F54" s="573" t="e">
        <f t="shared" si="2"/>
        <v>#DIV/0!</v>
      </c>
      <c r="H54" s="337"/>
      <c r="J54" s="567">
        <f t="shared" si="7"/>
        <v>0</v>
      </c>
      <c r="K54" s="337" t="e">
        <f t="shared" si="0"/>
        <v>#DIV/0!</v>
      </c>
      <c r="M54" s="337"/>
      <c r="N54">
        <v>8.8788010000000001E-2</v>
      </c>
      <c r="O54" s="567">
        <f t="shared" si="8"/>
        <v>0.99271648605803053</v>
      </c>
      <c r="P54" s="337">
        <f t="shared" si="1"/>
        <v>8.9439443433207755E-2</v>
      </c>
    </row>
    <row r="55" spans="3:16">
      <c r="C55" s="337"/>
      <c r="D55" s="430"/>
      <c r="E55" s="567">
        <f t="shared" si="6"/>
        <v>0</v>
      </c>
      <c r="F55" s="573" t="e">
        <f t="shared" si="2"/>
        <v>#DIV/0!</v>
      </c>
      <c r="H55" s="337"/>
      <c r="J55" s="567">
        <f t="shared" si="7"/>
        <v>0</v>
      </c>
      <c r="K55" s="337" t="e">
        <f t="shared" si="0"/>
        <v>#DIV/0!</v>
      </c>
      <c r="M55" s="337"/>
      <c r="N55">
        <v>8.8971869999999995E-2</v>
      </c>
      <c r="O55" s="567">
        <f t="shared" si="8"/>
        <v>0.99341755401089948</v>
      </c>
      <c r="P55" s="337">
        <f t="shared" si="1"/>
        <v>8.9561403098604622E-2</v>
      </c>
    </row>
    <row r="56" spans="3:16">
      <c r="C56" s="337"/>
      <c r="D56" s="430"/>
      <c r="E56" s="567">
        <f t="shared" si="6"/>
        <v>0</v>
      </c>
      <c r="F56" s="573" t="e">
        <f t="shared" si="2"/>
        <v>#DIV/0!</v>
      </c>
      <c r="H56" s="337"/>
      <c r="J56" s="567">
        <f t="shared" si="7"/>
        <v>0</v>
      </c>
      <c r="K56" s="337" t="e">
        <f t="shared" si="0"/>
        <v>#DIV/0!</v>
      </c>
      <c r="M56" s="337"/>
      <c r="N56">
        <v>8.9155100000000001E-2</v>
      </c>
      <c r="O56" s="567">
        <f t="shared" si="8"/>
        <v>0.99411862196376843</v>
      </c>
      <c r="P56" s="337">
        <f t="shared" si="1"/>
        <v>8.9682557021096967E-2</v>
      </c>
    </row>
    <row r="57" spans="3:16">
      <c r="C57" s="337"/>
      <c r="D57" s="430"/>
      <c r="E57" s="567">
        <f t="shared" si="6"/>
        <v>0</v>
      </c>
      <c r="F57" s="573" t="e">
        <f t="shared" si="2"/>
        <v>#DIV/0!</v>
      </c>
      <c r="H57" s="337"/>
      <c r="J57" s="567">
        <f t="shared" si="7"/>
        <v>0</v>
      </c>
      <c r="K57" s="337" t="e">
        <f t="shared" si="0"/>
        <v>#DIV/0!</v>
      </c>
      <c r="M57" s="337"/>
      <c r="N57">
        <v>9.0141109999999997E-2</v>
      </c>
      <c r="O57" s="567">
        <f t="shared" si="8"/>
        <v>0.99481968991663738</v>
      </c>
      <c r="P57" s="337">
        <f t="shared" si="1"/>
        <v>9.0610500489343479E-2</v>
      </c>
    </row>
    <row r="58" spans="3:16">
      <c r="C58" s="337"/>
      <c r="D58" s="430"/>
      <c r="E58" s="567">
        <f t="shared" si="6"/>
        <v>0</v>
      </c>
      <c r="F58" s="573" t="e">
        <f t="shared" si="2"/>
        <v>#DIV/0!</v>
      </c>
      <c r="H58" s="337"/>
      <c r="J58" s="567">
        <f t="shared" si="7"/>
        <v>0</v>
      </c>
      <c r="K58" s="337" t="e">
        <f t="shared" si="0"/>
        <v>#DIV/0!</v>
      </c>
      <c r="M58" s="337"/>
      <c r="N58">
        <v>9.0004200000000006E-2</v>
      </c>
      <c r="O58" s="567">
        <f t="shared" si="8"/>
        <v>0.99552075786950633</v>
      </c>
      <c r="P58" s="337">
        <f t="shared" si="1"/>
        <v>9.0409164538784864E-2</v>
      </c>
    </row>
    <row r="59" spans="3:16">
      <c r="C59" s="337"/>
      <c r="D59" s="430"/>
      <c r="E59" s="567">
        <f t="shared" si="6"/>
        <v>0</v>
      </c>
      <c r="F59" s="573" t="e">
        <f t="shared" si="2"/>
        <v>#DIV/0!</v>
      </c>
      <c r="H59" s="337"/>
      <c r="J59" s="567">
        <f t="shared" si="7"/>
        <v>0</v>
      </c>
      <c r="K59" s="337" t="e">
        <f t="shared" si="0"/>
        <v>#DIV/0!</v>
      </c>
      <c r="M59" s="337"/>
      <c r="N59">
        <v>8.9428160000000007E-2</v>
      </c>
      <c r="O59" s="567">
        <f t="shared" si="8"/>
        <v>0.99622182582237528</v>
      </c>
      <c r="P59" s="337">
        <f t="shared" si="1"/>
        <v>8.976731655741188E-2</v>
      </c>
    </row>
    <row r="60" spans="3:16">
      <c r="C60" s="337"/>
      <c r="D60" s="430"/>
      <c r="E60" s="567">
        <f t="shared" si="6"/>
        <v>0</v>
      </c>
      <c r="F60" s="573" t="e">
        <f t="shared" si="2"/>
        <v>#DIV/0!</v>
      </c>
      <c r="H60" s="337"/>
      <c r="J60" s="567">
        <f t="shared" si="7"/>
        <v>0</v>
      </c>
      <c r="K60" s="337" t="e">
        <f t="shared" si="0"/>
        <v>#DIV/0!</v>
      </c>
      <c r="M60" s="337"/>
      <c r="N60">
        <v>8.9944209999999997E-2</v>
      </c>
      <c r="O60" s="567">
        <f t="shared" si="8"/>
        <v>0.99692289377524423</v>
      </c>
      <c r="P60" s="337">
        <f t="shared" si="1"/>
        <v>9.0221832161352558E-2</v>
      </c>
    </row>
    <row r="61" spans="3:16">
      <c r="C61" s="337"/>
      <c r="D61" s="430"/>
      <c r="E61" s="567">
        <f t="shared" si="6"/>
        <v>0</v>
      </c>
      <c r="F61" s="573" t="e">
        <f t="shared" si="2"/>
        <v>#DIV/0!</v>
      </c>
      <c r="H61" s="337"/>
      <c r="J61" s="567">
        <f t="shared" si="7"/>
        <v>0</v>
      </c>
      <c r="K61" s="337" t="e">
        <f t="shared" si="0"/>
        <v>#DIV/0!</v>
      </c>
      <c r="M61" s="337"/>
      <c r="N61">
        <v>8.9152149999999999E-2</v>
      </c>
      <c r="O61" s="567">
        <f t="shared" si="8"/>
        <v>0.99762396172811318</v>
      </c>
      <c r="P61" s="337">
        <f t="shared" si="1"/>
        <v>8.9364483432783692E-2</v>
      </c>
    </row>
    <row r="62" spans="3:16">
      <c r="C62" s="531" t="s">
        <v>374</v>
      </c>
      <c r="D62" s="575"/>
      <c r="E62" s="571">
        <f t="shared" si="6"/>
        <v>0</v>
      </c>
      <c r="F62" s="572" t="e">
        <f t="shared" ref="F62" si="9">D62/E62</f>
        <v>#DIV/0!</v>
      </c>
      <c r="H62" s="531" t="s">
        <v>374</v>
      </c>
      <c r="I62" s="534"/>
      <c r="J62" s="571">
        <f t="shared" si="7"/>
        <v>0</v>
      </c>
      <c r="K62" s="533" t="e">
        <f t="shared" si="0"/>
        <v>#DIV/0!</v>
      </c>
      <c r="M62" s="531" t="s">
        <v>374</v>
      </c>
      <c r="N62" s="534">
        <v>6.5149040000000005E-2</v>
      </c>
      <c r="O62" s="571">
        <f t="shared" si="8"/>
        <v>0.99832502968098213</v>
      </c>
      <c r="P62" s="533">
        <f t="shared" si="1"/>
        <v>6.5258345792270259E-2</v>
      </c>
    </row>
    <row r="63" spans="3:16">
      <c r="C63" s="531" t="s">
        <v>372</v>
      </c>
      <c r="D63" s="575"/>
      <c r="E63" s="569">
        <f>D18</f>
        <v>0</v>
      </c>
      <c r="F63" s="572" t="e">
        <f t="shared" si="2"/>
        <v>#DIV/0!</v>
      </c>
      <c r="H63" s="531" t="s">
        <v>372</v>
      </c>
      <c r="I63" s="531"/>
      <c r="J63" s="569">
        <f>I18</f>
        <v>0</v>
      </c>
      <c r="K63" s="533" t="e">
        <f t="shared" si="0"/>
        <v>#DIV/0!</v>
      </c>
      <c r="M63" s="531" t="s">
        <v>372</v>
      </c>
      <c r="N63" s="574">
        <v>6.4910869999999996E-2</v>
      </c>
      <c r="O63" s="569">
        <f>N18</f>
        <v>0.99762396172811363</v>
      </c>
      <c r="P63" s="533">
        <f t="shared" si="1"/>
        <v>6.5065468042246569E-2</v>
      </c>
    </row>
    <row r="64" spans="3:16">
      <c r="C64" s="337">
        <f>D18</f>
        <v>0</v>
      </c>
      <c r="D64" s="430"/>
      <c r="E64" s="570">
        <f>E63-E$19</f>
        <v>0</v>
      </c>
      <c r="F64" s="573" t="e">
        <f t="shared" ref="F64:F127" si="10">D64/E64</f>
        <v>#DIV/0!</v>
      </c>
      <c r="H64" s="337">
        <f>I18</f>
        <v>0</v>
      </c>
      <c r="J64" s="570">
        <f>J63-J$19</f>
        <v>0</v>
      </c>
      <c r="K64" s="337" t="e">
        <f t="shared" si="0"/>
        <v>#DIV/0!</v>
      </c>
      <c r="M64" s="337">
        <f>N18</f>
        <v>0.99762396172811363</v>
      </c>
      <c r="N64">
        <v>8.9009290000000005E-2</v>
      </c>
      <c r="O64" s="570">
        <f>O63-O$19</f>
        <v>0.99894541169109319</v>
      </c>
      <c r="P64" s="337">
        <f t="shared" si="1"/>
        <v>8.9103257253384943E-2</v>
      </c>
    </row>
    <row r="65" spans="3:16">
      <c r="C65" s="337">
        <f>E19</f>
        <v>0</v>
      </c>
      <c r="D65" s="430"/>
      <c r="E65" s="570">
        <f t="shared" ref="E65:E74" si="11">E64-E$19</f>
        <v>0</v>
      </c>
      <c r="F65" s="573" t="e">
        <f t="shared" si="10"/>
        <v>#DIV/0!</v>
      </c>
      <c r="H65" s="337">
        <f>J19</f>
        <v>0</v>
      </c>
      <c r="J65" s="570">
        <f t="shared" ref="J65:J74" si="12">J64-J$19</f>
        <v>0</v>
      </c>
      <c r="K65" s="337" t="e">
        <f t="shared" si="0"/>
        <v>#DIV/0!</v>
      </c>
      <c r="M65" s="337">
        <f>O19</f>
        <v>-1.321449962979615E-3</v>
      </c>
      <c r="N65">
        <v>9.0519329999999995E-2</v>
      </c>
      <c r="O65" s="570">
        <f t="shared" ref="O65:O74" si="13">O64-O$19</f>
        <v>1.0002668616540729</v>
      </c>
      <c r="P65" s="337">
        <f t="shared" si="1"/>
        <v>9.049518030649778E-2</v>
      </c>
    </row>
    <row r="66" spans="3:16">
      <c r="C66" s="337"/>
      <c r="D66" s="430"/>
      <c r="E66" s="570">
        <f t="shared" si="11"/>
        <v>0</v>
      </c>
      <c r="F66" s="573" t="e">
        <f t="shared" si="10"/>
        <v>#DIV/0!</v>
      </c>
      <c r="H66" s="337"/>
      <c r="J66" s="570">
        <f t="shared" si="12"/>
        <v>0</v>
      </c>
      <c r="K66" s="337" t="e">
        <f t="shared" si="0"/>
        <v>#DIV/0!</v>
      </c>
      <c r="M66" s="337"/>
      <c r="N66">
        <v>8.8344309999999995E-2</v>
      </c>
      <c r="O66" s="570">
        <f t="shared" si="13"/>
        <v>1.0015883116170525</v>
      </c>
      <c r="P66" s="337">
        <f t="shared" si="1"/>
        <v>8.8204214221878394E-2</v>
      </c>
    </row>
    <row r="67" spans="3:16">
      <c r="C67" s="337"/>
      <c r="D67" s="430"/>
      <c r="E67" s="570">
        <f t="shared" si="11"/>
        <v>0</v>
      </c>
      <c r="F67" s="573" t="e">
        <f t="shared" si="10"/>
        <v>#DIV/0!</v>
      </c>
      <c r="H67" s="337"/>
      <c r="J67" s="570">
        <f t="shared" si="12"/>
        <v>0</v>
      </c>
      <c r="K67" s="337" t="e">
        <f t="shared" si="0"/>
        <v>#DIV/0!</v>
      </c>
      <c r="M67" s="337"/>
      <c r="N67">
        <v>8.8882989999999995E-2</v>
      </c>
      <c r="O67" s="570">
        <f t="shared" si="13"/>
        <v>1.0029097615800322</v>
      </c>
      <c r="P67" s="337">
        <f t="shared" si="1"/>
        <v>8.8625112053919458E-2</v>
      </c>
    </row>
    <row r="68" spans="3:16">
      <c r="C68" s="337"/>
      <c r="D68" s="430"/>
      <c r="E68" s="570">
        <f t="shared" si="11"/>
        <v>0</v>
      </c>
      <c r="F68" s="573" t="e">
        <f t="shared" si="10"/>
        <v>#DIV/0!</v>
      </c>
      <c r="H68" s="337"/>
      <c r="J68" s="570">
        <f t="shared" si="12"/>
        <v>0</v>
      </c>
      <c r="K68" s="337" t="e">
        <f t="shared" si="0"/>
        <v>#DIV/0!</v>
      </c>
      <c r="M68" s="337"/>
      <c r="N68">
        <v>9.0532849999999998E-2</v>
      </c>
      <c r="O68" s="570">
        <f t="shared" si="13"/>
        <v>1.0042312115430119</v>
      </c>
      <c r="P68" s="337">
        <f t="shared" si="1"/>
        <v>9.0151400354202618E-2</v>
      </c>
    </row>
    <row r="69" spans="3:16">
      <c r="C69" s="337"/>
      <c r="D69" s="430"/>
      <c r="E69" s="570">
        <f t="shared" si="11"/>
        <v>0</v>
      </c>
      <c r="F69" s="573" t="e">
        <f t="shared" si="10"/>
        <v>#DIV/0!</v>
      </c>
      <c r="H69" s="337"/>
      <c r="J69" s="570">
        <f t="shared" si="12"/>
        <v>0</v>
      </c>
      <c r="K69" s="337" t="e">
        <f t="shared" si="0"/>
        <v>#DIV/0!</v>
      </c>
      <c r="M69" s="337"/>
      <c r="N69">
        <v>9.0400999999999995E-2</v>
      </c>
      <c r="O69" s="570">
        <f t="shared" si="13"/>
        <v>1.0055526615059915</v>
      </c>
      <c r="P69" s="337">
        <f t="shared" si="1"/>
        <v>8.990180570414745E-2</v>
      </c>
    </row>
    <row r="70" spans="3:16">
      <c r="C70" s="337"/>
      <c r="D70" s="430"/>
      <c r="E70" s="570">
        <f t="shared" si="11"/>
        <v>0</v>
      </c>
      <c r="F70" s="573" t="e">
        <f t="shared" si="10"/>
        <v>#DIV/0!</v>
      </c>
      <c r="H70" s="337"/>
      <c r="J70" s="570">
        <f t="shared" si="12"/>
        <v>0</v>
      </c>
      <c r="K70" s="337" t="e">
        <f t="shared" si="0"/>
        <v>#DIV/0!</v>
      </c>
      <c r="M70" s="337"/>
      <c r="N70">
        <v>8.8591039999999996E-2</v>
      </c>
      <c r="O70" s="570">
        <f t="shared" si="13"/>
        <v>1.0068741114689712</v>
      </c>
      <c r="P70" s="337">
        <f t="shared" si="1"/>
        <v>8.7986212964350413E-2</v>
      </c>
    </row>
    <row r="71" spans="3:16">
      <c r="C71" s="337"/>
      <c r="D71" s="430"/>
      <c r="E71" s="570">
        <f t="shared" si="11"/>
        <v>0</v>
      </c>
      <c r="F71" s="573" t="e">
        <f t="shared" si="10"/>
        <v>#DIV/0!</v>
      </c>
      <c r="H71" s="337"/>
      <c r="J71" s="570">
        <f t="shared" si="12"/>
        <v>0</v>
      </c>
      <c r="K71" s="337" t="e">
        <f t="shared" si="0"/>
        <v>#DIV/0!</v>
      </c>
      <c r="M71" s="337"/>
      <c r="N71">
        <v>8.8845640000000003E-2</v>
      </c>
      <c r="O71" s="570">
        <f t="shared" si="13"/>
        <v>1.0081955614319509</v>
      </c>
      <c r="P71" s="337">
        <f t="shared" si="1"/>
        <v>8.8123419105130357E-2</v>
      </c>
    </row>
    <row r="72" spans="3:16">
      <c r="C72" s="337"/>
      <c r="D72" s="430"/>
      <c r="E72" s="570">
        <f t="shared" si="11"/>
        <v>0</v>
      </c>
      <c r="F72" s="573" t="e">
        <f t="shared" si="10"/>
        <v>#DIV/0!</v>
      </c>
      <c r="H72" s="337"/>
      <c r="J72" s="570">
        <f t="shared" si="12"/>
        <v>0</v>
      </c>
      <c r="K72" s="337" t="e">
        <f t="shared" si="0"/>
        <v>#DIV/0!</v>
      </c>
      <c r="M72" s="337"/>
      <c r="N72">
        <v>9.0612650000000003E-2</v>
      </c>
      <c r="O72" s="570">
        <f t="shared" si="13"/>
        <v>1.0095170113949306</v>
      </c>
      <c r="P72" s="337">
        <f t="shared" si="1"/>
        <v>8.9758418112036803E-2</v>
      </c>
    </row>
    <row r="73" spans="3:16">
      <c r="C73" s="337"/>
      <c r="D73" s="430"/>
      <c r="E73" s="570">
        <f t="shared" si="11"/>
        <v>0</v>
      </c>
      <c r="F73" s="573" t="e">
        <f t="shared" si="10"/>
        <v>#DIV/0!</v>
      </c>
      <c r="H73" s="337"/>
      <c r="J73" s="570">
        <f t="shared" si="12"/>
        <v>0</v>
      </c>
      <c r="K73" s="337" t="e">
        <f t="shared" si="0"/>
        <v>#DIV/0!</v>
      </c>
      <c r="M73" s="337"/>
      <c r="N73">
        <v>9.0723849999999995E-2</v>
      </c>
      <c r="O73" s="570">
        <f t="shared" si="13"/>
        <v>1.0108384613579102</v>
      </c>
      <c r="P73" s="337">
        <f t="shared" si="1"/>
        <v>8.9751086319099962E-2</v>
      </c>
    </row>
    <row r="74" spans="3:16">
      <c r="C74" s="531" t="s">
        <v>93</v>
      </c>
      <c r="D74" s="575"/>
      <c r="E74" s="569">
        <f t="shared" si="11"/>
        <v>0</v>
      </c>
      <c r="F74" s="572" t="e">
        <f t="shared" si="10"/>
        <v>#DIV/0!</v>
      </c>
      <c r="H74" s="531" t="s">
        <v>93</v>
      </c>
      <c r="I74" s="575"/>
      <c r="J74" s="569">
        <f t="shared" si="12"/>
        <v>0</v>
      </c>
      <c r="K74" s="533" t="e">
        <f t="shared" si="0"/>
        <v>#DIV/0!</v>
      </c>
      <c r="M74" s="531" t="s">
        <v>93</v>
      </c>
      <c r="N74" s="534">
        <v>6.5819660000000002E-2</v>
      </c>
      <c r="O74" s="569">
        <f t="shared" si="13"/>
        <v>1.0121599113208899</v>
      </c>
      <c r="P74" s="533">
        <f t="shared" si="1"/>
        <v>6.5028914170394247E-2</v>
      </c>
    </row>
    <row r="75" spans="3:16">
      <c r="C75" s="531" t="s">
        <v>372</v>
      </c>
      <c r="D75" s="575"/>
      <c r="E75" s="571">
        <f>D20</f>
        <v>0</v>
      </c>
      <c r="F75" s="572" t="e">
        <f t="shared" si="10"/>
        <v>#DIV/0!</v>
      </c>
      <c r="H75" s="531" t="s">
        <v>372</v>
      </c>
      <c r="I75" s="575"/>
      <c r="J75" s="571">
        <f>I20</f>
        <v>0</v>
      </c>
      <c r="K75" s="533" t="e">
        <f t="shared" si="0"/>
        <v>#DIV/0!</v>
      </c>
      <c r="M75" s="531" t="s">
        <v>372</v>
      </c>
      <c r="N75" s="534">
        <v>6.5963019999999997E-2</v>
      </c>
      <c r="O75" s="571">
        <f>N20</f>
        <v>1.0108384613579098</v>
      </c>
      <c r="P75" s="533">
        <f t="shared" si="1"/>
        <v>6.5255748095881291E-2</v>
      </c>
    </row>
    <row r="76" spans="3:16">
      <c r="C76" s="337">
        <f>D20</f>
        <v>0</v>
      </c>
      <c r="D76" s="430"/>
      <c r="E76" s="567">
        <f>E75-E$21</f>
        <v>0</v>
      </c>
      <c r="F76" s="573" t="e">
        <f t="shared" si="10"/>
        <v>#DIV/0!</v>
      </c>
      <c r="H76" s="337">
        <f>I20</f>
        <v>0</v>
      </c>
      <c r="J76" s="567">
        <f>J75-J$21</f>
        <v>0</v>
      </c>
      <c r="K76" s="337" t="e">
        <f t="shared" si="0"/>
        <v>#DIV/0!</v>
      </c>
      <c r="M76" s="337">
        <f>N20</f>
        <v>1.0108384613579098</v>
      </c>
      <c r="N76">
        <v>8.9999389999999999E-2</v>
      </c>
      <c r="O76" s="567">
        <f>O75-O$21</f>
        <v>1.0098059666330375</v>
      </c>
      <c r="P76" s="337">
        <f t="shared" si="1"/>
        <v>8.9125429016905081E-2</v>
      </c>
    </row>
    <row r="77" spans="3:16">
      <c r="C77" s="337">
        <f>E21</f>
        <v>0</v>
      </c>
      <c r="D77" s="430"/>
      <c r="E77" s="567">
        <f t="shared" ref="E77:E86" si="14">E76-E$21</f>
        <v>0</v>
      </c>
      <c r="F77" s="573" t="e">
        <f t="shared" si="10"/>
        <v>#DIV/0!</v>
      </c>
      <c r="H77" s="337">
        <f>J21</f>
        <v>0</v>
      </c>
      <c r="J77" s="567">
        <f t="shared" ref="J77:J86" si="15">J76-J$21</f>
        <v>0</v>
      </c>
      <c r="K77" s="337" t="e">
        <f t="shared" si="0"/>
        <v>#DIV/0!</v>
      </c>
      <c r="M77" s="337">
        <f>O21</f>
        <v>1.0324947248723459E-3</v>
      </c>
      <c r="N77">
        <v>9.0847800000000006E-2</v>
      </c>
      <c r="O77" s="567">
        <f t="shared" ref="O77:O86" si="16">O76-O$21</f>
        <v>1.0087734719081651</v>
      </c>
      <c r="P77" s="337">
        <f t="shared" si="1"/>
        <v>9.0057681461582328E-2</v>
      </c>
    </row>
    <row r="78" spans="3:16">
      <c r="C78" s="337"/>
      <c r="D78" s="430"/>
      <c r="E78" s="567">
        <f t="shared" si="14"/>
        <v>0</v>
      </c>
      <c r="F78" s="573" t="e">
        <f t="shared" si="10"/>
        <v>#DIV/0!</v>
      </c>
      <c r="H78" s="337"/>
      <c r="J78" s="567">
        <f t="shared" si="15"/>
        <v>0</v>
      </c>
      <c r="K78" s="337" t="e">
        <f t="shared" si="0"/>
        <v>#DIV/0!</v>
      </c>
      <c r="M78" s="337"/>
      <c r="N78">
        <v>9.0936649999999994E-2</v>
      </c>
      <c r="O78" s="567">
        <f t="shared" si="16"/>
        <v>1.0077409771832928</v>
      </c>
      <c r="P78" s="337">
        <f t="shared" si="1"/>
        <v>9.0238118781449522E-2</v>
      </c>
    </row>
    <row r="79" spans="3:16">
      <c r="C79" s="337"/>
      <c r="D79" s="430"/>
      <c r="E79" s="567">
        <f t="shared" si="14"/>
        <v>0</v>
      </c>
      <c r="F79" s="573" t="e">
        <f t="shared" si="10"/>
        <v>#DIV/0!</v>
      </c>
      <c r="H79" s="337"/>
      <c r="J79" s="567">
        <f t="shared" si="15"/>
        <v>0</v>
      </c>
      <c r="K79" s="337" t="e">
        <f t="shared" si="0"/>
        <v>#DIV/0!</v>
      </c>
      <c r="M79" s="337"/>
      <c r="N79">
        <v>9.0693209999999996E-2</v>
      </c>
      <c r="O79" s="567">
        <f t="shared" si="16"/>
        <v>1.0067084824584205</v>
      </c>
      <c r="P79" s="337">
        <f t="shared" si="1"/>
        <v>9.0088850526543418E-2</v>
      </c>
    </row>
    <row r="80" spans="3:16">
      <c r="C80" s="337"/>
      <c r="D80" s="430"/>
      <c r="E80" s="567">
        <f t="shared" si="14"/>
        <v>0</v>
      </c>
      <c r="F80" s="573" t="e">
        <f t="shared" si="10"/>
        <v>#DIV/0!</v>
      </c>
      <c r="H80" s="337"/>
      <c r="J80" s="567">
        <f t="shared" si="15"/>
        <v>0</v>
      </c>
      <c r="K80" s="337" t="e">
        <f t="shared" si="0"/>
        <v>#DIV/0!</v>
      </c>
      <c r="M80" s="337"/>
      <c r="N80">
        <v>9.0938409999999997E-2</v>
      </c>
      <c r="O80" s="567">
        <f t="shared" si="16"/>
        <v>1.0056759877335482</v>
      </c>
      <c r="P80" s="337">
        <f t="shared" si="1"/>
        <v>9.0425157912882317E-2</v>
      </c>
    </row>
    <row r="81" spans="3:16">
      <c r="C81" s="337"/>
      <c r="D81" s="430"/>
      <c r="E81" s="567">
        <f t="shared" si="14"/>
        <v>0</v>
      </c>
      <c r="F81" s="573" t="e">
        <f t="shared" si="10"/>
        <v>#DIV/0!</v>
      </c>
      <c r="H81" s="337"/>
      <c r="J81" s="567">
        <f t="shared" si="15"/>
        <v>0</v>
      </c>
      <c r="K81" s="337" t="e">
        <f t="shared" si="0"/>
        <v>#DIV/0!</v>
      </c>
      <c r="M81" s="337"/>
      <c r="N81">
        <v>9.2132679999999995E-2</v>
      </c>
      <c r="O81" s="567">
        <f t="shared" si="16"/>
        <v>1.0046434930086758</v>
      </c>
      <c r="P81" s="337">
        <f t="shared" si="1"/>
        <v>9.170683992993757E-2</v>
      </c>
    </row>
    <row r="82" spans="3:16">
      <c r="C82" s="337"/>
      <c r="D82" s="430"/>
      <c r="E82" s="567">
        <f t="shared" si="14"/>
        <v>0</v>
      </c>
      <c r="F82" s="573" t="e">
        <f t="shared" si="10"/>
        <v>#DIV/0!</v>
      </c>
      <c r="H82" s="337"/>
      <c r="J82" s="567">
        <f t="shared" si="15"/>
        <v>0</v>
      </c>
      <c r="K82" s="337" t="e">
        <f t="shared" si="0"/>
        <v>#DIV/0!</v>
      </c>
      <c r="M82" s="337"/>
      <c r="N82">
        <v>8.8647719999999999E-2</v>
      </c>
      <c r="O82" s="567">
        <f t="shared" si="16"/>
        <v>1.0036109982838035</v>
      </c>
      <c r="P82" s="337">
        <f t="shared" si="1"/>
        <v>8.8328764981242244E-2</v>
      </c>
    </row>
    <row r="83" spans="3:16">
      <c r="C83" s="337"/>
      <c r="D83" s="430"/>
      <c r="E83" s="567">
        <f t="shared" si="14"/>
        <v>0</v>
      </c>
      <c r="F83" s="573" t="e">
        <f t="shared" si="10"/>
        <v>#DIV/0!</v>
      </c>
      <c r="H83" s="337"/>
      <c r="J83" s="567">
        <f t="shared" si="15"/>
        <v>0</v>
      </c>
      <c r="K83" s="337" t="e">
        <f t="shared" si="0"/>
        <v>#DIV/0!</v>
      </c>
      <c r="M83" s="337"/>
      <c r="N83">
        <v>9.063997E-2</v>
      </c>
      <c r="O83" s="567">
        <f t="shared" si="16"/>
        <v>1.0025785035589312</v>
      </c>
      <c r="P83" s="337">
        <f t="shared" si="1"/>
        <v>9.0406855601080832E-2</v>
      </c>
    </row>
    <row r="84" spans="3:16">
      <c r="C84" s="337"/>
      <c r="D84" s="430"/>
      <c r="E84" s="567">
        <f t="shared" si="14"/>
        <v>0</v>
      </c>
      <c r="F84" s="573" t="e">
        <f t="shared" si="10"/>
        <v>#DIV/0!</v>
      </c>
      <c r="H84" s="337"/>
      <c r="J84" s="567">
        <f t="shared" si="15"/>
        <v>0</v>
      </c>
      <c r="K84" s="337" t="e">
        <f t="shared" si="0"/>
        <v>#DIV/0!</v>
      </c>
      <c r="M84" s="337"/>
      <c r="N84">
        <v>9.0194780000000002E-2</v>
      </c>
      <c r="O84" s="567">
        <f t="shared" si="16"/>
        <v>1.0015460088340589</v>
      </c>
      <c r="P84" s="337">
        <f t="shared" si="1"/>
        <v>9.0055553319012743E-2</v>
      </c>
    </row>
    <row r="85" spans="3:16">
      <c r="C85" s="337"/>
      <c r="D85" s="430"/>
      <c r="E85" s="567">
        <f t="shared" si="14"/>
        <v>0</v>
      </c>
      <c r="F85" s="573" t="e">
        <f t="shared" si="10"/>
        <v>#DIV/0!</v>
      </c>
      <c r="H85" s="337"/>
      <c r="J85" s="567">
        <f t="shared" si="15"/>
        <v>0</v>
      </c>
      <c r="K85" s="337" t="e">
        <f t="shared" si="0"/>
        <v>#DIV/0!</v>
      </c>
      <c r="M85" s="337"/>
      <c r="N85">
        <v>8.9050790000000005E-2</v>
      </c>
      <c r="O85" s="567">
        <f t="shared" si="16"/>
        <v>1.0005135141091865</v>
      </c>
      <c r="P85" s="337">
        <f t="shared" si="1"/>
        <v>8.9005084633251491E-2</v>
      </c>
    </row>
    <row r="86" spans="3:16">
      <c r="C86" s="531" t="s">
        <v>94</v>
      </c>
      <c r="D86" s="575"/>
      <c r="E86" s="571">
        <f t="shared" si="14"/>
        <v>0</v>
      </c>
      <c r="F86" s="572" t="e">
        <f t="shared" si="10"/>
        <v>#DIV/0!</v>
      </c>
      <c r="H86" s="531" t="s">
        <v>94</v>
      </c>
      <c r="I86" s="575"/>
      <c r="J86" s="571">
        <f t="shared" si="15"/>
        <v>0</v>
      </c>
      <c r="K86" s="533" t="e">
        <f t="shared" si="0"/>
        <v>#DIV/0!</v>
      </c>
      <c r="M86" s="531" t="s">
        <v>94</v>
      </c>
      <c r="N86" s="534">
        <v>6.5149040000000005E-2</v>
      </c>
      <c r="O86" s="571">
        <f t="shared" si="16"/>
        <v>0.99948101938431422</v>
      </c>
      <c r="P86" s="533">
        <f t="shared" si="1"/>
        <v>6.5182868645301706E-2</v>
      </c>
    </row>
    <row r="87" spans="3:16">
      <c r="C87" s="531" t="s">
        <v>372</v>
      </c>
      <c r="D87" s="575"/>
      <c r="E87" s="569">
        <f>D22</f>
        <v>0</v>
      </c>
      <c r="F87" s="572" t="e">
        <f t="shared" si="10"/>
        <v>#DIV/0!</v>
      </c>
      <c r="H87" s="531" t="s">
        <v>372</v>
      </c>
      <c r="I87" s="575"/>
      <c r="J87" s="569">
        <f>I22</f>
        <v>0</v>
      </c>
      <c r="K87" s="533" t="e">
        <f t="shared" si="0"/>
        <v>#DIV/0!</v>
      </c>
      <c r="M87" s="531" t="s">
        <v>372</v>
      </c>
      <c r="N87" s="534">
        <v>6.5287579999999998E-2</v>
      </c>
      <c r="O87" s="569">
        <f>N22</f>
        <v>1.0005135141091863</v>
      </c>
      <c r="P87" s="533">
        <f t="shared" si="1"/>
        <v>6.5254071113801215E-2</v>
      </c>
    </row>
    <row r="88" spans="3:16">
      <c r="C88" s="337">
        <f>D22</f>
        <v>0</v>
      </c>
      <c r="D88" s="430"/>
      <c r="E88" s="570">
        <f>E87-E$23</f>
        <v>0</v>
      </c>
      <c r="F88" s="573" t="e">
        <f t="shared" si="10"/>
        <v>#DIV/0!</v>
      </c>
      <c r="H88" s="337">
        <f>I22</f>
        <v>0</v>
      </c>
      <c r="J88" s="570">
        <f>J87-J$23</f>
        <v>0</v>
      </c>
      <c r="K88" s="337" t="e">
        <f t="shared" si="0"/>
        <v>#DIV/0!</v>
      </c>
      <c r="M88" s="337">
        <f>N22</f>
        <v>1.0005135141091863</v>
      </c>
      <c r="N88">
        <v>9.0265819999999997E-2</v>
      </c>
      <c r="O88" s="570">
        <f>O87-O$23</f>
        <v>1.0005000600599803</v>
      </c>
      <c r="P88" s="337">
        <f t="shared" si="1"/>
        <v>9.022070422923166E-2</v>
      </c>
    </row>
    <row r="89" spans="3:16">
      <c r="C89" s="337">
        <f>E23</f>
        <v>0</v>
      </c>
      <c r="D89" s="430"/>
      <c r="E89" s="570">
        <f t="shared" ref="E89:E98" si="17">E88-E$23</f>
        <v>0</v>
      </c>
      <c r="F89" s="573" t="e">
        <f t="shared" si="10"/>
        <v>#DIV/0!</v>
      </c>
      <c r="H89" s="337">
        <f>J23</f>
        <v>0</v>
      </c>
      <c r="J89" s="570">
        <f t="shared" ref="J89:J98" si="18">J88-J$23</f>
        <v>0</v>
      </c>
      <c r="K89" s="337" t="e">
        <f t="shared" si="0"/>
        <v>#DIV/0!</v>
      </c>
      <c r="M89" s="337">
        <f>O23</f>
        <v>1.3454049206029773E-5</v>
      </c>
      <c r="N89">
        <v>9.0374910000000003E-2</v>
      </c>
      <c r="O89" s="570">
        <f t="shared" ref="O89:O98" si="19">O88-O$23</f>
        <v>1.0004866060107742</v>
      </c>
      <c r="P89" s="337">
        <f t="shared" si="1"/>
        <v>9.0330954414622869E-2</v>
      </c>
    </row>
    <row r="90" spans="3:16">
      <c r="C90" s="337"/>
      <c r="D90" s="430"/>
      <c r="E90" s="570">
        <f t="shared" si="17"/>
        <v>0</v>
      </c>
      <c r="F90" s="573" t="e">
        <f t="shared" si="10"/>
        <v>#DIV/0!</v>
      </c>
      <c r="H90" s="337"/>
      <c r="J90" s="570">
        <f t="shared" si="18"/>
        <v>0</v>
      </c>
      <c r="K90" s="337" t="e">
        <f t="shared" si="0"/>
        <v>#DIV/0!</v>
      </c>
      <c r="M90" s="337"/>
      <c r="N90">
        <v>9.0313610000000002E-2</v>
      </c>
      <c r="O90" s="570">
        <f t="shared" si="19"/>
        <v>1.0004731519615682</v>
      </c>
      <c r="P90" s="337">
        <f t="shared" si="1"/>
        <v>9.0270898147469011E-2</v>
      </c>
    </row>
    <row r="91" spans="3:16">
      <c r="C91" s="337"/>
      <c r="D91" s="430"/>
      <c r="E91" s="570">
        <f t="shared" si="17"/>
        <v>0</v>
      </c>
      <c r="F91" s="573" t="e">
        <f t="shared" si="10"/>
        <v>#DIV/0!</v>
      </c>
      <c r="H91" s="337"/>
      <c r="J91" s="570">
        <f t="shared" si="18"/>
        <v>0</v>
      </c>
      <c r="K91" s="337" t="e">
        <f t="shared" si="0"/>
        <v>#DIV/0!</v>
      </c>
      <c r="M91" s="337"/>
      <c r="N91">
        <v>9.1004749999999995E-2</v>
      </c>
      <c r="O91" s="570">
        <f t="shared" si="19"/>
        <v>1.0004596979123621</v>
      </c>
      <c r="P91" s="337">
        <f t="shared" si="1"/>
        <v>9.0962934528894729E-2</v>
      </c>
    </row>
    <row r="92" spans="3:16">
      <c r="C92" s="337"/>
      <c r="D92" s="430"/>
      <c r="E92" s="570">
        <f t="shared" si="17"/>
        <v>0</v>
      </c>
      <c r="F92" s="573" t="e">
        <f t="shared" si="10"/>
        <v>#DIV/0!</v>
      </c>
      <c r="H92" s="337"/>
      <c r="J92" s="570">
        <f t="shared" si="18"/>
        <v>0</v>
      </c>
      <c r="K92" s="337" t="e">
        <f t="shared" si="0"/>
        <v>#DIV/0!</v>
      </c>
      <c r="M92" s="337"/>
      <c r="N92">
        <v>9.1016710000000001E-2</v>
      </c>
      <c r="O92" s="570">
        <f t="shared" si="19"/>
        <v>1.0004462438631561</v>
      </c>
      <c r="P92" s="337">
        <f t="shared" si="1"/>
        <v>9.0976112468117307E-2</v>
      </c>
    </row>
    <row r="93" spans="3:16">
      <c r="C93" s="337"/>
      <c r="D93" s="430"/>
      <c r="E93" s="570">
        <f t="shared" si="17"/>
        <v>0</v>
      </c>
      <c r="F93" s="573" t="e">
        <f t="shared" si="10"/>
        <v>#DIV/0!</v>
      </c>
      <c r="H93" s="337"/>
      <c r="J93" s="570">
        <f t="shared" si="18"/>
        <v>0</v>
      </c>
      <c r="K93" s="337" t="e">
        <f t="shared" si="0"/>
        <v>#DIV/0!</v>
      </c>
      <c r="M93" s="337"/>
      <c r="N93">
        <v>9.0100260000000001E-2</v>
      </c>
      <c r="O93" s="570">
        <f t="shared" si="19"/>
        <v>1.00043278981395</v>
      </c>
      <c r="P93" s="337">
        <f t="shared" si="1"/>
        <v>9.0061282394348449E-2</v>
      </c>
    </row>
    <row r="94" spans="3:16">
      <c r="C94" s="337"/>
      <c r="D94" s="430"/>
      <c r="E94" s="570">
        <f t="shared" si="17"/>
        <v>0</v>
      </c>
      <c r="F94" s="573" t="e">
        <f t="shared" si="10"/>
        <v>#DIV/0!</v>
      </c>
      <c r="H94" s="337"/>
      <c r="J94" s="570">
        <f t="shared" si="18"/>
        <v>0</v>
      </c>
      <c r="K94" s="337" t="e">
        <f t="shared" si="0"/>
        <v>#DIV/0!</v>
      </c>
      <c r="M94" s="337"/>
      <c r="N94">
        <v>9.2331659999999996E-2</v>
      </c>
      <c r="O94" s="570">
        <f t="shared" si="19"/>
        <v>1.000419335764744</v>
      </c>
      <c r="P94" s="337">
        <f t="shared" si="1"/>
        <v>9.2292958261766811E-2</v>
      </c>
    </row>
    <row r="95" spans="3:16">
      <c r="C95" s="337"/>
      <c r="D95" s="430"/>
      <c r="E95" s="570">
        <f t="shared" si="17"/>
        <v>0</v>
      </c>
      <c r="F95" s="573" t="e">
        <f t="shared" si="10"/>
        <v>#DIV/0!</v>
      </c>
      <c r="H95" s="337"/>
      <c r="J95" s="570">
        <f t="shared" si="18"/>
        <v>0</v>
      </c>
      <c r="K95" s="337" t="e">
        <f t="shared" si="0"/>
        <v>#DIV/0!</v>
      </c>
      <c r="M95" s="337"/>
      <c r="N95">
        <v>9.3788979999999994E-2</v>
      </c>
      <c r="O95" s="570">
        <f t="shared" si="19"/>
        <v>1.0004058817155379</v>
      </c>
      <c r="P95" s="337">
        <f t="shared" si="1"/>
        <v>9.3750928212423867E-2</v>
      </c>
    </row>
    <row r="96" spans="3:16">
      <c r="C96" s="337"/>
      <c r="D96" s="430"/>
      <c r="E96" s="570">
        <f t="shared" si="17"/>
        <v>0</v>
      </c>
      <c r="F96" s="573" t="e">
        <f t="shared" si="10"/>
        <v>#DIV/0!</v>
      </c>
      <c r="H96" s="337"/>
      <c r="J96" s="570">
        <f t="shared" si="18"/>
        <v>0</v>
      </c>
      <c r="K96" s="337" t="e">
        <f t="shared" si="0"/>
        <v>#DIV/0!</v>
      </c>
      <c r="M96" s="337"/>
      <c r="N96">
        <v>8.9569289999999996E-2</v>
      </c>
      <c r="O96" s="570">
        <f t="shared" si="19"/>
        <v>1.0003924276663319</v>
      </c>
      <c r="P96" s="337">
        <f t="shared" si="1"/>
        <v>8.9534154320762907E-2</v>
      </c>
    </row>
    <row r="97" spans="3:16">
      <c r="C97" s="337"/>
      <c r="D97" s="430"/>
      <c r="E97" s="570">
        <f t="shared" si="17"/>
        <v>0</v>
      </c>
      <c r="F97" s="573" t="e">
        <f t="shared" si="10"/>
        <v>#DIV/0!</v>
      </c>
      <c r="H97" s="337"/>
      <c r="J97" s="570">
        <f t="shared" si="18"/>
        <v>0</v>
      </c>
      <c r="K97" s="337" t="e">
        <f t="shared" si="0"/>
        <v>#DIV/0!</v>
      </c>
      <c r="M97" s="337"/>
      <c r="N97">
        <v>8.9968400000000004E-2</v>
      </c>
      <c r="O97" s="570">
        <f t="shared" si="19"/>
        <v>1.0003789736171258</v>
      </c>
      <c r="P97" s="337">
        <f t="shared" si="1"/>
        <v>8.9934317266481781E-2</v>
      </c>
    </row>
    <row r="98" spans="3:16">
      <c r="C98" s="531" t="s">
        <v>101</v>
      </c>
      <c r="D98" s="575"/>
      <c r="E98" s="569">
        <f t="shared" si="17"/>
        <v>0</v>
      </c>
      <c r="F98" s="572" t="e">
        <f t="shared" si="10"/>
        <v>#DIV/0!</v>
      </c>
      <c r="H98" s="531" t="s">
        <v>101</v>
      </c>
      <c r="I98" s="575"/>
      <c r="J98" s="569">
        <f t="shared" si="18"/>
        <v>0</v>
      </c>
      <c r="K98" s="533" t="e">
        <f t="shared" si="0"/>
        <v>#DIV/0!</v>
      </c>
      <c r="M98" s="531" t="s">
        <v>101</v>
      </c>
      <c r="N98" s="534">
        <v>6.5242999999999995E-2</v>
      </c>
      <c r="O98" s="569">
        <f t="shared" si="19"/>
        <v>1.0003655195679197</v>
      </c>
      <c r="P98" s="533">
        <f t="shared" si="1"/>
        <v>6.5219161120407182E-2</v>
      </c>
    </row>
    <row r="99" spans="3:16">
      <c r="C99" s="531" t="s">
        <v>372</v>
      </c>
      <c r="D99" s="575"/>
      <c r="E99" s="571">
        <f>D24</f>
        <v>0</v>
      </c>
      <c r="F99" s="572" t="e">
        <f t="shared" si="10"/>
        <v>#DIV/0!</v>
      </c>
      <c r="H99" s="531" t="s">
        <v>372</v>
      </c>
      <c r="I99" s="575"/>
      <c r="J99" s="571">
        <f>I24</f>
        <v>0</v>
      </c>
      <c r="K99" s="533" t="e">
        <f t="shared" si="0"/>
        <v>#DIV/0!</v>
      </c>
      <c r="M99" s="531" t="s">
        <v>372</v>
      </c>
      <c r="N99" s="534">
        <v>6.5176079999999997E-2</v>
      </c>
      <c r="O99" s="571">
        <f>N24</f>
        <v>1.000378973617126</v>
      </c>
      <c r="P99" s="533">
        <f t="shared" si="1"/>
        <v>6.5151389342320148E-2</v>
      </c>
    </row>
    <row r="100" spans="3:16">
      <c r="C100" s="337">
        <f>D24</f>
        <v>0</v>
      </c>
      <c r="D100" s="430"/>
      <c r="E100" s="567">
        <f>E99-E$25</f>
        <v>0</v>
      </c>
      <c r="F100" s="573" t="e">
        <f t="shared" si="10"/>
        <v>#DIV/0!</v>
      </c>
      <c r="H100" s="337">
        <f>I24</f>
        <v>0</v>
      </c>
      <c r="J100" s="567">
        <f>J99-J$25</f>
        <v>0</v>
      </c>
      <c r="K100" s="337" t="e">
        <f t="shared" si="0"/>
        <v>#DIV/0!</v>
      </c>
      <c r="M100" s="337">
        <f>N24</f>
        <v>1.000378973617126</v>
      </c>
      <c r="O100" s="567">
        <f>O99-O$25</f>
        <v>0.90034107625541338</v>
      </c>
      <c r="P100" s="337">
        <f t="shared" si="1"/>
        <v>0</v>
      </c>
    </row>
    <row r="101" spans="3:16">
      <c r="C101" s="337">
        <f>E25</f>
        <v>0</v>
      </c>
      <c r="D101" s="430"/>
      <c r="E101" s="567">
        <f t="shared" ref="E101:E110" si="20">E100-E$25</f>
        <v>0</v>
      </c>
      <c r="F101" s="573" t="e">
        <f t="shared" si="10"/>
        <v>#DIV/0!</v>
      </c>
      <c r="H101" s="337">
        <f>J25</f>
        <v>0</v>
      </c>
      <c r="J101" s="567">
        <f t="shared" ref="J101:J110" si="21">J100-J$25</f>
        <v>0</v>
      </c>
      <c r="K101" s="337" t="e">
        <f t="shared" si="0"/>
        <v>#DIV/0!</v>
      </c>
      <c r="M101" s="337">
        <f>O25</f>
        <v>0.1000378973617126</v>
      </c>
      <c r="O101" s="567">
        <f t="shared" ref="O101:O110" si="22">O100-O$25</f>
        <v>0.80030317889370073</v>
      </c>
      <c r="P101" s="337">
        <f t="shared" si="1"/>
        <v>0</v>
      </c>
    </row>
    <row r="102" spans="3:16">
      <c r="C102" s="337"/>
      <c r="D102" s="430"/>
      <c r="E102" s="567">
        <f t="shared" si="20"/>
        <v>0</v>
      </c>
      <c r="F102" s="573" t="e">
        <f t="shared" si="10"/>
        <v>#DIV/0!</v>
      </c>
      <c r="H102" s="337"/>
      <c r="J102" s="567">
        <f t="shared" si="21"/>
        <v>0</v>
      </c>
      <c r="K102" s="337" t="e">
        <f t="shared" si="0"/>
        <v>#DIV/0!</v>
      </c>
      <c r="M102" s="337"/>
      <c r="O102" s="567">
        <f t="shared" si="22"/>
        <v>0.70026528153198808</v>
      </c>
      <c r="P102" s="337">
        <f t="shared" si="1"/>
        <v>0</v>
      </c>
    </row>
    <row r="103" spans="3:16">
      <c r="C103" s="337"/>
      <c r="D103" s="430"/>
      <c r="E103" s="567">
        <f t="shared" si="20"/>
        <v>0</v>
      </c>
      <c r="F103" s="573" t="e">
        <f t="shared" si="10"/>
        <v>#DIV/0!</v>
      </c>
      <c r="H103" s="337"/>
      <c r="J103" s="567">
        <f t="shared" si="21"/>
        <v>0</v>
      </c>
      <c r="K103" s="337" t="e">
        <f t="shared" ref="K103:K159" si="23">I103/J103</f>
        <v>#DIV/0!</v>
      </c>
      <c r="M103" s="337"/>
      <c r="O103" s="567">
        <f t="shared" si="22"/>
        <v>0.60022738417027544</v>
      </c>
      <c r="P103" s="337">
        <f t="shared" ref="P103:P159" si="24">N103/O103</f>
        <v>0</v>
      </c>
    </row>
    <row r="104" spans="3:16">
      <c r="C104" s="337"/>
      <c r="D104" s="430"/>
      <c r="E104" s="567">
        <f t="shared" si="20"/>
        <v>0</v>
      </c>
      <c r="F104" s="573" t="e">
        <f t="shared" si="10"/>
        <v>#DIV/0!</v>
      </c>
      <c r="H104" s="337"/>
      <c r="J104" s="567">
        <f t="shared" si="21"/>
        <v>0</v>
      </c>
      <c r="K104" s="337" t="e">
        <f t="shared" si="23"/>
        <v>#DIV/0!</v>
      </c>
      <c r="M104" s="337"/>
      <c r="O104" s="567">
        <f t="shared" si="22"/>
        <v>0.50018948680856279</v>
      </c>
      <c r="P104" s="337">
        <f t="shared" si="24"/>
        <v>0</v>
      </c>
    </row>
    <row r="105" spans="3:16">
      <c r="C105" s="337"/>
      <c r="D105" s="430"/>
      <c r="E105" s="567">
        <f t="shared" si="20"/>
        <v>0</v>
      </c>
      <c r="F105" s="573" t="e">
        <f t="shared" si="10"/>
        <v>#DIV/0!</v>
      </c>
      <c r="H105" s="337"/>
      <c r="J105" s="567">
        <f t="shared" si="21"/>
        <v>0</v>
      </c>
      <c r="K105" s="337" t="e">
        <f t="shared" si="23"/>
        <v>#DIV/0!</v>
      </c>
      <c r="M105" s="337"/>
      <c r="O105" s="567">
        <f t="shared" si="22"/>
        <v>0.4001515894468502</v>
      </c>
      <c r="P105" s="337">
        <f t="shared" si="24"/>
        <v>0</v>
      </c>
    </row>
    <row r="106" spans="3:16">
      <c r="C106" s="337"/>
      <c r="D106" s="430"/>
      <c r="E106" s="567">
        <f t="shared" si="20"/>
        <v>0</v>
      </c>
      <c r="F106" s="573" t="e">
        <f t="shared" si="10"/>
        <v>#DIV/0!</v>
      </c>
      <c r="H106" s="337"/>
      <c r="J106" s="567">
        <f t="shared" si="21"/>
        <v>0</v>
      </c>
      <c r="K106" s="337" t="e">
        <f t="shared" si="23"/>
        <v>#DIV/0!</v>
      </c>
      <c r="M106" s="337"/>
      <c r="O106" s="567">
        <f t="shared" si="22"/>
        <v>0.30011369208513761</v>
      </c>
      <c r="P106" s="337">
        <f t="shared" si="24"/>
        <v>0</v>
      </c>
    </row>
    <row r="107" spans="3:16">
      <c r="C107" s="337"/>
      <c r="D107" s="430"/>
      <c r="E107" s="567">
        <f t="shared" si="20"/>
        <v>0</v>
      </c>
      <c r="F107" s="573" t="e">
        <f t="shared" si="10"/>
        <v>#DIV/0!</v>
      </c>
      <c r="H107" s="337"/>
      <c r="J107" s="567">
        <f t="shared" si="21"/>
        <v>0</v>
      </c>
      <c r="K107" s="337" t="e">
        <f t="shared" si="23"/>
        <v>#DIV/0!</v>
      </c>
      <c r="M107" s="337"/>
      <c r="O107" s="567">
        <f t="shared" si="22"/>
        <v>0.20007579472342502</v>
      </c>
      <c r="P107" s="337">
        <f t="shared" si="24"/>
        <v>0</v>
      </c>
    </row>
    <row r="108" spans="3:16">
      <c r="C108" s="337"/>
      <c r="D108" s="430"/>
      <c r="E108" s="567">
        <f t="shared" si="20"/>
        <v>0</v>
      </c>
      <c r="F108" s="573" t="e">
        <f t="shared" si="10"/>
        <v>#DIV/0!</v>
      </c>
      <c r="H108" s="337"/>
      <c r="J108" s="567">
        <f t="shared" si="21"/>
        <v>0</v>
      </c>
      <c r="K108" s="337" t="e">
        <f t="shared" si="23"/>
        <v>#DIV/0!</v>
      </c>
      <c r="M108" s="337"/>
      <c r="O108" s="567">
        <f t="shared" si="22"/>
        <v>0.10003789736171241</v>
      </c>
      <c r="P108" s="337">
        <f t="shared" si="24"/>
        <v>0</v>
      </c>
    </row>
    <row r="109" spans="3:16">
      <c r="C109" s="337"/>
      <c r="D109" s="430"/>
      <c r="E109" s="567">
        <f t="shared" si="20"/>
        <v>0</v>
      </c>
      <c r="F109" s="573" t="e">
        <f t="shared" si="10"/>
        <v>#DIV/0!</v>
      </c>
      <c r="H109" s="337"/>
      <c r="J109" s="567">
        <f t="shared" si="21"/>
        <v>0</v>
      </c>
      <c r="K109" s="337" t="e">
        <f t="shared" si="23"/>
        <v>#DIV/0!</v>
      </c>
      <c r="M109" s="337"/>
      <c r="O109" s="567">
        <f t="shared" si="22"/>
        <v>-1.9428902930940239E-16</v>
      </c>
      <c r="P109" s="337">
        <f t="shared" si="24"/>
        <v>0</v>
      </c>
    </row>
    <row r="110" spans="3:16">
      <c r="C110" s="531" t="s">
        <v>102</v>
      </c>
      <c r="D110" s="575"/>
      <c r="E110" s="571">
        <f t="shared" si="20"/>
        <v>0</v>
      </c>
      <c r="F110" s="572" t="e">
        <f t="shared" si="10"/>
        <v>#DIV/0!</v>
      </c>
      <c r="H110" s="531" t="s">
        <v>102</v>
      </c>
      <c r="I110" s="575"/>
      <c r="J110" s="571">
        <f t="shared" si="21"/>
        <v>0</v>
      </c>
      <c r="K110" s="533" t="e">
        <f t="shared" si="23"/>
        <v>#DIV/0!</v>
      </c>
      <c r="M110" s="531" t="s">
        <v>102</v>
      </c>
      <c r="N110" s="534"/>
      <c r="O110" s="571">
        <f t="shared" si="22"/>
        <v>-0.1000378973617128</v>
      </c>
      <c r="P110" s="533">
        <f t="shared" si="24"/>
        <v>0</v>
      </c>
    </row>
    <row r="111" spans="3:16">
      <c r="C111" s="531" t="s">
        <v>372</v>
      </c>
      <c r="D111" s="575"/>
      <c r="E111" s="569">
        <f>D26</f>
        <v>0</v>
      </c>
      <c r="F111" s="572" t="e">
        <f t="shared" si="10"/>
        <v>#DIV/0!</v>
      </c>
      <c r="H111" s="531" t="s">
        <v>372</v>
      </c>
      <c r="I111" s="575"/>
      <c r="J111" s="569">
        <f>I26</f>
        <v>0</v>
      </c>
      <c r="K111" s="533" t="e">
        <f t="shared" si="23"/>
        <v>#DIV/0!</v>
      </c>
      <c r="M111" s="531" t="s">
        <v>372</v>
      </c>
      <c r="N111" s="534"/>
      <c r="O111" s="569">
        <f>N26</f>
        <v>0</v>
      </c>
      <c r="P111" s="533" t="e">
        <f t="shared" si="24"/>
        <v>#DIV/0!</v>
      </c>
    </row>
    <row r="112" spans="3:16">
      <c r="C112" s="337">
        <f>D26</f>
        <v>0</v>
      </c>
      <c r="D112" s="430"/>
      <c r="E112" s="570">
        <f>E111-E$27</f>
        <v>0</v>
      </c>
      <c r="F112" s="573" t="e">
        <f t="shared" si="10"/>
        <v>#DIV/0!</v>
      </c>
      <c r="H112" s="337">
        <f>I26</f>
        <v>0</v>
      </c>
      <c r="J112" s="570">
        <f>J111-J$27</f>
        <v>0</v>
      </c>
      <c r="K112" s="337" t="e">
        <f t="shared" si="23"/>
        <v>#DIV/0!</v>
      </c>
      <c r="M112" s="337">
        <f>N26</f>
        <v>0</v>
      </c>
      <c r="O112" s="570">
        <f>O111-O$27</f>
        <v>0</v>
      </c>
      <c r="P112" s="337" t="e">
        <f t="shared" si="24"/>
        <v>#DIV/0!</v>
      </c>
    </row>
    <row r="113" spans="3:16">
      <c r="C113" s="337">
        <f>E27</f>
        <v>0</v>
      </c>
      <c r="D113" s="430"/>
      <c r="E113" s="570">
        <f t="shared" ref="E113:E122" si="25">E112-E$27</f>
        <v>0</v>
      </c>
      <c r="F113" s="573" t="e">
        <f t="shared" si="10"/>
        <v>#DIV/0!</v>
      </c>
      <c r="H113" s="337">
        <f>J27</f>
        <v>0</v>
      </c>
      <c r="J113" s="570">
        <f t="shared" ref="J113:J122" si="26">J112-J$27</f>
        <v>0</v>
      </c>
      <c r="K113" s="337" t="e">
        <f t="shared" si="23"/>
        <v>#DIV/0!</v>
      </c>
      <c r="M113" s="337">
        <f>O27</f>
        <v>0</v>
      </c>
      <c r="O113" s="570">
        <f t="shared" ref="O113:O122" si="27">O112-O$27</f>
        <v>0</v>
      </c>
      <c r="P113" s="337" t="e">
        <f t="shared" si="24"/>
        <v>#DIV/0!</v>
      </c>
    </row>
    <row r="114" spans="3:16">
      <c r="C114" s="337"/>
      <c r="D114" s="430"/>
      <c r="E114" s="570">
        <f t="shared" si="25"/>
        <v>0</v>
      </c>
      <c r="F114" s="573" t="e">
        <f t="shared" si="10"/>
        <v>#DIV/0!</v>
      </c>
      <c r="H114" s="337"/>
      <c r="J114" s="570">
        <f t="shared" si="26"/>
        <v>0</v>
      </c>
      <c r="K114" s="337" t="e">
        <f t="shared" si="23"/>
        <v>#DIV/0!</v>
      </c>
      <c r="M114" s="337"/>
      <c r="O114" s="570">
        <f t="shared" si="27"/>
        <v>0</v>
      </c>
      <c r="P114" s="337" t="e">
        <f t="shared" si="24"/>
        <v>#DIV/0!</v>
      </c>
    </row>
    <row r="115" spans="3:16">
      <c r="C115" s="337"/>
      <c r="D115" s="430"/>
      <c r="E115" s="570">
        <f t="shared" si="25"/>
        <v>0</v>
      </c>
      <c r="F115" s="573" t="e">
        <f t="shared" si="10"/>
        <v>#DIV/0!</v>
      </c>
      <c r="H115" s="337"/>
      <c r="J115" s="570">
        <f t="shared" si="26"/>
        <v>0</v>
      </c>
      <c r="K115" s="337" t="e">
        <f t="shared" si="23"/>
        <v>#DIV/0!</v>
      </c>
      <c r="M115" s="337"/>
      <c r="O115" s="570">
        <f t="shared" si="27"/>
        <v>0</v>
      </c>
      <c r="P115" s="337" t="e">
        <f t="shared" si="24"/>
        <v>#DIV/0!</v>
      </c>
    </row>
    <row r="116" spans="3:16">
      <c r="C116" s="337"/>
      <c r="D116" s="430"/>
      <c r="E116" s="570">
        <f t="shared" si="25"/>
        <v>0</v>
      </c>
      <c r="F116" s="573" t="e">
        <f t="shared" si="10"/>
        <v>#DIV/0!</v>
      </c>
      <c r="H116" s="337"/>
      <c r="J116" s="570">
        <f t="shared" si="26"/>
        <v>0</v>
      </c>
      <c r="K116" s="337" t="e">
        <f t="shared" si="23"/>
        <v>#DIV/0!</v>
      </c>
      <c r="M116" s="337"/>
      <c r="O116" s="570">
        <f t="shared" si="27"/>
        <v>0</v>
      </c>
      <c r="P116" s="337" t="e">
        <f t="shared" si="24"/>
        <v>#DIV/0!</v>
      </c>
    </row>
    <row r="117" spans="3:16">
      <c r="C117" s="337"/>
      <c r="D117" s="430"/>
      <c r="E117" s="570">
        <f t="shared" si="25"/>
        <v>0</v>
      </c>
      <c r="F117" s="573" t="e">
        <f t="shared" si="10"/>
        <v>#DIV/0!</v>
      </c>
      <c r="H117" s="337"/>
      <c r="J117" s="570">
        <f t="shared" si="26"/>
        <v>0</v>
      </c>
      <c r="K117" s="337" t="e">
        <f t="shared" si="23"/>
        <v>#DIV/0!</v>
      </c>
      <c r="M117" s="337"/>
      <c r="O117" s="570">
        <f t="shared" si="27"/>
        <v>0</v>
      </c>
      <c r="P117" s="337" t="e">
        <f t="shared" si="24"/>
        <v>#DIV/0!</v>
      </c>
    </row>
    <row r="118" spans="3:16">
      <c r="C118" s="337"/>
      <c r="D118" s="430"/>
      <c r="E118" s="570">
        <f t="shared" si="25"/>
        <v>0</v>
      </c>
      <c r="F118" s="573" t="e">
        <f t="shared" si="10"/>
        <v>#DIV/0!</v>
      </c>
      <c r="H118" s="337"/>
      <c r="J118" s="570">
        <f t="shared" si="26"/>
        <v>0</v>
      </c>
      <c r="K118" s="337" t="e">
        <f t="shared" si="23"/>
        <v>#DIV/0!</v>
      </c>
      <c r="M118" s="337"/>
      <c r="O118" s="570">
        <f t="shared" si="27"/>
        <v>0</v>
      </c>
      <c r="P118" s="337" t="e">
        <f t="shared" si="24"/>
        <v>#DIV/0!</v>
      </c>
    </row>
    <row r="119" spans="3:16">
      <c r="C119" s="337"/>
      <c r="D119" s="430"/>
      <c r="E119" s="570">
        <f t="shared" si="25"/>
        <v>0</v>
      </c>
      <c r="F119" s="573" t="e">
        <f t="shared" si="10"/>
        <v>#DIV/0!</v>
      </c>
      <c r="H119" s="337"/>
      <c r="J119" s="570">
        <f t="shared" si="26"/>
        <v>0</v>
      </c>
      <c r="K119" s="337" t="e">
        <f t="shared" si="23"/>
        <v>#DIV/0!</v>
      </c>
      <c r="M119" s="337"/>
      <c r="O119" s="570">
        <f t="shared" si="27"/>
        <v>0</v>
      </c>
      <c r="P119" s="337" t="e">
        <f t="shared" si="24"/>
        <v>#DIV/0!</v>
      </c>
    </row>
    <row r="120" spans="3:16">
      <c r="C120" s="337"/>
      <c r="D120" s="430"/>
      <c r="E120" s="570">
        <f t="shared" si="25"/>
        <v>0</v>
      </c>
      <c r="F120" s="573" t="e">
        <f t="shared" si="10"/>
        <v>#DIV/0!</v>
      </c>
      <c r="H120" s="337"/>
      <c r="J120" s="570">
        <f t="shared" si="26"/>
        <v>0</v>
      </c>
      <c r="K120" s="337" t="e">
        <f t="shared" si="23"/>
        <v>#DIV/0!</v>
      </c>
      <c r="M120" s="337"/>
      <c r="O120" s="570">
        <f t="shared" si="27"/>
        <v>0</v>
      </c>
      <c r="P120" s="337" t="e">
        <f t="shared" si="24"/>
        <v>#DIV/0!</v>
      </c>
    </row>
    <row r="121" spans="3:16">
      <c r="C121" s="337"/>
      <c r="D121" s="430"/>
      <c r="E121" s="570">
        <f t="shared" si="25"/>
        <v>0</v>
      </c>
      <c r="F121" s="573" t="e">
        <f t="shared" si="10"/>
        <v>#DIV/0!</v>
      </c>
      <c r="H121" s="337"/>
      <c r="J121" s="570">
        <f t="shared" si="26"/>
        <v>0</v>
      </c>
      <c r="K121" s="337" t="e">
        <f t="shared" si="23"/>
        <v>#DIV/0!</v>
      </c>
      <c r="M121" s="337"/>
      <c r="O121" s="570">
        <f t="shared" si="27"/>
        <v>0</v>
      </c>
      <c r="P121" s="337" t="e">
        <f t="shared" si="24"/>
        <v>#DIV/0!</v>
      </c>
    </row>
    <row r="122" spans="3:16">
      <c r="C122" s="531" t="s">
        <v>103</v>
      </c>
      <c r="D122" s="575"/>
      <c r="E122" s="569">
        <f t="shared" si="25"/>
        <v>0</v>
      </c>
      <c r="F122" s="572" t="e">
        <f t="shared" si="10"/>
        <v>#DIV/0!</v>
      </c>
      <c r="H122" s="531" t="s">
        <v>103</v>
      </c>
      <c r="I122" s="575"/>
      <c r="J122" s="569">
        <f t="shared" si="26"/>
        <v>0</v>
      </c>
      <c r="K122" s="533" t="e">
        <f t="shared" si="23"/>
        <v>#DIV/0!</v>
      </c>
      <c r="M122" s="531" t="s">
        <v>103</v>
      </c>
      <c r="N122" s="534"/>
      <c r="O122" s="569">
        <f t="shared" si="27"/>
        <v>0</v>
      </c>
      <c r="P122" s="533" t="e">
        <f t="shared" si="24"/>
        <v>#DIV/0!</v>
      </c>
    </row>
    <row r="123" spans="3:16">
      <c r="C123" s="531" t="s">
        <v>372</v>
      </c>
      <c r="D123" s="575"/>
      <c r="E123" s="571">
        <f>D28</f>
        <v>0</v>
      </c>
      <c r="F123" s="572" t="e">
        <f t="shared" si="10"/>
        <v>#DIV/0!</v>
      </c>
      <c r="H123" s="531" t="s">
        <v>372</v>
      </c>
      <c r="I123" s="575"/>
      <c r="J123" s="571">
        <f>I28</f>
        <v>0</v>
      </c>
      <c r="K123" s="533" t="e">
        <f t="shared" si="23"/>
        <v>#DIV/0!</v>
      </c>
      <c r="M123" s="531" t="s">
        <v>372</v>
      </c>
      <c r="N123" s="534"/>
      <c r="O123" s="571">
        <f>N28</f>
        <v>0</v>
      </c>
      <c r="P123" s="533" t="e">
        <f t="shared" si="24"/>
        <v>#DIV/0!</v>
      </c>
    </row>
    <row r="124" spans="3:16">
      <c r="C124" s="337">
        <f>D28</f>
        <v>0</v>
      </c>
      <c r="D124" s="430"/>
      <c r="E124" s="567">
        <f>E123-E$29</f>
        <v>0</v>
      </c>
      <c r="F124" s="573" t="e">
        <f t="shared" si="10"/>
        <v>#DIV/0!</v>
      </c>
      <c r="H124" s="337">
        <f>I28</f>
        <v>0</v>
      </c>
      <c r="J124" s="567">
        <f>J123-J$29</f>
        <v>0</v>
      </c>
      <c r="K124" s="337" t="e">
        <f t="shared" si="23"/>
        <v>#DIV/0!</v>
      </c>
      <c r="M124" s="337">
        <f>N28</f>
        <v>0</v>
      </c>
      <c r="O124" s="567">
        <f>O123-O$29</f>
        <v>0</v>
      </c>
      <c r="P124" s="337" t="e">
        <f t="shared" si="24"/>
        <v>#DIV/0!</v>
      </c>
    </row>
    <row r="125" spans="3:16">
      <c r="C125" s="337">
        <f>E29</f>
        <v>0</v>
      </c>
      <c r="D125" s="430"/>
      <c r="E125" s="567">
        <f t="shared" ref="E125:E134" si="28">E124-E$29</f>
        <v>0</v>
      </c>
      <c r="F125" s="573" t="e">
        <f t="shared" si="10"/>
        <v>#DIV/0!</v>
      </c>
      <c r="H125" s="337">
        <f>J29</f>
        <v>0</v>
      </c>
      <c r="J125" s="567">
        <f t="shared" ref="J125:J134" si="29">J124-J$29</f>
        <v>0</v>
      </c>
      <c r="K125" s="337" t="e">
        <f t="shared" si="23"/>
        <v>#DIV/0!</v>
      </c>
      <c r="M125" s="337">
        <f>O29</f>
        <v>0</v>
      </c>
      <c r="O125" s="567">
        <f t="shared" ref="O125:O134" si="30">O124-O$29</f>
        <v>0</v>
      </c>
      <c r="P125" s="337" t="e">
        <f t="shared" si="24"/>
        <v>#DIV/0!</v>
      </c>
    </row>
    <row r="126" spans="3:16">
      <c r="C126" s="337"/>
      <c r="D126" s="430"/>
      <c r="E126" s="567">
        <f t="shared" si="28"/>
        <v>0</v>
      </c>
      <c r="F126" s="573" t="e">
        <f t="shared" si="10"/>
        <v>#DIV/0!</v>
      </c>
      <c r="H126" s="337"/>
      <c r="J126" s="567">
        <f t="shared" si="29"/>
        <v>0</v>
      </c>
      <c r="K126" s="337" t="e">
        <f t="shared" si="23"/>
        <v>#DIV/0!</v>
      </c>
      <c r="M126" s="337"/>
      <c r="O126" s="567">
        <f t="shared" si="30"/>
        <v>0</v>
      </c>
      <c r="P126" s="337" t="e">
        <f t="shared" si="24"/>
        <v>#DIV/0!</v>
      </c>
    </row>
    <row r="127" spans="3:16">
      <c r="C127" s="337"/>
      <c r="D127" s="430"/>
      <c r="E127" s="567">
        <f t="shared" si="28"/>
        <v>0</v>
      </c>
      <c r="F127" s="573" t="e">
        <f t="shared" si="10"/>
        <v>#DIV/0!</v>
      </c>
      <c r="H127" s="337"/>
      <c r="J127" s="567">
        <f t="shared" si="29"/>
        <v>0</v>
      </c>
      <c r="K127" s="337" t="e">
        <f t="shared" si="23"/>
        <v>#DIV/0!</v>
      </c>
      <c r="M127" s="337"/>
      <c r="O127" s="567">
        <f t="shared" si="30"/>
        <v>0</v>
      </c>
      <c r="P127" s="337" t="e">
        <f t="shared" si="24"/>
        <v>#DIV/0!</v>
      </c>
    </row>
    <row r="128" spans="3:16">
      <c r="C128" s="337"/>
      <c r="D128" s="430"/>
      <c r="E128" s="567">
        <f t="shared" si="28"/>
        <v>0</v>
      </c>
      <c r="F128" s="573" t="e">
        <f t="shared" ref="F128:F159" si="31">D128/E128</f>
        <v>#DIV/0!</v>
      </c>
      <c r="H128" s="337"/>
      <c r="J128" s="567">
        <f t="shared" si="29"/>
        <v>0</v>
      </c>
      <c r="K128" s="337" t="e">
        <f t="shared" si="23"/>
        <v>#DIV/0!</v>
      </c>
      <c r="M128" s="337"/>
      <c r="O128" s="567">
        <f t="shared" si="30"/>
        <v>0</v>
      </c>
      <c r="P128" s="337" t="e">
        <f t="shared" si="24"/>
        <v>#DIV/0!</v>
      </c>
    </row>
    <row r="129" spans="3:16">
      <c r="C129" s="337"/>
      <c r="D129" s="430"/>
      <c r="E129" s="567">
        <f t="shared" si="28"/>
        <v>0</v>
      </c>
      <c r="F129" s="573" t="e">
        <f t="shared" si="31"/>
        <v>#DIV/0!</v>
      </c>
      <c r="H129" s="337"/>
      <c r="J129" s="567">
        <f t="shared" si="29"/>
        <v>0</v>
      </c>
      <c r="K129" s="337" t="e">
        <f t="shared" si="23"/>
        <v>#DIV/0!</v>
      </c>
      <c r="M129" s="337"/>
      <c r="O129" s="567">
        <f t="shared" si="30"/>
        <v>0</v>
      </c>
      <c r="P129" s="337" t="e">
        <f t="shared" si="24"/>
        <v>#DIV/0!</v>
      </c>
    </row>
    <row r="130" spans="3:16">
      <c r="C130" s="337"/>
      <c r="D130" s="430"/>
      <c r="E130" s="567">
        <f t="shared" si="28"/>
        <v>0</v>
      </c>
      <c r="F130" s="573" t="e">
        <f t="shared" si="31"/>
        <v>#DIV/0!</v>
      </c>
      <c r="H130" s="337"/>
      <c r="J130" s="567">
        <f t="shared" si="29"/>
        <v>0</v>
      </c>
      <c r="K130" s="337" t="e">
        <f t="shared" si="23"/>
        <v>#DIV/0!</v>
      </c>
      <c r="M130" s="337"/>
      <c r="O130" s="567">
        <f t="shared" si="30"/>
        <v>0</v>
      </c>
      <c r="P130" s="337" t="e">
        <f t="shared" si="24"/>
        <v>#DIV/0!</v>
      </c>
    </row>
    <row r="131" spans="3:16">
      <c r="C131" s="337"/>
      <c r="D131" s="430"/>
      <c r="E131" s="567">
        <f t="shared" si="28"/>
        <v>0</v>
      </c>
      <c r="F131" s="573" t="e">
        <f t="shared" si="31"/>
        <v>#DIV/0!</v>
      </c>
      <c r="H131" s="337"/>
      <c r="J131" s="567">
        <f t="shared" si="29"/>
        <v>0</v>
      </c>
      <c r="K131" s="337" t="e">
        <f t="shared" si="23"/>
        <v>#DIV/0!</v>
      </c>
      <c r="M131" s="337"/>
      <c r="O131" s="567">
        <f t="shared" si="30"/>
        <v>0</v>
      </c>
      <c r="P131" s="337" t="e">
        <f t="shared" si="24"/>
        <v>#DIV/0!</v>
      </c>
    </row>
    <row r="132" spans="3:16">
      <c r="C132" s="337"/>
      <c r="D132" s="430"/>
      <c r="E132" s="567">
        <f t="shared" si="28"/>
        <v>0</v>
      </c>
      <c r="F132" s="573" t="e">
        <f t="shared" si="31"/>
        <v>#DIV/0!</v>
      </c>
      <c r="H132" s="337"/>
      <c r="J132" s="567">
        <f t="shared" si="29"/>
        <v>0</v>
      </c>
      <c r="K132" s="337" t="e">
        <f t="shared" si="23"/>
        <v>#DIV/0!</v>
      </c>
      <c r="M132" s="337"/>
      <c r="O132" s="567">
        <f t="shared" si="30"/>
        <v>0</v>
      </c>
      <c r="P132" s="337" t="e">
        <f t="shared" si="24"/>
        <v>#DIV/0!</v>
      </c>
    </row>
    <row r="133" spans="3:16">
      <c r="C133" s="337"/>
      <c r="D133" s="430"/>
      <c r="E133" s="567">
        <f t="shared" si="28"/>
        <v>0</v>
      </c>
      <c r="F133" s="573" t="e">
        <f t="shared" si="31"/>
        <v>#DIV/0!</v>
      </c>
      <c r="H133" s="337"/>
      <c r="J133" s="567">
        <f t="shared" si="29"/>
        <v>0</v>
      </c>
      <c r="K133" s="337" t="e">
        <f t="shared" si="23"/>
        <v>#DIV/0!</v>
      </c>
      <c r="M133" s="337"/>
      <c r="O133" s="567">
        <f t="shared" si="30"/>
        <v>0</v>
      </c>
      <c r="P133" s="337" t="e">
        <f t="shared" si="24"/>
        <v>#DIV/0!</v>
      </c>
    </row>
    <row r="134" spans="3:16">
      <c r="C134" s="531" t="s">
        <v>104</v>
      </c>
      <c r="D134" s="575"/>
      <c r="E134" s="571">
        <f t="shared" si="28"/>
        <v>0</v>
      </c>
      <c r="F134" s="572" t="e">
        <f t="shared" si="31"/>
        <v>#DIV/0!</v>
      </c>
      <c r="H134" s="531" t="s">
        <v>104</v>
      </c>
      <c r="I134" s="575"/>
      <c r="J134" s="571">
        <f t="shared" si="29"/>
        <v>0</v>
      </c>
      <c r="K134" s="533" t="e">
        <f t="shared" si="23"/>
        <v>#DIV/0!</v>
      </c>
      <c r="M134" s="531" t="s">
        <v>104</v>
      </c>
      <c r="N134" s="534"/>
      <c r="O134" s="571">
        <f t="shared" si="30"/>
        <v>0</v>
      </c>
      <c r="P134" s="533" t="e">
        <f t="shared" si="24"/>
        <v>#DIV/0!</v>
      </c>
    </row>
    <row r="135" spans="3:16">
      <c r="C135" s="531" t="s">
        <v>372</v>
      </c>
      <c r="D135" s="575"/>
      <c r="E135" s="569">
        <f>D30</f>
        <v>0</v>
      </c>
      <c r="F135" s="572" t="e">
        <f t="shared" si="31"/>
        <v>#DIV/0!</v>
      </c>
      <c r="H135" s="531" t="s">
        <v>372</v>
      </c>
      <c r="I135" s="575"/>
      <c r="J135" s="569">
        <f>I30</f>
        <v>0</v>
      </c>
      <c r="K135" s="533" t="e">
        <f t="shared" si="23"/>
        <v>#DIV/0!</v>
      </c>
      <c r="M135" s="531" t="s">
        <v>372</v>
      </c>
      <c r="N135" s="534"/>
      <c r="O135" s="569">
        <f>N30</f>
        <v>0</v>
      </c>
      <c r="P135" s="533" t="e">
        <f t="shared" si="24"/>
        <v>#DIV/0!</v>
      </c>
    </row>
    <row r="136" spans="3:16">
      <c r="C136" s="337">
        <f>D30</f>
        <v>0</v>
      </c>
      <c r="D136" s="430"/>
      <c r="E136" s="570">
        <f>E135-E$31</f>
        <v>0</v>
      </c>
      <c r="F136" s="573" t="e">
        <f t="shared" si="31"/>
        <v>#DIV/0!</v>
      </c>
      <c r="H136" s="337">
        <f>I30</f>
        <v>0</v>
      </c>
      <c r="J136" s="570">
        <f>J135-J$31</f>
        <v>0</v>
      </c>
      <c r="K136" s="337" t="e">
        <f t="shared" si="23"/>
        <v>#DIV/0!</v>
      </c>
      <c r="M136" s="337">
        <f>N30</f>
        <v>0</v>
      </c>
      <c r="O136" s="570">
        <f>O135-O$31</f>
        <v>0</v>
      </c>
      <c r="P136" s="337" t="e">
        <f t="shared" si="24"/>
        <v>#DIV/0!</v>
      </c>
    </row>
    <row r="137" spans="3:16">
      <c r="C137" s="337">
        <f>E31</f>
        <v>0</v>
      </c>
      <c r="D137" s="430"/>
      <c r="E137" s="570">
        <f t="shared" ref="E137:E146" si="32">E136-E$31</f>
        <v>0</v>
      </c>
      <c r="F137" s="573" t="e">
        <f t="shared" si="31"/>
        <v>#DIV/0!</v>
      </c>
      <c r="H137" s="337">
        <f>J31</f>
        <v>0</v>
      </c>
      <c r="J137" s="570">
        <f t="shared" ref="J137:J146" si="33">J136-J$31</f>
        <v>0</v>
      </c>
      <c r="K137" s="337" t="e">
        <f t="shared" si="23"/>
        <v>#DIV/0!</v>
      </c>
      <c r="M137" s="337">
        <f>O31</f>
        <v>0</v>
      </c>
      <c r="O137" s="570">
        <f t="shared" ref="O137:O146" si="34">O136-O$31</f>
        <v>0</v>
      </c>
      <c r="P137" s="337" t="e">
        <f t="shared" si="24"/>
        <v>#DIV/0!</v>
      </c>
    </row>
    <row r="138" spans="3:16">
      <c r="C138" s="337"/>
      <c r="D138" s="430"/>
      <c r="E138" s="570">
        <f t="shared" si="32"/>
        <v>0</v>
      </c>
      <c r="F138" s="573" t="e">
        <f t="shared" si="31"/>
        <v>#DIV/0!</v>
      </c>
      <c r="H138" s="337"/>
      <c r="J138" s="570">
        <f t="shared" si="33"/>
        <v>0</v>
      </c>
      <c r="K138" s="337" t="e">
        <f t="shared" si="23"/>
        <v>#DIV/0!</v>
      </c>
      <c r="M138" s="337"/>
      <c r="O138" s="570">
        <f t="shared" si="34"/>
        <v>0</v>
      </c>
      <c r="P138" s="337" t="e">
        <f t="shared" si="24"/>
        <v>#DIV/0!</v>
      </c>
    </row>
    <row r="139" spans="3:16">
      <c r="C139" s="337"/>
      <c r="D139" s="430"/>
      <c r="E139" s="570">
        <f t="shared" si="32"/>
        <v>0</v>
      </c>
      <c r="F139" s="573" t="e">
        <f t="shared" si="31"/>
        <v>#DIV/0!</v>
      </c>
      <c r="H139" s="337"/>
      <c r="J139" s="570">
        <f t="shared" si="33"/>
        <v>0</v>
      </c>
      <c r="K139" s="337" t="e">
        <f t="shared" si="23"/>
        <v>#DIV/0!</v>
      </c>
      <c r="M139" s="337"/>
      <c r="O139" s="570">
        <f t="shared" si="34"/>
        <v>0</v>
      </c>
      <c r="P139" s="337" t="e">
        <f t="shared" si="24"/>
        <v>#DIV/0!</v>
      </c>
    </row>
    <row r="140" spans="3:16">
      <c r="C140" s="337"/>
      <c r="D140" s="430"/>
      <c r="E140" s="570">
        <f t="shared" si="32"/>
        <v>0</v>
      </c>
      <c r="F140" s="573" t="e">
        <f t="shared" si="31"/>
        <v>#DIV/0!</v>
      </c>
      <c r="H140" s="337"/>
      <c r="J140" s="570">
        <f t="shared" si="33"/>
        <v>0</v>
      </c>
      <c r="K140" s="337" t="e">
        <f t="shared" si="23"/>
        <v>#DIV/0!</v>
      </c>
      <c r="M140" s="337"/>
      <c r="O140" s="570">
        <f t="shared" si="34"/>
        <v>0</v>
      </c>
      <c r="P140" s="337" t="e">
        <f t="shared" si="24"/>
        <v>#DIV/0!</v>
      </c>
    </row>
    <row r="141" spans="3:16">
      <c r="C141" s="337"/>
      <c r="D141" s="430"/>
      <c r="E141" s="570">
        <f t="shared" si="32"/>
        <v>0</v>
      </c>
      <c r="F141" s="573" t="e">
        <f t="shared" si="31"/>
        <v>#DIV/0!</v>
      </c>
      <c r="H141" s="337"/>
      <c r="J141" s="570">
        <f t="shared" si="33"/>
        <v>0</v>
      </c>
      <c r="K141" s="337" t="e">
        <f t="shared" si="23"/>
        <v>#DIV/0!</v>
      </c>
      <c r="M141" s="337"/>
      <c r="O141" s="570">
        <f t="shared" si="34"/>
        <v>0</v>
      </c>
      <c r="P141" s="337" t="e">
        <f t="shared" si="24"/>
        <v>#DIV/0!</v>
      </c>
    </row>
    <row r="142" spans="3:16">
      <c r="C142" s="337"/>
      <c r="D142" s="430"/>
      <c r="E142" s="570">
        <f t="shared" si="32"/>
        <v>0</v>
      </c>
      <c r="F142" s="573" t="e">
        <f t="shared" si="31"/>
        <v>#DIV/0!</v>
      </c>
      <c r="H142" s="337"/>
      <c r="J142" s="570">
        <f t="shared" si="33"/>
        <v>0</v>
      </c>
      <c r="K142" s="337" t="e">
        <f t="shared" si="23"/>
        <v>#DIV/0!</v>
      </c>
      <c r="M142" s="337"/>
      <c r="O142" s="570">
        <f t="shared" si="34"/>
        <v>0</v>
      </c>
      <c r="P142" s="337" t="e">
        <f t="shared" si="24"/>
        <v>#DIV/0!</v>
      </c>
    </row>
    <row r="143" spans="3:16">
      <c r="C143" s="337"/>
      <c r="D143" s="430"/>
      <c r="E143" s="570">
        <f t="shared" si="32"/>
        <v>0</v>
      </c>
      <c r="F143" s="573" t="e">
        <f t="shared" si="31"/>
        <v>#DIV/0!</v>
      </c>
      <c r="H143" s="337"/>
      <c r="J143" s="570">
        <f t="shared" si="33"/>
        <v>0</v>
      </c>
      <c r="K143" s="337" t="e">
        <f t="shared" si="23"/>
        <v>#DIV/0!</v>
      </c>
      <c r="M143" s="337"/>
      <c r="O143" s="570">
        <f t="shared" si="34"/>
        <v>0</v>
      </c>
      <c r="P143" s="337" t="e">
        <f t="shared" si="24"/>
        <v>#DIV/0!</v>
      </c>
    </row>
    <row r="144" spans="3:16">
      <c r="C144" s="337"/>
      <c r="D144" s="430"/>
      <c r="E144" s="570">
        <f t="shared" si="32"/>
        <v>0</v>
      </c>
      <c r="F144" s="573" t="e">
        <f t="shared" si="31"/>
        <v>#DIV/0!</v>
      </c>
      <c r="H144" s="337"/>
      <c r="J144" s="570">
        <f t="shared" si="33"/>
        <v>0</v>
      </c>
      <c r="K144" s="337" t="e">
        <f t="shared" si="23"/>
        <v>#DIV/0!</v>
      </c>
      <c r="M144" s="337"/>
      <c r="O144" s="570">
        <f t="shared" si="34"/>
        <v>0</v>
      </c>
      <c r="P144" s="337" t="e">
        <f t="shared" si="24"/>
        <v>#DIV/0!</v>
      </c>
    </row>
    <row r="145" spans="3:16">
      <c r="C145" s="337"/>
      <c r="D145" s="430"/>
      <c r="E145" s="570">
        <f t="shared" si="32"/>
        <v>0</v>
      </c>
      <c r="F145" s="573" t="e">
        <f t="shared" si="31"/>
        <v>#DIV/0!</v>
      </c>
      <c r="H145" s="337"/>
      <c r="J145" s="570">
        <f t="shared" si="33"/>
        <v>0</v>
      </c>
      <c r="K145" s="337" t="e">
        <f t="shared" si="23"/>
        <v>#DIV/0!</v>
      </c>
      <c r="M145" s="337"/>
      <c r="O145" s="570">
        <f t="shared" si="34"/>
        <v>0</v>
      </c>
      <c r="P145" s="337" t="e">
        <f t="shared" si="24"/>
        <v>#DIV/0!</v>
      </c>
    </row>
    <row r="146" spans="3:16">
      <c r="C146" s="531" t="s">
        <v>105</v>
      </c>
      <c r="D146" s="575"/>
      <c r="E146" s="569">
        <f t="shared" si="32"/>
        <v>0</v>
      </c>
      <c r="F146" s="572" t="e">
        <f t="shared" si="31"/>
        <v>#DIV/0!</v>
      </c>
      <c r="H146" s="531" t="s">
        <v>105</v>
      </c>
      <c r="I146" s="575"/>
      <c r="J146" s="569">
        <f t="shared" si="33"/>
        <v>0</v>
      </c>
      <c r="K146" s="533" t="e">
        <f t="shared" si="23"/>
        <v>#DIV/0!</v>
      </c>
      <c r="M146" s="531" t="s">
        <v>105</v>
      </c>
      <c r="N146" s="534"/>
      <c r="O146" s="569">
        <f t="shared" si="34"/>
        <v>0</v>
      </c>
      <c r="P146" s="533" t="e">
        <f t="shared" si="24"/>
        <v>#DIV/0!</v>
      </c>
    </row>
    <row r="147" spans="3:16">
      <c r="C147" s="531" t="s">
        <v>372</v>
      </c>
      <c r="D147" s="575"/>
      <c r="E147" s="571">
        <f>D32</f>
        <v>0</v>
      </c>
      <c r="F147" s="572" t="e">
        <f t="shared" si="31"/>
        <v>#DIV/0!</v>
      </c>
      <c r="H147" s="531" t="s">
        <v>372</v>
      </c>
      <c r="I147" s="575"/>
      <c r="J147" s="571">
        <f>I32</f>
        <v>0</v>
      </c>
      <c r="K147" s="533" t="e">
        <f t="shared" si="23"/>
        <v>#DIV/0!</v>
      </c>
      <c r="M147" s="531" t="s">
        <v>372</v>
      </c>
      <c r="N147" s="534"/>
      <c r="O147" s="571">
        <f>N32</f>
        <v>0</v>
      </c>
      <c r="P147" s="533" t="e">
        <f t="shared" si="24"/>
        <v>#DIV/0!</v>
      </c>
    </row>
    <row r="148" spans="3:16">
      <c r="C148" s="337">
        <f>D32</f>
        <v>0</v>
      </c>
      <c r="D148" s="430"/>
      <c r="E148" s="567">
        <f>E147-E$33</f>
        <v>0</v>
      </c>
      <c r="F148" s="573" t="e">
        <f t="shared" si="31"/>
        <v>#DIV/0!</v>
      </c>
      <c r="H148" s="337">
        <f>I32</f>
        <v>0</v>
      </c>
      <c r="J148" s="567">
        <f>J147-J$33</f>
        <v>0</v>
      </c>
      <c r="K148" s="337" t="e">
        <f t="shared" si="23"/>
        <v>#DIV/0!</v>
      </c>
      <c r="M148" s="337">
        <f>N32</f>
        <v>0</v>
      </c>
      <c r="O148" s="567">
        <f>O147-O$33</f>
        <v>0</v>
      </c>
      <c r="P148" s="337" t="e">
        <f t="shared" si="24"/>
        <v>#DIV/0!</v>
      </c>
    </row>
    <row r="149" spans="3:16">
      <c r="C149" s="337">
        <f>E33</f>
        <v>0</v>
      </c>
      <c r="D149" s="430"/>
      <c r="E149" s="567">
        <f t="shared" ref="E149:E158" si="35">E148-E$33</f>
        <v>0</v>
      </c>
      <c r="F149" s="573" t="e">
        <f t="shared" si="31"/>
        <v>#DIV/0!</v>
      </c>
      <c r="H149" s="337">
        <f>J33</f>
        <v>0</v>
      </c>
      <c r="J149" s="567">
        <f t="shared" ref="J149:J158" si="36">J148-J$33</f>
        <v>0</v>
      </c>
      <c r="K149" s="337" t="e">
        <f t="shared" si="23"/>
        <v>#DIV/0!</v>
      </c>
      <c r="M149" s="337">
        <f>O33</f>
        <v>0</v>
      </c>
      <c r="O149" s="567">
        <f t="shared" ref="O149:O158" si="37">O148-O$33</f>
        <v>0</v>
      </c>
      <c r="P149" s="337" t="e">
        <f t="shared" si="24"/>
        <v>#DIV/0!</v>
      </c>
    </row>
    <row r="150" spans="3:16">
      <c r="C150" s="337"/>
      <c r="D150" s="430"/>
      <c r="E150" s="567">
        <f t="shared" si="35"/>
        <v>0</v>
      </c>
      <c r="F150" s="573" t="e">
        <f t="shared" si="31"/>
        <v>#DIV/0!</v>
      </c>
      <c r="H150" s="337"/>
      <c r="J150" s="567">
        <f t="shared" si="36"/>
        <v>0</v>
      </c>
      <c r="K150" s="337" t="e">
        <f t="shared" si="23"/>
        <v>#DIV/0!</v>
      </c>
      <c r="M150" s="337"/>
      <c r="O150" s="567">
        <f t="shared" si="37"/>
        <v>0</v>
      </c>
      <c r="P150" s="337" t="e">
        <f t="shared" si="24"/>
        <v>#DIV/0!</v>
      </c>
    </row>
    <row r="151" spans="3:16">
      <c r="C151" s="337"/>
      <c r="D151" s="430"/>
      <c r="E151" s="567">
        <f t="shared" si="35"/>
        <v>0</v>
      </c>
      <c r="F151" s="573" t="e">
        <f t="shared" si="31"/>
        <v>#DIV/0!</v>
      </c>
      <c r="H151" s="337"/>
      <c r="J151" s="567">
        <f t="shared" si="36"/>
        <v>0</v>
      </c>
      <c r="K151" s="337" t="e">
        <f t="shared" si="23"/>
        <v>#DIV/0!</v>
      </c>
      <c r="M151" s="337"/>
      <c r="O151" s="567">
        <f t="shared" si="37"/>
        <v>0</v>
      </c>
      <c r="P151" s="337" t="e">
        <f t="shared" si="24"/>
        <v>#DIV/0!</v>
      </c>
    </row>
    <row r="152" spans="3:16">
      <c r="C152" s="337"/>
      <c r="D152" s="430"/>
      <c r="E152" s="567">
        <f t="shared" si="35"/>
        <v>0</v>
      </c>
      <c r="F152" s="573" t="e">
        <f t="shared" si="31"/>
        <v>#DIV/0!</v>
      </c>
      <c r="H152" s="337"/>
      <c r="J152" s="567">
        <f t="shared" si="36"/>
        <v>0</v>
      </c>
      <c r="K152" s="337" t="e">
        <f t="shared" si="23"/>
        <v>#DIV/0!</v>
      </c>
      <c r="M152" s="337"/>
      <c r="O152" s="567">
        <f t="shared" si="37"/>
        <v>0</v>
      </c>
      <c r="P152" s="337" t="e">
        <f t="shared" si="24"/>
        <v>#DIV/0!</v>
      </c>
    </row>
    <row r="153" spans="3:16">
      <c r="C153" s="337"/>
      <c r="D153" s="430"/>
      <c r="E153" s="567">
        <f t="shared" si="35"/>
        <v>0</v>
      </c>
      <c r="F153" s="573" t="e">
        <f t="shared" si="31"/>
        <v>#DIV/0!</v>
      </c>
      <c r="H153" s="337"/>
      <c r="J153" s="567">
        <f t="shared" si="36"/>
        <v>0</v>
      </c>
      <c r="K153" s="337" t="e">
        <f t="shared" si="23"/>
        <v>#DIV/0!</v>
      </c>
      <c r="M153" s="337"/>
      <c r="O153" s="567">
        <f t="shared" si="37"/>
        <v>0</v>
      </c>
      <c r="P153" s="337" t="e">
        <f t="shared" si="24"/>
        <v>#DIV/0!</v>
      </c>
    </row>
    <row r="154" spans="3:16">
      <c r="C154" s="337"/>
      <c r="D154" s="430"/>
      <c r="E154" s="567">
        <f t="shared" si="35"/>
        <v>0</v>
      </c>
      <c r="F154" s="573" t="e">
        <f t="shared" si="31"/>
        <v>#DIV/0!</v>
      </c>
      <c r="H154" s="337"/>
      <c r="J154" s="567">
        <f t="shared" si="36"/>
        <v>0</v>
      </c>
      <c r="K154" s="337" t="e">
        <f t="shared" si="23"/>
        <v>#DIV/0!</v>
      </c>
      <c r="M154" s="337"/>
      <c r="O154" s="567">
        <f t="shared" si="37"/>
        <v>0</v>
      </c>
      <c r="P154" s="337" t="e">
        <f t="shared" si="24"/>
        <v>#DIV/0!</v>
      </c>
    </row>
    <row r="155" spans="3:16">
      <c r="C155" s="337"/>
      <c r="D155" s="430"/>
      <c r="E155" s="567">
        <f t="shared" si="35"/>
        <v>0</v>
      </c>
      <c r="F155" s="573" t="e">
        <f t="shared" si="31"/>
        <v>#DIV/0!</v>
      </c>
      <c r="H155" s="337"/>
      <c r="J155" s="567">
        <f t="shared" si="36"/>
        <v>0</v>
      </c>
      <c r="K155" s="337" t="e">
        <f t="shared" si="23"/>
        <v>#DIV/0!</v>
      </c>
      <c r="M155" s="337"/>
      <c r="O155" s="567">
        <f t="shared" si="37"/>
        <v>0</v>
      </c>
      <c r="P155" s="337" t="e">
        <f t="shared" si="24"/>
        <v>#DIV/0!</v>
      </c>
    </row>
    <row r="156" spans="3:16">
      <c r="C156" s="337"/>
      <c r="D156" s="430"/>
      <c r="E156" s="567">
        <f t="shared" si="35"/>
        <v>0</v>
      </c>
      <c r="F156" s="573" t="e">
        <f t="shared" si="31"/>
        <v>#DIV/0!</v>
      </c>
      <c r="H156" s="337"/>
      <c r="J156" s="567">
        <f t="shared" si="36"/>
        <v>0</v>
      </c>
      <c r="K156" s="337" t="e">
        <f t="shared" si="23"/>
        <v>#DIV/0!</v>
      </c>
      <c r="M156" s="337"/>
      <c r="O156" s="567">
        <f t="shared" si="37"/>
        <v>0</v>
      </c>
      <c r="P156" s="337" t="e">
        <f t="shared" si="24"/>
        <v>#DIV/0!</v>
      </c>
    </row>
    <row r="157" spans="3:16">
      <c r="C157" s="337"/>
      <c r="D157" s="430"/>
      <c r="E157" s="567">
        <f t="shared" si="35"/>
        <v>0</v>
      </c>
      <c r="F157" s="573" t="e">
        <f t="shared" si="31"/>
        <v>#DIV/0!</v>
      </c>
      <c r="H157" s="337"/>
      <c r="J157" s="567">
        <f t="shared" si="36"/>
        <v>0</v>
      </c>
      <c r="K157" s="337" t="e">
        <f t="shared" si="23"/>
        <v>#DIV/0!</v>
      </c>
      <c r="M157" s="337"/>
      <c r="O157" s="567">
        <f t="shared" si="37"/>
        <v>0</v>
      </c>
      <c r="P157" s="337" t="e">
        <f t="shared" si="24"/>
        <v>#DIV/0!</v>
      </c>
    </row>
    <row r="158" spans="3:16">
      <c r="C158" s="531" t="s">
        <v>277</v>
      </c>
      <c r="D158" s="575"/>
      <c r="E158" s="571">
        <f t="shared" si="35"/>
        <v>0</v>
      </c>
      <c r="F158" s="572" t="e">
        <f t="shared" si="31"/>
        <v>#DIV/0!</v>
      </c>
      <c r="H158" s="531" t="s">
        <v>277</v>
      </c>
      <c r="I158" s="575"/>
      <c r="J158" s="571">
        <f t="shared" si="36"/>
        <v>0</v>
      </c>
      <c r="K158" s="533" t="e">
        <f t="shared" si="23"/>
        <v>#DIV/0!</v>
      </c>
      <c r="M158" s="531" t="s">
        <v>277</v>
      </c>
      <c r="N158" s="534"/>
      <c r="O158" s="571">
        <f t="shared" si="37"/>
        <v>0</v>
      </c>
      <c r="P158" s="533" t="e">
        <f t="shared" si="24"/>
        <v>#DIV/0!</v>
      </c>
    </row>
    <row r="159" spans="3:16">
      <c r="C159" s="531" t="s">
        <v>92</v>
      </c>
      <c r="D159" s="575"/>
      <c r="E159" s="571">
        <f>D34</f>
        <v>0</v>
      </c>
      <c r="F159" s="572" t="e">
        <f t="shared" si="31"/>
        <v>#DIV/0!</v>
      </c>
      <c r="H159" s="531" t="s">
        <v>92</v>
      </c>
      <c r="I159" s="575"/>
      <c r="J159" s="571">
        <f>I34</f>
        <v>0</v>
      </c>
      <c r="K159" s="533" t="e">
        <f t="shared" si="23"/>
        <v>#DIV/0!</v>
      </c>
      <c r="M159" s="531" t="s">
        <v>92</v>
      </c>
      <c r="N159" s="534"/>
      <c r="O159" s="571">
        <f>N34</f>
        <v>0</v>
      </c>
      <c r="P159" s="533" t="e">
        <f t="shared" si="24"/>
        <v>#DIV/0!</v>
      </c>
    </row>
    <row r="160" spans="3:16">
      <c r="D160" s="239"/>
    </row>
    <row r="161" spans="4:4">
      <c r="D161" s="239"/>
    </row>
    <row r="162" spans="4:4">
      <c r="D162" s="239"/>
    </row>
    <row r="163" spans="4:4">
      <c r="D163" s="239"/>
    </row>
    <row r="164" spans="4:4">
      <c r="D164" s="239"/>
    </row>
    <row r="165" spans="4:4">
      <c r="D165" s="239"/>
    </row>
    <row r="166" spans="4:4">
      <c r="D166" s="239"/>
    </row>
    <row r="167" spans="4:4">
      <c r="D167" s="239"/>
    </row>
    <row r="168" spans="4:4">
      <c r="D168" s="239"/>
    </row>
    <row r="169" spans="4:4">
      <c r="D169" s="239"/>
    </row>
    <row r="170" spans="4:4">
      <c r="D170" s="239"/>
    </row>
    <row r="171" spans="4:4">
      <c r="D171" s="239"/>
    </row>
    <row r="172" spans="4:4">
      <c r="D172" s="239"/>
    </row>
    <row r="173" spans="4:4">
      <c r="D173" s="239"/>
    </row>
    <row r="174" spans="4:4">
      <c r="D174" s="239"/>
    </row>
    <row r="175" spans="4:4">
      <c r="D175" s="239"/>
    </row>
  </sheetData>
  <mergeCells count="6">
    <mergeCell ref="A1:C1"/>
    <mergeCell ref="A10:N10"/>
    <mergeCell ref="A8:N8"/>
    <mergeCell ref="A2:N2"/>
    <mergeCell ref="A9:N9"/>
    <mergeCell ref="A4:P4"/>
  </mergeCells>
  <phoneticPr fontId="106" type="noConversion"/>
  <pageMargins left="0.75" right="0.75" top="1" bottom="1" header="0.5" footer="0.5"/>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G64"/>
  <sheetViews>
    <sheetView topLeftCell="A4" workbookViewId="0">
      <selection activeCell="AF13" sqref="AF13"/>
    </sheetView>
  </sheetViews>
  <sheetFormatPr defaultColWidth="10.85546875" defaultRowHeight="15"/>
  <cols>
    <col min="1" max="17" width="10.85546875" style="417"/>
    <col min="18" max="18" width="12" style="417" customWidth="1"/>
    <col min="19" max="19" width="11.85546875" style="417" customWidth="1"/>
    <col min="20" max="16384" width="10.85546875" style="417"/>
  </cols>
  <sheetData>
    <row r="1" spans="1:31" s="418" customFormat="1" ht="18">
      <c r="A1" s="424" t="s">
        <v>191</v>
      </c>
      <c r="B1" s="421"/>
      <c r="C1" s="421"/>
      <c r="D1" s="421"/>
      <c r="E1" s="421"/>
      <c r="F1" s="421"/>
      <c r="G1" s="421"/>
      <c r="H1" s="421"/>
      <c r="I1" s="421"/>
      <c r="J1" s="421"/>
      <c r="K1" s="421"/>
      <c r="L1" s="421"/>
      <c r="M1" s="421"/>
      <c r="N1" s="421"/>
      <c r="O1" s="421"/>
      <c r="Q1" s="424" t="s">
        <v>401</v>
      </c>
      <c r="R1" s="428"/>
      <c r="S1" s="428"/>
      <c r="T1" s="428"/>
      <c r="U1" s="428"/>
      <c r="V1" s="428"/>
      <c r="W1" s="428"/>
      <c r="X1" s="428"/>
      <c r="Y1" s="428"/>
      <c r="Z1" s="428"/>
      <c r="AA1" s="428"/>
      <c r="AB1" s="428"/>
      <c r="AC1" s="428"/>
      <c r="AD1" s="428"/>
      <c r="AE1" s="419"/>
    </row>
    <row r="2" spans="1:31">
      <c r="A2" s="425" t="s">
        <v>349</v>
      </c>
      <c r="B2" s="425"/>
      <c r="C2" s="425"/>
      <c r="D2" s="425"/>
      <c r="E2" s="425"/>
      <c r="F2" s="425"/>
      <c r="G2" s="425"/>
      <c r="H2" s="425"/>
      <c r="I2" s="425"/>
      <c r="J2" s="425"/>
      <c r="K2" s="425"/>
      <c r="L2" s="425"/>
      <c r="M2" s="425"/>
      <c r="N2" s="425"/>
      <c r="O2" s="425"/>
      <c r="Q2" s="425" t="s">
        <v>90</v>
      </c>
      <c r="R2" s="425"/>
      <c r="S2" s="425"/>
      <c r="T2" s="425"/>
      <c r="U2" s="425"/>
      <c r="V2" s="425"/>
      <c r="W2" s="425"/>
      <c r="X2" s="425"/>
      <c r="Y2" s="425"/>
      <c r="Z2" s="429"/>
      <c r="AA2" s="429"/>
      <c r="AB2" s="429"/>
      <c r="AC2" s="429"/>
      <c r="AD2" s="429"/>
      <c r="AE2" s="425"/>
    </row>
    <row r="3" spans="1:31">
      <c r="A3" s="425" t="s">
        <v>407</v>
      </c>
      <c r="B3" s="425"/>
      <c r="C3" s="425"/>
      <c r="D3" s="425"/>
      <c r="E3" s="425"/>
      <c r="F3" s="425"/>
      <c r="G3" s="425"/>
      <c r="H3" s="425"/>
      <c r="I3" s="425"/>
      <c r="J3" s="425"/>
      <c r="K3" s="425"/>
      <c r="L3" s="425"/>
      <c r="M3" s="425"/>
      <c r="N3" s="425"/>
      <c r="O3" s="425"/>
      <c r="Q3" s="425" t="s">
        <v>513</v>
      </c>
      <c r="R3" s="425"/>
      <c r="S3" s="425"/>
      <c r="T3" s="425"/>
      <c r="U3" s="425"/>
      <c r="V3" s="425"/>
      <c r="W3" s="425"/>
      <c r="X3" s="425"/>
      <c r="Y3" s="425"/>
      <c r="Z3" s="429"/>
      <c r="AA3" s="429"/>
      <c r="AB3" s="429"/>
      <c r="AC3" s="429"/>
      <c r="AD3" s="429"/>
      <c r="AE3" s="425"/>
    </row>
    <row r="4" spans="1:31">
      <c r="A4" s="425" t="s">
        <v>343</v>
      </c>
      <c r="B4" s="425"/>
      <c r="C4" s="425"/>
      <c r="D4" s="425"/>
      <c r="E4" s="425"/>
      <c r="F4" s="425"/>
      <c r="G4" s="425"/>
      <c r="H4" s="425"/>
      <c r="I4" s="425"/>
      <c r="J4" s="425"/>
      <c r="K4" s="425"/>
      <c r="L4" s="425"/>
      <c r="M4" s="425"/>
      <c r="N4" s="425"/>
      <c r="O4" s="425"/>
      <c r="Q4" s="425" t="s">
        <v>340</v>
      </c>
      <c r="R4" s="425"/>
      <c r="S4" s="425"/>
      <c r="T4" s="425"/>
      <c r="U4" s="425"/>
      <c r="V4" s="425"/>
      <c r="W4" s="425"/>
      <c r="X4" s="425"/>
      <c r="Y4" s="425"/>
      <c r="Z4" s="429"/>
      <c r="AA4" s="429"/>
      <c r="AB4" s="429"/>
      <c r="AC4" s="429"/>
      <c r="AD4" s="429"/>
      <c r="AE4" s="425"/>
    </row>
    <row r="5" spans="1:31">
      <c r="A5" s="419"/>
      <c r="B5" s="419"/>
      <c r="C5" s="419"/>
      <c r="D5" s="419"/>
      <c r="E5" s="419"/>
      <c r="F5" s="419"/>
      <c r="G5" s="419"/>
      <c r="H5" s="419"/>
      <c r="I5" s="419"/>
      <c r="J5" s="419"/>
      <c r="K5" s="419"/>
      <c r="L5" s="419"/>
      <c r="M5" s="419"/>
      <c r="N5" s="419"/>
      <c r="O5" s="419"/>
      <c r="Q5" s="425" t="s">
        <v>425</v>
      </c>
      <c r="R5" s="429"/>
      <c r="S5" s="429"/>
      <c r="T5" s="429"/>
      <c r="U5" s="429"/>
      <c r="V5" s="429"/>
      <c r="W5" s="429"/>
      <c r="X5" s="429"/>
      <c r="Y5" s="429"/>
      <c r="Z5" s="429"/>
      <c r="AA5" s="429"/>
      <c r="AB5" s="429"/>
      <c r="AC5" s="429"/>
      <c r="AD5" s="429"/>
      <c r="AE5" s="425"/>
    </row>
    <row r="6" spans="1:31" ht="15.75">
      <c r="A6" s="423" t="s">
        <v>300</v>
      </c>
      <c r="B6" s="419" t="s">
        <v>315</v>
      </c>
      <c r="C6" s="419"/>
      <c r="D6" s="419"/>
      <c r="E6" s="419"/>
      <c r="F6" s="419"/>
      <c r="G6" s="419"/>
      <c r="H6" s="419"/>
      <c r="I6" s="419"/>
      <c r="J6" s="419"/>
      <c r="K6" s="419"/>
      <c r="L6" s="419"/>
      <c r="M6" s="419"/>
      <c r="N6" s="419"/>
      <c r="O6" s="419"/>
      <c r="Q6" s="425" t="s">
        <v>332</v>
      </c>
      <c r="R6" s="425"/>
      <c r="S6" s="425"/>
      <c r="T6" s="425"/>
      <c r="U6" s="425"/>
      <c r="V6" s="425"/>
      <c r="W6" s="425"/>
      <c r="X6" s="425"/>
      <c r="Y6" s="425"/>
      <c r="Z6" s="425"/>
      <c r="AA6" s="425"/>
      <c r="AB6" s="425"/>
      <c r="AC6" s="425"/>
      <c r="AD6" s="425"/>
      <c r="AE6" s="425"/>
    </row>
    <row r="7" spans="1:31">
      <c r="A7" s="419"/>
      <c r="B7" s="419" t="s">
        <v>249</v>
      </c>
      <c r="C7" s="419"/>
      <c r="D7" s="419"/>
      <c r="E7" s="419"/>
      <c r="F7" s="419"/>
      <c r="G7" s="419"/>
      <c r="H7" s="419"/>
      <c r="I7" s="419"/>
      <c r="J7" s="419"/>
      <c r="K7" s="419"/>
      <c r="L7" s="419"/>
      <c r="M7" s="419"/>
      <c r="N7" s="419"/>
      <c r="O7" s="419"/>
      <c r="Q7" s="419"/>
      <c r="R7" s="419"/>
      <c r="S7" s="419"/>
      <c r="T7" s="419"/>
      <c r="U7" s="419"/>
      <c r="V7" s="419"/>
      <c r="W7" s="419"/>
      <c r="X7" s="419"/>
      <c r="Y7" s="419"/>
      <c r="Z7" s="419"/>
      <c r="AA7" s="419"/>
      <c r="AB7" s="419"/>
      <c r="AC7" s="419"/>
      <c r="AD7" s="419"/>
      <c r="AE7" s="419"/>
    </row>
    <row r="8" spans="1:31" ht="15.75">
      <c r="A8" s="419"/>
      <c r="B8" s="419" t="s">
        <v>408</v>
      </c>
      <c r="C8" s="419"/>
      <c r="D8" s="419"/>
      <c r="E8" s="419"/>
      <c r="F8" s="419"/>
      <c r="G8" s="419"/>
      <c r="H8" s="419"/>
      <c r="I8" s="419"/>
      <c r="J8" s="419"/>
      <c r="K8" s="419"/>
      <c r="L8" s="419"/>
      <c r="M8" s="419"/>
      <c r="N8" s="419"/>
      <c r="O8" s="419"/>
      <c r="Q8" s="434" t="s">
        <v>230</v>
      </c>
      <c r="R8" s="425"/>
      <c r="S8" s="429"/>
      <c r="T8" s="419"/>
      <c r="U8" s="419"/>
      <c r="V8" s="419"/>
      <c r="W8" s="419"/>
      <c r="X8" s="419"/>
      <c r="Y8" s="419"/>
      <c r="Z8" s="419"/>
      <c r="AA8" s="419"/>
      <c r="AB8" s="419"/>
      <c r="AC8" s="419"/>
      <c r="AD8" s="419"/>
      <c r="AE8" s="419"/>
    </row>
    <row r="9" spans="1:31" ht="18">
      <c r="A9" s="419"/>
      <c r="B9" s="419" t="s">
        <v>313</v>
      </c>
      <c r="C9" s="419"/>
      <c r="D9" s="419"/>
      <c r="E9" s="419"/>
      <c r="F9" s="419"/>
      <c r="G9" s="419"/>
      <c r="H9" s="419"/>
      <c r="I9" s="419"/>
      <c r="J9" s="419"/>
      <c r="K9" s="419"/>
      <c r="L9" s="419"/>
      <c r="M9" s="419"/>
      <c r="N9" s="419"/>
      <c r="O9" s="419"/>
      <c r="Q9" s="432" t="s">
        <v>333</v>
      </c>
      <c r="R9" s="651" t="s">
        <v>338</v>
      </c>
      <c r="S9" s="651" t="s">
        <v>339</v>
      </c>
      <c r="T9" s="419"/>
      <c r="U9" s="419"/>
      <c r="V9" s="419"/>
      <c r="W9" s="419"/>
      <c r="X9" s="419"/>
      <c r="Y9" s="419"/>
      <c r="Z9" s="419"/>
      <c r="AA9" s="419"/>
      <c r="AB9" s="419"/>
      <c r="AC9" s="419"/>
      <c r="AD9" s="419"/>
      <c r="AE9" s="419"/>
    </row>
    <row r="10" spans="1:31">
      <c r="A10" s="419"/>
      <c r="B10" s="419" t="s">
        <v>226</v>
      </c>
      <c r="C10" s="419"/>
      <c r="D10" s="419"/>
      <c r="E10" s="419"/>
      <c r="F10" s="419"/>
      <c r="G10" s="419"/>
      <c r="H10" s="419"/>
      <c r="I10" s="419"/>
      <c r="J10" s="419"/>
      <c r="K10" s="419"/>
      <c r="L10" s="419"/>
      <c r="M10" s="419"/>
      <c r="N10" s="419"/>
      <c r="O10" s="419"/>
      <c r="Q10" s="282">
        <v>0</v>
      </c>
      <c r="R10" s="281">
        <f>(EXP($B$4*Q10*10^6))-1</f>
        <v>0</v>
      </c>
      <c r="S10" s="438">
        <f>(EXP($B$3*Q10*10^6))-1</f>
        <v>0</v>
      </c>
      <c r="T10" s="419"/>
      <c r="U10" s="419"/>
      <c r="V10" s="419"/>
      <c r="W10" s="419"/>
      <c r="X10" s="419"/>
      <c r="Y10" s="419"/>
      <c r="Z10" s="419"/>
      <c r="AA10" s="419"/>
      <c r="AB10" s="419"/>
      <c r="AC10" s="419"/>
      <c r="AD10" s="419"/>
      <c r="AE10" s="419"/>
    </row>
    <row r="11" spans="1:31">
      <c r="A11" s="419"/>
      <c r="B11" s="419"/>
      <c r="C11" s="419"/>
      <c r="D11" s="419"/>
      <c r="E11" s="419"/>
      <c r="F11" s="419"/>
      <c r="G11" s="419"/>
      <c r="H11" s="419"/>
      <c r="I11" s="419"/>
      <c r="J11" s="419"/>
      <c r="K11" s="419"/>
      <c r="L11" s="419"/>
      <c r="M11" s="419"/>
      <c r="N11" s="419"/>
      <c r="O11" s="419"/>
      <c r="Q11" s="282">
        <v>100</v>
      </c>
      <c r="R11" s="281">
        <v>0.10349785180247029</v>
      </c>
      <c r="S11" s="438">
        <v>1.5633443397007118E-2</v>
      </c>
      <c r="T11" s="419"/>
      <c r="U11" s="419"/>
      <c r="V11" s="419"/>
      <c r="W11" s="419"/>
      <c r="X11" s="419"/>
      <c r="Y11" s="419"/>
      <c r="Z11" s="419"/>
      <c r="AA11" s="419"/>
      <c r="AB11" s="419"/>
      <c r="AC11" s="419"/>
      <c r="AD11" s="419"/>
      <c r="AE11" s="419"/>
    </row>
    <row r="12" spans="1:31" ht="15.75">
      <c r="A12" s="423" t="s">
        <v>282</v>
      </c>
      <c r="B12" s="419" t="s">
        <v>250</v>
      </c>
      <c r="C12" s="419"/>
      <c r="D12" s="419"/>
      <c r="E12" s="419"/>
      <c r="F12" s="419"/>
      <c r="G12" s="419"/>
      <c r="H12" s="419"/>
      <c r="I12" s="419"/>
      <c r="J12" s="419"/>
      <c r="K12" s="419"/>
      <c r="L12" s="419"/>
      <c r="M12" s="419"/>
      <c r="N12" s="419"/>
      <c r="O12" s="419"/>
      <c r="Q12" s="282">
        <v>200</v>
      </c>
      <c r="R12" s="281">
        <v>0.21770750893266655</v>
      </c>
      <c r="S12" s="438">
        <v>3.1511291346461689E-2</v>
      </c>
      <c r="T12" s="419"/>
      <c r="U12" s="419"/>
      <c r="V12" s="419"/>
      <c r="W12" s="419"/>
      <c r="X12" s="419"/>
      <c r="Y12" s="419"/>
      <c r="Z12" s="419"/>
      <c r="AA12" s="419"/>
      <c r="AB12" s="419"/>
      <c r="AC12" s="419"/>
      <c r="AD12" s="419"/>
      <c r="AE12" s="419"/>
    </row>
    <row r="13" spans="1:31">
      <c r="A13" s="419"/>
      <c r="B13" s="419" t="s">
        <v>392</v>
      </c>
      <c r="C13" s="419"/>
      <c r="D13" s="419"/>
      <c r="E13" s="419"/>
      <c r="F13" s="419"/>
      <c r="G13" s="419"/>
      <c r="H13" s="419"/>
      <c r="I13" s="419"/>
      <c r="J13" s="419"/>
      <c r="K13" s="419"/>
      <c r="L13" s="419"/>
      <c r="M13" s="419"/>
      <c r="N13" s="419"/>
      <c r="O13" s="419"/>
      <c r="Q13" s="282">
        <v>300</v>
      </c>
      <c r="R13" s="281">
        <v>0.34373762023093479</v>
      </c>
      <c r="S13" s="438">
        <v>4.763736473310054E-2</v>
      </c>
      <c r="T13" s="419"/>
      <c r="U13" s="419"/>
      <c r="V13" s="419"/>
      <c r="W13" s="419"/>
      <c r="X13" s="419"/>
      <c r="Y13" s="419"/>
      <c r="Z13" s="419"/>
      <c r="AA13" s="419"/>
      <c r="AB13" s="419"/>
      <c r="AC13" s="419"/>
      <c r="AD13" s="419"/>
      <c r="AE13" s="419"/>
    </row>
    <row r="14" spans="1:31">
      <c r="A14" s="419"/>
      <c r="B14" s="420" t="s">
        <v>357</v>
      </c>
      <c r="C14" s="419"/>
      <c r="D14" s="419"/>
      <c r="E14" s="419"/>
      <c r="F14" s="419"/>
      <c r="G14" s="419"/>
      <c r="H14" s="419"/>
      <c r="I14" s="419"/>
      <c r="J14" s="419"/>
      <c r="K14" s="419"/>
      <c r="L14" s="419"/>
      <c r="M14" s="419"/>
      <c r="N14" s="419"/>
      <c r="O14" s="419"/>
      <c r="Q14" s="282">
        <v>400</v>
      </c>
      <c r="R14" s="281">
        <v>0.48281157731100022</v>
      </c>
      <c r="S14" s="438">
        <v>6.4015544175245243E-2</v>
      </c>
      <c r="T14" s="419"/>
      <c r="U14" s="419"/>
      <c r="V14" s="419"/>
      <c r="W14" s="419"/>
      <c r="X14" s="419"/>
      <c r="Y14" s="419"/>
      <c r="Z14" s="419"/>
      <c r="AA14" s="419"/>
      <c r="AB14" s="419"/>
      <c r="AC14" s="419"/>
      <c r="AD14" s="419"/>
      <c r="AE14" s="419"/>
    </row>
    <row r="15" spans="1:31">
      <c r="A15" s="419"/>
      <c r="B15" s="420" t="s">
        <v>118</v>
      </c>
      <c r="C15" s="419"/>
      <c r="D15" s="419"/>
      <c r="E15" s="419"/>
      <c r="F15" s="419"/>
      <c r="G15" s="419"/>
      <c r="H15" s="419"/>
      <c r="I15" s="419"/>
      <c r="J15" s="419"/>
      <c r="K15" s="419"/>
      <c r="L15" s="419"/>
      <c r="M15" s="419"/>
      <c r="N15" s="419"/>
      <c r="O15" s="419"/>
      <c r="Q15" s="282">
        <v>500</v>
      </c>
      <c r="R15" s="281">
        <v>0.63627939019052127</v>
      </c>
      <c r="S15" s="438">
        <v>8.0649770958644673E-2</v>
      </c>
      <c r="T15" s="419"/>
      <c r="U15" s="419"/>
      <c r="V15" s="419"/>
      <c r="W15" s="419"/>
      <c r="X15" s="419"/>
      <c r="Y15" s="419"/>
      <c r="Z15" s="419"/>
      <c r="AA15" s="419"/>
      <c r="AB15" s="419"/>
      <c r="AC15" s="419"/>
      <c r="AD15" s="419"/>
      <c r="AE15" s="419"/>
    </row>
    <row r="16" spans="1:31" s="239" customFormat="1">
      <c r="A16" s="419"/>
      <c r="B16" s="419" t="s">
        <v>507</v>
      </c>
      <c r="C16" s="422"/>
      <c r="D16" s="422"/>
      <c r="E16" s="422"/>
      <c r="F16" s="422"/>
      <c r="G16" s="422"/>
      <c r="H16" s="422"/>
      <c r="I16" s="422"/>
      <c r="J16" s="422"/>
      <c r="K16" s="422"/>
      <c r="L16" s="422"/>
      <c r="M16" s="422"/>
      <c r="N16" s="422"/>
      <c r="O16" s="419"/>
      <c r="Q16" s="282">
        <v>1000</v>
      </c>
      <c r="R16" s="281">
        <v>1.6774102427622641</v>
      </c>
      <c r="S16" s="438">
        <v>0.16780392747297124</v>
      </c>
      <c r="T16" s="419"/>
      <c r="U16" s="422"/>
      <c r="V16" s="422"/>
      <c r="W16" s="422"/>
      <c r="X16" s="422"/>
      <c r="Y16" s="422"/>
      <c r="Z16" s="422"/>
      <c r="AA16" s="422"/>
      <c r="AB16" s="422"/>
      <c r="AC16" s="422"/>
      <c r="AD16" s="419"/>
      <c r="AE16" s="419"/>
    </row>
    <row r="17" spans="1:31" s="239" customFormat="1">
      <c r="A17" s="419"/>
      <c r="B17" s="419" t="s">
        <v>331</v>
      </c>
      <c r="C17" s="422"/>
      <c r="D17" s="422"/>
      <c r="E17" s="422"/>
      <c r="F17" s="422"/>
      <c r="G17" s="422"/>
      <c r="H17" s="422"/>
      <c r="I17" s="422"/>
      <c r="J17" s="422"/>
      <c r="K17" s="422"/>
      <c r="L17" s="422"/>
      <c r="M17" s="422"/>
      <c r="N17" s="422"/>
      <c r="O17" s="419"/>
      <c r="Q17" s="282">
        <v>1500</v>
      </c>
      <c r="R17" s="281">
        <v>3.3809911993168926</v>
      </c>
      <c r="S17" s="438">
        <v>0.26198704674827189</v>
      </c>
      <c r="T17" s="422"/>
      <c r="U17" s="422"/>
      <c r="V17" s="422"/>
      <c r="W17" s="422"/>
      <c r="X17" s="422"/>
      <c r="Y17" s="422"/>
      <c r="Z17" s="422"/>
      <c r="AA17" s="422"/>
      <c r="AB17" s="422"/>
      <c r="AC17" s="422"/>
      <c r="AD17" s="419"/>
      <c r="AE17" s="419"/>
    </row>
    <row r="18" spans="1:31" s="239" customFormat="1">
      <c r="A18" s="419"/>
      <c r="B18" s="419" t="s">
        <v>371</v>
      </c>
      <c r="C18" s="422"/>
      <c r="D18" s="422"/>
      <c r="E18" s="422"/>
      <c r="F18" s="422"/>
      <c r="G18" s="422"/>
      <c r="H18" s="422"/>
      <c r="I18" s="422"/>
      <c r="J18" s="422"/>
      <c r="K18" s="422"/>
      <c r="L18" s="422"/>
      <c r="M18" s="422"/>
      <c r="N18" s="422"/>
      <c r="O18" s="419"/>
      <c r="Q18" s="282">
        <v>2000</v>
      </c>
      <c r="R18" s="281">
        <v>6.1685256080482853</v>
      </c>
      <c r="S18" s="438">
        <v>0.36376601302129652</v>
      </c>
      <c r="T18" s="422"/>
      <c r="U18" s="422"/>
      <c r="V18" s="422"/>
      <c r="W18" s="422"/>
      <c r="X18" s="422"/>
      <c r="Y18" s="422"/>
      <c r="Z18" s="422"/>
      <c r="AA18" s="422"/>
      <c r="AB18" s="422"/>
      <c r="AC18" s="422"/>
      <c r="AD18" s="419"/>
      <c r="AE18" s="419"/>
    </row>
    <row r="19" spans="1:31" s="239" customFormat="1">
      <c r="A19" s="422"/>
      <c r="B19" s="419" t="s">
        <v>414</v>
      </c>
      <c r="C19" s="422"/>
      <c r="D19" s="422"/>
      <c r="E19" s="422"/>
      <c r="F19" s="422"/>
      <c r="G19" s="422"/>
      <c r="H19" s="422"/>
      <c r="I19" s="422"/>
      <c r="J19" s="422"/>
      <c r="K19" s="422"/>
      <c r="L19" s="422"/>
      <c r="M19" s="422"/>
      <c r="N19" s="422"/>
      <c r="O19" s="419"/>
      <c r="Q19" s="282">
        <v>2500</v>
      </c>
      <c r="R19" s="281">
        <v>10.729710710502383</v>
      </c>
      <c r="S19" s="438">
        <v>0.47375342961264799</v>
      </c>
      <c r="T19" s="422"/>
      <c r="U19" s="422"/>
      <c r="V19" s="422"/>
      <c r="W19" s="422"/>
      <c r="X19" s="422"/>
      <c r="Y19" s="422"/>
      <c r="Z19" s="422"/>
      <c r="AA19" s="422"/>
      <c r="AB19" s="422"/>
      <c r="AC19" s="422"/>
      <c r="AD19" s="419"/>
      <c r="AE19" s="419"/>
    </row>
    <row r="20" spans="1:31" s="239" customFormat="1">
      <c r="A20" s="422"/>
      <c r="B20" s="422"/>
      <c r="C20" s="422"/>
      <c r="D20" s="422"/>
      <c r="E20" s="422"/>
      <c r="F20" s="422"/>
      <c r="G20" s="422"/>
      <c r="H20" s="422"/>
      <c r="I20" s="422"/>
      <c r="J20" s="422"/>
      <c r="K20" s="422"/>
      <c r="L20" s="422"/>
      <c r="M20" s="422"/>
      <c r="N20" s="422"/>
      <c r="O20" s="419"/>
      <c r="Q20" s="282">
        <v>3000</v>
      </c>
      <c r="R20" s="281">
        <v>18.193083888492062</v>
      </c>
      <c r="S20" s="438">
        <v>0.59261130616042501</v>
      </c>
      <c r="T20" s="422"/>
      <c r="U20" s="422"/>
      <c r="V20" s="422"/>
      <c r="W20" s="422"/>
      <c r="X20" s="422"/>
      <c r="Y20" s="422"/>
      <c r="Z20" s="422"/>
      <c r="AA20" s="422"/>
      <c r="AB20" s="422"/>
      <c r="AC20" s="422"/>
      <c r="AD20" s="419"/>
      <c r="AE20" s="419"/>
    </row>
    <row r="21" spans="1:31" ht="15.75">
      <c r="A21" s="423" t="s">
        <v>301</v>
      </c>
      <c r="B21" s="419" t="s">
        <v>508</v>
      </c>
      <c r="C21" s="422"/>
      <c r="D21" s="422"/>
      <c r="E21" s="422"/>
      <c r="F21" s="422"/>
      <c r="G21" s="422"/>
      <c r="H21" s="422"/>
      <c r="I21" s="422"/>
      <c r="J21" s="422"/>
      <c r="K21" s="422"/>
      <c r="L21" s="422"/>
      <c r="M21" s="422"/>
      <c r="N21" s="422"/>
      <c r="O21" s="419"/>
      <c r="Q21" s="282">
        <v>3500</v>
      </c>
      <c r="R21" s="281">
        <v>30.405247600937308</v>
      </c>
      <c r="S21" s="438">
        <v>0.7210550432284113</v>
      </c>
      <c r="T21" s="422"/>
      <c r="U21" s="419"/>
      <c r="V21" s="419"/>
      <c r="W21" s="419"/>
      <c r="X21" s="419"/>
      <c r="Y21" s="419"/>
      <c r="Z21" s="419"/>
      <c r="AA21" s="419"/>
      <c r="AB21" s="419"/>
      <c r="AC21" s="419"/>
      <c r="AD21" s="419"/>
      <c r="AE21" s="419"/>
    </row>
    <row r="22" spans="1:31">
      <c r="A22" s="419"/>
      <c r="B22" s="419" t="s">
        <v>350</v>
      </c>
      <c r="C22" s="422"/>
      <c r="D22" s="422"/>
      <c r="E22" s="422"/>
      <c r="F22" s="422"/>
      <c r="G22" s="422"/>
      <c r="H22" s="422"/>
      <c r="I22" s="422"/>
      <c r="J22" s="422"/>
      <c r="K22" s="422"/>
      <c r="L22" s="422"/>
      <c r="M22" s="422"/>
      <c r="N22" s="422"/>
      <c r="O22" s="419"/>
      <c r="Q22" s="282">
        <v>4000</v>
      </c>
      <c r="R22" s="281">
        <v>50.387759393244046</v>
      </c>
      <c r="S22" s="438">
        <v>0.85985773827200274</v>
      </c>
      <c r="T22" s="419"/>
      <c r="U22" s="419"/>
      <c r="V22" s="419"/>
      <c r="W22" s="419"/>
      <c r="X22" s="419"/>
      <c r="Y22" s="419"/>
      <c r="Z22" s="419"/>
      <c r="AA22" s="419"/>
      <c r="AB22" s="419"/>
      <c r="AC22" s="419"/>
      <c r="AD22" s="419"/>
      <c r="AE22" s="419"/>
    </row>
    <row r="23" spans="1:31">
      <c r="A23" s="419"/>
      <c r="B23" s="419" t="s">
        <v>411</v>
      </c>
      <c r="C23" s="422"/>
      <c r="D23" s="422"/>
      <c r="E23" s="422"/>
      <c r="F23" s="422"/>
      <c r="G23" s="422"/>
      <c r="H23" s="422"/>
      <c r="I23" s="422"/>
      <c r="J23" s="422"/>
      <c r="K23" s="422"/>
      <c r="L23" s="422"/>
      <c r="M23" s="422"/>
      <c r="N23" s="422"/>
      <c r="O23" s="419"/>
      <c r="Q23" s="282">
        <v>4500</v>
      </c>
      <c r="R23" s="281">
        <v>83.084731603234587</v>
      </c>
      <c r="S23" s="438">
        <v>1.0098548388793027</v>
      </c>
      <c r="T23" s="419"/>
      <c r="U23" s="419"/>
      <c r="V23" s="419"/>
      <c r="W23" s="419"/>
      <c r="X23" s="419"/>
      <c r="Y23" s="419"/>
      <c r="Z23" s="419"/>
      <c r="AA23" s="419"/>
      <c r="AB23" s="419"/>
      <c r="AC23" s="419"/>
      <c r="AD23" s="419"/>
      <c r="AE23" s="419"/>
    </row>
    <row r="24" spans="1:31">
      <c r="A24" s="419"/>
      <c r="B24" s="419" t="s">
        <v>334</v>
      </c>
      <c r="C24" s="422"/>
      <c r="D24" s="422"/>
      <c r="E24" s="422"/>
      <c r="F24" s="422"/>
      <c r="G24" s="422"/>
      <c r="H24" s="422"/>
      <c r="I24" s="422"/>
      <c r="J24" s="422"/>
      <c r="K24" s="422"/>
      <c r="L24" s="422"/>
      <c r="M24" s="422"/>
      <c r="N24" s="422"/>
      <c r="O24" s="419"/>
      <c r="Q24" s="419"/>
      <c r="R24" s="419"/>
      <c r="S24" s="419"/>
      <c r="T24" s="419"/>
      <c r="U24" s="419"/>
      <c r="V24" s="419"/>
      <c r="W24" s="419"/>
      <c r="X24" s="419"/>
      <c r="Y24" s="419"/>
      <c r="Z24" s="419"/>
      <c r="AA24" s="419"/>
      <c r="AB24" s="419"/>
      <c r="AC24" s="419"/>
      <c r="AD24" s="419"/>
      <c r="AE24" s="419"/>
    </row>
    <row r="25" spans="1:31">
      <c r="A25" s="419"/>
      <c r="B25" s="419" t="s">
        <v>311</v>
      </c>
      <c r="C25" s="422"/>
      <c r="D25" s="422"/>
      <c r="E25" s="422"/>
      <c r="F25" s="422"/>
      <c r="G25" s="422"/>
      <c r="H25" s="422"/>
      <c r="I25" s="422"/>
      <c r="J25" s="422"/>
      <c r="K25" s="422"/>
      <c r="L25" s="422"/>
      <c r="M25" s="422"/>
      <c r="N25" s="422"/>
      <c r="O25" s="419"/>
      <c r="Q25" s="419"/>
      <c r="R25" s="419"/>
      <c r="S25" s="419"/>
      <c r="T25" s="419"/>
      <c r="U25" s="419"/>
      <c r="V25" s="419"/>
      <c r="W25" s="419"/>
      <c r="X25" s="419"/>
      <c r="Y25" s="419"/>
      <c r="Z25" s="419"/>
      <c r="AA25" s="419"/>
      <c r="AB25" s="419"/>
      <c r="AC25" s="419"/>
      <c r="AD25" s="419"/>
      <c r="AE25" s="419"/>
    </row>
    <row r="26" spans="1:31">
      <c r="A26" s="419"/>
      <c r="B26" s="419" t="s">
        <v>412</v>
      </c>
      <c r="C26" s="419"/>
      <c r="D26" s="419"/>
      <c r="E26" s="422"/>
      <c r="F26" s="422"/>
      <c r="G26" s="422"/>
      <c r="H26" s="422"/>
      <c r="I26" s="422"/>
      <c r="J26" s="422"/>
      <c r="K26" s="422"/>
      <c r="L26" s="422"/>
      <c r="M26" s="422"/>
      <c r="N26" s="422"/>
      <c r="O26" s="419"/>
      <c r="Q26" s="419"/>
      <c r="R26" s="419"/>
      <c r="S26" s="419"/>
      <c r="T26" s="419"/>
      <c r="U26" s="419"/>
      <c r="V26" s="419"/>
      <c r="W26" s="419"/>
      <c r="X26" s="419"/>
      <c r="Y26" s="419"/>
      <c r="Z26" s="419"/>
      <c r="AA26" s="419"/>
      <c r="AB26" s="419"/>
      <c r="AC26" s="419"/>
      <c r="AD26" s="419"/>
      <c r="AE26" s="419"/>
    </row>
    <row r="27" spans="1:31">
      <c r="A27" s="419"/>
      <c r="B27" s="419"/>
      <c r="C27" s="422"/>
      <c r="D27" s="422"/>
      <c r="E27" s="422"/>
      <c r="F27" s="422"/>
      <c r="G27" s="422"/>
      <c r="H27" s="422"/>
      <c r="I27" s="422"/>
      <c r="J27" s="422"/>
      <c r="K27" s="422"/>
      <c r="L27" s="422"/>
      <c r="M27" s="422"/>
      <c r="N27" s="422"/>
      <c r="O27" s="419"/>
      <c r="Q27" s="419"/>
      <c r="R27" s="419"/>
      <c r="S27" s="419"/>
      <c r="T27" s="419"/>
      <c r="U27" s="419"/>
      <c r="V27" s="419"/>
      <c r="W27" s="419"/>
      <c r="X27" s="419"/>
      <c r="Y27" s="419"/>
      <c r="Z27" s="419"/>
      <c r="AA27" s="419"/>
      <c r="AB27" s="419"/>
      <c r="AC27" s="419"/>
      <c r="AD27" s="419"/>
      <c r="AE27" s="419"/>
    </row>
    <row r="28" spans="1:31" ht="15.75">
      <c r="A28" s="423" t="s">
        <v>218</v>
      </c>
      <c r="B28" s="419" t="s">
        <v>380</v>
      </c>
      <c r="C28" s="422"/>
      <c r="D28" s="422"/>
      <c r="E28" s="422"/>
      <c r="F28" s="422"/>
      <c r="G28" s="422"/>
      <c r="H28" s="422"/>
      <c r="I28" s="422"/>
      <c r="J28" s="422"/>
      <c r="K28" s="422"/>
      <c r="L28" s="422"/>
      <c r="M28" s="422"/>
      <c r="N28" s="422"/>
      <c r="O28" s="419"/>
      <c r="Q28" s="433" t="s">
        <v>166</v>
      </c>
      <c r="R28" s="431"/>
      <c r="S28" s="431"/>
      <c r="T28" s="419"/>
      <c r="U28" s="419"/>
      <c r="V28" s="419"/>
      <c r="W28" s="419"/>
      <c r="X28" s="419"/>
      <c r="Y28" s="419"/>
      <c r="Z28" s="419"/>
      <c r="AA28" s="419"/>
      <c r="AB28" s="419"/>
      <c r="AC28" s="419"/>
      <c r="AD28" s="419"/>
      <c r="AE28" s="419"/>
    </row>
    <row r="29" spans="1:31">
      <c r="A29" s="422"/>
      <c r="B29" s="419" t="s">
        <v>413</v>
      </c>
      <c r="C29" s="422"/>
      <c r="D29" s="422"/>
      <c r="E29" s="422"/>
      <c r="F29" s="422"/>
      <c r="G29" s="422"/>
      <c r="H29" s="422"/>
      <c r="I29" s="422"/>
      <c r="J29" s="422"/>
      <c r="K29" s="422"/>
      <c r="L29" s="422"/>
      <c r="M29" s="422"/>
      <c r="N29" s="422"/>
      <c r="O29" s="419"/>
      <c r="Q29" s="432" t="s">
        <v>148</v>
      </c>
      <c r="R29" s="432" t="s">
        <v>150</v>
      </c>
      <c r="S29" s="432" t="s">
        <v>149</v>
      </c>
      <c r="T29" s="419"/>
      <c r="U29" s="419"/>
      <c r="V29" s="419"/>
      <c r="W29" s="419"/>
      <c r="X29" s="419"/>
      <c r="Y29" s="419"/>
      <c r="Z29" s="419"/>
      <c r="AA29" s="419"/>
      <c r="AB29" s="419"/>
      <c r="AC29" s="419"/>
      <c r="AD29" s="419"/>
      <c r="AE29" s="419"/>
    </row>
    <row r="30" spans="1:31">
      <c r="A30" s="419"/>
      <c r="B30" s="419"/>
      <c r="C30" s="422"/>
      <c r="D30" s="422"/>
      <c r="E30" s="422"/>
      <c r="F30" s="422"/>
      <c r="G30" s="422"/>
      <c r="H30" s="422"/>
      <c r="I30" s="422"/>
      <c r="J30" s="422"/>
      <c r="K30" s="422"/>
      <c r="L30" s="422"/>
      <c r="M30" s="422"/>
      <c r="N30" s="422"/>
      <c r="O30" s="419"/>
      <c r="Q30" s="439">
        <v>0</v>
      </c>
      <c r="R30" s="419"/>
      <c r="S30" s="419"/>
      <c r="T30" s="419"/>
      <c r="U30" s="419"/>
      <c r="V30" s="419"/>
      <c r="W30" s="419"/>
      <c r="X30" s="419"/>
      <c r="Y30" s="419"/>
      <c r="Z30" s="419"/>
      <c r="AA30" s="419"/>
      <c r="AB30" s="419"/>
      <c r="AC30" s="419"/>
      <c r="AD30" s="419"/>
      <c r="AE30" s="419"/>
    </row>
    <row r="31" spans="1:31" ht="15.75">
      <c r="A31" s="419"/>
      <c r="B31" s="423" t="s">
        <v>509</v>
      </c>
      <c r="C31" s="422"/>
      <c r="D31" s="422"/>
      <c r="E31" s="422"/>
      <c r="F31" s="422"/>
      <c r="G31" s="422"/>
      <c r="H31" s="422"/>
      <c r="I31" s="422"/>
      <c r="J31" s="422"/>
      <c r="K31" s="422"/>
      <c r="L31" s="422"/>
      <c r="M31" s="422"/>
      <c r="N31" s="422"/>
      <c r="O31" s="419"/>
      <c r="Q31" s="439">
        <v>100</v>
      </c>
      <c r="R31" s="440">
        <v>9.662036289492649</v>
      </c>
      <c r="S31" s="440">
        <v>4.8014832193737936E-2</v>
      </c>
      <c r="T31" s="419"/>
      <c r="U31" s="419"/>
      <c r="V31" s="419"/>
      <c r="W31" s="419"/>
      <c r="X31" s="419"/>
      <c r="Y31" s="419"/>
      <c r="Z31" s="419"/>
      <c r="AA31" s="419"/>
      <c r="AB31" s="419"/>
      <c r="AC31" s="419"/>
      <c r="AD31" s="419"/>
      <c r="AE31" s="419"/>
    </row>
    <row r="32" spans="1:31">
      <c r="A32" s="419"/>
      <c r="B32" s="421" t="s">
        <v>361</v>
      </c>
      <c r="C32" s="422"/>
      <c r="D32" s="422"/>
      <c r="E32" s="422"/>
      <c r="F32" s="422"/>
      <c r="G32" s="422"/>
      <c r="H32" s="422"/>
      <c r="I32" s="422"/>
      <c r="J32" s="422"/>
      <c r="K32" s="422"/>
      <c r="L32" s="422"/>
      <c r="M32" s="422" t="s">
        <v>510</v>
      </c>
      <c r="N32" s="422"/>
      <c r="O32" s="419"/>
      <c r="Q32" s="439">
        <v>200</v>
      </c>
      <c r="R32" s="440">
        <v>4.5933188290224933</v>
      </c>
      <c r="S32" s="440">
        <v>5.0107868920832604E-2</v>
      </c>
      <c r="T32" s="419"/>
      <c r="U32" s="419"/>
      <c r="V32" s="419"/>
      <c r="W32" s="419"/>
      <c r="X32" s="419"/>
      <c r="Y32" s="419"/>
      <c r="Z32" s="419"/>
      <c r="AA32" s="419"/>
      <c r="AB32" s="419"/>
      <c r="AC32" s="419"/>
      <c r="AD32" s="419"/>
      <c r="AE32" s="419"/>
    </row>
    <row r="33" spans="1:59">
      <c r="A33" s="419"/>
      <c r="B33" s="421" t="s">
        <v>206</v>
      </c>
      <c r="C33" s="422"/>
      <c r="D33" s="422"/>
      <c r="E33" s="422"/>
      <c r="F33" s="422"/>
      <c r="G33" s="422"/>
      <c r="H33" s="422"/>
      <c r="I33" s="422"/>
      <c r="J33" s="422"/>
      <c r="K33" s="422"/>
      <c r="L33" s="422"/>
      <c r="M33" s="422"/>
      <c r="N33" s="422"/>
      <c r="O33" s="419"/>
      <c r="Q33" s="439">
        <v>300</v>
      </c>
      <c r="R33" s="440">
        <v>2.9091956804965529</v>
      </c>
      <c r="S33" s="440">
        <v>5.2333292954023274E-2</v>
      </c>
      <c r="T33" s="419"/>
      <c r="U33" s="419"/>
      <c r="V33" s="419"/>
      <c r="W33" s="419"/>
      <c r="X33" s="419"/>
      <c r="Y33" s="419"/>
      <c r="Z33" s="419"/>
      <c r="AA33" s="419"/>
      <c r="AB33" s="419"/>
      <c r="AC33" s="419"/>
      <c r="AD33" s="419"/>
      <c r="AE33" s="419"/>
    </row>
    <row r="34" spans="1:59">
      <c r="A34" s="419"/>
      <c r="B34" s="419"/>
      <c r="C34" s="422"/>
      <c r="D34" s="422"/>
      <c r="E34" s="422"/>
      <c r="F34" s="422"/>
      <c r="G34" s="422"/>
      <c r="H34" s="422"/>
      <c r="I34" s="422"/>
      <c r="J34" s="422"/>
      <c r="K34" s="422"/>
      <c r="L34" s="422"/>
      <c r="M34" s="422"/>
      <c r="N34" s="422"/>
      <c r="O34" s="419"/>
      <c r="Q34" s="439">
        <v>400</v>
      </c>
      <c r="R34" s="440">
        <v>2.0712013692162481</v>
      </c>
      <c r="S34" s="440">
        <v>5.4700457553790757E-2</v>
      </c>
      <c r="T34" s="419"/>
      <c r="U34" s="419"/>
      <c r="V34" s="419"/>
      <c r="W34" s="419"/>
      <c r="X34" s="419"/>
      <c r="Y34" s="419"/>
      <c r="Z34" s="419"/>
      <c r="AA34" s="419"/>
      <c r="AB34" s="419"/>
      <c r="AC34" s="419"/>
      <c r="AD34" s="419"/>
      <c r="AE34" s="419"/>
    </row>
    <row r="35" spans="1:59" ht="15.75">
      <c r="A35" s="419"/>
      <c r="B35" s="423" t="s">
        <v>175</v>
      </c>
      <c r="C35" s="422"/>
      <c r="D35" s="422"/>
      <c r="E35" s="422"/>
      <c r="F35" s="422"/>
      <c r="G35" s="422"/>
      <c r="H35" s="422"/>
      <c r="I35" s="422"/>
      <c r="J35" s="422"/>
      <c r="K35" s="422"/>
      <c r="L35" s="422"/>
      <c r="M35" s="422"/>
      <c r="N35" s="422"/>
      <c r="O35" s="419"/>
      <c r="Q35" s="439">
        <v>500</v>
      </c>
      <c r="R35" s="440">
        <v>1.5716366354418141</v>
      </c>
      <c r="S35" s="440">
        <v>5.721941891773933E-2</v>
      </c>
      <c r="T35" s="419"/>
      <c r="U35" s="419"/>
      <c r="V35" s="419"/>
      <c r="W35" s="419"/>
      <c r="X35" s="419"/>
      <c r="Y35" s="419"/>
      <c r="Z35" s="419"/>
      <c r="AA35" s="419"/>
      <c r="AB35" s="419"/>
      <c r="AC35" s="419"/>
      <c r="AD35" s="419"/>
      <c r="AE35" s="419"/>
    </row>
    <row r="36" spans="1:59">
      <c r="A36" s="419"/>
      <c r="B36" s="421" t="s">
        <v>314</v>
      </c>
      <c r="C36" s="422"/>
      <c r="D36" s="422"/>
      <c r="E36" s="422"/>
      <c r="F36" s="422"/>
      <c r="G36" s="422"/>
      <c r="H36" s="422"/>
      <c r="I36" s="422"/>
      <c r="J36" s="422"/>
      <c r="K36" s="422"/>
      <c r="L36" s="422"/>
      <c r="M36" s="422"/>
      <c r="N36" s="422"/>
      <c r="O36" s="422"/>
      <c r="Q36" s="441">
        <v>600</v>
      </c>
      <c r="R36" s="440">
        <v>1.2412633800749</v>
      </c>
      <c r="S36" s="440">
        <v>5.9900991063863748E-2</v>
      </c>
      <c r="T36" s="419"/>
      <c r="U36" s="419"/>
      <c r="V36" s="419"/>
      <c r="W36" s="419"/>
      <c r="X36" s="419"/>
      <c r="Y36" s="419"/>
      <c r="Z36" s="419"/>
      <c r="AA36" s="419"/>
      <c r="AB36" s="419"/>
      <c r="AC36" s="419"/>
      <c r="AD36" s="419"/>
      <c r="AE36" s="419"/>
    </row>
    <row r="37" spans="1:59">
      <c r="A37" s="419"/>
      <c r="B37" s="421" t="s">
        <v>260</v>
      </c>
      <c r="C37" s="422"/>
      <c r="D37" s="422"/>
      <c r="E37" s="419"/>
      <c r="F37" s="419"/>
      <c r="G37" s="419"/>
      <c r="H37" s="419"/>
      <c r="I37" s="419"/>
      <c r="J37" s="419"/>
      <c r="K37" s="419"/>
      <c r="L37" s="419"/>
      <c r="M37" s="419"/>
      <c r="N37" s="419"/>
      <c r="O37" s="422"/>
      <c r="Q37" s="441">
        <v>700</v>
      </c>
      <c r="R37" s="440">
        <v>1.0075468278568263</v>
      </c>
      <c r="S37" s="440">
        <v>6.2756805109600758E-2</v>
      </c>
      <c r="T37" s="419"/>
      <c r="U37" s="419"/>
      <c r="V37" s="419"/>
      <c r="W37" s="419"/>
      <c r="X37" s="419"/>
      <c r="Y37" s="419"/>
      <c r="Z37" s="419"/>
      <c r="AA37" s="419"/>
      <c r="AB37" s="419"/>
      <c r="AC37" s="419"/>
      <c r="AD37" s="419"/>
      <c r="AE37" s="419"/>
    </row>
    <row r="38" spans="1:59" ht="15.75">
      <c r="A38" s="419"/>
      <c r="B38" s="421"/>
      <c r="C38" s="423" t="s">
        <v>511</v>
      </c>
      <c r="D38" s="422"/>
      <c r="E38" s="419"/>
      <c r="F38" s="419"/>
      <c r="G38" s="419"/>
      <c r="H38" s="419"/>
      <c r="I38" s="419"/>
      <c r="J38" s="419"/>
      <c r="K38" s="419"/>
      <c r="L38" s="419"/>
      <c r="M38" s="419"/>
      <c r="N38" s="419"/>
      <c r="O38" s="422"/>
      <c r="Q38" s="441">
        <v>800</v>
      </c>
      <c r="R38" s="440">
        <v>0.83421609120231954</v>
      </c>
      <c r="S38" s="440">
        <v>6.5799373305121617E-2</v>
      </c>
      <c r="T38" s="419"/>
      <c r="U38" s="419"/>
      <c r="V38" s="419"/>
      <c r="W38" s="419"/>
      <c r="X38" s="419"/>
      <c r="Y38" s="419"/>
      <c r="Z38" s="419"/>
      <c r="AA38" s="419"/>
      <c r="AB38" s="419"/>
      <c r="AC38" s="419"/>
      <c r="AD38" s="419"/>
      <c r="AE38" s="419"/>
    </row>
    <row r="39" spans="1:59">
      <c r="A39" s="419"/>
      <c r="B39" s="421" t="s">
        <v>169</v>
      </c>
      <c r="C39" s="419"/>
      <c r="D39" s="419"/>
      <c r="E39" s="419"/>
      <c r="F39" s="419"/>
      <c r="G39" s="419"/>
      <c r="H39" s="419"/>
      <c r="I39" s="419"/>
      <c r="J39" s="419"/>
      <c r="K39" s="419"/>
      <c r="L39" s="419"/>
      <c r="M39" s="419"/>
      <c r="N39" s="419"/>
      <c r="O39" s="422"/>
      <c r="Q39" s="441">
        <v>900</v>
      </c>
      <c r="R39" s="440">
        <v>0.70111771032537706</v>
      </c>
      <c r="S39" s="440">
        <v>6.904215820894255E-2</v>
      </c>
      <c r="T39" s="419"/>
      <c r="U39" s="419"/>
      <c r="V39" s="419"/>
      <c r="W39" s="419"/>
      <c r="X39" s="419"/>
      <c r="Y39" s="419"/>
      <c r="Z39" s="419"/>
      <c r="AA39" s="419"/>
      <c r="AB39" s="419"/>
      <c r="AC39" s="419"/>
      <c r="AD39" s="419"/>
      <c r="AE39" s="419"/>
    </row>
    <row r="40" spans="1:59">
      <c r="A40" s="419"/>
      <c r="B40" s="421" t="s">
        <v>366</v>
      </c>
      <c r="C40" s="419"/>
      <c r="D40" s="419"/>
      <c r="E40" s="421"/>
      <c r="F40" s="421"/>
      <c r="G40" s="421"/>
      <c r="H40" s="421"/>
      <c r="I40" s="421"/>
      <c r="J40" s="421"/>
      <c r="K40" s="421"/>
      <c r="L40" s="421"/>
      <c r="M40" s="421"/>
      <c r="N40" s="419"/>
      <c r="O40" s="422"/>
      <c r="Q40" s="439">
        <v>1000</v>
      </c>
      <c r="R40" s="440">
        <v>0.59615708459801497</v>
      </c>
      <c r="S40" s="440">
        <v>7.2499647426011726E-2</v>
      </c>
      <c r="T40" s="419"/>
      <c r="U40" s="419"/>
      <c r="V40" s="419"/>
      <c r="W40" s="419"/>
      <c r="X40" s="419"/>
      <c r="Y40" s="419"/>
      <c r="AD40" s="419"/>
      <c r="AE40" s="419"/>
    </row>
    <row r="41" spans="1:59">
      <c r="A41" s="419"/>
      <c r="B41" s="421"/>
      <c r="C41" s="419"/>
      <c r="D41" s="419"/>
      <c r="E41" s="421"/>
      <c r="F41" s="421"/>
      <c r="G41" s="421"/>
      <c r="H41" s="421"/>
      <c r="I41" s="421"/>
      <c r="J41" s="421"/>
      <c r="K41" s="421"/>
      <c r="L41" s="421"/>
      <c r="M41" s="421"/>
      <c r="N41" s="419"/>
      <c r="O41" s="422"/>
      <c r="Q41" s="439"/>
      <c r="R41" s="440"/>
      <c r="S41" s="440"/>
      <c r="T41" s="419"/>
      <c r="U41" s="419"/>
      <c r="V41" s="419"/>
      <c r="W41" s="419"/>
      <c r="X41" s="419"/>
      <c r="Y41" s="419"/>
      <c r="AD41" s="419"/>
      <c r="AE41" s="419"/>
    </row>
    <row r="42" spans="1:59" ht="15.75">
      <c r="A42" s="423" t="s">
        <v>14</v>
      </c>
      <c r="B42" s="423" t="s">
        <v>12</v>
      </c>
      <c r="C42" s="423"/>
      <c r="D42" s="423"/>
      <c r="E42" s="423"/>
      <c r="F42" s="423"/>
      <c r="G42" s="423"/>
      <c r="H42" s="423"/>
      <c r="I42" s="423"/>
      <c r="J42" s="423"/>
      <c r="K42" s="423"/>
      <c r="L42" s="423"/>
      <c r="M42" s="423"/>
      <c r="N42" s="423"/>
      <c r="O42" s="423"/>
      <c r="Q42" s="439"/>
      <c r="R42" s="440"/>
      <c r="S42" s="440"/>
      <c r="T42" s="419"/>
      <c r="U42" s="419"/>
      <c r="V42" s="419"/>
      <c r="W42" s="419"/>
      <c r="X42" s="419"/>
      <c r="Y42" s="419"/>
      <c r="AD42" s="419"/>
      <c r="AE42" s="419"/>
    </row>
    <row r="43" spans="1:59">
      <c r="A43" s="419"/>
      <c r="B43" s="419" t="s">
        <v>13</v>
      </c>
      <c r="C43" s="419"/>
      <c r="D43" s="419"/>
      <c r="E43" s="419"/>
      <c r="F43" s="419"/>
      <c r="G43" s="419"/>
      <c r="H43" s="419"/>
      <c r="I43" s="419"/>
      <c r="J43" s="419"/>
      <c r="K43" s="419"/>
      <c r="L43" s="419"/>
      <c r="M43" s="419"/>
      <c r="N43" s="419"/>
      <c r="O43" s="419"/>
      <c r="Q43" s="439"/>
      <c r="R43" s="440"/>
      <c r="S43" s="440"/>
      <c r="T43" s="419"/>
      <c r="U43" s="419"/>
      <c r="V43" s="419"/>
      <c r="W43" s="419"/>
      <c r="X43" s="419"/>
      <c r="Y43" s="419"/>
      <c r="AD43" s="419"/>
      <c r="AE43" s="419"/>
    </row>
    <row r="44" spans="1:59">
      <c r="A44" s="422"/>
      <c r="B44" s="419"/>
      <c r="C44" s="421"/>
      <c r="D44" s="421"/>
      <c r="E44" s="421"/>
      <c r="F44" s="421"/>
      <c r="G44" s="421"/>
      <c r="H44" s="421"/>
      <c r="I44" s="421"/>
      <c r="J44" s="421"/>
      <c r="K44" s="421"/>
      <c r="L44" s="421"/>
      <c r="M44" s="421"/>
      <c r="N44" s="419"/>
      <c r="O44" s="422"/>
      <c r="Q44" s="439"/>
      <c r="R44" s="440"/>
      <c r="S44" s="440"/>
      <c r="T44" s="419"/>
      <c r="U44" s="419"/>
      <c r="V44" s="419"/>
      <c r="W44" s="419"/>
      <c r="X44" s="419"/>
      <c r="Y44" s="419"/>
      <c r="AD44" s="419"/>
      <c r="AE44" s="419"/>
    </row>
    <row r="45" spans="1:59" s="419" customFormat="1" ht="15.75">
      <c r="A45" s="423" t="s">
        <v>15</v>
      </c>
      <c r="B45" s="419" t="s">
        <v>341</v>
      </c>
      <c r="D45" s="421"/>
      <c r="P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row>
    <row r="46" spans="1:59">
      <c r="A46" s="422"/>
      <c r="B46" s="419" t="s">
        <v>428</v>
      </c>
      <c r="C46" s="419"/>
      <c r="D46" s="419"/>
      <c r="E46" s="419"/>
      <c r="F46" s="419"/>
      <c r="G46" s="419"/>
      <c r="H46" s="419"/>
      <c r="I46" s="419"/>
      <c r="J46" s="419"/>
      <c r="K46" s="419"/>
      <c r="L46" s="419"/>
      <c r="M46" s="419"/>
      <c r="N46" s="419"/>
      <c r="O46" s="419"/>
      <c r="Q46" s="419"/>
      <c r="R46" s="419"/>
      <c r="S46" s="419"/>
      <c r="T46" s="419"/>
      <c r="U46" s="419"/>
      <c r="V46" s="419"/>
      <c r="W46" s="419"/>
      <c r="X46" s="419"/>
      <c r="Y46" s="419"/>
      <c r="Z46" s="419"/>
      <c r="AA46" s="419"/>
      <c r="AB46" s="419"/>
      <c r="AC46" s="419"/>
      <c r="AD46" s="419"/>
      <c r="AE46" s="419"/>
    </row>
    <row r="47" spans="1:59">
      <c r="A47" s="419"/>
      <c r="B47" s="419" t="s">
        <v>114</v>
      </c>
      <c r="C47" s="419"/>
      <c r="D47" s="419"/>
      <c r="E47" s="419"/>
      <c r="F47" s="419"/>
      <c r="G47" s="419"/>
      <c r="H47" s="419"/>
      <c r="I47" s="419"/>
      <c r="J47" s="419"/>
      <c r="K47" s="419"/>
      <c r="L47" s="419"/>
      <c r="M47" s="419"/>
      <c r="N47" s="419"/>
      <c r="O47" s="419"/>
      <c r="Q47" s="419"/>
      <c r="R47" s="419"/>
      <c r="S47" s="419"/>
      <c r="T47" s="419"/>
      <c r="U47" s="419"/>
      <c r="V47" s="419"/>
      <c r="W47" s="419"/>
      <c r="X47" s="419"/>
      <c r="Y47" s="419"/>
      <c r="Z47" s="419"/>
      <c r="AA47" s="419"/>
      <c r="AB47" s="419"/>
      <c r="AC47" s="419"/>
      <c r="AD47" s="419"/>
      <c r="AE47" s="419"/>
    </row>
    <row r="48" spans="1:59" ht="19.5">
      <c r="A48" s="419"/>
      <c r="B48" s="419" t="s">
        <v>512</v>
      </c>
      <c r="C48" s="419"/>
      <c r="D48" s="419"/>
      <c r="E48" s="419"/>
      <c r="F48" s="419"/>
      <c r="G48" s="419"/>
      <c r="H48" s="419"/>
      <c r="I48" s="419"/>
      <c r="J48" s="419"/>
      <c r="K48" s="419"/>
      <c r="L48" s="419"/>
      <c r="M48" s="419"/>
      <c r="N48" s="419"/>
      <c r="O48" s="419"/>
    </row>
    <row r="49" spans="1:18">
      <c r="A49" s="419"/>
      <c r="B49" s="419" t="s">
        <v>304</v>
      </c>
      <c r="C49" s="419"/>
      <c r="D49" s="419"/>
      <c r="E49" s="419"/>
      <c r="F49" s="419"/>
      <c r="G49" s="419"/>
      <c r="H49" s="419"/>
      <c r="I49" s="419"/>
      <c r="J49" s="419"/>
      <c r="K49" s="419"/>
      <c r="L49" s="419"/>
      <c r="M49" s="419"/>
      <c r="N49" s="419"/>
      <c r="O49" s="419"/>
    </row>
    <row r="50" spans="1:18">
      <c r="A50" s="419"/>
      <c r="B50" s="419"/>
      <c r="C50" s="419"/>
      <c r="D50" s="419"/>
      <c r="E50" s="419"/>
      <c r="F50" s="419"/>
      <c r="G50" s="419"/>
      <c r="H50" s="419"/>
      <c r="I50" s="419"/>
      <c r="J50" s="419"/>
      <c r="K50" s="419"/>
      <c r="L50" s="419"/>
      <c r="M50" s="419"/>
      <c r="N50" s="419"/>
      <c r="O50" s="419"/>
    </row>
    <row r="51" spans="1:18" ht="15.75">
      <c r="A51" s="423" t="s">
        <v>16</v>
      </c>
      <c r="B51" s="423" t="s">
        <v>302</v>
      </c>
      <c r="C51" s="419"/>
      <c r="D51" s="419"/>
      <c r="E51" s="419"/>
      <c r="F51" s="419"/>
      <c r="G51" s="419"/>
      <c r="H51" s="419"/>
      <c r="I51" s="419"/>
      <c r="J51" s="419"/>
      <c r="K51" s="419"/>
      <c r="L51" s="419"/>
      <c r="M51" s="419"/>
      <c r="N51" s="419"/>
      <c r="O51" s="419"/>
    </row>
    <row r="52" spans="1:18">
      <c r="A52" s="419"/>
      <c r="B52" s="419" t="s">
        <v>424</v>
      </c>
      <c r="C52" s="419"/>
      <c r="D52" s="419"/>
      <c r="E52" s="419"/>
      <c r="F52" s="419"/>
      <c r="G52" s="419"/>
      <c r="H52" s="419"/>
      <c r="I52" s="419"/>
      <c r="J52" s="419"/>
      <c r="K52" s="419"/>
      <c r="L52" s="419"/>
      <c r="M52" s="419"/>
      <c r="N52" s="419"/>
      <c r="O52" s="419"/>
    </row>
    <row r="53" spans="1:18">
      <c r="A53" s="419"/>
      <c r="B53" s="419" t="s">
        <v>188</v>
      </c>
      <c r="C53" s="419"/>
      <c r="D53" s="419"/>
      <c r="E53" s="419"/>
      <c r="F53" s="419"/>
      <c r="G53" s="419"/>
      <c r="H53" s="419"/>
      <c r="I53" s="419"/>
      <c r="J53" s="419"/>
      <c r="K53" s="419"/>
      <c r="L53" s="419"/>
      <c r="M53" s="419"/>
      <c r="N53" s="419"/>
      <c r="O53" s="419"/>
    </row>
    <row r="54" spans="1:18" ht="15.75">
      <c r="A54" s="423"/>
      <c r="B54" s="419" t="s">
        <v>259</v>
      </c>
      <c r="C54" s="419"/>
      <c r="D54" s="419"/>
      <c r="E54" s="419"/>
      <c r="F54" s="419"/>
      <c r="G54" s="419"/>
      <c r="H54" s="419"/>
      <c r="I54" s="419"/>
      <c r="J54" s="419"/>
      <c r="K54" s="419"/>
      <c r="L54" s="419"/>
      <c r="M54" s="419"/>
      <c r="N54" s="419"/>
      <c r="O54" s="419"/>
    </row>
    <row r="55" spans="1:18">
      <c r="A55" s="419"/>
      <c r="B55" s="419" t="s">
        <v>364</v>
      </c>
      <c r="C55" s="419"/>
      <c r="D55" s="419"/>
      <c r="E55" s="419"/>
      <c r="F55" s="419"/>
      <c r="G55" s="419"/>
      <c r="H55" s="419"/>
      <c r="I55" s="419"/>
      <c r="J55" s="419"/>
      <c r="K55" s="419"/>
      <c r="L55" s="419"/>
      <c r="M55" s="419"/>
      <c r="N55" s="419"/>
      <c r="O55" s="419"/>
    </row>
    <row r="56" spans="1:18">
      <c r="A56" s="419"/>
      <c r="B56" s="419" t="s">
        <v>312</v>
      </c>
      <c r="C56" s="419"/>
      <c r="D56" s="419"/>
      <c r="E56" s="419"/>
      <c r="F56" s="419"/>
      <c r="G56" s="419"/>
      <c r="H56" s="419"/>
      <c r="I56" s="419"/>
      <c r="J56" s="419"/>
      <c r="K56" s="419"/>
      <c r="L56" s="419"/>
      <c r="M56" s="419"/>
      <c r="N56" s="419"/>
      <c r="O56" s="419"/>
    </row>
    <row r="57" spans="1:18" ht="15.75">
      <c r="A57" s="423"/>
      <c r="B57" s="419"/>
      <c r="C57" s="419"/>
      <c r="D57" s="419"/>
      <c r="E57" s="419"/>
      <c r="F57" s="419"/>
      <c r="G57" s="419"/>
      <c r="H57" s="419"/>
      <c r="I57" s="419"/>
      <c r="J57" s="419"/>
      <c r="K57" s="419"/>
      <c r="L57" s="419"/>
      <c r="M57" s="419"/>
      <c r="N57" s="419"/>
      <c r="O57" s="419"/>
    </row>
    <row r="64" spans="1:18">
      <c r="R64"/>
    </row>
  </sheetData>
  <phoneticPr fontId="106" type="noConversion"/>
  <pageMargins left="0.75" right="0.75" top="1" bottom="1" header="0.5" footer="0.5"/>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71"/>
  <sheetViews>
    <sheetView workbookViewId="0">
      <selection activeCell="S5" sqref="S5"/>
    </sheetView>
  </sheetViews>
  <sheetFormatPr defaultColWidth="11.42578125" defaultRowHeight="12.75"/>
  <cols>
    <col min="9" max="9" width="12.28515625" customWidth="1"/>
    <col min="12" max="12" width="11.42578125" customWidth="1"/>
    <col min="20" max="20" width="13.7109375" customWidth="1"/>
    <col min="23" max="23" width="13.28515625" customWidth="1"/>
  </cols>
  <sheetData>
    <row r="1" spans="1:34" s="726" customFormat="1" ht="18.75">
      <c r="A1" s="724"/>
      <c r="B1" s="725" t="s">
        <v>48</v>
      </c>
      <c r="C1" s="724"/>
      <c r="D1" s="725"/>
      <c r="E1" s="725"/>
      <c r="F1" s="725"/>
      <c r="G1" s="725"/>
      <c r="H1" s="725"/>
      <c r="I1" s="725"/>
      <c r="J1" s="725"/>
      <c r="K1" s="725"/>
      <c r="L1" s="725"/>
      <c r="M1" s="725"/>
      <c r="N1" s="725"/>
      <c r="W1" s="769"/>
      <c r="X1" s="844" t="s">
        <v>439</v>
      </c>
      <c r="Y1" s="769"/>
      <c r="Z1" s="769"/>
      <c r="AA1" s="769"/>
      <c r="AB1" s="769"/>
      <c r="AC1" s="769"/>
      <c r="AD1" s="769"/>
      <c r="AE1" s="769"/>
      <c r="AF1" s="769"/>
      <c r="AG1" s="769"/>
      <c r="AH1" s="769"/>
    </row>
    <row r="2" spans="1:34" s="726" customFormat="1" ht="18.75">
      <c r="A2" s="724"/>
      <c r="B2" s="724"/>
      <c r="C2" s="725"/>
      <c r="D2" s="725"/>
      <c r="E2" s="725"/>
      <c r="F2" s="725"/>
      <c r="G2" s="727" t="s">
        <v>49</v>
      </c>
      <c r="H2" s="725"/>
      <c r="I2" s="725"/>
      <c r="J2" s="725"/>
      <c r="K2" s="725"/>
      <c r="L2" s="725"/>
      <c r="M2" s="725"/>
      <c r="N2" s="725"/>
      <c r="W2" s="770" t="s">
        <v>436</v>
      </c>
      <c r="X2" s="771">
        <v>0.75</v>
      </c>
      <c r="Y2" s="771">
        <v>0.8</v>
      </c>
      <c r="Z2" s="771">
        <v>0.85</v>
      </c>
      <c r="AA2" s="771">
        <v>0.9</v>
      </c>
      <c r="AB2" s="771">
        <v>0.95</v>
      </c>
      <c r="AC2" s="772">
        <v>0.97499999999999998</v>
      </c>
      <c r="AD2" s="771">
        <v>0.99</v>
      </c>
      <c r="AE2" s="772">
        <v>0.995</v>
      </c>
      <c r="AF2" s="772">
        <v>0.99750000000000005</v>
      </c>
      <c r="AG2" s="772">
        <v>0.999</v>
      </c>
      <c r="AH2" s="772">
        <v>0.99950000000000006</v>
      </c>
    </row>
    <row r="3" spans="1:34" ht="18.75">
      <c r="A3" s="728"/>
      <c r="B3" s="728"/>
      <c r="C3" s="728"/>
      <c r="D3" s="728"/>
      <c r="E3" s="728"/>
      <c r="F3" s="728"/>
      <c r="G3" s="729" t="s">
        <v>50</v>
      </c>
      <c r="H3" s="728"/>
      <c r="I3" s="728"/>
      <c r="J3" s="728"/>
      <c r="K3" s="728"/>
      <c r="L3" s="728"/>
      <c r="M3" s="728"/>
      <c r="N3" s="728"/>
      <c r="W3" s="770" t="s">
        <v>437</v>
      </c>
      <c r="X3" s="771">
        <v>0.5</v>
      </c>
      <c r="Y3" s="771">
        <v>0.6</v>
      </c>
      <c r="Z3" s="771">
        <v>0.7</v>
      </c>
      <c r="AA3" s="771">
        <v>0.8</v>
      </c>
      <c r="AB3" s="771">
        <v>0.9</v>
      </c>
      <c r="AC3" s="778">
        <v>0.95</v>
      </c>
      <c r="AD3" s="771">
        <v>0.98</v>
      </c>
      <c r="AE3" s="771">
        <v>0.99</v>
      </c>
      <c r="AF3" s="772">
        <v>0.995</v>
      </c>
      <c r="AG3" s="772">
        <v>0.998</v>
      </c>
      <c r="AH3" s="772">
        <v>0.999</v>
      </c>
    </row>
    <row r="4" spans="1:34" ht="18">
      <c r="A4" t="s">
        <v>51</v>
      </c>
      <c r="W4" s="773">
        <v>1</v>
      </c>
      <c r="X4" s="774">
        <v>1</v>
      </c>
      <c r="Y4" s="774">
        <v>1.3759999999999999</v>
      </c>
      <c r="Z4" s="774">
        <v>1.9630000000000001</v>
      </c>
      <c r="AA4" s="774">
        <v>3.0779999999999998</v>
      </c>
      <c r="AB4" s="774">
        <v>6.3140000000000001</v>
      </c>
      <c r="AC4" s="774">
        <v>12.71</v>
      </c>
      <c r="AD4" s="774">
        <v>31.82</v>
      </c>
      <c r="AE4" s="774">
        <v>63.66</v>
      </c>
      <c r="AF4" s="774">
        <v>127.3</v>
      </c>
      <c r="AG4" s="774">
        <v>318.3</v>
      </c>
      <c r="AH4" s="774">
        <v>636.6</v>
      </c>
    </row>
    <row r="5" spans="1:34" ht="18">
      <c r="B5" t="s">
        <v>52</v>
      </c>
      <c r="W5" s="773">
        <v>2</v>
      </c>
      <c r="X5" s="774">
        <v>0.81599999999999995</v>
      </c>
      <c r="Y5" s="774">
        <v>1.08</v>
      </c>
      <c r="Z5" s="774">
        <v>1.3859999999999999</v>
      </c>
      <c r="AA5" s="774">
        <v>1.8859999999999999</v>
      </c>
      <c r="AB5" s="774">
        <v>2.92</v>
      </c>
      <c r="AC5" s="774">
        <v>4.3029999999999999</v>
      </c>
      <c r="AD5" s="774">
        <v>6.9649999999999999</v>
      </c>
      <c r="AE5" s="774">
        <v>9.9250000000000007</v>
      </c>
      <c r="AF5" s="774">
        <v>14.09</v>
      </c>
      <c r="AG5" s="774">
        <v>22.33</v>
      </c>
      <c r="AH5" s="774">
        <v>31.6</v>
      </c>
    </row>
    <row r="6" spans="1:34" ht="18">
      <c r="B6" t="s">
        <v>469</v>
      </c>
      <c r="W6" s="773">
        <v>3</v>
      </c>
      <c r="X6" s="774">
        <v>0.76500000000000001</v>
      </c>
      <c r="Y6" s="774">
        <v>0.97799999999999998</v>
      </c>
      <c r="Z6" s="774">
        <v>1.25</v>
      </c>
      <c r="AA6" s="774">
        <v>1.6379999999999999</v>
      </c>
      <c r="AB6" s="774">
        <v>2.3530000000000002</v>
      </c>
      <c r="AC6" s="774">
        <v>3.1819999999999999</v>
      </c>
      <c r="AD6" s="774">
        <v>4.5410000000000004</v>
      </c>
      <c r="AE6" s="774">
        <v>5.8410000000000002</v>
      </c>
      <c r="AF6" s="774">
        <v>7.4530000000000003</v>
      </c>
      <c r="AG6" s="774">
        <v>10.210000000000001</v>
      </c>
      <c r="AH6" s="774">
        <v>12.92</v>
      </c>
    </row>
    <row r="7" spans="1:34" ht="18">
      <c r="W7" s="773">
        <v>4</v>
      </c>
      <c r="X7" s="774">
        <v>0.74099999999999999</v>
      </c>
      <c r="Y7" s="774">
        <v>0.94099999999999995</v>
      </c>
      <c r="Z7" s="774">
        <v>1.19</v>
      </c>
      <c r="AA7" s="774">
        <v>1.5329999999999999</v>
      </c>
      <c r="AB7" s="774">
        <v>2.1320000000000001</v>
      </c>
      <c r="AC7" s="774">
        <v>2.7759999999999998</v>
      </c>
      <c r="AD7" s="774">
        <v>3.7469999999999999</v>
      </c>
      <c r="AE7" s="774">
        <v>4.6040000000000001</v>
      </c>
      <c r="AF7" s="774">
        <v>5.5979999999999999</v>
      </c>
      <c r="AG7" s="774">
        <v>7.173</v>
      </c>
      <c r="AH7" s="774">
        <v>8.61</v>
      </c>
    </row>
    <row r="8" spans="1:34" ht="18">
      <c r="A8" t="s">
        <v>53</v>
      </c>
      <c r="W8" s="773">
        <v>5</v>
      </c>
      <c r="X8" s="774">
        <v>0.72699999999999998</v>
      </c>
      <c r="Y8" s="774">
        <v>0.92</v>
      </c>
      <c r="Z8" s="774">
        <v>1.1559999999999999</v>
      </c>
      <c r="AA8" s="774">
        <v>1.476</v>
      </c>
      <c r="AB8" s="774">
        <v>2.0150000000000001</v>
      </c>
      <c r="AC8" s="774">
        <v>2.5710000000000002</v>
      </c>
      <c r="AD8" s="774">
        <v>3.3650000000000002</v>
      </c>
      <c r="AE8" s="774">
        <v>4.032</v>
      </c>
      <c r="AF8" s="774">
        <v>4.7729999999999997</v>
      </c>
      <c r="AG8" s="774">
        <v>5.8929999999999998</v>
      </c>
      <c r="AH8" s="774">
        <v>6.8689999999999998</v>
      </c>
    </row>
    <row r="9" spans="1:34" ht="18">
      <c r="B9" t="s">
        <v>470</v>
      </c>
      <c r="W9" s="773">
        <v>6</v>
      </c>
      <c r="X9" s="774">
        <v>0.71799999999999997</v>
      </c>
      <c r="Y9" s="774">
        <v>0.90600000000000003</v>
      </c>
      <c r="Z9" s="774">
        <v>1.1339999999999999</v>
      </c>
      <c r="AA9" s="774">
        <v>1.44</v>
      </c>
      <c r="AB9" s="774">
        <v>1.9430000000000001</v>
      </c>
      <c r="AC9" s="774">
        <v>2.4470000000000001</v>
      </c>
      <c r="AD9" s="774">
        <v>3.1429999999999998</v>
      </c>
      <c r="AE9" s="774">
        <v>3.7069999999999999</v>
      </c>
      <c r="AF9" s="774">
        <v>4.3170000000000002</v>
      </c>
      <c r="AG9" s="774">
        <v>5.2080000000000002</v>
      </c>
      <c r="AH9" s="774">
        <v>5.9589999999999996</v>
      </c>
    </row>
    <row r="10" spans="1:34" ht="18">
      <c r="F10" s="730" t="s">
        <v>17</v>
      </c>
      <c r="W10" s="773">
        <v>7</v>
      </c>
      <c r="X10" s="774">
        <v>0.71099999999999997</v>
      </c>
      <c r="Y10" s="774">
        <v>0.89600000000000002</v>
      </c>
      <c r="Z10" s="774">
        <v>1.119</v>
      </c>
      <c r="AA10" s="774">
        <v>1.415</v>
      </c>
      <c r="AB10" s="774">
        <v>1.895</v>
      </c>
      <c r="AC10" s="774">
        <v>2.3650000000000002</v>
      </c>
      <c r="AD10" s="774">
        <v>2.9980000000000002</v>
      </c>
      <c r="AE10" s="774">
        <v>3.4990000000000001</v>
      </c>
      <c r="AF10" s="774">
        <v>4.0289999999999999</v>
      </c>
      <c r="AG10" s="774">
        <v>4.7850000000000001</v>
      </c>
      <c r="AH10" s="774">
        <v>5.4080000000000004</v>
      </c>
    </row>
    <row r="11" spans="1:34" ht="18">
      <c r="F11" s="730"/>
      <c r="W11" s="773">
        <v>8</v>
      </c>
      <c r="X11" s="774">
        <v>0.70599999999999996</v>
      </c>
      <c r="Y11" s="774">
        <v>0.88900000000000001</v>
      </c>
      <c r="Z11" s="774">
        <v>1.1080000000000001</v>
      </c>
      <c r="AA11" s="774">
        <v>1.397</v>
      </c>
      <c r="AB11" s="774">
        <v>1.86</v>
      </c>
      <c r="AC11" s="774">
        <v>2.306</v>
      </c>
      <c r="AD11" s="774">
        <v>2.8959999999999999</v>
      </c>
      <c r="AE11" s="774">
        <v>3.355</v>
      </c>
      <c r="AF11" s="774">
        <v>3.8330000000000002</v>
      </c>
      <c r="AG11" s="774">
        <v>4.5010000000000003</v>
      </c>
      <c r="AH11" s="774">
        <v>5.0410000000000004</v>
      </c>
    </row>
    <row r="12" spans="1:34" ht="20.25">
      <c r="A12" t="s">
        <v>18</v>
      </c>
      <c r="S12" s="843"/>
      <c r="T12" s="239"/>
      <c r="W12" s="773">
        <v>9</v>
      </c>
      <c r="X12" s="774">
        <v>0.70299999999999996</v>
      </c>
      <c r="Y12" s="774">
        <v>0.88300000000000001</v>
      </c>
      <c r="Z12" s="774">
        <v>1.1000000000000001</v>
      </c>
      <c r="AA12" s="774">
        <v>1.383</v>
      </c>
      <c r="AB12" s="774">
        <v>1.833</v>
      </c>
      <c r="AC12" s="774">
        <v>2.262</v>
      </c>
      <c r="AD12" s="774">
        <v>2.8210000000000002</v>
      </c>
      <c r="AE12" s="774">
        <v>3.25</v>
      </c>
      <c r="AF12" s="774">
        <v>3.69</v>
      </c>
      <c r="AG12" s="774">
        <v>4.2969999999999997</v>
      </c>
      <c r="AH12" s="774">
        <v>4.7809999999999997</v>
      </c>
    </row>
    <row r="13" spans="1:34" ht="18">
      <c r="B13" t="s">
        <v>19</v>
      </c>
      <c r="W13" s="773">
        <v>10</v>
      </c>
      <c r="X13" s="774">
        <v>0.7</v>
      </c>
      <c r="Y13" s="774">
        <v>0.879</v>
      </c>
      <c r="Z13" s="774">
        <v>1.093</v>
      </c>
      <c r="AA13" s="774">
        <v>1.3720000000000001</v>
      </c>
      <c r="AB13" s="774">
        <v>1.8120000000000001</v>
      </c>
      <c r="AC13" s="774">
        <v>2.2280000000000002</v>
      </c>
      <c r="AD13" s="774">
        <v>2.7639999999999998</v>
      </c>
      <c r="AE13" s="774">
        <v>3.169</v>
      </c>
      <c r="AF13" s="774">
        <v>3.581</v>
      </c>
      <c r="AG13" s="774">
        <v>4.1440000000000001</v>
      </c>
      <c r="AH13" s="774">
        <v>4.5869999999999997</v>
      </c>
    </row>
    <row r="14" spans="1:34" ht="18">
      <c r="W14" s="773">
        <v>11</v>
      </c>
      <c r="X14" s="774">
        <v>0.69699999999999995</v>
      </c>
      <c r="Y14" s="774">
        <v>0.876</v>
      </c>
      <c r="Z14" s="774">
        <v>1.0880000000000001</v>
      </c>
      <c r="AA14" s="774">
        <v>1.363</v>
      </c>
      <c r="AB14" s="774">
        <v>1.796</v>
      </c>
      <c r="AC14" s="774">
        <v>2.2010000000000001</v>
      </c>
      <c r="AD14" s="774">
        <v>2.718</v>
      </c>
      <c r="AE14" s="774">
        <v>3.1059999999999999</v>
      </c>
      <c r="AF14" s="774">
        <v>3.4969999999999999</v>
      </c>
      <c r="AG14" s="774">
        <v>4.0250000000000004</v>
      </c>
      <c r="AH14" s="774">
        <v>4.4370000000000003</v>
      </c>
    </row>
    <row r="15" spans="1:34" ht="18">
      <c r="A15" s="804" t="s">
        <v>466</v>
      </c>
      <c r="B15" s="805"/>
      <c r="C15" s="805"/>
      <c r="D15" s="805"/>
      <c r="E15" s="805"/>
      <c r="F15" s="805"/>
      <c r="G15" s="805"/>
      <c r="H15" s="805"/>
      <c r="I15" s="805"/>
      <c r="J15" s="805"/>
      <c r="K15" s="805"/>
      <c r="L15" s="805"/>
      <c r="W15" s="773">
        <v>12</v>
      </c>
      <c r="X15" s="774">
        <v>0.69499999999999995</v>
      </c>
      <c r="Y15" s="774">
        <v>0.873</v>
      </c>
      <c r="Z15" s="774">
        <v>1.083</v>
      </c>
      <c r="AA15" s="774">
        <v>1.3560000000000001</v>
      </c>
      <c r="AB15" s="774">
        <v>1.782</v>
      </c>
      <c r="AC15" s="774">
        <v>2.1789999999999998</v>
      </c>
      <c r="AD15" s="774">
        <v>2.681</v>
      </c>
      <c r="AE15" s="774">
        <v>3.0550000000000002</v>
      </c>
      <c r="AF15" s="774">
        <v>3.4279999999999999</v>
      </c>
      <c r="AG15" s="774">
        <v>3.93</v>
      </c>
      <c r="AH15" s="774">
        <v>4.3179999999999996</v>
      </c>
    </row>
    <row r="16" spans="1:34" ht="18">
      <c r="A16" s="809" t="s">
        <v>20</v>
      </c>
      <c r="B16" s="697"/>
      <c r="C16" s="697"/>
      <c r="D16" s="697"/>
      <c r="E16" s="697"/>
      <c r="F16" s="697"/>
      <c r="G16" s="697"/>
      <c r="H16" s="697"/>
      <c r="I16" s="697"/>
      <c r="J16" s="697"/>
      <c r="K16" s="697"/>
      <c r="L16" s="697"/>
      <c r="W16" s="773">
        <v>13</v>
      </c>
      <c r="X16" s="774">
        <v>0.69399999999999995</v>
      </c>
      <c r="Y16" s="774">
        <v>0.87</v>
      </c>
      <c r="Z16" s="774">
        <v>1.079</v>
      </c>
      <c r="AA16" s="774">
        <v>1.35</v>
      </c>
      <c r="AB16" s="774">
        <v>1.7709999999999999</v>
      </c>
      <c r="AC16" s="774">
        <v>2.16</v>
      </c>
      <c r="AD16" s="774">
        <v>2.65</v>
      </c>
      <c r="AE16" s="774">
        <v>3.012</v>
      </c>
      <c r="AF16" s="774">
        <v>3.3719999999999999</v>
      </c>
      <c r="AG16" s="774">
        <v>3.8519999999999999</v>
      </c>
      <c r="AH16" s="774">
        <v>4.2210000000000001</v>
      </c>
    </row>
    <row r="17" spans="1:34" ht="18">
      <c r="A17" s="731" t="s">
        <v>21</v>
      </c>
      <c r="B17" s="732" t="s">
        <v>22</v>
      </c>
      <c r="C17" s="837" t="s">
        <v>23</v>
      </c>
      <c r="D17" s="832" t="s">
        <v>514</v>
      </c>
      <c r="E17" s="838"/>
      <c r="W17" s="773">
        <v>14</v>
      </c>
      <c r="X17" s="774">
        <v>0.69199999999999995</v>
      </c>
      <c r="Y17" s="774">
        <v>0.86799999999999999</v>
      </c>
      <c r="Z17" s="774">
        <v>1.0760000000000001</v>
      </c>
      <c r="AA17" s="774">
        <v>1.345</v>
      </c>
      <c r="AB17" s="774">
        <v>1.7609999999999999</v>
      </c>
      <c r="AC17" s="774">
        <v>2.145</v>
      </c>
      <c r="AD17" s="774">
        <v>2.6240000000000001</v>
      </c>
      <c r="AE17" s="774">
        <v>2.9769999999999999</v>
      </c>
      <c r="AF17" s="774">
        <v>3.3260000000000001</v>
      </c>
      <c r="AG17" s="774">
        <v>3.7869999999999999</v>
      </c>
      <c r="AH17" s="774">
        <v>4.1399999999999997</v>
      </c>
    </row>
    <row r="18" spans="1:34" ht="18">
      <c r="A18" s="733"/>
      <c r="B18" s="734">
        <v>10</v>
      </c>
      <c r="C18" s="839">
        <f>LN(B18)</f>
        <v>2.3025850929940459</v>
      </c>
      <c r="D18" s="838"/>
      <c r="E18" s="838"/>
      <c r="I18" s="768" t="s">
        <v>431</v>
      </c>
      <c r="J18" s="767"/>
      <c r="K18" s="767"/>
      <c r="L18" s="767"/>
      <c r="M18" s="767"/>
      <c r="N18" s="767"/>
      <c r="O18" s="766"/>
      <c r="W18" s="773">
        <v>15</v>
      </c>
      <c r="X18" s="774">
        <v>0.69099999999999995</v>
      </c>
      <c r="Y18" s="774">
        <v>0.86599999999999999</v>
      </c>
      <c r="Z18" s="774">
        <v>1.0740000000000001</v>
      </c>
      <c r="AA18" s="774">
        <v>1.341</v>
      </c>
      <c r="AB18" s="774">
        <v>1.7529999999999999</v>
      </c>
      <c r="AC18" s="774">
        <v>2.1309999999999998</v>
      </c>
      <c r="AD18" s="774">
        <v>2.6019999999999999</v>
      </c>
      <c r="AE18" s="774">
        <v>2.9470000000000001</v>
      </c>
      <c r="AF18" s="774">
        <v>3.286</v>
      </c>
      <c r="AG18" s="774">
        <v>3.7330000000000001</v>
      </c>
      <c r="AH18" s="774">
        <v>4.0730000000000004</v>
      </c>
    </row>
    <row r="19" spans="1:34" ht="18">
      <c r="A19" s="733"/>
      <c r="B19" s="734">
        <v>12</v>
      </c>
      <c r="C19" s="839">
        <f>LN(B19)</f>
        <v>2.4849066497880004</v>
      </c>
      <c r="D19" s="838"/>
      <c r="E19" s="838"/>
      <c r="I19" s="767" t="s">
        <v>433</v>
      </c>
      <c r="J19" s="767"/>
      <c r="K19" s="767"/>
      <c r="L19" s="767"/>
      <c r="M19" s="767"/>
      <c r="N19" s="767"/>
      <c r="O19" s="766"/>
      <c r="W19" s="773">
        <v>16</v>
      </c>
      <c r="X19" s="774">
        <v>0.69</v>
      </c>
      <c r="Y19" s="774">
        <v>0.86499999999999999</v>
      </c>
      <c r="Z19" s="774">
        <v>1.071</v>
      </c>
      <c r="AA19" s="774">
        <v>1.337</v>
      </c>
      <c r="AB19" s="774">
        <v>1.746</v>
      </c>
      <c r="AC19" s="774">
        <v>2.12</v>
      </c>
      <c r="AD19" s="774">
        <v>2.5830000000000002</v>
      </c>
      <c r="AE19" s="774">
        <v>2.9209999999999998</v>
      </c>
      <c r="AF19" s="774">
        <v>3.2519999999999998</v>
      </c>
      <c r="AG19" s="774">
        <v>3.6859999999999999</v>
      </c>
      <c r="AH19" s="774">
        <v>4.0149999999999997</v>
      </c>
    </row>
    <row r="20" spans="1:34" ht="18">
      <c r="A20" s="733"/>
      <c r="B20" s="734">
        <v>12</v>
      </c>
      <c r="C20" s="839">
        <f>LN(B20)</f>
        <v>2.4849066497880004</v>
      </c>
      <c r="D20" s="838"/>
      <c r="E20" s="838"/>
      <c r="I20" s="767" t="s">
        <v>432</v>
      </c>
      <c r="J20" s="767"/>
      <c r="K20" s="767"/>
      <c r="L20" s="767"/>
      <c r="M20" s="767"/>
      <c r="N20" s="767"/>
      <c r="O20" s="766"/>
      <c r="W20" s="773">
        <v>17</v>
      </c>
      <c r="X20" s="774">
        <v>0.68899999999999995</v>
      </c>
      <c r="Y20" s="774">
        <v>0.86299999999999999</v>
      </c>
      <c r="Z20" s="774">
        <v>1.069</v>
      </c>
      <c r="AA20" s="774">
        <v>1.333</v>
      </c>
      <c r="AB20" s="774">
        <v>1.74</v>
      </c>
      <c r="AC20" s="774">
        <v>2.11</v>
      </c>
      <c r="AD20" s="774">
        <v>2.5670000000000002</v>
      </c>
      <c r="AE20" s="774">
        <v>2.8980000000000001</v>
      </c>
      <c r="AF20" s="774">
        <v>3.222</v>
      </c>
      <c r="AG20" s="774">
        <v>3.6459999999999999</v>
      </c>
      <c r="AH20" s="774">
        <v>3.9649999999999999</v>
      </c>
    </row>
    <row r="21" spans="1:34" ht="18">
      <c r="A21" s="733"/>
      <c r="B21" s="734">
        <v>15</v>
      </c>
      <c r="C21" s="839">
        <f>LN(B21)</f>
        <v>2.7080502011022101</v>
      </c>
      <c r="D21" s="838"/>
      <c r="E21" s="838"/>
      <c r="I21" s="767" t="s">
        <v>473</v>
      </c>
      <c r="J21" s="767"/>
      <c r="K21" s="767"/>
      <c r="L21" s="767"/>
      <c r="M21" s="767"/>
      <c r="N21" s="767"/>
      <c r="O21" s="766"/>
      <c r="W21" s="773">
        <v>18</v>
      </c>
      <c r="X21" s="774">
        <v>0.68799999999999994</v>
      </c>
      <c r="Y21" s="774">
        <v>0.86199999999999999</v>
      </c>
      <c r="Z21" s="774">
        <v>1.0669999999999999</v>
      </c>
      <c r="AA21" s="774">
        <v>1.33</v>
      </c>
      <c r="AB21" s="774">
        <v>1.734</v>
      </c>
      <c r="AC21" s="774">
        <v>2.101</v>
      </c>
      <c r="AD21" s="774">
        <v>2.552</v>
      </c>
      <c r="AE21" s="774">
        <v>2.8780000000000001</v>
      </c>
      <c r="AF21" s="774">
        <v>3.1970000000000001</v>
      </c>
      <c r="AG21" s="774">
        <v>3.61</v>
      </c>
      <c r="AH21" s="774">
        <v>3.9220000000000002</v>
      </c>
    </row>
    <row r="22" spans="1:34" ht="18">
      <c r="A22" s="733"/>
      <c r="B22" s="734">
        <v>20</v>
      </c>
      <c r="C22" s="839">
        <f>LN(B22)</f>
        <v>2.9957322735539909</v>
      </c>
      <c r="D22" s="838"/>
      <c r="E22" s="838"/>
      <c r="I22" s="767"/>
      <c r="J22" s="767"/>
      <c r="K22" s="767"/>
      <c r="L22" s="767"/>
      <c r="M22" s="767"/>
      <c r="N22" s="767"/>
      <c r="O22" s="766"/>
      <c r="W22" s="773">
        <v>19</v>
      </c>
      <c r="X22" s="774">
        <v>0.68799999999999994</v>
      </c>
      <c r="Y22" s="774">
        <v>0.86099999999999999</v>
      </c>
      <c r="Z22" s="774">
        <v>1.0660000000000001</v>
      </c>
      <c r="AA22" s="774">
        <v>1.3280000000000001</v>
      </c>
      <c r="AB22" s="774">
        <v>1.7290000000000001</v>
      </c>
      <c r="AC22" s="774">
        <v>2.093</v>
      </c>
      <c r="AD22" s="774">
        <v>2.5390000000000001</v>
      </c>
      <c r="AE22" s="774">
        <v>2.8610000000000002</v>
      </c>
      <c r="AF22" s="774">
        <v>3.1739999999999999</v>
      </c>
      <c r="AG22" s="774">
        <v>3.5790000000000002</v>
      </c>
      <c r="AH22" s="774">
        <v>3.883</v>
      </c>
    </row>
    <row r="23" spans="1:34" ht="18">
      <c r="A23" s="835" t="s">
        <v>24</v>
      </c>
      <c r="B23" s="836">
        <f>SUM(B18:B22)</f>
        <v>69</v>
      </c>
      <c r="C23" s="838"/>
      <c r="D23" s="838"/>
      <c r="E23" s="838"/>
      <c r="I23" s="767" t="s">
        <v>430</v>
      </c>
      <c r="J23" s="767"/>
      <c r="K23" s="767"/>
      <c r="L23" s="767"/>
      <c r="M23" s="767"/>
      <c r="N23" s="767"/>
      <c r="O23" s="766"/>
      <c r="W23" s="773">
        <v>20</v>
      </c>
      <c r="X23" s="774">
        <v>0.68700000000000006</v>
      </c>
      <c r="Y23" s="774">
        <v>0.86</v>
      </c>
      <c r="Z23" s="774">
        <v>1.0640000000000001</v>
      </c>
      <c r="AA23" s="774">
        <v>1.325</v>
      </c>
      <c r="AB23" s="774">
        <v>1.7250000000000001</v>
      </c>
      <c r="AC23" s="774">
        <v>2.0859999999999999</v>
      </c>
      <c r="AD23" s="774">
        <v>2.528</v>
      </c>
      <c r="AE23" s="774">
        <v>2.8450000000000002</v>
      </c>
      <c r="AF23" s="774">
        <v>3.153</v>
      </c>
      <c r="AG23" s="774">
        <v>3.552</v>
      </c>
      <c r="AH23" s="774">
        <v>3.85</v>
      </c>
    </row>
    <row r="24" spans="1:34" ht="18">
      <c r="A24" s="833" t="s">
        <v>25</v>
      </c>
      <c r="B24" s="834">
        <f>AVERAGE(B18:B22)</f>
        <v>13.8</v>
      </c>
      <c r="C24" s="840">
        <f>GEOMEAN(B18:B22)</f>
        <v>13.399751653245719</v>
      </c>
      <c r="D24" s="841" t="s">
        <v>26</v>
      </c>
      <c r="E24" s="838"/>
      <c r="I24" s="767" t="s">
        <v>434</v>
      </c>
      <c r="J24" s="766"/>
      <c r="K24" s="766"/>
      <c r="L24" s="766"/>
      <c r="M24" s="766"/>
      <c r="N24" s="766"/>
      <c r="O24" s="766"/>
      <c r="W24" s="773">
        <v>21</v>
      </c>
      <c r="X24" s="774">
        <v>0.68600000000000005</v>
      </c>
      <c r="Y24" s="774">
        <v>0.85899999999999999</v>
      </c>
      <c r="Z24" s="774">
        <v>1.0629999999999999</v>
      </c>
      <c r="AA24" s="774">
        <v>1.323</v>
      </c>
      <c r="AB24" s="774">
        <v>1.7210000000000001</v>
      </c>
      <c r="AC24" s="774">
        <v>2.08</v>
      </c>
      <c r="AD24" s="774">
        <v>2.5179999999999998</v>
      </c>
      <c r="AE24" s="774">
        <v>2.831</v>
      </c>
      <c r="AF24" s="774">
        <v>3.1349999999999998</v>
      </c>
      <c r="AG24" s="774">
        <v>3.5270000000000001</v>
      </c>
      <c r="AH24" s="774">
        <v>3.819</v>
      </c>
    </row>
    <row r="25" spans="1:34" ht="18">
      <c r="A25" s="835" t="s">
        <v>27</v>
      </c>
      <c r="B25" s="836">
        <f>STDEV(B18:B22)</f>
        <v>3.898717737923584</v>
      </c>
      <c r="C25" s="842">
        <f>EXP(STDEV(C18:C22))</f>
        <v>1.304790232951883</v>
      </c>
      <c r="D25" s="838" t="s">
        <v>28</v>
      </c>
      <c r="E25" s="838"/>
      <c r="I25" s="767" t="s">
        <v>435</v>
      </c>
      <c r="J25" s="766"/>
      <c r="K25" s="766"/>
      <c r="L25" s="766"/>
      <c r="M25" s="766"/>
      <c r="N25" s="766"/>
      <c r="O25" s="766"/>
      <c r="W25" s="773">
        <v>22</v>
      </c>
      <c r="X25" s="774">
        <v>0.68600000000000005</v>
      </c>
      <c r="Y25" s="774">
        <v>0.85799999999999998</v>
      </c>
      <c r="Z25" s="774">
        <v>1.0609999999999999</v>
      </c>
      <c r="AA25" s="774">
        <v>1.321</v>
      </c>
      <c r="AB25" s="774">
        <v>1.7170000000000001</v>
      </c>
      <c r="AC25" s="774">
        <v>2.0739999999999998</v>
      </c>
      <c r="AD25" s="774">
        <v>2.508</v>
      </c>
      <c r="AE25" s="774">
        <v>2.819</v>
      </c>
      <c r="AF25" s="774">
        <v>3.1190000000000002</v>
      </c>
      <c r="AG25" s="774">
        <v>3.5049999999999999</v>
      </c>
      <c r="AH25" s="774">
        <v>3.7919999999999998</v>
      </c>
    </row>
    <row r="26" spans="1:34" ht="18">
      <c r="I26" s="767" t="s">
        <v>465</v>
      </c>
      <c r="J26" s="766"/>
      <c r="K26" s="766"/>
      <c r="L26" s="766"/>
      <c r="M26" s="766"/>
      <c r="N26" s="766"/>
      <c r="O26" s="766"/>
      <c r="W26" s="773">
        <v>23</v>
      </c>
      <c r="X26" s="774">
        <v>0.68500000000000005</v>
      </c>
      <c r="Y26" s="774">
        <v>0.85799999999999998</v>
      </c>
      <c r="Z26" s="774">
        <v>1.06</v>
      </c>
      <c r="AA26" s="774">
        <v>1.319</v>
      </c>
      <c r="AB26" s="774">
        <v>1.714</v>
      </c>
      <c r="AC26" s="774">
        <v>2.069</v>
      </c>
      <c r="AD26" s="774">
        <v>2.5</v>
      </c>
      <c r="AE26" s="774">
        <v>2.8069999999999999</v>
      </c>
      <c r="AF26" s="774">
        <v>3.1040000000000001</v>
      </c>
      <c r="AG26" s="774">
        <v>3.4849999999999999</v>
      </c>
      <c r="AH26" s="774">
        <v>3.7669999999999999</v>
      </c>
    </row>
    <row r="27" spans="1:34" ht="18">
      <c r="A27" s="337"/>
      <c r="B27" s="735"/>
      <c r="W27" s="773">
        <v>24</v>
      </c>
      <c r="X27" s="774">
        <v>0.68500000000000005</v>
      </c>
      <c r="Y27" s="774">
        <v>0.85699999999999998</v>
      </c>
      <c r="Z27" s="774">
        <v>1.0589999999999999</v>
      </c>
      <c r="AA27" s="774">
        <v>1.3180000000000001</v>
      </c>
      <c r="AB27" s="774">
        <v>1.7110000000000001</v>
      </c>
      <c r="AC27" s="774">
        <v>2.0640000000000001</v>
      </c>
      <c r="AD27" s="774">
        <v>2.492</v>
      </c>
      <c r="AE27" s="774">
        <v>2.7970000000000002</v>
      </c>
      <c r="AF27" s="774">
        <v>3.0910000000000002</v>
      </c>
      <c r="AG27" s="774">
        <v>3.4670000000000001</v>
      </c>
      <c r="AH27" s="774">
        <v>3.7450000000000001</v>
      </c>
    </row>
    <row r="28" spans="1:34" ht="18">
      <c r="A28" s="736" t="s">
        <v>467</v>
      </c>
      <c r="B28" s="806"/>
      <c r="C28" s="805"/>
      <c r="D28" s="805"/>
      <c r="E28" s="805"/>
      <c r="F28" s="805"/>
      <c r="G28" s="805"/>
      <c r="H28" s="805"/>
      <c r="I28" s="805"/>
      <c r="J28" s="805"/>
      <c r="K28" s="805"/>
      <c r="L28" s="805"/>
      <c r="W28" s="773">
        <v>25</v>
      </c>
      <c r="X28" s="774">
        <v>0.68400000000000005</v>
      </c>
      <c r="Y28" s="774">
        <v>0.85599999999999998</v>
      </c>
      <c r="Z28" s="774">
        <v>1.0580000000000001</v>
      </c>
      <c r="AA28" s="774">
        <v>1.3160000000000001</v>
      </c>
      <c r="AB28" s="774">
        <v>1.708</v>
      </c>
      <c r="AC28" s="774">
        <v>2.06</v>
      </c>
      <c r="AD28" s="774">
        <v>2.4849999999999999</v>
      </c>
      <c r="AE28" s="774">
        <v>2.7869999999999999</v>
      </c>
      <c r="AF28" s="774">
        <v>3.0779999999999998</v>
      </c>
      <c r="AG28" s="774">
        <v>3.45</v>
      </c>
      <c r="AH28" s="774">
        <v>3.7250000000000001</v>
      </c>
    </row>
    <row r="29" spans="1:34" ht="18">
      <c r="A29" s="807" t="s">
        <v>29</v>
      </c>
      <c r="B29" s="808"/>
      <c r="C29" s="697"/>
      <c r="D29" s="697"/>
      <c r="E29" s="697"/>
      <c r="F29" s="697"/>
      <c r="G29" s="697"/>
      <c r="H29" s="697"/>
      <c r="I29" s="697"/>
      <c r="J29" s="697"/>
      <c r="K29" s="697"/>
      <c r="L29" s="697"/>
      <c r="W29" s="773">
        <v>26</v>
      </c>
      <c r="X29" s="774">
        <v>0.68400000000000005</v>
      </c>
      <c r="Y29" s="774">
        <v>0.85599999999999998</v>
      </c>
      <c r="Z29" s="774">
        <v>1.0580000000000001</v>
      </c>
      <c r="AA29" s="774">
        <v>1.3149999999999999</v>
      </c>
      <c r="AB29" s="774">
        <v>1.706</v>
      </c>
      <c r="AC29" s="774">
        <v>2.056</v>
      </c>
      <c r="AD29" s="774">
        <v>2.4790000000000001</v>
      </c>
      <c r="AE29" s="774">
        <v>2.7789999999999999</v>
      </c>
      <c r="AF29" s="774">
        <v>3.0670000000000002</v>
      </c>
      <c r="AG29" s="774">
        <v>3.4350000000000001</v>
      </c>
      <c r="AH29" s="774">
        <v>3.7069999999999999</v>
      </c>
    </row>
    <row r="30" spans="1:34" s="737" customFormat="1" ht="18">
      <c r="A30" s="731" t="s">
        <v>21</v>
      </c>
      <c r="B30" s="732" t="s">
        <v>22</v>
      </c>
      <c r="C30" s="732" t="s">
        <v>30</v>
      </c>
      <c r="D30" s="732" t="s">
        <v>31</v>
      </c>
      <c r="E30" s="337" t="s">
        <v>32</v>
      </c>
      <c r="F30" s="337" t="s">
        <v>33</v>
      </c>
      <c r="G30" s="337" t="s">
        <v>34</v>
      </c>
      <c r="H30" s="337" t="s">
        <v>35</v>
      </c>
      <c r="J30" s="738"/>
      <c r="W30" s="773">
        <v>27</v>
      </c>
      <c r="X30" s="774">
        <v>0.68400000000000005</v>
      </c>
      <c r="Y30" s="774">
        <v>0.85499999999999998</v>
      </c>
      <c r="Z30" s="774">
        <v>1.0569999999999999</v>
      </c>
      <c r="AA30" s="774">
        <v>1.3140000000000001</v>
      </c>
      <c r="AB30" s="774">
        <v>1.7030000000000001</v>
      </c>
      <c r="AC30" s="774">
        <v>2.052</v>
      </c>
      <c r="AD30" s="774">
        <v>2.4729999999999999</v>
      </c>
      <c r="AE30" s="774">
        <v>2.7709999999999999</v>
      </c>
      <c r="AF30" s="774">
        <v>3.0569999999999999</v>
      </c>
      <c r="AG30" s="774">
        <v>3.4209999999999998</v>
      </c>
      <c r="AH30" s="774">
        <v>3.69</v>
      </c>
    </row>
    <row r="31" spans="1:34" ht="18">
      <c r="A31" s="733"/>
      <c r="B31" s="734">
        <v>10</v>
      </c>
      <c r="C31" s="734">
        <v>0.05</v>
      </c>
      <c r="D31" s="734">
        <v>0.01</v>
      </c>
      <c r="E31" s="735">
        <f>1/(C31)^2</f>
        <v>399.99999999999994</v>
      </c>
      <c r="F31" s="735">
        <f>B31*E31</f>
        <v>3999.9999999999995</v>
      </c>
      <c r="G31" s="739">
        <f>1/D31^2</f>
        <v>10000</v>
      </c>
      <c r="H31" s="337">
        <f>B31*G31</f>
        <v>100000</v>
      </c>
      <c r="J31" s="337"/>
      <c r="W31" s="773">
        <v>28</v>
      </c>
      <c r="X31" s="774">
        <v>0.68300000000000005</v>
      </c>
      <c r="Y31" s="774">
        <v>0.85499999999999998</v>
      </c>
      <c r="Z31" s="774">
        <v>1.056</v>
      </c>
      <c r="AA31" s="774">
        <v>1.3129999999999999</v>
      </c>
      <c r="AB31" s="774">
        <v>1.7010000000000001</v>
      </c>
      <c r="AC31" s="774">
        <v>2.048</v>
      </c>
      <c r="AD31" s="774">
        <v>2.4670000000000001</v>
      </c>
      <c r="AE31" s="774">
        <v>2.7629999999999999</v>
      </c>
      <c r="AF31" s="774">
        <v>3.0470000000000002</v>
      </c>
      <c r="AG31" s="774">
        <v>3.4079999999999999</v>
      </c>
      <c r="AH31" s="774">
        <v>3.6739999999999999</v>
      </c>
    </row>
    <row r="32" spans="1:34" ht="18">
      <c r="A32" s="733"/>
      <c r="B32" s="734">
        <v>12</v>
      </c>
      <c r="C32" s="734">
        <v>0.02</v>
      </c>
      <c r="D32" s="734">
        <v>0.02</v>
      </c>
      <c r="E32" s="735">
        <f>1/(C32)^2</f>
        <v>2500</v>
      </c>
      <c r="F32" s="735">
        <f>B32*E32</f>
        <v>30000</v>
      </c>
      <c r="G32" s="739">
        <f>1/D32^2</f>
        <v>2500</v>
      </c>
      <c r="H32" s="337">
        <f>B32*G32</f>
        <v>30000</v>
      </c>
      <c r="J32" s="337"/>
      <c r="W32" s="773">
        <v>29</v>
      </c>
      <c r="X32" s="774">
        <v>0.68300000000000005</v>
      </c>
      <c r="Y32" s="774">
        <v>0.85399999999999998</v>
      </c>
      <c r="Z32" s="774">
        <v>1.0549999999999999</v>
      </c>
      <c r="AA32" s="774">
        <v>1.3109999999999999</v>
      </c>
      <c r="AB32" s="774">
        <v>1.6990000000000001</v>
      </c>
      <c r="AC32" s="774">
        <v>2.0449999999999999</v>
      </c>
      <c r="AD32" s="774">
        <v>2.4620000000000002</v>
      </c>
      <c r="AE32" s="774">
        <v>2.7559999999999998</v>
      </c>
      <c r="AF32" s="774">
        <v>3.0379999999999998</v>
      </c>
      <c r="AG32" s="774">
        <v>3.3959999999999999</v>
      </c>
      <c r="AH32" s="774">
        <v>3.6589999999999998</v>
      </c>
    </row>
    <row r="33" spans="1:34" ht="18">
      <c r="A33" s="733"/>
      <c r="B33" s="734">
        <v>12</v>
      </c>
      <c r="C33" s="734">
        <v>0.06</v>
      </c>
      <c r="D33" s="734">
        <v>0.02</v>
      </c>
      <c r="E33" s="735">
        <f>1/(C33)^2</f>
        <v>277.77777777777777</v>
      </c>
      <c r="F33" s="735">
        <f>B33*E33</f>
        <v>3333.333333333333</v>
      </c>
      <c r="G33" s="739">
        <f>1/D33^2</f>
        <v>2500</v>
      </c>
      <c r="H33" s="337">
        <f>B33*G33</f>
        <v>30000</v>
      </c>
      <c r="J33" s="337"/>
      <c r="W33" s="773">
        <v>30</v>
      </c>
      <c r="X33" s="774">
        <v>0.68300000000000005</v>
      </c>
      <c r="Y33" s="774">
        <v>0.85399999999999998</v>
      </c>
      <c r="Z33" s="774">
        <v>1.0549999999999999</v>
      </c>
      <c r="AA33" s="774">
        <v>1.31</v>
      </c>
      <c r="AB33" s="774">
        <v>1.6970000000000001</v>
      </c>
      <c r="AC33" s="774">
        <v>2.0419999999999998</v>
      </c>
      <c r="AD33" s="774">
        <v>2.4569999999999999</v>
      </c>
      <c r="AE33" s="774">
        <v>2.75</v>
      </c>
      <c r="AF33" s="774">
        <v>3.03</v>
      </c>
      <c r="AG33" s="774">
        <v>3.3849999999999998</v>
      </c>
      <c r="AH33" s="774">
        <v>3.6459999999999999</v>
      </c>
    </row>
    <row r="34" spans="1:34" ht="18">
      <c r="A34" s="733"/>
      <c r="B34" s="734">
        <v>15</v>
      </c>
      <c r="C34" s="734">
        <v>7.0000000000000007E-2</v>
      </c>
      <c r="D34" s="734">
        <v>0.03</v>
      </c>
      <c r="E34" s="735">
        <f>1/(C34)^2</f>
        <v>204.08163265306121</v>
      </c>
      <c r="F34" s="735">
        <f>B34*E34</f>
        <v>3061.2244897959181</v>
      </c>
      <c r="G34" s="739">
        <f>1/D34^2</f>
        <v>1111.1111111111111</v>
      </c>
      <c r="H34" s="739">
        <f>B34*G34</f>
        <v>16666.666666666668</v>
      </c>
      <c r="J34" s="337"/>
      <c r="W34" s="773">
        <v>40</v>
      </c>
      <c r="X34" s="774">
        <v>0.68100000000000005</v>
      </c>
      <c r="Y34" s="774">
        <v>0.85099999999999998</v>
      </c>
      <c r="Z34" s="774">
        <v>1.05</v>
      </c>
      <c r="AA34" s="774">
        <v>1.3029999999999999</v>
      </c>
      <c r="AB34" s="774">
        <v>1.6839999999999999</v>
      </c>
      <c r="AC34" s="774">
        <v>2.0209999999999999</v>
      </c>
      <c r="AD34" s="774">
        <v>2.423</v>
      </c>
      <c r="AE34" s="774">
        <v>2.7040000000000002</v>
      </c>
      <c r="AF34" s="774">
        <v>2.9710000000000001</v>
      </c>
      <c r="AG34" s="774">
        <v>3.3069999999999999</v>
      </c>
      <c r="AH34" s="774">
        <v>3.5510000000000002</v>
      </c>
    </row>
    <row r="35" spans="1:34" ht="18">
      <c r="A35" s="733"/>
      <c r="B35" s="734">
        <v>20</v>
      </c>
      <c r="C35" s="740">
        <v>0.1</v>
      </c>
      <c r="D35" s="734">
        <v>0.05</v>
      </c>
      <c r="E35" s="735">
        <f>1/(C35)^2</f>
        <v>99.999999999999986</v>
      </c>
      <c r="F35" s="735">
        <f>B35*E35</f>
        <v>1999.9999999999998</v>
      </c>
      <c r="G35" s="739">
        <f>1/D35^2</f>
        <v>399.99999999999994</v>
      </c>
      <c r="H35" s="337">
        <f>B35*G35</f>
        <v>7999.9999999999991</v>
      </c>
      <c r="J35" s="337"/>
      <c r="W35" s="773">
        <v>50</v>
      </c>
      <c r="X35" s="774">
        <v>0.67900000000000005</v>
      </c>
      <c r="Y35" s="774">
        <v>0.84899999999999998</v>
      </c>
      <c r="Z35" s="774">
        <v>1.0469999999999999</v>
      </c>
      <c r="AA35" s="774">
        <v>1.2989999999999999</v>
      </c>
      <c r="AB35" s="774">
        <v>1.6759999999999999</v>
      </c>
      <c r="AC35" s="774">
        <v>2.0089999999999999</v>
      </c>
      <c r="AD35" s="774">
        <v>2.403</v>
      </c>
      <c r="AE35" s="774">
        <v>2.6779999999999999</v>
      </c>
      <c r="AF35" s="774">
        <v>2.9369999999999998</v>
      </c>
      <c r="AG35" s="774">
        <v>3.2610000000000001</v>
      </c>
      <c r="AH35" s="774">
        <v>3.496</v>
      </c>
    </row>
    <row r="36" spans="1:34" ht="18">
      <c r="B36" s="337"/>
      <c r="C36" s="337"/>
      <c r="E36" s="337"/>
      <c r="F36" s="337"/>
      <c r="G36" s="337"/>
      <c r="H36" s="337"/>
      <c r="J36" s="337"/>
      <c r="O36" s="775"/>
      <c r="P36" s="775"/>
      <c r="Q36" s="775"/>
      <c r="R36" s="775"/>
      <c r="S36" s="775"/>
      <c r="T36" s="775"/>
      <c r="U36" s="775"/>
      <c r="V36" s="775"/>
      <c r="W36" s="777">
        <v>60</v>
      </c>
      <c r="X36" s="774">
        <v>0.67900000000000005</v>
      </c>
      <c r="Y36" s="774">
        <v>0.84799999999999998</v>
      </c>
      <c r="Z36" s="774">
        <v>1.0449999999999999</v>
      </c>
      <c r="AA36" s="774">
        <v>1.296</v>
      </c>
      <c r="AB36" s="774">
        <v>1.671</v>
      </c>
      <c r="AC36" s="776">
        <v>2</v>
      </c>
      <c r="AD36" s="774">
        <v>2.39</v>
      </c>
      <c r="AE36" s="774">
        <v>2.66</v>
      </c>
      <c r="AF36" s="774">
        <v>2.915</v>
      </c>
      <c r="AG36" s="774">
        <v>3.2320000000000002</v>
      </c>
      <c r="AH36" s="774">
        <v>3.46</v>
      </c>
    </row>
    <row r="37" spans="1:34" ht="18">
      <c r="A37" s="337" t="s">
        <v>24</v>
      </c>
      <c r="B37" s="735">
        <f t="shared" ref="B37:H37" si="0">SUM(B31:B35)</f>
        <v>69</v>
      </c>
      <c r="C37" s="340">
        <f t="shared" si="0"/>
        <v>0.30000000000000004</v>
      </c>
      <c r="D37" s="340">
        <f t="shared" si="0"/>
        <v>0.13</v>
      </c>
      <c r="E37" s="735">
        <f t="shared" si="0"/>
        <v>3481.859410430839</v>
      </c>
      <c r="F37" s="735">
        <f t="shared" si="0"/>
        <v>42394.557823129253</v>
      </c>
      <c r="G37" s="739">
        <f t="shared" si="0"/>
        <v>16511.111111111109</v>
      </c>
      <c r="H37" s="739">
        <f t="shared" si="0"/>
        <v>184666.66666666666</v>
      </c>
      <c r="J37" s="337"/>
      <c r="W37" s="773">
        <v>80</v>
      </c>
      <c r="X37" s="774">
        <v>0.67800000000000005</v>
      </c>
      <c r="Y37" s="774">
        <v>0.84599999999999997</v>
      </c>
      <c r="Z37" s="774">
        <v>1.0429999999999999</v>
      </c>
      <c r="AA37" s="774">
        <v>1.292</v>
      </c>
      <c r="AB37" s="774">
        <v>1.6639999999999999</v>
      </c>
      <c r="AC37" s="774">
        <v>1.99</v>
      </c>
      <c r="AD37" s="774">
        <v>2.3740000000000001</v>
      </c>
      <c r="AE37" s="774">
        <v>2.6389999999999998</v>
      </c>
      <c r="AF37" s="774">
        <v>2.887</v>
      </c>
      <c r="AG37" s="774">
        <v>3.1949999999999998</v>
      </c>
      <c r="AH37" s="774">
        <v>3.4159999999999999</v>
      </c>
    </row>
    <row r="38" spans="1:34" s="737" customFormat="1" ht="18">
      <c r="A38" s="738" t="s">
        <v>36</v>
      </c>
      <c r="B38" s="741">
        <f>AVERAGE(B31:B35)</f>
        <v>13.8</v>
      </c>
      <c r="C38" s="741"/>
      <c r="E38" s="741"/>
      <c r="F38" s="741">
        <f>SUMPRODUCT(B31:B35,E31:E35)/E37</f>
        <v>12.175838489091502</v>
      </c>
      <c r="G38" s="738"/>
      <c r="H38" s="741">
        <f>SUMPRODUCT(B31:B35,G31:G35)/G37</f>
        <v>11.184387617765815</v>
      </c>
      <c r="J38" s="738"/>
      <c r="W38" s="773">
        <v>100</v>
      </c>
      <c r="X38" s="774">
        <v>0.67700000000000005</v>
      </c>
      <c r="Y38" s="774">
        <v>0.84499999999999997</v>
      </c>
      <c r="Z38" s="774">
        <v>1.042</v>
      </c>
      <c r="AA38" s="774">
        <v>1.29</v>
      </c>
      <c r="AB38" s="774">
        <v>1.66</v>
      </c>
      <c r="AC38" s="774">
        <v>1.984</v>
      </c>
      <c r="AD38" s="774">
        <v>2.3639999999999999</v>
      </c>
      <c r="AE38" s="774">
        <v>2.6259999999999999</v>
      </c>
      <c r="AF38" s="774">
        <v>2.871</v>
      </c>
      <c r="AG38" s="774">
        <v>3.1739999999999999</v>
      </c>
      <c r="AH38" s="774">
        <v>3.39</v>
      </c>
    </row>
    <row r="39" spans="1:34" ht="18">
      <c r="A39" s="337" t="s">
        <v>37</v>
      </c>
      <c r="B39" s="735">
        <f>STDEV(B31:B35)</f>
        <v>3.898717737923584</v>
      </c>
      <c r="C39" s="735"/>
      <c r="E39" s="735"/>
      <c r="F39" s="735">
        <f>STDEV(F31:F35)/E37</f>
        <v>3.4614275688305338</v>
      </c>
      <c r="G39" s="337"/>
      <c r="H39" s="735">
        <f>STDEV(H31:H35)/G37</f>
        <v>2.2090602642434267</v>
      </c>
      <c r="I39" s="337"/>
      <c r="W39" s="773">
        <v>120</v>
      </c>
      <c r="X39" s="774">
        <v>0.67700000000000005</v>
      </c>
      <c r="Y39" s="774">
        <v>0.84499999999999997</v>
      </c>
      <c r="Z39" s="774">
        <v>1.0409999999999999</v>
      </c>
      <c r="AA39" s="774">
        <v>1.2889999999999999</v>
      </c>
      <c r="AB39" s="774">
        <v>1.6579999999999999</v>
      </c>
      <c r="AC39" s="774">
        <v>1.98</v>
      </c>
      <c r="AD39" s="774">
        <v>2.3580000000000001</v>
      </c>
      <c r="AE39" s="774">
        <v>2.617</v>
      </c>
      <c r="AF39" s="774">
        <v>2.86</v>
      </c>
      <c r="AG39" s="774">
        <v>3.16</v>
      </c>
      <c r="AH39" s="774">
        <v>3.3730000000000002</v>
      </c>
    </row>
    <row r="40" spans="1:34" ht="18">
      <c r="A40" s="742" t="s">
        <v>38</v>
      </c>
      <c r="W40" s="773" t="s">
        <v>438</v>
      </c>
      <c r="X40" s="774">
        <v>0.67400000000000004</v>
      </c>
      <c r="Y40" s="774">
        <v>0.84199999999999997</v>
      </c>
      <c r="Z40" s="774">
        <v>1.036</v>
      </c>
      <c r="AA40" s="774">
        <v>1.282</v>
      </c>
      <c r="AB40" s="774">
        <v>1.645</v>
      </c>
      <c r="AC40" s="774">
        <v>1.96</v>
      </c>
      <c r="AD40" s="774">
        <v>2.3260000000000001</v>
      </c>
      <c r="AE40" s="774">
        <v>2.5760000000000001</v>
      </c>
      <c r="AF40" s="774">
        <v>2.8069999999999999</v>
      </c>
      <c r="AG40" s="774">
        <v>3.09</v>
      </c>
      <c r="AH40" s="774">
        <v>3.2909999999999999</v>
      </c>
    </row>
    <row r="42" spans="1:34" ht="15.75">
      <c r="A42" s="804" t="s">
        <v>468</v>
      </c>
      <c r="B42" s="805"/>
      <c r="C42" s="805"/>
      <c r="D42" s="805"/>
      <c r="E42" s="805"/>
      <c r="F42" s="805"/>
      <c r="G42" s="805"/>
      <c r="H42" s="805"/>
      <c r="I42" s="805"/>
      <c r="J42" s="805"/>
      <c r="K42" s="805"/>
      <c r="L42" s="805"/>
      <c r="O42" s="813" t="s">
        <v>485</v>
      </c>
      <c r="P42" s="811"/>
      <c r="Q42" s="811"/>
      <c r="R42" s="811"/>
      <c r="S42" s="811"/>
      <c r="T42" s="811"/>
      <c r="U42" s="811"/>
      <c r="V42" s="811"/>
      <c r="W42" s="811"/>
    </row>
    <row r="43" spans="1:34" ht="15.75">
      <c r="A43" s="809" t="s">
        <v>39</v>
      </c>
      <c r="B43" s="697"/>
      <c r="C43" s="697"/>
      <c r="D43" s="697"/>
      <c r="E43" s="697"/>
      <c r="F43" s="697"/>
      <c r="G43" s="697"/>
      <c r="H43" s="697"/>
      <c r="I43" s="697"/>
      <c r="J43" s="697"/>
      <c r="K43" s="697"/>
      <c r="L43" s="697"/>
      <c r="O43" s="812" t="s">
        <v>515</v>
      </c>
      <c r="P43" s="811"/>
      <c r="Q43" s="811"/>
      <c r="R43" s="811"/>
      <c r="S43" s="811"/>
      <c r="T43" s="811"/>
      <c r="U43" s="811"/>
      <c r="V43" s="811"/>
      <c r="W43" s="811"/>
    </row>
    <row r="44" spans="1:34" ht="15.75">
      <c r="A44" s="809" t="s">
        <v>40</v>
      </c>
      <c r="B44" s="697"/>
      <c r="C44" s="697"/>
      <c r="D44" s="697"/>
      <c r="E44" s="697"/>
      <c r="F44" s="697"/>
      <c r="G44" s="697"/>
      <c r="H44" s="697"/>
      <c r="I44" s="697"/>
      <c r="J44" s="697"/>
      <c r="K44" s="697"/>
      <c r="L44" s="697"/>
      <c r="O44" s="812" t="s">
        <v>483</v>
      </c>
      <c r="P44" s="811"/>
      <c r="Q44" s="811"/>
      <c r="R44" s="811"/>
      <c r="S44" s="811"/>
      <c r="T44" s="811"/>
      <c r="U44" s="811"/>
      <c r="V44" s="811"/>
      <c r="W44" s="811"/>
    </row>
    <row r="45" spans="1:34" ht="15.75">
      <c r="A45" s="809" t="s">
        <v>41</v>
      </c>
      <c r="B45" s="697"/>
      <c r="C45" s="697"/>
      <c r="D45" s="697"/>
      <c r="E45" s="697"/>
      <c r="F45" s="697"/>
      <c r="G45" s="697"/>
      <c r="H45" s="697"/>
      <c r="I45" s="697"/>
      <c r="J45" s="697"/>
      <c r="K45" s="697"/>
      <c r="L45" s="697"/>
      <c r="O45" s="812" t="s">
        <v>484</v>
      </c>
      <c r="P45" s="811"/>
      <c r="Q45" s="811"/>
      <c r="R45" s="811"/>
      <c r="S45" s="811"/>
      <c r="T45" s="811"/>
      <c r="U45" s="811"/>
      <c r="V45" s="811"/>
      <c r="W45" s="811"/>
    </row>
    <row r="46" spans="1:34" ht="15.75">
      <c r="A46" s="809" t="s">
        <v>42</v>
      </c>
      <c r="B46" s="697"/>
      <c r="C46" s="697"/>
      <c r="D46" s="697"/>
      <c r="E46" s="697"/>
      <c r="F46" s="697"/>
      <c r="G46" s="697"/>
      <c r="H46" s="697"/>
      <c r="I46" s="697"/>
      <c r="J46" s="697"/>
      <c r="K46" s="697"/>
      <c r="L46" s="697"/>
      <c r="O46" s="812" t="s">
        <v>479</v>
      </c>
      <c r="P46" s="811"/>
      <c r="Q46" s="811"/>
      <c r="R46" s="811"/>
      <c r="S46" s="811"/>
      <c r="T46" s="811"/>
      <c r="U46" s="811"/>
      <c r="V46" s="811"/>
      <c r="W46" s="811"/>
    </row>
    <row r="47" spans="1:34" ht="15.75">
      <c r="A47" s="809" t="s">
        <v>486</v>
      </c>
      <c r="B47" s="697"/>
      <c r="C47" s="697"/>
      <c r="D47" s="697"/>
      <c r="E47" s="697"/>
      <c r="F47" s="697"/>
      <c r="G47" s="697"/>
      <c r="H47" s="697"/>
      <c r="I47" s="697"/>
      <c r="J47" s="697"/>
      <c r="K47" s="697"/>
      <c r="L47" s="697"/>
      <c r="O47" s="812" t="s">
        <v>480</v>
      </c>
      <c r="P47" s="811"/>
      <c r="Q47" s="811"/>
      <c r="R47" s="811"/>
      <c r="S47" s="811"/>
      <c r="T47" s="811"/>
      <c r="U47" s="811"/>
      <c r="V47" s="811"/>
      <c r="W47" s="811"/>
    </row>
    <row r="48" spans="1:34" ht="15">
      <c r="O48" s="812" t="s">
        <v>481</v>
      </c>
      <c r="P48" s="811"/>
      <c r="Q48" s="811"/>
      <c r="R48" s="811"/>
      <c r="S48" s="811"/>
      <c r="T48" s="811"/>
      <c r="U48" s="811"/>
      <c r="V48" s="811"/>
      <c r="W48" s="811"/>
    </row>
    <row r="49" spans="1:23" ht="15">
      <c r="A49" t="s">
        <v>1</v>
      </c>
      <c r="O49" s="812" t="s">
        <v>477</v>
      </c>
      <c r="P49" s="811"/>
      <c r="Q49" s="811"/>
      <c r="R49" s="811"/>
      <c r="S49" s="811"/>
      <c r="T49" s="811"/>
      <c r="U49" s="811"/>
      <c r="V49" s="811"/>
      <c r="W49" s="811"/>
    </row>
    <row r="50" spans="1:23" ht="15">
      <c r="A50" t="s">
        <v>2</v>
      </c>
      <c r="O50" s="812" t="s">
        <v>482</v>
      </c>
      <c r="P50" s="811"/>
      <c r="Q50" s="811"/>
      <c r="R50" s="811"/>
      <c r="S50" s="811"/>
      <c r="T50" s="811"/>
      <c r="U50" s="811"/>
      <c r="V50" s="811"/>
      <c r="W50" s="811"/>
    </row>
    <row r="51" spans="1:23" ht="15">
      <c r="O51" s="812" t="s">
        <v>478</v>
      </c>
      <c r="P51" s="811"/>
      <c r="Q51" s="811"/>
      <c r="R51" s="811"/>
      <c r="S51" s="811"/>
      <c r="T51" s="811"/>
      <c r="U51" s="811"/>
      <c r="V51" s="811"/>
      <c r="W51" s="811"/>
    </row>
    <row r="52" spans="1:23" ht="15.75">
      <c r="A52" s="731" t="s">
        <v>21</v>
      </c>
      <c r="B52" s="732" t="s">
        <v>22</v>
      </c>
      <c r="C52" s="732" t="s">
        <v>31</v>
      </c>
    </row>
    <row r="53" spans="1:23">
      <c r="A53" s="733"/>
      <c r="B53" s="734">
        <v>10</v>
      </c>
      <c r="C53" s="734">
        <v>0.01</v>
      </c>
      <c r="J53" s="26"/>
    </row>
    <row r="54" spans="1:23">
      <c r="A54" s="733"/>
      <c r="B54" s="734">
        <v>12</v>
      </c>
      <c r="C54" s="734">
        <v>0.02</v>
      </c>
    </row>
    <row r="55" spans="1:23">
      <c r="A55" s="733"/>
      <c r="B55" s="734">
        <v>12</v>
      </c>
      <c r="C55" s="734">
        <v>0.02</v>
      </c>
    </row>
    <row r="56" spans="1:23">
      <c r="A56" s="733"/>
      <c r="B56" s="734">
        <v>15</v>
      </c>
      <c r="C56" s="734">
        <v>0.03</v>
      </c>
    </row>
    <row r="57" spans="1:23">
      <c r="A57" s="733"/>
      <c r="B57" s="734">
        <v>20</v>
      </c>
      <c r="C57" s="734">
        <v>0.05</v>
      </c>
      <c r="Q57" s="810"/>
    </row>
    <row r="58" spans="1:23">
      <c r="P58" s="810"/>
    </row>
    <row r="59" spans="1:23">
      <c r="A59" t="s">
        <v>5</v>
      </c>
    </row>
    <row r="60" spans="1:23">
      <c r="A60" t="s">
        <v>6</v>
      </c>
      <c r="S60" s="810"/>
    </row>
    <row r="61" spans="1:23">
      <c r="A61" t="s">
        <v>7</v>
      </c>
      <c r="C61" s="743">
        <f>0.0276/0.0039</f>
        <v>7.0769230769230775</v>
      </c>
    </row>
    <row r="63" spans="1:23">
      <c r="A63" t="s">
        <v>8</v>
      </c>
    </row>
    <row r="64" spans="1:23">
      <c r="A64" t="s">
        <v>9</v>
      </c>
    </row>
    <row r="65" spans="1:10">
      <c r="A65" t="s">
        <v>10</v>
      </c>
    </row>
    <row r="66" spans="1:10">
      <c r="A66" t="s">
        <v>11</v>
      </c>
    </row>
    <row r="67" spans="1:10">
      <c r="E67" t="s">
        <v>3</v>
      </c>
    </row>
    <row r="68" spans="1:10">
      <c r="E68" t="s">
        <v>4</v>
      </c>
    </row>
    <row r="70" spans="1:10" ht="18">
      <c r="D70" s="797" t="s">
        <v>472</v>
      </c>
      <c r="E70" s="798"/>
      <c r="F70" s="798"/>
      <c r="G70" s="798"/>
      <c r="H70" s="798"/>
      <c r="I70" s="799"/>
      <c r="J70" s="799"/>
    </row>
    <row r="71" spans="1:10" ht="18.75">
      <c r="D71" s="800"/>
      <c r="E71" s="801" t="s">
        <v>471</v>
      </c>
      <c r="F71" s="801"/>
      <c r="G71" s="801"/>
      <c r="H71" s="801"/>
      <c r="I71" s="803"/>
      <c r="J71" s="802"/>
    </row>
  </sheetData>
  <phoneticPr fontId="106" type="noConversion"/>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59"/>
  <sheetViews>
    <sheetView zoomScale="150" workbookViewId="0">
      <selection activeCell="J20" sqref="J20"/>
    </sheetView>
  </sheetViews>
  <sheetFormatPr defaultColWidth="11.42578125" defaultRowHeight="12.75"/>
  <cols>
    <col min="1" max="1" width="14.28515625" customWidth="1"/>
    <col min="2" max="2" width="17.7109375" customWidth="1"/>
    <col min="3" max="3" width="13.85546875" customWidth="1"/>
    <col min="7" max="7" width="11.28515625" customWidth="1"/>
    <col min="8" max="8" width="12.140625" customWidth="1"/>
  </cols>
  <sheetData>
    <row r="1" spans="1:12" s="342" customFormat="1" ht="15.75">
      <c r="A1" s="341"/>
      <c r="B1" s="341"/>
      <c r="C1" s="361" t="s">
        <v>204</v>
      </c>
      <c r="D1" s="341"/>
      <c r="E1" s="341"/>
      <c r="F1" s="341"/>
      <c r="G1" s="341"/>
      <c r="H1" s="341"/>
    </row>
    <row r="2" spans="1:12">
      <c r="A2" s="356"/>
      <c r="B2" s="355" t="s">
        <v>225</v>
      </c>
      <c r="C2" s="354"/>
      <c r="D2" s="354"/>
      <c r="E2" s="354"/>
      <c r="F2" s="354"/>
      <c r="G2" s="354"/>
      <c r="H2" s="349"/>
    </row>
    <row r="3" spans="1:12" s="350" customFormat="1">
      <c r="A3" s="356"/>
      <c r="B3" s="355" t="s">
        <v>389</v>
      </c>
      <c r="C3" s="354"/>
      <c r="D3" s="354"/>
      <c r="E3" s="354"/>
      <c r="F3" s="354"/>
      <c r="G3" s="354"/>
      <c r="H3" s="357"/>
    </row>
    <row r="4" spans="1:12" s="350" customFormat="1" ht="14.25">
      <c r="A4" s="356"/>
      <c r="B4" s="343"/>
      <c r="C4" s="343"/>
      <c r="D4" s="351" t="s">
        <v>328</v>
      </c>
      <c r="E4" s="343"/>
      <c r="F4" s="343"/>
      <c r="G4" s="343"/>
      <c r="H4" s="357"/>
    </row>
    <row r="5" spans="1:12">
      <c r="A5" s="356"/>
      <c r="B5" s="343"/>
      <c r="C5" s="343"/>
      <c r="D5" s="347" t="s">
        <v>89</v>
      </c>
      <c r="E5" s="343"/>
      <c r="F5" s="343"/>
      <c r="G5" s="343"/>
      <c r="H5" s="349"/>
    </row>
    <row r="6" spans="1:12">
      <c r="A6" s="356"/>
      <c r="B6" s="346"/>
      <c r="C6" s="346"/>
      <c r="D6" s="346"/>
      <c r="E6" s="346"/>
      <c r="F6" s="346"/>
      <c r="G6" s="346"/>
      <c r="H6" s="349"/>
    </row>
    <row r="7" spans="1:12">
      <c r="A7" s="356"/>
      <c r="B7" s="353"/>
      <c r="C7" s="353"/>
      <c r="D7" s="359" t="s">
        <v>309</v>
      </c>
      <c r="E7" s="353"/>
      <c r="F7" s="353"/>
      <c r="G7" s="353"/>
      <c r="H7" s="349"/>
    </row>
    <row r="8" spans="1:12" s="350" customFormat="1">
      <c r="A8" s="356"/>
      <c r="B8" s="576"/>
      <c r="C8" s="576"/>
      <c r="D8" s="577" t="s">
        <v>365</v>
      </c>
      <c r="E8" s="576"/>
      <c r="F8" s="576"/>
      <c r="G8" s="576"/>
      <c r="H8" s="357"/>
    </row>
    <row r="9" spans="1:12">
      <c r="A9" s="356"/>
      <c r="B9" s="349"/>
      <c r="C9" s="349"/>
      <c r="D9" s="349"/>
      <c r="E9" s="349"/>
      <c r="F9" s="349"/>
      <c r="G9" s="349"/>
      <c r="H9" s="348"/>
    </row>
    <row r="10" spans="1:12">
      <c r="A10" s="578"/>
      <c r="H10" s="360"/>
    </row>
    <row r="11" spans="1:12">
      <c r="A11" s="365"/>
      <c r="B11" s="366" t="s">
        <v>98</v>
      </c>
      <c r="C11" s="365"/>
      <c r="E11" s="829" t="s">
        <v>266</v>
      </c>
      <c r="F11" s="829"/>
      <c r="G11" s="829"/>
      <c r="H11" s="828"/>
    </row>
    <row r="12" spans="1:12" ht="14.25">
      <c r="A12" s="362" t="s">
        <v>235</v>
      </c>
      <c r="B12" s="362" t="s">
        <v>177</v>
      </c>
      <c r="C12" s="362" t="s">
        <v>246</v>
      </c>
      <c r="E12" t="s">
        <v>279</v>
      </c>
      <c r="H12" s="239"/>
      <c r="L12" s="352"/>
    </row>
    <row r="13" spans="1:12">
      <c r="A13" s="363" t="s">
        <v>261</v>
      </c>
      <c r="B13" s="363" t="s">
        <v>274</v>
      </c>
      <c r="C13" s="364" t="s">
        <v>399</v>
      </c>
      <c r="E13" t="s">
        <v>144</v>
      </c>
      <c r="J13" s="360"/>
    </row>
    <row r="14" spans="1:12">
      <c r="A14" s="371" t="s">
        <v>211</v>
      </c>
      <c r="B14" s="372" t="s">
        <v>211</v>
      </c>
      <c r="C14" s="373" t="s">
        <v>376</v>
      </c>
      <c r="E14" t="s">
        <v>272</v>
      </c>
    </row>
    <row r="15" spans="1:12">
      <c r="A15" s="374" t="s">
        <v>377</v>
      </c>
      <c r="B15" s="374" t="s">
        <v>108</v>
      </c>
      <c r="C15" s="375" t="s">
        <v>190</v>
      </c>
      <c r="E15" t="s">
        <v>210</v>
      </c>
    </row>
    <row r="16" spans="1:12">
      <c r="A16" s="367">
        <v>10</v>
      </c>
      <c r="B16" s="368">
        <v>0.1</v>
      </c>
      <c r="C16" s="369">
        <f t="shared" ref="C16:C22" si="0">POWER((1-B16),A16)</f>
        <v>0.34867844010000015</v>
      </c>
      <c r="E16" t="s">
        <v>142</v>
      </c>
    </row>
    <row r="17" spans="1:10">
      <c r="A17" s="367">
        <v>20</v>
      </c>
      <c r="B17" s="368">
        <v>0.1</v>
      </c>
      <c r="C17" s="370">
        <f t="shared" si="0"/>
        <v>0.12157665459056941</v>
      </c>
      <c r="E17" s="828" t="s">
        <v>209</v>
      </c>
      <c r="F17" s="828"/>
      <c r="G17" s="828"/>
      <c r="H17" s="828"/>
    </row>
    <row r="18" spans="1:10">
      <c r="A18" s="367">
        <v>30</v>
      </c>
      <c r="B18" s="368">
        <v>0.1</v>
      </c>
      <c r="C18" s="370">
        <f t="shared" si="0"/>
        <v>4.2391158275216265E-2</v>
      </c>
      <c r="E18" t="s">
        <v>106</v>
      </c>
    </row>
    <row r="19" spans="1:10">
      <c r="A19" s="845">
        <v>10</v>
      </c>
      <c r="B19" s="846">
        <v>0.05</v>
      </c>
      <c r="C19" s="847">
        <f t="shared" si="0"/>
        <v>0.5987369392383789</v>
      </c>
      <c r="E19" s="239" t="s">
        <v>516</v>
      </c>
      <c r="J19" s="239"/>
    </row>
    <row r="20" spans="1:10">
      <c r="A20" s="845">
        <v>20</v>
      </c>
      <c r="B20" s="846">
        <v>0.05</v>
      </c>
      <c r="C20" s="847">
        <f t="shared" si="0"/>
        <v>0.35848592240854216</v>
      </c>
      <c r="E20" t="s">
        <v>107</v>
      </c>
    </row>
    <row r="21" spans="1:10">
      <c r="A21" s="845">
        <v>30</v>
      </c>
      <c r="B21" s="846">
        <v>0.05</v>
      </c>
      <c r="C21" s="847">
        <f t="shared" si="0"/>
        <v>0.21463876394293749</v>
      </c>
      <c r="E21" t="s">
        <v>113</v>
      </c>
    </row>
    <row r="22" spans="1:10">
      <c r="A22" s="848">
        <v>100</v>
      </c>
      <c r="B22" s="849">
        <v>0.05</v>
      </c>
      <c r="C22" s="850">
        <f t="shared" si="0"/>
        <v>5.9205292203340209E-3</v>
      </c>
      <c r="E22" t="s">
        <v>317</v>
      </c>
    </row>
    <row r="23" spans="1:10">
      <c r="A23" s="851" t="s">
        <v>517</v>
      </c>
      <c r="B23" s="851"/>
      <c r="C23" s="851"/>
      <c r="D23" s="851"/>
      <c r="E23" s="851"/>
      <c r="F23" s="851"/>
      <c r="G23" s="851"/>
      <c r="H23" s="851"/>
    </row>
    <row r="24" spans="1:10">
      <c r="A24" s="337"/>
    </row>
    <row r="25" spans="1:10">
      <c r="A25" s="337"/>
      <c r="B25" s="376"/>
      <c r="C25" s="377"/>
      <c r="D25" s="344"/>
      <c r="E25" s="345" t="s">
        <v>375</v>
      </c>
      <c r="F25" s="344"/>
      <c r="G25" s="344"/>
      <c r="H25" s="344"/>
    </row>
    <row r="26" spans="1:10">
      <c r="A26" s="337"/>
      <c r="B26" s="340"/>
      <c r="C26" s="358"/>
    </row>
    <row r="27" spans="1:10">
      <c r="A27" s="337"/>
      <c r="B27" s="340"/>
      <c r="C27" s="358"/>
    </row>
    <row r="28" spans="1:10">
      <c r="A28" s="337"/>
      <c r="B28" s="340"/>
      <c r="C28" s="358"/>
    </row>
    <row r="29" spans="1:10">
      <c r="A29" s="337"/>
      <c r="B29" s="340"/>
      <c r="C29" s="358"/>
    </row>
    <row r="30" spans="1:10">
      <c r="A30" s="337"/>
      <c r="B30" s="340"/>
      <c r="C30" s="358"/>
    </row>
    <row r="31" spans="1:10">
      <c r="A31" s="337"/>
      <c r="B31" s="340"/>
      <c r="C31" s="358"/>
      <c r="I31" s="360"/>
    </row>
    <row r="32" spans="1:10">
      <c r="A32" s="337"/>
      <c r="B32" s="340"/>
      <c r="C32" s="358"/>
    </row>
    <row r="33" spans="1:3">
      <c r="A33" s="337"/>
      <c r="B33" s="340"/>
      <c r="C33" s="358"/>
    </row>
    <row r="34" spans="1:3">
      <c r="A34" s="337"/>
      <c r="B34" s="340"/>
      <c r="C34" s="358"/>
    </row>
    <row r="35" spans="1:3">
      <c r="A35" s="337"/>
      <c r="B35" s="340"/>
      <c r="C35" s="358"/>
    </row>
    <row r="36" spans="1:3">
      <c r="A36" s="337"/>
      <c r="B36" s="340"/>
      <c r="C36" s="358"/>
    </row>
    <row r="37" spans="1:3">
      <c r="A37" s="337"/>
      <c r="B37" s="340"/>
      <c r="C37" s="358"/>
    </row>
    <row r="38" spans="1:3">
      <c r="A38" s="337"/>
      <c r="B38" s="340"/>
      <c r="C38" s="358"/>
    </row>
    <row r="39" spans="1:3">
      <c r="A39" s="337"/>
    </row>
    <row r="59" spans="1:1">
      <c r="A59" t="s">
        <v>384</v>
      </c>
    </row>
  </sheetData>
  <phoneticPr fontId="106" type="noConversion"/>
  <pageMargins left="0.75" right="0.75" top="1" bottom="1" header="0.5" footer="0.5"/>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10"/>
  <sheetViews>
    <sheetView zoomScale="150" workbookViewId="0">
      <selection activeCell="J24" sqref="J24"/>
    </sheetView>
  </sheetViews>
  <sheetFormatPr defaultColWidth="11.42578125" defaultRowHeight="12.75"/>
  <cols>
    <col min="1" max="1" width="12.42578125" customWidth="1"/>
  </cols>
  <sheetData>
    <row r="1" spans="1:15" ht="15.75">
      <c r="A1" s="579"/>
      <c r="B1" s="579"/>
      <c r="C1" s="579"/>
      <c r="D1" s="579"/>
      <c r="E1" s="579"/>
      <c r="F1" s="349"/>
      <c r="G1" s="349"/>
      <c r="H1" s="650" t="s">
        <v>553</v>
      </c>
      <c r="I1" s="349"/>
      <c r="J1" s="579"/>
      <c r="K1" s="579"/>
      <c r="L1" s="579"/>
      <c r="M1" s="579"/>
      <c r="N1" s="349"/>
      <c r="O1" s="349"/>
    </row>
    <row r="2" spans="1:15">
      <c r="A2" s="579"/>
      <c r="B2" s="579"/>
      <c r="C2" s="579"/>
      <c r="D2" s="579"/>
      <c r="E2" s="579"/>
      <c r="F2" s="349"/>
      <c r="G2" s="349"/>
      <c r="H2" s="649" t="s">
        <v>554</v>
      </c>
      <c r="I2" s="349"/>
      <c r="J2" s="579"/>
      <c r="K2" s="579"/>
      <c r="L2" s="579"/>
      <c r="M2" s="579"/>
      <c r="N2" s="349"/>
      <c r="O2" s="349"/>
    </row>
    <row r="3" spans="1:15">
      <c r="A3" s="579"/>
      <c r="B3" s="579"/>
      <c r="C3" s="579"/>
      <c r="D3" s="349"/>
      <c r="E3" s="579"/>
      <c r="F3" s="579"/>
      <c r="G3" s="349"/>
      <c r="H3" s="649" t="s">
        <v>362</v>
      </c>
      <c r="I3" s="349"/>
      <c r="J3" s="579"/>
      <c r="K3" s="579"/>
      <c r="L3" s="579"/>
      <c r="M3" s="579"/>
      <c r="N3" s="349"/>
      <c r="O3" s="349"/>
    </row>
    <row r="4" spans="1:15">
      <c r="A4" s="579"/>
      <c r="B4" s="579"/>
      <c r="C4" s="579"/>
      <c r="D4" s="349"/>
      <c r="E4" s="579"/>
      <c r="F4" s="579"/>
      <c r="G4" s="349"/>
      <c r="H4" s="649" t="s">
        <v>393</v>
      </c>
      <c r="I4" s="349"/>
      <c r="J4" s="579"/>
      <c r="K4" s="579"/>
      <c r="L4" s="579"/>
      <c r="M4" s="579"/>
      <c r="N4" s="349"/>
      <c r="O4" s="349"/>
    </row>
    <row r="5" spans="1:15">
      <c r="A5" s="579"/>
      <c r="B5" s="579"/>
      <c r="C5" s="579"/>
      <c r="D5" s="349"/>
      <c r="E5" s="579"/>
      <c r="F5" s="579"/>
      <c r="G5" s="349"/>
      <c r="H5" s="649" t="s">
        <v>555</v>
      </c>
      <c r="I5" s="349"/>
      <c r="J5" s="579"/>
      <c r="K5" s="579"/>
      <c r="L5" s="579"/>
      <c r="M5" s="579"/>
      <c r="N5" s="349"/>
      <c r="O5" s="349"/>
    </row>
    <row r="6" spans="1:15">
      <c r="A6" s="579"/>
      <c r="B6" s="579"/>
      <c r="C6" s="579"/>
      <c r="D6" s="579"/>
      <c r="E6" s="579"/>
      <c r="F6" s="579"/>
      <c r="G6" s="349"/>
      <c r="H6" s="720" t="s">
        <v>520</v>
      </c>
      <c r="I6" s="349"/>
      <c r="J6" s="579"/>
      <c r="K6" s="579"/>
      <c r="L6" s="579"/>
      <c r="M6" s="579"/>
      <c r="N6" s="349"/>
      <c r="O6" s="349"/>
    </row>
    <row r="7" spans="1:15">
      <c r="A7" s="587" t="s">
        <v>404</v>
      </c>
      <c r="B7" s="580"/>
      <c r="C7" s="580"/>
      <c r="D7" s="580"/>
      <c r="E7" s="580"/>
      <c r="F7" s="580"/>
      <c r="G7" s="346"/>
      <c r="H7" s="597" t="s">
        <v>387</v>
      </c>
      <c r="I7" s="587" t="s">
        <v>278</v>
      </c>
      <c r="J7" s="588"/>
      <c r="K7" s="588"/>
      <c r="L7" s="588"/>
      <c r="M7" s="588"/>
      <c r="N7" s="588"/>
      <c r="O7" s="588"/>
    </row>
    <row r="8" spans="1:15">
      <c r="A8" s="589" t="s">
        <v>388</v>
      </c>
      <c r="B8" s="580"/>
      <c r="C8" s="580"/>
      <c r="D8" s="580"/>
      <c r="E8" s="580"/>
      <c r="F8" s="580"/>
      <c r="G8" s="346"/>
      <c r="H8" s="598" t="s">
        <v>303</v>
      </c>
      <c r="I8" s="589" t="s">
        <v>402</v>
      </c>
      <c r="J8" s="588"/>
      <c r="K8" s="588"/>
      <c r="L8" s="588"/>
      <c r="M8" s="588"/>
      <c r="N8" s="588"/>
      <c r="O8" s="588"/>
    </row>
    <row r="9" spans="1:15">
      <c r="A9" s="589" t="s">
        <v>370</v>
      </c>
      <c r="B9" s="580"/>
      <c r="C9" s="580"/>
      <c r="D9" s="580"/>
      <c r="E9" s="580"/>
      <c r="F9" s="580"/>
      <c r="G9" s="346"/>
      <c r="H9" s="599">
        <v>708</v>
      </c>
      <c r="I9" s="589" t="s">
        <v>403</v>
      </c>
      <c r="J9" s="588"/>
      <c r="K9" s="588"/>
      <c r="L9" s="590"/>
      <c r="M9" s="588"/>
      <c r="N9" s="588"/>
      <c r="O9" s="588"/>
    </row>
    <row r="10" spans="1:15">
      <c r="A10" s="589" t="s">
        <v>116</v>
      </c>
      <c r="B10" s="580"/>
      <c r="C10" s="580"/>
      <c r="D10" s="580"/>
      <c r="E10" s="580"/>
      <c r="F10" s="580"/>
      <c r="G10" s="346"/>
      <c r="H10" s="601" t="s">
        <v>386</v>
      </c>
      <c r="I10" s="589" t="s">
        <v>72</v>
      </c>
      <c r="J10" s="591"/>
      <c r="K10" s="592"/>
      <c r="L10" s="591"/>
      <c r="M10" s="592"/>
      <c r="N10" s="591"/>
      <c r="O10" s="592"/>
    </row>
    <row r="11" spans="1:15">
      <c r="A11" s="589" t="s">
        <v>547</v>
      </c>
      <c r="B11" s="580"/>
      <c r="C11" s="580"/>
      <c r="D11" s="580"/>
      <c r="E11" s="580"/>
      <c r="F11" s="580"/>
      <c r="G11" s="346"/>
      <c r="H11" s="600">
        <v>0.11607000000000001</v>
      </c>
      <c r="I11" s="589" t="s">
        <v>548</v>
      </c>
      <c r="J11" s="591"/>
      <c r="K11" s="592"/>
      <c r="L11" s="591"/>
      <c r="M11" s="592"/>
      <c r="N11" s="591"/>
      <c r="O11" s="592"/>
    </row>
    <row r="12" spans="1:15">
      <c r="A12" s="584"/>
      <c r="B12" s="594"/>
      <c r="C12" s="594"/>
      <c r="D12" s="594"/>
      <c r="E12" s="594"/>
      <c r="F12" s="594"/>
      <c r="G12" s="593"/>
      <c r="H12" s="595" t="s">
        <v>65</v>
      </c>
      <c r="I12" s="584"/>
      <c r="J12" s="585"/>
      <c r="K12" s="586"/>
      <c r="L12" s="585"/>
      <c r="M12" s="586"/>
      <c r="N12" s="585"/>
      <c r="O12" s="586"/>
    </row>
    <row r="13" spans="1:15">
      <c r="A13" s="584"/>
      <c r="B13" s="594"/>
      <c r="C13" s="594"/>
      <c r="D13" s="594"/>
      <c r="E13" s="594"/>
      <c r="F13" s="594"/>
      <c r="G13" s="593"/>
      <c r="H13" s="637" t="s">
        <v>64</v>
      </c>
      <c r="I13" s="584"/>
      <c r="J13" s="585"/>
      <c r="K13" s="586"/>
      <c r="L13" s="585"/>
      <c r="M13" s="586"/>
      <c r="N13" s="585"/>
      <c r="O13" s="586"/>
    </row>
    <row r="14" spans="1:15">
      <c r="A14" s="593"/>
      <c r="B14" s="593"/>
      <c r="C14" s="593"/>
      <c r="D14" s="593"/>
      <c r="E14" s="593"/>
      <c r="F14" s="593"/>
      <c r="G14" s="593"/>
      <c r="H14" s="637" t="s">
        <v>549</v>
      </c>
      <c r="I14" s="593"/>
      <c r="J14" s="593"/>
      <c r="K14" s="593"/>
      <c r="L14" s="593"/>
      <c r="M14" s="593"/>
      <c r="N14" s="593"/>
      <c r="O14" s="593"/>
    </row>
    <row r="15" spans="1:15">
      <c r="A15" s="593"/>
      <c r="B15" s="593"/>
      <c r="C15" s="593"/>
      <c r="D15" s="593"/>
      <c r="E15" s="593"/>
      <c r="F15" s="593"/>
      <c r="G15" s="593"/>
      <c r="H15" s="637" t="s">
        <v>550</v>
      </c>
      <c r="I15" s="593"/>
      <c r="J15" s="593"/>
      <c r="K15" s="593"/>
      <c r="L15" s="593"/>
      <c r="M15" s="593"/>
      <c r="N15" s="593"/>
      <c r="O15" s="593"/>
    </row>
    <row r="16" spans="1:15">
      <c r="A16" s="593"/>
      <c r="B16" s="593"/>
      <c r="C16" s="593"/>
      <c r="D16" s="593"/>
      <c r="E16" s="593"/>
      <c r="F16" s="593"/>
      <c r="G16" s="593"/>
      <c r="H16" s="648" t="s">
        <v>551</v>
      </c>
      <c r="I16" s="593"/>
      <c r="J16" s="593"/>
      <c r="K16" s="593"/>
      <c r="L16" s="593"/>
      <c r="M16" s="593"/>
      <c r="N16" s="593"/>
      <c r="O16" s="593"/>
    </row>
    <row r="17" spans="1:15">
      <c r="A17" s="718" t="s">
        <v>73</v>
      </c>
      <c r="B17" s="629"/>
      <c r="C17" s="629"/>
      <c r="D17" s="629"/>
      <c r="E17" s="629"/>
      <c r="F17" s="629"/>
      <c r="G17" s="629"/>
      <c r="H17" s="719"/>
      <c r="I17" s="718" t="s">
        <v>66</v>
      </c>
      <c r="J17" s="629"/>
      <c r="K17" s="629"/>
      <c r="L17" s="629"/>
      <c r="M17" s="629"/>
      <c r="N17" s="629"/>
      <c r="O17" s="629"/>
    </row>
    <row r="18" spans="1:15">
      <c r="A18" s="581" t="s">
        <v>305</v>
      </c>
      <c r="B18" s="581" t="s">
        <v>44</v>
      </c>
      <c r="C18" s="581"/>
      <c r="D18" s="581" t="s">
        <v>117</v>
      </c>
      <c r="E18" s="339"/>
      <c r="F18" s="581"/>
      <c r="G18" s="582"/>
      <c r="H18" s="602"/>
      <c r="I18" s="581" t="s">
        <v>153</v>
      </c>
      <c r="J18" s="581" t="s">
        <v>82</v>
      </c>
      <c r="K18" s="581"/>
      <c r="L18" s="581" t="s">
        <v>518</v>
      </c>
      <c r="M18" s="581"/>
      <c r="N18" s="581" t="s">
        <v>519</v>
      </c>
      <c r="O18" s="596"/>
    </row>
    <row r="19" spans="1:15" ht="14.25">
      <c r="A19" s="339"/>
      <c r="B19" s="583" t="s">
        <v>87</v>
      </c>
      <c r="C19" s="583" t="s">
        <v>83</v>
      </c>
      <c r="D19" s="583" t="s">
        <v>84</v>
      </c>
      <c r="E19" s="583" t="s">
        <v>85</v>
      </c>
      <c r="F19" s="583" t="s">
        <v>84</v>
      </c>
      <c r="G19" s="583" t="s">
        <v>85</v>
      </c>
      <c r="H19" s="602"/>
      <c r="I19" s="339"/>
      <c r="J19" s="583" t="s">
        <v>85</v>
      </c>
      <c r="K19" s="583" t="s">
        <v>86</v>
      </c>
      <c r="L19" s="583" t="s">
        <v>85</v>
      </c>
      <c r="M19" s="583" t="s">
        <v>86</v>
      </c>
      <c r="N19" s="583" t="s">
        <v>85</v>
      </c>
      <c r="O19" s="583" t="s">
        <v>86</v>
      </c>
    </row>
    <row r="20" spans="1:15">
      <c r="A20" s="534" t="s">
        <v>336</v>
      </c>
      <c r="B20" s="534"/>
      <c r="C20" s="534"/>
      <c r="D20" s="534" t="e">
        <f>1/(B20*C20)</f>
        <v>#DIV/0!</v>
      </c>
      <c r="E20" s="534" t="e">
        <f>1/B20</f>
        <v>#DIV/0!</v>
      </c>
      <c r="F20" t="e">
        <f>1/(B22*C22)</f>
        <v>#DIV/0!</v>
      </c>
      <c r="G20" t="e">
        <f>1/B22</f>
        <v>#DIV/0!</v>
      </c>
      <c r="H20" s="603"/>
      <c r="I20" s="534" t="s">
        <v>336</v>
      </c>
      <c r="J20" s="534"/>
      <c r="K20" s="534"/>
      <c r="L20" s="534">
        <f>J20</f>
        <v>0</v>
      </c>
      <c r="M20" s="534">
        <f>K20</f>
        <v>0</v>
      </c>
      <c r="N20">
        <f>J22</f>
        <v>0</v>
      </c>
      <c r="O20">
        <f>K22</f>
        <v>0</v>
      </c>
    </row>
    <row r="21" spans="1:15">
      <c r="A21" s="534" t="s">
        <v>337</v>
      </c>
      <c r="B21" s="534"/>
      <c r="C21" s="534"/>
      <c r="D21" s="534" t="e">
        <f t="shared" ref="D21" si="0">1/(B21*C21)</f>
        <v>#DIV/0!</v>
      </c>
      <c r="E21" s="534" t="e">
        <f>1/B21</f>
        <v>#DIV/0!</v>
      </c>
      <c r="F21" t="e">
        <f>1/(B23*C23)</f>
        <v>#DIV/0!</v>
      </c>
      <c r="G21" t="e">
        <f>1/B23</f>
        <v>#DIV/0!</v>
      </c>
      <c r="H21" s="602"/>
      <c r="I21" s="534" t="s">
        <v>337</v>
      </c>
      <c r="J21" s="534"/>
      <c r="K21" s="534"/>
      <c r="L21" s="534">
        <f t="shared" ref="L21" si="1">J21</f>
        <v>0</v>
      </c>
      <c r="M21" s="534">
        <f t="shared" ref="M21" si="2">K21</f>
        <v>0</v>
      </c>
      <c r="N21">
        <f t="shared" ref="N21:N29" si="3">J23</f>
        <v>0</v>
      </c>
      <c r="O21">
        <f t="shared" ref="O21:O29" si="4">K23</f>
        <v>0</v>
      </c>
    </row>
    <row r="22" spans="1:15">
      <c r="D22" s="534" t="e">
        <f>1/(B32*C32)</f>
        <v>#DIV/0!</v>
      </c>
      <c r="E22" s="534" t="e">
        <f>1/B32</f>
        <v>#DIV/0!</v>
      </c>
      <c r="F22" t="e">
        <f t="shared" ref="F22:F29" si="5">1/(B24*C24)</f>
        <v>#DIV/0!</v>
      </c>
      <c r="G22" t="e">
        <f t="shared" ref="G22:G29" si="6">1/B24</f>
        <v>#DIV/0!</v>
      </c>
      <c r="H22" s="602"/>
      <c r="L22" s="534">
        <f>J32</f>
        <v>0</v>
      </c>
      <c r="M22" s="534">
        <f>K32</f>
        <v>0</v>
      </c>
      <c r="N22">
        <f t="shared" si="3"/>
        <v>0</v>
      </c>
      <c r="O22">
        <f t="shared" si="4"/>
        <v>0</v>
      </c>
    </row>
    <row r="23" spans="1:15">
      <c r="D23" s="534" t="e">
        <f>1/(B33*C33)</f>
        <v>#DIV/0!</v>
      </c>
      <c r="E23" s="534" t="e">
        <f>1/B33</f>
        <v>#DIV/0!</v>
      </c>
      <c r="F23" t="e">
        <f t="shared" si="5"/>
        <v>#DIV/0!</v>
      </c>
      <c r="G23" t="e">
        <f t="shared" si="6"/>
        <v>#DIV/0!</v>
      </c>
      <c r="H23" s="602"/>
      <c r="L23" s="534">
        <f>J33</f>
        <v>0</v>
      </c>
      <c r="M23" s="534">
        <f>K33</f>
        <v>0</v>
      </c>
      <c r="N23">
        <f t="shared" si="3"/>
        <v>0</v>
      </c>
      <c r="O23">
        <f t="shared" si="4"/>
        <v>0</v>
      </c>
    </row>
    <row r="24" spans="1:15">
      <c r="D24" s="534" t="e">
        <f>1/(B44*C44)</f>
        <v>#DIV/0!</v>
      </c>
      <c r="E24" s="534" t="e">
        <f>1/B44</f>
        <v>#DIV/0!</v>
      </c>
      <c r="F24" t="e">
        <f t="shared" si="5"/>
        <v>#DIV/0!</v>
      </c>
      <c r="G24" t="e">
        <f t="shared" si="6"/>
        <v>#DIV/0!</v>
      </c>
      <c r="H24" s="602"/>
      <c r="L24" s="534">
        <f>J44</f>
        <v>0</v>
      </c>
      <c r="M24" s="534">
        <f>K44</f>
        <v>0</v>
      </c>
      <c r="N24">
        <f t="shared" si="3"/>
        <v>0</v>
      </c>
      <c r="O24">
        <f t="shared" si="4"/>
        <v>0</v>
      </c>
    </row>
    <row r="25" spans="1:15">
      <c r="D25" s="534" t="e">
        <f>1/(B45*C45)</f>
        <v>#DIV/0!</v>
      </c>
      <c r="E25" s="534" t="e">
        <f>1/B45</f>
        <v>#DIV/0!</v>
      </c>
      <c r="F25" t="e">
        <f t="shared" si="5"/>
        <v>#DIV/0!</v>
      </c>
      <c r="G25" t="e">
        <f t="shared" si="6"/>
        <v>#DIV/0!</v>
      </c>
      <c r="H25" s="602"/>
      <c r="L25" s="534">
        <f>J45</f>
        <v>0</v>
      </c>
      <c r="M25" s="534">
        <f>K45</f>
        <v>0</v>
      </c>
      <c r="N25">
        <f t="shared" si="3"/>
        <v>0</v>
      </c>
      <c r="O25">
        <f t="shared" si="4"/>
        <v>0</v>
      </c>
    </row>
    <row r="26" spans="1:15">
      <c r="D26" s="534" t="e">
        <f>1/B56*C56</f>
        <v>#DIV/0!</v>
      </c>
      <c r="E26" s="534" t="e">
        <f>1/B56</f>
        <v>#DIV/0!</v>
      </c>
      <c r="F26" t="e">
        <f t="shared" si="5"/>
        <v>#DIV/0!</v>
      </c>
      <c r="G26" t="e">
        <f t="shared" si="6"/>
        <v>#DIV/0!</v>
      </c>
      <c r="H26" s="602"/>
      <c r="L26" s="534">
        <f>J56</f>
        <v>0</v>
      </c>
      <c r="M26" s="534">
        <f>K56</f>
        <v>0</v>
      </c>
      <c r="N26">
        <f t="shared" si="3"/>
        <v>0</v>
      </c>
      <c r="O26">
        <f t="shared" si="4"/>
        <v>0</v>
      </c>
    </row>
    <row r="27" spans="1:15">
      <c r="D27" s="534" t="e">
        <f>1/B57*C57</f>
        <v>#DIV/0!</v>
      </c>
      <c r="E27" s="534" t="e">
        <f>1/B57</f>
        <v>#DIV/0!</v>
      </c>
      <c r="F27" t="e">
        <f t="shared" si="5"/>
        <v>#DIV/0!</v>
      </c>
      <c r="G27" t="e">
        <f t="shared" si="6"/>
        <v>#DIV/0!</v>
      </c>
      <c r="H27" s="602"/>
      <c r="L27" s="534">
        <f>J57</f>
        <v>0</v>
      </c>
      <c r="M27" s="534">
        <f>K57</f>
        <v>0</v>
      </c>
      <c r="N27">
        <f t="shared" si="3"/>
        <v>0</v>
      </c>
      <c r="O27">
        <f t="shared" si="4"/>
        <v>0</v>
      </c>
    </row>
    <row r="28" spans="1:15">
      <c r="D28" s="534"/>
      <c r="E28" s="534"/>
      <c r="F28" t="e">
        <f t="shared" si="5"/>
        <v>#DIV/0!</v>
      </c>
      <c r="G28" t="e">
        <f t="shared" si="6"/>
        <v>#DIV/0!</v>
      </c>
      <c r="H28" s="602"/>
      <c r="L28" s="534"/>
      <c r="M28" s="534"/>
      <c r="N28">
        <f t="shared" si="3"/>
        <v>0</v>
      </c>
      <c r="O28">
        <f t="shared" si="4"/>
        <v>0</v>
      </c>
    </row>
    <row r="29" spans="1:15">
      <c r="D29" s="534"/>
      <c r="E29" s="534"/>
      <c r="F29" t="e">
        <f t="shared" si="5"/>
        <v>#DIV/0!</v>
      </c>
      <c r="G29" t="e">
        <f t="shared" si="6"/>
        <v>#DIV/0!</v>
      </c>
      <c r="H29" s="602"/>
      <c r="L29" s="534"/>
      <c r="M29" s="534"/>
      <c r="N29">
        <f t="shared" si="3"/>
        <v>0</v>
      </c>
      <c r="O29">
        <f t="shared" si="4"/>
        <v>0</v>
      </c>
    </row>
    <row r="30" spans="1:15">
      <c r="D30" s="534"/>
      <c r="E30" s="534"/>
      <c r="F30" t="e">
        <f>1/(B34*C34)</f>
        <v>#DIV/0!</v>
      </c>
      <c r="G30" t="e">
        <f>1/B34</f>
        <v>#DIV/0!</v>
      </c>
      <c r="H30" s="602"/>
      <c r="L30" s="534"/>
      <c r="M30" s="534"/>
      <c r="N30">
        <f>J34</f>
        <v>0</v>
      </c>
      <c r="O30">
        <f>K34</f>
        <v>0</v>
      </c>
    </row>
    <row r="31" spans="1:15">
      <c r="D31" s="534"/>
      <c r="E31" s="534"/>
      <c r="F31" t="e">
        <f t="shared" ref="F31:F39" si="7">1/(B35*C35)</f>
        <v>#DIV/0!</v>
      </c>
      <c r="G31" t="e">
        <f t="shared" ref="G31:G39" si="8">1/B35</f>
        <v>#DIV/0!</v>
      </c>
      <c r="H31" s="602"/>
      <c r="L31" s="534"/>
      <c r="M31" s="534"/>
      <c r="N31">
        <f t="shared" ref="N31:N39" si="9">J35</f>
        <v>0</v>
      </c>
      <c r="O31">
        <f t="shared" ref="O31:O39" si="10">K35</f>
        <v>0</v>
      </c>
    </row>
    <row r="32" spans="1:15">
      <c r="A32" s="534" t="s">
        <v>335</v>
      </c>
      <c r="B32" s="534"/>
      <c r="C32" s="534"/>
      <c r="D32" s="534"/>
      <c r="E32" s="534"/>
      <c r="F32" t="e">
        <f t="shared" si="7"/>
        <v>#DIV/0!</v>
      </c>
      <c r="G32" t="e">
        <f t="shared" si="8"/>
        <v>#DIV/0!</v>
      </c>
      <c r="H32" s="602"/>
      <c r="I32" s="534" t="s">
        <v>335</v>
      </c>
      <c r="J32" s="534"/>
      <c r="K32" s="534"/>
      <c r="L32" s="534"/>
      <c r="M32" s="534"/>
      <c r="N32">
        <f t="shared" si="9"/>
        <v>0</v>
      </c>
      <c r="O32">
        <f t="shared" si="10"/>
        <v>0</v>
      </c>
    </row>
    <row r="33" spans="1:15">
      <c r="A33" s="534" t="s">
        <v>342</v>
      </c>
      <c r="B33" s="534"/>
      <c r="C33" s="534"/>
      <c r="D33" s="534"/>
      <c r="E33" s="534"/>
      <c r="F33" t="e">
        <f t="shared" si="7"/>
        <v>#DIV/0!</v>
      </c>
      <c r="G33" t="e">
        <f t="shared" si="8"/>
        <v>#DIV/0!</v>
      </c>
      <c r="H33" s="602"/>
      <c r="I33" s="534" t="s">
        <v>342</v>
      </c>
      <c r="J33" s="534"/>
      <c r="K33" s="534"/>
      <c r="L33" s="534"/>
      <c r="M33" s="534"/>
      <c r="N33">
        <f t="shared" si="9"/>
        <v>0</v>
      </c>
      <c r="O33">
        <f t="shared" si="10"/>
        <v>0</v>
      </c>
    </row>
    <row r="34" spans="1:15">
      <c r="D34" s="534"/>
      <c r="E34" s="534"/>
      <c r="F34" t="e">
        <f t="shared" si="7"/>
        <v>#DIV/0!</v>
      </c>
      <c r="G34" t="e">
        <f t="shared" si="8"/>
        <v>#DIV/0!</v>
      </c>
      <c r="H34" s="602"/>
      <c r="L34" s="534"/>
      <c r="M34" s="534"/>
      <c r="N34">
        <f t="shared" si="9"/>
        <v>0</v>
      </c>
      <c r="O34">
        <f t="shared" si="10"/>
        <v>0</v>
      </c>
    </row>
    <row r="35" spans="1:15">
      <c r="D35" s="534"/>
      <c r="E35" s="534"/>
      <c r="F35" t="e">
        <f t="shared" si="7"/>
        <v>#DIV/0!</v>
      </c>
      <c r="G35" t="e">
        <f t="shared" si="8"/>
        <v>#DIV/0!</v>
      </c>
      <c r="H35" s="602"/>
      <c r="L35" s="534"/>
      <c r="M35" s="534"/>
      <c r="N35">
        <f t="shared" si="9"/>
        <v>0</v>
      </c>
      <c r="O35">
        <f t="shared" si="10"/>
        <v>0</v>
      </c>
    </row>
    <row r="36" spans="1:15">
      <c r="D36" s="534"/>
      <c r="E36" s="534"/>
      <c r="F36" t="e">
        <f t="shared" si="7"/>
        <v>#DIV/0!</v>
      </c>
      <c r="G36" t="e">
        <f t="shared" si="8"/>
        <v>#DIV/0!</v>
      </c>
      <c r="H36" s="602"/>
      <c r="L36" s="534"/>
      <c r="M36" s="534"/>
      <c r="N36">
        <f t="shared" si="9"/>
        <v>0</v>
      </c>
      <c r="O36">
        <f t="shared" si="10"/>
        <v>0</v>
      </c>
    </row>
    <row r="37" spans="1:15">
      <c r="D37" s="534"/>
      <c r="E37" s="534"/>
      <c r="F37" t="e">
        <f t="shared" si="7"/>
        <v>#DIV/0!</v>
      </c>
      <c r="G37" t="e">
        <f t="shared" si="8"/>
        <v>#DIV/0!</v>
      </c>
      <c r="H37" s="602"/>
      <c r="L37" s="534"/>
      <c r="M37" s="534"/>
      <c r="N37">
        <f t="shared" si="9"/>
        <v>0</v>
      </c>
      <c r="O37">
        <f t="shared" si="10"/>
        <v>0</v>
      </c>
    </row>
    <row r="38" spans="1:15">
      <c r="D38" s="534"/>
      <c r="E38" s="534"/>
      <c r="F38" t="e">
        <f t="shared" si="7"/>
        <v>#DIV/0!</v>
      </c>
      <c r="G38" t="e">
        <f t="shared" si="8"/>
        <v>#DIV/0!</v>
      </c>
      <c r="H38" s="602"/>
      <c r="L38" s="534"/>
      <c r="M38" s="534"/>
      <c r="N38">
        <f t="shared" si="9"/>
        <v>0</v>
      </c>
      <c r="O38">
        <f t="shared" si="10"/>
        <v>0</v>
      </c>
    </row>
    <row r="39" spans="1:15">
      <c r="D39" s="534"/>
      <c r="E39" s="534"/>
      <c r="F39" t="e">
        <f t="shared" si="7"/>
        <v>#DIV/0!</v>
      </c>
      <c r="G39" t="e">
        <f t="shared" si="8"/>
        <v>#DIV/0!</v>
      </c>
      <c r="H39" s="602"/>
      <c r="L39" s="534"/>
      <c r="M39" s="534"/>
      <c r="N39">
        <f t="shared" si="9"/>
        <v>0</v>
      </c>
      <c r="O39">
        <f t="shared" si="10"/>
        <v>0</v>
      </c>
    </row>
    <row r="40" spans="1:15">
      <c r="D40" s="534"/>
      <c r="E40" s="534"/>
      <c r="F40" t="e">
        <f>1/B46*C46</f>
        <v>#DIV/0!</v>
      </c>
      <c r="G40" t="e">
        <f>1/B46</f>
        <v>#DIV/0!</v>
      </c>
      <c r="H40" s="602"/>
      <c r="L40" s="534"/>
      <c r="M40" s="534"/>
      <c r="N40">
        <f>J46</f>
        <v>0</v>
      </c>
      <c r="O40">
        <f>K46</f>
        <v>0</v>
      </c>
    </row>
    <row r="41" spans="1:15">
      <c r="D41" s="534"/>
      <c r="E41" s="534"/>
      <c r="F41" t="e">
        <f t="shared" ref="F41:F49" si="11">1/B47*C47</f>
        <v>#DIV/0!</v>
      </c>
      <c r="G41" t="e">
        <f t="shared" ref="G41:G49" si="12">1/B47</f>
        <v>#DIV/0!</v>
      </c>
      <c r="H41" s="602"/>
      <c r="L41" s="534"/>
      <c r="M41" s="534"/>
      <c r="N41">
        <f t="shared" ref="N41:N49" si="13">J47</f>
        <v>0</v>
      </c>
      <c r="O41">
        <f t="shared" ref="O41:O49" si="14">K47</f>
        <v>0</v>
      </c>
    </row>
    <row r="42" spans="1:15">
      <c r="D42" s="534"/>
      <c r="E42" s="534"/>
      <c r="F42" t="e">
        <f t="shared" si="11"/>
        <v>#DIV/0!</v>
      </c>
      <c r="G42" t="e">
        <f t="shared" si="12"/>
        <v>#DIV/0!</v>
      </c>
      <c r="H42" s="602"/>
      <c r="L42" s="534"/>
      <c r="M42" s="534"/>
      <c r="N42">
        <f t="shared" si="13"/>
        <v>0</v>
      </c>
      <c r="O42">
        <f t="shared" si="14"/>
        <v>0</v>
      </c>
    </row>
    <row r="43" spans="1:15">
      <c r="D43" s="534"/>
      <c r="E43" s="534"/>
      <c r="F43" t="e">
        <f t="shared" si="11"/>
        <v>#DIV/0!</v>
      </c>
      <c r="G43" t="e">
        <f t="shared" si="12"/>
        <v>#DIV/0!</v>
      </c>
      <c r="H43" s="602"/>
      <c r="L43" s="534"/>
      <c r="M43" s="534"/>
      <c r="N43">
        <f t="shared" si="13"/>
        <v>0</v>
      </c>
      <c r="O43">
        <f t="shared" si="14"/>
        <v>0</v>
      </c>
    </row>
    <row r="44" spans="1:15">
      <c r="A44" s="534" t="s">
        <v>151</v>
      </c>
      <c r="B44" s="534"/>
      <c r="C44" s="534"/>
      <c r="D44" s="534"/>
      <c r="E44" s="534"/>
      <c r="F44" t="e">
        <f t="shared" si="11"/>
        <v>#DIV/0!</v>
      </c>
      <c r="G44" t="e">
        <f t="shared" si="12"/>
        <v>#DIV/0!</v>
      </c>
      <c r="H44" s="602"/>
      <c r="I44" s="534" t="s">
        <v>151</v>
      </c>
      <c r="J44" s="534"/>
      <c r="K44" s="534"/>
      <c r="L44" s="534"/>
      <c r="M44" s="534"/>
      <c r="N44">
        <f t="shared" si="13"/>
        <v>0</v>
      </c>
      <c r="O44">
        <f t="shared" si="14"/>
        <v>0</v>
      </c>
    </row>
    <row r="45" spans="1:15">
      <c r="A45" s="534" t="s">
        <v>152</v>
      </c>
      <c r="B45" s="534"/>
      <c r="C45" s="534"/>
      <c r="D45" s="534"/>
      <c r="E45" s="534"/>
      <c r="F45" t="e">
        <f t="shared" si="11"/>
        <v>#DIV/0!</v>
      </c>
      <c r="G45" t="e">
        <f t="shared" si="12"/>
        <v>#DIV/0!</v>
      </c>
      <c r="H45" s="602"/>
      <c r="I45" s="534" t="s">
        <v>152</v>
      </c>
      <c r="J45" s="534"/>
      <c r="K45" s="534"/>
      <c r="L45" s="534"/>
      <c r="M45" s="534"/>
      <c r="N45">
        <f t="shared" si="13"/>
        <v>0</v>
      </c>
      <c r="O45">
        <f t="shared" si="14"/>
        <v>0</v>
      </c>
    </row>
    <row r="46" spans="1:15">
      <c r="D46" s="574"/>
      <c r="E46" s="574"/>
      <c r="F46" t="e">
        <f t="shared" si="11"/>
        <v>#DIV/0!</v>
      </c>
      <c r="G46" t="e">
        <f t="shared" si="12"/>
        <v>#DIV/0!</v>
      </c>
      <c r="H46" s="602"/>
      <c r="L46" s="534"/>
      <c r="M46" s="534"/>
      <c r="N46">
        <f t="shared" si="13"/>
        <v>0</v>
      </c>
      <c r="O46">
        <f t="shared" si="14"/>
        <v>0</v>
      </c>
    </row>
    <row r="47" spans="1:15">
      <c r="D47" s="574"/>
      <c r="E47" s="574"/>
      <c r="F47" t="e">
        <f t="shared" si="11"/>
        <v>#DIV/0!</v>
      </c>
      <c r="G47" t="e">
        <f t="shared" si="12"/>
        <v>#DIV/0!</v>
      </c>
      <c r="H47" s="602"/>
      <c r="L47" s="534"/>
      <c r="M47" s="534"/>
      <c r="N47">
        <f t="shared" si="13"/>
        <v>0</v>
      </c>
      <c r="O47">
        <f t="shared" si="14"/>
        <v>0</v>
      </c>
    </row>
    <row r="48" spans="1:15">
      <c r="D48" s="574"/>
      <c r="E48" s="574"/>
      <c r="F48" t="e">
        <f t="shared" si="11"/>
        <v>#DIV/0!</v>
      </c>
      <c r="G48" t="e">
        <f t="shared" si="12"/>
        <v>#DIV/0!</v>
      </c>
      <c r="H48" s="602"/>
      <c r="L48" s="534"/>
      <c r="M48" s="534"/>
      <c r="N48">
        <f t="shared" si="13"/>
        <v>0</v>
      </c>
      <c r="O48">
        <f t="shared" si="14"/>
        <v>0</v>
      </c>
    </row>
    <row r="49" spans="1:16">
      <c r="D49" s="574"/>
      <c r="E49" s="574"/>
      <c r="F49" t="e">
        <f t="shared" si="11"/>
        <v>#DIV/0!</v>
      </c>
      <c r="G49" t="e">
        <f t="shared" si="12"/>
        <v>#DIV/0!</v>
      </c>
      <c r="H49" s="602"/>
      <c r="L49" s="534"/>
      <c r="M49" s="534"/>
      <c r="N49">
        <f t="shared" si="13"/>
        <v>0</v>
      </c>
      <c r="O49">
        <f t="shared" si="14"/>
        <v>0</v>
      </c>
    </row>
    <row r="50" spans="1:16">
      <c r="D50" s="574"/>
      <c r="E50" s="574"/>
      <c r="F50" s="723"/>
      <c r="G50" s="723"/>
      <c r="H50" s="602"/>
      <c r="L50" s="534"/>
      <c r="M50" s="534"/>
      <c r="N50" s="723"/>
      <c r="O50" s="723"/>
    </row>
    <row r="51" spans="1:16">
      <c r="D51" s="574"/>
      <c r="E51" s="574"/>
      <c r="F51" s="723"/>
      <c r="G51" s="723"/>
      <c r="H51" s="602"/>
      <c r="L51" s="534"/>
      <c r="M51" s="534"/>
      <c r="N51" s="723"/>
      <c r="O51" s="723"/>
    </row>
    <row r="52" spans="1:16">
      <c r="D52" s="574"/>
      <c r="E52" s="574"/>
      <c r="F52" s="723"/>
      <c r="G52" s="723"/>
      <c r="H52" s="602"/>
      <c r="L52" s="534"/>
      <c r="M52" s="534"/>
      <c r="N52" s="723"/>
      <c r="O52" s="723"/>
    </row>
    <row r="53" spans="1:16">
      <c r="D53" s="574"/>
      <c r="E53" s="574"/>
      <c r="F53" s="723"/>
      <c r="G53" s="723"/>
      <c r="H53" s="602"/>
      <c r="L53" s="534"/>
      <c r="M53" s="534"/>
      <c r="N53" s="723"/>
      <c r="O53" s="723"/>
    </row>
    <row r="54" spans="1:16">
      <c r="D54" s="574"/>
      <c r="E54" s="574"/>
      <c r="F54" s="723"/>
      <c r="G54" s="723"/>
      <c r="H54" s="602"/>
      <c r="L54" s="534"/>
      <c r="M54" s="534"/>
      <c r="N54" s="723"/>
      <c r="O54" s="723"/>
    </row>
    <row r="55" spans="1:16">
      <c r="D55" s="574"/>
      <c r="E55" s="574"/>
      <c r="F55" s="723"/>
      <c r="G55" s="723"/>
      <c r="H55" s="602"/>
      <c r="L55" s="534"/>
      <c r="M55" s="534"/>
      <c r="N55" s="723"/>
      <c r="O55" s="723"/>
    </row>
    <row r="56" spans="1:16">
      <c r="A56" s="574" t="s">
        <v>124</v>
      </c>
      <c r="B56" s="574"/>
      <c r="C56" s="574"/>
      <c r="D56" s="574"/>
      <c r="E56" s="574"/>
      <c r="F56" s="723"/>
      <c r="G56" s="723"/>
      <c r="H56" s="602"/>
      <c r="I56" s="534" t="s">
        <v>143</v>
      </c>
      <c r="J56" s="534"/>
      <c r="K56" s="534"/>
      <c r="L56" s="534"/>
      <c r="M56" s="534"/>
      <c r="N56" s="723"/>
      <c r="O56" s="723"/>
    </row>
    <row r="57" spans="1:16">
      <c r="A57" s="574" t="s">
        <v>123</v>
      </c>
      <c r="B57" s="574"/>
      <c r="C57" s="574"/>
      <c r="D57" s="574"/>
      <c r="E57" s="574"/>
      <c r="F57" s="723"/>
      <c r="G57" s="723"/>
      <c r="H57" s="602"/>
      <c r="I57" s="534" t="s">
        <v>122</v>
      </c>
      <c r="J57" s="534"/>
      <c r="K57" s="534"/>
      <c r="L57" s="534"/>
      <c r="M57" s="534"/>
      <c r="N57" s="723"/>
      <c r="O57" s="723"/>
    </row>
    <row r="60" spans="1:16">
      <c r="A60" s="645" t="s">
        <v>182</v>
      </c>
      <c r="B60" s="619"/>
      <c r="C60" s="619"/>
      <c r="D60" s="619"/>
      <c r="E60" s="619"/>
      <c r="F60" s="619"/>
      <c r="G60" s="619"/>
      <c r="H60" s="619"/>
      <c r="J60" s="644" t="s">
        <v>110</v>
      </c>
      <c r="K60" s="344"/>
      <c r="L60" s="344"/>
      <c r="M60" s="344"/>
    </row>
    <row r="61" spans="1:16" s="200" customFormat="1">
      <c r="A61" s="630" t="s">
        <v>367</v>
      </c>
      <c r="J61" s="643" t="s">
        <v>125</v>
      </c>
      <c r="K61" s="643"/>
      <c r="L61" s="643" t="s">
        <v>109</v>
      </c>
      <c r="M61" s="643"/>
      <c r="P61"/>
    </row>
    <row r="62" spans="1:16">
      <c r="J62" s="642">
        <f t="shared" ref="J62:M69" si="15">L20</f>
        <v>0</v>
      </c>
      <c r="K62" s="642">
        <f t="shared" si="15"/>
        <v>0</v>
      </c>
      <c r="L62" s="642">
        <f t="shared" si="15"/>
        <v>0</v>
      </c>
      <c r="M62" s="642">
        <f t="shared" si="15"/>
        <v>0</v>
      </c>
    </row>
    <row r="63" spans="1:16">
      <c r="J63" s="642">
        <f t="shared" si="15"/>
        <v>0</v>
      </c>
      <c r="K63" s="642">
        <f t="shared" si="15"/>
        <v>0</v>
      </c>
      <c r="L63" s="642">
        <f t="shared" si="15"/>
        <v>0</v>
      </c>
      <c r="M63" s="642">
        <f t="shared" si="15"/>
        <v>0</v>
      </c>
    </row>
    <row r="64" spans="1:16">
      <c r="G64" s="629" t="s">
        <v>43</v>
      </c>
      <c r="H64" s="629"/>
      <c r="J64" s="642">
        <f t="shared" si="15"/>
        <v>0</v>
      </c>
      <c r="K64" s="642">
        <f t="shared" si="15"/>
        <v>0</v>
      </c>
      <c r="L64" s="642">
        <f t="shared" si="15"/>
        <v>0</v>
      </c>
      <c r="M64" s="642">
        <f t="shared" si="15"/>
        <v>0</v>
      </c>
    </row>
    <row r="65" spans="1:16" ht="14.25">
      <c r="G65" s="722" t="s">
        <v>61</v>
      </c>
      <c r="H65" s="722" t="s">
        <v>62</v>
      </c>
      <c r="J65" s="642">
        <f t="shared" si="15"/>
        <v>0</v>
      </c>
      <c r="K65" s="642">
        <f t="shared" si="15"/>
        <v>0</v>
      </c>
      <c r="L65" s="642">
        <f t="shared" si="15"/>
        <v>0</v>
      </c>
      <c r="M65" s="642">
        <f t="shared" si="15"/>
        <v>0</v>
      </c>
    </row>
    <row r="66" spans="1:16">
      <c r="G66" s="623">
        <v>3314.2857142857147</v>
      </c>
      <c r="H66" s="623">
        <v>310.64800000000002</v>
      </c>
      <c r="J66" s="642">
        <f t="shared" si="15"/>
        <v>0</v>
      </c>
      <c r="K66" s="642">
        <f t="shared" si="15"/>
        <v>0</v>
      </c>
      <c r="L66" s="642">
        <f t="shared" si="15"/>
        <v>0</v>
      </c>
      <c r="M66" s="642">
        <f t="shared" si="15"/>
        <v>0</v>
      </c>
      <c r="P66" s="200"/>
    </row>
    <row r="67" spans="1:16">
      <c r="G67" s="623">
        <v>3484.8749638468771</v>
      </c>
      <c r="H67" s="623">
        <v>340.98700000000002</v>
      </c>
      <c r="J67" s="642">
        <f t="shared" si="15"/>
        <v>0</v>
      </c>
      <c r="K67" s="642">
        <f t="shared" si="15"/>
        <v>0</v>
      </c>
      <c r="L67" s="642">
        <f t="shared" si="15"/>
        <v>0</v>
      </c>
      <c r="M67" s="642">
        <f t="shared" si="15"/>
        <v>0</v>
      </c>
    </row>
    <row r="68" spans="1:16">
      <c r="G68" s="623">
        <v>4020.3055372665763</v>
      </c>
      <c r="H68" s="623">
        <v>421.32400000000001</v>
      </c>
      <c r="J68" s="642">
        <f t="shared" si="15"/>
        <v>0</v>
      </c>
      <c r="K68" s="642">
        <f t="shared" si="15"/>
        <v>0</v>
      </c>
      <c r="L68" s="642">
        <f t="shared" si="15"/>
        <v>0</v>
      </c>
      <c r="M68" s="642">
        <f t="shared" si="15"/>
        <v>0</v>
      </c>
    </row>
    <row r="69" spans="1:16">
      <c r="G69" s="623">
        <v>3712.7518822756738</v>
      </c>
      <c r="H69" s="623">
        <v>390.05799999999999</v>
      </c>
      <c r="J69" s="642">
        <f t="shared" si="15"/>
        <v>0</v>
      </c>
      <c r="K69" s="642">
        <f t="shared" si="15"/>
        <v>0</v>
      </c>
      <c r="L69" s="642">
        <f t="shared" si="15"/>
        <v>0</v>
      </c>
      <c r="M69" s="642">
        <f t="shared" si="15"/>
        <v>0</v>
      </c>
    </row>
    <row r="70" spans="1:16">
      <c r="G70" s="623">
        <v>3121.8360275983264</v>
      </c>
      <c r="H70" s="623">
        <v>312.65499999999997</v>
      </c>
      <c r="L70" s="642">
        <f t="shared" ref="L70:L97" si="16">N28</f>
        <v>0</v>
      </c>
      <c r="M70" s="642">
        <f t="shared" ref="M70:M97" si="17">O28</f>
        <v>0</v>
      </c>
    </row>
    <row r="71" spans="1:16">
      <c r="G71" s="623">
        <v>4119.2876859377393</v>
      </c>
      <c r="H71" s="623">
        <v>429.78999999999996</v>
      </c>
      <c r="L71" s="642">
        <f t="shared" si="16"/>
        <v>0</v>
      </c>
      <c r="M71" s="642">
        <f t="shared" si="17"/>
        <v>0</v>
      </c>
    </row>
    <row r="72" spans="1:16">
      <c r="G72" s="623">
        <v>3301.4707292285862</v>
      </c>
      <c r="H72" s="623">
        <v>344.35</v>
      </c>
      <c r="L72" s="642">
        <f t="shared" si="16"/>
        <v>0</v>
      </c>
      <c r="M72" s="642">
        <f t="shared" si="17"/>
        <v>0</v>
      </c>
    </row>
    <row r="73" spans="1:16">
      <c r="G73" s="721">
        <v>14218.779342723001</v>
      </c>
      <c r="H73" s="721">
        <v>1362.87</v>
      </c>
      <c r="L73" s="642">
        <f t="shared" si="16"/>
        <v>0</v>
      </c>
      <c r="M73" s="642">
        <f t="shared" si="17"/>
        <v>0</v>
      </c>
    </row>
    <row r="74" spans="1:16" s="200" customFormat="1">
      <c r="A74" s="630" t="s">
        <v>368</v>
      </c>
      <c r="J74"/>
      <c r="K74"/>
      <c r="L74" s="642">
        <f t="shared" si="16"/>
        <v>0</v>
      </c>
      <c r="M74" s="642">
        <f t="shared" si="17"/>
        <v>0</v>
      </c>
      <c r="P74"/>
    </row>
    <row r="75" spans="1:16">
      <c r="B75" s="337" t="s">
        <v>398</v>
      </c>
      <c r="D75" s="641" t="s">
        <v>385</v>
      </c>
      <c r="J75" s="200"/>
      <c r="K75" s="200"/>
      <c r="L75" s="642">
        <f t="shared" si="16"/>
        <v>0</v>
      </c>
      <c r="M75" s="642">
        <f t="shared" si="17"/>
        <v>0</v>
      </c>
    </row>
    <row r="76" spans="1:16">
      <c r="B76" t="s">
        <v>67</v>
      </c>
      <c r="D76" s="635" t="s">
        <v>68</v>
      </c>
      <c r="L76" s="642">
        <f t="shared" si="16"/>
        <v>0</v>
      </c>
      <c r="M76" s="642">
        <f t="shared" si="17"/>
        <v>0</v>
      </c>
    </row>
    <row r="77" spans="1:16">
      <c r="A77" t="s">
        <v>418</v>
      </c>
      <c r="B77" s="254">
        <f>LINEST(G66:G73,H66:H73)</f>
        <v>10.598545164700926</v>
      </c>
      <c r="C77" s="254"/>
      <c r="D77" s="636">
        <f>LINEST(G66:G72,H66:H72)</f>
        <v>7.4559536736321244</v>
      </c>
      <c r="G77" s="618" t="s">
        <v>416</v>
      </c>
      <c r="H77" s="620"/>
      <c r="L77" s="642">
        <f t="shared" si="16"/>
        <v>0</v>
      </c>
      <c r="M77" s="642">
        <f t="shared" si="17"/>
        <v>0</v>
      </c>
    </row>
    <row r="78" spans="1:16">
      <c r="G78" s="621" t="s">
        <v>417</v>
      </c>
      <c r="H78" s="622"/>
      <c r="L78" s="642">
        <f t="shared" si="16"/>
        <v>0</v>
      </c>
      <c r="M78" s="642">
        <f t="shared" si="17"/>
        <v>0</v>
      </c>
    </row>
    <row r="79" spans="1:16">
      <c r="A79" s="630" t="s">
        <v>363</v>
      </c>
      <c r="B79" s="200"/>
      <c r="C79" s="200"/>
      <c r="D79" s="200"/>
      <c r="E79" s="200"/>
      <c r="F79" s="200"/>
      <c r="G79" s="623">
        <v>491.85623355913265</v>
      </c>
      <c r="H79" s="623">
        <v>288.69600000000003</v>
      </c>
      <c r="L79" s="642">
        <f t="shared" si="16"/>
        <v>0</v>
      </c>
      <c r="M79" s="642">
        <f t="shared" si="17"/>
        <v>0</v>
      </c>
      <c r="P79" s="200"/>
    </row>
    <row r="80" spans="1:16">
      <c r="B80" s="337" t="s">
        <v>419</v>
      </c>
      <c r="C80" s="337" t="s">
        <v>420</v>
      </c>
      <c r="D80" s="337" t="s">
        <v>421</v>
      </c>
      <c r="G80" s="623">
        <v>1579.6544279556165</v>
      </c>
      <c r="H80" s="623">
        <v>660.71100000000001</v>
      </c>
      <c r="L80" s="642">
        <f t="shared" si="16"/>
        <v>0</v>
      </c>
      <c r="M80" s="642">
        <f t="shared" si="17"/>
        <v>0</v>
      </c>
    </row>
    <row r="81" spans="1:13">
      <c r="A81" s="26" t="s">
        <v>396</v>
      </c>
      <c r="B81" s="627">
        <f>B77</f>
        <v>10.598545164700926</v>
      </c>
      <c r="C81" s="337">
        <f>1/B77</f>
        <v>9.435257240121582E-2</v>
      </c>
      <c r="D81" s="337">
        <f>C81/0.11607</f>
        <v>0.81289370553300433</v>
      </c>
      <c r="G81" s="623">
        <v>2034.8006168154329</v>
      </c>
      <c r="H81" s="623">
        <v>592.47900000000004</v>
      </c>
      <c r="L81" s="642">
        <f t="shared" si="16"/>
        <v>0</v>
      </c>
      <c r="M81" s="642">
        <f t="shared" si="17"/>
        <v>0</v>
      </c>
    </row>
    <row r="82" spans="1:13">
      <c r="A82" s="26" t="s">
        <v>397</v>
      </c>
      <c r="B82" s="627">
        <f>D77</f>
        <v>7.4559536736321244</v>
      </c>
      <c r="C82" s="337">
        <f>1/B82</f>
        <v>0.13412100500791549</v>
      </c>
      <c r="D82" s="337">
        <f>C82/0.11607</f>
        <v>1.1555182649083784</v>
      </c>
      <c r="G82" s="623">
        <v>2082.6029680610818</v>
      </c>
      <c r="H82" s="623">
        <v>774.64499999999998</v>
      </c>
      <c r="L82" s="642">
        <f t="shared" si="16"/>
        <v>0</v>
      </c>
      <c r="M82" s="642">
        <f t="shared" si="17"/>
        <v>0</v>
      </c>
    </row>
    <row r="83" spans="1:13">
      <c r="A83" s="627"/>
      <c r="B83" s="337"/>
      <c r="C83" s="337"/>
      <c r="G83" s="623">
        <v>3147.3033655468289</v>
      </c>
      <c r="H83" s="623">
        <v>1147.3399999999999</v>
      </c>
      <c r="L83" s="642">
        <f t="shared" si="16"/>
        <v>0</v>
      </c>
      <c r="M83" s="642">
        <f t="shared" si="17"/>
        <v>0</v>
      </c>
    </row>
    <row r="84" spans="1:13">
      <c r="A84" s="630" t="s">
        <v>369</v>
      </c>
      <c r="B84" s="200"/>
      <c r="C84" s="200"/>
      <c r="D84" s="200"/>
      <c r="E84" s="200"/>
      <c r="G84" s="623">
        <v>752.61592826628248</v>
      </c>
      <c r="H84" s="623">
        <v>295.61700000000002</v>
      </c>
      <c r="L84" s="642">
        <f t="shared" si="16"/>
        <v>0</v>
      </c>
      <c r="M84" s="642">
        <f t="shared" si="17"/>
        <v>0</v>
      </c>
    </row>
    <row r="85" spans="1:13">
      <c r="G85" s="623">
        <v>4130.8338839126145</v>
      </c>
      <c r="H85" s="623">
        <v>1525.55</v>
      </c>
      <c r="L85" s="642">
        <f t="shared" si="16"/>
        <v>0</v>
      </c>
      <c r="M85" s="642">
        <f t="shared" si="17"/>
        <v>0</v>
      </c>
    </row>
    <row r="86" spans="1:13">
      <c r="G86" s="623">
        <v>1192.3113738374575</v>
      </c>
      <c r="H86" s="623">
        <v>460.88200000000001</v>
      </c>
      <c r="L86" s="642">
        <f t="shared" si="16"/>
        <v>0</v>
      </c>
      <c r="M86" s="642">
        <f t="shared" si="17"/>
        <v>0</v>
      </c>
    </row>
    <row r="87" spans="1:13">
      <c r="G87" s="623">
        <v>2622.2165416950693</v>
      </c>
      <c r="H87" s="623">
        <v>923.23</v>
      </c>
      <c r="L87" s="642">
        <f t="shared" si="16"/>
        <v>0</v>
      </c>
      <c r="M87" s="642">
        <f t="shared" si="17"/>
        <v>0</v>
      </c>
    </row>
    <row r="88" spans="1:13">
      <c r="G88" s="623">
        <v>1687.4966738473001</v>
      </c>
      <c r="H88" s="623">
        <v>729.30399999999997</v>
      </c>
      <c r="J88" s="200"/>
      <c r="K88" s="200"/>
      <c r="L88" s="642">
        <f t="shared" si="16"/>
        <v>0</v>
      </c>
      <c r="M88" s="642">
        <f t="shared" si="17"/>
        <v>0</v>
      </c>
    </row>
    <row r="89" spans="1:13">
      <c r="G89" s="623">
        <v>845.97963764630424</v>
      </c>
      <c r="H89" s="623">
        <v>379.899</v>
      </c>
      <c r="L89" s="642">
        <f t="shared" si="16"/>
        <v>0</v>
      </c>
      <c r="M89" s="642">
        <f t="shared" si="17"/>
        <v>0</v>
      </c>
    </row>
    <row r="90" spans="1:13">
      <c r="G90" s="623">
        <v>1968.656683219245</v>
      </c>
      <c r="H90" s="623">
        <v>708.05100000000004</v>
      </c>
      <c r="L90" s="642">
        <f t="shared" si="16"/>
        <v>0</v>
      </c>
      <c r="M90" s="642">
        <f t="shared" si="17"/>
        <v>0</v>
      </c>
    </row>
    <row r="91" spans="1:13">
      <c r="G91" s="623">
        <v>654.80211847418479</v>
      </c>
      <c r="H91" s="623">
        <v>295.61500000000001</v>
      </c>
      <c r="L91" s="642">
        <f t="shared" si="16"/>
        <v>0</v>
      </c>
      <c r="M91" s="642">
        <f t="shared" si="17"/>
        <v>0</v>
      </c>
    </row>
    <row r="92" spans="1:13">
      <c r="G92" s="623">
        <v>3776.3737537676793</v>
      </c>
      <c r="H92" s="623">
        <v>1368.15</v>
      </c>
      <c r="L92" s="642">
        <f t="shared" si="16"/>
        <v>0</v>
      </c>
      <c r="M92" s="642">
        <f t="shared" si="17"/>
        <v>0</v>
      </c>
    </row>
    <row r="93" spans="1:13">
      <c r="G93" s="623">
        <v>1343.6765532164163</v>
      </c>
      <c r="H93" s="623">
        <v>561.98599999999999</v>
      </c>
      <c r="L93" s="642">
        <f t="shared" si="16"/>
        <v>0</v>
      </c>
      <c r="M93" s="642">
        <f t="shared" si="17"/>
        <v>0</v>
      </c>
    </row>
    <row r="94" spans="1:13">
      <c r="G94" s="623">
        <v>1037.3979215727893</v>
      </c>
      <c r="H94" s="623">
        <v>361.66699999999997</v>
      </c>
      <c r="L94" s="642">
        <f t="shared" si="16"/>
        <v>0</v>
      </c>
      <c r="M94" s="642">
        <f t="shared" si="17"/>
        <v>0</v>
      </c>
    </row>
    <row r="95" spans="1:13">
      <c r="G95" s="623">
        <v>3600.1480973906118</v>
      </c>
      <c r="H95" s="623">
        <v>1302.98</v>
      </c>
      <c r="L95" s="642">
        <f t="shared" si="16"/>
        <v>0</v>
      </c>
      <c r="M95" s="642">
        <f t="shared" si="17"/>
        <v>0</v>
      </c>
    </row>
    <row r="96" spans="1:13">
      <c r="G96" s="623">
        <v>1032.7813251146533</v>
      </c>
      <c r="H96" s="623">
        <v>420.21599999999995</v>
      </c>
      <c r="L96" s="642">
        <f t="shared" si="16"/>
        <v>0</v>
      </c>
      <c r="M96" s="642">
        <f t="shared" si="17"/>
        <v>0</v>
      </c>
    </row>
    <row r="97" spans="1:13">
      <c r="G97" s="623">
        <v>3403.1748897646903</v>
      </c>
      <c r="H97" s="623">
        <v>1206.32</v>
      </c>
      <c r="L97" s="642">
        <f t="shared" si="16"/>
        <v>0</v>
      </c>
      <c r="M97" s="642">
        <f t="shared" si="17"/>
        <v>0</v>
      </c>
    </row>
    <row r="98" spans="1:13">
      <c r="G98" s="623">
        <v>1305.1498047927685</v>
      </c>
      <c r="H98" s="623">
        <v>477.04399999999998</v>
      </c>
    </row>
    <row r="99" spans="1:13">
      <c r="G99" s="623">
        <v>1199.0715977687782</v>
      </c>
      <c r="H99" s="623">
        <v>439.38299999999998</v>
      </c>
      <c r="J99" s="647" t="s">
        <v>75</v>
      </c>
      <c r="K99" s="647"/>
      <c r="L99" s="647" t="s">
        <v>76</v>
      </c>
      <c r="M99" s="643"/>
    </row>
    <row r="100" spans="1:13">
      <c r="G100" s="623">
        <v>1611.6569139470789</v>
      </c>
      <c r="H100" s="623">
        <v>584.16600000000005</v>
      </c>
      <c r="J100" s="646" t="s">
        <v>183</v>
      </c>
      <c r="K100" s="646" t="s">
        <v>77</v>
      </c>
      <c r="L100" s="646" t="s">
        <v>183</v>
      </c>
      <c r="M100" s="646" t="s">
        <v>112</v>
      </c>
    </row>
    <row r="101" spans="1:13">
      <c r="G101" s="623">
        <v>868.58654435047742</v>
      </c>
      <c r="H101" s="623">
        <v>333.28100000000001</v>
      </c>
      <c r="J101" s="646" t="e">
        <f>1/LINEST(J62:J69,K62:K69)</f>
        <v>#DIV/0!</v>
      </c>
      <c r="K101" s="646" t="e">
        <f>J100/H9</f>
        <v>#VALUE!</v>
      </c>
      <c r="L101" s="646" t="e">
        <f>1/LINEST(L62:L91,M62:M91)</f>
        <v>#DIV/0!</v>
      </c>
      <c r="M101" s="646" t="e">
        <f>L101/K101</f>
        <v>#DIV/0!</v>
      </c>
    </row>
    <row r="102" spans="1:13">
      <c r="G102" s="623">
        <v>674.31828314595907</v>
      </c>
      <c r="H102" s="623">
        <v>279.80500000000001</v>
      </c>
    </row>
    <row r="103" spans="1:13">
      <c r="G103" s="623">
        <v>1206.5979488645967</v>
      </c>
      <c r="H103" s="623">
        <v>464.13600000000002</v>
      </c>
    </row>
    <row r="104" spans="1:13">
      <c r="A104" s="630" t="s">
        <v>63</v>
      </c>
      <c r="B104" s="200"/>
      <c r="C104" s="200"/>
      <c r="D104" s="200"/>
      <c r="E104" s="200"/>
      <c r="F104" s="200"/>
      <c r="G104" s="623">
        <v>1474.5120032829491</v>
      </c>
      <c r="H104" s="623">
        <v>538.971</v>
      </c>
    </row>
    <row r="105" spans="1:13">
      <c r="D105" s="634"/>
      <c r="E105" s="634"/>
      <c r="G105" s="339"/>
      <c r="H105" s="339"/>
    </row>
    <row r="106" spans="1:13">
      <c r="A106" s="27" t="s">
        <v>423</v>
      </c>
      <c r="B106" s="337" t="s">
        <v>394</v>
      </c>
      <c r="C106" s="632" t="s">
        <v>78</v>
      </c>
      <c r="D106" s="638" t="s">
        <v>395</v>
      </c>
      <c r="E106" s="638" t="s">
        <v>79</v>
      </c>
      <c r="G106" s="624">
        <f>LINEST(G79:G104,H79:H104)</f>
        <v>2.85167498059818</v>
      </c>
      <c r="H106" s="625" t="s">
        <v>422</v>
      </c>
    </row>
    <row r="107" spans="1:13">
      <c r="A107" s="626">
        <f>1/G106</f>
        <v>0.35067109919736911</v>
      </c>
      <c r="B107" s="626">
        <f>A107/D81</f>
        <v>0.43138616624843762</v>
      </c>
      <c r="C107" s="633">
        <f>10*(1/1.5512)*LN(B107+1)</f>
        <v>2.3120379176460535</v>
      </c>
      <c r="D107" s="639">
        <f>A107/D82</f>
        <v>0.30347516767740057</v>
      </c>
      <c r="E107" s="640">
        <f>10*(1/1.5512)*LN(D107+1)</f>
        <v>1.7085733864952328</v>
      </c>
    </row>
    <row r="108" spans="1:13">
      <c r="G108" s="631"/>
    </row>
    <row r="109" spans="1:13">
      <c r="A109" s="619" t="s">
        <v>429</v>
      </c>
      <c r="B109" s="619"/>
      <c r="C109" s="619"/>
      <c r="D109" s="619"/>
      <c r="E109" s="619"/>
      <c r="F109" s="619"/>
      <c r="G109" s="628"/>
      <c r="H109" s="344"/>
    </row>
    <row r="110" spans="1:13">
      <c r="A110" s="619" t="s">
        <v>383</v>
      </c>
      <c r="B110" s="628"/>
      <c r="C110" s="628"/>
      <c r="D110" s="628"/>
      <c r="E110" s="628"/>
      <c r="F110" s="628"/>
      <c r="G110" s="344"/>
      <c r="H110" s="344"/>
    </row>
  </sheetData>
  <phoneticPr fontId="106" type="noConversion"/>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M9217"/>
  <sheetViews>
    <sheetView zoomScale="125" workbookViewId="0">
      <selection activeCell="O60" sqref="O60"/>
    </sheetView>
  </sheetViews>
  <sheetFormatPr defaultColWidth="9.140625" defaultRowHeight="12.75"/>
  <cols>
    <col min="1" max="1" width="19.140625" style="5" customWidth="1"/>
    <col min="2" max="2" width="18.42578125" style="2" customWidth="1"/>
    <col min="3" max="3" width="17.140625" style="2" customWidth="1"/>
    <col min="4" max="4" width="14.42578125" style="34" customWidth="1"/>
    <col min="5" max="5" width="15.140625" style="2" customWidth="1"/>
    <col min="6" max="6" width="13.28515625" style="2" customWidth="1"/>
    <col min="7" max="8" width="11" style="2" customWidth="1"/>
    <col min="9" max="9" width="12.140625" style="2" customWidth="1"/>
    <col min="10" max="10" width="11.7109375" style="2" customWidth="1"/>
    <col min="11" max="12" width="9.140625" style="2"/>
    <col min="13" max="16384" width="9.140625" style="5"/>
  </cols>
  <sheetData>
    <row r="1" spans="1:13">
      <c r="A1" s="1" t="s">
        <v>323</v>
      </c>
    </row>
    <row r="2" spans="1:13">
      <c r="A2" s="1"/>
    </row>
    <row r="3" spans="1:13">
      <c r="A3" s="20" t="s">
        <v>130</v>
      </c>
      <c r="B3" s="29">
        <v>1.5512499999999999E-10</v>
      </c>
      <c r="C3" s="2">
        <v>238</v>
      </c>
    </row>
    <row r="4" spans="1:13">
      <c r="A4" s="20" t="s">
        <v>321</v>
      </c>
      <c r="B4" s="29">
        <v>9.8484999999999996E-10</v>
      </c>
      <c r="C4" s="2">
        <v>235</v>
      </c>
    </row>
    <row r="5" spans="1:13">
      <c r="A5" s="2"/>
    </row>
    <row r="6" spans="1:13">
      <c r="A6" s="24" t="s">
        <v>287</v>
      </c>
      <c r="B6" s="24" t="s">
        <v>288</v>
      </c>
      <c r="C6" s="24" t="s">
        <v>289</v>
      </c>
      <c r="D6" s="35" t="s">
        <v>231</v>
      </c>
      <c r="M6" s="2"/>
    </row>
    <row r="7" spans="1:13">
      <c r="A7" s="7">
        <v>0</v>
      </c>
      <c r="B7" s="4">
        <f>(EXP($B$3*A7*10^6))-1</f>
        <v>0</v>
      </c>
      <c r="C7" s="4">
        <f t="shared" ref="C7:C13" si="0">(EXP($B$4*A7*10^6))-1</f>
        <v>0</v>
      </c>
      <c r="D7" s="34">
        <f>(1/137.88)*(B4/B3)</f>
        <v>4.6045481630781954E-2</v>
      </c>
      <c r="M7" s="2"/>
    </row>
    <row r="8" spans="1:13">
      <c r="A8" s="7">
        <v>0.5</v>
      </c>
      <c r="B8" s="4">
        <f>(EXP($B$3*A8*10^6))-1</f>
        <v>7.7565508048493825E-5</v>
      </c>
      <c r="C8" s="4">
        <f t="shared" si="0"/>
        <v>4.9254626109340727E-4</v>
      </c>
      <c r="D8" s="34">
        <f t="shared" ref="D8:D13" si="1">(1/137.88)*(C8/B8)</f>
        <v>4.6055034347027367E-2</v>
      </c>
      <c r="M8" s="2"/>
    </row>
    <row r="9" spans="1:13">
      <c r="A9" s="7">
        <f>A8+0.5</f>
        <v>1</v>
      </c>
      <c r="B9" s="4">
        <f>(EXP($B$3*A9*10^6))-1</f>
        <v>1.5513703250502608E-4</v>
      </c>
      <c r="C9" s="4">
        <f t="shared" si="0"/>
        <v>9.8533512400633683E-4</v>
      </c>
      <c r="D9" s="34">
        <f t="shared" si="1"/>
        <v>4.6064589952861779E-2</v>
      </c>
      <c r="M9" s="2"/>
    </row>
    <row r="10" spans="1:13" ht="12" customHeight="1">
      <c r="A10" s="7">
        <f>A9+0.5</f>
        <v>1.5</v>
      </c>
      <c r="B10" s="4">
        <f t="shared" ref="B10:B73" si="2">(EXP($B$3*A10*10^6))-1</f>
        <v>2.3271457383611249E-4</v>
      </c>
      <c r="C10" s="4">
        <f t="shared" si="0"/>
        <v>1.4783667082309826E-3</v>
      </c>
      <c r="D10" s="34">
        <f t="shared" si="1"/>
        <v>4.6074148449247773E-2</v>
      </c>
      <c r="M10" s="2"/>
    </row>
    <row r="11" spans="1:13" ht="12" customHeight="1">
      <c r="A11" s="7">
        <f>A10+0.5</f>
        <v>2</v>
      </c>
      <c r="B11" s="4">
        <f t="shared" si="2"/>
        <v>3.102981325089349E-4</v>
      </c>
      <c r="C11" s="4">
        <f t="shared" si="0"/>
        <v>1.9716411333192685E-3</v>
      </c>
      <c r="D11" s="34">
        <f t="shared" si="1"/>
        <v>4.6083709837088725E-2</v>
      </c>
      <c r="M11" s="2"/>
    </row>
    <row r="12" spans="1:13" ht="12" customHeight="1">
      <c r="A12" s="7">
        <f>A11+0.5</f>
        <v>2.5</v>
      </c>
      <c r="B12" s="4">
        <f t="shared" si="2"/>
        <v>3.8788770898956493E-4</v>
      </c>
      <c r="C12" s="4">
        <f t="shared" si="0"/>
        <v>2.4651585188810721E-3</v>
      </c>
      <c r="D12" s="34">
        <f t="shared" si="1"/>
        <v>4.6093274117465631E-2</v>
      </c>
      <c r="M12" s="2"/>
    </row>
    <row r="13" spans="1:13" ht="12" customHeight="1">
      <c r="A13" s="7">
        <f>A12+0.5</f>
        <v>3</v>
      </c>
      <c r="B13" s="4">
        <f t="shared" si="2"/>
        <v>4.6548330374518443E-4</v>
      </c>
      <c r="C13" s="4">
        <f t="shared" si="0"/>
        <v>2.9589189845860009E-3</v>
      </c>
      <c r="D13" s="34">
        <f t="shared" si="1"/>
        <v>4.6102841291296812E-2</v>
      </c>
      <c r="M13" s="2"/>
    </row>
    <row r="14" spans="1:13" ht="12" customHeight="1">
      <c r="A14" s="7">
        <f t="shared" ref="A14:A77" si="3">A13+0.5</f>
        <v>3.5</v>
      </c>
      <c r="B14" s="4">
        <f t="shared" si="2"/>
        <v>5.4308491724275321E-4</v>
      </c>
      <c r="C14" s="4">
        <f t="shared" ref="C14:C77" si="4">(EXP($B$4*A14*10^6))-1</f>
        <v>3.4529226501622823E-3</v>
      </c>
      <c r="D14" s="34">
        <f t="shared" ref="D14:D77" si="5">(1/137.88)*(C14/B14)</f>
        <v>4.611241135955213E-2</v>
      </c>
      <c r="M14" s="2"/>
    </row>
    <row r="15" spans="1:13" ht="12" customHeight="1">
      <c r="A15" s="7">
        <f t="shared" si="3"/>
        <v>4</v>
      </c>
      <c r="B15" s="4">
        <f t="shared" si="2"/>
        <v>6.2069254994878698E-4</v>
      </c>
      <c r="C15" s="4">
        <f t="shared" si="4"/>
        <v>3.9471696353969854E-3</v>
      </c>
      <c r="D15" s="34">
        <f t="shared" si="5"/>
        <v>4.6121984323239835E-2</v>
      </c>
      <c r="M15" s="2"/>
    </row>
    <row r="16" spans="1:13" ht="12" customHeight="1">
      <c r="A16" s="7">
        <f t="shared" si="3"/>
        <v>4.5</v>
      </c>
      <c r="B16" s="4">
        <f t="shared" si="2"/>
        <v>6.9830620233024554E-4</v>
      </c>
      <c r="C16" s="4">
        <f t="shared" si="4"/>
        <v>4.4416600601362433E-3</v>
      </c>
      <c r="D16" s="34">
        <f t="shared" si="5"/>
        <v>4.613156018332875E-2</v>
      </c>
      <c r="M16" s="2"/>
    </row>
    <row r="17" spans="1:13" ht="12.75" customHeight="1">
      <c r="A17" s="7">
        <f t="shared" si="3"/>
        <v>5</v>
      </c>
      <c r="B17" s="4">
        <f t="shared" si="2"/>
        <v>7.7592587485386666E-4</v>
      </c>
      <c r="C17" s="4">
        <f t="shared" si="4"/>
        <v>4.9363940442854748E-3</v>
      </c>
      <c r="D17" s="34">
        <f t="shared" si="5"/>
        <v>4.614113894080956E-2</v>
      </c>
      <c r="M17" s="2"/>
    </row>
    <row r="18" spans="1:13">
      <c r="A18" s="7">
        <f t="shared" si="3"/>
        <v>5.5</v>
      </c>
      <c r="B18" s="4">
        <f t="shared" si="2"/>
        <v>8.5355156798705423E-4</v>
      </c>
      <c r="C18" s="4">
        <f t="shared" si="4"/>
        <v>5.4313717078087187E-3</v>
      </c>
      <c r="D18" s="34">
        <f t="shared" si="5"/>
        <v>4.6150720596631126E-2</v>
      </c>
      <c r="L18" s="2" t="e">
        <f>LOOKUP(F96, D10:D240)</f>
        <v>#N/A</v>
      </c>
      <c r="M18" s="2"/>
    </row>
    <row r="19" spans="1:13">
      <c r="A19" s="7">
        <f t="shared" si="3"/>
        <v>6</v>
      </c>
      <c r="B19" s="4">
        <f t="shared" si="2"/>
        <v>9.31183282196546E-4</v>
      </c>
      <c r="C19" s="4">
        <f t="shared" si="4"/>
        <v>5.9265931707295216E-3</v>
      </c>
      <c r="D19" s="34">
        <f t="shared" si="5"/>
        <v>4.6160305151790759E-2</v>
      </c>
      <c r="J19" s="32"/>
      <c r="M19" s="2"/>
    </row>
    <row r="20" spans="1:13">
      <c r="A20" s="7">
        <f t="shared" si="3"/>
        <v>6.5</v>
      </c>
      <c r="B20" s="4">
        <f t="shared" si="2"/>
        <v>1.0088210179495238E-3</v>
      </c>
      <c r="C20" s="4">
        <f t="shared" si="4"/>
        <v>6.4220585531302721E-3</v>
      </c>
      <c r="D20" s="34">
        <f t="shared" si="5"/>
        <v>4.6169892607259962E-2</v>
      </c>
      <c r="E20" s="4"/>
      <c r="J20" s="32"/>
    </row>
    <row r="21" spans="1:13">
      <c r="A21" s="7">
        <f t="shared" si="3"/>
        <v>7</v>
      </c>
      <c r="B21" s="4">
        <f t="shared" si="2"/>
        <v>1.0864647757127255E-3</v>
      </c>
      <c r="C21" s="4">
        <f t="shared" si="4"/>
        <v>6.9177679751526444E-3</v>
      </c>
      <c r="D21" s="34">
        <f t="shared" si="5"/>
        <v>4.6179482964034214E-2</v>
      </c>
      <c r="J21" s="32"/>
    </row>
    <row r="22" spans="1:13">
      <c r="A22" s="7">
        <f t="shared" si="3"/>
        <v>7.5</v>
      </c>
      <c r="B22" s="4">
        <f t="shared" si="2"/>
        <v>1.1641145559535548E-3</v>
      </c>
      <c r="C22" s="4">
        <f t="shared" si="4"/>
        <v>7.4137215569973769E-3</v>
      </c>
      <c r="D22" s="34">
        <f t="shared" si="5"/>
        <v>4.6189076223079592E-2</v>
      </c>
      <c r="E22" s="4"/>
    </row>
    <row r="23" spans="1:13">
      <c r="A23" s="7">
        <f t="shared" si="3"/>
        <v>8</v>
      </c>
      <c r="B23" s="4">
        <f t="shared" si="2"/>
        <v>1.2417703591389717E-3</v>
      </c>
      <c r="C23" s="4">
        <f t="shared" si="4"/>
        <v>7.9099194189247157E-3</v>
      </c>
      <c r="D23" s="34">
        <f t="shared" si="5"/>
        <v>4.6198672385385706E-2</v>
      </c>
    </row>
    <row r="24" spans="1:13">
      <c r="A24" s="7">
        <f t="shared" si="3"/>
        <v>8.5</v>
      </c>
      <c r="B24" s="4">
        <f t="shared" si="2"/>
        <v>1.3194321857361579E-3</v>
      </c>
      <c r="C24" s="4">
        <f t="shared" si="4"/>
        <v>8.4063616812535269E-3</v>
      </c>
      <c r="D24" s="34">
        <f t="shared" si="5"/>
        <v>4.620827145193053E-2</v>
      </c>
      <c r="E24" s="4"/>
    </row>
    <row r="25" spans="1:13">
      <c r="A25" s="7">
        <f t="shared" si="3"/>
        <v>9</v>
      </c>
      <c r="B25" s="4">
        <f t="shared" si="2"/>
        <v>1.3971000362125174E-3</v>
      </c>
      <c r="C25" s="4">
        <f t="shared" si="4"/>
        <v>8.9030484643624064E-3</v>
      </c>
      <c r="D25" s="34">
        <f t="shared" si="5"/>
        <v>4.6217873423689389E-2</v>
      </c>
    </row>
    <row r="26" spans="1:13">
      <c r="A26" s="7">
        <f t="shared" si="3"/>
        <v>9.5</v>
      </c>
      <c r="B26" s="4">
        <f t="shared" si="2"/>
        <v>1.47477391103501E-3</v>
      </c>
      <c r="C26" s="4">
        <f t="shared" si="4"/>
        <v>9.3999798886894581E-3</v>
      </c>
      <c r="D26" s="34">
        <f t="shared" si="5"/>
        <v>4.6227478301655328E-2</v>
      </c>
      <c r="E26" s="4"/>
    </row>
    <row r="27" spans="1:13">
      <c r="A27" s="7">
        <f t="shared" si="3"/>
        <v>10</v>
      </c>
      <c r="B27" s="4">
        <f t="shared" si="2"/>
        <v>1.5524538106712615E-3</v>
      </c>
      <c r="C27" s="4">
        <f t="shared" si="4"/>
        <v>9.8971560747314058E-3</v>
      </c>
      <c r="D27" s="34">
        <f t="shared" si="5"/>
        <v>4.6237086086797476E-2</v>
      </c>
    </row>
    <row r="28" spans="1:13">
      <c r="A28" s="7">
        <f t="shared" si="3"/>
        <v>10.5</v>
      </c>
      <c r="B28" s="4">
        <f t="shared" si="2"/>
        <v>1.6301397355882319E-3</v>
      </c>
      <c r="C28" s="4">
        <f t="shared" si="4"/>
        <v>1.0394577143044925E-2</v>
      </c>
      <c r="D28" s="34">
        <f t="shared" si="5"/>
        <v>4.6246696780110376E-2</v>
      </c>
      <c r="E28" s="4"/>
    </row>
    <row r="29" spans="1:13">
      <c r="A29" s="7">
        <f t="shared" si="3"/>
        <v>11</v>
      </c>
      <c r="B29" s="4">
        <f t="shared" si="2"/>
        <v>1.707831686253547E-3</v>
      </c>
      <c r="C29" s="4">
        <f t="shared" si="4"/>
        <v>1.0892243214245978E-2</v>
      </c>
      <c r="D29" s="34">
        <f t="shared" si="5"/>
        <v>4.6256310382569277E-2</v>
      </c>
    </row>
    <row r="30" spans="1:13">
      <c r="A30" s="7">
        <f t="shared" si="3"/>
        <v>11.5</v>
      </c>
      <c r="B30" s="4">
        <f t="shared" si="2"/>
        <v>1.7855296631343887E-3</v>
      </c>
      <c r="C30" s="4">
        <f t="shared" si="4"/>
        <v>1.139015440900959E-2</v>
      </c>
      <c r="D30" s="34">
        <f t="shared" si="5"/>
        <v>4.6265926895162138E-2</v>
      </c>
      <c r="E30" s="4"/>
    </row>
    <row r="31" spans="1:13">
      <c r="A31" s="7">
        <f t="shared" si="3"/>
        <v>12</v>
      </c>
      <c r="B31" s="4">
        <f t="shared" si="2"/>
        <v>1.8632336666983829E-3</v>
      </c>
      <c r="C31" s="4">
        <f t="shared" si="4"/>
        <v>1.1888310848070516E-2</v>
      </c>
      <c r="D31" s="34">
        <f t="shared" si="5"/>
        <v>4.6275546318867489E-2</v>
      </c>
      <c r="F31" s="4">
        <v>6.5476074751547028E-2</v>
      </c>
      <c r="G31" s="4">
        <v>2.1913704905970302E-3</v>
      </c>
      <c r="H31" s="4">
        <f>F31+G31</f>
        <v>6.7667445242144061E-2</v>
      </c>
    </row>
    <row r="32" spans="1:13">
      <c r="A32" s="7">
        <f t="shared" si="3"/>
        <v>12.5</v>
      </c>
      <c r="B32" s="4">
        <f t="shared" si="2"/>
        <v>1.9409436974127114E-3</v>
      </c>
      <c r="C32" s="4">
        <f t="shared" si="4"/>
        <v>1.2386712652222798E-2</v>
      </c>
      <c r="D32" s="34">
        <f t="shared" si="5"/>
        <v>4.6285168654675787E-2</v>
      </c>
    </row>
    <row r="33" spans="1:12">
      <c r="A33" s="7">
        <f t="shared" si="3"/>
        <v>13</v>
      </c>
      <c r="B33" s="4">
        <f t="shared" si="2"/>
        <v>2.0186597557452224E-3</v>
      </c>
      <c r="C33" s="4">
        <f t="shared" si="4"/>
        <v>1.2885359942320429E-2</v>
      </c>
      <c r="D33" s="34">
        <f t="shared" si="5"/>
        <v>4.6294793903564023E-2</v>
      </c>
      <c r="F33" s="435" t="s">
        <v>179</v>
      </c>
      <c r="G33" s="436"/>
      <c r="H33" s="436"/>
    </row>
    <row r="34" spans="1:12">
      <c r="A34" s="7">
        <f t="shared" si="3"/>
        <v>13.5</v>
      </c>
      <c r="B34" s="4">
        <f t="shared" si="2"/>
        <v>2.0963818421630975E-3</v>
      </c>
      <c r="C34" s="4">
        <f t="shared" si="4"/>
        <v>1.3384252839276467E-2</v>
      </c>
      <c r="D34" s="34">
        <f t="shared" si="5"/>
        <v>4.6304422066524527E-2</v>
      </c>
      <c r="F34" s="436" t="s">
        <v>180</v>
      </c>
      <c r="G34" s="437" t="s">
        <v>181</v>
      </c>
      <c r="H34" s="437" t="s">
        <v>253</v>
      </c>
    </row>
    <row r="35" spans="1:12">
      <c r="A35" s="7">
        <f t="shared" si="3"/>
        <v>14</v>
      </c>
      <c r="B35" s="4">
        <f t="shared" si="2"/>
        <v>2.1741099571344069E-3</v>
      </c>
      <c r="C35" s="4">
        <f t="shared" si="4"/>
        <v>1.3883391464063477E-2</v>
      </c>
      <c r="D35" s="34">
        <f t="shared" si="5"/>
        <v>4.6314053144530576E-2</v>
      </c>
      <c r="F35" s="22">
        <v>0</v>
      </c>
      <c r="G35" s="196">
        <f>(EXP($B$4*F35*10^6))-1</f>
        <v>0</v>
      </c>
      <c r="H35" s="196">
        <f>(EXP($B$3*F35*10^6))-1</f>
        <v>0</v>
      </c>
    </row>
    <row r="36" spans="1:12">
      <c r="A36" s="7">
        <f t="shared" si="3"/>
        <v>14.5</v>
      </c>
      <c r="B36" s="4">
        <f t="shared" si="2"/>
        <v>2.2518441011261103E-3</v>
      </c>
      <c r="C36" s="4">
        <f t="shared" si="4"/>
        <v>1.4382775937713754E-2</v>
      </c>
      <c r="D36" s="34">
        <f t="shared" si="5"/>
        <v>4.6323687138581461E-2</v>
      </c>
      <c r="F36" s="22">
        <v>100</v>
      </c>
      <c r="G36" s="196">
        <v>0.10349785180247029</v>
      </c>
      <c r="H36" s="196">
        <v>1.5633443397007118E-2</v>
      </c>
    </row>
    <row r="37" spans="1:12">
      <c r="A37" s="7">
        <f t="shared" si="3"/>
        <v>15</v>
      </c>
      <c r="B37" s="4">
        <f t="shared" si="2"/>
        <v>2.3295842746064999E-3</v>
      </c>
      <c r="C37" s="4">
        <f t="shared" si="4"/>
        <v>1.4882406381319546E-2</v>
      </c>
      <c r="D37" s="34">
        <f t="shared" si="5"/>
        <v>4.6333324049650237E-2</v>
      </c>
      <c r="F37" s="22">
        <v>200</v>
      </c>
      <c r="G37" s="196">
        <v>0.21770750893266655</v>
      </c>
      <c r="H37" s="196">
        <v>3.1511291346461689E-2</v>
      </c>
    </row>
    <row r="38" spans="1:12">
      <c r="A38" s="7">
        <f t="shared" si="3"/>
        <v>15.5</v>
      </c>
      <c r="B38" s="4">
        <f t="shared" si="2"/>
        <v>2.4073304780427573E-3</v>
      </c>
      <c r="C38" s="4">
        <f t="shared" si="4"/>
        <v>1.5382282916032386E-2</v>
      </c>
      <c r="D38" s="34">
        <f t="shared" si="5"/>
        <v>4.6342963878732935E-2</v>
      </c>
      <c r="F38" s="22">
        <v>300</v>
      </c>
      <c r="G38" s="196">
        <v>0.34373762023093479</v>
      </c>
      <c r="H38" s="196">
        <v>4.763736473310054E-2</v>
      </c>
    </row>
    <row r="39" spans="1:12">
      <c r="A39" s="7">
        <f t="shared" si="3"/>
        <v>16</v>
      </c>
      <c r="B39" s="4">
        <f t="shared" si="2"/>
        <v>2.4850827119027308E-3</v>
      </c>
      <c r="C39" s="4">
        <f t="shared" si="4"/>
        <v>1.5882405663063093E-2</v>
      </c>
      <c r="D39" s="34">
        <f t="shared" si="5"/>
        <v>4.6352606626811815E-2</v>
      </c>
      <c r="F39" s="22">
        <v>400</v>
      </c>
      <c r="G39" s="196">
        <v>0.48281157731100022</v>
      </c>
      <c r="H39" s="196">
        <v>6.4015544175245243E-2</v>
      </c>
    </row>
    <row r="40" spans="1:12">
      <c r="A40" s="7">
        <f t="shared" si="3"/>
        <v>16.5</v>
      </c>
      <c r="B40" s="4">
        <f t="shared" si="2"/>
        <v>2.5628409766542681E-3</v>
      </c>
      <c r="C40" s="4">
        <f t="shared" si="4"/>
        <v>1.6382774743683104E-2</v>
      </c>
      <c r="D40" s="34">
        <f t="shared" si="5"/>
        <v>4.636225229487323E-2</v>
      </c>
      <c r="F40" s="22">
        <v>500</v>
      </c>
      <c r="G40" s="196">
        <v>0.63627939019052127</v>
      </c>
      <c r="H40" s="196">
        <v>8.0649770958644673E-2</v>
      </c>
    </row>
    <row r="41" spans="1:12">
      <c r="A41" s="7">
        <f t="shared" si="3"/>
        <v>17</v>
      </c>
      <c r="B41" s="4">
        <f t="shared" si="2"/>
        <v>2.6406052727652174E-3</v>
      </c>
      <c r="C41" s="4">
        <f t="shared" si="4"/>
        <v>1.6883390279222921E-2</v>
      </c>
      <c r="D41" s="34">
        <f t="shared" si="5"/>
        <v>4.6371900883902729E-2</v>
      </c>
      <c r="F41" s="22">
        <v>1000</v>
      </c>
      <c r="G41" s="196">
        <v>1.6774102427622641</v>
      </c>
      <c r="H41" s="196">
        <v>0.16780392747297124</v>
      </c>
    </row>
    <row r="42" spans="1:12">
      <c r="A42" s="7">
        <f t="shared" si="3"/>
        <v>17.5</v>
      </c>
      <c r="B42" s="4">
        <f t="shared" si="2"/>
        <v>2.7183756007032045E-3</v>
      </c>
      <c r="C42" s="4">
        <f t="shared" si="4"/>
        <v>1.7384252391072996E-2</v>
      </c>
      <c r="D42" s="34">
        <f t="shared" si="5"/>
        <v>4.6381552394891321E-2</v>
      </c>
      <c r="F42" s="22">
        <v>1500</v>
      </c>
      <c r="G42" s="196">
        <v>3.3809911993168926</v>
      </c>
      <c r="H42" s="196">
        <v>0.26198704674827189</v>
      </c>
    </row>
    <row r="43" spans="1:12">
      <c r="A43" s="7">
        <f t="shared" si="3"/>
        <v>18</v>
      </c>
      <c r="B43" s="4">
        <f t="shared" si="2"/>
        <v>2.7961519609360774E-3</v>
      </c>
      <c r="C43" s="4">
        <f t="shared" si="4"/>
        <v>1.7885361200683736E-2</v>
      </c>
      <c r="D43" s="34">
        <f t="shared" si="5"/>
        <v>4.6391206828827303E-2</v>
      </c>
      <c r="F43" s="22">
        <v>2000</v>
      </c>
      <c r="G43" s="196">
        <v>6.1685256080482853</v>
      </c>
      <c r="H43" s="196">
        <v>0.36376601302129652</v>
      </c>
    </row>
    <row r="44" spans="1:12">
      <c r="A44" s="7">
        <f t="shared" si="3"/>
        <v>18.5</v>
      </c>
      <c r="B44" s="4">
        <f t="shared" si="2"/>
        <v>2.8739343539321283E-3</v>
      </c>
      <c r="C44" s="4">
        <f t="shared" si="4"/>
        <v>1.8386716829564831E-2</v>
      </c>
      <c r="D44" s="34">
        <f t="shared" si="5"/>
        <v>4.6400864186691336E-2</v>
      </c>
      <c r="F44" s="22">
        <v>2500</v>
      </c>
      <c r="G44" s="196">
        <v>10.729710710502383</v>
      </c>
      <c r="H44" s="196">
        <v>0.47375342961264799</v>
      </c>
    </row>
    <row r="45" spans="1:12">
      <c r="A45" s="7">
        <f t="shared" si="3"/>
        <v>19</v>
      </c>
      <c r="B45" s="4">
        <f t="shared" si="2"/>
        <v>2.9517227801587609E-3</v>
      </c>
      <c r="C45" s="4">
        <f t="shared" si="4"/>
        <v>1.8888319399286591E-2</v>
      </c>
      <c r="D45" s="34">
        <f t="shared" si="5"/>
        <v>4.6410524469481657E-2</v>
      </c>
      <c r="F45" s="22">
        <v>3000</v>
      </c>
      <c r="G45" s="196">
        <v>18.193083888492062</v>
      </c>
      <c r="H45" s="196">
        <v>0.59261130616042501</v>
      </c>
    </row>
    <row r="46" spans="1:12">
      <c r="A46" s="7">
        <f t="shared" si="3"/>
        <v>19.5</v>
      </c>
      <c r="B46" s="4">
        <f t="shared" si="2"/>
        <v>3.0295172400842674E-3</v>
      </c>
      <c r="C46" s="4">
        <f t="shared" si="4"/>
        <v>1.939016903147861E-2</v>
      </c>
      <c r="D46" s="34">
        <f t="shared" si="5"/>
        <v>4.6420187678181381E-2</v>
      </c>
      <c r="F46" s="22">
        <v>3500</v>
      </c>
      <c r="G46" s="196">
        <v>30.405247600937308</v>
      </c>
      <c r="H46" s="196">
        <v>0.7210550432284113</v>
      </c>
    </row>
    <row r="47" spans="1:12" s="1" customFormat="1">
      <c r="A47" s="7">
        <f t="shared" si="3"/>
        <v>20</v>
      </c>
      <c r="B47" s="4">
        <f t="shared" si="2"/>
        <v>3.1073177341767177E-3</v>
      </c>
      <c r="C47" s="4">
        <f t="shared" si="4"/>
        <v>1.9892265847830437E-2</v>
      </c>
      <c r="D47" s="34">
        <f t="shared" si="5"/>
        <v>4.6429853813778503E-2</v>
      </c>
      <c r="F47" s="22">
        <v>4000</v>
      </c>
      <c r="G47" s="196">
        <v>50.387759393244046</v>
      </c>
      <c r="H47" s="196">
        <v>0.85985773827200274</v>
      </c>
      <c r="J47" s="19"/>
      <c r="K47" s="19"/>
      <c r="L47" s="19"/>
    </row>
    <row r="48" spans="1:12">
      <c r="A48" s="7">
        <f t="shared" si="3"/>
        <v>20.5</v>
      </c>
      <c r="B48" s="4">
        <f t="shared" si="2"/>
        <v>3.18512426290396E-3</v>
      </c>
      <c r="C48" s="4">
        <f t="shared" si="4"/>
        <v>2.0394609970092015E-2</v>
      </c>
      <c r="D48" s="34">
        <f t="shared" si="5"/>
        <v>4.6439522877266333E-2</v>
      </c>
      <c r="F48" s="22">
        <v>4500</v>
      </c>
      <c r="G48" s="196">
        <v>83.084731603234587</v>
      </c>
      <c r="H48" s="196">
        <v>1.0098548388793027</v>
      </c>
    </row>
    <row r="49" spans="1:4">
      <c r="A49" s="7">
        <f t="shared" si="3"/>
        <v>21</v>
      </c>
      <c r="B49" s="4">
        <f t="shared" si="2"/>
        <v>3.2629368267340642E-3</v>
      </c>
      <c r="C49" s="4">
        <f t="shared" si="4"/>
        <v>2.0897201520072795E-2</v>
      </c>
      <c r="D49" s="34">
        <f t="shared" si="5"/>
        <v>4.6449194869634482E-2</v>
      </c>
    </row>
    <row r="50" spans="1:4">
      <c r="A50" s="7">
        <f t="shared" si="3"/>
        <v>21.5</v>
      </c>
      <c r="B50" s="4">
        <f t="shared" si="2"/>
        <v>3.3407554261351002E-3</v>
      </c>
      <c r="C50" s="4">
        <f t="shared" si="4"/>
        <v>2.140004061964218E-2</v>
      </c>
      <c r="D50" s="34">
        <f t="shared" si="5"/>
        <v>4.6458869791873365E-2</v>
      </c>
    </row>
    <row r="51" spans="1:4">
      <c r="A51" s="7">
        <f t="shared" si="3"/>
        <v>22</v>
      </c>
      <c r="B51" s="4">
        <f t="shared" si="2"/>
        <v>3.4185800615755824E-3</v>
      </c>
      <c r="C51" s="4">
        <f t="shared" si="4"/>
        <v>2.1903127390730193E-2</v>
      </c>
      <c r="D51" s="34">
        <f t="shared" si="5"/>
        <v>4.6468547644969473E-2</v>
      </c>
    </row>
    <row r="52" spans="1:4">
      <c r="A52" s="7">
        <f t="shared" si="3"/>
        <v>22.5</v>
      </c>
      <c r="B52" s="4">
        <f t="shared" si="2"/>
        <v>3.4964107335233585E-3</v>
      </c>
      <c r="C52" s="4">
        <f t="shared" si="4"/>
        <v>2.240646195532614E-2</v>
      </c>
      <c r="D52" s="34">
        <f t="shared" si="5"/>
        <v>4.6478228429917709E-2</v>
      </c>
    </row>
    <row r="53" spans="1:4">
      <c r="A53" s="7">
        <f t="shared" si="3"/>
        <v>23</v>
      </c>
      <c r="B53" s="4">
        <f t="shared" si="2"/>
        <v>3.5742474424467208E-3</v>
      </c>
      <c r="C53" s="4">
        <f t="shared" si="4"/>
        <v>2.291004443548017E-2</v>
      </c>
      <c r="D53" s="34">
        <f t="shared" si="5"/>
        <v>4.6487912147709282E-2</v>
      </c>
    </row>
    <row r="54" spans="1:4">
      <c r="A54" s="7">
        <f t="shared" si="3"/>
        <v>23.5</v>
      </c>
      <c r="B54" s="4">
        <f t="shared" si="2"/>
        <v>3.6520901888139612E-3</v>
      </c>
      <c r="C54" s="4">
        <f t="shared" si="4"/>
        <v>2.3413874953301717E-2</v>
      </c>
      <c r="D54" s="34">
        <f t="shared" si="5"/>
        <v>4.6497598799334537E-2</v>
      </c>
    </row>
    <row r="55" spans="1:4">
      <c r="A55" s="7">
        <f t="shared" si="3"/>
        <v>24</v>
      </c>
      <c r="B55" s="4">
        <f t="shared" si="2"/>
        <v>3.7299389730933719E-3</v>
      </c>
      <c r="C55" s="4">
        <f t="shared" si="4"/>
        <v>2.3917953630961275E-2</v>
      </c>
      <c r="D55" s="34">
        <f t="shared" si="5"/>
        <v>4.6507288385786542E-2</v>
      </c>
    </row>
    <row r="56" spans="1:4">
      <c r="A56" s="7">
        <f t="shared" si="3"/>
        <v>24.5</v>
      </c>
      <c r="B56" s="4">
        <f t="shared" si="2"/>
        <v>3.8077937957532448E-3</v>
      </c>
      <c r="C56" s="4">
        <f t="shared" si="4"/>
        <v>2.4422280590688628E-2</v>
      </c>
      <c r="D56" s="34">
        <f t="shared" si="5"/>
        <v>4.6516980908057406E-2</v>
      </c>
    </row>
    <row r="57" spans="1:4">
      <c r="A57" s="7">
        <f t="shared" si="3"/>
        <v>25</v>
      </c>
      <c r="B57" s="4">
        <f t="shared" si="2"/>
        <v>3.8856546572620942E-3</v>
      </c>
      <c r="C57" s="4">
        <f t="shared" si="4"/>
        <v>2.4926855954774618E-2</v>
      </c>
      <c r="D57" s="34">
        <f t="shared" si="5"/>
        <v>4.6526676367138968E-2</v>
      </c>
    </row>
    <row r="58" spans="1:4">
      <c r="A58" s="7">
        <f t="shared" si="3"/>
        <v>25.5</v>
      </c>
      <c r="B58" s="4">
        <f t="shared" si="2"/>
        <v>3.9635215580879901E-3</v>
      </c>
      <c r="C58" s="4">
        <f t="shared" si="4"/>
        <v>2.5431679845569377E-2</v>
      </c>
      <c r="D58" s="34">
        <f t="shared" si="5"/>
        <v>4.6536374764027423E-2</v>
      </c>
    </row>
    <row r="59" spans="1:4">
      <c r="A59" s="7">
        <f t="shared" si="3"/>
        <v>26</v>
      </c>
      <c r="B59" s="4">
        <f t="shared" si="2"/>
        <v>4.0413944986998906E-3</v>
      </c>
      <c r="C59" s="4">
        <f t="shared" si="4"/>
        <v>2.5936752385484096E-2</v>
      </c>
      <c r="D59" s="34">
        <f t="shared" si="5"/>
        <v>4.6546076099710711E-2</v>
      </c>
    </row>
    <row r="60" spans="1:4">
      <c r="A60" s="7">
        <f t="shared" si="3"/>
        <v>26.5</v>
      </c>
      <c r="B60" s="4">
        <f t="shared" si="2"/>
        <v>4.1192734795658659E-3</v>
      </c>
      <c r="C60" s="4">
        <f t="shared" si="4"/>
        <v>2.6442073696989921E-2</v>
      </c>
      <c r="D60" s="34">
        <f t="shared" si="5"/>
        <v>4.6555780375187372E-2</v>
      </c>
    </row>
    <row r="61" spans="1:4">
      <c r="A61" s="7">
        <f t="shared" si="3"/>
        <v>27</v>
      </c>
      <c r="B61" s="4">
        <f t="shared" si="2"/>
        <v>4.1971585011546519E-3</v>
      </c>
      <c r="C61" s="4">
        <f t="shared" si="4"/>
        <v>2.694764390261839E-2</v>
      </c>
      <c r="D61" s="34">
        <f t="shared" si="5"/>
        <v>4.6565487591449121E-2</v>
      </c>
    </row>
    <row r="62" spans="1:4">
      <c r="A62" s="7">
        <f t="shared" si="3"/>
        <v>27.5</v>
      </c>
      <c r="B62" s="4">
        <f t="shared" si="2"/>
        <v>4.2750495639345409E-3</v>
      </c>
      <c r="C62" s="4">
        <f t="shared" si="4"/>
        <v>2.7453463124961441E-2</v>
      </c>
      <c r="D62" s="34">
        <f t="shared" si="5"/>
        <v>4.6575197749493508E-2</v>
      </c>
    </row>
    <row r="63" spans="1:4">
      <c r="A63" s="7">
        <f t="shared" si="3"/>
        <v>28</v>
      </c>
      <c r="B63" s="4">
        <f t="shared" si="2"/>
        <v>4.352946668374269E-3</v>
      </c>
      <c r="C63" s="4">
        <f t="shared" si="4"/>
        <v>2.7959531486671185E-2</v>
      </c>
      <c r="D63" s="34">
        <f t="shared" si="5"/>
        <v>4.6584910850313521E-2</v>
      </c>
    </row>
    <row r="64" spans="1:4">
      <c r="A64" s="7">
        <f t="shared" si="3"/>
        <v>28.5</v>
      </c>
      <c r="B64" s="4">
        <f t="shared" si="2"/>
        <v>4.4308498149425724E-3</v>
      </c>
      <c r="C64" s="4">
        <f t="shared" si="4"/>
        <v>2.8465849110460351E-2</v>
      </c>
      <c r="D64" s="34">
        <f t="shared" si="5"/>
        <v>4.659462689490336E-2</v>
      </c>
    </row>
    <row r="65" spans="1:4">
      <c r="A65" s="7">
        <f t="shared" si="3"/>
        <v>29</v>
      </c>
      <c r="B65" s="4">
        <f t="shared" si="2"/>
        <v>4.5087590041081871E-3</v>
      </c>
      <c r="C65" s="4">
        <f t="shared" si="4"/>
        <v>2.8972416119102062E-2</v>
      </c>
      <c r="D65" s="34">
        <f t="shared" si="5"/>
        <v>4.660434588425795E-2</v>
      </c>
    </row>
    <row r="66" spans="1:4">
      <c r="A66" s="7">
        <f t="shared" si="3"/>
        <v>29.5</v>
      </c>
      <c r="B66" s="4">
        <f t="shared" si="2"/>
        <v>4.5866742363394053E-3</v>
      </c>
      <c r="C66" s="4">
        <f t="shared" si="4"/>
        <v>2.9479232635429842E-2</v>
      </c>
      <c r="D66" s="34">
        <f t="shared" si="5"/>
        <v>4.6614067819377394E-2</v>
      </c>
    </row>
    <row r="67" spans="1:4">
      <c r="A67" s="7">
        <f t="shared" si="3"/>
        <v>30</v>
      </c>
      <c r="B67" s="4">
        <f t="shared" si="2"/>
        <v>4.6645955121051852E-3</v>
      </c>
      <c r="C67" s="4">
        <f t="shared" si="4"/>
        <v>2.9986298782337828E-2</v>
      </c>
      <c r="D67" s="34">
        <f t="shared" si="5"/>
        <v>4.6623792701255773E-2</v>
      </c>
    </row>
    <row r="68" spans="1:4">
      <c r="A68" s="7">
        <f t="shared" si="3"/>
        <v>30.5</v>
      </c>
      <c r="B68" s="4">
        <f t="shared" si="2"/>
        <v>4.742522831874485E-3</v>
      </c>
      <c r="C68" s="4">
        <f t="shared" si="4"/>
        <v>3.0493614682780779E-2</v>
      </c>
      <c r="D68" s="34">
        <f t="shared" si="5"/>
        <v>4.6633520530888144E-2</v>
      </c>
    </row>
    <row r="69" spans="1:4">
      <c r="A69" s="7">
        <f t="shared" si="3"/>
        <v>31</v>
      </c>
      <c r="B69" s="4">
        <f t="shared" si="2"/>
        <v>4.8204561961158188E-3</v>
      </c>
      <c r="C69" s="4">
        <f t="shared" si="4"/>
        <v>3.1001180459773403E-2</v>
      </c>
      <c r="D69" s="34">
        <f t="shared" si="5"/>
        <v>4.6643251309273784E-2</v>
      </c>
    </row>
    <row r="70" spans="1:4">
      <c r="A70" s="7">
        <f t="shared" si="3"/>
        <v>31.5</v>
      </c>
      <c r="B70" s="4">
        <f t="shared" si="2"/>
        <v>4.8983956052981448E-3</v>
      </c>
      <c r="C70" s="4">
        <f t="shared" si="4"/>
        <v>3.1508996236391917E-2</v>
      </c>
      <c r="D70" s="34">
        <f t="shared" si="5"/>
        <v>4.6652985037409639E-2</v>
      </c>
    </row>
    <row r="71" spans="1:4">
      <c r="A71" s="7">
        <f t="shared" si="3"/>
        <v>32</v>
      </c>
      <c r="B71" s="4">
        <f t="shared" si="2"/>
        <v>4.9763410598904212E-3</v>
      </c>
      <c r="C71" s="4">
        <f t="shared" si="4"/>
        <v>3.2017062135772489E-2</v>
      </c>
      <c r="D71" s="34">
        <f t="shared" si="5"/>
        <v>4.6662721716292432E-2</v>
      </c>
    </row>
    <row r="72" spans="1:4">
      <c r="A72" s="7">
        <f t="shared" si="3"/>
        <v>32.5</v>
      </c>
      <c r="B72" s="4">
        <f t="shared" si="2"/>
        <v>5.0542925603613842E-3</v>
      </c>
      <c r="C72" s="4">
        <f t="shared" si="4"/>
        <v>3.2525378281112127E-2</v>
      </c>
      <c r="D72" s="34">
        <f t="shared" si="5"/>
        <v>4.6672461346921962E-2</v>
      </c>
    </row>
    <row r="73" spans="1:4">
      <c r="A73" s="7">
        <f t="shared" si="3"/>
        <v>33</v>
      </c>
      <c r="B73" s="4">
        <f t="shared" si="2"/>
        <v>5.132250107180214E-3</v>
      </c>
      <c r="C73" s="4">
        <f t="shared" si="4"/>
        <v>3.3033944795668457E-2</v>
      </c>
      <c r="D73" s="34">
        <f t="shared" si="5"/>
        <v>4.6682203930294479E-2</v>
      </c>
    </row>
    <row r="74" spans="1:4">
      <c r="A74" s="7">
        <f t="shared" si="3"/>
        <v>33.5</v>
      </c>
      <c r="B74" s="4">
        <f t="shared" ref="B74:B137" si="6">(EXP($B$3*A74*10^6))-1</f>
        <v>5.2102137008156468E-3</v>
      </c>
      <c r="C74" s="4">
        <f t="shared" si="4"/>
        <v>3.354276180276039E-2</v>
      </c>
      <c r="D74" s="34">
        <f t="shared" si="5"/>
        <v>4.6691949467411835E-2</v>
      </c>
    </row>
    <row r="75" spans="1:4">
      <c r="A75" s="7">
        <f t="shared" si="3"/>
        <v>34</v>
      </c>
      <c r="B75" s="4">
        <f t="shared" si="6"/>
        <v>5.2881833417368629E-3</v>
      </c>
      <c r="C75" s="4">
        <f t="shared" si="4"/>
        <v>3.4051829425766567E-2</v>
      </c>
      <c r="D75" s="34">
        <f t="shared" si="5"/>
        <v>4.67016979592711E-2</v>
      </c>
    </row>
    <row r="76" spans="1:4">
      <c r="A76" s="7">
        <f t="shared" si="3"/>
        <v>34.5</v>
      </c>
      <c r="B76" s="4">
        <f t="shared" si="6"/>
        <v>5.3661590304128204E-3</v>
      </c>
      <c r="C76" s="4">
        <f t="shared" si="4"/>
        <v>3.4561147788127133E-2</v>
      </c>
      <c r="D76" s="34">
        <f t="shared" si="5"/>
        <v>4.671144940687303E-2</v>
      </c>
    </row>
    <row r="77" spans="1:4">
      <c r="A77" s="7">
        <f t="shared" si="3"/>
        <v>35</v>
      </c>
      <c r="B77" s="4">
        <f t="shared" si="6"/>
        <v>5.4441407673129216E-3</v>
      </c>
      <c r="C77" s="4">
        <f t="shared" si="4"/>
        <v>3.5070717013342634E-2</v>
      </c>
      <c r="D77" s="34">
        <f t="shared" si="5"/>
        <v>4.6721203811214689E-2</v>
      </c>
    </row>
    <row r="78" spans="1:4">
      <c r="A78" s="7">
        <f t="shared" ref="A78:A141" si="7">A77+0.5</f>
        <v>35.5</v>
      </c>
      <c r="B78" s="4">
        <f t="shared" si="6"/>
        <v>5.5221285529059028E-3</v>
      </c>
      <c r="C78" s="4">
        <f t="shared" ref="C78:C141" si="8">(EXP($B$4*A78*10^6))-1</f>
        <v>3.5580537224974895E-2</v>
      </c>
      <c r="D78" s="34">
        <f t="shared" ref="D78:D141" si="9">(1/137.88)*(C78/B78)</f>
        <v>4.673096117330016E-2</v>
      </c>
    </row>
    <row r="79" spans="1:4">
      <c r="A79" s="7">
        <f t="shared" si="7"/>
        <v>36</v>
      </c>
      <c r="B79" s="4">
        <f t="shared" si="6"/>
        <v>5.6001223876609441E-3</v>
      </c>
      <c r="C79" s="4">
        <f t="shared" si="8"/>
        <v>3.6090608546646363E-2</v>
      </c>
      <c r="D79" s="34">
        <f t="shared" si="9"/>
        <v>4.6740721494129979E-2</v>
      </c>
    </row>
    <row r="80" spans="1:4">
      <c r="A80" s="7">
        <f t="shared" si="7"/>
        <v>36.5</v>
      </c>
      <c r="B80" s="4">
        <f t="shared" si="6"/>
        <v>5.6781222720476698E-3</v>
      </c>
      <c r="C80" s="4">
        <f t="shared" si="8"/>
        <v>3.6600931102040102E-2</v>
      </c>
      <c r="D80" s="34">
        <f t="shared" si="9"/>
        <v>4.6750484774701347E-2</v>
      </c>
    </row>
    <row r="81" spans="1:10">
      <c r="A81" s="7">
        <f t="shared" si="7"/>
        <v>37</v>
      </c>
      <c r="B81" s="4">
        <f t="shared" si="6"/>
        <v>5.7561282065348163E-3</v>
      </c>
      <c r="C81" s="4">
        <f t="shared" si="8"/>
        <v>3.7111505014900459E-2</v>
      </c>
      <c r="D81" s="34">
        <f t="shared" si="9"/>
        <v>4.6760251016019994E-2</v>
      </c>
    </row>
    <row r="82" spans="1:10">
      <c r="A82" s="7">
        <f t="shared" si="7"/>
        <v>37.5</v>
      </c>
      <c r="B82" s="4">
        <f t="shared" si="6"/>
        <v>5.8341401915920077E-3</v>
      </c>
      <c r="C82" s="4">
        <f t="shared" si="8"/>
        <v>3.7622330409032623E-2</v>
      </c>
      <c r="D82" s="34">
        <f t="shared" si="9"/>
        <v>4.6770020219084815E-2</v>
      </c>
    </row>
    <row r="83" spans="1:10">
      <c r="A83" s="7">
        <f t="shared" si="7"/>
        <v>38</v>
      </c>
      <c r="B83" s="4">
        <f t="shared" si="6"/>
        <v>5.9121582276884244E-3</v>
      </c>
      <c r="C83" s="4">
        <f t="shared" si="8"/>
        <v>3.8133407408302622E-2</v>
      </c>
      <c r="D83" s="34">
        <f t="shared" si="9"/>
        <v>4.6779792384898849E-2</v>
      </c>
    </row>
    <row r="84" spans="1:10">
      <c r="A84" s="7">
        <f t="shared" si="7"/>
        <v>38.5</v>
      </c>
      <c r="B84" s="4">
        <f t="shared" si="6"/>
        <v>5.9901823152936906E-3</v>
      </c>
      <c r="C84" s="4">
        <f t="shared" si="8"/>
        <v>3.864473613663777E-2</v>
      </c>
      <c r="D84" s="34">
        <f t="shared" si="9"/>
        <v>4.6789567514462602E-2</v>
      </c>
    </row>
    <row r="85" spans="1:10">
      <c r="A85" s="7">
        <f t="shared" si="7"/>
        <v>39</v>
      </c>
      <c r="B85" s="4">
        <f t="shared" si="6"/>
        <v>6.0682124548767646E-3</v>
      </c>
      <c r="C85" s="4">
        <f t="shared" si="8"/>
        <v>3.915631671802644E-2</v>
      </c>
      <c r="D85" s="34">
        <f t="shared" si="9"/>
        <v>4.6799345608782454E-2</v>
      </c>
    </row>
    <row r="86" spans="1:10">
      <c r="A86" s="7">
        <f t="shared" si="7"/>
        <v>39.5</v>
      </c>
      <c r="B86" s="4">
        <f t="shared" si="6"/>
        <v>6.1462486469070488E-3</v>
      </c>
      <c r="C86" s="4">
        <f t="shared" si="8"/>
        <v>3.9668149276517628E-2</v>
      </c>
      <c r="D86" s="34">
        <f t="shared" si="9"/>
        <v>4.6809126668861369E-2</v>
      </c>
    </row>
    <row r="87" spans="1:10">
      <c r="A87" s="7">
        <f t="shared" si="7"/>
        <v>40</v>
      </c>
      <c r="B87" s="4">
        <f t="shared" si="6"/>
        <v>6.2242908918543893E-3</v>
      </c>
      <c r="C87" s="4">
        <f t="shared" si="8"/>
        <v>4.018023393622161E-2</v>
      </c>
      <c r="D87" s="34">
        <f t="shared" si="9"/>
        <v>4.6818910695699795E-2</v>
      </c>
    </row>
    <row r="88" spans="1:10">
      <c r="A88" s="7">
        <f t="shared" si="7"/>
        <v>40.5</v>
      </c>
      <c r="B88" s="4">
        <f t="shared" si="6"/>
        <v>6.3023391901881887E-3</v>
      </c>
      <c r="C88" s="4">
        <f t="shared" si="8"/>
        <v>4.0692570821310392E-2</v>
      </c>
      <c r="D88" s="34">
        <f t="shared" si="9"/>
        <v>4.6828697690302984E-2</v>
      </c>
    </row>
    <row r="89" spans="1:10">
      <c r="A89" s="7">
        <f t="shared" si="7"/>
        <v>41</v>
      </c>
      <c r="B89" s="4">
        <f t="shared" si="6"/>
        <v>6.3803935423778491E-3</v>
      </c>
      <c r="C89" s="4">
        <f t="shared" si="8"/>
        <v>4.1205160056016155E-2</v>
      </c>
      <c r="D89" s="34">
        <f t="shared" si="9"/>
        <v>4.6838487653675598E-2</v>
      </c>
    </row>
    <row r="90" spans="1:10">
      <c r="A90" s="7">
        <f t="shared" si="7"/>
        <v>41.5</v>
      </c>
      <c r="B90" s="4">
        <f t="shared" si="6"/>
        <v>6.4584539488929948E-3</v>
      </c>
      <c r="C90" s="4">
        <f t="shared" si="8"/>
        <v>4.1718001764633028E-2</v>
      </c>
      <c r="D90" s="34">
        <f t="shared" si="9"/>
        <v>4.684828058682218E-2</v>
      </c>
    </row>
    <row r="91" spans="1:10">
      <c r="A91" s="7">
        <f t="shared" si="7"/>
        <v>42</v>
      </c>
      <c r="B91" s="4">
        <f t="shared" si="6"/>
        <v>6.5365204102032504E-3</v>
      </c>
      <c r="C91" s="4">
        <f t="shared" si="8"/>
        <v>4.2231096071515983E-2</v>
      </c>
      <c r="D91" s="34">
        <f t="shared" si="9"/>
        <v>4.6858076490747448E-2</v>
      </c>
    </row>
    <row r="92" spans="1:10">
      <c r="A92" s="7">
        <f t="shared" si="7"/>
        <v>42.5</v>
      </c>
      <c r="B92" s="4">
        <f t="shared" si="6"/>
        <v>6.61459292677824E-3</v>
      </c>
      <c r="C92" s="4">
        <f t="shared" si="8"/>
        <v>4.2744443101081275E-2</v>
      </c>
      <c r="D92" s="34">
        <f t="shared" si="9"/>
        <v>4.6867875366456813E-2</v>
      </c>
    </row>
    <row r="93" spans="1:10">
      <c r="A93" s="7">
        <f t="shared" si="7"/>
        <v>43</v>
      </c>
      <c r="B93" s="4">
        <f t="shared" si="6"/>
        <v>6.692671499087588E-3</v>
      </c>
      <c r="C93" s="4">
        <f t="shared" si="8"/>
        <v>4.3258042977806888E-2</v>
      </c>
      <c r="D93" s="34">
        <f t="shared" si="9"/>
        <v>4.687767721495676E-2</v>
      </c>
      <c r="F93" s="1011"/>
      <c r="G93" s="1011"/>
      <c r="H93" s="33"/>
      <c r="I93" s="1011"/>
      <c r="J93" s="1011"/>
    </row>
    <row r="94" spans="1:10" ht="13.5" customHeight="1">
      <c r="A94" s="7">
        <f t="shared" si="7"/>
        <v>43.5</v>
      </c>
      <c r="B94" s="4">
        <f t="shared" si="6"/>
        <v>6.7707561276011408E-3</v>
      </c>
      <c r="C94" s="4">
        <f t="shared" si="8"/>
        <v>4.37718958262312E-2</v>
      </c>
      <c r="D94" s="34">
        <f t="shared" si="9"/>
        <v>4.6887482037251862E-2</v>
      </c>
      <c r="F94" s="36"/>
      <c r="H94" s="8"/>
      <c r="I94" s="36"/>
    </row>
    <row r="95" spans="1:10" ht="15">
      <c r="A95" s="7">
        <f t="shared" si="7"/>
        <v>44</v>
      </c>
      <c r="B95" s="4">
        <f t="shared" si="6"/>
        <v>6.8488468127885227E-3</v>
      </c>
      <c r="C95" s="4">
        <f t="shared" si="8"/>
        <v>4.4286001770954986E-2</v>
      </c>
      <c r="D95" s="34">
        <f t="shared" si="9"/>
        <v>4.6897289834349987E-2</v>
      </c>
      <c r="F95" s="30"/>
      <c r="G95" s="31"/>
      <c r="H95" s="31"/>
      <c r="I95" s="30"/>
      <c r="J95" s="31"/>
    </row>
    <row r="96" spans="1:10">
      <c r="A96" s="7">
        <f t="shared" si="7"/>
        <v>44.5</v>
      </c>
      <c r="B96" s="4">
        <f t="shared" si="6"/>
        <v>6.9269435551195802E-3</v>
      </c>
      <c r="C96" s="4">
        <f t="shared" si="8"/>
        <v>4.4800360936639416E-2</v>
      </c>
      <c r="D96" s="34">
        <f t="shared" si="9"/>
        <v>4.6907100607257037E-2</v>
      </c>
      <c r="F96" s="37"/>
      <c r="G96" s="37"/>
      <c r="H96" s="37"/>
      <c r="I96" s="32"/>
      <c r="J96" s="32"/>
    </row>
    <row r="97" spans="1:9">
      <c r="A97" s="7">
        <f t="shared" si="7"/>
        <v>45</v>
      </c>
      <c r="B97" s="4">
        <f t="shared" si="6"/>
        <v>7.0050463550641595E-3</v>
      </c>
      <c r="C97" s="4">
        <f t="shared" si="8"/>
        <v>4.5314973448007834E-2</v>
      </c>
      <c r="D97" s="34">
        <f t="shared" si="9"/>
        <v>4.6916914356980345E-2</v>
      </c>
    </row>
    <row r="98" spans="1:9">
      <c r="A98" s="7">
        <f t="shared" si="7"/>
        <v>45.5</v>
      </c>
      <c r="B98" s="4">
        <f t="shared" si="6"/>
        <v>7.0831552130918851E-3</v>
      </c>
      <c r="C98" s="4">
        <f t="shared" si="8"/>
        <v>4.5829839429844865E-2</v>
      </c>
      <c r="D98" s="34">
        <f t="shared" si="9"/>
        <v>4.6926731084529161E-2</v>
      </c>
    </row>
    <row r="99" spans="1:9">
      <c r="A99" s="7">
        <f t="shared" si="7"/>
        <v>46</v>
      </c>
      <c r="B99" s="4">
        <f t="shared" si="6"/>
        <v>7.1612701296730474E-3</v>
      </c>
      <c r="C99" s="4">
        <f t="shared" si="8"/>
        <v>4.6344959006995978E-2</v>
      </c>
      <c r="D99" s="34">
        <f t="shared" si="9"/>
        <v>4.6936550790908284E-2</v>
      </c>
      <c r="I99" s="7"/>
    </row>
    <row r="100" spans="1:9">
      <c r="A100" s="7">
        <f t="shared" si="7"/>
        <v>46.5</v>
      </c>
      <c r="B100" s="4">
        <f t="shared" si="6"/>
        <v>7.2393911052774929E-3</v>
      </c>
      <c r="C100" s="4">
        <f t="shared" si="8"/>
        <v>4.6860332304368812E-2</v>
      </c>
      <c r="D100" s="34">
        <f t="shared" si="9"/>
        <v>4.6946373477126775E-2</v>
      </c>
    </row>
    <row r="101" spans="1:9">
      <c r="A101" s="7">
        <f t="shared" si="7"/>
        <v>47</v>
      </c>
      <c r="B101" s="4">
        <f t="shared" si="6"/>
        <v>7.3175181403750678E-3</v>
      </c>
      <c r="C101" s="4">
        <f t="shared" si="8"/>
        <v>4.7375959446932514E-2</v>
      </c>
      <c r="D101" s="34">
        <f t="shared" si="9"/>
        <v>4.6956199144194272E-2</v>
      </c>
    </row>
    <row r="102" spans="1:9">
      <c r="A102" s="7">
        <f t="shared" si="7"/>
        <v>47.5</v>
      </c>
      <c r="B102" s="4">
        <f t="shared" si="6"/>
        <v>7.3956512354356185E-3</v>
      </c>
      <c r="C102" s="4">
        <f t="shared" si="8"/>
        <v>4.7891840559717291E-2</v>
      </c>
      <c r="D102" s="34">
        <f t="shared" si="9"/>
        <v>4.6966027793120452E-2</v>
      </c>
    </row>
    <row r="103" spans="1:9">
      <c r="A103" s="7">
        <f t="shared" si="7"/>
        <v>48</v>
      </c>
      <c r="B103" s="4">
        <f t="shared" si="6"/>
        <v>7.4737903909296577E-3</v>
      </c>
      <c r="C103" s="4">
        <f t="shared" si="8"/>
        <v>4.8407975767815303E-2</v>
      </c>
      <c r="D103" s="34">
        <f t="shared" si="9"/>
        <v>4.697585942491176E-2</v>
      </c>
      <c r="E103" s="4"/>
    </row>
    <row r="104" spans="1:9">
      <c r="A104" s="7">
        <f t="shared" si="7"/>
        <v>48.5</v>
      </c>
      <c r="B104" s="4">
        <f t="shared" si="6"/>
        <v>7.5519356073268096E-3</v>
      </c>
      <c r="C104" s="4">
        <f t="shared" si="8"/>
        <v>4.8924365196380437E-2</v>
      </c>
      <c r="D104" s="34">
        <f t="shared" si="9"/>
        <v>4.6985694040580957E-2</v>
      </c>
    </row>
    <row r="105" spans="1:9">
      <c r="A105" s="7">
        <f t="shared" si="7"/>
        <v>49</v>
      </c>
      <c r="B105" s="4">
        <f t="shared" si="6"/>
        <v>7.6300868850973647E-3</v>
      </c>
      <c r="C105" s="4">
        <f t="shared" si="8"/>
        <v>4.9441008970627642E-2</v>
      </c>
      <c r="D105" s="34">
        <f t="shared" si="9"/>
        <v>4.6995531641136609E-2</v>
      </c>
    </row>
    <row r="106" spans="1:9">
      <c r="A106" s="7">
        <f t="shared" si="7"/>
        <v>49.5</v>
      </c>
      <c r="B106" s="4">
        <f t="shared" si="6"/>
        <v>7.7082442247116134E-3</v>
      </c>
      <c r="C106" s="4">
        <f t="shared" si="8"/>
        <v>4.9957907215834485E-2</v>
      </c>
      <c r="D106" s="34">
        <f t="shared" si="9"/>
        <v>4.7005372227588847E-2</v>
      </c>
    </row>
    <row r="107" spans="1:9">
      <c r="A107" s="7">
        <f t="shared" si="7"/>
        <v>50</v>
      </c>
      <c r="B107" s="4">
        <f t="shared" si="6"/>
        <v>7.7864076266394022E-3</v>
      </c>
      <c r="C107" s="4">
        <f t="shared" si="8"/>
        <v>5.0475060057339149E-2</v>
      </c>
      <c r="D107" s="34">
        <f t="shared" si="9"/>
        <v>4.7015215800950035E-2</v>
      </c>
    </row>
    <row r="108" spans="1:9">
      <c r="A108" s="7">
        <f t="shared" si="7"/>
        <v>50.5</v>
      </c>
      <c r="B108" s="4">
        <f t="shared" si="6"/>
        <v>7.8645770913514657E-3</v>
      </c>
      <c r="C108" s="4">
        <f t="shared" si="8"/>
        <v>5.0992467620542437E-2</v>
      </c>
      <c r="D108" s="34">
        <f t="shared" si="9"/>
        <v>4.7025062362228566E-2</v>
      </c>
    </row>
    <row r="109" spans="1:9">
      <c r="A109" s="7">
        <f t="shared" si="7"/>
        <v>51</v>
      </c>
      <c r="B109" s="4">
        <f t="shared" si="6"/>
        <v>7.9427526193176501E-3</v>
      </c>
      <c r="C109" s="4">
        <f t="shared" si="8"/>
        <v>5.1510130030906209E-2</v>
      </c>
      <c r="D109" s="34">
        <f t="shared" si="9"/>
        <v>4.7034911912438152E-2</v>
      </c>
    </row>
    <row r="110" spans="1:9">
      <c r="A110" s="7">
        <f t="shared" si="7"/>
        <v>51.5</v>
      </c>
      <c r="B110" s="4">
        <f t="shared" si="6"/>
        <v>8.020934211008246E-3</v>
      </c>
      <c r="C110" s="4">
        <f t="shared" si="8"/>
        <v>5.2028047413954948E-2</v>
      </c>
      <c r="D110" s="34">
        <f t="shared" si="9"/>
        <v>4.7044764452591106E-2</v>
      </c>
    </row>
    <row r="111" spans="1:9">
      <c r="A111" s="7">
        <f t="shared" si="7"/>
        <v>52</v>
      </c>
      <c r="B111" s="4">
        <f t="shared" si="6"/>
        <v>8.0991218668937659E-3</v>
      </c>
      <c r="C111" s="4">
        <f t="shared" si="8"/>
        <v>5.2546219895274193E-2</v>
      </c>
      <c r="D111" s="34">
        <f t="shared" si="9"/>
        <v>4.7054619983698365E-2</v>
      </c>
    </row>
    <row r="112" spans="1:9">
      <c r="A112" s="7">
        <f t="shared" si="7"/>
        <v>52.5</v>
      </c>
      <c r="B112" s="4">
        <f t="shared" si="6"/>
        <v>8.1773155874447223E-3</v>
      </c>
      <c r="C112" s="4">
        <f t="shared" si="8"/>
        <v>5.3064647600511661E-2</v>
      </c>
      <c r="D112" s="34">
        <f t="shared" si="9"/>
        <v>4.7064478506771742E-2</v>
      </c>
    </row>
    <row r="113" spans="1:4">
      <c r="A113" s="7">
        <f t="shared" si="7"/>
        <v>53</v>
      </c>
      <c r="B113" s="4">
        <f t="shared" si="6"/>
        <v>8.2555153731311837E-3</v>
      </c>
      <c r="C113" s="4">
        <f t="shared" si="8"/>
        <v>5.3583330655377015E-2</v>
      </c>
      <c r="D113" s="34">
        <f t="shared" si="9"/>
        <v>4.707434002282624E-2</v>
      </c>
    </row>
    <row r="114" spans="1:4">
      <c r="A114" s="7">
        <f t="shared" si="7"/>
        <v>53.5</v>
      </c>
      <c r="B114" s="4">
        <f t="shared" si="6"/>
        <v>8.3337212244236625E-3</v>
      </c>
      <c r="C114" s="4">
        <f t="shared" si="8"/>
        <v>5.4102269185641649E-2</v>
      </c>
      <c r="D114" s="34">
        <f t="shared" si="9"/>
        <v>4.70842045328747E-2</v>
      </c>
    </row>
    <row r="115" spans="1:4">
      <c r="A115" s="7">
        <f t="shared" si="7"/>
        <v>54</v>
      </c>
      <c r="B115" s="4">
        <f t="shared" si="6"/>
        <v>8.4119331417928933E-3</v>
      </c>
      <c r="C115" s="4">
        <f t="shared" si="8"/>
        <v>5.4621463317139352E-2</v>
      </c>
      <c r="D115" s="34">
        <f t="shared" si="9"/>
        <v>4.7094072037929688E-2</v>
      </c>
    </row>
    <row r="116" spans="1:4">
      <c r="A116" s="7">
        <f t="shared" si="7"/>
        <v>54.5</v>
      </c>
      <c r="B116" s="4">
        <f t="shared" si="6"/>
        <v>8.4901511257091666E-3</v>
      </c>
      <c r="C116" s="4">
        <f t="shared" si="8"/>
        <v>5.5140913175765194E-2</v>
      </c>
      <c r="D116" s="34">
        <f t="shared" si="9"/>
        <v>4.7103942539006224E-2</v>
      </c>
    </row>
    <row r="117" spans="1:4">
      <c r="A117" s="7">
        <f t="shared" si="7"/>
        <v>55</v>
      </c>
      <c r="B117" s="4">
        <f t="shared" si="6"/>
        <v>8.568375176643217E-3</v>
      </c>
      <c r="C117" s="4">
        <f t="shared" si="8"/>
        <v>5.5660618887476643E-2</v>
      </c>
      <c r="D117" s="34">
        <f t="shared" si="9"/>
        <v>4.7113816037117791E-2</v>
      </c>
    </row>
    <row r="118" spans="1:4">
      <c r="A118" s="7">
        <f t="shared" si="7"/>
        <v>55.5</v>
      </c>
      <c r="B118" s="4">
        <f t="shared" si="6"/>
        <v>8.6466052950653349E-3</v>
      </c>
      <c r="C118" s="4">
        <f t="shared" si="8"/>
        <v>5.6180580578293338E-2</v>
      </c>
      <c r="D118" s="34">
        <f t="shared" si="9"/>
        <v>4.7123692533280942E-2</v>
      </c>
    </row>
    <row r="119" spans="1:4">
      <c r="A119" s="7">
        <f t="shared" si="7"/>
        <v>56</v>
      </c>
      <c r="B119" s="4">
        <f t="shared" si="6"/>
        <v>8.724841481446477E-3</v>
      </c>
      <c r="C119" s="4">
        <f t="shared" si="8"/>
        <v>5.6700798374296646E-2</v>
      </c>
      <c r="D119" s="34">
        <f t="shared" si="9"/>
        <v>4.7133572028508902E-2</v>
      </c>
    </row>
    <row r="120" spans="1:4">
      <c r="A120" s="7">
        <f t="shared" si="7"/>
        <v>56.5</v>
      </c>
      <c r="B120" s="4">
        <f t="shared" si="6"/>
        <v>8.8030837362569336E-3</v>
      </c>
      <c r="C120" s="4">
        <f t="shared" si="8"/>
        <v>5.7221272401630552E-2</v>
      </c>
      <c r="D120" s="34">
        <f t="shared" si="9"/>
        <v>4.7143454523819489E-2</v>
      </c>
    </row>
    <row r="121" spans="1:4">
      <c r="A121" s="7">
        <f t="shared" si="7"/>
        <v>57</v>
      </c>
      <c r="B121" s="4">
        <f t="shared" si="6"/>
        <v>8.8813320599678836E-3</v>
      </c>
      <c r="C121" s="4">
        <f t="shared" si="8"/>
        <v>5.7742002786500324E-2</v>
      </c>
      <c r="D121" s="34">
        <f t="shared" si="9"/>
        <v>4.715334002022558E-2</v>
      </c>
    </row>
    <row r="122" spans="1:4">
      <c r="A122" s="7">
        <f t="shared" si="7"/>
        <v>57.5</v>
      </c>
      <c r="B122" s="4">
        <f t="shared" si="6"/>
        <v>8.9595864530498392E-3</v>
      </c>
      <c r="C122" s="4">
        <f t="shared" si="8"/>
        <v>5.8262989655174513E-2</v>
      </c>
      <c r="D122" s="34">
        <f t="shared" si="9"/>
        <v>4.716322851874518E-2</v>
      </c>
    </row>
    <row r="123" spans="1:4">
      <c r="A123" s="7">
        <f t="shared" si="7"/>
        <v>58</v>
      </c>
      <c r="B123" s="4">
        <f t="shared" si="6"/>
        <v>9.0378469159733132E-3</v>
      </c>
      <c r="C123" s="4">
        <f t="shared" si="8"/>
        <v>5.8784233133982733E-2</v>
      </c>
      <c r="D123" s="34">
        <f t="shared" si="9"/>
        <v>4.7173120020395816E-2</v>
      </c>
    </row>
    <row r="124" spans="1:4">
      <c r="A124" s="7">
        <f t="shared" si="7"/>
        <v>58.5</v>
      </c>
      <c r="B124" s="4">
        <f t="shared" si="6"/>
        <v>9.1161134492094842E-3</v>
      </c>
      <c r="C124" s="4">
        <f t="shared" si="8"/>
        <v>5.9305733349317657E-2</v>
      </c>
      <c r="D124" s="34">
        <f t="shared" si="9"/>
        <v>4.7183014526192807E-2</v>
      </c>
    </row>
    <row r="125" spans="1:4">
      <c r="A125" s="7">
        <f t="shared" si="7"/>
        <v>59</v>
      </c>
      <c r="B125" s="4">
        <f t="shared" si="6"/>
        <v>9.1943860532290866E-3</v>
      </c>
      <c r="C125" s="4">
        <f t="shared" si="8"/>
        <v>5.9827490427633689E-2</v>
      </c>
      <c r="D125" s="34">
        <f t="shared" si="9"/>
        <v>4.7192912037153929E-2</v>
      </c>
    </row>
    <row r="126" spans="1:4">
      <c r="A126" s="7">
        <f t="shared" si="7"/>
        <v>59.5</v>
      </c>
      <c r="B126" s="4">
        <f t="shared" si="6"/>
        <v>9.2726647285030772E-3</v>
      </c>
      <c r="C126" s="4">
        <f t="shared" si="8"/>
        <v>6.0349504495447848E-2</v>
      </c>
      <c r="D126" s="34">
        <f t="shared" si="9"/>
        <v>4.7202812554296619E-2</v>
      </c>
    </row>
    <row r="127" spans="1:4">
      <c r="A127" s="7">
        <f t="shared" si="7"/>
        <v>60</v>
      </c>
      <c r="B127" s="4">
        <f t="shared" si="6"/>
        <v>9.3509494755021905E-3</v>
      </c>
      <c r="C127" s="4">
        <f t="shared" si="8"/>
        <v>6.0871775679339546E-2</v>
      </c>
      <c r="D127" s="34">
        <f t="shared" si="9"/>
        <v>4.7212716078640068E-2</v>
      </c>
    </row>
    <row r="128" spans="1:4">
      <c r="A128" s="7">
        <f t="shared" si="7"/>
        <v>60.5</v>
      </c>
      <c r="B128" s="4">
        <f t="shared" si="6"/>
        <v>9.429240294697383E-3</v>
      </c>
      <c r="C128" s="4">
        <f t="shared" si="8"/>
        <v>6.1394304105949926E-2</v>
      </c>
      <c r="D128" s="34">
        <f t="shared" si="9"/>
        <v>4.7222622611202393E-2</v>
      </c>
    </row>
    <row r="129" spans="1:6">
      <c r="A129" s="7">
        <f t="shared" si="7"/>
        <v>61</v>
      </c>
      <c r="B129" s="4">
        <f t="shared" si="6"/>
        <v>9.5075371865598335E-3</v>
      </c>
      <c r="C129" s="4">
        <f t="shared" si="8"/>
        <v>6.1917089901983191E-2</v>
      </c>
      <c r="D129" s="34">
        <f t="shared" si="9"/>
        <v>4.7232532153001675E-2</v>
      </c>
    </row>
    <row r="130" spans="1:6">
      <c r="A130" s="7">
        <f t="shared" si="7"/>
        <v>61.5</v>
      </c>
      <c r="B130" s="4">
        <f t="shared" si="6"/>
        <v>9.5858401515604985E-3</v>
      </c>
      <c r="C130" s="4">
        <f t="shared" si="8"/>
        <v>6.2440133194205716E-2</v>
      </c>
      <c r="D130" s="34">
        <f t="shared" si="9"/>
        <v>4.7242444705057493E-2</v>
      </c>
    </row>
    <row r="131" spans="1:6">
      <c r="A131" s="7">
        <f t="shared" si="7"/>
        <v>62</v>
      </c>
      <c r="B131" s="4">
        <f t="shared" si="6"/>
        <v>9.6641491901703347E-3</v>
      </c>
      <c r="C131" s="4">
        <f t="shared" si="8"/>
        <v>6.296343410944627E-2</v>
      </c>
      <c r="D131" s="34">
        <f t="shared" si="9"/>
        <v>4.7252360268389929E-2</v>
      </c>
    </row>
    <row r="132" spans="1:6">
      <c r="A132" s="7">
        <f t="shared" si="7"/>
        <v>62.5</v>
      </c>
      <c r="B132" s="4">
        <f t="shared" si="6"/>
        <v>9.7424643028607427E-3</v>
      </c>
      <c r="C132" s="4">
        <f t="shared" si="8"/>
        <v>6.3486992774596018E-2</v>
      </c>
      <c r="D132" s="34">
        <f t="shared" si="9"/>
        <v>4.7262278844017368E-2</v>
      </c>
    </row>
    <row r="133" spans="1:6">
      <c r="A133" s="7">
        <f t="shared" si="7"/>
        <v>63</v>
      </c>
      <c r="B133" s="4">
        <f t="shared" si="6"/>
        <v>9.8207854901024572E-3</v>
      </c>
      <c r="C133" s="4">
        <f t="shared" si="8"/>
        <v>6.4010809316608741E-2</v>
      </c>
      <c r="D133" s="34">
        <f t="shared" si="9"/>
        <v>4.7272200432962104E-2</v>
      </c>
    </row>
    <row r="134" spans="1:6">
      <c r="A134" s="7">
        <f t="shared" si="7"/>
        <v>63.5</v>
      </c>
      <c r="B134" s="4">
        <f t="shared" si="6"/>
        <v>9.8991127523668787E-3</v>
      </c>
      <c r="C134" s="4">
        <f t="shared" si="8"/>
        <v>6.4534883862500614E-2</v>
      </c>
      <c r="D134" s="34">
        <f t="shared" si="9"/>
        <v>4.7282125036243614E-2</v>
      </c>
    </row>
    <row r="135" spans="1:6">
      <c r="A135" s="7">
        <f t="shared" si="7"/>
        <v>64</v>
      </c>
      <c r="B135" s="4">
        <f t="shared" si="6"/>
        <v>9.977446090125186E-3</v>
      </c>
      <c r="C135" s="4">
        <f t="shared" si="8"/>
        <v>6.5059216539350651E-2</v>
      </c>
      <c r="D135" s="34">
        <f t="shared" si="9"/>
        <v>4.729205265488319E-2</v>
      </c>
    </row>
    <row r="136" spans="1:6">
      <c r="A136" s="7">
        <f t="shared" si="7"/>
        <v>64.5</v>
      </c>
      <c r="B136" s="4">
        <f t="shared" si="6"/>
        <v>1.005578550384878E-2</v>
      </c>
      <c r="C136" s="4">
        <f t="shared" si="8"/>
        <v>6.558380747430026E-2</v>
      </c>
      <c r="D136" s="34">
        <f t="shared" si="9"/>
        <v>4.7301983289901504E-2</v>
      </c>
    </row>
    <row r="137" spans="1:6">
      <c r="A137" s="7">
        <f t="shared" si="7"/>
        <v>65</v>
      </c>
      <c r="B137" s="4">
        <f t="shared" si="6"/>
        <v>1.0134130994008617E-2</v>
      </c>
      <c r="C137" s="4">
        <f t="shared" si="8"/>
        <v>6.6108656794553466E-2</v>
      </c>
      <c r="D137" s="34">
        <f t="shared" si="9"/>
        <v>4.7311916942321827E-2</v>
      </c>
    </row>
    <row r="138" spans="1:6">
      <c r="A138" s="7">
        <f t="shared" si="7"/>
        <v>65.5</v>
      </c>
      <c r="B138" s="4">
        <f t="shared" ref="B138:B201" si="10">(EXP($B$3*A138*10^6))-1</f>
        <v>1.0212482561076319E-2</v>
      </c>
      <c r="C138" s="4">
        <f t="shared" si="8"/>
        <v>6.6633764627377134E-2</v>
      </c>
      <c r="D138" s="34">
        <f t="shared" si="9"/>
        <v>4.7321853613164974E-2</v>
      </c>
    </row>
    <row r="139" spans="1:6">
      <c r="A139" s="7">
        <f t="shared" si="7"/>
        <v>66</v>
      </c>
      <c r="B139" s="4">
        <f t="shared" si="10"/>
        <v>1.0290840205523066E-2</v>
      </c>
      <c r="C139" s="4">
        <f t="shared" si="8"/>
        <v>6.71591311001003E-2</v>
      </c>
      <c r="D139" s="34">
        <f t="shared" si="9"/>
        <v>4.7331793303454016E-2</v>
      </c>
    </row>
    <row r="140" spans="1:6">
      <c r="A140" s="7">
        <f t="shared" si="7"/>
        <v>66.5</v>
      </c>
      <c r="B140" s="4">
        <f t="shared" si="10"/>
        <v>1.0369203927820259E-2</v>
      </c>
      <c r="C140" s="4">
        <f t="shared" si="8"/>
        <v>6.7684756340115504E-2</v>
      </c>
      <c r="D140" s="34">
        <f t="shared" si="9"/>
        <v>4.7341736014212099E-2</v>
      </c>
    </row>
    <row r="141" spans="1:6">
      <c r="A141" s="7">
        <f t="shared" si="7"/>
        <v>67</v>
      </c>
      <c r="B141" s="4">
        <f t="shared" si="10"/>
        <v>1.0447573728439519E-2</v>
      </c>
      <c r="C141" s="4">
        <f t="shared" si="8"/>
        <v>6.821064047487746E-2</v>
      </c>
      <c r="D141" s="34">
        <f t="shared" si="9"/>
        <v>4.7351681746461469E-2</v>
      </c>
    </row>
    <row r="142" spans="1:6">
      <c r="A142" s="7">
        <f t="shared" ref="A142:A205" si="11">A141+0.5</f>
        <v>67.5</v>
      </c>
      <c r="B142" s="4">
        <f t="shared" si="10"/>
        <v>1.0525949607852025E-2</v>
      </c>
      <c r="C142" s="4">
        <f t="shared" ref="C142:C205" si="12">(EXP($B$4*A142*10^6))-1</f>
        <v>6.8736783631903497E-2</v>
      </c>
      <c r="D142" s="34">
        <f t="shared" ref="D142:D205" si="13">(1/137.88)*(C142/B142)</f>
        <v>4.7361630501226819E-2</v>
      </c>
      <c r="E142" s="4"/>
    </row>
    <row r="143" spans="1:6">
      <c r="A143" s="7">
        <f t="shared" si="11"/>
        <v>68</v>
      </c>
      <c r="B143" s="4">
        <f t="shared" si="10"/>
        <v>1.0604331566529623E-2</v>
      </c>
      <c r="C143" s="4">
        <f t="shared" si="12"/>
        <v>6.9263185938774452E-2</v>
      </c>
      <c r="D143" s="34">
        <f t="shared" si="13"/>
        <v>4.7371582279530859E-2</v>
      </c>
    </row>
    <row r="144" spans="1:6">
      <c r="A144" s="7">
        <f t="shared" si="11"/>
        <v>68.5</v>
      </c>
      <c r="B144" s="4">
        <f t="shared" si="10"/>
        <v>1.0682719604943491E-2</v>
      </c>
      <c r="C144" s="4">
        <f t="shared" si="12"/>
        <v>6.9789847523133552E-2</v>
      </c>
      <c r="D144" s="34">
        <f t="shared" si="13"/>
        <v>4.7381537082399505E-2</v>
      </c>
      <c r="E144" s="4"/>
      <c r="F144" s="4"/>
    </row>
    <row r="145" spans="1:4">
      <c r="A145" s="7">
        <f t="shared" si="11"/>
        <v>69</v>
      </c>
      <c r="B145" s="4">
        <f t="shared" si="10"/>
        <v>1.0761113723565474E-2</v>
      </c>
      <c r="C145" s="4">
        <f t="shared" si="12"/>
        <v>7.0316768512686867E-2</v>
      </c>
      <c r="D145" s="34">
        <f t="shared" si="13"/>
        <v>4.7391494910856202E-2</v>
      </c>
    </row>
    <row r="146" spans="1:4">
      <c r="A146" s="7">
        <f t="shared" si="11"/>
        <v>69.5</v>
      </c>
      <c r="B146" s="4">
        <f t="shared" si="10"/>
        <v>1.0839513922866972E-2</v>
      </c>
      <c r="C146" s="4">
        <f t="shared" si="12"/>
        <v>7.0843949035203524E-2</v>
      </c>
      <c r="D146" s="34">
        <f t="shared" si="13"/>
        <v>4.7401455765927032E-2</v>
      </c>
    </row>
    <row r="147" spans="1:4">
      <c r="A147" s="7">
        <f t="shared" si="11"/>
        <v>70</v>
      </c>
      <c r="B147" s="4">
        <f t="shared" si="10"/>
        <v>1.0917920203320053E-2</v>
      </c>
      <c r="C147" s="4">
        <f t="shared" si="12"/>
        <v>7.1371389218515269E-2</v>
      </c>
      <c r="D147" s="34">
        <f t="shared" si="13"/>
        <v>4.741141964863544E-2</v>
      </c>
    </row>
    <row r="148" spans="1:4">
      <c r="A148" s="7">
        <f t="shared" si="11"/>
        <v>70.5</v>
      </c>
      <c r="B148" s="4">
        <f t="shared" si="10"/>
        <v>1.0996332565395894E-2</v>
      </c>
      <c r="C148" s="4">
        <f t="shared" si="12"/>
        <v>7.1899089190517573E-2</v>
      </c>
      <c r="D148" s="34">
        <f t="shared" si="13"/>
        <v>4.7421386560009812E-2</v>
      </c>
    </row>
    <row r="149" spans="1:4">
      <c r="A149" s="7">
        <f t="shared" si="11"/>
        <v>71</v>
      </c>
      <c r="B149" s="4">
        <f t="shared" si="10"/>
        <v>1.1074751009566342E-2</v>
      </c>
      <c r="C149" s="4">
        <f t="shared" si="12"/>
        <v>7.242704907916786E-2</v>
      </c>
      <c r="D149" s="34">
        <f t="shared" si="13"/>
        <v>4.7431356501075446E-2</v>
      </c>
    </row>
    <row r="150" spans="1:4">
      <c r="A150" s="7">
        <f t="shared" si="11"/>
        <v>71.5</v>
      </c>
      <c r="B150" s="4">
        <f t="shared" si="10"/>
        <v>1.1153175536303461E-2</v>
      </c>
      <c r="C150" s="4">
        <f t="shared" si="12"/>
        <v>7.2955269012487278E-2</v>
      </c>
      <c r="D150" s="34">
        <f t="shared" si="13"/>
        <v>4.7441329472857688E-2</v>
      </c>
    </row>
    <row r="151" spans="1:4">
      <c r="A151" s="7">
        <f t="shared" si="11"/>
        <v>72</v>
      </c>
      <c r="B151" s="4">
        <f t="shared" si="10"/>
        <v>1.1231606146078654E-2</v>
      </c>
      <c r="C151" s="4">
        <f t="shared" si="12"/>
        <v>7.3483749118560038E-2</v>
      </c>
      <c r="D151" s="34">
        <f t="shared" si="13"/>
        <v>4.7451305476385285E-2</v>
      </c>
    </row>
    <row r="152" spans="1:4">
      <c r="A152" s="7">
        <f t="shared" si="11"/>
        <v>72.5</v>
      </c>
      <c r="B152" s="4">
        <f t="shared" si="10"/>
        <v>1.1310042839364209E-2</v>
      </c>
      <c r="C152" s="4">
        <f t="shared" si="12"/>
        <v>7.4012489525532965E-2</v>
      </c>
      <c r="D152" s="34">
        <f t="shared" si="13"/>
        <v>4.7461284512683402E-2</v>
      </c>
    </row>
    <row r="153" spans="1:4">
      <c r="A153" s="7">
        <f t="shared" si="11"/>
        <v>73</v>
      </c>
      <c r="B153" s="4">
        <f t="shared" si="10"/>
        <v>1.1388485616631527E-2</v>
      </c>
      <c r="C153" s="4">
        <f t="shared" si="12"/>
        <v>7.4541490361616392E-2</v>
      </c>
      <c r="D153" s="34">
        <f t="shared" si="13"/>
        <v>4.7471266582781758E-2</v>
      </c>
    </row>
    <row r="154" spans="1:4">
      <c r="A154" s="7">
        <f t="shared" si="11"/>
        <v>73.5</v>
      </c>
      <c r="B154" s="4">
        <f t="shared" si="10"/>
        <v>1.1466934478352675E-2</v>
      </c>
      <c r="C154" s="4">
        <f t="shared" si="12"/>
        <v>7.5070751755083931E-2</v>
      </c>
      <c r="D154" s="34">
        <f t="shared" si="13"/>
        <v>4.7481251687707837E-2</v>
      </c>
    </row>
    <row r="155" spans="1:4">
      <c r="A155" s="7">
        <f t="shared" si="11"/>
        <v>74</v>
      </c>
      <c r="B155" s="4">
        <f t="shared" si="10"/>
        <v>1.1545389424999719E-2</v>
      </c>
      <c r="C155" s="4">
        <f t="shared" si="12"/>
        <v>7.5600273834271814E-2</v>
      </c>
      <c r="D155" s="34">
        <f t="shared" si="13"/>
        <v>4.749123982848933E-2</v>
      </c>
    </row>
    <row r="156" spans="1:4">
      <c r="A156" s="7">
        <f t="shared" si="11"/>
        <v>74.5</v>
      </c>
      <c r="B156" s="4">
        <f t="shared" si="10"/>
        <v>1.1623850457044727E-2</v>
      </c>
      <c r="C156" s="4">
        <f t="shared" si="12"/>
        <v>7.6130056727579998E-2</v>
      </c>
      <c r="D156" s="34">
        <f t="shared" si="13"/>
        <v>4.7501231006154769E-2</v>
      </c>
    </row>
    <row r="157" spans="1:4">
      <c r="A157" s="7">
        <f t="shared" si="11"/>
        <v>75</v>
      </c>
      <c r="B157" s="4">
        <f t="shared" si="10"/>
        <v>1.170231757495932E-2</v>
      </c>
      <c r="C157" s="4">
        <f t="shared" si="12"/>
        <v>7.66601005634715E-2</v>
      </c>
      <c r="D157" s="34">
        <f t="shared" si="13"/>
        <v>4.7511225221734898E-2</v>
      </c>
    </row>
    <row r="158" spans="1:4">
      <c r="A158" s="7">
        <f t="shared" si="11"/>
        <v>75.5</v>
      </c>
      <c r="B158" s="4">
        <f t="shared" si="10"/>
        <v>1.1780790779215788E-2</v>
      </c>
      <c r="C158" s="4">
        <f t="shared" si="12"/>
        <v>7.7190405470472623E-2</v>
      </c>
      <c r="D158" s="34">
        <f t="shared" si="13"/>
        <v>4.7521222476258285E-2</v>
      </c>
    </row>
    <row r="159" spans="1:4">
      <c r="A159" s="7">
        <f t="shared" si="11"/>
        <v>76</v>
      </c>
      <c r="B159" s="4">
        <f t="shared" si="10"/>
        <v>1.1859270070286199E-2</v>
      </c>
      <c r="C159" s="4">
        <f t="shared" si="12"/>
        <v>7.7720971577172948E-2</v>
      </c>
      <c r="D159" s="34">
        <f t="shared" si="13"/>
        <v>4.7531222770754895E-2</v>
      </c>
    </row>
    <row r="160" spans="1:4">
      <c r="A160" s="7">
        <f t="shared" si="11"/>
        <v>76.5</v>
      </c>
      <c r="B160" s="4">
        <f t="shared" si="10"/>
        <v>1.1937755448642839E-2</v>
      </c>
      <c r="C160" s="4">
        <f t="shared" si="12"/>
        <v>7.8251799012225343E-2</v>
      </c>
      <c r="D160" s="34">
        <f t="shared" si="13"/>
        <v>4.7541226106254282E-2</v>
      </c>
    </row>
    <row r="161" spans="1:4">
      <c r="A161" s="7">
        <f t="shared" si="11"/>
        <v>77</v>
      </c>
      <c r="B161" s="4">
        <f t="shared" si="10"/>
        <v>1.2016246914757556E-2</v>
      </c>
      <c r="C161" s="4">
        <f t="shared" si="12"/>
        <v>7.8782887904345955E-2</v>
      </c>
      <c r="D161" s="34">
        <f t="shared" si="13"/>
        <v>4.7551232483788258E-2</v>
      </c>
    </row>
    <row r="162" spans="1:4">
      <c r="A162" s="7">
        <f t="shared" si="11"/>
        <v>77.5</v>
      </c>
      <c r="B162" s="4">
        <f t="shared" si="10"/>
        <v>1.2094744469102858E-2</v>
      </c>
      <c r="C162" s="4">
        <f t="shared" si="12"/>
        <v>7.9314238382314883E-2</v>
      </c>
      <c r="D162" s="34">
        <f t="shared" si="13"/>
        <v>4.756124190438682E-2</v>
      </c>
    </row>
    <row r="163" spans="1:4">
      <c r="A163" s="7">
        <f t="shared" si="11"/>
        <v>78</v>
      </c>
      <c r="B163" s="4">
        <f t="shared" si="10"/>
        <v>1.2173248112150814E-2</v>
      </c>
      <c r="C163" s="4">
        <f t="shared" si="12"/>
        <v>7.9845850574975064E-2</v>
      </c>
      <c r="D163" s="34">
        <f t="shared" si="13"/>
        <v>4.7571254369081904E-2</v>
      </c>
    </row>
    <row r="164" spans="1:4">
      <c r="A164" s="7">
        <f t="shared" si="11"/>
        <v>78.5</v>
      </c>
      <c r="B164" s="4">
        <f t="shared" si="10"/>
        <v>1.2251757844373712E-2</v>
      </c>
      <c r="C164" s="4">
        <f t="shared" si="12"/>
        <v>8.0377724611233159E-2</v>
      </c>
      <c r="D164" s="34">
        <f t="shared" si="13"/>
        <v>4.7581269878905208E-2</v>
      </c>
    </row>
    <row r="165" spans="1:4">
      <c r="A165" s="7">
        <f t="shared" si="11"/>
        <v>79</v>
      </c>
      <c r="B165" s="4">
        <f t="shared" si="10"/>
        <v>1.2330273666243841E-2</v>
      </c>
      <c r="C165" s="4">
        <f t="shared" si="12"/>
        <v>8.0909860620059115E-2</v>
      </c>
      <c r="D165" s="34">
        <f t="shared" si="13"/>
        <v>4.7591288434888863E-2</v>
      </c>
    </row>
    <row r="166" spans="1:4">
      <c r="A166" s="7">
        <f t="shared" si="11"/>
        <v>79.5</v>
      </c>
      <c r="B166" s="4">
        <f t="shared" si="10"/>
        <v>1.2408795578233711E-2</v>
      </c>
      <c r="C166" s="4">
        <f t="shared" si="12"/>
        <v>8.1442258730486605E-2</v>
      </c>
      <c r="D166" s="34">
        <f t="shared" si="13"/>
        <v>4.760131003806474E-2</v>
      </c>
    </row>
    <row r="167" spans="1:4">
      <c r="A167" s="7">
        <f t="shared" si="11"/>
        <v>80</v>
      </c>
      <c r="B167" s="4">
        <f t="shared" si="10"/>
        <v>1.248732358081539E-2</v>
      </c>
      <c r="C167" s="4">
        <f t="shared" si="12"/>
        <v>8.1974919071612806E-2</v>
      </c>
      <c r="D167" s="34">
        <f t="shared" si="13"/>
        <v>4.7611334689466926E-2</v>
      </c>
    </row>
    <row r="168" spans="1:4">
      <c r="A168" s="7">
        <f t="shared" si="11"/>
        <v>80.5</v>
      </c>
      <c r="B168" s="4">
        <f t="shared" si="10"/>
        <v>1.2565857674461611E-2</v>
      </c>
      <c r="C168" s="4">
        <f t="shared" si="12"/>
        <v>8.2507841772598622E-2</v>
      </c>
      <c r="D168" s="34">
        <f t="shared" si="13"/>
        <v>4.7621362390127535E-2</v>
      </c>
    </row>
    <row r="169" spans="1:4">
      <c r="A169" s="7">
        <f t="shared" si="11"/>
        <v>81</v>
      </c>
      <c r="B169" s="4">
        <f t="shared" si="10"/>
        <v>1.2644397859644663E-2</v>
      </c>
      <c r="C169" s="4">
        <f t="shared" si="12"/>
        <v>8.3041026962668019E-2</v>
      </c>
      <c r="D169" s="34">
        <f t="shared" si="13"/>
        <v>4.7631393141080565E-2</v>
      </c>
    </row>
    <row r="170" spans="1:4">
      <c r="A170" s="7">
        <f t="shared" si="11"/>
        <v>81.5</v>
      </c>
      <c r="B170" s="4">
        <f t="shared" si="10"/>
        <v>1.2722944136837055E-2</v>
      </c>
      <c r="C170" s="4">
        <f t="shared" si="12"/>
        <v>8.3574474771109353E-2</v>
      </c>
      <c r="D170" s="34">
        <f t="shared" si="13"/>
        <v>4.7641426943360127E-2</v>
      </c>
    </row>
    <row r="171" spans="1:4">
      <c r="A171" s="7">
        <f t="shared" si="11"/>
        <v>82</v>
      </c>
      <c r="B171" s="4">
        <f t="shared" si="10"/>
        <v>1.2801496506511301E-2</v>
      </c>
      <c r="C171" s="4">
        <f t="shared" si="12"/>
        <v>8.4108185327274265E-2</v>
      </c>
      <c r="D171" s="34">
        <f t="shared" si="13"/>
        <v>4.7651463798000594E-2</v>
      </c>
    </row>
    <row r="172" spans="1:4">
      <c r="A172" s="7">
        <f t="shared" si="11"/>
        <v>82.5</v>
      </c>
      <c r="B172" s="4">
        <f t="shared" si="10"/>
        <v>1.2880054969140131E-2</v>
      </c>
      <c r="C172" s="4">
        <f t="shared" si="12"/>
        <v>8.4642158760577901E-2</v>
      </c>
      <c r="D172" s="34">
        <f t="shared" si="13"/>
        <v>4.7661503706035918E-2</v>
      </c>
    </row>
    <row r="173" spans="1:4">
      <c r="A173" s="7">
        <f t="shared" si="11"/>
        <v>83</v>
      </c>
      <c r="B173" s="4">
        <f t="shared" si="10"/>
        <v>1.2958619525196058E-2</v>
      </c>
      <c r="C173" s="4">
        <f t="shared" si="12"/>
        <v>8.5176395200499799E-2</v>
      </c>
      <c r="D173" s="34">
        <f t="shared" si="13"/>
        <v>4.7671546668501742E-2</v>
      </c>
    </row>
    <row r="174" spans="1:4">
      <c r="A174" s="7">
        <f t="shared" si="11"/>
        <v>83.5</v>
      </c>
      <c r="B174" s="4">
        <f t="shared" si="10"/>
        <v>1.3037190175151592E-2</v>
      </c>
      <c r="C174" s="4">
        <f t="shared" si="12"/>
        <v>8.571089477658278E-2</v>
      </c>
      <c r="D174" s="34">
        <f t="shared" si="13"/>
        <v>4.768159268643396E-2</v>
      </c>
    </row>
    <row r="175" spans="1:4">
      <c r="A175" s="7">
        <f t="shared" si="11"/>
        <v>84</v>
      </c>
      <c r="B175" s="4">
        <f t="shared" si="10"/>
        <v>1.3115766919479466E-2</v>
      </c>
      <c r="C175" s="4">
        <f t="shared" si="12"/>
        <v>8.6245657618433391E-2</v>
      </c>
      <c r="D175" s="34">
        <f t="shared" si="13"/>
        <v>4.7691641760868077E-2</v>
      </c>
    </row>
    <row r="176" spans="1:4">
      <c r="A176" s="7">
        <f t="shared" si="11"/>
        <v>84.5</v>
      </c>
      <c r="B176" s="4">
        <f t="shared" si="10"/>
        <v>1.3194349758652635E-2</v>
      </c>
      <c r="C176" s="4">
        <f t="shared" si="12"/>
        <v>8.6780683855722573E-2</v>
      </c>
      <c r="D176" s="34">
        <f t="shared" si="13"/>
        <v>4.7701693892839639E-2</v>
      </c>
    </row>
    <row r="177" spans="1:4">
      <c r="A177" s="7">
        <f t="shared" si="11"/>
        <v>85</v>
      </c>
      <c r="B177" s="4">
        <f t="shared" si="10"/>
        <v>1.3272938693143388E-2</v>
      </c>
      <c r="C177" s="4">
        <f t="shared" si="12"/>
        <v>8.7315973618184328E-2</v>
      </c>
      <c r="D177" s="34">
        <f t="shared" si="13"/>
        <v>4.7711749083386643E-2</v>
      </c>
    </row>
    <row r="178" spans="1:4">
      <c r="A178" s="7">
        <f t="shared" si="11"/>
        <v>85.5</v>
      </c>
      <c r="B178" s="4">
        <f t="shared" si="10"/>
        <v>1.3351533723424902E-2</v>
      </c>
      <c r="C178" s="4">
        <f t="shared" si="12"/>
        <v>8.785152703561705E-2</v>
      </c>
      <c r="D178" s="34">
        <f t="shared" si="13"/>
        <v>4.7721807333544676E-2</v>
      </c>
    </row>
    <row r="179" spans="1:4">
      <c r="A179" s="7">
        <f t="shared" si="11"/>
        <v>86</v>
      </c>
      <c r="B179" s="4">
        <f t="shared" si="10"/>
        <v>1.343013484996991E-2</v>
      </c>
      <c r="C179" s="4">
        <f t="shared" si="12"/>
        <v>8.8387344237883303E-2</v>
      </c>
      <c r="D179" s="34">
        <f t="shared" si="13"/>
        <v>4.7731868644351548E-2</v>
      </c>
    </row>
    <row r="180" spans="1:4">
      <c r="A180" s="7">
        <f t="shared" si="11"/>
        <v>86.5</v>
      </c>
      <c r="B180" s="4">
        <f t="shared" si="10"/>
        <v>1.3508742073251145E-2</v>
      </c>
      <c r="C180" s="4">
        <f t="shared" si="12"/>
        <v>8.8923425354909158E-2</v>
      </c>
      <c r="D180" s="34">
        <f t="shared" si="13"/>
        <v>4.7741933016845331E-2</v>
      </c>
    </row>
    <row r="181" spans="1:4">
      <c r="A181" s="7">
        <f t="shared" si="11"/>
        <v>87</v>
      </c>
      <c r="B181" s="4">
        <f t="shared" si="10"/>
        <v>1.3587355393741563E-2</v>
      </c>
      <c r="C181" s="4">
        <f t="shared" si="12"/>
        <v>8.9459770516684856E-2</v>
      </c>
      <c r="D181" s="34">
        <f t="shared" si="13"/>
        <v>4.7752000452063889E-2</v>
      </c>
    </row>
    <row r="182" spans="1:4">
      <c r="A182" s="7">
        <f t="shared" si="11"/>
        <v>87.5</v>
      </c>
      <c r="B182" s="4">
        <f t="shared" si="10"/>
        <v>1.3665974811914339E-2</v>
      </c>
      <c r="C182" s="4">
        <f t="shared" si="12"/>
        <v>8.9996379853264585E-2</v>
      </c>
      <c r="D182" s="34">
        <f t="shared" si="13"/>
        <v>4.7762070951044781E-2</v>
      </c>
    </row>
    <row r="183" spans="1:4">
      <c r="A183" s="7">
        <f t="shared" si="11"/>
        <v>88</v>
      </c>
      <c r="B183" s="4">
        <f t="shared" si="10"/>
        <v>1.3744600328241985E-2</v>
      </c>
      <c r="C183" s="4">
        <f t="shared" si="12"/>
        <v>9.0533253494766708E-2</v>
      </c>
      <c r="D183" s="34">
        <f t="shared" si="13"/>
        <v>4.7772144514828474E-2</v>
      </c>
    </row>
    <row r="184" spans="1:4">
      <c r="A184" s="7">
        <f t="shared" si="11"/>
        <v>88.5</v>
      </c>
      <c r="B184" s="4">
        <f t="shared" si="10"/>
        <v>1.38232319431979E-2</v>
      </c>
      <c r="C184" s="4">
        <f t="shared" si="12"/>
        <v>9.1070391571373754E-2</v>
      </c>
      <c r="D184" s="34">
        <f t="shared" si="13"/>
        <v>4.7782221144452859E-2</v>
      </c>
    </row>
    <row r="185" spans="1:4">
      <c r="A185" s="7">
        <f t="shared" si="11"/>
        <v>89</v>
      </c>
      <c r="B185" s="4">
        <f t="shared" si="10"/>
        <v>1.3901869657254817E-2</v>
      </c>
      <c r="C185" s="4">
        <f t="shared" si="12"/>
        <v>9.1607794213331983E-2</v>
      </c>
      <c r="D185" s="34">
        <f t="shared" si="13"/>
        <v>4.7792300840958445E-2</v>
      </c>
    </row>
    <row r="186" spans="1:4">
      <c r="A186" s="7">
        <f t="shared" si="11"/>
        <v>89.5</v>
      </c>
      <c r="B186" s="4">
        <f t="shared" si="10"/>
        <v>1.3980513470886136E-2</v>
      </c>
      <c r="C186" s="4">
        <f t="shared" si="12"/>
        <v>9.2145461550952268E-2</v>
      </c>
      <c r="D186" s="34">
        <f t="shared" si="13"/>
        <v>4.7802383605384184E-2</v>
      </c>
    </row>
    <row r="187" spans="1:4">
      <c r="A187" s="7">
        <f t="shared" si="11"/>
        <v>90</v>
      </c>
      <c r="B187" s="4">
        <f t="shared" si="10"/>
        <v>1.405916338456481E-2</v>
      </c>
      <c r="C187" s="4">
        <f t="shared" si="12"/>
        <v>9.268339371460943E-2</v>
      </c>
      <c r="D187" s="34">
        <f t="shared" si="13"/>
        <v>4.7812469438770933E-2</v>
      </c>
    </row>
    <row r="188" spans="1:4">
      <c r="A188" s="7">
        <f t="shared" si="11"/>
        <v>90.5</v>
      </c>
      <c r="B188" s="4">
        <f t="shared" si="10"/>
        <v>1.4137819398763796E-2</v>
      </c>
      <c r="C188" s="4">
        <f t="shared" si="12"/>
        <v>9.3221590834742685E-2</v>
      </c>
      <c r="D188" s="34">
        <f t="shared" si="13"/>
        <v>4.7822558342160135E-2</v>
      </c>
    </row>
    <row r="189" spans="1:4">
      <c r="A189" s="7">
        <f t="shared" si="11"/>
        <v>91</v>
      </c>
      <c r="B189" s="4">
        <f t="shared" si="10"/>
        <v>1.4216481513956714E-2</v>
      </c>
      <c r="C189" s="4">
        <f t="shared" si="12"/>
        <v>9.3760053041854974E-2</v>
      </c>
      <c r="D189" s="34">
        <f t="shared" si="13"/>
        <v>4.7832650316591209E-2</v>
      </c>
    </row>
    <row r="190" spans="1:4">
      <c r="A190" s="7">
        <f t="shared" si="11"/>
        <v>91.5</v>
      </c>
      <c r="B190" s="4">
        <f t="shared" si="10"/>
        <v>1.4295149730616519E-2</v>
      </c>
      <c r="C190" s="4">
        <f t="shared" si="12"/>
        <v>9.4298780466514076E-2</v>
      </c>
      <c r="D190" s="34">
        <f t="shared" si="13"/>
        <v>4.7842745363106606E-2</v>
      </c>
    </row>
    <row r="191" spans="1:4">
      <c r="A191" s="7">
        <f t="shared" si="11"/>
        <v>92</v>
      </c>
      <c r="B191" s="4">
        <f t="shared" si="10"/>
        <v>1.4373824049216388E-2</v>
      </c>
      <c r="C191" s="4">
        <f t="shared" si="12"/>
        <v>9.4837773239352163E-2</v>
      </c>
      <c r="D191" s="34">
        <f t="shared" si="13"/>
        <v>4.7852843482748576E-2</v>
      </c>
    </row>
    <row r="192" spans="1:4">
      <c r="A192" s="7">
        <f t="shared" si="11"/>
        <v>92.5</v>
      </c>
      <c r="B192" s="4">
        <f t="shared" si="10"/>
        <v>1.4452504470229943E-2</v>
      </c>
      <c r="C192" s="4">
        <f t="shared" si="12"/>
        <v>9.5377031491065134E-2</v>
      </c>
      <c r="D192" s="34">
        <f t="shared" si="13"/>
        <v>4.7862944676558064E-2</v>
      </c>
    </row>
    <row r="193" spans="1:5">
      <c r="A193" s="7">
        <f t="shared" si="11"/>
        <v>93</v>
      </c>
      <c r="B193" s="4">
        <f t="shared" si="10"/>
        <v>1.4531190994130139E-2</v>
      </c>
      <c r="C193" s="4">
        <f t="shared" si="12"/>
        <v>9.5916555352413724E-2</v>
      </c>
      <c r="D193" s="34">
        <f t="shared" si="13"/>
        <v>4.7873048945578964E-2</v>
      </c>
    </row>
    <row r="194" spans="1:5">
      <c r="A194" s="7">
        <f t="shared" si="11"/>
        <v>93.5</v>
      </c>
      <c r="B194" s="4">
        <f t="shared" si="10"/>
        <v>1.4609883621390596E-2</v>
      </c>
      <c r="C194" s="4">
        <f t="shared" si="12"/>
        <v>9.6456344954223061E-2</v>
      </c>
      <c r="D194" s="34">
        <f t="shared" si="13"/>
        <v>4.7883156290853449E-2</v>
      </c>
    </row>
    <row r="195" spans="1:5">
      <c r="A195" s="7">
        <f t="shared" si="11"/>
        <v>94</v>
      </c>
      <c r="B195" s="4">
        <f t="shared" si="10"/>
        <v>1.4688582352484714E-2</v>
      </c>
      <c r="C195" s="4">
        <f t="shared" si="12"/>
        <v>9.6996400427382445E-2</v>
      </c>
      <c r="D195" s="34">
        <f t="shared" si="13"/>
        <v>4.7893266713424802E-2</v>
      </c>
    </row>
    <row r="196" spans="1:5">
      <c r="A196" s="7">
        <f t="shared" si="11"/>
        <v>94.5</v>
      </c>
      <c r="B196" s="4">
        <f t="shared" si="10"/>
        <v>1.4767287187885891E-2</v>
      </c>
      <c r="C196" s="4">
        <f t="shared" si="12"/>
        <v>9.7536721902846013E-2</v>
      </c>
      <c r="D196" s="34">
        <f t="shared" si="13"/>
        <v>4.7903380214336974E-2</v>
      </c>
    </row>
    <row r="197" spans="1:5">
      <c r="A197" s="7">
        <f t="shared" si="11"/>
        <v>95</v>
      </c>
      <c r="B197" s="4">
        <f t="shared" si="10"/>
        <v>1.4845998128067528E-2</v>
      </c>
      <c r="C197" s="4">
        <f t="shared" si="12"/>
        <v>9.8077309511632071E-2</v>
      </c>
      <c r="D197" s="34">
        <f t="shared" si="13"/>
        <v>4.7913496794634261E-2</v>
      </c>
    </row>
    <row r="198" spans="1:5">
      <c r="A198" s="7">
        <f t="shared" si="11"/>
        <v>95.5</v>
      </c>
      <c r="B198" s="4">
        <f t="shared" si="10"/>
        <v>1.4924715173503467E-2</v>
      </c>
      <c r="C198" s="4">
        <f t="shared" si="12"/>
        <v>9.8618163384823543E-2</v>
      </c>
      <c r="D198" s="34">
        <f t="shared" si="13"/>
        <v>4.7923616455360044E-2</v>
      </c>
    </row>
    <row r="199" spans="1:5">
      <c r="A199" s="7">
        <f t="shared" si="11"/>
        <v>96</v>
      </c>
      <c r="B199" s="4">
        <f t="shared" si="10"/>
        <v>1.5003438324666662E-2</v>
      </c>
      <c r="C199" s="4">
        <f t="shared" si="12"/>
        <v>9.9159283653568187E-2</v>
      </c>
      <c r="D199" s="34">
        <f t="shared" si="13"/>
        <v>4.7933739197561193E-2</v>
      </c>
    </row>
    <row r="200" spans="1:5">
      <c r="A200" s="7">
        <f t="shared" si="11"/>
        <v>96.5</v>
      </c>
      <c r="B200" s="4">
        <f t="shared" si="10"/>
        <v>1.5082167582031403E-2</v>
      </c>
      <c r="C200" s="4">
        <f t="shared" si="12"/>
        <v>9.9700670449077933E-2</v>
      </c>
      <c r="D200" s="34">
        <f t="shared" si="13"/>
        <v>4.7943865022280596E-2</v>
      </c>
    </row>
    <row r="201" spans="1:5">
      <c r="A201" s="7">
        <f t="shared" si="11"/>
        <v>97</v>
      </c>
      <c r="B201" s="4">
        <f t="shared" si="10"/>
        <v>1.5160902946070864E-2</v>
      </c>
      <c r="C201" s="4">
        <f t="shared" si="12"/>
        <v>0.10024232390262955</v>
      </c>
      <c r="D201" s="34">
        <f t="shared" si="13"/>
        <v>4.7953993930565292E-2</v>
      </c>
    </row>
    <row r="202" spans="1:5">
      <c r="A202" s="7">
        <f t="shared" si="11"/>
        <v>97.5</v>
      </c>
      <c r="B202" s="4">
        <f t="shared" ref="B202:B265" si="14">(EXP($B$3*A202*10^6))-1</f>
        <v>1.5239644417258669E-2</v>
      </c>
      <c r="C202" s="4">
        <f t="shared" si="12"/>
        <v>0.10078424414556464</v>
      </c>
      <c r="D202" s="34">
        <f t="shared" si="13"/>
        <v>4.7964125923461456E-2</v>
      </c>
    </row>
    <row r="203" spans="1:5">
      <c r="A203" s="7">
        <f t="shared" si="11"/>
        <v>98</v>
      </c>
      <c r="B203" s="4">
        <f t="shared" si="14"/>
        <v>1.5318391996068881E-2</v>
      </c>
      <c r="C203" s="4">
        <f t="shared" si="12"/>
        <v>0.1013264313092892</v>
      </c>
      <c r="D203" s="34">
        <f t="shared" si="13"/>
        <v>4.7974261002014247E-2</v>
      </c>
    </row>
    <row r="204" spans="1:5">
      <c r="A204" s="7">
        <f t="shared" si="11"/>
        <v>98.5</v>
      </c>
      <c r="B204" s="4">
        <f t="shared" si="14"/>
        <v>1.5397145682975122E-2</v>
      </c>
      <c r="C204" s="4">
        <f t="shared" si="12"/>
        <v>0.10186888552527407</v>
      </c>
      <c r="D204" s="34">
        <f t="shared" si="13"/>
        <v>4.7984399167270743E-2</v>
      </c>
    </row>
    <row r="205" spans="1:5">
      <c r="A205" s="7">
        <f t="shared" si="11"/>
        <v>99</v>
      </c>
      <c r="B205" s="4">
        <f t="shared" si="14"/>
        <v>1.5475905478451013E-2</v>
      </c>
      <c r="C205" s="4">
        <f t="shared" si="12"/>
        <v>0.10241160692505469</v>
      </c>
      <c r="D205" s="34">
        <f t="shared" si="13"/>
        <v>4.7994540420278467E-2</v>
      </c>
    </row>
    <row r="206" spans="1:5">
      <c r="A206" s="7">
        <f t="shared" ref="A206:A269" si="15">A205+0.5</f>
        <v>99.5</v>
      </c>
      <c r="B206" s="4">
        <f t="shared" si="14"/>
        <v>1.5554671382970398E-2</v>
      </c>
      <c r="C206" s="4">
        <f t="shared" ref="C206:C269" si="16">(EXP($B$4*A206*10^6))-1</f>
        <v>0.10295459564023179</v>
      </c>
      <c r="D206" s="34">
        <f t="shared" ref="D206:D269" si="17">(1/137.88)*(C206/B206)</f>
        <v>4.800468476208495E-2</v>
      </c>
    </row>
    <row r="207" spans="1:5">
      <c r="A207" s="7">
        <f t="shared" si="15"/>
        <v>100</v>
      </c>
      <c r="B207" s="4">
        <f t="shared" si="14"/>
        <v>1.5633443397007118E-2</v>
      </c>
      <c r="C207" s="4">
        <f t="shared" si="16"/>
        <v>0.10349785180247029</v>
      </c>
      <c r="D207" s="34">
        <f t="shared" si="17"/>
        <v>4.8014832193737936E-2</v>
      </c>
      <c r="E207" s="2">
        <f>1/C207</f>
        <v>9.662036289492649</v>
      </c>
    </row>
    <row r="208" spans="1:5">
      <c r="A208" s="7">
        <f t="shared" si="15"/>
        <v>100.5</v>
      </c>
      <c r="B208" s="4">
        <f t="shared" si="14"/>
        <v>1.5712221521035241E-2</v>
      </c>
      <c r="C208" s="4">
        <f t="shared" si="16"/>
        <v>0.10404137554350013</v>
      </c>
      <c r="D208" s="34">
        <f t="shared" si="17"/>
        <v>4.8024982716285046E-2</v>
      </c>
    </row>
    <row r="209" spans="1:4">
      <c r="A209" s="7">
        <f t="shared" si="15"/>
        <v>101</v>
      </c>
      <c r="B209" s="4">
        <f t="shared" si="14"/>
        <v>1.5791005755528609E-2</v>
      </c>
      <c r="C209" s="4">
        <f t="shared" si="16"/>
        <v>0.10458516699511677</v>
      </c>
      <c r="D209" s="34">
        <f t="shared" si="17"/>
        <v>4.8035136330775378E-2</v>
      </c>
    </row>
    <row r="210" spans="1:4">
      <c r="A210" s="7">
        <f t="shared" si="15"/>
        <v>101.5</v>
      </c>
      <c r="B210" s="4">
        <f t="shared" si="14"/>
        <v>1.5869796100961064E-2</v>
      </c>
      <c r="C210" s="4">
        <f t="shared" si="16"/>
        <v>0.10512922628917942</v>
      </c>
      <c r="D210" s="34">
        <f t="shared" si="17"/>
        <v>4.8045293038257976E-2</v>
      </c>
    </row>
    <row r="211" spans="1:4">
      <c r="A211" s="7">
        <f t="shared" si="15"/>
        <v>102</v>
      </c>
      <c r="B211" s="4">
        <f t="shared" si="14"/>
        <v>1.5948592557806673E-2</v>
      </c>
      <c r="C211" s="4">
        <f t="shared" si="16"/>
        <v>0.10567355355761343</v>
      </c>
      <c r="D211" s="34">
        <f t="shared" si="17"/>
        <v>4.8055452839782249E-2</v>
      </c>
    </row>
    <row r="212" spans="1:4">
      <c r="A212" s="7">
        <f t="shared" si="15"/>
        <v>102.5</v>
      </c>
      <c r="B212" s="4">
        <f t="shared" si="14"/>
        <v>1.6027395126539723E-2</v>
      </c>
      <c r="C212" s="4">
        <f t="shared" si="16"/>
        <v>0.10621814893240811</v>
      </c>
      <c r="D212" s="34">
        <f t="shared" si="17"/>
        <v>4.8065615736396956E-2</v>
      </c>
    </row>
    <row r="213" spans="1:4">
      <c r="A213" s="7">
        <f t="shared" si="15"/>
        <v>103</v>
      </c>
      <c r="B213" s="4">
        <f t="shared" si="14"/>
        <v>1.6106203807633834E-2</v>
      </c>
      <c r="C213" s="4">
        <f t="shared" si="16"/>
        <v>0.10676301254561849</v>
      </c>
      <c r="D213" s="34">
        <f t="shared" si="17"/>
        <v>4.8075781729153687E-2</v>
      </c>
    </row>
    <row r="214" spans="1:4">
      <c r="A214" s="7">
        <f t="shared" si="15"/>
        <v>103.5</v>
      </c>
      <c r="B214" s="4">
        <f t="shared" si="14"/>
        <v>1.6185018601563295E-2</v>
      </c>
      <c r="C214" s="4">
        <f t="shared" si="16"/>
        <v>0.10730814452936444</v>
      </c>
      <c r="D214" s="34">
        <f t="shared" si="17"/>
        <v>4.8085950819102406E-2</v>
      </c>
    </row>
    <row r="215" spans="1:4">
      <c r="A215" s="7">
        <f t="shared" si="15"/>
        <v>104</v>
      </c>
      <c r="B215" s="4">
        <f t="shared" si="14"/>
        <v>1.6263839508802391E-2</v>
      </c>
      <c r="C215" s="4">
        <f t="shared" si="16"/>
        <v>0.10785354501583089</v>
      </c>
      <c r="D215" s="34">
        <f t="shared" si="17"/>
        <v>4.8096123007293566E-2</v>
      </c>
    </row>
    <row r="216" spans="1:4">
      <c r="A216" s="7">
        <f t="shared" si="15"/>
        <v>104.5</v>
      </c>
      <c r="B216" s="4">
        <f t="shared" si="14"/>
        <v>1.6342666529825189E-2</v>
      </c>
      <c r="C216" s="4">
        <f t="shared" si="16"/>
        <v>0.10839921413726739</v>
      </c>
      <c r="D216" s="34">
        <f t="shared" si="17"/>
        <v>4.8106298294778582E-2</v>
      </c>
    </row>
    <row r="217" spans="1:4">
      <c r="A217" s="7">
        <f t="shared" si="15"/>
        <v>105</v>
      </c>
      <c r="B217" s="4">
        <f t="shared" si="14"/>
        <v>1.6421499665105976E-2</v>
      </c>
      <c r="C217" s="4">
        <f t="shared" si="16"/>
        <v>0.10894515202598987</v>
      </c>
      <c r="D217" s="34">
        <f t="shared" si="17"/>
        <v>4.8116476682609204E-2</v>
      </c>
    </row>
    <row r="218" spans="1:4">
      <c r="A218" s="7">
        <f t="shared" si="15"/>
        <v>105.5</v>
      </c>
      <c r="B218" s="4">
        <f t="shared" si="14"/>
        <v>1.6500338915118817E-2</v>
      </c>
      <c r="C218" s="4">
        <f t="shared" si="16"/>
        <v>0.10949135881437799</v>
      </c>
      <c r="D218" s="34">
        <f t="shared" si="17"/>
        <v>4.8126658171837713E-2</v>
      </c>
    </row>
    <row r="219" spans="1:4">
      <c r="A219" s="7">
        <f t="shared" si="15"/>
        <v>106</v>
      </c>
      <c r="B219" s="4">
        <f t="shared" si="14"/>
        <v>1.6579184280338222E-2</v>
      </c>
      <c r="C219" s="4">
        <f t="shared" si="16"/>
        <v>0.11003783463487737</v>
      </c>
      <c r="D219" s="34">
        <f t="shared" si="17"/>
        <v>4.8136842763515895E-2</v>
      </c>
    </row>
    <row r="220" spans="1:4">
      <c r="A220" s="7">
        <f t="shared" si="15"/>
        <v>106.5</v>
      </c>
      <c r="B220" s="4">
        <f t="shared" si="14"/>
        <v>1.6658035761238477E-2</v>
      </c>
      <c r="C220" s="4">
        <f t="shared" si="16"/>
        <v>0.11058457961999912</v>
      </c>
      <c r="D220" s="34">
        <f t="shared" si="17"/>
        <v>4.814703045869681E-2</v>
      </c>
    </row>
    <row r="221" spans="1:4">
      <c r="A221" s="7">
        <f t="shared" si="15"/>
        <v>107</v>
      </c>
      <c r="B221" s="4">
        <f t="shared" si="14"/>
        <v>1.6736893358293869E-2</v>
      </c>
      <c r="C221" s="4">
        <f t="shared" si="16"/>
        <v>0.11113159390231919</v>
      </c>
      <c r="D221" s="34">
        <f t="shared" si="17"/>
        <v>4.8157221258433788E-2</v>
      </c>
    </row>
    <row r="222" spans="1:4">
      <c r="A222" s="7">
        <f t="shared" si="15"/>
        <v>107.5</v>
      </c>
      <c r="B222" s="4">
        <f t="shared" si="14"/>
        <v>1.681575707197891E-2</v>
      </c>
      <c r="C222" s="4">
        <f t="shared" si="16"/>
        <v>0.11167887761447859</v>
      </c>
      <c r="D222" s="34">
        <f t="shared" si="17"/>
        <v>4.8167415163779904E-2</v>
      </c>
    </row>
    <row r="223" spans="1:4">
      <c r="A223" s="7">
        <f t="shared" si="15"/>
        <v>108</v>
      </c>
      <c r="B223" s="4">
        <f t="shared" si="14"/>
        <v>1.6894626902767884E-2</v>
      </c>
      <c r="C223" s="4">
        <f t="shared" si="16"/>
        <v>0.11222643088918427</v>
      </c>
      <c r="D223" s="34">
        <f t="shared" si="17"/>
        <v>4.8177612175789641E-2</v>
      </c>
    </row>
    <row r="224" spans="1:4">
      <c r="A224" s="7">
        <f t="shared" si="15"/>
        <v>108.5</v>
      </c>
      <c r="B224" s="4">
        <f t="shared" si="14"/>
        <v>1.6973502851135303E-2</v>
      </c>
      <c r="C224" s="4">
        <f t="shared" si="16"/>
        <v>0.11277425385920803</v>
      </c>
      <c r="D224" s="34">
        <f t="shared" si="17"/>
        <v>4.8187812295517073E-2</v>
      </c>
    </row>
    <row r="225" spans="1:4">
      <c r="A225" s="7">
        <f t="shared" si="15"/>
        <v>109</v>
      </c>
      <c r="B225" s="4">
        <f t="shared" si="14"/>
        <v>1.7052384917555674E-2</v>
      </c>
      <c r="C225" s="4">
        <f t="shared" si="16"/>
        <v>0.11332234665738738</v>
      </c>
      <c r="D225" s="34">
        <f t="shared" si="17"/>
        <v>4.8198015524016917E-2</v>
      </c>
    </row>
    <row r="226" spans="1:4">
      <c r="A226" s="7">
        <f t="shared" si="15"/>
        <v>109.5</v>
      </c>
      <c r="B226" s="4">
        <f t="shared" si="14"/>
        <v>1.713127310250373E-2</v>
      </c>
      <c r="C226" s="4">
        <f t="shared" si="16"/>
        <v>0.11387070941662536</v>
      </c>
      <c r="D226" s="34">
        <f t="shared" si="17"/>
        <v>4.8208221862343796E-2</v>
      </c>
    </row>
    <row r="227" spans="1:4">
      <c r="A227" s="7">
        <f t="shared" si="15"/>
        <v>110</v>
      </c>
      <c r="B227" s="4">
        <f t="shared" si="14"/>
        <v>1.721016740645398E-2</v>
      </c>
      <c r="C227" s="4">
        <f t="shared" si="16"/>
        <v>0.11441934226989003</v>
      </c>
      <c r="D227" s="34">
        <f t="shared" si="17"/>
        <v>4.8218431311553248E-2</v>
      </c>
    </row>
    <row r="228" spans="1:4">
      <c r="A228" s="7">
        <f t="shared" si="15"/>
        <v>110.5</v>
      </c>
      <c r="B228" s="4">
        <f t="shared" si="14"/>
        <v>1.7289067829880933E-2</v>
      </c>
      <c r="C228" s="4">
        <f t="shared" si="16"/>
        <v>0.11496824535021544</v>
      </c>
      <c r="D228" s="34">
        <f t="shared" si="17"/>
        <v>4.8228643872701489E-2</v>
      </c>
    </row>
    <row r="229" spans="1:4">
      <c r="A229" s="7">
        <f t="shared" si="15"/>
        <v>111</v>
      </c>
      <c r="B229" s="4">
        <f t="shared" si="14"/>
        <v>1.7367974373259321E-2</v>
      </c>
      <c r="C229" s="4">
        <f t="shared" si="16"/>
        <v>0.11551741879070065</v>
      </c>
      <c r="D229" s="34">
        <f t="shared" si="17"/>
        <v>4.8238859546844419E-2</v>
      </c>
    </row>
    <row r="230" spans="1:4">
      <c r="A230" s="7">
        <f t="shared" si="15"/>
        <v>111.5</v>
      </c>
      <c r="B230" s="4">
        <f t="shared" si="14"/>
        <v>1.7446887037063874E-2</v>
      </c>
      <c r="C230" s="4">
        <f t="shared" si="16"/>
        <v>0.11606686272451072</v>
      </c>
      <c r="D230" s="34">
        <f t="shared" si="17"/>
        <v>4.824907833503856E-2</v>
      </c>
    </row>
    <row r="231" spans="1:4">
      <c r="A231" s="7">
        <f t="shared" si="15"/>
        <v>112</v>
      </c>
      <c r="B231" s="4">
        <f t="shared" si="14"/>
        <v>1.7525805821769103E-2</v>
      </c>
      <c r="C231" s="4">
        <f t="shared" si="16"/>
        <v>0.11661657728487596</v>
      </c>
      <c r="D231" s="34">
        <f t="shared" si="17"/>
        <v>4.8259300238341428E-2</v>
      </c>
    </row>
    <row r="232" spans="1:4">
      <c r="A232" s="7">
        <f t="shared" si="15"/>
        <v>112.5</v>
      </c>
      <c r="B232" s="4">
        <f t="shared" si="14"/>
        <v>1.7604730727850182E-2</v>
      </c>
      <c r="C232" s="4">
        <f t="shared" si="16"/>
        <v>0.11716656260509262</v>
      </c>
      <c r="D232" s="34">
        <f t="shared" si="17"/>
        <v>4.8269525257809288E-2</v>
      </c>
    </row>
    <row r="233" spans="1:4">
      <c r="A233" s="7">
        <f t="shared" si="15"/>
        <v>113</v>
      </c>
      <c r="B233" s="4">
        <f t="shared" si="14"/>
        <v>1.7683661755781621E-2</v>
      </c>
      <c r="C233" s="4">
        <f t="shared" si="16"/>
        <v>0.11771681881852247</v>
      </c>
      <c r="D233" s="34">
        <f t="shared" si="17"/>
        <v>4.8279753394500698E-2</v>
      </c>
    </row>
    <row r="234" spans="1:4">
      <c r="A234" s="7">
        <f t="shared" si="15"/>
        <v>113.5</v>
      </c>
      <c r="B234" s="4">
        <f t="shared" si="14"/>
        <v>1.7762598906038374E-2</v>
      </c>
      <c r="C234" s="4">
        <f t="shared" si="16"/>
        <v>0.11826734605859279</v>
      </c>
      <c r="D234" s="34">
        <f t="shared" si="17"/>
        <v>4.8289984649473365E-2</v>
      </c>
    </row>
    <row r="235" spans="1:4">
      <c r="A235" s="7">
        <f t="shared" si="15"/>
        <v>114</v>
      </c>
      <c r="B235" s="4">
        <f t="shared" si="14"/>
        <v>1.7841542179095171E-2</v>
      </c>
      <c r="C235" s="4">
        <f t="shared" si="16"/>
        <v>0.11881814445879701</v>
      </c>
      <c r="D235" s="34">
        <f t="shared" si="17"/>
        <v>4.8300219023786298E-2</v>
      </c>
    </row>
    <row r="236" spans="1:4">
      <c r="A236" s="7">
        <f t="shared" si="15"/>
        <v>114.5</v>
      </c>
      <c r="B236" s="4">
        <f t="shared" si="14"/>
        <v>1.7920491575427189E-2</v>
      </c>
      <c r="C236" s="4">
        <f t="shared" si="16"/>
        <v>0.11936921415269364</v>
      </c>
      <c r="D236" s="34">
        <f t="shared" si="17"/>
        <v>4.8310456518497476E-2</v>
      </c>
    </row>
    <row r="237" spans="1:4">
      <c r="A237" s="7">
        <f t="shared" si="15"/>
        <v>115</v>
      </c>
      <c r="B237" s="4">
        <f t="shared" si="14"/>
        <v>1.7999447095509158E-2</v>
      </c>
      <c r="C237" s="4">
        <f t="shared" si="16"/>
        <v>0.11992055527390777</v>
      </c>
      <c r="D237" s="34">
        <f t="shared" si="17"/>
        <v>4.8320697134666905E-2</v>
      </c>
    </row>
    <row r="238" spans="1:4">
      <c r="A238" s="7">
        <f t="shared" si="15"/>
        <v>115.5</v>
      </c>
      <c r="B238" s="4">
        <f t="shared" si="14"/>
        <v>1.8078408739816254E-2</v>
      </c>
      <c r="C238" s="4">
        <f t="shared" si="16"/>
        <v>0.12047216795612958</v>
      </c>
      <c r="D238" s="34">
        <f t="shared" si="17"/>
        <v>4.8330940873353587E-2</v>
      </c>
    </row>
    <row r="239" spans="1:4">
      <c r="A239" s="7">
        <f t="shared" si="15"/>
        <v>116</v>
      </c>
      <c r="B239" s="4">
        <f t="shared" si="14"/>
        <v>1.8157376508823209E-2</v>
      </c>
      <c r="C239" s="4">
        <f t="shared" si="16"/>
        <v>0.12102405233311586</v>
      </c>
      <c r="D239" s="34">
        <f t="shared" si="17"/>
        <v>4.834118773561849E-2</v>
      </c>
    </row>
    <row r="240" spans="1:4">
      <c r="A240" s="7">
        <f t="shared" si="15"/>
        <v>116.5</v>
      </c>
      <c r="B240" s="4">
        <f t="shared" si="14"/>
        <v>1.8236350403005419E-2</v>
      </c>
      <c r="C240" s="4">
        <f t="shared" si="16"/>
        <v>0.12157620853868845</v>
      </c>
      <c r="D240" s="34">
        <f t="shared" si="17"/>
        <v>4.8351437722520943E-2</v>
      </c>
    </row>
    <row r="241" spans="1:4">
      <c r="A241" s="7">
        <f t="shared" si="15"/>
        <v>117</v>
      </c>
      <c r="B241" s="4">
        <f t="shared" si="14"/>
        <v>1.8315330422837839E-2</v>
      </c>
      <c r="C241" s="4">
        <f t="shared" si="16"/>
        <v>0.12212863670673557</v>
      </c>
      <c r="D241" s="34">
        <f t="shared" si="17"/>
        <v>4.836169083512213E-2</v>
      </c>
    </row>
    <row r="242" spans="1:4">
      <c r="A242" s="7">
        <f t="shared" si="15"/>
        <v>117.5</v>
      </c>
      <c r="B242" s="4">
        <f t="shared" si="14"/>
        <v>1.8394316568795643E-2</v>
      </c>
      <c r="C242" s="4">
        <f t="shared" si="16"/>
        <v>0.12268133697121142</v>
      </c>
      <c r="D242" s="34">
        <f t="shared" si="17"/>
        <v>4.8371947074483161E-2</v>
      </c>
    </row>
    <row r="243" spans="1:4">
      <c r="A243" s="7">
        <f t="shared" si="15"/>
        <v>118</v>
      </c>
      <c r="B243" s="4">
        <f t="shared" si="14"/>
        <v>1.8473308841354008E-2</v>
      </c>
      <c r="C243" s="4">
        <f t="shared" si="16"/>
        <v>0.12323430946613589</v>
      </c>
      <c r="D243" s="34">
        <f t="shared" si="17"/>
        <v>4.8382206441665479E-2</v>
      </c>
    </row>
    <row r="244" spans="1:4">
      <c r="A244" s="7">
        <f t="shared" si="15"/>
        <v>118.5</v>
      </c>
      <c r="B244" s="4">
        <f t="shared" si="14"/>
        <v>1.8552307240988108E-2</v>
      </c>
      <c r="C244" s="4">
        <f t="shared" si="16"/>
        <v>0.12378755432559552</v>
      </c>
      <c r="D244" s="34">
        <f t="shared" si="17"/>
        <v>4.8392468937731282E-2</v>
      </c>
    </row>
    <row r="245" spans="1:4">
      <c r="A245" s="7">
        <f t="shared" si="15"/>
        <v>119</v>
      </c>
      <c r="B245" s="4">
        <f t="shared" si="14"/>
        <v>1.8631311768173342E-2</v>
      </c>
      <c r="C245" s="4">
        <f t="shared" si="16"/>
        <v>0.12434107168374187</v>
      </c>
      <c r="D245" s="34">
        <f t="shared" si="17"/>
        <v>4.840273456374225E-2</v>
      </c>
    </row>
    <row r="246" spans="1:4">
      <c r="A246" s="7">
        <f t="shared" si="15"/>
        <v>119.5</v>
      </c>
      <c r="B246" s="4">
        <f t="shared" si="14"/>
        <v>1.8710322423384662E-2</v>
      </c>
      <c r="C246" s="4">
        <f t="shared" si="16"/>
        <v>0.12489486167479358</v>
      </c>
      <c r="D246" s="34">
        <f t="shared" si="17"/>
        <v>4.8413003320762101E-2</v>
      </c>
    </row>
    <row r="247" spans="1:4">
      <c r="A247" s="7">
        <f t="shared" si="15"/>
        <v>120</v>
      </c>
      <c r="B247" s="4">
        <f t="shared" si="14"/>
        <v>1.8789339207097688E-2</v>
      </c>
      <c r="C247" s="4">
        <f t="shared" si="16"/>
        <v>0.12544892443303479</v>
      </c>
      <c r="D247" s="34">
        <f t="shared" si="17"/>
        <v>4.8423275209853067E-2</v>
      </c>
    </row>
    <row r="248" spans="1:4">
      <c r="A248" s="7">
        <f t="shared" si="15"/>
        <v>120.5</v>
      </c>
      <c r="B248" s="4">
        <f t="shared" si="14"/>
        <v>1.8868362119787596E-2</v>
      </c>
      <c r="C248" s="4">
        <f t="shared" si="16"/>
        <v>0.12600326009281604</v>
      </c>
      <c r="D248" s="34">
        <f t="shared" si="17"/>
        <v>4.8433550232079091E-2</v>
      </c>
    </row>
    <row r="249" spans="1:4">
      <c r="A249" s="7">
        <f t="shared" si="15"/>
        <v>121</v>
      </c>
      <c r="B249" s="4">
        <f t="shared" si="14"/>
        <v>1.8947391161930005E-2</v>
      </c>
      <c r="C249" s="4">
        <f t="shared" si="16"/>
        <v>0.1265578687885538</v>
      </c>
      <c r="D249" s="34">
        <f t="shared" si="17"/>
        <v>4.844382838850337E-2</v>
      </c>
    </row>
    <row r="250" spans="1:4">
      <c r="A250" s="7">
        <f t="shared" si="15"/>
        <v>121.5</v>
      </c>
      <c r="B250" s="4">
        <f t="shared" si="14"/>
        <v>1.9026426334000091E-2</v>
      </c>
      <c r="C250" s="4">
        <f t="shared" si="16"/>
        <v>0.12711275065473093</v>
      </c>
      <c r="D250" s="34">
        <f t="shared" si="17"/>
        <v>4.8454109680190795E-2</v>
      </c>
    </row>
    <row r="251" spans="1:4">
      <c r="A251" s="7">
        <f t="shared" si="15"/>
        <v>122</v>
      </c>
      <c r="B251" s="4">
        <f t="shared" si="14"/>
        <v>1.9105467636473472E-2</v>
      </c>
      <c r="C251" s="4">
        <f t="shared" si="16"/>
        <v>0.12766790582589693</v>
      </c>
      <c r="D251" s="34">
        <f t="shared" si="17"/>
        <v>4.8464394108205737E-2</v>
      </c>
    </row>
    <row r="252" spans="1:4">
      <c r="A252" s="7">
        <f t="shared" si="15"/>
        <v>122.5</v>
      </c>
      <c r="B252" s="4">
        <f t="shared" si="14"/>
        <v>1.9184515069825769E-2</v>
      </c>
      <c r="C252" s="4">
        <f t="shared" si="16"/>
        <v>0.12822333443666656</v>
      </c>
      <c r="D252" s="34">
        <f t="shared" si="17"/>
        <v>4.8474681673612671E-2</v>
      </c>
    </row>
    <row r="253" spans="1:4">
      <c r="A253" s="7">
        <f t="shared" si="15"/>
        <v>123</v>
      </c>
      <c r="B253" s="4">
        <f t="shared" si="14"/>
        <v>1.9263568634532158E-2</v>
      </c>
      <c r="C253" s="4">
        <f t="shared" si="16"/>
        <v>0.12877903662172163</v>
      </c>
      <c r="D253" s="34">
        <f t="shared" si="17"/>
        <v>4.848497237747796E-2</v>
      </c>
    </row>
    <row r="254" spans="1:4">
      <c r="A254" s="7">
        <f t="shared" si="15"/>
        <v>123.5</v>
      </c>
      <c r="B254" s="4">
        <f t="shared" si="14"/>
        <v>1.9342628331068701E-2</v>
      </c>
      <c r="C254" s="4">
        <f t="shared" si="16"/>
        <v>0.12933501251581037</v>
      </c>
      <c r="D254" s="34">
        <f t="shared" si="17"/>
        <v>4.8495266220866223E-2</v>
      </c>
    </row>
    <row r="255" spans="1:4">
      <c r="A255" s="7">
        <f t="shared" si="15"/>
        <v>124</v>
      </c>
      <c r="B255" s="4">
        <f t="shared" si="14"/>
        <v>1.9421694159910574E-2</v>
      </c>
      <c r="C255" s="4">
        <f t="shared" si="16"/>
        <v>0.12989126225374714</v>
      </c>
      <c r="D255" s="34">
        <f t="shared" si="17"/>
        <v>4.8505563204844712E-2</v>
      </c>
    </row>
    <row r="256" spans="1:4">
      <c r="A256" s="7">
        <f t="shared" si="15"/>
        <v>124.5</v>
      </c>
      <c r="B256" s="4">
        <f t="shared" si="14"/>
        <v>1.9500766121533841E-2</v>
      </c>
      <c r="C256" s="4">
        <f t="shared" si="16"/>
        <v>0.13044778597041229</v>
      </c>
      <c r="D256" s="34">
        <f t="shared" si="17"/>
        <v>4.8515863330478755E-2</v>
      </c>
    </row>
    <row r="257" spans="1:4">
      <c r="A257" s="7">
        <f t="shared" si="15"/>
        <v>125</v>
      </c>
      <c r="B257" s="4">
        <f t="shared" si="14"/>
        <v>1.95798442164139E-2</v>
      </c>
      <c r="C257" s="4">
        <f t="shared" si="16"/>
        <v>0.13100458380075364</v>
      </c>
      <c r="D257" s="34">
        <f t="shared" si="17"/>
        <v>4.8526166598836247E-2</v>
      </c>
    </row>
    <row r="258" spans="1:4">
      <c r="A258" s="7">
        <f t="shared" si="15"/>
        <v>125.5</v>
      </c>
      <c r="B258" s="4">
        <f t="shared" si="14"/>
        <v>1.9658928445026369E-2</v>
      </c>
      <c r="C258" s="4">
        <f t="shared" si="16"/>
        <v>0.1315616558797843</v>
      </c>
      <c r="D258" s="34">
        <f t="shared" si="17"/>
        <v>4.8536473010984515E-2</v>
      </c>
    </row>
    <row r="259" spans="1:4">
      <c r="A259" s="7">
        <f t="shared" si="15"/>
        <v>126</v>
      </c>
      <c r="B259" s="4">
        <f t="shared" si="14"/>
        <v>1.9738018807847535E-2</v>
      </c>
      <c r="C259" s="4">
        <f t="shared" si="16"/>
        <v>0.13211900234258445</v>
      </c>
      <c r="D259" s="34">
        <f t="shared" si="17"/>
        <v>4.8546782567989957E-2</v>
      </c>
    </row>
    <row r="260" spans="1:4">
      <c r="A260" s="7">
        <f t="shared" si="15"/>
        <v>126.5</v>
      </c>
      <c r="B260" s="4">
        <f t="shared" si="14"/>
        <v>1.9817115305352573E-2</v>
      </c>
      <c r="C260" s="4">
        <f t="shared" si="16"/>
        <v>0.1326766233243013</v>
      </c>
      <c r="D260" s="34">
        <f t="shared" si="17"/>
        <v>4.8557095270922383E-2</v>
      </c>
    </row>
    <row r="261" spans="1:4">
      <c r="A261" s="7">
        <f t="shared" si="15"/>
        <v>127</v>
      </c>
      <c r="B261" s="4">
        <f t="shared" si="14"/>
        <v>1.9896217938017768E-2</v>
      </c>
      <c r="C261" s="4">
        <f t="shared" si="16"/>
        <v>0.1332345189601476</v>
      </c>
      <c r="D261" s="34">
        <f t="shared" si="17"/>
        <v>4.8567411120848926E-2</v>
      </c>
    </row>
    <row r="262" spans="1:4">
      <c r="A262" s="7">
        <f t="shared" si="15"/>
        <v>127.5</v>
      </c>
      <c r="B262" s="4">
        <f t="shared" si="14"/>
        <v>1.9975326706318963E-2</v>
      </c>
      <c r="C262" s="4">
        <f t="shared" si="16"/>
        <v>0.13379268938540356</v>
      </c>
      <c r="D262" s="34">
        <f t="shared" si="17"/>
        <v>4.8577730118838647E-2</v>
      </c>
    </row>
    <row r="263" spans="1:4">
      <c r="A263" s="7">
        <f t="shared" si="15"/>
        <v>128</v>
      </c>
      <c r="B263" s="4">
        <f t="shared" si="14"/>
        <v>2.0054441610731777E-2</v>
      </c>
      <c r="C263" s="4">
        <f t="shared" si="16"/>
        <v>0.1343511347354156</v>
      </c>
      <c r="D263" s="34">
        <f t="shared" si="17"/>
        <v>4.858805226596144E-2</v>
      </c>
    </row>
    <row r="264" spans="1:4">
      <c r="A264" s="7">
        <f t="shared" si="15"/>
        <v>128.5</v>
      </c>
      <c r="B264" s="4">
        <f t="shared" si="14"/>
        <v>2.0133562651732495E-2</v>
      </c>
      <c r="C264" s="4">
        <f t="shared" si="16"/>
        <v>0.1349098551455965</v>
      </c>
      <c r="D264" s="34">
        <f t="shared" si="17"/>
        <v>4.8598377563285958E-2</v>
      </c>
    </row>
    <row r="265" spans="1:4">
      <c r="A265" s="7">
        <f t="shared" si="15"/>
        <v>129</v>
      </c>
      <c r="B265" s="4">
        <f t="shared" si="14"/>
        <v>2.0212689829796737E-2</v>
      </c>
      <c r="C265" s="4">
        <f t="shared" si="16"/>
        <v>0.13546885075142678</v>
      </c>
      <c r="D265" s="34">
        <f t="shared" si="17"/>
        <v>4.8608706011883301E-2</v>
      </c>
    </row>
    <row r="266" spans="1:4">
      <c r="A266" s="7">
        <f t="shared" si="15"/>
        <v>129.5</v>
      </c>
      <c r="B266" s="4">
        <f t="shared" ref="B266:B329" si="18">(EXP($B$3*A266*10^6))-1</f>
        <v>2.0291823145401011E-2</v>
      </c>
      <c r="C266" s="4">
        <f t="shared" si="16"/>
        <v>0.13602812168845246</v>
      </c>
      <c r="D266" s="34">
        <f t="shared" si="17"/>
        <v>4.8619037612822491E-2</v>
      </c>
    </row>
    <row r="267" spans="1:4">
      <c r="A267" s="7">
        <f t="shared" si="15"/>
        <v>130</v>
      </c>
      <c r="B267" s="4">
        <f t="shared" si="18"/>
        <v>2.0370962599020936E-2</v>
      </c>
      <c r="C267" s="4">
        <f t="shared" si="16"/>
        <v>0.13658766809228706</v>
      </c>
      <c r="D267" s="34">
        <f t="shared" si="17"/>
        <v>4.8629372367175398E-2</v>
      </c>
    </row>
    <row r="268" spans="1:4">
      <c r="A268" s="7">
        <f t="shared" si="15"/>
        <v>130.5</v>
      </c>
      <c r="B268" s="4">
        <f t="shared" si="18"/>
        <v>2.0450108191132799E-2</v>
      </c>
      <c r="C268" s="4">
        <f t="shared" si="16"/>
        <v>0.13714749009861094</v>
      </c>
      <c r="D268" s="34">
        <f t="shared" si="17"/>
        <v>4.8639710276012792E-2</v>
      </c>
    </row>
    <row r="269" spans="1:4">
      <c r="A269" s="7">
        <f t="shared" si="15"/>
        <v>131</v>
      </c>
      <c r="B269" s="4">
        <f t="shared" si="18"/>
        <v>2.0529259922212661E-2</v>
      </c>
      <c r="C269" s="4">
        <f t="shared" si="16"/>
        <v>0.13770758784317083</v>
      </c>
      <c r="D269" s="34">
        <f t="shared" si="17"/>
        <v>4.8650051340406286E-2</v>
      </c>
    </row>
    <row r="270" spans="1:4">
      <c r="A270" s="7">
        <f t="shared" ref="A270:A333" si="19">A269+0.5</f>
        <v>131.5</v>
      </c>
      <c r="B270" s="4">
        <f t="shared" si="18"/>
        <v>2.0608417792737033E-2</v>
      </c>
      <c r="C270" s="4">
        <f t="shared" ref="C270:C333" si="20">(EXP($B$4*A270*10^6))-1</f>
        <v>0.13826796146178078</v>
      </c>
      <c r="D270" s="34">
        <f t="shared" ref="D270:D333" si="21">(1/137.88)*(C270/B270)</f>
        <v>4.8660395561427074E-2</v>
      </c>
    </row>
    <row r="271" spans="1:4">
      <c r="A271" s="7">
        <f t="shared" si="19"/>
        <v>132</v>
      </c>
      <c r="B271" s="4">
        <f t="shared" si="18"/>
        <v>2.0687581803181532E-2</v>
      </c>
      <c r="C271" s="4">
        <f t="shared" si="20"/>
        <v>0.13882861109032119</v>
      </c>
      <c r="D271" s="34">
        <f t="shared" si="21"/>
        <v>4.867074294014874E-2</v>
      </c>
    </row>
    <row r="272" spans="1:4">
      <c r="A272" s="7">
        <f t="shared" si="19"/>
        <v>132.5</v>
      </c>
      <c r="B272" s="4">
        <f t="shared" si="18"/>
        <v>2.0766751954022888E-2</v>
      </c>
      <c r="C272" s="4">
        <f t="shared" si="20"/>
        <v>0.1393895368647402</v>
      </c>
      <c r="D272" s="34">
        <f t="shared" si="21"/>
        <v>4.868109347764301E-2</v>
      </c>
    </row>
    <row r="273" spans="1:4">
      <c r="A273" s="7">
        <f t="shared" si="19"/>
        <v>133</v>
      </c>
      <c r="B273" s="4">
        <f t="shared" si="18"/>
        <v>2.0845928245737166E-2</v>
      </c>
      <c r="C273" s="4">
        <f t="shared" si="20"/>
        <v>0.13995073892105192</v>
      </c>
      <c r="D273" s="34">
        <f t="shared" si="21"/>
        <v>4.8691447174983277E-2</v>
      </c>
    </row>
    <row r="274" spans="1:4">
      <c r="A274" s="7">
        <f t="shared" si="19"/>
        <v>133.5</v>
      </c>
      <c r="B274" s="4">
        <f t="shared" si="18"/>
        <v>2.0925110678800873E-2</v>
      </c>
      <c r="C274" s="4">
        <f t="shared" si="20"/>
        <v>0.14051221739533815</v>
      </c>
      <c r="D274" s="34">
        <f t="shared" si="21"/>
        <v>4.8701804033242646E-2</v>
      </c>
    </row>
    <row r="275" spans="1:4">
      <c r="A275" s="7">
        <f t="shared" si="19"/>
        <v>134</v>
      </c>
      <c r="B275" s="4">
        <f t="shared" si="18"/>
        <v>2.1004299253690073E-2</v>
      </c>
      <c r="C275" s="4">
        <f t="shared" si="20"/>
        <v>0.14107397242374775</v>
      </c>
      <c r="D275" s="34">
        <f t="shared" si="21"/>
        <v>4.8712164053495731E-2</v>
      </c>
    </row>
    <row r="276" spans="1:4">
      <c r="A276" s="7">
        <f t="shared" si="19"/>
        <v>134.5</v>
      </c>
      <c r="B276" s="4">
        <f t="shared" si="18"/>
        <v>2.1083493970881273E-2</v>
      </c>
      <c r="C276" s="4">
        <f t="shared" si="20"/>
        <v>0.14163600414249622</v>
      </c>
      <c r="D276" s="34">
        <f t="shared" si="21"/>
        <v>4.8722527236816422E-2</v>
      </c>
    </row>
    <row r="277" spans="1:4">
      <c r="A277" s="7">
        <f t="shared" si="19"/>
        <v>135</v>
      </c>
      <c r="B277" s="4">
        <f t="shared" si="18"/>
        <v>2.1162694830851203E-2</v>
      </c>
      <c r="C277" s="4">
        <f t="shared" si="20"/>
        <v>0.14219831268786631</v>
      </c>
      <c r="D277" s="34">
        <f t="shared" si="21"/>
        <v>4.873289358427866E-2</v>
      </c>
    </row>
    <row r="278" spans="1:4">
      <c r="A278" s="7">
        <f t="shared" si="19"/>
        <v>135.5</v>
      </c>
      <c r="B278" s="4">
        <f t="shared" si="18"/>
        <v>2.1241901834075927E-2</v>
      </c>
      <c r="C278" s="4">
        <f t="shared" si="20"/>
        <v>0.14276089819620785</v>
      </c>
      <c r="D278" s="34">
        <f t="shared" si="21"/>
        <v>4.8743263096958346E-2</v>
      </c>
    </row>
    <row r="279" spans="1:4">
      <c r="A279" s="7">
        <f t="shared" si="19"/>
        <v>136</v>
      </c>
      <c r="B279" s="4">
        <f t="shared" si="18"/>
        <v>2.1321114981031952E-2</v>
      </c>
      <c r="C279" s="4">
        <f t="shared" si="20"/>
        <v>0.14332376080393838</v>
      </c>
      <c r="D279" s="34">
        <f t="shared" si="21"/>
        <v>4.8753635775931031E-2</v>
      </c>
    </row>
    <row r="280" spans="1:4">
      <c r="A280" s="7">
        <f t="shared" si="19"/>
        <v>136.5</v>
      </c>
      <c r="B280" s="4">
        <f t="shared" si="18"/>
        <v>2.1400334272196009E-2</v>
      </c>
      <c r="C280" s="4">
        <f t="shared" si="20"/>
        <v>0.14388690064754162</v>
      </c>
      <c r="D280" s="34">
        <f t="shared" si="21"/>
        <v>4.876401162227189E-2</v>
      </c>
    </row>
    <row r="281" spans="1:4">
      <c r="A281" s="7">
        <f t="shared" si="19"/>
        <v>137</v>
      </c>
      <c r="B281" s="4">
        <f t="shared" si="18"/>
        <v>2.1479559708044826E-2</v>
      </c>
      <c r="C281" s="4">
        <f t="shared" si="20"/>
        <v>0.14445031786356943</v>
      </c>
      <c r="D281" s="34">
        <f t="shared" si="21"/>
        <v>4.877439063705688E-2</v>
      </c>
    </row>
    <row r="282" spans="1:4">
      <c r="A282" s="7">
        <f t="shared" si="19"/>
        <v>137.5</v>
      </c>
      <c r="B282" s="4">
        <f t="shared" si="18"/>
        <v>2.1558791289054691E-2</v>
      </c>
      <c r="C282" s="4">
        <f t="shared" si="20"/>
        <v>0.14501401258864033</v>
      </c>
      <c r="D282" s="34">
        <f t="shared" si="21"/>
        <v>4.8784772821363252E-2</v>
      </c>
    </row>
    <row r="283" spans="1:4">
      <c r="A283" s="7">
        <f t="shared" si="19"/>
        <v>138</v>
      </c>
      <c r="B283" s="4">
        <f t="shared" si="18"/>
        <v>2.1638029015702331E-2</v>
      </c>
      <c r="C283" s="4">
        <f t="shared" si="20"/>
        <v>0.14557798495944052</v>
      </c>
      <c r="D283" s="34">
        <f t="shared" si="21"/>
        <v>4.8795158176267818E-2</v>
      </c>
    </row>
    <row r="284" spans="1:4">
      <c r="A284" s="7">
        <f t="shared" si="19"/>
        <v>138.5</v>
      </c>
      <c r="B284" s="4">
        <f t="shared" si="18"/>
        <v>2.17172728884647E-2</v>
      </c>
      <c r="C284" s="4">
        <f t="shared" si="20"/>
        <v>0.14614223511272351</v>
      </c>
      <c r="D284" s="34">
        <f t="shared" si="21"/>
        <v>4.8805546702847397E-2</v>
      </c>
    </row>
    <row r="285" spans="1:4">
      <c r="A285" s="7">
        <f t="shared" si="19"/>
        <v>139</v>
      </c>
      <c r="B285" s="4">
        <f t="shared" si="18"/>
        <v>2.1796522907818083E-2</v>
      </c>
      <c r="C285" s="4">
        <f t="shared" si="20"/>
        <v>0.1467067631853094</v>
      </c>
      <c r="D285" s="34">
        <f t="shared" si="21"/>
        <v>4.8815938402180487E-2</v>
      </c>
    </row>
    <row r="286" spans="1:4">
      <c r="A286" s="7">
        <f t="shared" si="19"/>
        <v>139.5</v>
      </c>
      <c r="B286" s="4">
        <f t="shared" si="18"/>
        <v>2.1875779074239654E-2</v>
      </c>
      <c r="C286" s="4">
        <f t="shared" si="20"/>
        <v>0.14727156931408714</v>
      </c>
      <c r="D286" s="34">
        <f t="shared" si="21"/>
        <v>4.8826333275344587E-2</v>
      </c>
    </row>
    <row r="287" spans="1:4">
      <c r="A287" s="7">
        <f t="shared" si="19"/>
        <v>140</v>
      </c>
      <c r="B287" s="4">
        <f t="shared" si="18"/>
        <v>2.195504138820592E-2</v>
      </c>
      <c r="C287" s="4">
        <f t="shared" si="20"/>
        <v>0.14783665363601162</v>
      </c>
      <c r="D287" s="34">
        <f t="shared" si="21"/>
        <v>4.883673132341862E-2</v>
      </c>
    </row>
    <row r="288" spans="1:4">
      <c r="A288" s="7">
        <f t="shared" si="19"/>
        <v>140.5</v>
      </c>
      <c r="B288" s="4">
        <f t="shared" si="18"/>
        <v>2.2034309850194056E-2</v>
      </c>
      <c r="C288" s="4">
        <f t="shared" si="20"/>
        <v>0.14840201628810612</v>
      </c>
      <c r="D288" s="34">
        <f t="shared" si="21"/>
        <v>4.8847132547480847E-2</v>
      </c>
    </row>
    <row r="289" spans="1:4">
      <c r="A289" s="7">
        <f t="shared" si="19"/>
        <v>141</v>
      </c>
      <c r="B289" s="4">
        <f t="shared" si="18"/>
        <v>2.2113584460680569E-2</v>
      </c>
      <c r="C289" s="4">
        <f t="shared" si="20"/>
        <v>0.14896765740746098</v>
      </c>
      <c r="D289" s="34">
        <f t="shared" si="21"/>
        <v>4.8857536948611328E-2</v>
      </c>
    </row>
    <row r="290" spans="1:4">
      <c r="A290" s="7">
        <f t="shared" si="19"/>
        <v>141.5</v>
      </c>
      <c r="B290" s="4">
        <f t="shared" si="18"/>
        <v>2.219286522014241E-2</v>
      </c>
      <c r="C290" s="4">
        <f t="shared" si="20"/>
        <v>0.14953357713123427</v>
      </c>
      <c r="D290" s="34">
        <f t="shared" si="21"/>
        <v>4.8867944527889652E-2</v>
      </c>
    </row>
    <row r="291" spans="1:4">
      <c r="A291" s="7">
        <f t="shared" si="19"/>
        <v>142</v>
      </c>
      <c r="B291" s="4">
        <f t="shared" si="18"/>
        <v>2.2272152129056755E-2</v>
      </c>
      <c r="C291" s="4">
        <f t="shared" si="20"/>
        <v>0.15009977559665177</v>
      </c>
      <c r="D291" s="34">
        <f t="shared" si="21"/>
        <v>4.8878355286395475E-2</v>
      </c>
    </row>
    <row r="292" spans="1:4">
      <c r="A292" s="7">
        <f t="shared" si="19"/>
        <v>142.5</v>
      </c>
      <c r="B292" s="4">
        <f t="shared" si="18"/>
        <v>2.2351445187900332E-2</v>
      </c>
      <c r="C292" s="4">
        <f t="shared" si="20"/>
        <v>0.15066625294100633</v>
      </c>
      <c r="D292" s="34">
        <f t="shared" si="21"/>
        <v>4.8888769225209697E-2</v>
      </c>
    </row>
    <row r="293" spans="1:4">
      <c r="A293" s="7">
        <f t="shared" si="19"/>
        <v>143</v>
      </c>
      <c r="B293" s="4">
        <f t="shared" si="18"/>
        <v>2.2430744397150537E-2</v>
      </c>
      <c r="C293" s="4">
        <f t="shared" si="20"/>
        <v>0.15123300930165895</v>
      </c>
      <c r="D293" s="34">
        <f t="shared" si="21"/>
        <v>4.8899186345412439E-2</v>
      </c>
    </row>
    <row r="294" spans="1:4">
      <c r="A294" s="7">
        <f t="shared" si="19"/>
        <v>143.5</v>
      </c>
      <c r="B294" s="4">
        <f t="shared" si="18"/>
        <v>2.2510049757284101E-2</v>
      </c>
      <c r="C294" s="4">
        <f t="shared" si="20"/>
        <v>0.15180004481603793</v>
      </c>
      <c r="D294" s="34">
        <f t="shared" si="21"/>
        <v>4.8909606648085607E-2</v>
      </c>
    </row>
    <row r="295" spans="1:4">
      <c r="A295" s="7">
        <f t="shared" si="19"/>
        <v>144</v>
      </c>
      <c r="B295" s="4">
        <f t="shared" si="18"/>
        <v>2.2589361268778196E-2</v>
      </c>
      <c r="C295" s="4">
        <f t="shared" si="20"/>
        <v>0.15236735962163928</v>
      </c>
      <c r="D295" s="34">
        <f t="shared" si="21"/>
        <v>4.8920030134310621E-2</v>
      </c>
    </row>
    <row r="296" spans="1:4">
      <c r="A296" s="7">
        <f t="shared" si="19"/>
        <v>144.5</v>
      </c>
      <c r="B296" s="4">
        <f t="shared" si="18"/>
        <v>2.2668678932109998E-2</v>
      </c>
      <c r="C296" s="4">
        <f t="shared" si="20"/>
        <v>0.15293495385602718</v>
      </c>
      <c r="D296" s="34">
        <f t="shared" si="21"/>
        <v>4.8930456805169525E-2</v>
      </c>
    </row>
    <row r="297" spans="1:4">
      <c r="A297" s="7">
        <f t="shared" si="19"/>
        <v>145</v>
      </c>
      <c r="B297" s="4">
        <f t="shared" si="18"/>
        <v>2.2748002747756457E-2</v>
      </c>
      <c r="C297" s="4">
        <f t="shared" si="20"/>
        <v>0.15350282765683287</v>
      </c>
      <c r="D297" s="34">
        <f t="shared" si="21"/>
        <v>4.8940886661745071E-2</v>
      </c>
    </row>
    <row r="298" spans="1:4">
      <c r="A298" s="7">
        <f t="shared" si="19"/>
        <v>145.5</v>
      </c>
      <c r="B298" s="4">
        <f t="shared" si="18"/>
        <v>2.2827332716195192E-2</v>
      </c>
      <c r="C298" s="4">
        <f t="shared" si="20"/>
        <v>0.15407098116175622</v>
      </c>
      <c r="D298" s="34">
        <f t="shared" si="21"/>
        <v>4.8951319705119324E-2</v>
      </c>
    </row>
    <row r="299" spans="1:4">
      <c r="A299" s="7">
        <f t="shared" si="19"/>
        <v>146</v>
      </c>
      <c r="B299" s="4">
        <f t="shared" si="18"/>
        <v>2.2906668837903155E-2</v>
      </c>
      <c r="C299" s="4">
        <f t="shared" si="20"/>
        <v>0.15463941450856389</v>
      </c>
      <c r="D299" s="34">
        <f t="shared" si="21"/>
        <v>4.8961755936375931E-2</v>
      </c>
    </row>
    <row r="300" spans="1:4">
      <c r="A300" s="7">
        <f t="shared" si="19"/>
        <v>146.5</v>
      </c>
      <c r="B300" s="4">
        <f t="shared" si="18"/>
        <v>2.298601111335774E-2</v>
      </c>
      <c r="C300" s="4">
        <f t="shared" si="20"/>
        <v>0.15520812783509119</v>
      </c>
      <c r="D300" s="34">
        <f t="shared" si="21"/>
        <v>4.8972195356598296E-2</v>
      </c>
    </row>
    <row r="301" spans="1:4">
      <c r="A301" s="7">
        <f t="shared" si="19"/>
        <v>147</v>
      </c>
      <c r="B301" s="4">
        <f t="shared" si="18"/>
        <v>2.3065359543036346E-2</v>
      </c>
      <c r="C301" s="4">
        <f t="shared" si="20"/>
        <v>0.15577712127924115</v>
      </c>
      <c r="D301" s="34">
        <f t="shared" si="21"/>
        <v>4.8982637966870246E-2</v>
      </c>
    </row>
    <row r="302" spans="1:4">
      <c r="A302" s="7">
        <f t="shared" si="19"/>
        <v>147.5</v>
      </c>
      <c r="B302" s="4">
        <f t="shared" si="18"/>
        <v>2.3144714127416144E-2</v>
      </c>
      <c r="C302" s="4">
        <f t="shared" si="20"/>
        <v>0.15634639497898473</v>
      </c>
      <c r="D302" s="34">
        <f t="shared" si="21"/>
        <v>4.899308376827656E-2</v>
      </c>
    </row>
    <row r="303" spans="1:4">
      <c r="A303" s="7">
        <f t="shared" si="19"/>
        <v>148</v>
      </c>
      <c r="B303" s="4">
        <f t="shared" si="18"/>
        <v>2.3224074866974531E-2</v>
      </c>
      <c r="C303" s="4">
        <f t="shared" si="20"/>
        <v>0.15691594907236062</v>
      </c>
      <c r="D303" s="34">
        <f t="shared" si="21"/>
        <v>4.9003532761901933E-2</v>
      </c>
    </row>
    <row r="304" spans="1:4">
      <c r="A304" s="7">
        <f t="shared" si="19"/>
        <v>148.5</v>
      </c>
      <c r="B304" s="4">
        <f t="shared" si="18"/>
        <v>2.3303441762188903E-2</v>
      </c>
      <c r="C304" s="4">
        <f t="shared" si="20"/>
        <v>0.15748578369747546</v>
      </c>
      <c r="D304" s="34">
        <f t="shared" si="21"/>
        <v>4.901398494883151E-2</v>
      </c>
    </row>
    <row r="305" spans="1:4">
      <c r="A305" s="7">
        <f t="shared" si="19"/>
        <v>149</v>
      </c>
      <c r="B305" s="4">
        <f t="shared" si="18"/>
        <v>2.3382814813537101E-2</v>
      </c>
      <c r="C305" s="4">
        <f t="shared" si="20"/>
        <v>0.15805589899250472</v>
      </c>
      <c r="D305" s="34">
        <f t="shared" si="21"/>
        <v>4.9024440330150243E-2</v>
      </c>
    </row>
    <row r="306" spans="1:4">
      <c r="A306" s="7">
        <f t="shared" si="19"/>
        <v>149.5</v>
      </c>
      <c r="B306" s="4">
        <f t="shared" si="18"/>
        <v>2.3462194021496074E-2</v>
      </c>
      <c r="C306" s="4">
        <f t="shared" si="20"/>
        <v>0.15862629509569071</v>
      </c>
      <c r="D306" s="34">
        <f t="shared" si="21"/>
        <v>4.9034898906945019E-2</v>
      </c>
    </row>
    <row r="307" spans="1:4">
      <c r="A307" s="7">
        <f t="shared" si="19"/>
        <v>150</v>
      </c>
      <c r="B307" s="4">
        <f t="shared" si="18"/>
        <v>2.3541579386543665E-2</v>
      </c>
      <c r="C307" s="4">
        <f t="shared" si="20"/>
        <v>0.15919697214534456</v>
      </c>
      <c r="D307" s="34">
        <f t="shared" si="21"/>
        <v>4.9045360680301582E-2</v>
      </c>
    </row>
    <row r="308" spans="1:4">
      <c r="A308" s="7">
        <f t="shared" si="19"/>
        <v>150.5</v>
      </c>
      <c r="B308" s="4">
        <f t="shared" si="18"/>
        <v>2.3620970909157712E-2</v>
      </c>
      <c r="C308" s="4">
        <f t="shared" si="20"/>
        <v>0.15976793027984582</v>
      </c>
      <c r="D308" s="34">
        <f t="shared" si="21"/>
        <v>4.9055825651306222E-2</v>
      </c>
    </row>
    <row r="309" spans="1:4">
      <c r="A309" s="7">
        <f t="shared" si="19"/>
        <v>151</v>
      </c>
      <c r="B309" s="4">
        <f t="shared" si="18"/>
        <v>2.3700368589815168E-2</v>
      </c>
      <c r="C309" s="4">
        <f t="shared" si="20"/>
        <v>0.16033916963764128</v>
      </c>
      <c r="D309" s="34">
        <f t="shared" si="21"/>
        <v>4.9066293821047255E-2</v>
      </c>
    </row>
    <row r="310" spans="1:4">
      <c r="A310" s="7">
        <f t="shared" si="19"/>
        <v>151.5</v>
      </c>
      <c r="B310" s="4">
        <f t="shared" si="18"/>
        <v>2.3779772428994317E-2</v>
      </c>
      <c r="C310" s="4">
        <f t="shared" si="20"/>
        <v>0.16091069035724659</v>
      </c>
      <c r="D310" s="34">
        <f t="shared" si="21"/>
        <v>4.9076765190610931E-2</v>
      </c>
    </row>
    <row r="311" spans="1:4">
      <c r="A311" s="7">
        <f t="shared" si="19"/>
        <v>152</v>
      </c>
      <c r="B311" s="4">
        <f t="shared" si="18"/>
        <v>2.3859182427172554E-2</v>
      </c>
      <c r="C311" s="4">
        <f t="shared" si="20"/>
        <v>0.16148249257724556</v>
      </c>
      <c r="D311" s="34">
        <f t="shared" si="21"/>
        <v>4.9087239761085776E-2</v>
      </c>
    </row>
    <row r="312" spans="1:4">
      <c r="A312" s="7">
        <f t="shared" si="19"/>
        <v>152.5</v>
      </c>
      <c r="B312" s="4">
        <f t="shared" si="18"/>
        <v>2.3938598584827497E-2</v>
      </c>
      <c r="C312" s="4">
        <f t="shared" si="20"/>
        <v>0.16205457643628995</v>
      </c>
      <c r="D312" s="34">
        <f t="shared" si="21"/>
        <v>4.9097717533560223E-2</v>
      </c>
    </row>
    <row r="313" spans="1:4">
      <c r="A313" s="7">
        <f t="shared" si="19"/>
        <v>153</v>
      </c>
      <c r="B313" s="4">
        <f t="shared" si="18"/>
        <v>2.4018020902437209E-2</v>
      </c>
      <c r="C313" s="4">
        <f t="shared" si="20"/>
        <v>0.16262694207310013</v>
      </c>
      <c r="D313" s="34">
        <f t="shared" si="21"/>
        <v>4.9108198509122375E-2</v>
      </c>
    </row>
    <row r="314" spans="1:4">
      <c r="A314" s="7">
        <f t="shared" si="19"/>
        <v>153.5</v>
      </c>
      <c r="B314" s="4">
        <f t="shared" si="18"/>
        <v>2.4097449380479308E-2</v>
      </c>
      <c r="C314" s="4">
        <f t="shared" si="20"/>
        <v>0.16319958962646486</v>
      </c>
      <c r="D314" s="34">
        <f t="shared" si="21"/>
        <v>4.9118682688861721E-2</v>
      </c>
    </row>
    <row r="315" spans="1:4">
      <c r="A315" s="7">
        <f t="shared" si="19"/>
        <v>154</v>
      </c>
      <c r="B315" s="4">
        <f t="shared" si="18"/>
        <v>2.4176884019431633E-2</v>
      </c>
      <c r="C315" s="4">
        <f t="shared" si="20"/>
        <v>0.16377251923524083</v>
      </c>
      <c r="D315" s="34">
        <f t="shared" si="21"/>
        <v>4.9129170073867641E-2</v>
      </c>
    </row>
    <row r="316" spans="1:4">
      <c r="A316" s="7">
        <f t="shared" si="19"/>
        <v>154.5</v>
      </c>
      <c r="B316" s="4">
        <f t="shared" si="18"/>
        <v>2.4256324819772246E-2</v>
      </c>
      <c r="C316" s="4">
        <f t="shared" si="20"/>
        <v>0.16434573103835359</v>
      </c>
      <c r="D316" s="34">
        <f t="shared" si="21"/>
        <v>4.9139660665229672E-2</v>
      </c>
    </row>
    <row r="317" spans="1:4">
      <c r="A317" s="7">
        <f t="shared" si="19"/>
        <v>155</v>
      </c>
      <c r="B317" s="4">
        <f t="shared" si="18"/>
        <v>2.4335771781978766E-2</v>
      </c>
      <c r="C317" s="4">
        <f t="shared" si="20"/>
        <v>0.16491922517479662</v>
      </c>
      <c r="D317" s="34">
        <f t="shared" si="21"/>
        <v>4.9150154464038566E-2</v>
      </c>
    </row>
    <row r="318" spans="1:4">
      <c r="A318" s="7">
        <f t="shared" si="19"/>
        <v>155.5</v>
      </c>
      <c r="B318" s="4">
        <f t="shared" si="18"/>
        <v>2.4415224906529254E-2</v>
      </c>
      <c r="C318" s="4">
        <f t="shared" si="20"/>
        <v>0.16549300178363247</v>
      </c>
      <c r="D318" s="34">
        <f t="shared" si="21"/>
        <v>4.9160651471384827E-2</v>
      </c>
    </row>
    <row r="319" spans="1:4">
      <c r="A319" s="7">
        <f t="shared" si="19"/>
        <v>156</v>
      </c>
      <c r="B319" s="4">
        <f t="shared" si="18"/>
        <v>2.449468419390155E-2</v>
      </c>
      <c r="C319" s="4">
        <f t="shared" si="20"/>
        <v>0.1660670610039916</v>
      </c>
      <c r="D319" s="34">
        <f t="shared" si="21"/>
        <v>4.9171151688359713E-2</v>
      </c>
    </row>
    <row r="320" spans="1:4">
      <c r="A320" s="7">
        <f t="shared" si="19"/>
        <v>156.5</v>
      </c>
      <c r="B320" s="4">
        <f t="shared" si="18"/>
        <v>2.4574149644574161E-2</v>
      </c>
      <c r="C320" s="4">
        <f t="shared" si="20"/>
        <v>0.16664140297507335</v>
      </c>
      <c r="D320" s="34">
        <f t="shared" si="21"/>
        <v>4.9181655116053699E-2</v>
      </c>
    </row>
    <row r="321" spans="1:4">
      <c r="A321" s="7">
        <f t="shared" si="19"/>
        <v>157</v>
      </c>
      <c r="B321" s="4">
        <f t="shared" si="18"/>
        <v>2.4653621259024705E-2</v>
      </c>
      <c r="C321" s="4">
        <f t="shared" si="20"/>
        <v>0.16721602783614564</v>
      </c>
      <c r="D321" s="34">
        <f t="shared" si="21"/>
        <v>4.9192161755559537E-2</v>
      </c>
    </row>
    <row r="322" spans="1:4">
      <c r="A322" s="7">
        <f t="shared" si="19"/>
        <v>157.5</v>
      </c>
      <c r="B322" s="4">
        <f t="shared" si="18"/>
        <v>2.4733099037731243E-2</v>
      </c>
      <c r="C322" s="4">
        <f t="shared" si="20"/>
        <v>0.1677909357265448</v>
      </c>
      <c r="D322" s="34">
        <f t="shared" si="21"/>
        <v>4.920267160796947E-2</v>
      </c>
    </row>
    <row r="323" spans="1:4">
      <c r="A323" s="7">
        <f t="shared" si="19"/>
        <v>158</v>
      </c>
      <c r="B323" s="4">
        <f t="shared" si="18"/>
        <v>2.4812582981172282E-2</v>
      </c>
      <c r="C323" s="4">
        <f t="shared" si="20"/>
        <v>0.16836612678567575</v>
      </c>
      <c r="D323" s="34">
        <f t="shared" si="21"/>
        <v>4.9213184674375354E-2</v>
      </c>
    </row>
    <row r="324" spans="1:4">
      <c r="A324" s="7">
        <f t="shared" si="19"/>
        <v>158.5</v>
      </c>
      <c r="B324" s="4">
        <f t="shared" si="18"/>
        <v>2.4892073089825661E-2</v>
      </c>
      <c r="C324" s="4">
        <f t="shared" si="20"/>
        <v>0.16894160115301227</v>
      </c>
      <c r="D324" s="34">
        <f t="shared" si="21"/>
        <v>4.9223700955870857E-2</v>
      </c>
    </row>
    <row r="325" spans="1:4">
      <c r="A325" s="7">
        <f t="shared" si="19"/>
        <v>159</v>
      </c>
      <c r="B325" s="4">
        <f t="shared" si="18"/>
        <v>2.4971569364169666E-2</v>
      </c>
      <c r="C325" s="4">
        <f t="shared" si="20"/>
        <v>0.16951735896809672</v>
      </c>
      <c r="D325" s="34">
        <f t="shared" si="21"/>
        <v>4.9234220453549235E-2</v>
      </c>
    </row>
    <row r="326" spans="1:4">
      <c r="A326" s="7">
        <f t="shared" si="19"/>
        <v>159.5</v>
      </c>
      <c r="B326" s="4">
        <f t="shared" si="18"/>
        <v>2.5051071804682579E-2</v>
      </c>
      <c r="C326" s="4">
        <f t="shared" si="20"/>
        <v>0.17009340037054055</v>
      </c>
      <c r="D326" s="34">
        <f t="shared" si="21"/>
        <v>4.9244743168504274E-2</v>
      </c>
    </row>
    <row r="327" spans="1:4">
      <c r="A327" s="7">
        <f t="shared" si="19"/>
        <v>160</v>
      </c>
      <c r="B327" s="4">
        <f t="shared" si="18"/>
        <v>2.5130580411842907E-2</v>
      </c>
      <c r="C327" s="4">
        <f t="shared" si="20"/>
        <v>0.17066972550002313</v>
      </c>
      <c r="D327" s="34">
        <f t="shared" si="21"/>
        <v>4.9255269101829584E-2</v>
      </c>
    </row>
    <row r="328" spans="1:4">
      <c r="A328" s="7">
        <f t="shared" si="19"/>
        <v>160.5</v>
      </c>
      <c r="B328" s="4">
        <f t="shared" si="18"/>
        <v>2.5210095186128489E-2</v>
      </c>
      <c r="C328" s="4">
        <f t="shared" si="20"/>
        <v>0.17124633449629356</v>
      </c>
      <c r="D328" s="34">
        <f t="shared" si="21"/>
        <v>4.9265798254620817E-2</v>
      </c>
    </row>
    <row r="329" spans="1:4">
      <c r="A329" s="7">
        <f t="shared" si="19"/>
        <v>161</v>
      </c>
      <c r="B329" s="4">
        <f t="shared" si="18"/>
        <v>2.5289616128018055E-2</v>
      </c>
      <c r="C329" s="4">
        <f t="shared" si="20"/>
        <v>0.17182322749916912</v>
      </c>
      <c r="D329" s="34">
        <f t="shared" si="21"/>
        <v>4.927633062797214E-2</v>
      </c>
    </row>
    <row r="330" spans="1:4">
      <c r="A330" s="7">
        <f t="shared" si="19"/>
        <v>161.5</v>
      </c>
      <c r="B330" s="4">
        <f t="shared" ref="B330:B393" si="22">(EXP($B$3*A330*10^6))-1</f>
        <v>2.5369143237989888E-2</v>
      </c>
      <c r="C330" s="4">
        <f t="shared" si="20"/>
        <v>0.17240040464853634</v>
      </c>
      <c r="D330" s="34">
        <f t="shared" si="21"/>
        <v>4.9286866222979182E-2</v>
      </c>
    </row>
    <row r="331" spans="1:4">
      <c r="A331" s="7">
        <f t="shared" si="19"/>
        <v>162</v>
      </c>
      <c r="B331" s="4">
        <f t="shared" si="22"/>
        <v>2.5448676516522273E-2</v>
      </c>
      <c r="C331" s="4">
        <f t="shared" si="20"/>
        <v>0.17297786608435062</v>
      </c>
      <c r="D331" s="34">
        <f t="shared" si="21"/>
        <v>4.9297405040738033E-2</v>
      </c>
    </row>
    <row r="332" spans="1:4">
      <c r="A332" s="7">
        <f t="shared" si="19"/>
        <v>162.5</v>
      </c>
      <c r="B332" s="4">
        <f t="shared" si="22"/>
        <v>2.5528215964093937E-2</v>
      </c>
      <c r="C332" s="4">
        <f t="shared" si="20"/>
        <v>0.17355561194663593</v>
      </c>
      <c r="D332" s="34">
        <f t="shared" si="21"/>
        <v>4.9307947082344282E-2</v>
      </c>
    </row>
    <row r="333" spans="1:4">
      <c r="A333" s="7">
        <f t="shared" si="19"/>
        <v>163</v>
      </c>
      <c r="B333" s="4">
        <f t="shared" si="22"/>
        <v>2.5607761581183164E-2</v>
      </c>
      <c r="C333" s="4">
        <f t="shared" si="20"/>
        <v>0.17413364237548534</v>
      </c>
      <c r="D333" s="34">
        <f t="shared" si="21"/>
        <v>4.931849234889487E-2</v>
      </c>
    </row>
    <row r="334" spans="1:4">
      <c r="A334" s="7">
        <f t="shared" ref="A334:A397" si="23">A333+0.5</f>
        <v>163.5</v>
      </c>
      <c r="B334" s="4">
        <f t="shared" si="22"/>
        <v>2.5687313368268683E-2</v>
      </c>
      <c r="C334" s="4">
        <f t="shared" ref="C334:C397" si="24">(EXP($B$4*A334*10^6))-1</f>
        <v>0.17471195751106161</v>
      </c>
      <c r="D334" s="34">
        <f t="shared" ref="D334:D397" si="25">(1/137.88)*(C334/B334)</f>
        <v>4.9329040841486566E-2</v>
      </c>
    </row>
    <row r="335" spans="1:4">
      <c r="A335" s="7">
        <f t="shared" si="23"/>
        <v>164</v>
      </c>
      <c r="B335" s="4">
        <f t="shared" si="22"/>
        <v>2.5766871325828999E-2</v>
      </c>
      <c r="C335" s="4">
        <f t="shared" si="24"/>
        <v>0.17529055749359546</v>
      </c>
      <c r="D335" s="34">
        <f t="shared" si="25"/>
        <v>4.9339592561216714E-2</v>
      </c>
    </row>
    <row r="336" spans="1:4">
      <c r="A336" s="7">
        <f t="shared" si="23"/>
        <v>164.5</v>
      </c>
      <c r="B336" s="4">
        <f t="shared" si="22"/>
        <v>2.584643545434262E-2</v>
      </c>
      <c r="C336" s="4">
        <f t="shared" si="24"/>
        <v>0.17586944246338732</v>
      </c>
      <c r="D336" s="34">
        <f t="shared" si="25"/>
        <v>4.9350147509183311E-2</v>
      </c>
    </row>
    <row r="337" spans="1:4">
      <c r="A337" s="7">
        <f t="shared" si="23"/>
        <v>165</v>
      </c>
      <c r="B337" s="4">
        <f t="shared" si="22"/>
        <v>2.5926005754288495E-2</v>
      </c>
      <c r="C337" s="4">
        <f t="shared" si="24"/>
        <v>0.17644861256080691</v>
      </c>
      <c r="D337" s="34">
        <f t="shared" si="25"/>
        <v>4.9360705686484027E-2</v>
      </c>
    </row>
    <row r="338" spans="1:4">
      <c r="A338" s="7">
        <f t="shared" si="23"/>
        <v>165.5</v>
      </c>
      <c r="B338" s="4">
        <f t="shared" si="22"/>
        <v>2.6005582226144908E-2</v>
      </c>
      <c r="C338" s="4">
        <f t="shared" si="24"/>
        <v>0.17702806792629233</v>
      </c>
      <c r="D338" s="34">
        <f t="shared" si="25"/>
        <v>4.937126709421804E-2</v>
      </c>
    </row>
    <row r="339" spans="1:4">
      <c r="A339" s="7">
        <f t="shared" si="23"/>
        <v>166</v>
      </c>
      <c r="B339" s="4">
        <f t="shared" si="22"/>
        <v>2.6085164870390809E-2</v>
      </c>
      <c r="C339" s="4">
        <f t="shared" si="24"/>
        <v>0.17760780870035142</v>
      </c>
      <c r="D339" s="34">
        <f t="shared" si="25"/>
        <v>4.9381831733483914E-2</v>
      </c>
    </row>
    <row r="340" spans="1:4">
      <c r="A340" s="7">
        <f t="shared" si="23"/>
        <v>166.5</v>
      </c>
      <c r="B340" s="4">
        <f t="shared" si="22"/>
        <v>2.6164753687504927E-2</v>
      </c>
      <c r="C340" s="4">
        <f t="shared" si="24"/>
        <v>0.17818783502356128</v>
      </c>
      <c r="D340" s="34">
        <f t="shared" si="25"/>
        <v>4.9392399605381096E-2</v>
      </c>
    </row>
    <row r="341" spans="1:4">
      <c r="A341" s="7">
        <f t="shared" si="23"/>
        <v>167</v>
      </c>
      <c r="B341" s="4">
        <f t="shared" si="22"/>
        <v>2.6244348677966212E-2</v>
      </c>
      <c r="C341" s="4">
        <f t="shared" si="24"/>
        <v>0.17876814703656807</v>
      </c>
      <c r="D341" s="34">
        <f t="shared" si="25"/>
        <v>4.9402970711009034E-2</v>
      </c>
    </row>
    <row r="342" spans="1:4">
      <c r="A342" s="7">
        <f t="shared" si="23"/>
        <v>167.5</v>
      </c>
      <c r="B342" s="4">
        <f t="shared" si="22"/>
        <v>2.6323949842253391E-2</v>
      </c>
      <c r="C342" s="4">
        <f t="shared" si="24"/>
        <v>0.17934874488008701</v>
      </c>
      <c r="D342" s="34">
        <f t="shared" si="25"/>
        <v>4.9413545051468007E-2</v>
      </c>
    </row>
    <row r="343" spans="1:4">
      <c r="A343" s="7">
        <f t="shared" si="23"/>
        <v>168</v>
      </c>
      <c r="B343" s="4">
        <f t="shared" si="22"/>
        <v>2.6403557180845194E-2</v>
      </c>
      <c r="C343" s="4">
        <f t="shared" si="24"/>
        <v>0.17992962869490303</v>
      </c>
      <c r="D343" s="34">
        <f t="shared" si="25"/>
        <v>4.942412262785887E-2</v>
      </c>
    </row>
    <row r="344" spans="1:4">
      <c r="A344" s="7">
        <f t="shared" si="23"/>
        <v>168.5</v>
      </c>
      <c r="B344" s="4">
        <f t="shared" si="22"/>
        <v>2.648317069422057E-2</v>
      </c>
      <c r="C344" s="4">
        <f t="shared" si="24"/>
        <v>0.18051079862187014</v>
      </c>
      <c r="D344" s="34">
        <f t="shared" si="25"/>
        <v>4.9434703441282458E-2</v>
      </c>
    </row>
    <row r="345" spans="1:4">
      <c r="A345" s="7">
        <f t="shared" si="23"/>
        <v>169</v>
      </c>
      <c r="B345" s="4">
        <f t="shared" si="22"/>
        <v>2.6562790382858692E-2</v>
      </c>
      <c r="C345" s="4">
        <f t="shared" si="24"/>
        <v>0.18109225480191182</v>
      </c>
      <c r="D345" s="34">
        <f t="shared" si="25"/>
        <v>4.9445287492839676E-2</v>
      </c>
    </row>
    <row r="346" spans="1:4">
      <c r="A346" s="7">
        <f t="shared" si="23"/>
        <v>169.5</v>
      </c>
      <c r="B346" s="4">
        <f t="shared" si="22"/>
        <v>2.664241624723851E-2</v>
      </c>
      <c r="C346" s="4">
        <f t="shared" si="24"/>
        <v>0.18167399737602086</v>
      </c>
      <c r="D346" s="34">
        <f t="shared" si="25"/>
        <v>4.9455874783632295E-2</v>
      </c>
    </row>
    <row r="347" spans="1:4">
      <c r="A347" s="7">
        <f t="shared" si="23"/>
        <v>170</v>
      </c>
      <c r="B347" s="4">
        <f t="shared" si="22"/>
        <v>2.6722048287838751E-2</v>
      </c>
      <c r="C347" s="4">
        <f t="shared" si="24"/>
        <v>0.18225602648525996</v>
      </c>
      <c r="D347" s="34">
        <f t="shared" si="25"/>
        <v>4.9466465314763071E-2</v>
      </c>
    </row>
    <row r="348" spans="1:4">
      <c r="A348" s="7">
        <f t="shared" si="23"/>
        <v>170.5</v>
      </c>
      <c r="B348" s="4">
        <f t="shared" si="22"/>
        <v>2.6801686505138811E-2</v>
      </c>
      <c r="C348" s="4">
        <f t="shared" si="24"/>
        <v>0.18283834227076046</v>
      </c>
      <c r="D348" s="34">
        <f t="shared" si="25"/>
        <v>4.947705908733379E-2</v>
      </c>
    </row>
    <row r="349" spans="1:4">
      <c r="A349" s="7">
        <f t="shared" si="23"/>
        <v>171</v>
      </c>
      <c r="B349" s="4">
        <f t="shared" si="22"/>
        <v>2.6881330899617639E-2</v>
      </c>
      <c r="C349" s="4">
        <f t="shared" si="24"/>
        <v>0.18342094487372407</v>
      </c>
      <c r="D349" s="34">
        <f t="shared" si="25"/>
        <v>4.948765610244775E-2</v>
      </c>
    </row>
    <row r="350" spans="1:4">
      <c r="A350" s="7">
        <f t="shared" si="23"/>
        <v>171.5</v>
      </c>
      <c r="B350" s="4">
        <f t="shared" si="22"/>
        <v>2.6960981471754408E-2</v>
      </c>
      <c r="C350" s="4">
        <f t="shared" si="24"/>
        <v>0.18400383443542134</v>
      </c>
      <c r="D350" s="34">
        <f t="shared" si="25"/>
        <v>4.9498256361208089E-2</v>
      </c>
    </row>
    <row r="351" spans="1:4">
      <c r="A351" s="7">
        <f t="shared" si="23"/>
        <v>172</v>
      </c>
      <c r="B351" s="4">
        <f t="shared" si="22"/>
        <v>2.7040638222028068E-2</v>
      </c>
      <c r="C351" s="4">
        <f t="shared" si="24"/>
        <v>0.18458701109719278</v>
      </c>
      <c r="D351" s="34">
        <f t="shared" si="25"/>
        <v>4.9508859864718958E-2</v>
      </c>
    </row>
    <row r="352" spans="1:4">
      <c r="A352" s="7">
        <f t="shared" si="23"/>
        <v>172.5</v>
      </c>
      <c r="B352" s="4">
        <f t="shared" si="22"/>
        <v>2.7120301150918236E-2</v>
      </c>
      <c r="C352" s="4">
        <f t="shared" si="24"/>
        <v>0.18517047500044859</v>
      </c>
      <c r="D352" s="34">
        <f t="shared" si="25"/>
        <v>4.9519466614083754E-2</v>
      </c>
    </row>
    <row r="353" spans="1:4">
      <c r="A353" s="7">
        <f t="shared" si="23"/>
        <v>173</v>
      </c>
      <c r="B353" s="4">
        <f t="shared" si="22"/>
        <v>2.7199970258903861E-2</v>
      </c>
      <c r="C353" s="4">
        <f t="shared" si="24"/>
        <v>0.18575422628666849</v>
      </c>
      <c r="D353" s="34">
        <f t="shared" si="25"/>
        <v>4.9530076610407529E-2</v>
      </c>
    </row>
    <row r="354" spans="1:4">
      <c r="A354" s="7">
        <f t="shared" si="23"/>
        <v>173.5</v>
      </c>
      <c r="B354" s="4">
        <f t="shared" si="22"/>
        <v>2.7279645546464337E-2</v>
      </c>
      <c r="C354" s="4">
        <f t="shared" si="24"/>
        <v>0.18633826509740192</v>
      </c>
      <c r="D354" s="34">
        <f t="shared" si="25"/>
        <v>4.9540689854795004E-2</v>
      </c>
    </row>
    <row r="355" spans="1:4">
      <c r="A355" s="7">
        <f t="shared" si="23"/>
        <v>174</v>
      </c>
      <c r="B355" s="4">
        <f t="shared" si="22"/>
        <v>2.735932701407906E-2</v>
      </c>
      <c r="C355" s="4">
        <f t="shared" si="24"/>
        <v>0.1869225915742676</v>
      </c>
      <c r="D355" s="34">
        <f t="shared" si="25"/>
        <v>4.9551306348351233E-2</v>
      </c>
    </row>
    <row r="356" spans="1:4">
      <c r="A356" s="7">
        <f t="shared" si="23"/>
        <v>174.5</v>
      </c>
      <c r="B356" s="4">
        <f t="shared" si="22"/>
        <v>2.7439014662227201E-2</v>
      </c>
      <c r="C356" s="4">
        <f t="shared" si="24"/>
        <v>0.18750720585895486</v>
      </c>
      <c r="D356" s="34">
        <f t="shared" si="25"/>
        <v>4.9561926092182386E-2</v>
      </c>
    </row>
    <row r="357" spans="1:4">
      <c r="A357" s="7">
        <f t="shared" si="23"/>
        <v>175</v>
      </c>
      <c r="B357" s="4">
        <f t="shared" si="22"/>
        <v>2.7518708491388377E-2</v>
      </c>
      <c r="C357" s="4">
        <f t="shared" si="24"/>
        <v>0.1880921080932223</v>
      </c>
      <c r="D357" s="34">
        <f t="shared" si="25"/>
        <v>4.9572549087394155E-2</v>
      </c>
    </row>
    <row r="358" spans="1:4">
      <c r="A358" s="7">
        <f t="shared" si="23"/>
        <v>175.5</v>
      </c>
      <c r="B358" s="4">
        <f t="shared" si="22"/>
        <v>2.759840850204176E-2</v>
      </c>
      <c r="C358" s="4">
        <f t="shared" si="24"/>
        <v>0.18867729841889846</v>
      </c>
      <c r="D358" s="34">
        <f t="shared" si="25"/>
        <v>4.9583175335093529E-2</v>
      </c>
    </row>
    <row r="359" spans="1:4">
      <c r="A359" s="7">
        <f t="shared" si="23"/>
        <v>176</v>
      </c>
      <c r="B359" s="4">
        <f t="shared" si="22"/>
        <v>2.7678114694667189E-2</v>
      </c>
      <c r="C359" s="4">
        <f t="shared" si="24"/>
        <v>0.18926277697788141</v>
      </c>
      <c r="D359" s="34">
        <f t="shared" si="25"/>
        <v>4.9593804836386673E-2</v>
      </c>
    </row>
    <row r="360" spans="1:4">
      <c r="A360" s="7">
        <f t="shared" si="23"/>
        <v>176.5</v>
      </c>
      <c r="B360" s="4">
        <f t="shared" si="22"/>
        <v>2.7757827069743612E-2</v>
      </c>
      <c r="C360" s="4">
        <f t="shared" si="24"/>
        <v>0.18984854391213957</v>
      </c>
      <c r="D360" s="34">
        <f t="shared" si="25"/>
        <v>4.9604437592381936E-2</v>
      </c>
    </row>
    <row r="361" spans="1:4">
      <c r="A361" s="7">
        <f t="shared" si="23"/>
        <v>177</v>
      </c>
      <c r="B361" s="4">
        <f t="shared" si="22"/>
        <v>2.7837545627751092E-2</v>
      </c>
      <c r="C361" s="4">
        <f t="shared" si="24"/>
        <v>0.19043459936371088</v>
      </c>
      <c r="D361" s="34">
        <f t="shared" si="25"/>
        <v>4.9615073604186037E-2</v>
      </c>
    </row>
    <row r="362" spans="1:4">
      <c r="A362" s="7">
        <f t="shared" si="23"/>
        <v>177.5</v>
      </c>
      <c r="B362" s="4">
        <f t="shared" si="22"/>
        <v>2.7917270369169023E-2</v>
      </c>
      <c r="C362" s="4">
        <f t="shared" si="24"/>
        <v>0.19102094347470389</v>
      </c>
      <c r="D362" s="34">
        <f t="shared" si="25"/>
        <v>4.962571287290754E-2</v>
      </c>
    </row>
    <row r="363" spans="1:4">
      <c r="A363" s="7">
        <f t="shared" si="23"/>
        <v>178</v>
      </c>
      <c r="B363" s="4">
        <f t="shared" si="22"/>
        <v>2.799700129447702E-2</v>
      </c>
      <c r="C363" s="4">
        <f t="shared" si="24"/>
        <v>0.19160757638729642</v>
      </c>
      <c r="D363" s="34">
        <f t="shared" si="25"/>
        <v>4.9636355399654865E-2</v>
      </c>
    </row>
    <row r="364" spans="1:4">
      <c r="A364" s="7">
        <f t="shared" si="23"/>
        <v>178.5</v>
      </c>
      <c r="B364" s="4">
        <f t="shared" si="22"/>
        <v>2.80767384041547E-2</v>
      </c>
      <c r="C364" s="4">
        <f t="shared" si="24"/>
        <v>0.19219449824373669</v>
      </c>
      <c r="D364" s="34">
        <f t="shared" si="25"/>
        <v>4.9647001185537006E-2</v>
      </c>
    </row>
    <row r="365" spans="1:4">
      <c r="A365" s="7">
        <f t="shared" si="23"/>
        <v>179</v>
      </c>
      <c r="B365" s="4">
        <f t="shared" si="22"/>
        <v>2.8156481698681901E-2</v>
      </c>
      <c r="C365" s="4">
        <f t="shared" si="24"/>
        <v>0.19278170918634285</v>
      </c>
      <c r="D365" s="34">
        <f t="shared" si="25"/>
        <v>4.9657650231662999E-2</v>
      </c>
    </row>
    <row r="366" spans="1:4">
      <c r="A366" s="7">
        <f t="shared" si="23"/>
        <v>179.5</v>
      </c>
      <c r="B366" s="4">
        <f t="shared" si="22"/>
        <v>2.823623117853824E-2</v>
      </c>
      <c r="C366" s="4">
        <f t="shared" si="24"/>
        <v>0.19336920935750324</v>
      </c>
      <c r="D366" s="34">
        <f t="shared" si="25"/>
        <v>4.9668302539142756E-2</v>
      </c>
    </row>
    <row r="367" spans="1:4">
      <c r="A367" s="7">
        <f t="shared" si="23"/>
        <v>180</v>
      </c>
      <c r="B367" s="4">
        <f t="shared" si="22"/>
        <v>2.8315986844203334E-2</v>
      </c>
      <c r="C367" s="4">
        <f t="shared" si="24"/>
        <v>0.19395699889967633</v>
      </c>
      <c r="D367" s="34">
        <f t="shared" si="25"/>
        <v>4.9678958109086652E-2</v>
      </c>
    </row>
    <row r="368" spans="1:4">
      <c r="A368" s="7">
        <f t="shared" si="23"/>
        <v>180.5</v>
      </c>
      <c r="B368" s="4">
        <f t="shared" si="22"/>
        <v>2.8395748696157241E-2</v>
      </c>
      <c r="C368" s="4">
        <f t="shared" si="24"/>
        <v>0.19454507795539078</v>
      </c>
      <c r="D368" s="34">
        <f t="shared" si="25"/>
        <v>4.9689616942604764E-2</v>
      </c>
    </row>
    <row r="369" spans="1:4">
      <c r="A369" s="7">
        <f t="shared" si="23"/>
        <v>181</v>
      </c>
      <c r="B369" s="4">
        <f t="shared" si="22"/>
        <v>2.8475516734879802E-2</v>
      </c>
      <c r="C369" s="4">
        <f t="shared" si="24"/>
        <v>0.19513344666724541</v>
      </c>
      <c r="D369" s="34">
        <f t="shared" si="25"/>
        <v>4.9700279040808017E-2</v>
      </c>
    </row>
    <row r="370" spans="1:4">
      <c r="A370" s="7">
        <f t="shared" si="23"/>
        <v>181.5</v>
      </c>
      <c r="B370" s="4">
        <f t="shared" si="22"/>
        <v>2.8555290960850854E-2</v>
      </c>
      <c r="C370" s="4">
        <f t="shared" si="24"/>
        <v>0.19572210517790922</v>
      </c>
      <c r="D370" s="34">
        <f t="shared" si="25"/>
        <v>4.9710944404807771E-2</v>
      </c>
    </row>
    <row r="371" spans="1:4">
      <c r="A371" s="7">
        <f t="shared" si="23"/>
        <v>182</v>
      </c>
      <c r="B371" s="4">
        <f t="shared" si="22"/>
        <v>2.8635071374550014E-2</v>
      </c>
      <c r="C371" s="4">
        <f t="shared" si="24"/>
        <v>0.19631105363012136</v>
      </c>
      <c r="D371" s="34">
        <f t="shared" si="25"/>
        <v>4.9721613035716213E-2</v>
      </c>
    </row>
    <row r="372" spans="1:4">
      <c r="A372" s="7">
        <f t="shared" si="23"/>
        <v>182.5</v>
      </c>
      <c r="B372" s="4">
        <f t="shared" si="22"/>
        <v>2.8714857976457786E-2</v>
      </c>
      <c r="C372" s="4">
        <f t="shared" si="24"/>
        <v>0.19690029216669158</v>
      </c>
      <c r="D372" s="34">
        <f t="shared" si="25"/>
        <v>4.9732284934644537E-2</v>
      </c>
    </row>
    <row r="373" spans="1:4">
      <c r="A373" s="7">
        <f t="shared" si="23"/>
        <v>183</v>
      </c>
      <c r="B373" s="4">
        <f t="shared" si="22"/>
        <v>2.8794650767053787E-2</v>
      </c>
      <c r="C373" s="4">
        <f t="shared" si="24"/>
        <v>0.19748982093050005</v>
      </c>
      <c r="D373" s="34">
        <f t="shared" si="25"/>
        <v>4.9742960102705951E-2</v>
      </c>
    </row>
    <row r="374" spans="1:4">
      <c r="A374" s="7">
        <f t="shared" si="23"/>
        <v>183.5</v>
      </c>
      <c r="B374" s="4">
        <f t="shared" si="22"/>
        <v>2.8874449746818076E-2</v>
      </c>
      <c r="C374" s="4">
        <f t="shared" si="24"/>
        <v>0.19807964006449685</v>
      </c>
      <c r="D374" s="34">
        <f t="shared" si="25"/>
        <v>4.9753638541013265E-2</v>
      </c>
    </row>
    <row r="375" spans="1:4">
      <c r="A375" s="7">
        <f t="shared" si="23"/>
        <v>184</v>
      </c>
      <c r="B375" s="4">
        <f t="shared" si="22"/>
        <v>2.8954254916230715E-2</v>
      </c>
      <c r="C375" s="4">
        <f t="shared" si="24"/>
        <v>0.19866974971170293</v>
      </c>
      <c r="D375" s="34">
        <f t="shared" si="25"/>
        <v>4.9764320250679846E-2</v>
      </c>
    </row>
    <row r="376" spans="1:4">
      <c r="A376" s="7">
        <f t="shared" si="23"/>
        <v>184.5</v>
      </c>
      <c r="B376" s="4">
        <f t="shared" si="22"/>
        <v>2.9034066275771986E-2</v>
      </c>
      <c r="C376" s="4">
        <f t="shared" si="24"/>
        <v>0.19926015001520936</v>
      </c>
      <c r="D376" s="34">
        <f t="shared" si="25"/>
        <v>4.9775005232819074E-2</v>
      </c>
    </row>
    <row r="377" spans="1:4">
      <c r="A377" s="7">
        <f t="shared" si="23"/>
        <v>185</v>
      </c>
      <c r="B377" s="4">
        <f t="shared" si="22"/>
        <v>2.9113883825921727E-2</v>
      </c>
      <c r="C377" s="4">
        <f t="shared" si="24"/>
        <v>0.19985084111817764</v>
      </c>
      <c r="D377" s="34">
        <f t="shared" si="25"/>
        <v>4.9785693488545543E-2</v>
      </c>
    </row>
    <row r="378" spans="1:4">
      <c r="A378" s="7">
        <f t="shared" si="23"/>
        <v>185.5</v>
      </c>
      <c r="B378" s="4">
        <f t="shared" si="22"/>
        <v>2.9193707567160443E-2</v>
      </c>
      <c r="C378" s="4">
        <f t="shared" si="24"/>
        <v>0.20044182316384029</v>
      </c>
      <c r="D378" s="34">
        <f t="shared" si="25"/>
        <v>4.9796385018973315E-2</v>
      </c>
    </row>
    <row r="379" spans="1:4">
      <c r="A379" s="7">
        <f t="shared" si="23"/>
        <v>186</v>
      </c>
      <c r="B379" s="4">
        <f t="shared" si="22"/>
        <v>2.9273537499968194E-2</v>
      </c>
      <c r="C379" s="4">
        <f t="shared" si="24"/>
        <v>0.20103309629550004</v>
      </c>
      <c r="D379" s="34">
        <f t="shared" si="25"/>
        <v>4.9807079825217558E-2</v>
      </c>
    </row>
    <row r="380" spans="1:4">
      <c r="A380" s="7">
        <f t="shared" si="23"/>
        <v>186.5</v>
      </c>
      <c r="B380" s="4">
        <f t="shared" si="22"/>
        <v>2.9353373624825263E-2</v>
      </c>
      <c r="C380" s="4">
        <f t="shared" si="24"/>
        <v>0.20162466065652995</v>
      </c>
      <c r="D380" s="34">
        <f t="shared" si="25"/>
        <v>4.98177779083935E-2</v>
      </c>
    </row>
    <row r="381" spans="1:4">
      <c r="A381" s="7">
        <f t="shared" si="23"/>
        <v>187</v>
      </c>
      <c r="B381" s="4">
        <f t="shared" si="22"/>
        <v>2.9433215942211932E-2</v>
      </c>
      <c r="C381" s="4">
        <f t="shared" si="24"/>
        <v>0.20221651639037397</v>
      </c>
      <c r="D381" s="34">
        <f t="shared" si="25"/>
        <v>4.9828479269616893E-2</v>
      </c>
    </row>
    <row r="382" spans="1:4">
      <c r="A382" s="7">
        <f t="shared" si="23"/>
        <v>187.5</v>
      </c>
      <c r="B382" s="4">
        <f t="shared" si="22"/>
        <v>2.9513064452608484E-2</v>
      </c>
      <c r="C382" s="4">
        <f t="shared" si="24"/>
        <v>0.20280866364054684</v>
      </c>
      <c r="D382" s="34">
        <f t="shared" si="25"/>
        <v>4.9839183910003977E-2</v>
      </c>
    </row>
    <row r="383" spans="1:4">
      <c r="A383" s="7">
        <f t="shared" si="23"/>
        <v>188</v>
      </c>
      <c r="B383" s="4">
        <f t="shared" si="22"/>
        <v>2.9592919156495201E-2</v>
      </c>
      <c r="C383" s="4">
        <f t="shared" si="24"/>
        <v>0.20340110255063393</v>
      </c>
      <c r="D383" s="34">
        <f t="shared" si="25"/>
        <v>4.9849891830671456E-2</v>
      </c>
    </row>
    <row r="384" spans="1:4">
      <c r="A384" s="7">
        <f t="shared" si="23"/>
        <v>188.5</v>
      </c>
      <c r="B384" s="4">
        <f t="shared" si="22"/>
        <v>2.967278005435281E-2</v>
      </c>
      <c r="C384" s="4">
        <f t="shared" si="24"/>
        <v>0.20399383326429099</v>
      </c>
      <c r="D384" s="34">
        <f t="shared" si="25"/>
        <v>4.9860603032735658E-2</v>
      </c>
    </row>
    <row r="385" spans="1:4">
      <c r="A385" s="7">
        <f t="shared" si="23"/>
        <v>189</v>
      </c>
      <c r="B385" s="4">
        <f t="shared" si="22"/>
        <v>2.9752647146661371E-2</v>
      </c>
      <c r="C385" s="4">
        <f t="shared" si="24"/>
        <v>0.20458685592524484</v>
      </c>
      <c r="D385" s="34">
        <f t="shared" si="25"/>
        <v>4.9871317517314578E-2</v>
      </c>
    </row>
    <row r="386" spans="1:4">
      <c r="A386" s="7">
        <f t="shared" si="23"/>
        <v>189.5</v>
      </c>
      <c r="B386" s="4">
        <f t="shared" si="22"/>
        <v>2.983252043390161E-2</v>
      </c>
      <c r="C386" s="4">
        <f t="shared" si="24"/>
        <v>0.20518017067729333</v>
      </c>
      <c r="D386" s="34">
        <f t="shared" si="25"/>
        <v>4.9882035285525629E-2</v>
      </c>
    </row>
    <row r="387" spans="1:4">
      <c r="A387" s="7">
        <f t="shared" si="23"/>
        <v>190</v>
      </c>
      <c r="B387" s="4">
        <f t="shared" si="22"/>
        <v>2.9912399916553811E-2</v>
      </c>
      <c r="C387" s="4">
        <f t="shared" si="24"/>
        <v>0.20577377766430449</v>
      </c>
      <c r="D387" s="34">
        <f t="shared" si="25"/>
        <v>4.9892756338487262E-2</v>
      </c>
    </row>
    <row r="388" spans="1:4">
      <c r="A388" s="7">
        <f t="shared" si="23"/>
        <v>190.5</v>
      </c>
      <c r="B388" s="4">
        <f t="shared" si="22"/>
        <v>2.99922855950987E-2</v>
      </c>
      <c r="C388" s="4">
        <f t="shared" si="24"/>
        <v>0.20636767703021763</v>
      </c>
      <c r="D388" s="34">
        <f t="shared" si="25"/>
        <v>4.9903480677317751E-2</v>
      </c>
    </row>
    <row r="389" spans="1:4">
      <c r="A389" s="7">
        <f t="shared" si="23"/>
        <v>191</v>
      </c>
      <c r="B389" s="4">
        <f t="shared" si="22"/>
        <v>3.0072177470017003E-2</v>
      </c>
      <c r="C389" s="4">
        <f t="shared" si="24"/>
        <v>0.20696186891904289</v>
      </c>
      <c r="D389" s="34">
        <f t="shared" si="25"/>
        <v>4.9914208303135831E-2</v>
      </c>
    </row>
    <row r="390" spans="1:4">
      <c r="A390" s="7">
        <f t="shared" si="23"/>
        <v>191.5</v>
      </c>
      <c r="B390" s="4">
        <f t="shared" si="22"/>
        <v>3.0152075541789003E-2</v>
      </c>
      <c r="C390" s="4">
        <f t="shared" si="24"/>
        <v>0.20755635347486123</v>
      </c>
      <c r="D390" s="34">
        <f t="shared" si="25"/>
        <v>4.9924939217061412E-2</v>
      </c>
    </row>
    <row r="391" spans="1:4">
      <c r="A391" s="7">
        <f t="shared" si="23"/>
        <v>192</v>
      </c>
      <c r="B391" s="4">
        <f t="shared" si="22"/>
        <v>3.0231979810895648E-2</v>
      </c>
      <c r="C391" s="4">
        <f t="shared" si="24"/>
        <v>0.20815113084182513</v>
      </c>
      <c r="D391" s="34">
        <f t="shared" si="25"/>
        <v>4.9935673420213898E-2</v>
      </c>
    </row>
    <row r="392" spans="1:4">
      <c r="A392" s="7">
        <f t="shared" si="23"/>
        <v>192.5</v>
      </c>
      <c r="B392" s="4">
        <f t="shared" si="22"/>
        <v>3.0311890277817444E-2</v>
      </c>
      <c r="C392" s="4">
        <f t="shared" si="24"/>
        <v>0.20874620116415699</v>
      </c>
      <c r="D392" s="34">
        <f t="shared" si="25"/>
        <v>4.9946410913713636E-2</v>
      </c>
    </row>
    <row r="393" spans="1:4">
      <c r="A393" s="7">
        <f t="shared" si="23"/>
        <v>193</v>
      </c>
      <c r="B393" s="4">
        <f t="shared" si="22"/>
        <v>3.0391806943035116E-2</v>
      </c>
      <c r="C393" s="4">
        <f t="shared" si="24"/>
        <v>0.20934156458615139</v>
      </c>
      <c r="D393" s="34">
        <f t="shared" si="25"/>
        <v>4.9957151698681347E-2</v>
      </c>
    </row>
    <row r="394" spans="1:4">
      <c r="A394" s="7">
        <f t="shared" si="23"/>
        <v>193.5</v>
      </c>
      <c r="B394" s="4">
        <f t="shared" ref="B394:B457" si="26">(EXP($B$3*A394*10^6))-1</f>
        <v>3.0471729807029613E-2</v>
      </c>
      <c r="C394" s="4">
        <f t="shared" si="24"/>
        <v>0.20993722125217329</v>
      </c>
      <c r="D394" s="34">
        <f t="shared" si="25"/>
        <v>4.996789577623767E-2</v>
      </c>
    </row>
    <row r="395" spans="1:4">
      <c r="A395" s="7">
        <f t="shared" si="23"/>
        <v>194</v>
      </c>
      <c r="B395" s="4">
        <f t="shared" si="26"/>
        <v>3.0551658870281884E-2</v>
      </c>
      <c r="C395" s="4">
        <f t="shared" si="24"/>
        <v>0.21053317130665894</v>
      </c>
      <c r="D395" s="34">
        <f t="shared" si="25"/>
        <v>4.9978643147503783E-2</v>
      </c>
    </row>
    <row r="396" spans="1:4">
      <c r="A396" s="7">
        <f t="shared" si="23"/>
        <v>194.5</v>
      </c>
      <c r="B396" s="4">
        <f t="shared" si="26"/>
        <v>3.0631594133272211E-2</v>
      </c>
      <c r="C396" s="4">
        <f t="shared" si="24"/>
        <v>0.21112941489411563</v>
      </c>
      <c r="D396" s="34">
        <f t="shared" si="25"/>
        <v>4.9989393813602387E-2</v>
      </c>
    </row>
    <row r="397" spans="1:4">
      <c r="A397" s="7">
        <f t="shared" si="23"/>
        <v>195</v>
      </c>
      <c r="B397" s="4">
        <f t="shared" si="26"/>
        <v>3.0711535596481987E-2</v>
      </c>
      <c r="C397" s="4">
        <f t="shared" si="24"/>
        <v>0.21172595215912215</v>
      </c>
      <c r="D397" s="34">
        <f t="shared" si="25"/>
        <v>5.0000147775654896E-2</v>
      </c>
    </row>
    <row r="398" spans="1:4">
      <c r="A398" s="7">
        <f t="shared" ref="A398:A461" si="27">A397+0.5</f>
        <v>195.5</v>
      </c>
      <c r="B398" s="4">
        <f t="shared" si="26"/>
        <v>3.0791483260391939E-2</v>
      </c>
      <c r="C398" s="4">
        <f t="shared" ref="C398:C461" si="28">(EXP($B$4*A398*10^6))-1</f>
        <v>0.21232278324632814</v>
      </c>
      <c r="D398" s="34">
        <f t="shared" ref="D398:D461" si="29">(1/137.88)*(C398/B398)</f>
        <v>5.0010905034784205E-2</v>
      </c>
    </row>
    <row r="399" spans="1:4">
      <c r="A399" s="7">
        <f t="shared" si="27"/>
        <v>196</v>
      </c>
      <c r="B399" s="4">
        <f t="shared" si="26"/>
        <v>3.0871437125483014E-2</v>
      </c>
      <c r="C399" s="4">
        <f t="shared" si="28"/>
        <v>0.21291990830045449</v>
      </c>
      <c r="D399" s="34">
        <f t="shared" si="29"/>
        <v>5.0021665592113317E-2</v>
      </c>
    </row>
    <row r="400" spans="1:4">
      <c r="A400" s="7">
        <f t="shared" si="27"/>
        <v>196.5</v>
      </c>
      <c r="B400" s="4">
        <f t="shared" si="26"/>
        <v>3.0951397192236385E-2</v>
      </c>
      <c r="C400" s="4">
        <f t="shared" si="28"/>
        <v>0.21351732746629382</v>
      </c>
      <c r="D400" s="34">
        <f t="shared" si="29"/>
        <v>5.0032429448765445E-2</v>
      </c>
    </row>
    <row r="401" spans="1:5">
      <c r="A401" s="7">
        <f t="shared" si="27"/>
        <v>197</v>
      </c>
      <c r="B401" s="4">
        <f t="shared" si="26"/>
        <v>3.1031363461132999E-2</v>
      </c>
      <c r="C401" s="4">
        <f t="shared" si="28"/>
        <v>0.21411504088870936</v>
      </c>
      <c r="D401" s="34">
        <f t="shared" si="29"/>
        <v>5.0043196605864461E-2</v>
      </c>
    </row>
    <row r="402" spans="1:5">
      <c r="A402" s="7">
        <f t="shared" si="27"/>
        <v>197.5</v>
      </c>
      <c r="B402" s="4">
        <f t="shared" si="26"/>
        <v>3.1111335932653583E-2</v>
      </c>
      <c r="C402" s="4">
        <f t="shared" si="28"/>
        <v>0.21471304871263652</v>
      </c>
      <c r="D402" s="34">
        <f t="shared" si="29"/>
        <v>5.0053967064535243E-2</v>
      </c>
    </row>
    <row r="403" spans="1:5">
      <c r="A403" s="7">
        <f t="shared" si="27"/>
        <v>198</v>
      </c>
      <c r="B403" s="4">
        <f t="shared" si="26"/>
        <v>3.1191314607279752E-2</v>
      </c>
      <c r="C403" s="4">
        <f t="shared" si="28"/>
        <v>0.2153113510830813</v>
      </c>
      <c r="D403" s="34">
        <f t="shared" si="29"/>
        <v>5.0064740825901538E-2</v>
      </c>
    </row>
    <row r="404" spans="1:5">
      <c r="A404" s="7">
        <f t="shared" si="27"/>
        <v>198.5</v>
      </c>
      <c r="B404" s="4">
        <f t="shared" si="26"/>
        <v>3.1271299485492454E-2</v>
      </c>
      <c r="C404" s="4">
        <f t="shared" si="28"/>
        <v>0.21590994814512188</v>
      </c>
      <c r="D404" s="34">
        <f t="shared" si="29"/>
        <v>5.0075517891088793E-2</v>
      </c>
    </row>
    <row r="405" spans="1:5">
      <c r="A405" s="7">
        <f t="shared" si="27"/>
        <v>199</v>
      </c>
      <c r="B405" s="4">
        <f t="shared" si="26"/>
        <v>3.135129056777286E-2</v>
      </c>
      <c r="C405" s="4">
        <f t="shared" si="28"/>
        <v>0.21650884004390702</v>
      </c>
      <c r="D405" s="34">
        <f t="shared" si="29"/>
        <v>5.0086298261222371E-2</v>
      </c>
    </row>
    <row r="406" spans="1:5">
      <c r="A406" s="7">
        <f t="shared" si="27"/>
        <v>199.5</v>
      </c>
      <c r="B406" s="4">
        <f t="shared" si="26"/>
        <v>3.1431287854602141E-2</v>
      </c>
      <c r="C406" s="4">
        <f t="shared" si="28"/>
        <v>0.21710802692465792</v>
      </c>
      <c r="D406" s="34">
        <f t="shared" si="29"/>
        <v>5.009708193742831E-2</v>
      </c>
    </row>
    <row r="407" spans="1:5">
      <c r="A407" s="7">
        <f t="shared" si="27"/>
        <v>200</v>
      </c>
      <c r="B407" s="4">
        <f t="shared" si="26"/>
        <v>3.1511291346461689E-2</v>
      </c>
      <c r="C407" s="4">
        <f t="shared" si="28"/>
        <v>0.21770750893266655</v>
      </c>
      <c r="D407" s="34">
        <f t="shared" si="29"/>
        <v>5.0107868920832604E-2</v>
      </c>
      <c r="E407" s="2">
        <f>1/C407</f>
        <v>4.5933188290224933</v>
      </c>
    </row>
    <row r="408" spans="1:5">
      <c r="A408" s="7">
        <f t="shared" si="27"/>
        <v>200.5</v>
      </c>
      <c r="B408" s="4">
        <f t="shared" si="26"/>
        <v>3.1591301043832898E-2</v>
      </c>
      <c r="C408" s="4">
        <f t="shared" si="28"/>
        <v>0.21830728621329687</v>
      </c>
      <c r="D408" s="34">
        <f t="shared" si="29"/>
        <v>5.0118659212561784E-2</v>
      </c>
    </row>
    <row r="409" spans="1:5">
      <c r="A409" s="7">
        <f t="shared" si="27"/>
        <v>201</v>
      </c>
      <c r="B409" s="4">
        <f t="shared" si="26"/>
        <v>3.1671316947196715E-2</v>
      </c>
      <c r="C409" s="4">
        <f t="shared" si="28"/>
        <v>0.2189073589119841</v>
      </c>
      <c r="D409" s="34">
        <f t="shared" si="29"/>
        <v>5.0129452813743501E-2</v>
      </c>
    </row>
    <row r="410" spans="1:5">
      <c r="A410" s="7">
        <f t="shared" si="27"/>
        <v>201.5</v>
      </c>
      <c r="B410" s="4">
        <f t="shared" si="26"/>
        <v>3.1751339057034755E-2</v>
      </c>
      <c r="C410" s="4">
        <f t="shared" si="28"/>
        <v>0.21950772717423561</v>
      </c>
      <c r="D410" s="34">
        <f t="shared" si="29"/>
        <v>5.0140249725504925E-2</v>
      </c>
    </row>
    <row r="411" spans="1:5">
      <c r="A411" s="7">
        <f t="shared" si="27"/>
        <v>202</v>
      </c>
      <c r="B411" s="4">
        <f t="shared" si="26"/>
        <v>3.1831367373828412E-2</v>
      </c>
      <c r="C411" s="4">
        <f t="shared" si="28"/>
        <v>0.22010839114562986</v>
      </c>
      <c r="D411" s="34">
        <f t="shared" si="29"/>
        <v>5.0151049948973896E-2</v>
      </c>
    </row>
    <row r="412" spans="1:5">
      <c r="A412" s="7">
        <f t="shared" si="27"/>
        <v>202.5</v>
      </c>
      <c r="B412" s="4">
        <f t="shared" si="26"/>
        <v>3.1911401898059077E-2</v>
      </c>
      <c r="C412" s="4">
        <f t="shared" si="28"/>
        <v>0.22070935097181743</v>
      </c>
      <c r="D412" s="34">
        <f t="shared" si="29"/>
        <v>5.0161853485278851E-2</v>
      </c>
    </row>
    <row r="413" spans="1:5">
      <c r="A413" s="7">
        <f t="shared" si="27"/>
        <v>203</v>
      </c>
      <c r="B413" s="4">
        <f t="shared" si="26"/>
        <v>3.1991442630208367E-2</v>
      </c>
      <c r="C413" s="4">
        <f t="shared" si="28"/>
        <v>0.22131060679852044</v>
      </c>
      <c r="D413" s="34">
        <f t="shared" si="29"/>
        <v>5.0172660335548264E-2</v>
      </c>
    </row>
    <row r="414" spans="1:5">
      <c r="A414" s="7">
        <f t="shared" si="27"/>
        <v>203.5</v>
      </c>
      <c r="B414" s="4">
        <f t="shared" si="26"/>
        <v>3.2071489570757672E-2</v>
      </c>
      <c r="C414" s="4">
        <f t="shared" si="28"/>
        <v>0.22191215877153292</v>
      </c>
      <c r="D414" s="34">
        <f t="shared" si="29"/>
        <v>5.0183470500911473E-2</v>
      </c>
    </row>
    <row r="415" spans="1:5">
      <c r="A415" s="7">
        <f t="shared" si="27"/>
        <v>204</v>
      </c>
      <c r="B415" s="4">
        <f t="shared" si="26"/>
        <v>3.2151542720188386E-2</v>
      </c>
      <c r="C415" s="4">
        <f t="shared" si="28"/>
        <v>0.22251400703672042</v>
      </c>
      <c r="D415" s="34">
        <f t="shared" si="29"/>
        <v>5.0194283982498214E-2</v>
      </c>
    </row>
    <row r="416" spans="1:5">
      <c r="A416" s="7">
        <f t="shared" si="27"/>
        <v>204.5</v>
      </c>
      <c r="B416" s="4">
        <f t="shared" si="26"/>
        <v>3.2231602078982569E-2</v>
      </c>
      <c r="C416" s="4">
        <f t="shared" si="28"/>
        <v>0.22311615174002086</v>
      </c>
      <c r="D416" s="34">
        <f t="shared" si="29"/>
        <v>5.0205100781437757E-2</v>
      </c>
    </row>
    <row r="417" spans="1:4">
      <c r="A417" s="7">
        <f t="shared" si="27"/>
        <v>205</v>
      </c>
      <c r="B417" s="4">
        <f t="shared" si="26"/>
        <v>3.2311667647621611E-2</v>
      </c>
      <c r="C417" s="4">
        <f t="shared" si="28"/>
        <v>0.22371859302744346</v>
      </c>
      <c r="D417" s="34">
        <f t="shared" si="29"/>
        <v>5.0215920898860761E-2</v>
      </c>
    </row>
    <row r="418" spans="1:4">
      <c r="A418" s="7">
        <f t="shared" si="27"/>
        <v>205.5</v>
      </c>
      <c r="B418" s="4">
        <f t="shared" si="26"/>
        <v>3.2391739426586907E-2</v>
      </c>
      <c r="C418" s="4">
        <f t="shared" si="28"/>
        <v>0.22432133104506979</v>
      </c>
      <c r="D418" s="34">
        <f t="shared" si="29"/>
        <v>5.0226744335898452E-2</v>
      </c>
    </row>
    <row r="419" spans="1:4">
      <c r="A419" s="7">
        <f t="shared" si="27"/>
        <v>206</v>
      </c>
      <c r="B419" s="4">
        <f t="shared" si="26"/>
        <v>3.2471817416360738E-2</v>
      </c>
      <c r="C419" s="4">
        <f t="shared" si="28"/>
        <v>0.22492436593905296</v>
      </c>
      <c r="D419" s="34">
        <f t="shared" si="29"/>
        <v>5.023757109368103E-2</v>
      </c>
    </row>
    <row r="420" spans="1:4">
      <c r="A420" s="7">
        <f t="shared" si="27"/>
        <v>206.5</v>
      </c>
      <c r="B420" s="4">
        <f t="shared" si="26"/>
        <v>3.2551901617424273E-2</v>
      </c>
      <c r="C420" s="4">
        <f t="shared" si="28"/>
        <v>0.22552769785561866</v>
      </c>
      <c r="D420" s="34">
        <f t="shared" si="29"/>
        <v>5.0248401173341027E-2</v>
      </c>
    </row>
    <row r="421" spans="1:4">
      <c r="A421" s="7">
        <f t="shared" si="27"/>
        <v>207</v>
      </c>
      <c r="B421" s="4">
        <f t="shared" si="26"/>
        <v>3.2631992030259571E-2</v>
      </c>
      <c r="C421" s="4">
        <f t="shared" si="28"/>
        <v>0.22613132694106386</v>
      </c>
      <c r="D421" s="34">
        <f t="shared" si="29"/>
        <v>5.0259234576009906E-2</v>
      </c>
    </row>
    <row r="422" spans="1:4">
      <c r="A422" s="7">
        <f t="shared" si="27"/>
        <v>207.5</v>
      </c>
      <c r="B422" s="4">
        <f t="shared" si="26"/>
        <v>3.2712088655348692E-2</v>
      </c>
      <c r="C422" s="4">
        <f t="shared" si="28"/>
        <v>0.22673525334175837</v>
      </c>
      <c r="D422" s="34">
        <f t="shared" si="29"/>
        <v>5.0270071302819776E-2</v>
      </c>
    </row>
    <row r="423" spans="1:4">
      <c r="A423" s="7">
        <f t="shared" si="27"/>
        <v>208</v>
      </c>
      <c r="B423" s="4">
        <f t="shared" si="26"/>
        <v>3.2792191493173029E-2</v>
      </c>
      <c r="C423" s="4">
        <f t="shared" si="28"/>
        <v>0.22733947720414349</v>
      </c>
      <c r="D423" s="34">
        <f t="shared" si="29"/>
        <v>5.028091135490409E-2</v>
      </c>
    </row>
    <row r="424" spans="1:4">
      <c r="A424" s="7">
        <f t="shared" si="27"/>
        <v>208.5</v>
      </c>
      <c r="B424" s="4">
        <f t="shared" si="26"/>
        <v>3.2872300544214639E-2</v>
      </c>
      <c r="C424" s="4">
        <f t="shared" si="28"/>
        <v>0.2279439986747327</v>
      </c>
      <c r="D424" s="34">
        <f t="shared" si="29"/>
        <v>5.0291754733395748E-2</v>
      </c>
    </row>
    <row r="425" spans="1:4">
      <c r="A425" s="7">
        <f t="shared" si="27"/>
        <v>209</v>
      </c>
      <c r="B425" s="4">
        <f t="shared" si="26"/>
        <v>3.2952415808955582E-2</v>
      </c>
      <c r="C425" s="4">
        <f t="shared" si="28"/>
        <v>0.22854881790011206</v>
      </c>
      <c r="D425" s="34">
        <f t="shared" si="29"/>
        <v>5.0302601439428239E-2</v>
      </c>
    </row>
    <row r="426" spans="1:4">
      <c r="A426" s="7">
        <f t="shared" si="27"/>
        <v>209.5</v>
      </c>
      <c r="B426" s="4">
        <f t="shared" si="26"/>
        <v>3.3032537287877695E-2</v>
      </c>
      <c r="C426" s="4">
        <f t="shared" si="28"/>
        <v>0.22915393502693959</v>
      </c>
      <c r="D426" s="34">
        <f t="shared" si="29"/>
        <v>5.0313451474135795E-2</v>
      </c>
    </row>
    <row r="427" spans="1:4">
      <c r="A427" s="7">
        <f t="shared" si="27"/>
        <v>210</v>
      </c>
      <c r="B427" s="4">
        <f t="shared" si="26"/>
        <v>3.3112664981463036E-2</v>
      </c>
      <c r="C427" s="4">
        <f t="shared" si="28"/>
        <v>0.22975935020194549</v>
      </c>
      <c r="D427" s="34">
        <f t="shared" si="29"/>
        <v>5.0324304838652738E-2</v>
      </c>
    </row>
    <row r="428" spans="1:4">
      <c r="A428" s="7">
        <f t="shared" si="27"/>
        <v>210.5</v>
      </c>
      <c r="B428" s="4">
        <f t="shared" si="26"/>
        <v>3.3192798890193664E-2</v>
      </c>
      <c r="C428" s="4">
        <f t="shared" si="28"/>
        <v>0.23036506357193232</v>
      </c>
      <c r="D428" s="34">
        <f t="shared" si="29"/>
        <v>5.0335161534113909E-2</v>
      </c>
    </row>
    <row r="429" spans="1:4">
      <c r="A429" s="7">
        <f t="shared" si="27"/>
        <v>211</v>
      </c>
      <c r="B429" s="4">
        <f t="shared" si="26"/>
        <v>3.3272939014551417E-2</v>
      </c>
      <c r="C429" s="4">
        <f t="shared" si="28"/>
        <v>0.23097107528377481</v>
      </c>
      <c r="D429" s="34">
        <f t="shared" si="29"/>
        <v>5.0346021561654908E-2</v>
      </c>
    </row>
    <row r="430" spans="1:4">
      <c r="A430" s="7">
        <f t="shared" si="27"/>
        <v>211.5</v>
      </c>
      <c r="B430" s="4">
        <f t="shared" si="26"/>
        <v>3.3353085355019019E-2</v>
      </c>
      <c r="C430" s="4">
        <f t="shared" si="28"/>
        <v>0.23157738548442008</v>
      </c>
      <c r="D430" s="34">
        <f t="shared" si="29"/>
        <v>5.0356884922410472E-2</v>
      </c>
    </row>
    <row r="431" spans="1:4">
      <c r="A431" s="7">
        <f t="shared" si="27"/>
        <v>212</v>
      </c>
      <c r="B431" s="4">
        <f t="shared" si="26"/>
        <v>3.3433237912077862E-2</v>
      </c>
      <c r="C431" s="4">
        <f t="shared" si="28"/>
        <v>0.23218399432088765</v>
      </c>
      <c r="D431" s="34">
        <f t="shared" si="29"/>
        <v>5.0367751617517817E-2</v>
      </c>
    </row>
    <row r="432" spans="1:4">
      <c r="A432" s="7">
        <f t="shared" si="27"/>
        <v>212.5</v>
      </c>
      <c r="B432" s="4">
        <f t="shared" si="26"/>
        <v>3.3513396686210672E-2</v>
      </c>
      <c r="C432" s="4">
        <f t="shared" si="28"/>
        <v>0.23279090194026963</v>
      </c>
      <c r="D432" s="34">
        <f t="shared" si="29"/>
        <v>5.0378621648112659E-2</v>
      </c>
    </row>
    <row r="433" spans="1:4">
      <c r="A433" s="7">
        <f t="shared" si="27"/>
        <v>213</v>
      </c>
      <c r="B433" s="4">
        <f t="shared" si="26"/>
        <v>3.359356167789973E-2</v>
      </c>
      <c r="C433" s="4">
        <f t="shared" si="28"/>
        <v>0.2333981084897303</v>
      </c>
      <c r="D433" s="34">
        <f t="shared" si="29"/>
        <v>5.0389495015331791E-2</v>
      </c>
    </row>
    <row r="434" spans="1:4">
      <c r="A434" s="7">
        <f t="shared" si="27"/>
        <v>213.5</v>
      </c>
      <c r="B434" s="4">
        <f t="shared" si="26"/>
        <v>3.3673732887626873E-2</v>
      </c>
      <c r="C434" s="4">
        <f t="shared" si="28"/>
        <v>0.23400561411650678</v>
      </c>
      <c r="D434" s="34">
        <f t="shared" si="29"/>
        <v>5.0400371720313218E-2</v>
      </c>
    </row>
    <row r="435" spans="1:4">
      <c r="A435" s="7">
        <f t="shared" si="27"/>
        <v>214</v>
      </c>
      <c r="B435" s="4">
        <f t="shared" si="26"/>
        <v>3.3753910315874602E-2</v>
      </c>
      <c r="C435" s="4">
        <f t="shared" si="28"/>
        <v>0.23461341896790833</v>
      </c>
      <c r="D435" s="34">
        <f t="shared" si="29"/>
        <v>5.0411251764194323E-2</v>
      </c>
    </row>
    <row r="436" spans="1:4">
      <c r="A436" s="7">
        <f t="shared" si="27"/>
        <v>214.5</v>
      </c>
      <c r="B436" s="4">
        <f t="shared" si="26"/>
        <v>3.3834093963125422E-2</v>
      </c>
      <c r="C436" s="4">
        <f t="shared" si="28"/>
        <v>0.23522152319131684</v>
      </c>
      <c r="D436" s="34">
        <f t="shared" si="29"/>
        <v>5.042213514811298E-2</v>
      </c>
    </row>
    <row r="437" spans="1:4">
      <c r="A437" s="7">
        <f t="shared" si="27"/>
        <v>215</v>
      </c>
      <c r="B437" s="4">
        <f t="shared" si="26"/>
        <v>3.3914283829861391E-2</v>
      </c>
      <c r="C437" s="4">
        <f t="shared" si="28"/>
        <v>0.23582992693418681</v>
      </c>
      <c r="D437" s="34">
        <f t="shared" si="29"/>
        <v>5.0433021873208188E-2</v>
      </c>
    </row>
    <row r="438" spans="1:4">
      <c r="A438" s="7">
        <f t="shared" si="27"/>
        <v>215.5</v>
      </c>
      <c r="B438" s="4">
        <f t="shared" si="26"/>
        <v>3.3994479916565234E-2</v>
      </c>
      <c r="C438" s="4">
        <f t="shared" si="28"/>
        <v>0.23643863034404577</v>
      </c>
      <c r="D438" s="34">
        <f t="shared" si="29"/>
        <v>5.0443911940618529E-2</v>
      </c>
    </row>
    <row r="439" spans="1:4">
      <c r="A439" s="7">
        <f t="shared" si="27"/>
        <v>216</v>
      </c>
      <c r="B439" s="4">
        <f t="shared" si="26"/>
        <v>3.4074682223719233E-2</v>
      </c>
      <c r="C439" s="4">
        <f t="shared" si="28"/>
        <v>0.23704763356849323</v>
      </c>
      <c r="D439" s="34">
        <f t="shared" si="29"/>
        <v>5.0454805351483542E-2</v>
      </c>
    </row>
    <row r="440" spans="1:4">
      <c r="A440" s="7">
        <f t="shared" si="27"/>
        <v>216.5</v>
      </c>
      <c r="B440" s="4">
        <f t="shared" si="26"/>
        <v>3.4154890751806111E-2</v>
      </c>
      <c r="C440" s="4">
        <f t="shared" si="28"/>
        <v>0.23765693675520194</v>
      </c>
      <c r="D440" s="34">
        <f t="shared" si="29"/>
        <v>5.0465702106942699E-2</v>
      </c>
    </row>
    <row r="441" spans="1:4">
      <c r="A441" s="7">
        <f t="shared" si="27"/>
        <v>217</v>
      </c>
      <c r="B441" s="4">
        <f t="shared" si="26"/>
        <v>3.4235105501307928E-2</v>
      </c>
      <c r="C441" s="4">
        <f t="shared" si="28"/>
        <v>0.23826654005191727</v>
      </c>
      <c r="D441" s="34">
        <f t="shared" si="29"/>
        <v>5.0476602208136892E-2</v>
      </c>
    </row>
    <row r="442" spans="1:4">
      <c r="A442" s="7">
        <f t="shared" si="27"/>
        <v>217.5</v>
      </c>
      <c r="B442" s="4">
        <f t="shared" si="26"/>
        <v>3.4315326472707852E-2</v>
      </c>
      <c r="C442" s="4">
        <f t="shared" si="28"/>
        <v>0.23887644360645699</v>
      </c>
      <c r="D442" s="34">
        <f t="shared" si="29"/>
        <v>5.0487505656205786E-2</v>
      </c>
    </row>
    <row r="443" spans="1:4">
      <c r="A443" s="7">
        <f t="shared" si="27"/>
        <v>218</v>
      </c>
      <c r="B443" s="4">
        <f t="shared" si="26"/>
        <v>3.4395553666487944E-2</v>
      </c>
      <c r="C443" s="4">
        <f t="shared" si="28"/>
        <v>0.23948664756671212</v>
      </c>
      <c r="D443" s="34">
        <f t="shared" si="29"/>
        <v>5.0498412452291225E-2</v>
      </c>
    </row>
    <row r="444" spans="1:4">
      <c r="A444" s="7">
        <f t="shared" si="27"/>
        <v>218.5</v>
      </c>
      <c r="B444" s="4">
        <f t="shared" si="26"/>
        <v>3.4475787083131149E-2</v>
      </c>
      <c r="C444" s="4">
        <f t="shared" si="28"/>
        <v>0.2400971520806463</v>
      </c>
      <c r="D444" s="34">
        <f t="shared" si="29"/>
        <v>5.0509322597534156E-2</v>
      </c>
    </row>
    <row r="445" spans="1:4">
      <c r="A445" s="7">
        <f t="shared" si="27"/>
        <v>219</v>
      </c>
      <c r="B445" s="4">
        <f t="shared" si="26"/>
        <v>3.4556026723120192E-2</v>
      </c>
      <c r="C445" s="4">
        <f t="shared" si="28"/>
        <v>0.24070795729629646</v>
      </c>
      <c r="D445" s="34">
        <f t="shared" si="29"/>
        <v>5.0520236093076445E-2</v>
      </c>
    </row>
    <row r="446" spans="1:4">
      <c r="A446" s="7">
        <f t="shared" si="27"/>
        <v>219.5</v>
      </c>
      <c r="B446" s="4">
        <f t="shared" si="26"/>
        <v>3.4636272586937578E-2</v>
      </c>
      <c r="C446" s="4">
        <f t="shared" si="28"/>
        <v>0.24131906336177167</v>
      </c>
      <c r="D446" s="34">
        <f t="shared" si="29"/>
        <v>5.0531152940060546E-2</v>
      </c>
    </row>
    <row r="447" spans="1:4">
      <c r="A447" s="7">
        <f t="shared" si="27"/>
        <v>220</v>
      </c>
      <c r="B447" s="4">
        <f t="shared" si="26"/>
        <v>3.4716524675066029E-2</v>
      </c>
      <c r="C447" s="4">
        <f t="shared" si="28"/>
        <v>0.24193047042525451</v>
      </c>
      <c r="D447" s="34">
        <f t="shared" si="29"/>
        <v>5.0542073139629204E-2</v>
      </c>
    </row>
    <row r="448" spans="1:4">
      <c r="A448" s="7">
        <f t="shared" si="27"/>
        <v>220.5</v>
      </c>
      <c r="B448" s="4">
        <f t="shared" si="26"/>
        <v>3.4796782987988717E-2</v>
      </c>
      <c r="C448" s="4">
        <f t="shared" si="28"/>
        <v>0.2425421786350006</v>
      </c>
      <c r="D448" s="34">
        <f t="shared" si="29"/>
        <v>5.055299669292497E-2</v>
      </c>
    </row>
    <row r="449" spans="1:4">
      <c r="A449" s="7">
        <f t="shared" si="27"/>
        <v>221</v>
      </c>
      <c r="B449" s="4">
        <f t="shared" si="26"/>
        <v>3.4877047526188143E-2</v>
      </c>
      <c r="C449" s="4">
        <f t="shared" si="28"/>
        <v>0.2431541881393382</v>
      </c>
      <c r="D449" s="34">
        <f t="shared" si="29"/>
        <v>5.0563923601091763E-2</v>
      </c>
    </row>
    <row r="450" spans="1:4">
      <c r="A450" s="7">
        <f t="shared" si="27"/>
        <v>221.5</v>
      </c>
      <c r="B450" s="4">
        <f t="shared" si="26"/>
        <v>3.4957318290147255E-2</v>
      </c>
      <c r="C450" s="4">
        <f t="shared" si="28"/>
        <v>0.24376649908666903</v>
      </c>
      <c r="D450" s="34">
        <f t="shared" si="29"/>
        <v>5.0574853865273432E-2</v>
      </c>
    </row>
    <row r="451" spans="1:4">
      <c r="A451" s="7">
        <f t="shared" si="27"/>
        <v>222</v>
      </c>
      <c r="B451" s="4">
        <f t="shared" si="26"/>
        <v>3.5037595280348777E-2</v>
      </c>
      <c r="C451" s="4">
        <f t="shared" si="28"/>
        <v>0.24437911162546744</v>
      </c>
      <c r="D451" s="34">
        <f t="shared" si="29"/>
        <v>5.0585787486614478E-2</v>
      </c>
    </row>
    <row r="452" spans="1:4">
      <c r="A452" s="7">
        <f t="shared" si="27"/>
        <v>222.5</v>
      </c>
      <c r="B452" s="4">
        <f t="shared" si="26"/>
        <v>3.51178784972761E-2</v>
      </c>
      <c r="C452" s="4">
        <f t="shared" si="28"/>
        <v>0.24499202590428149</v>
      </c>
      <c r="D452" s="34">
        <f t="shared" si="29"/>
        <v>5.0596724466259055E-2</v>
      </c>
    </row>
    <row r="453" spans="1:4">
      <c r="A453" s="7">
        <f t="shared" si="27"/>
        <v>223</v>
      </c>
      <c r="B453" s="4">
        <f t="shared" si="26"/>
        <v>3.5198167941411729E-2</v>
      </c>
      <c r="C453" s="4">
        <f t="shared" si="28"/>
        <v>0.24560524207173184</v>
      </c>
      <c r="D453" s="34">
        <f t="shared" si="29"/>
        <v>5.0607664805352934E-2</v>
      </c>
    </row>
    <row r="454" spans="1:4">
      <c r="A454" s="7">
        <f t="shared" si="27"/>
        <v>223.5</v>
      </c>
      <c r="B454" s="4">
        <f t="shared" si="26"/>
        <v>3.5278463613239053E-2</v>
      </c>
      <c r="C454" s="4">
        <f t="shared" si="28"/>
        <v>0.24621876027651268</v>
      </c>
      <c r="D454" s="34">
        <f t="shared" si="29"/>
        <v>5.0618608505041157E-2</v>
      </c>
    </row>
    <row r="455" spans="1:4">
      <c r="A455" s="7">
        <f t="shared" si="27"/>
        <v>224</v>
      </c>
      <c r="B455" s="4">
        <f t="shared" si="26"/>
        <v>3.5358765513240797E-2</v>
      </c>
      <c r="C455" s="4">
        <f t="shared" si="28"/>
        <v>0.24683258066739144</v>
      </c>
      <c r="D455" s="34">
        <f t="shared" si="29"/>
        <v>5.0629555566470183E-2</v>
      </c>
    </row>
    <row r="456" spans="1:4">
      <c r="A456" s="7">
        <f t="shared" si="27"/>
        <v>224.5</v>
      </c>
      <c r="B456" s="4">
        <f t="shared" si="26"/>
        <v>3.5439073641900132E-2</v>
      </c>
      <c r="C456" s="4">
        <f t="shared" si="28"/>
        <v>0.24744670339320862</v>
      </c>
      <c r="D456" s="34">
        <f t="shared" si="29"/>
        <v>5.0640505990786247E-2</v>
      </c>
    </row>
    <row r="457" spans="1:4">
      <c r="A457" s="7">
        <f t="shared" si="27"/>
        <v>225</v>
      </c>
      <c r="B457" s="4">
        <f t="shared" si="26"/>
        <v>3.5519387999700447E-2</v>
      </c>
      <c r="C457" s="4">
        <f t="shared" si="28"/>
        <v>0.24806112860287843</v>
      </c>
      <c r="D457" s="34">
        <f t="shared" si="29"/>
        <v>5.0651459779135849E-2</v>
      </c>
    </row>
    <row r="458" spans="1:4">
      <c r="A458" s="7">
        <f t="shared" si="27"/>
        <v>225.5</v>
      </c>
      <c r="B458" s="4">
        <f t="shared" ref="B458:B521" si="30">(EXP($B$3*A458*10^6))-1</f>
        <v>3.559970858712469E-2</v>
      </c>
      <c r="C458" s="4">
        <f t="shared" si="28"/>
        <v>0.24867585644538792</v>
      </c>
      <c r="D458" s="34">
        <f t="shared" si="29"/>
        <v>5.0662416932666467E-2</v>
      </c>
    </row>
    <row r="459" spans="1:4">
      <c r="A459" s="7">
        <f t="shared" si="27"/>
        <v>226</v>
      </c>
      <c r="B459" s="4">
        <f t="shared" si="30"/>
        <v>3.5680035404656252E-2</v>
      </c>
      <c r="C459" s="4">
        <f t="shared" si="28"/>
        <v>0.24929088706979785</v>
      </c>
      <c r="D459" s="34">
        <f t="shared" si="29"/>
        <v>5.0673377452525481E-2</v>
      </c>
    </row>
    <row r="460" spans="1:4">
      <c r="A460" s="7">
        <f t="shared" si="27"/>
        <v>226.5</v>
      </c>
      <c r="B460" s="4">
        <f t="shared" si="30"/>
        <v>3.576036845277808E-2</v>
      </c>
      <c r="C460" s="4">
        <f t="shared" si="28"/>
        <v>0.24990622062524226</v>
      </c>
      <c r="D460" s="34">
        <f t="shared" si="29"/>
        <v>5.0684341339861341E-2</v>
      </c>
    </row>
    <row r="461" spans="1:4">
      <c r="A461" s="7">
        <f t="shared" si="27"/>
        <v>227</v>
      </c>
      <c r="B461" s="4">
        <f t="shared" si="30"/>
        <v>3.5840707731973565E-2</v>
      </c>
      <c r="C461" s="4">
        <f t="shared" si="28"/>
        <v>0.25052185726092868</v>
      </c>
      <c r="D461" s="34">
        <f t="shared" si="29"/>
        <v>5.0695308595822351E-2</v>
      </c>
    </row>
    <row r="462" spans="1:4">
      <c r="A462" s="7">
        <f t="shared" ref="A462:A525" si="31">A461+0.5</f>
        <v>227.5</v>
      </c>
      <c r="B462" s="4">
        <f t="shared" si="30"/>
        <v>3.5921053242726098E-2</v>
      </c>
      <c r="C462" s="4">
        <f t="shared" ref="C462:C525" si="32">(EXP($B$4*A462*10^6))-1</f>
        <v>0.25113779712613815</v>
      </c>
      <c r="D462" s="34">
        <f t="shared" ref="D462:D525" si="33">(1/137.88)*(C462/B462)</f>
        <v>5.0706279221557279E-2</v>
      </c>
    </row>
    <row r="463" spans="1:4">
      <c r="A463" s="7">
        <f t="shared" si="31"/>
        <v>228</v>
      </c>
      <c r="B463" s="4">
        <f t="shared" si="30"/>
        <v>3.6001404985518848E-2</v>
      </c>
      <c r="C463" s="4">
        <f t="shared" si="32"/>
        <v>0.25175404037022542</v>
      </c>
      <c r="D463" s="34">
        <f t="shared" si="33"/>
        <v>5.071725321821572E-2</v>
      </c>
    </row>
    <row r="464" spans="1:4">
      <c r="A464" s="7">
        <f t="shared" si="31"/>
        <v>228.5</v>
      </c>
      <c r="B464" s="4">
        <f t="shared" si="30"/>
        <v>3.6081762960835428E-2</v>
      </c>
      <c r="C464" s="4">
        <f t="shared" si="32"/>
        <v>0.25237058714261851</v>
      </c>
      <c r="D464" s="34">
        <f t="shared" si="33"/>
        <v>5.0728230586947046E-2</v>
      </c>
    </row>
    <row r="465" spans="1:4">
      <c r="A465" s="7">
        <f t="shared" si="31"/>
        <v>229</v>
      </c>
      <c r="B465" s="4">
        <f t="shared" si="30"/>
        <v>3.6162127169159231E-2</v>
      </c>
      <c r="C465" s="4">
        <f t="shared" si="32"/>
        <v>0.25298743759281894</v>
      </c>
      <c r="D465" s="34">
        <f t="shared" si="33"/>
        <v>5.0739211328901385E-2</v>
      </c>
    </row>
    <row r="466" spans="1:4">
      <c r="A466" s="7">
        <f t="shared" si="31"/>
        <v>229.5</v>
      </c>
      <c r="B466" s="4">
        <f t="shared" si="30"/>
        <v>3.6242497610973867E-2</v>
      </c>
      <c r="C466" s="4">
        <f t="shared" si="32"/>
        <v>0.25360459187040241</v>
      </c>
      <c r="D466" s="34">
        <f t="shared" si="33"/>
        <v>5.0750195445229143E-2</v>
      </c>
    </row>
    <row r="467" spans="1:4">
      <c r="A467" s="7">
        <f t="shared" si="31"/>
        <v>230</v>
      </c>
      <c r="B467" s="4">
        <f t="shared" si="30"/>
        <v>3.6322874286762508E-2</v>
      </c>
      <c r="C467" s="4">
        <f t="shared" si="32"/>
        <v>0.25422205012501786</v>
      </c>
      <c r="D467" s="34">
        <f t="shared" si="33"/>
        <v>5.0761182937081734E-2</v>
      </c>
    </row>
    <row r="468" spans="1:4">
      <c r="A468" s="7">
        <f t="shared" si="31"/>
        <v>230.5</v>
      </c>
      <c r="B468" s="4">
        <f t="shared" si="30"/>
        <v>3.6403257197008765E-2</v>
      </c>
      <c r="C468" s="4">
        <f t="shared" si="32"/>
        <v>0.25483981250638799</v>
      </c>
      <c r="D468" s="34">
        <f t="shared" si="33"/>
        <v>5.0772173805610409E-2</v>
      </c>
    </row>
    <row r="469" spans="1:4">
      <c r="A469" s="7">
        <f t="shared" si="31"/>
        <v>231</v>
      </c>
      <c r="B469" s="4">
        <f t="shared" si="30"/>
        <v>3.6483646342196252E-2</v>
      </c>
      <c r="C469" s="4">
        <f t="shared" si="32"/>
        <v>0.25545787916430918</v>
      </c>
      <c r="D469" s="34">
        <f t="shared" si="33"/>
        <v>5.0783168051966879E-2</v>
      </c>
    </row>
    <row r="470" spans="1:4">
      <c r="A470" s="7">
        <f t="shared" si="31"/>
        <v>231.5</v>
      </c>
      <c r="B470" s="4">
        <f t="shared" si="30"/>
        <v>3.6564041722808804E-2</v>
      </c>
      <c r="C470" s="4">
        <f t="shared" si="32"/>
        <v>0.25607625024865199</v>
      </c>
      <c r="D470" s="34">
        <f t="shared" si="33"/>
        <v>5.0794165677303112E-2</v>
      </c>
    </row>
    <row r="471" spans="1:4">
      <c r="A471" s="7">
        <f t="shared" si="31"/>
        <v>232</v>
      </c>
      <c r="B471" s="4">
        <f t="shared" si="30"/>
        <v>3.6644443339329813E-2</v>
      </c>
      <c r="C471" s="4">
        <f t="shared" si="32"/>
        <v>0.25669492590936027</v>
      </c>
      <c r="D471" s="34">
        <f t="shared" si="33"/>
        <v>5.0805166682772053E-2</v>
      </c>
    </row>
    <row r="472" spans="1:4">
      <c r="A472" s="7">
        <f t="shared" si="31"/>
        <v>232.5</v>
      </c>
      <c r="B472" s="4">
        <f t="shared" si="30"/>
        <v>3.6724851192243113E-2</v>
      </c>
      <c r="C472" s="4">
        <f t="shared" si="32"/>
        <v>0.25731390629645223</v>
      </c>
      <c r="D472" s="34">
        <f t="shared" si="33"/>
        <v>5.0816171069526579E-2</v>
      </c>
    </row>
    <row r="473" spans="1:4">
      <c r="A473" s="7">
        <f t="shared" si="31"/>
        <v>233</v>
      </c>
      <c r="B473" s="4">
        <f t="shared" si="30"/>
        <v>3.6805265282032318E-2</v>
      </c>
      <c r="C473" s="4">
        <f t="shared" si="32"/>
        <v>0.25793319156001937</v>
      </c>
      <c r="D473" s="34">
        <f t="shared" si="33"/>
        <v>5.0827178838720254E-2</v>
      </c>
    </row>
    <row r="474" spans="1:4">
      <c r="A474" s="7">
        <f t="shared" si="31"/>
        <v>233.5</v>
      </c>
      <c r="B474" s="4">
        <f t="shared" si="30"/>
        <v>3.688568560918104E-2</v>
      </c>
      <c r="C474" s="4">
        <f t="shared" si="32"/>
        <v>0.25855278185022756</v>
      </c>
      <c r="D474" s="34">
        <f t="shared" si="33"/>
        <v>5.0838189991507167E-2</v>
      </c>
    </row>
    <row r="475" spans="1:4">
      <c r="A475" s="7">
        <f t="shared" si="31"/>
        <v>234</v>
      </c>
      <c r="B475" s="4">
        <f t="shared" si="30"/>
        <v>3.696611217417356E-2</v>
      </c>
      <c r="C475" s="4">
        <f t="shared" si="32"/>
        <v>0.25917267731731686</v>
      </c>
      <c r="D475" s="34">
        <f t="shared" si="33"/>
        <v>5.0849204529041028E-2</v>
      </c>
    </row>
    <row r="476" spans="1:4">
      <c r="A476" s="7">
        <f t="shared" si="31"/>
        <v>234.5</v>
      </c>
      <c r="B476" s="4">
        <f t="shared" si="30"/>
        <v>3.704654497749349E-2</v>
      </c>
      <c r="C476" s="4">
        <f t="shared" si="32"/>
        <v>0.25979287811160057</v>
      </c>
      <c r="D476" s="34">
        <f t="shared" si="33"/>
        <v>5.0860222452476775E-2</v>
      </c>
    </row>
    <row r="477" spans="1:4">
      <c r="A477" s="7">
        <f t="shared" si="31"/>
        <v>235</v>
      </c>
      <c r="B477" s="4">
        <f t="shared" si="30"/>
        <v>3.7126984019624443E-2</v>
      </c>
      <c r="C477" s="4">
        <f t="shared" si="32"/>
        <v>0.26041338438346662</v>
      </c>
      <c r="D477" s="34">
        <f t="shared" si="33"/>
        <v>5.0871243762969927E-2</v>
      </c>
    </row>
    <row r="478" spans="1:4">
      <c r="A478" s="7">
        <f t="shared" si="31"/>
        <v>235.5</v>
      </c>
      <c r="B478" s="4">
        <f t="shared" si="30"/>
        <v>3.7207429301050921E-2</v>
      </c>
      <c r="C478" s="4">
        <f t="shared" si="32"/>
        <v>0.26103419628337687</v>
      </c>
      <c r="D478" s="34">
        <f t="shared" si="33"/>
        <v>5.0882268461675241E-2</v>
      </c>
    </row>
    <row r="479" spans="1:4">
      <c r="A479" s="7">
        <f t="shared" si="31"/>
        <v>236</v>
      </c>
      <c r="B479" s="4">
        <f t="shared" si="30"/>
        <v>3.7287880822256314E-2</v>
      </c>
      <c r="C479" s="4">
        <f t="shared" si="32"/>
        <v>0.26165531396186736</v>
      </c>
      <c r="D479" s="34">
        <f t="shared" si="33"/>
        <v>5.0893296549749452E-2</v>
      </c>
    </row>
    <row r="480" spans="1:4">
      <c r="A480" s="7">
        <f t="shared" si="31"/>
        <v>236.5</v>
      </c>
      <c r="B480" s="4">
        <f t="shared" si="30"/>
        <v>3.7368338583724681E-2</v>
      </c>
      <c r="C480" s="4">
        <f t="shared" si="32"/>
        <v>0.26227673756954784</v>
      </c>
      <c r="D480" s="34">
        <f t="shared" si="33"/>
        <v>5.0904328028348787E-2</v>
      </c>
    </row>
    <row r="481" spans="1:4">
      <c r="A481" s="7">
        <f t="shared" si="31"/>
        <v>237</v>
      </c>
      <c r="B481" s="4">
        <f t="shared" si="30"/>
        <v>3.74488025859403E-2</v>
      </c>
      <c r="C481" s="4">
        <f t="shared" si="32"/>
        <v>0.26289846725710309</v>
      </c>
      <c r="D481" s="34">
        <f t="shared" si="33"/>
        <v>5.0915362898629808E-2</v>
      </c>
    </row>
    <row r="482" spans="1:4">
      <c r="A482" s="7">
        <f t="shared" si="31"/>
        <v>237.5</v>
      </c>
      <c r="B482" s="4">
        <f t="shared" si="30"/>
        <v>3.7529272829387228E-2</v>
      </c>
      <c r="C482" s="4">
        <f t="shared" si="32"/>
        <v>0.26352050317529141</v>
      </c>
      <c r="D482" s="34">
        <f t="shared" si="33"/>
        <v>5.0926401161749714E-2</v>
      </c>
    </row>
    <row r="483" spans="1:4">
      <c r="A483" s="7">
        <f t="shared" si="31"/>
        <v>238</v>
      </c>
      <c r="B483" s="4">
        <f t="shared" si="30"/>
        <v>3.7609749314549301E-2</v>
      </c>
      <c r="C483" s="4">
        <f t="shared" si="32"/>
        <v>0.26414284547494526</v>
      </c>
      <c r="D483" s="34">
        <f t="shared" si="33"/>
        <v>5.0937442818866425E-2</v>
      </c>
    </row>
    <row r="484" spans="1:4">
      <c r="A484" s="7">
        <f t="shared" si="31"/>
        <v>238.5</v>
      </c>
      <c r="B484" s="4">
        <f t="shared" si="30"/>
        <v>3.769023204191102E-2</v>
      </c>
      <c r="C484" s="4">
        <f t="shared" si="32"/>
        <v>0.26476549430697194</v>
      </c>
      <c r="D484" s="34">
        <f t="shared" si="33"/>
        <v>5.0948487871137572E-2</v>
      </c>
    </row>
    <row r="485" spans="1:4">
      <c r="A485" s="7">
        <f t="shared" si="31"/>
        <v>239</v>
      </c>
      <c r="B485" s="4">
        <f t="shared" si="30"/>
        <v>3.7770721011956221E-2</v>
      </c>
      <c r="C485" s="4">
        <f t="shared" si="32"/>
        <v>0.26538844982235288</v>
      </c>
      <c r="D485" s="34">
        <f t="shared" si="33"/>
        <v>5.0959536319722103E-2</v>
      </c>
    </row>
    <row r="486" spans="1:4">
      <c r="A486" s="7">
        <f t="shared" si="31"/>
        <v>239.5</v>
      </c>
      <c r="B486" s="4">
        <f t="shared" si="30"/>
        <v>3.7851216225169404E-2</v>
      </c>
      <c r="C486" s="4">
        <f t="shared" si="32"/>
        <v>0.26601171217214392</v>
      </c>
      <c r="D486" s="34">
        <f t="shared" si="33"/>
        <v>5.0970588165778555E-2</v>
      </c>
    </row>
    <row r="487" spans="1:4">
      <c r="A487" s="7">
        <f t="shared" si="31"/>
        <v>240</v>
      </c>
      <c r="B487" s="4">
        <f t="shared" si="30"/>
        <v>3.7931717682034627E-2</v>
      </c>
      <c r="C487" s="4">
        <f t="shared" si="32"/>
        <v>0.26663528150747484</v>
      </c>
      <c r="D487" s="34">
        <f t="shared" si="33"/>
        <v>5.0981643410466411E-2</v>
      </c>
    </row>
    <row r="488" spans="1:4">
      <c r="A488" s="7">
        <f t="shared" si="31"/>
        <v>240.5</v>
      </c>
      <c r="B488" s="4">
        <f t="shared" si="30"/>
        <v>3.8012225383036169E-2</v>
      </c>
      <c r="C488" s="4">
        <f t="shared" si="32"/>
        <v>0.26725915797955047</v>
      </c>
      <c r="D488" s="34">
        <f t="shared" si="33"/>
        <v>5.09927020549455E-2</v>
      </c>
    </row>
    <row r="489" spans="1:4">
      <c r="A489" s="7">
        <f t="shared" si="31"/>
        <v>241</v>
      </c>
      <c r="B489" s="4">
        <f t="shared" si="30"/>
        <v>3.8092739328658531E-2</v>
      </c>
      <c r="C489" s="4">
        <f t="shared" si="32"/>
        <v>0.26788334173964978</v>
      </c>
      <c r="D489" s="34">
        <f t="shared" si="33"/>
        <v>5.1003764100375708E-2</v>
      </c>
    </row>
    <row r="490" spans="1:4">
      <c r="A490" s="7">
        <f t="shared" si="31"/>
        <v>241.5</v>
      </c>
      <c r="B490" s="4">
        <f t="shared" si="30"/>
        <v>3.8173259519385994E-2</v>
      </c>
      <c r="C490" s="4">
        <f t="shared" si="32"/>
        <v>0.26850783293912639</v>
      </c>
      <c r="D490" s="34">
        <f t="shared" si="33"/>
        <v>5.1014829547917723E-2</v>
      </c>
    </row>
    <row r="491" spans="1:4">
      <c r="A491" s="7">
        <f t="shared" si="31"/>
        <v>242</v>
      </c>
      <c r="B491" s="4">
        <f t="shared" si="30"/>
        <v>3.8253785955703057E-2</v>
      </c>
      <c r="C491" s="4">
        <f t="shared" si="32"/>
        <v>0.26913263172940827</v>
      </c>
      <c r="D491" s="34">
        <f t="shared" si="33"/>
        <v>5.1025898398732401E-2</v>
      </c>
    </row>
    <row r="492" spans="1:4">
      <c r="A492" s="7">
        <f t="shared" si="31"/>
        <v>242.5</v>
      </c>
      <c r="B492" s="4">
        <f t="shared" si="30"/>
        <v>3.8334318638094E-2</v>
      </c>
      <c r="C492" s="4">
        <f t="shared" si="32"/>
        <v>0.26975773826199845</v>
      </c>
      <c r="D492" s="34">
        <f t="shared" si="33"/>
        <v>5.1036970653981426E-2</v>
      </c>
    </row>
    <row r="493" spans="1:4">
      <c r="A493" s="7">
        <f t="shared" si="31"/>
        <v>243</v>
      </c>
      <c r="B493" s="4">
        <f t="shared" si="30"/>
        <v>3.8414857567043326E-2</v>
      </c>
      <c r="C493" s="4">
        <f t="shared" si="32"/>
        <v>0.2703831526884739</v>
      </c>
      <c r="D493" s="34">
        <f t="shared" si="33"/>
        <v>5.1048046314826526E-2</v>
      </c>
    </row>
    <row r="494" spans="1:4">
      <c r="A494" s="7">
        <f t="shared" si="31"/>
        <v>243.5</v>
      </c>
      <c r="B494" s="4">
        <f t="shared" si="30"/>
        <v>3.8495402743035534E-2</v>
      </c>
      <c r="C494" s="4">
        <f t="shared" si="32"/>
        <v>0.27100887516048688</v>
      </c>
      <c r="D494" s="34">
        <f t="shared" si="33"/>
        <v>5.1059125382430036E-2</v>
      </c>
    </row>
    <row r="495" spans="1:4">
      <c r="A495" s="7">
        <f t="shared" si="31"/>
        <v>244</v>
      </c>
      <c r="B495" s="4">
        <f t="shared" si="30"/>
        <v>3.8575954166555348E-2</v>
      </c>
      <c r="C495" s="4">
        <f t="shared" si="32"/>
        <v>0.2716349058297638</v>
      </c>
      <c r="D495" s="34">
        <f t="shared" si="33"/>
        <v>5.1070207857954339E-2</v>
      </c>
    </row>
    <row r="496" spans="1:4">
      <c r="A496" s="7">
        <f t="shared" si="31"/>
        <v>244.5</v>
      </c>
      <c r="B496" s="4">
        <f t="shared" si="30"/>
        <v>3.8656511838087271E-2</v>
      </c>
      <c r="C496" s="4">
        <f t="shared" si="32"/>
        <v>0.2722612448481061</v>
      </c>
      <c r="D496" s="34">
        <f t="shared" si="33"/>
        <v>5.1081293742562664E-2</v>
      </c>
    </row>
    <row r="497" spans="1:4">
      <c r="A497" s="7">
        <f t="shared" si="31"/>
        <v>245</v>
      </c>
      <c r="B497" s="4">
        <f t="shared" si="30"/>
        <v>3.8737075758115802E-2</v>
      </c>
      <c r="C497" s="4">
        <f t="shared" si="32"/>
        <v>0.27288789236739031</v>
      </c>
      <c r="D497" s="34">
        <f t="shared" si="33"/>
        <v>5.1092383037418768E-2</v>
      </c>
    </row>
    <row r="498" spans="1:4">
      <c r="A498" s="7">
        <f t="shared" si="31"/>
        <v>245.5</v>
      </c>
      <c r="B498" s="4">
        <f t="shared" si="30"/>
        <v>3.8817645927125666E-2</v>
      </c>
      <c r="C498" s="4">
        <f t="shared" si="32"/>
        <v>0.27351484853956687</v>
      </c>
      <c r="D498" s="34">
        <f t="shared" si="33"/>
        <v>5.1103475743686393E-2</v>
      </c>
    </row>
    <row r="499" spans="1:4">
      <c r="A499" s="7">
        <f t="shared" si="31"/>
        <v>246</v>
      </c>
      <c r="B499" s="4">
        <f t="shared" si="30"/>
        <v>3.8898222345601807E-2</v>
      </c>
      <c r="C499" s="4">
        <f t="shared" si="32"/>
        <v>0.27414211351666218</v>
      </c>
      <c r="D499" s="34">
        <f t="shared" si="33"/>
        <v>5.1114571862529698E-2</v>
      </c>
    </row>
    <row r="500" spans="1:4">
      <c r="A500" s="7">
        <f t="shared" si="31"/>
        <v>246.5</v>
      </c>
      <c r="B500" s="4">
        <f t="shared" si="30"/>
        <v>3.8978805014028728E-2</v>
      </c>
      <c r="C500" s="4">
        <f t="shared" si="32"/>
        <v>0.27476968745077657</v>
      </c>
      <c r="D500" s="34">
        <f t="shared" si="33"/>
        <v>5.1125671395113703E-2</v>
      </c>
    </row>
    <row r="501" spans="1:4">
      <c r="A501" s="7">
        <f t="shared" si="31"/>
        <v>247</v>
      </c>
      <c r="B501" s="4">
        <f t="shared" si="30"/>
        <v>3.9059393932891151E-2</v>
      </c>
      <c r="C501" s="4">
        <f t="shared" si="32"/>
        <v>0.27539757049408586</v>
      </c>
      <c r="D501" s="34">
        <f t="shared" si="33"/>
        <v>5.1136774342603719E-2</v>
      </c>
    </row>
    <row r="502" spans="1:4">
      <c r="A502" s="7">
        <f t="shared" si="31"/>
        <v>247.5</v>
      </c>
      <c r="B502" s="4">
        <f t="shared" si="30"/>
        <v>3.9139989102674022E-2</v>
      </c>
      <c r="C502" s="4">
        <f t="shared" si="32"/>
        <v>0.27602576279884028</v>
      </c>
      <c r="D502" s="34">
        <f t="shared" si="33"/>
        <v>5.1147880706165126E-2</v>
      </c>
    </row>
    <row r="503" spans="1:4">
      <c r="A503" s="7">
        <f t="shared" si="31"/>
        <v>248</v>
      </c>
      <c r="B503" s="4">
        <f t="shared" si="30"/>
        <v>3.9220590523862287E-2</v>
      </c>
      <c r="C503" s="4">
        <f t="shared" si="32"/>
        <v>0.27665426451736597</v>
      </c>
      <c r="D503" s="34">
        <f t="shared" si="33"/>
        <v>5.1158990486963957E-2</v>
      </c>
    </row>
    <row r="504" spans="1:4">
      <c r="A504" s="7">
        <f t="shared" si="31"/>
        <v>248.5</v>
      </c>
      <c r="B504" s="4">
        <f t="shared" si="30"/>
        <v>3.9301198196940668E-2</v>
      </c>
      <c r="C504" s="4">
        <f t="shared" si="32"/>
        <v>0.27728307580206302</v>
      </c>
      <c r="D504" s="34">
        <f t="shared" si="33"/>
        <v>5.1170103686166819E-2</v>
      </c>
    </row>
    <row r="505" spans="1:4">
      <c r="A505" s="7">
        <f t="shared" si="31"/>
        <v>249</v>
      </c>
      <c r="B505" s="4">
        <f t="shared" si="30"/>
        <v>3.9381812122394333E-2</v>
      </c>
      <c r="C505" s="4">
        <f t="shared" si="32"/>
        <v>0.27791219680540724</v>
      </c>
      <c r="D505" s="34">
        <f t="shared" si="33"/>
        <v>5.1181220304940295E-2</v>
      </c>
    </row>
    <row r="506" spans="1:4">
      <c r="A506" s="7">
        <f t="shared" si="31"/>
        <v>249.5</v>
      </c>
      <c r="B506" s="4">
        <f t="shared" si="30"/>
        <v>3.9462432300708006E-2</v>
      </c>
      <c r="C506" s="4">
        <f t="shared" si="32"/>
        <v>0.2785416276799495</v>
      </c>
      <c r="D506" s="34">
        <f t="shared" si="33"/>
        <v>5.1192340344452053E-2</v>
      </c>
    </row>
    <row r="507" spans="1:4">
      <c r="A507" s="7">
        <f t="shared" si="31"/>
        <v>250</v>
      </c>
      <c r="B507" s="4">
        <f t="shared" si="30"/>
        <v>3.9543058732366632E-2</v>
      </c>
      <c r="C507" s="4">
        <f t="shared" si="32"/>
        <v>0.2791713685783157</v>
      </c>
      <c r="D507" s="34">
        <f t="shared" si="33"/>
        <v>5.1203463805869889E-2</v>
      </c>
    </row>
    <row r="508" spans="1:4">
      <c r="A508" s="7">
        <f t="shared" si="31"/>
        <v>250.5</v>
      </c>
      <c r="B508" s="4">
        <f t="shared" si="30"/>
        <v>3.9623691417855378E-2</v>
      </c>
      <c r="C508" s="4">
        <f t="shared" si="32"/>
        <v>0.27980141965320682</v>
      </c>
      <c r="D508" s="34">
        <f t="shared" si="33"/>
        <v>5.1214590690361779E-2</v>
      </c>
    </row>
    <row r="509" spans="1:4">
      <c r="A509" s="7">
        <f t="shared" si="31"/>
        <v>251</v>
      </c>
      <c r="B509" s="4">
        <f t="shared" si="30"/>
        <v>3.9704330357659412E-2</v>
      </c>
      <c r="C509" s="4">
        <f t="shared" si="32"/>
        <v>0.28043178105739908</v>
      </c>
      <c r="D509" s="34">
        <f t="shared" si="33"/>
        <v>5.1225720999096176E-2</v>
      </c>
    </row>
    <row r="510" spans="1:4">
      <c r="A510" s="7">
        <f t="shared" si="31"/>
        <v>251.5</v>
      </c>
      <c r="B510" s="4">
        <f t="shared" si="30"/>
        <v>3.9784975552263901E-2</v>
      </c>
      <c r="C510" s="4">
        <f t="shared" si="32"/>
        <v>0.28106245294374421</v>
      </c>
      <c r="D510" s="34">
        <f t="shared" si="33"/>
        <v>5.1236854733242056E-2</v>
      </c>
    </row>
    <row r="511" spans="1:4">
      <c r="A511" s="7">
        <f t="shared" si="31"/>
        <v>252</v>
      </c>
      <c r="B511" s="4">
        <f t="shared" si="30"/>
        <v>3.9865627002153792E-2</v>
      </c>
      <c r="C511" s="4">
        <f t="shared" si="32"/>
        <v>0.28169343546516901</v>
      </c>
      <c r="D511" s="34">
        <f t="shared" si="33"/>
        <v>5.1247991893969107E-2</v>
      </c>
    </row>
    <row r="512" spans="1:4">
      <c r="A512" s="7">
        <f t="shared" si="31"/>
        <v>252.5</v>
      </c>
      <c r="B512" s="4">
        <f t="shared" si="30"/>
        <v>3.994628470781425E-2</v>
      </c>
      <c r="C512" s="4">
        <f t="shared" si="32"/>
        <v>0.28232472877467552</v>
      </c>
      <c r="D512" s="34">
        <f t="shared" si="33"/>
        <v>5.1259132482447185E-2</v>
      </c>
    </row>
    <row r="513" spans="1:4">
      <c r="A513" s="7">
        <f t="shared" si="31"/>
        <v>253</v>
      </c>
      <c r="B513" s="4">
        <f t="shared" si="30"/>
        <v>4.0026948669730888E-2</v>
      </c>
      <c r="C513" s="4">
        <f t="shared" si="32"/>
        <v>0.28295633302534107</v>
      </c>
      <c r="D513" s="34">
        <f t="shared" si="33"/>
        <v>5.1270276499846043E-2</v>
      </c>
    </row>
    <row r="514" spans="1:4">
      <c r="A514" s="7">
        <f t="shared" si="31"/>
        <v>253.5</v>
      </c>
      <c r="B514" s="4">
        <f t="shared" si="30"/>
        <v>4.010761888838843E-2</v>
      </c>
      <c r="C514" s="4">
        <f t="shared" si="32"/>
        <v>0.28358824837031893</v>
      </c>
      <c r="D514" s="34">
        <f t="shared" si="33"/>
        <v>5.1281423947337139E-2</v>
      </c>
    </row>
    <row r="515" spans="1:4">
      <c r="A515" s="7">
        <f t="shared" si="31"/>
        <v>254</v>
      </c>
      <c r="B515" s="4">
        <f t="shared" si="30"/>
        <v>4.0188295364272708E-2</v>
      </c>
      <c r="C515" s="4">
        <f t="shared" si="32"/>
        <v>0.2842204749628372</v>
      </c>
      <c r="D515" s="34">
        <f t="shared" si="33"/>
        <v>5.129257482609087E-2</v>
      </c>
    </row>
    <row r="516" spans="1:4">
      <c r="A516" s="7">
        <f t="shared" si="31"/>
        <v>254.5</v>
      </c>
      <c r="B516" s="4">
        <f t="shared" si="30"/>
        <v>4.0268978097868668E-2</v>
      </c>
      <c r="C516" s="4">
        <f t="shared" si="32"/>
        <v>0.28485301295619991</v>
      </c>
      <c r="D516" s="34">
        <f t="shared" si="33"/>
        <v>5.1303729137279319E-2</v>
      </c>
    </row>
    <row r="517" spans="1:4">
      <c r="A517" s="7">
        <f t="shared" si="31"/>
        <v>255</v>
      </c>
      <c r="B517" s="4">
        <f t="shared" si="30"/>
        <v>4.0349667089661923E-2</v>
      </c>
      <c r="C517" s="4">
        <f t="shared" si="32"/>
        <v>0.28548586250378616</v>
      </c>
      <c r="D517" s="34">
        <f t="shared" si="33"/>
        <v>5.1314886882074133E-2</v>
      </c>
    </row>
    <row r="518" spans="1:4">
      <c r="A518" s="7">
        <f t="shared" si="31"/>
        <v>255.5</v>
      </c>
      <c r="B518" s="4">
        <f t="shared" si="30"/>
        <v>4.043036234013786E-2</v>
      </c>
      <c r="C518" s="4">
        <f t="shared" si="32"/>
        <v>0.28611902375905096</v>
      </c>
      <c r="D518" s="34">
        <f t="shared" si="33"/>
        <v>5.1326048061647749E-2</v>
      </c>
    </row>
    <row r="519" spans="1:4">
      <c r="A519" s="7">
        <f t="shared" si="31"/>
        <v>256</v>
      </c>
      <c r="B519" s="4">
        <f t="shared" si="30"/>
        <v>4.0511063849781648E-2</v>
      </c>
      <c r="C519" s="4">
        <f t="shared" si="32"/>
        <v>0.28675249687552484</v>
      </c>
      <c r="D519" s="34">
        <f t="shared" si="33"/>
        <v>5.1337212677173366E-2</v>
      </c>
    </row>
    <row r="520" spans="1:4">
      <c r="A520" s="7">
        <f t="shared" si="31"/>
        <v>256.5</v>
      </c>
      <c r="B520" s="4">
        <f t="shared" si="30"/>
        <v>4.0591771619079342E-2</v>
      </c>
      <c r="C520" s="4">
        <f t="shared" si="32"/>
        <v>0.28738628200681338</v>
      </c>
      <c r="D520" s="34">
        <f t="shared" si="33"/>
        <v>5.1348380729823423E-2</v>
      </c>
    </row>
    <row r="521" spans="1:4">
      <c r="A521" s="7">
        <f t="shared" si="31"/>
        <v>257</v>
      </c>
      <c r="B521" s="4">
        <f t="shared" si="30"/>
        <v>4.067248564851611E-2</v>
      </c>
      <c r="C521" s="4">
        <f t="shared" si="32"/>
        <v>0.28802037930659896</v>
      </c>
      <c r="D521" s="34">
        <f t="shared" si="33"/>
        <v>5.135955222077216E-2</v>
      </c>
    </row>
    <row r="522" spans="1:4">
      <c r="A522" s="7">
        <f t="shared" si="31"/>
        <v>257.5</v>
      </c>
      <c r="B522" s="4">
        <f t="shared" ref="B522:B585" si="34">(EXP($B$3*A522*10^6))-1</f>
        <v>4.0753205938577342E-2</v>
      </c>
      <c r="C522" s="4">
        <f t="shared" si="32"/>
        <v>0.28865478892863861</v>
      </c>
      <c r="D522" s="34">
        <f t="shared" si="33"/>
        <v>5.1370727151193826E-2</v>
      </c>
    </row>
    <row r="523" spans="1:4">
      <c r="A523" s="7">
        <f t="shared" si="31"/>
        <v>258</v>
      </c>
      <c r="B523" s="4">
        <f t="shared" si="34"/>
        <v>4.0833932489749092E-2</v>
      </c>
      <c r="C523" s="4">
        <f t="shared" si="32"/>
        <v>0.2892895110267657</v>
      </c>
      <c r="D523" s="34">
        <f t="shared" si="33"/>
        <v>5.1381905522262399E-2</v>
      </c>
    </row>
    <row r="524" spans="1:4">
      <c r="A524" s="7">
        <f t="shared" si="31"/>
        <v>258.5</v>
      </c>
      <c r="B524" s="4">
        <f t="shared" si="34"/>
        <v>4.0914665302516751E-2</v>
      </c>
      <c r="C524" s="4">
        <f t="shared" si="32"/>
        <v>0.28992454575488891</v>
      </c>
      <c r="D524" s="34">
        <f t="shared" si="33"/>
        <v>5.1393087335153104E-2</v>
      </c>
    </row>
    <row r="525" spans="1:4">
      <c r="A525" s="7">
        <f t="shared" si="31"/>
        <v>259</v>
      </c>
      <c r="B525" s="4">
        <f t="shared" si="34"/>
        <v>4.0995404377366151E-2</v>
      </c>
      <c r="C525" s="4">
        <f t="shared" si="32"/>
        <v>0.29055989326699327</v>
      </c>
      <c r="D525" s="34">
        <f t="shared" si="33"/>
        <v>5.1404272591041147E-2</v>
      </c>
    </row>
    <row r="526" spans="1:4">
      <c r="A526" s="7">
        <f t="shared" ref="A526:A589" si="35">A525+0.5</f>
        <v>259.5</v>
      </c>
      <c r="B526" s="4">
        <f t="shared" si="34"/>
        <v>4.1076149714782684E-2</v>
      </c>
      <c r="C526" s="4">
        <f t="shared" ref="C526:C589" si="36">(EXP($B$4*A526*10^6))-1</f>
        <v>0.29119555371713912</v>
      </c>
      <c r="D526" s="34">
        <f t="shared" ref="D526:D589" si="37">(1/137.88)*(C526/B526)</f>
        <v>5.14154612911027E-2</v>
      </c>
    </row>
    <row r="527" spans="1:4">
      <c r="A527" s="7">
        <f t="shared" si="35"/>
        <v>260</v>
      </c>
      <c r="B527" s="4">
        <f t="shared" si="34"/>
        <v>4.1156901315252403E-2</v>
      </c>
      <c r="C527" s="4">
        <f t="shared" si="36"/>
        <v>0.29183152725946315</v>
      </c>
      <c r="D527" s="34">
        <f t="shared" si="37"/>
        <v>5.1426653436513654E-2</v>
      </c>
    </row>
    <row r="528" spans="1:4">
      <c r="A528" s="7">
        <f t="shared" si="35"/>
        <v>260.5</v>
      </c>
      <c r="B528" s="4">
        <f t="shared" si="34"/>
        <v>4.1237659179261144E-2</v>
      </c>
      <c r="C528" s="4">
        <f t="shared" si="36"/>
        <v>0.29246781404817757</v>
      </c>
      <c r="D528" s="34">
        <f t="shared" si="37"/>
        <v>5.1437849028450548E-2</v>
      </c>
    </row>
    <row r="529" spans="1:4">
      <c r="A529" s="7">
        <f t="shared" si="35"/>
        <v>261</v>
      </c>
      <c r="B529" s="4">
        <f t="shared" si="34"/>
        <v>4.1318423307294738E-2</v>
      </c>
      <c r="C529" s="4">
        <f t="shared" si="36"/>
        <v>0.2931044142375705</v>
      </c>
      <c r="D529" s="34">
        <f t="shared" si="37"/>
        <v>5.1449048068090433E-2</v>
      </c>
    </row>
    <row r="530" spans="1:4">
      <c r="A530" s="7">
        <f t="shared" si="35"/>
        <v>261.5</v>
      </c>
      <c r="B530" s="4">
        <f t="shared" si="34"/>
        <v>4.1399193699838799E-2</v>
      </c>
      <c r="C530" s="4">
        <f t="shared" si="36"/>
        <v>0.29374132798200669</v>
      </c>
      <c r="D530" s="34">
        <f t="shared" si="37"/>
        <v>5.146025055661118E-2</v>
      </c>
    </row>
    <row r="531" spans="1:4">
      <c r="A531" s="7">
        <f t="shared" si="35"/>
        <v>262</v>
      </c>
      <c r="B531" s="4">
        <f t="shared" si="34"/>
        <v>4.1479970357379381E-2</v>
      </c>
      <c r="C531" s="4">
        <f t="shared" si="36"/>
        <v>0.29437855543592639</v>
      </c>
      <c r="D531" s="34">
        <f t="shared" si="37"/>
        <v>5.1471456495190512E-2</v>
      </c>
    </row>
    <row r="532" spans="1:4">
      <c r="A532" s="7">
        <f t="shared" si="35"/>
        <v>262.5</v>
      </c>
      <c r="B532" s="4">
        <f t="shared" si="34"/>
        <v>4.1560753280402318E-2</v>
      </c>
      <c r="C532" s="4">
        <f t="shared" si="36"/>
        <v>0.29501609675384599</v>
      </c>
      <c r="D532" s="34">
        <f t="shared" si="37"/>
        <v>5.1482665885006905E-2</v>
      </c>
    </row>
    <row r="533" spans="1:4">
      <c r="A533" s="7">
        <f t="shared" si="35"/>
        <v>263</v>
      </c>
      <c r="B533" s="4">
        <f t="shared" si="34"/>
        <v>4.1641542469393888E-2</v>
      </c>
      <c r="C533" s="4">
        <f t="shared" si="36"/>
        <v>0.29565395209035805</v>
      </c>
      <c r="D533" s="34">
        <f t="shared" si="37"/>
        <v>5.1493878727238769E-2</v>
      </c>
    </row>
    <row r="534" spans="1:4">
      <c r="A534" s="7">
        <f t="shared" si="35"/>
        <v>263.5</v>
      </c>
      <c r="B534" s="4">
        <f t="shared" si="34"/>
        <v>4.1722337924839925E-2</v>
      </c>
      <c r="C534" s="4">
        <f t="shared" si="36"/>
        <v>0.29629212160013108</v>
      </c>
      <c r="D534" s="34">
        <f t="shared" si="37"/>
        <v>5.1505095023065495E-2</v>
      </c>
    </row>
    <row r="535" spans="1:4">
      <c r="A535" s="7">
        <f t="shared" si="35"/>
        <v>264</v>
      </c>
      <c r="B535" s="4">
        <f t="shared" si="34"/>
        <v>4.1803139647226484E-2</v>
      </c>
      <c r="C535" s="4">
        <f t="shared" si="36"/>
        <v>0.29693060543791017</v>
      </c>
      <c r="D535" s="34">
        <f t="shared" si="37"/>
        <v>5.1516314773666763E-2</v>
      </c>
    </row>
    <row r="536" spans="1:4">
      <c r="A536" s="7">
        <f t="shared" si="35"/>
        <v>264.5</v>
      </c>
      <c r="B536" s="4">
        <f t="shared" si="34"/>
        <v>4.1883947637039842E-2</v>
      </c>
      <c r="C536" s="4">
        <f t="shared" si="36"/>
        <v>0.29756940375851637</v>
      </c>
      <c r="D536" s="34">
        <f t="shared" si="37"/>
        <v>5.1527537980222395E-2</v>
      </c>
    </row>
    <row r="537" spans="1:4">
      <c r="A537" s="7">
        <f t="shared" si="35"/>
        <v>265</v>
      </c>
      <c r="B537" s="4">
        <f t="shared" si="34"/>
        <v>4.1964761894765834E-2</v>
      </c>
      <c r="C537" s="4">
        <f t="shared" si="36"/>
        <v>0.29820851671684689</v>
      </c>
      <c r="D537" s="34">
        <f t="shared" si="37"/>
        <v>5.1538764643913215E-2</v>
      </c>
    </row>
    <row r="538" spans="1:4">
      <c r="A538" s="7">
        <f t="shared" si="35"/>
        <v>265.5</v>
      </c>
      <c r="B538" s="4">
        <f t="shared" si="34"/>
        <v>4.2045582420890737E-2</v>
      </c>
      <c r="C538" s="4">
        <f t="shared" si="36"/>
        <v>0.29884794446787555</v>
      </c>
      <c r="D538" s="34">
        <f t="shared" si="37"/>
        <v>5.1549994765920031E-2</v>
      </c>
    </row>
    <row r="539" spans="1:4">
      <c r="A539" s="7">
        <f t="shared" si="35"/>
        <v>266</v>
      </c>
      <c r="B539" s="4">
        <f t="shared" si="34"/>
        <v>4.2126409215900829E-2</v>
      </c>
      <c r="C539" s="4">
        <f t="shared" si="36"/>
        <v>0.29948768716665208</v>
      </c>
      <c r="D539" s="34">
        <f t="shared" si="37"/>
        <v>5.1561228347424055E-2</v>
      </c>
    </row>
    <row r="540" spans="1:4">
      <c r="A540" s="7">
        <f t="shared" si="35"/>
        <v>266.5</v>
      </c>
      <c r="B540" s="4">
        <f t="shared" si="34"/>
        <v>4.2207242280282387E-2</v>
      </c>
      <c r="C540" s="4">
        <f t="shared" si="36"/>
        <v>0.30012774496830308</v>
      </c>
      <c r="D540" s="34">
        <f t="shared" si="37"/>
        <v>5.1572465389607053E-2</v>
      </c>
    </row>
    <row r="541" spans="1:4">
      <c r="A541" s="7">
        <f t="shared" si="35"/>
        <v>267</v>
      </c>
      <c r="B541" s="4">
        <f t="shared" si="34"/>
        <v>4.2288081614521689E-2</v>
      </c>
      <c r="C541" s="4">
        <f t="shared" si="36"/>
        <v>0.30076811802803127</v>
      </c>
      <c r="D541" s="34">
        <f t="shared" si="37"/>
        <v>5.158370589365123E-2</v>
      </c>
    </row>
    <row r="542" spans="1:4">
      <c r="A542" s="7">
        <f t="shared" si="35"/>
        <v>267.5</v>
      </c>
      <c r="B542" s="4">
        <f t="shared" si="34"/>
        <v>4.2368927219105013E-2</v>
      </c>
      <c r="C542" s="4">
        <f t="shared" si="36"/>
        <v>0.30140880650111557</v>
      </c>
      <c r="D542" s="34">
        <f t="shared" si="37"/>
        <v>5.1594949860739203E-2</v>
      </c>
    </row>
    <row r="543" spans="1:4">
      <c r="A543" s="7">
        <f t="shared" si="35"/>
        <v>268</v>
      </c>
      <c r="B543" s="4">
        <f t="shared" si="34"/>
        <v>4.2449779094518636E-2</v>
      </c>
      <c r="C543" s="4">
        <f t="shared" si="36"/>
        <v>0.30204981054291191</v>
      </c>
      <c r="D543" s="34">
        <f t="shared" si="37"/>
        <v>5.1606197292054165E-2</v>
      </c>
    </row>
    <row r="544" spans="1:4">
      <c r="A544" s="7">
        <f t="shared" si="35"/>
        <v>268.5</v>
      </c>
      <c r="B544" s="4">
        <f t="shared" si="34"/>
        <v>4.2530637241249281E-2</v>
      </c>
      <c r="C544" s="4">
        <f t="shared" si="36"/>
        <v>0.3026911303088522</v>
      </c>
      <c r="D544" s="34">
        <f t="shared" si="37"/>
        <v>5.1617448188779148E-2</v>
      </c>
    </row>
    <row r="545" spans="1:4">
      <c r="A545" s="7">
        <f t="shared" si="35"/>
        <v>269</v>
      </c>
      <c r="B545" s="4">
        <f t="shared" si="34"/>
        <v>4.2611501659783002E-2</v>
      </c>
      <c r="C545" s="4">
        <f t="shared" si="36"/>
        <v>0.30333276595444536</v>
      </c>
      <c r="D545" s="34">
        <f t="shared" si="37"/>
        <v>5.162870255209856E-2</v>
      </c>
    </row>
    <row r="546" spans="1:4">
      <c r="A546" s="7">
        <f t="shared" si="35"/>
        <v>269.5</v>
      </c>
      <c r="B546" s="4">
        <f t="shared" si="34"/>
        <v>4.26923723506063E-2</v>
      </c>
      <c r="C546" s="4">
        <f t="shared" si="36"/>
        <v>0.30397471763527695</v>
      </c>
      <c r="D546" s="34">
        <f t="shared" si="37"/>
        <v>5.1639960383196723E-2</v>
      </c>
    </row>
    <row r="547" spans="1:4">
      <c r="A547" s="7">
        <f t="shared" si="35"/>
        <v>270</v>
      </c>
      <c r="B547" s="4">
        <f t="shared" si="34"/>
        <v>4.2773249314205897E-2</v>
      </c>
      <c r="C547" s="4">
        <f t="shared" si="36"/>
        <v>0.30461698550700866</v>
      </c>
      <c r="D547" s="34">
        <f t="shared" si="37"/>
        <v>5.16512216832581E-2</v>
      </c>
    </row>
    <row r="548" spans="1:4">
      <c r="A548" s="7">
        <f t="shared" si="35"/>
        <v>270.5</v>
      </c>
      <c r="B548" s="4">
        <f t="shared" si="34"/>
        <v>4.2854132551068291E-2</v>
      </c>
      <c r="C548" s="4">
        <f t="shared" si="36"/>
        <v>0.30525956972537927</v>
      </c>
      <c r="D548" s="34">
        <f t="shared" si="37"/>
        <v>5.1662486453467951E-2</v>
      </c>
    </row>
    <row r="549" spans="1:4">
      <c r="A549" s="7">
        <f t="shared" si="35"/>
        <v>271</v>
      </c>
      <c r="B549" s="4">
        <f t="shared" si="34"/>
        <v>4.2935022061680206E-2</v>
      </c>
      <c r="C549" s="4">
        <f t="shared" si="36"/>
        <v>0.30590247044620389</v>
      </c>
      <c r="D549" s="34">
        <f t="shared" si="37"/>
        <v>5.1673754695011717E-2</v>
      </c>
    </row>
    <row r="550" spans="1:4">
      <c r="A550" s="7">
        <f t="shared" si="35"/>
        <v>271.5</v>
      </c>
      <c r="B550" s="4">
        <f t="shared" si="34"/>
        <v>4.3015917846527918E-2</v>
      </c>
      <c r="C550" s="4">
        <f t="shared" si="36"/>
        <v>0.30654568782537495</v>
      </c>
      <c r="D550" s="34">
        <f t="shared" si="37"/>
        <v>5.16850264090759E-2</v>
      </c>
    </row>
    <row r="551" spans="1:4">
      <c r="A551" s="7">
        <f t="shared" si="35"/>
        <v>272</v>
      </c>
      <c r="B551" s="4">
        <f t="shared" si="34"/>
        <v>4.3096819906098371E-2</v>
      </c>
      <c r="C551" s="4">
        <f t="shared" si="36"/>
        <v>0.30718922201886123</v>
      </c>
      <c r="D551" s="34">
        <f t="shared" si="37"/>
        <v>5.1696301596846621E-2</v>
      </c>
    </row>
    <row r="552" spans="1:4">
      <c r="A552" s="7">
        <f t="shared" si="35"/>
        <v>272.5</v>
      </c>
      <c r="B552" s="4">
        <f t="shared" si="34"/>
        <v>4.3177728240878066E-2</v>
      </c>
      <c r="C552" s="4">
        <f t="shared" si="36"/>
        <v>0.30783307318270836</v>
      </c>
      <c r="D552" s="34">
        <f t="shared" si="37"/>
        <v>5.170758025951102E-2</v>
      </c>
    </row>
    <row r="553" spans="1:4">
      <c r="A553" s="7">
        <f t="shared" si="35"/>
        <v>273</v>
      </c>
      <c r="B553" s="4">
        <f t="shared" si="34"/>
        <v>4.3258642851353946E-2</v>
      </c>
      <c r="C553" s="4">
        <f t="shared" si="36"/>
        <v>0.30847724147303901</v>
      </c>
      <c r="D553" s="34">
        <f t="shared" si="37"/>
        <v>5.1718862398256196E-2</v>
      </c>
    </row>
    <row r="554" spans="1:4">
      <c r="A554" s="7">
        <f t="shared" si="35"/>
        <v>273.5</v>
      </c>
      <c r="B554" s="4">
        <f t="shared" si="34"/>
        <v>4.3339563738012732E-2</v>
      </c>
      <c r="C554" s="4">
        <f t="shared" si="36"/>
        <v>0.30912172704605223</v>
      </c>
      <c r="D554" s="34">
        <f t="shared" si="37"/>
        <v>5.1730148014269922E-2</v>
      </c>
    </row>
    <row r="555" spans="1:4">
      <c r="A555" s="7">
        <f t="shared" si="35"/>
        <v>274</v>
      </c>
      <c r="B555" s="4">
        <f t="shared" si="34"/>
        <v>4.3420490901341147E-2</v>
      </c>
      <c r="C555" s="4">
        <f t="shared" si="36"/>
        <v>0.30976653005802524</v>
      </c>
      <c r="D555" s="34">
        <f t="shared" si="37"/>
        <v>5.1741437108740636E-2</v>
      </c>
    </row>
    <row r="556" spans="1:4">
      <c r="A556" s="7">
        <f t="shared" si="35"/>
        <v>274.5</v>
      </c>
      <c r="B556" s="4">
        <f t="shared" si="34"/>
        <v>4.3501424341826134E-2</v>
      </c>
      <c r="C556" s="4">
        <f t="shared" si="36"/>
        <v>0.31041165066531073</v>
      </c>
      <c r="D556" s="34">
        <f t="shared" si="37"/>
        <v>5.1752729682856741E-2</v>
      </c>
    </row>
    <row r="557" spans="1:4">
      <c r="A557" s="7">
        <f t="shared" si="35"/>
        <v>275</v>
      </c>
      <c r="B557" s="4">
        <f t="shared" si="34"/>
        <v>4.3582364059954415E-2</v>
      </c>
      <c r="C557" s="4">
        <f t="shared" si="36"/>
        <v>0.31105708902433915</v>
      </c>
      <c r="D557" s="34">
        <f t="shared" si="37"/>
        <v>5.1764025737807501E-2</v>
      </c>
    </row>
    <row r="558" spans="1:4">
      <c r="A558" s="7">
        <f t="shared" si="35"/>
        <v>275.5</v>
      </c>
      <c r="B558" s="4">
        <f t="shared" si="34"/>
        <v>4.3663310056213156E-2</v>
      </c>
      <c r="C558" s="4">
        <f t="shared" si="36"/>
        <v>0.31170284529161818</v>
      </c>
      <c r="D558" s="34">
        <f t="shared" si="37"/>
        <v>5.1775325274782166E-2</v>
      </c>
    </row>
    <row r="559" spans="1:4">
      <c r="A559" s="7">
        <f t="shared" si="35"/>
        <v>276</v>
      </c>
      <c r="B559" s="4">
        <f t="shared" si="34"/>
        <v>4.3744262331089301E-2</v>
      </c>
      <c r="C559" s="4">
        <f t="shared" si="36"/>
        <v>0.31234891962373235</v>
      </c>
      <c r="D559" s="34">
        <f t="shared" si="37"/>
        <v>5.1786628294970681E-2</v>
      </c>
    </row>
    <row r="560" spans="1:4">
      <c r="A560" s="7">
        <f t="shared" si="35"/>
        <v>276.5</v>
      </c>
      <c r="B560" s="4">
        <f t="shared" si="34"/>
        <v>4.3825220885069571E-2</v>
      </c>
      <c r="C560" s="4">
        <f t="shared" si="36"/>
        <v>0.312995312177343</v>
      </c>
      <c r="D560" s="34">
        <f t="shared" si="37"/>
        <v>5.1797934799563676E-2</v>
      </c>
    </row>
    <row r="561" spans="1:4">
      <c r="A561" s="7">
        <f t="shared" si="35"/>
        <v>277</v>
      </c>
      <c r="B561" s="4">
        <f t="shared" si="34"/>
        <v>4.3906185718641355E-2</v>
      </c>
      <c r="C561" s="4">
        <f t="shared" si="36"/>
        <v>0.31364202310918921</v>
      </c>
      <c r="D561" s="34">
        <f t="shared" si="37"/>
        <v>5.180924478975156E-2</v>
      </c>
    </row>
    <row r="562" spans="1:4">
      <c r="A562" s="7">
        <f t="shared" si="35"/>
        <v>277.5</v>
      </c>
      <c r="B562" s="4">
        <f t="shared" si="34"/>
        <v>4.3987156832291596E-2</v>
      </c>
      <c r="C562" s="4">
        <f t="shared" si="36"/>
        <v>0.31428905257608708</v>
      </c>
      <c r="D562" s="34">
        <f t="shared" si="37"/>
        <v>5.1820558266725721E-2</v>
      </c>
    </row>
    <row r="563" spans="1:4">
      <c r="A563" s="7">
        <f t="shared" si="35"/>
        <v>278</v>
      </c>
      <c r="B563" s="4">
        <f t="shared" si="34"/>
        <v>4.406813422650746E-2</v>
      </c>
      <c r="C563" s="4">
        <f t="shared" si="36"/>
        <v>0.31493640073492957</v>
      </c>
      <c r="D563" s="34">
        <f t="shared" si="37"/>
        <v>5.1831875231677697E-2</v>
      </c>
    </row>
    <row r="564" spans="1:4">
      <c r="A564" s="7">
        <f t="shared" si="35"/>
        <v>278.5</v>
      </c>
      <c r="B564" s="4">
        <f t="shared" si="34"/>
        <v>4.4149117901775892E-2</v>
      </c>
      <c r="C564" s="4">
        <f t="shared" si="36"/>
        <v>0.3155840677426871</v>
      </c>
      <c r="D564" s="34">
        <f t="shared" si="37"/>
        <v>5.1843195685799794E-2</v>
      </c>
    </row>
    <row r="565" spans="1:4">
      <c r="A565" s="7">
        <f t="shared" si="35"/>
        <v>279</v>
      </c>
      <c r="B565" s="4">
        <f t="shared" si="34"/>
        <v>4.4230107858584278E-2</v>
      </c>
      <c r="C565" s="4">
        <f t="shared" si="36"/>
        <v>0.31623205375640806</v>
      </c>
      <c r="D565" s="34">
        <f t="shared" si="37"/>
        <v>5.1854519630284368E-2</v>
      </c>
    </row>
    <row r="566" spans="1:4">
      <c r="A566" s="7">
        <f t="shared" si="35"/>
        <v>279.5</v>
      </c>
      <c r="B566" s="4">
        <f t="shared" si="34"/>
        <v>4.4311104097419785E-2</v>
      </c>
      <c r="C566" s="4">
        <f t="shared" si="36"/>
        <v>0.3168803589332172</v>
      </c>
      <c r="D566" s="34">
        <f t="shared" si="37"/>
        <v>5.1865847066324369E-2</v>
      </c>
    </row>
    <row r="567" spans="1:4">
      <c r="A567" s="7">
        <f t="shared" si="35"/>
        <v>280</v>
      </c>
      <c r="B567" s="4">
        <f t="shared" si="34"/>
        <v>4.43921066187698E-2</v>
      </c>
      <c r="C567" s="4">
        <f t="shared" si="36"/>
        <v>0.31752898343031721</v>
      </c>
      <c r="D567" s="34">
        <f t="shared" si="37"/>
        <v>5.1877177995113044E-2</v>
      </c>
    </row>
    <row r="568" spans="1:4">
      <c r="A568" s="7">
        <f t="shared" si="35"/>
        <v>280.5</v>
      </c>
      <c r="B568" s="4">
        <f t="shared" si="34"/>
        <v>4.447311542312149E-2</v>
      </c>
      <c r="C568" s="4">
        <f t="shared" si="36"/>
        <v>0.31817792740498807</v>
      </c>
      <c r="D568" s="34">
        <f t="shared" si="37"/>
        <v>5.188851241784434E-2</v>
      </c>
    </row>
    <row r="569" spans="1:4">
      <c r="A569" s="7">
        <f t="shared" si="35"/>
        <v>281</v>
      </c>
      <c r="B569" s="4">
        <f t="shared" si="34"/>
        <v>4.4554130510962242E-2</v>
      </c>
      <c r="C569" s="4">
        <f t="shared" si="36"/>
        <v>0.31882719101458745</v>
      </c>
      <c r="D569" s="34">
        <f t="shared" si="37"/>
        <v>5.1899850335712469E-2</v>
      </c>
    </row>
    <row r="570" spans="1:4">
      <c r="A570" s="7">
        <f t="shared" si="35"/>
        <v>281.5</v>
      </c>
      <c r="B570" s="4">
        <f t="shared" si="34"/>
        <v>4.4635151882779445E-2</v>
      </c>
      <c r="C570" s="4">
        <f t="shared" si="36"/>
        <v>0.31947677441655009</v>
      </c>
      <c r="D570" s="34">
        <f t="shared" si="37"/>
        <v>5.1911191749912065E-2</v>
      </c>
    </row>
    <row r="571" spans="1:4">
      <c r="A571" s="7">
        <f t="shared" si="35"/>
        <v>282</v>
      </c>
      <c r="B571" s="4">
        <f t="shared" si="34"/>
        <v>4.4716179539060485E-2</v>
      </c>
      <c r="C571" s="4">
        <f t="shared" si="36"/>
        <v>0.32012667776838866</v>
      </c>
      <c r="D571" s="34">
        <f t="shared" si="37"/>
        <v>5.1922536661638277E-2</v>
      </c>
    </row>
    <row r="572" spans="1:4">
      <c r="A572" s="7">
        <f t="shared" si="35"/>
        <v>282.5</v>
      </c>
      <c r="B572" s="4">
        <f t="shared" si="34"/>
        <v>4.4797213480292974E-2</v>
      </c>
      <c r="C572" s="4">
        <f t="shared" si="36"/>
        <v>0.32077690122769331</v>
      </c>
      <c r="D572" s="34">
        <f t="shared" si="37"/>
        <v>5.1933885072086461E-2</v>
      </c>
    </row>
    <row r="573" spans="1:4">
      <c r="A573" s="7">
        <f t="shared" si="35"/>
        <v>283</v>
      </c>
      <c r="B573" s="4">
        <f t="shared" si="34"/>
        <v>4.4878253706964299E-2</v>
      </c>
      <c r="C573" s="4">
        <f t="shared" si="36"/>
        <v>0.32142744495213149</v>
      </c>
      <c r="D573" s="34">
        <f t="shared" si="37"/>
        <v>5.194523698245266E-2</v>
      </c>
    </row>
    <row r="574" spans="1:4">
      <c r="A574" s="7">
        <f t="shared" si="35"/>
        <v>283.5</v>
      </c>
      <c r="B574" s="4">
        <f t="shared" si="34"/>
        <v>4.4959300219561849E-2</v>
      </c>
      <c r="C574" s="4">
        <f t="shared" si="36"/>
        <v>0.32207830909944923</v>
      </c>
      <c r="D574" s="34">
        <f t="shared" si="37"/>
        <v>5.1956592393933541E-2</v>
      </c>
    </row>
    <row r="575" spans="1:4">
      <c r="A575" s="7">
        <f t="shared" si="35"/>
        <v>284</v>
      </c>
      <c r="B575" s="4">
        <f t="shared" si="34"/>
        <v>4.5040353018573231E-2</v>
      </c>
      <c r="C575" s="4">
        <f t="shared" si="36"/>
        <v>0.32272949382746874</v>
      </c>
      <c r="D575" s="34">
        <f t="shared" si="37"/>
        <v>5.196795130772576E-2</v>
      </c>
    </row>
    <row r="576" spans="1:4">
      <c r="A576" s="7">
        <f t="shared" si="35"/>
        <v>284.5</v>
      </c>
      <c r="B576" s="4">
        <f t="shared" si="34"/>
        <v>4.512141210448628E-2</v>
      </c>
      <c r="C576" s="4">
        <f t="shared" si="36"/>
        <v>0.32338099929409148</v>
      </c>
      <c r="D576" s="34">
        <f t="shared" si="37"/>
        <v>5.1979313725026413E-2</v>
      </c>
    </row>
    <row r="577" spans="1:4">
      <c r="A577" s="7">
        <f t="shared" si="35"/>
        <v>285</v>
      </c>
      <c r="B577" s="4">
        <f t="shared" si="34"/>
        <v>4.5202477477788605E-2</v>
      </c>
      <c r="C577" s="4">
        <f t="shared" si="36"/>
        <v>0.32403282565729619</v>
      </c>
      <c r="D577" s="34">
        <f t="shared" si="37"/>
        <v>5.1990679647033258E-2</v>
      </c>
    </row>
    <row r="578" spans="1:4">
      <c r="A578" s="7">
        <f t="shared" si="35"/>
        <v>285.5</v>
      </c>
      <c r="B578" s="4">
        <f t="shared" si="34"/>
        <v>4.5283549138967594E-2</v>
      </c>
      <c r="C578" s="4">
        <f t="shared" si="36"/>
        <v>0.32468497307513866</v>
      </c>
      <c r="D578" s="34">
        <f t="shared" si="37"/>
        <v>5.2002049074944684E-2</v>
      </c>
    </row>
    <row r="579" spans="1:4">
      <c r="A579" s="7">
        <f t="shared" si="35"/>
        <v>286</v>
      </c>
      <c r="B579" s="4">
        <f t="shared" si="34"/>
        <v>4.53646270885113E-2</v>
      </c>
      <c r="C579" s="4">
        <f t="shared" si="36"/>
        <v>0.32533744170575352</v>
      </c>
      <c r="D579" s="34">
        <f t="shared" si="37"/>
        <v>5.2013422009958919E-2</v>
      </c>
    </row>
    <row r="580" spans="1:4">
      <c r="A580" s="7">
        <f t="shared" si="35"/>
        <v>286.5</v>
      </c>
      <c r="B580" s="4">
        <f t="shared" si="34"/>
        <v>4.5445711326907334E-2</v>
      </c>
      <c r="C580" s="4">
        <f t="shared" si="36"/>
        <v>0.32599023170735308</v>
      </c>
      <c r="D580" s="34">
        <f t="shared" si="37"/>
        <v>5.2024798453275171E-2</v>
      </c>
    </row>
    <row r="581" spans="1:4">
      <c r="A581" s="7">
        <f t="shared" si="35"/>
        <v>287</v>
      </c>
      <c r="B581" s="4">
        <f t="shared" si="34"/>
        <v>4.5526801854643528E-2</v>
      </c>
      <c r="C581" s="4">
        <f t="shared" si="36"/>
        <v>0.32664334323822697</v>
      </c>
      <c r="D581" s="34">
        <f t="shared" si="37"/>
        <v>5.2036178406092759E-2</v>
      </c>
    </row>
    <row r="582" spans="1:4">
      <c r="A582" s="7">
        <f t="shared" si="35"/>
        <v>287.5</v>
      </c>
      <c r="B582" s="4">
        <f t="shared" si="34"/>
        <v>4.5607898672207714E-2</v>
      </c>
      <c r="C582" s="4">
        <f t="shared" si="36"/>
        <v>0.32729677645674338</v>
      </c>
      <c r="D582" s="34">
        <f t="shared" si="37"/>
        <v>5.2047561869611583E-2</v>
      </c>
    </row>
    <row r="583" spans="1:4">
      <c r="A583" s="7">
        <f t="shared" si="35"/>
        <v>288</v>
      </c>
      <c r="B583" s="4">
        <f t="shared" si="34"/>
        <v>4.5689001780087724E-2</v>
      </c>
      <c r="C583" s="4">
        <f t="shared" si="36"/>
        <v>0.32795053152134868</v>
      </c>
      <c r="D583" s="34">
        <f t="shared" si="37"/>
        <v>5.2058948845032038E-2</v>
      </c>
    </row>
    <row r="584" spans="1:4">
      <c r="A584" s="7">
        <f t="shared" si="35"/>
        <v>288.5</v>
      </c>
      <c r="B584" s="4">
        <f t="shared" si="34"/>
        <v>4.5770111178771389E-2</v>
      </c>
      <c r="C584" s="4">
        <f t="shared" si="36"/>
        <v>0.32860460859056673</v>
      </c>
      <c r="D584" s="34">
        <f t="shared" si="37"/>
        <v>5.2070339333554927E-2</v>
      </c>
    </row>
    <row r="585" spans="1:4">
      <c r="A585" s="7">
        <f t="shared" si="35"/>
        <v>289</v>
      </c>
      <c r="B585" s="4">
        <f t="shared" si="34"/>
        <v>4.5851226868746986E-2</v>
      </c>
      <c r="C585" s="4">
        <f t="shared" si="36"/>
        <v>0.32925900782299955</v>
      </c>
      <c r="D585" s="34">
        <f t="shared" si="37"/>
        <v>5.2081733336381018E-2</v>
      </c>
    </row>
    <row r="586" spans="1:4">
      <c r="A586" s="7">
        <f t="shared" si="35"/>
        <v>289.5</v>
      </c>
      <c r="B586" s="4">
        <f t="shared" ref="B586:B649" si="38">(EXP($B$3*A586*10^6))-1</f>
        <v>4.5932348850502125E-2</v>
      </c>
      <c r="C586" s="4">
        <f t="shared" si="36"/>
        <v>0.32991372937732755</v>
      </c>
      <c r="D586" s="34">
        <f t="shared" si="37"/>
        <v>5.2093130854712365E-2</v>
      </c>
    </row>
    <row r="587" spans="1:4">
      <c r="A587" s="7">
        <f t="shared" si="35"/>
        <v>290</v>
      </c>
      <c r="B587" s="4">
        <f t="shared" si="38"/>
        <v>4.6013477124525082E-2</v>
      </c>
      <c r="C587" s="4">
        <f t="shared" si="36"/>
        <v>0.33056877341230928</v>
      </c>
      <c r="D587" s="34">
        <f t="shared" si="37"/>
        <v>5.2104531889750748E-2</v>
      </c>
    </row>
    <row r="588" spans="1:4">
      <c r="A588" s="7">
        <f t="shared" si="35"/>
        <v>290.5</v>
      </c>
      <c r="B588" s="4">
        <f t="shared" si="38"/>
        <v>4.6094611691303689E-2</v>
      </c>
      <c r="C588" s="4">
        <f t="shared" si="36"/>
        <v>0.33122414008678125</v>
      </c>
      <c r="D588" s="34">
        <f t="shared" si="37"/>
        <v>5.2115936442698893E-2</v>
      </c>
    </row>
    <row r="589" spans="1:4">
      <c r="A589" s="7">
        <f t="shared" si="35"/>
        <v>291</v>
      </c>
      <c r="B589" s="4">
        <f t="shared" si="38"/>
        <v>4.6175752551326443E-2</v>
      </c>
      <c r="C589" s="4">
        <f t="shared" si="36"/>
        <v>0.33187982955965856</v>
      </c>
      <c r="D589" s="34">
        <f t="shared" si="37"/>
        <v>5.2127344514759297E-2</v>
      </c>
    </row>
    <row r="590" spans="1:4">
      <c r="A590" s="7">
        <f t="shared" ref="A590:A653" si="39">A589+0.5</f>
        <v>291.5</v>
      </c>
      <c r="B590" s="4">
        <f t="shared" si="38"/>
        <v>4.6256899705080956E-2</v>
      </c>
      <c r="C590" s="4">
        <f t="shared" ref="C590:C653" si="40">(EXP($B$4*A590*10^6))-1</f>
        <v>0.3325358419899338</v>
      </c>
      <c r="D590" s="34">
        <f t="shared" ref="D590:D653" si="41">(1/137.88)*(C590/B590)</f>
        <v>5.2138756107135815E-2</v>
      </c>
    </row>
    <row r="591" spans="1:4">
      <c r="A591" s="7">
        <f t="shared" si="39"/>
        <v>292</v>
      </c>
      <c r="B591" s="4">
        <f t="shared" si="38"/>
        <v>4.6338053153055947E-2</v>
      </c>
      <c r="C591" s="4">
        <f t="shared" si="40"/>
        <v>0.33319217753667907</v>
      </c>
      <c r="D591" s="34">
        <f t="shared" si="41"/>
        <v>5.2150171221031723E-2</v>
      </c>
    </row>
    <row r="592" spans="1:4">
      <c r="A592" s="7">
        <f t="shared" si="39"/>
        <v>292.5</v>
      </c>
      <c r="B592" s="4">
        <f t="shared" si="38"/>
        <v>4.6419212895739026E-2</v>
      </c>
      <c r="C592" s="4">
        <f t="shared" si="40"/>
        <v>0.33384883635904394</v>
      </c>
      <c r="D592" s="34">
        <f t="shared" si="41"/>
        <v>5.2161589857651881E-2</v>
      </c>
    </row>
    <row r="593" spans="1:5">
      <c r="A593" s="7">
        <f t="shared" si="39"/>
        <v>293</v>
      </c>
      <c r="B593" s="4">
        <f t="shared" si="38"/>
        <v>4.6500378933619135E-2</v>
      </c>
      <c r="C593" s="4">
        <f t="shared" si="40"/>
        <v>0.33450581861625639</v>
      </c>
      <c r="D593" s="34">
        <f t="shared" si="41"/>
        <v>5.2173012018200147E-2</v>
      </c>
    </row>
    <row r="594" spans="1:5">
      <c r="A594" s="7">
        <f t="shared" si="39"/>
        <v>293.5</v>
      </c>
      <c r="B594" s="4">
        <f t="shared" si="38"/>
        <v>4.6581551267183885E-2</v>
      </c>
      <c r="C594" s="4">
        <f t="shared" si="40"/>
        <v>0.3351631244676232</v>
      </c>
      <c r="D594" s="34">
        <f t="shared" si="41"/>
        <v>5.2184437703882397E-2</v>
      </c>
    </row>
    <row r="595" spans="1:5">
      <c r="A595" s="7">
        <f t="shared" si="39"/>
        <v>294</v>
      </c>
      <c r="B595" s="4">
        <f t="shared" si="38"/>
        <v>4.6662729896922217E-2</v>
      </c>
      <c r="C595" s="4">
        <f t="shared" si="40"/>
        <v>0.33582075407252976</v>
      </c>
      <c r="D595" s="34">
        <f t="shared" si="41"/>
        <v>5.2195866915903534E-2</v>
      </c>
    </row>
    <row r="596" spans="1:5">
      <c r="A596" s="7">
        <f t="shared" si="39"/>
        <v>294.5</v>
      </c>
      <c r="B596" s="4">
        <f t="shared" si="38"/>
        <v>4.6743914823321964E-2</v>
      </c>
      <c r="C596" s="4">
        <f t="shared" si="40"/>
        <v>0.33647870759043941</v>
      </c>
      <c r="D596" s="34">
        <f t="shared" si="41"/>
        <v>5.2207299655470059E-2</v>
      </c>
    </row>
    <row r="597" spans="1:5">
      <c r="A597" s="7">
        <f t="shared" si="39"/>
        <v>295</v>
      </c>
      <c r="B597" s="4">
        <f t="shared" si="38"/>
        <v>4.6825106046872067E-2</v>
      </c>
      <c r="C597" s="4">
        <f t="shared" si="40"/>
        <v>0.33713698518089408</v>
      </c>
      <c r="D597" s="34">
        <f t="shared" si="41"/>
        <v>5.2218735923787771E-2</v>
      </c>
    </row>
    <row r="598" spans="1:5">
      <c r="A598" s="7">
        <f t="shared" si="39"/>
        <v>295.5</v>
      </c>
      <c r="B598" s="4">
        <f t="shared" si="38"/>
        <v>4.6906303568060359E-2</v>
      </c>
      <c r="C598" s="4">
        <f t="shared" si="40"/>
        <v>0.33779558700351475</v>
      </c>
      <c r="D598" s="34">
        <f t="shared" si="41"/>
        <v>5.2230175722064211E-2</v>
      </c>
    </row>
    <row r="599" spans="1:5">
      <c r="A599" s="7">
        <f t="shared" si="39"/>
        <v>296</v>
      </c>
      <c r="B599" s="4">
        <f t="shared" si="38"/>
        <v>4.6987507387375782E-2</v>
      </c>
      <c r="C599" s="4">
        <f t="shared" si="40"/>
        <v>0.33845451321800057</v>
      </c>
      <c r="D599" s="34">
        <f t="shared" si="41"/>
        <v>5.2241619051506122E-2</v>
      </c>
    </row>
    <row r="600" spans="1:5">
      <c r="A600" s="7">
        <f t="shared" si="39"/>
        <v>296.5</v>
      </c>
      <c r="B600" s="4">
        <f t="shared" si="38"/>
        <v>4.7068717505306612E-2</v>
      </c>
      <c r="C600" s="4">
        <f t="shared" si="40"/>
        <v>0.33911376398412996</v>
      </c>
      <c r="D600" s="34">
        <f t="shared" si="41"/>
        <v>5.2253065913321559E-2</v>
      </c>
    </row>
    <row r="601" spans="1:5">
      <c r="A601" s="7">
        <f t="shared" si="39"/>
        <v>297</v>
      </c>
      <c r="B601" s="4">
        <f t="shared" si="38"/>
        <v>4.7149933922341569E-2</v>
      </c>
      <c r="C601" s="4">
        <f t="shared" si="40"/>
        <v>0.33977333946175925</v>
      </c>
      <c r="D601" s="34">
        <f t="shared" si="41"/>
        <v>5.226451630871843E-2</v>
      </c>
    </row>
    <row r="602" spans="1:5">
      <c r="A602" s="7">
        <f t="shared" si="39"/>
        <v>297.5</v>
      </c>
      <c r="B602" s="4">
        <f t="shared" si="38"/>
        <v>4.7231156638969152E-2</v>
      </c>
      <c r="C602" s="4">
        <f t="shared" si="40"/>
        <v>0.34043323981082385</v>
      </c>
      <c r="D602" s="34">
        <f t="shared" si="41"/>
        <v>5.2275970238905428E-2</v>
      </c>
    </row>
    <row r="603" spans="1:5">
      <c r="A603" s="7">
        <f t="shared" si="39"/>
        <v>298</v>
      </c>
      <c r="B603" s="4">
        <f t="shared" si="38"/>
        <v>4.731238565567808E-2</v>
      </c>
      <c r="C603" s="4">
        <f t="shared" si="40"/>
        <v>0.34109346519133799</v>
      </c>
      <c r="D603" s="34">
        <f t="shared" si="41"/>
        <v>5.228742770509149E-2</v>
      </c>
    </row>
    <row r="604" spans="1:5">
      <c r="A604" s="7">
        <f t="shared" si="39"/>
        <v>298.5</v>
      </c>
      <c r="B604" s="4">
        <f t="shared" si="38"/>
        <v>4.7393620972957073E-2</v>
      </c>
      <c r="C604" s="4">
        <f t="shared" si="40"/>
        <v>0.34175401576339492</v>
      </c>
      <c r="D604" s="34">
        <f t="shared" si="41"/>
        <v>5.229888870848607E-2</v>
      </c>
    </row>
    <row r="605" spans="1:5">
      <c r="A605" s="7">
        <f t="shared" si="39"/>
        <v>299</v>
      </c>
      <c r="B605" s="4">
        <f t="shared" si="38"/>
        <v>4.7474862591294409E-2</v>
      </c>
      <c r="C605" s="4">
        <f t="shared" si="40"/>
        <v>0.34241489168716632</v>
      </c>
      <c r="D605" s="34">
        <f t="shared" si="41"/>
        <v>5.2310353250299514E-2</v>
      </c>
    </row>
    <row r="606" spans="1:5">
      <c r="A606" s="7">
        <f t="shared" si="39"/>
        <v>299.5</v>
      </c>
      <c r="B606" s="4">
        <f t="shared" si="38"/>
        <v>4.7556110511179472E-2</v>
      </c>
      <c r="C606" s="4">
        <f t="shared" si="40"/>
        <v>0.3430760931229031</v>
      </c>
      <c r="D606" s="34">
        <f t="shared" si="41"/>
        <v>5.2321821331741472E-2</v>
      </c>
    </row>
    <row r="607" spans="1:5">
      <c r="A607" s="7">
        <f t="shared" si="39"/>
        <v>300</v>
      </c>
      <c r="B607" s="4">
        <f t="shared" si="38"/>
        <v>4.763736473310054E-2</v>
      </c>
      <c r="C607" s="4">
        <f t="shared" si="40"/>
        <v>0.34373762023093479</v>
      </c>
      <c r="D607" s="34">
        <f t="shared" si="41"/>
        <v>5.2333292954023274E-2</v>
      </c>
      <c r="E607" s="2">
        <f>1/C607</f>
        <v>2.9091956804965529</v>
      </c>
    </row>
    <row r="608" spans="1:5">
      <c r="A608" s="7">
        <f t="shared" si="39"/>
        <v>300.5</v>
      </c>
      <c r="B608" s="4">
        <f t="shared" si="38"/>
        <v>4.7718625257546554E-2</v>
      </c>
      <c r="C608" s="4">
        <f t="shared" si="40"/>
        <v>0.34439947317167019</v>
      </c>
      <c r="D608" s="34">
        <f t="shared" si="41"/>
        <v>5.2344768118356019E-2</v>
      </c>
    </row>
    <row r="609" spans="1:4">
      <c r="A609" s="7">
        <f t="shared" si="39"/>
        <v>301</v>
      </c>
      <c r="B609" s="4">
        <f t="shared" si="38"/>
        <v>4.7799892085006457E-2</v>
      </c>
      <c r="C609" s="4">
        <f t="shared" si="40"/>
        <v>0.34506165210559714</v>
      </c>
      <c r="D609" s="34">
        <f t="shared" si="41"/>
        <v>5.2356246825951303E-2</v>
      </c>
    </row>
    <row r="610" spans="1:4">
      <c r="A610" s="7">
        <f t="shared" si="39"/>
        <v>301.5</v>
      </c>
      <c r="B610" s="4">
        <f t="shared" si="38"/>
        <v>4.788116521596919E-2</v>
      </c>
      <c r="C610" s="4">
        <f t="shared" si="40"/>
        <v>0.34572415719328187</v>
      </c>
      <c r="D610" s="34">
        <f t="shared" si="41"/>
        <v>5.2367729078021105E-2</v>
      </c>
    </row>
    <row r="611" spans="1:4">
      <c r="A611" s="7">
        <f t="shared" si="39"/>
        <v>302</v>
      </c>
      <c r="B611" s="4">
        <f t="shared" si="38"/>
        <v>4.7962444650923697E-2</v>
      </c>
      <c r="C611" s="4">
        <f t="shared" si="40"/>
        <v>0.34638698859537054</v>
      </c>
      <c r="D611" s="34">
        <f t="shared" si="41"/>
        <v>5.2379214875777999E-2</v>
      </c>
    </row>
    <row r="612" spans="1:4">
      <c r="A612" s="7">
        <f t="shared" si="39"/>
        <v>302.5</v>
      </c>
      <c r="B612" s="4">
        <f t="shared" si="38"/>
        <v>4.8043730390358697E-2</v>
      </c>
      <c r="C612" s="4">
        <f t="shared" si="40"/>
        <v>0.34705014647258814</v>
      </c>
      <c r="D612" s="34">
        <f t="shared" si="41"/>
        <v>5.2390704220435264E-2</v>
      </c>
    </row>
    <row r="613" spans="1:4">
      <c r="A613" s="7">
        <f t="shared" si="39"/>
        <v>303</v>
      </c>
      <c r="B613" s="4">
        <f t="shared" si="38"/>
        <v>4.8125022434763354E-2</v>
      </c>
      <c r="C613" s="4">
        <f t="shared" si="40"/>
        <v>0.34771363098573871</v>
      </c>
      <c r="D613" s="34">
        <f t="shared" si="41"/>
        <v>5.2402197113206123E-2</v>
      </c>
    </row>
    <row r="614" spans="1:4">
      <c r="A614" s="7">
        <f t="shared" si="39"/>
        <v>303.5</v>
      </c>
      <c r="B614" s="4">
        <f t="shared" si="38"/>
        <v>4.8206320784626833E-2</v>
      </c>
      <c r="C614" s="4">
        <f t="shared" si="40"/>
        <v>0.34837744229570555</v>
      </c>
      <c r="D614" s="34">
        <f t="shared" si="41"/>
        <v>5.2413693555304321E-2</v>
      </c>
    </row>
    <row r="615" spans="1:4">
      <c r="A615" s="7">
        <f t="shared" si="39"/>
        <v>304</v>
      </c>
      <c r="B615" s="4">
        <f t="shared" si="38"/>
        <v>4.8287625440438298E-2</v>
      </c>
      <c r="C615" s="4">
        <f t="shared" si="40"/>
        <v>0.34904158056345103</v>
      </c>
      <c r="D615" s="34">
        <f t="shared" si="41"/>
        <v>5.2425193547944025E-2</v>
      </c>
    </row>
    <row r="616" spans="1:4">
      <c r="A616" s="7">
        <f t="shared" si="39"/>
        <v>304.5</v>
      </c>
      <c r="B616" s="4">
        <f t="shared" si="38"/>
        <v>4.8368936402686469E-2</v>
      </c>
      <c r="C616" s="4">
        <f t="shared" si="40"/>
        <v>0.3497060459500172</v>
      </c>
      <c r="D616" s="34">
        <f t="shared" si="41"/>
        <v>5.2436697092340466E-2</v>
      </c>
    </row>
    <row r="617" spans="1:4">
      <c r="A617" s="7">
        <f t="shared" si="39"/>
        <v>305</v>
      </c>
      <c r="B617" s="4">
        <f t="shared" si="38"/>
        <v>4.8450253671860732E-2</v>
      </c>
      <c r="C617" s="4">
        <f t="shared" si="40"/>
        <v>0.35037083861652518</v>
      </c>
      <c r="D617" s="34">
        <f t="shared" si="41"/>
        <v>5.2448204189708567E-2</v>
      </c>
    </row>
    <row r="618" spans="1:4">
      <c r="A618" s="7">
        <f t="shared" si="39"/>
        <v>305.5</v>
      </c>
      <c r="B618" s="4">
        <f t="shared" si="38"/>
        <v>4.8531577248450253E-2</v>
      </c>
      <c r="C618" s="4">
        <f t="shared" si="40"/>
        <v>0.35103595872417559</v>
      </c>
      <c r="D618" s="34">
        <f t="shared" si="41"/>
        <v>5.2459714841263994E-2</v>
      </c>
    </row>
    <row r="619" spans="1:4">
      <c r="A619" s="7">
        <f t="shared" si="39"/>
        <v>306</v>
      </c>
      <c r="B619" s="4">
        <f t="shared" si="38"/>
        <v>4.8612907132944416E-2</v>
      </c>
      <c r="C619" s="4">
        <f t="shared" si="40"/>
        <v>0.35170140643424785</v>
      </c>
      <c r="D619" s="34">
        <f t="shared" si="41"/>
        <v>5.2471229048222587E-2</v>
      </c>
    </row>
    <row r="620" spans="1:4">
      <c r="A620" s="7">
        <f t="shared" si="39"/>
        <v>306.5</v>
      </c>
      <c r="B620" s="4">
        <f t="shared" si="38"/>
        <v>4.8694243325832387E-2</v>
      </c>
      <c r="C620" s="4">
        <f t="shared" si="40"/>
        <v>0.35236718190810201</v>
      </c>
      <c r="D620" s="34">
        <f t="shared" si="41"/>
        <v>5.2482746811801054E-2</v>
      </c>
    </row>
    <row r="621" spans="1:4">
      <c r="A621" s="7">
        <f t="shared" si="39"/>
        <v>307</v>
      </c>
      <c r="B621" s="4">
        <f t="shared" si="38"/>
        <v>4.8775585827603551E-2</v>
      </c>
      <c r="C621" s="4">
        <f t="shared" si="40"/>
        <v>0.35303328530717626</v>
      </c>
      <c r="D621" s="34">
        <f t="shared" si="41"/>
        <v>5.2494268133216178E-2</v>
      </c>
    </row>
    <row r="622" spans="1:4">
      <c r="A622" s="7">
        <f t="shared" si="39"/>
        <v>307.5</v>
      </c>
      <c r="B622" s="4">
        <f t="shared" si="38"/>
        <v>4.8856934638747074E-2</v>
      </c>
      <c r="C622" s="4">
        <f t="shared" si="40"/>
        <v>0.35369971679298939</v>
      </c>
      <c r="D622" s="34">
        <f t="shared" si="41"/>
        <v>5.250579301368561E-2</v>
      </c>
    </row>
    <row r="623" spans="1:4">
      <c r="A623" s="7">
        <f t="shared" si="39"/>
        <v>308</v>
      </c>
      <c r="B623" s="4">
        <f t="shared" si="38"/>
        <v>4.8938289759752562E-2</v>
      </c>
      <c r="C623" s="4">
        <f t="shared" si="40"/>
        <v>0.35436647652713904</v>
      </c>
      <c r="D623" s="34">
        <f t="shared" si="41"/>
        <v>5.2517321454426891E-2</v>
      </c>
    </row>
    <row r="624" spans="1:4">
      <c r="A624" s="7">
        <f t="shared" si="39"/>
        <v>308.5</v>
      </c>
      <c r="B624" s="4">
        <f t="shared" si="38"/>
        <v>4.9019651191109181E-2</v>
      </c>
      <c r="C624" s="4">
        <f t="shared" si="40"/>
        <v>0.35503356467130298</v>
      </c>
      <c r="D624" s="34">
        <f t="shared" si="41"/>
        <v>5.2528853456658614E-2</v>
      </c>
    </row>
    <row r="625" spans="1:4">
      <c r="A625" s="7">
        <f t="shared" si="39"/>
        <v>309</v>
      </c>
      <c r="B625" s="4">
        <f t="shared" si="38"/>
        <v>4.9101018933306761E-2</v>
      </c>
      <c r="C625" s="4">
        <f t="shared" si="40"/>
        <v>0.35570098138723782</v>
      </c>
      <c r="D625" s="34">
        <f t="shared" si="41"/>
        <v>5.2540389021599021E-2</v>
      </c>
    </row>
    <row r="626" spans="1:4">
      <c r="A626" s="7">
        <f t="shared" si="39"/>
        <v>309.5</v>
      </c>
      <c r="B626" s="4">
        <f t="shared" si="38"/>
        <v>4.9182392986834467E-2</v>
      </c>
      <c r="C626" s="4">
        <f t="shared" si="40"/>
        <v>0.356368726836781</v>
      </c>
      <c r="D626" s="34">
        <f t="shared" si="41"/>
        <v>5.2551928150467712E-2</v>
      </c>
    </row>
    <row r="627" spans="1:4">
      <c r="A627" s="7">
        <f t="shared" si="39"/>
        <v>310</v>
      </c>
      <c r="B627" s="4">
        <f t="shared" si="38"/>
        <v>4.9263773352181905E-2</v>
      </c>
      <c r="C627" s="4">
        <f t="shared" si="40"/>
        <v>0.35703680118184855</v>
      </c>
      <c r="D627" s="34">
        <f t="shared" si="41"/>
        <v>5.2563470844484136E-2</v>
      </c>
    </row>
    <row r="628" spans="1:4">
      <c r="A628" s="7">
        <f t="shared" si="39"/>
        <v>310.5</v>
      </c>
      <c r="B628" s="4">
        <f t="shared" si="38"/>
        <v>4.9345160029838908E-2</v>
      </c>
      <c r="C628" s="4">
        <f t="shared" si="40"/>
        <v>0.35770520458443689</v>
      </c>
      <c r="D628" s="34">
        <f t="shared" si="41"/>
        <v>5.2575017104868088E-2</v>
      </c>
    </row>
    <row r="629" spans="1:4">
      <c r="A629" s="7">
        <f t="shared" si="39"/>
        <v>311</v>
      </c>
      <c r="B629" s="4">
        <f t="shared" si="38"/>
        <v>4.9426553020294861E-2</v>
      </c>
      <c r="C629" s="4">
        <f t="shared" si="40"/>
        <v>0.35837393720662236</v>
      </c>
      <c r="D629" s="34">
        <f t="shared" si="41"/>
        <v>5.2586566932840327E-2</v>
      </c>
    </row>
    <row r="630" spans="1:4">
      <c r="A630" s="7">
        <f t="shared" si="39"/>
        <v>311.5</v>
      </c>
      <c r="B630" s="4">
        <f t="shared" si="38"/>
        <v>4.9507952324039373E-2</v>
      </c>
      <c r="C630" s="4">
        <f t="shared" si="40"/>
        <v>0.35904299921056015</v>
      </c>
      <c r="D630" s="34">
        <f t="shared" si="41"/>
        <v>5.2598120329621717E-2</v>
      </c>
    </row>
    <row r="631" spans="1:4">
      <c r="A631" s="7">
        <f t="shared" si="39"/>
        <v>312</v>
      </c>
      <c r="B631" s="4">
        <f t="shared" si="38"/>
        <v>4.9589357941562273E-2</v>
      </c>
      <c r="C631" s="4">
        <f t="shared" si="40"/>
        <v>0.35971239075848671</v>
      </c>
      <c r="D631" s="34">
        <f t="shared" si="41"/>
        <v>5.2609677296433573E-2</v>
      </c>
    </row>
    <row r="632" spans="1:4">
      <c r="A632" s="7">
        <f t="shared" si="39"/>
        <v>312.5</v>
      </c>
      <c r="B632" s="4">
        <f t="shared" si="38"/>
        <v>4.9670769873353171E-2</v>
      </c>
      <c r="C632" s="4">
        <f t="shared" si="40"/>
        <v>0.3603821120127173</v>
      </c>
      <c r="D632" s="34">
        <f t="shared" si="41"/>
        <v>5.2621237834497771E-2</v>
      </c>
    </row>
    <row r="633" spans="1:4">
      <c r="A633" s="7">
        <f t="shared" si="39"/>
        <v>313</v>
      </c>
      <c r="B633" s="4">
        <f t="shared" si="38"/>
        <v>4.9752188119902119E-2</v>
      </c>
      <c r="C633" s="4">
        <f t="shared" si="40"/>
        <v>0.36105216313564759</v>
      </c>
      <c r="D633" s="34">
        <f t="shared" si="41"/>
        <v>5.2632801945036264E-2</v>
      </c>
    </row>
    <row r="634" spans="1:4">
      <c r="A634" s="7">
        <f t="shared" si="39"/>
        <v>313.5</v>
      </c>
      <c r="B634" s="4">
        <f t="shared" si="38"/>
        <v>4.9833612681698725E-2</v>
      </c>
      <c r="C634" s="4">
        <f t="shared" si="40"/>
        <v>0.36172254428975315</v>
      </c>
      <c r="D634" s="34">
        <f t="shared" si="41"/>
        <v>5.264436962927195E-2</v>
      </c>
    </row>
    <row r="635" spans="1:4">
      <c r="A635" s="7">
        <f t="shared" si="39"/>
        <v>314</v>
      </c>
      <c r="B635" s="4">
        <f t="shared" si="38"/>
        <v>4.9915043559232597E-2</v>
      </c>
      <c r="C635" s="4">
        <f t="shared" si="40"/>
        <v>0.36239325563758995</v>
      </c>
      <c r="D635" s="34">
        <f t="shared" si="41"/>
        <v>5.265594088842826E-2</v>
      </c>
    </row>
    <row r="636" spans="1:4">
      <c r="A636" s="7">
        <f t="shared" si="39"/>
        <v>314.5</v>
      </c>
      <c r="B636" s="4">
        <f t="shared" si="38"/>
        <v>4.999648075299401E-2</v>
      </c>
      <c r="C636" s="4">
        <f t="shared" si="40"/>
        <v>0.36306429734179324</v>
      </c>
      <c r="D636" s="34">
        <f t="shared" si="41"/>
        <v>5.2667515723728291E-2</v>
      </c>
    </row>
    <row r="637" spans="1:4">
      <c r="A637" s="7">
        <f t="shared" si="39"/>
        <v>315</v>
      </c>
      <c r="B637" s="4">
        <f t="shared" si="38"/>
        <v>5.0077924263472795E-2</v>
      </c>
      <c r="C637" s="4">
        <f t="shared" si="40"/>
        <v>0.36373566956507886</v>
      </c>
      <c r="D637" s="34">
        <f t="shared" si="41"/>
        <v>5.2679094136396168E-2</v>
      </c>
    </row>
    <row r="638" spans="1:4">
      <c r="A638" s="7">
        <f t="shared" si="39"/>
        <v>315.5</v>
      </c>
      <c r="B638" s="4">
        <f t="shared" si="38"/>
        <v>5.0159374091158782E-2</v>
      </c>
      <c r="C638" s="4">
        <f t="shared" si="40"/>
        <v>0.36440737247024302</v>
      </c>
      <c r="D638" s="34">
        <f t="shared" si="41"/>
        <v>5.2690676127656523E-2</v>
      </c>
    </row>
    <row r="639" spans="1:4">
      <c r="A639" s="7">
        <f t="shared" si="39"/>
        <v>316</v>
      </c>
      <c r="B639" s="4">
        <f t="shared" si="38"/>
        <v>5.0240830236542022E-2</v>
      </c>
      <c r="C639" s="4">
        <f t="shared" si="40"/>
        <v>0.36507940622016166</v>
      </c>
      <c r="D639" s="34">
        <f t="shared" si="41"/>
        <v>5.2702261698734175E-2</v>
      </c>
    </row>
    <row r="640" spans="1:4">
      <c r="A640" s="7">
        <f t="shared" si="39"/>
        <v>316.5</v>
      </c>
      <c r="B640" s="4">
        <f t="shared" si="38"/>
        <v>5.032229270011257E-2</v>
      </c>
      <c r="C640" s="4">
        <f t="shared" si="40"/>
        <v>0.3657517709777911</v>
      </c>
      <c r="D640" s="34">
        <f t="shared" si="41"/>
        <v>5.2713850850854463E-2</v>
      </c>
    </row>
    <row r="641" spans="1:4">
      <c r="A641" s="7">
        <f t="shared" si="39"/>
        <v>317</v>
      </c>
      <c r="B641" s="4">
        <f t="shared" si="38"/>
        <v>5.0403761482360476E-2</v>
      </c>
      <c r="C641" s="4">
        <f t="shared" si="40"/>
        <v>0.36642446690616803</v>
      </c>
      <c r="D641" s="34">
        <f t="shared" si="41"/>
        <v>5.2725443585243198E-2</v>
      </c>
    </row>
    <row r="642" spans="1:4">
      <c r="A642" s="7">
        <f t="shared" si="39"/>
        <v>317.5</v>
      </c>
      <c r="B642" s="4">
        <f t="shared" si="38"/>
        <v>5.0485236583775794E-2</v>
      </c>
      <c r="C642" s="4">
        <f t="shared" si="40"/>
        <v>0.36709749416840931</v>
      </c>
      <c r="D642" s="34">
        <f t="shared" si="41"/>
        <v>5.2737039903126691E-2</v>
      </c>
    </row>
    <row r="643" spans="1:4">
      <c r="A643" s="7">
        <f t="shared" si="39"/>
        <v>318</v>
      </c>
      <c r="B643" s="4">
        <f t="shared" si="38"/>
        <v>5.0566718004849021E-2</v>
      </c>
      <c r="C643" s="4">
        <f t="shared" si="40"/>
        <v>0.36777085292771217</v>
      </c>
      <c r="D643" s="34">
        <f t="shared" si="41"/>
        <v>5.2748639805731246E-2</v>
      </c>
    </row>
    <row r="644" spans="1:4">
      <c r="A644" s="7">
        <f t="shared" si="39"/>
        <v>318.5</v>
      </c>
      <c r="B644" s="4">
        <f t="shared" si="38"/>
        <v>5.0648205746069763E-2</v>
      </c>
      <c r="C644" s="4">
        <f t="shared" si="40"/>
        <v>0.36844454334735444</v>
      </c>
      <c r="D644" s="34">
        <f t="shared" si="41"/>
        <v>5.2760243294284616E-2</v>
      </c>
    </row>
    <row r="645" spans="1:4">
      <c r="A645" s="7">
        <f t="shared" si="39"/>
        <v>319</v>
      </c>
      <c r="B645" s="4">
        <f t="shared" si="38"/>
        <v>5.0729699807928741E-2</v>
      </c>
      <c r="C645" s="4">
        <f t="shared" si="40"/>
        <v>0.36911856559069411</v>
      </c>
      <c r="D645" s="34">
        <f t="shared" si="41"/>
        <v>5.2771850370013869E-2</v>
      </c>
    </row>
    <row r="646" spans="1:4">
      <c r="A646" s="7">
        <f t="shared" si="39"/>
        <v>319.5</v>
      </c>
      <c r="B646" s="4">
        <f t="shared" si="38"/>
        <v>5.0811200190916006E-2</v>
      </c>
      <c r="C646" s="4">
        <f t="shared" si="40"/>
        <v>0.36979291982116935</v>
      </c>
      <c r="D646" s="34">
        <f t="shared" si="41"/>
        <v>5.2783461034147182E-2</v>
      </c>
    </row>
    <row r="647" spans="1:4">
      <c r="A647" s="7">
        <f t="shared" si="39"/>
        <v>320</v>
      </c>
      <c r="B647" s="4">
        <f t="shared" si="38"/>
        <v>5.0892706895521833E-2</v>
      </c>
      <c r="C647" s="4">
        <f t="shared" si="40"/>
        <v>0.37046760620229957</v>
      </c>
      <c r="D647" s="34">
        <f t="shared" si="41"/>
        <v>5.27950752879131E-2</v>
      </c>
    </row>
    <row r="648" spans="1:4">
      <c r="A648" s="7">
        <f t="shared" si="39"/>
        <v>320.5</v>
      </c>
      <c r="B648" s="4">
        <f t="shared" si="38"/>
        <v>5.0974219922236497E-2</v>
      </c>
      <c r="C648" s="4">
        <f t="shared" si="40"/>
        <v>0.37114262489768435</v>
      </c>
      <c r="D648" s="34">
        <f t="shared" si="41"/>
        <v>5.2806693132540598E-2</v>
      </c>
    </row>
    <row r="649" spans="1:4">
      <c r="A649" s="7">
        <f t="shared" si="39"/>
        <v>321</v>
      </c>
      <c r="B649" s="4">
        <f t="shared" si="38"/>
        <v>5.1055739271550715E-2</v>
      </c>
      <c r="C649" s="4">
        <f t="shared" si="40"/>
        <v>0.37181797607100364</v>
      </c>
      <c r="D649" s="34">
        <f t="shared" si="41"/>
        <v>5.2818314569258652E-2</v>
      </c>
    </row>
    <row r="650" spans="1:4">
      <c r="A650" s="7">
        <f t="shared" si="39"/>
        <v>321.5</v>
      </c>
      <c r="B650" s="4">
        <f t="shared" ref="B650:B713" si="42">(EXP($B$3*A650*10^6))-1</f>
        <v>5.1137264943954541E-2</v>
      </c>
      <c r="C650" s="4">
        <f t="shared" si="40"/>
        <v>0.37249365988601824</v>
      </c>
      <c r="D650" s="34">
        <f t="shared" si="41"/>
        <v>5.2829939599297451E-2</v>
      </c>
    </row>
    <row r="651" spans="1:4">
      <c r="A651" s="7">
        <f t="shared" si="39"/>
        <v>322</v>
      </c>
      <c r="B651" s="4">
        <f t="shared" si="42"/>
        <v>5.1218796939938693E-2</v>
      </c>
      <c r="C651" s="4">
        <f t="shared" si="40"/>
        <v>0.37316967650656974</v>
      </c>
      <c r="D651" s="34">
        <f t="shared" si="41"/>
        <v>5.2841568223886977E-2</v>
      </c>
    </row>
    <row r="652" spans="1:4">
      <c r="A652" s="7">
        <f t="shared" si="39"/>
        <v>322.5</v>
      </c>
      <c r="B652" s="4">
        <f t="shared" si="42"/>
        <v>5.1300335259993446E-2</v>
      </c>
      <c r="C652" s="4">
        <f t="shared" si="40"/>
        <v>0.37384602609657991</v>
      </c>
      <c r="D652" s="34">
        <f t="shared" si="41"/>
        <v>5.2853200444258105E-2</v>
      </c>
    </row>
    <row r="653" spans="1:4">
      <c r="A653" s="7">
        <f t="shared" si="39"/>
        <v>323</v>
      </c>
      <c r="B653" s="4">
        <f t="shared" si="42"/>
        <v>5.1381879904609296E-2</v>
      </c>
      <c r="C653" s="4">
        <f t="shared" si="40"/>
        <v>0.37452270882005201</v>
      </c>
      <c r="D653" s="34">
        <f t="shared" si="41"/>
        <v>5.2864836261642061E-2</v>
      </c>
    </row>
    <row r="654" spans="1:4">
      <c r="A654" s="7">
        <f t="shared" ref="A654:A717" si="43">A653+0.5</f>
        <v>323.5</v>
      </c>
      <c r="B654" s="4">
        <f t="shared" si="42"/>
        <v>5.1463430874276961E-2</v>
      </c>
      <c r="C654" s="4">
        <f t="shared" ref="C654:C717" si="44">(EXP($B$4*A654*10^6))-1</f>
        <v>0.37519972484106945</v>
      </c>
      <c r="D654" s="34">
        <f t="shared" ref="D654:D717" si="45">(1/137.88)*(C654/B654)</f>
        <v>5.2876475677270232E-2</v>
      </c>
    </row>
    <row r="655" spans="1:4">
      <c r="A655" s="7">
        <f t="shared" si="43"/>
        <v>324</v>
      </c>
      <c r="B655" s="4">
        <f t="shared" si="42"/>
        <v>5.154498816948716E-2</v>
      </c>
      <c r="C655" s="4">
        <f t="shared" si="44"/>
        <v>0.37587707432379669</v>
      </c>
      <c r="D655" s="34">
        <f t="shared" si="45"/>
        <v>5.2888118692374551E-2</v>
      </c>
    </row>
    <row r="656" spans="1:4">
      <c r="A656" s="7">
        <f t="shared" si="43"/>
        <v>324.5</v>
      </c>
      <c r="B656" s="4">
        <f t="shared" si="42"/>
        <v>5.1626551790730391E-2</v>
      </c>
      <c r="C656" s="4">
        <f t="shared" si="44"/>
        <v>0.37655475743247901</v>
      </c>
      <c r="D656" s="34">
        <f t="shared" si="45"/>
        <v>5.2899765308187623E-2</v>
      </c>
    </row>
    <row r="657" spans="1:4">
      <c r="A657" s="7">
        <f t="shared" si="43"/>
        <v>325</v>
      </c>
      <c r="B657" s="4">
        <f t="shared" si="42"/>
        <v>5.170812173849737E-2</v>
      </c>
      <c r="C657" s="4">
        <f t="shared" si="44"/>
        <v>0.37723277433144298</v>
      </c>
      <c r="D657" s="34">
        <f t="shared" si="45"/>
        <v>5.2911415525942397E-2</v>
      </c>
    </row>
    <row r="658" spans="1:4">
      <c r="A658" s="7">
        <f t="shared" si="43"/>
        <v>325.5</v>
      </c>
      <c r="B658" s="4">
        <f t="shared" si="42"/>
        <v>5.1789698013278596E-2</v>
      </c>
      <c r="C658" s="4">
        <f t="shared" si="44"/>
        <v>0.37791112518509529</v>
      </c>
      <c r="D658" s="34">
        <f t="shared" si="45"/>
        <v>5.2923069346872395E-2</v>
      </c>
    </row>
    <row r="659" spans="1:4">
      <c r="A659" s="7">
        <f t="shared" si="43"/>
        <v>326</v>
      </c>
      <c r="B659" s="4">
        <f t="shared" si="42"/>
        <v>5.187128061556523E-2</v>
      </c>
      <c r="C659" s="4">
        <f t="shared" si="44"/>
        <v>0.37858981015792437</v>
      </c>
      <c r="D659" s="34">
        <f t="shared" si="45"/>
        <v>5.2934726772211081E-2</v>
      </c>
    </row>
    <row r="660" spans="1:4">
      <c r="A660" s="7">
        <f t="shared" si="43"/>
        <v>326.5</v>
      </c>
      <c r="B660" s="4">
        <f t="shared" si="42"/>
        <v>5.1952869545847769E-2</v>
      </c>
      <c r="C660" s="4">
        <f t="shared" si="44"/>
        <v>0.37926882941449924</v>
      </c>
      <c r="D660" s="34">
        <f t="shared" si="45"/>
        <v>5.2946387803192989E-2</v>
      </c>
    </row>
    <row r="661" spans="1:4">
      <c r="A661" s="7">
        <f t="shared" si="43"/>
        <v>327</v>
      </c>
      <c r="B661" s="4">
        <f t="shared" si="42"/>
        <v>5.2034464804617153E-2</v>
      </c>
      <c r="C661" s="4">
        <f t="shared" si="44"/>
        <v>0.37994818311946998</v>
      </c>
      <c r="D661" s="34">
        <f t="shared" si="45"/>
        <v>5.2958052441052721E-2</v>
      </c>
    </row>
    <row r="662" spans="1:4">
      <c r="A662" s="7">
        <f t="shared" si="43"/>
        <v>327.5</v>
      </c>
      <c r="B662" s="4">
        <f t="shared" si="42"/>
        <v>5.2116066392364324E-2</v>
      </c>
      <c r="C662" s="4">
        <f t="shared" si="44"/>
        <v>0.38062787143756838</v>
      </c>
      <c r="D662" s="34">
        <f t="shared" si="45"/>
        <v>5.2969720687025434E-2</v>
      </c>
    </row>
    <row r="663" spans="1:4">
      <c r="A663" s="7">
        <f t="shared" si="43"/>
        <v>328</v>
      </c>
      <c r="B663" s="4">
        <f t="shared" si="42"/>
        <v>5.219767430958E-2</v>
      </c>
      <c r="C663" s="4">
        <f t="shared" si="44"/>
        <v>0.38130789453360636</v>
      </c>
      <c r="D663" s="34">
        <f t="shared" si="45"/>
        <v>5.2981392542346857E-2</v>
      </c>
    </row>
    <row r="664" spans="1:4">
      <c r="A664" s="7">
        <f t="shared" si="43"/>
        <v>328.5</v>
      </c>
      <c r="B664" s="4">
        <f t="shared" si="42"/>
        <v>5.2279288556755121E-2</v>
      </c>
      <c r="C664" s="4">
        <f t="shared" si="44"/>
        <v>0.38198825257247782</v>
      </c>
      <c r="D664" s="34">
        <f t="shared" si="45"/>
        <v>5.2993068008253083E-2</v>
      </c>
    </row>
    <row r="665" spans="1:4">
      <c r="A665" s="7">
        <f t="shared" si="43"/>
        <v>329</v>
      </c>
      <c r="B665" s="4">
        <f t="shared" si="42"/>
        <v>5.2360909134380851E-2</v>
      </c>
      <c r="C665" s="4">
        <f t="shared" si="44"/>
        <v>0.38266894571915744</v>
      </c>
      <c r="D665" s="34">
        <f t="shared" si="45"/>
        <v>5.3004747085980436E-2</v>
      </c>
    </row>
    <row r="666" spans="1:4">
      <c r="A666" s="7">
        <f t="shared" si="43"/>
        <v>329.5</v>
      </c>
      <c r="B666" s="4">
        <f t="shared" si="42"/>
        <v>5.2442536042948351E-2</v>
      </c>
      <c r="C666" s="4">
        <f t="shared" si="44"/>
        <v>0.38334997413870164</v>
      </c>
      <c r="D666" s="34">
        <f t="shared" si="45"/>
        <v>5.301642977676576E-2</v>
      </c>
    </row>
    <row r="667" spans="1:4">
      <c r="A667" s="7">
        <f t="shared" si="43"/>
        <v>330</v>
      </c>
      <c r="B667" s="4">
        <f t="shared" si="42"/>
        <v>5.2524169282948341E-2</v>
      </c>
      <c r="C667" s="4">
        <f t="shared" si="44"/>
        <v>0.38403133799624745</v>
      </c>
      <c r="D667" s="34">
        <f t="shared" si="45"/>
        <v>5.3028116081846759E-2</v>
      </c>
    </row>
    <row r="668" spans="1:4">
      <c r="A668" s="7">
        <f t="shared" si="43"/>
        <v>330.5</v>
      </c>
      <c r="B668" s="4">
        <f t="shared" si="42"/>
        <v>5.2605808854871983E-2</v>
      </c>
      <c r="C668" s="4">
        <f t="shared" si="44"/>
        <v>0.38471303745701357</v>
      </c>
      <c r="D668" s="34">
        <f t="shared" si="45"/>
        <v>5.3039806002461221E-2</v>
      </c>
    </row>
    <row r="669" spans="1:4">
      <c r="A669" s="7">
        <f t="shared" si="43"/>
        <v>331</v>
      </c>
      <c r="B669" s="4">
        <f t="shared" si="42"/>
        <v>5.2687454759210661E-2</v>
      </c>
      <c r="C669" s="4">
        <f t="shared" si="44"/>
        <v>0.38539507268630047</v>
      </c>
      <c r="D669" s="34">
        <f t="shared" si="45"/>
        <v>5.3051499539847238E-2</v>
      </c>
    </row>
    <row r="670" spans="1:4">
      <c r="A670" s="7">
        <f t="shared" si="43"/>
        <v>331.5</v>
      </c>
      <c r="B670" s="4">
        <f t="shared" si="42"/>
        <v>5.2769106996455317E-2</v>
      </c>
      <c r="C670" s="4">
        <f t="shared" si="44"/>
        <v>0.38607744384948961</v>
      </c>
      <c r="D670" s="34">
        <f t="shared" si="45"/>
        <v>5.3063196695243807E-2</v>
      </c>
    </row>
    <row r="671" spans="1:4">
      <c r="A671" s="7">
        <f t="shared" si="43"/>
        <v>332</v>
      </c>
      <c r="B671" s="4">
        <f t="shared" si="42"/>
        <v>5.2850765567097113E-2</v>
      </c>
      <c r="C671" s="4">
        <f t="shared" si="44"/>
        <v>0.38676015111204354</v>
      </c>
      <c r="D671" s="34">
        <f t="shared" si="45"/>
        <v>5.3074897469890088E-2</v>
      </c>
    </row>
    <row r="672" spans="1:4">
      <c r="A672" s="7">
        <f t="shared" si="43"/>
        <v>332.5</v>
      </c>
      <c r="B672" s="4">
        <f t="shared" si="42"/>
        <v>5.2932430471627656E-2</v>
      </c>
      <c r="C672" s="4">
        <f t="shared" si="44"/>
        <v>0.38744319463950738</v>
      </c>
      <c r="D672" s="34">
        <f t="shared" si="45"/>
        <v>5.3086601865025493E-2</v>
      </c>
    </row>
    <row r="673" spans="1:4">
      <c r="A673" s="7">
        <f t="shared" si="43"/>
        <v>333</v>
      </c>
      <c r="B673" s="4">
        <f t="shared" si="42"/>
        <v>5.3014101710537886E-2</v>
      </c>
      <c r="C673" s="4">
        <f t="shared" si="44"/>
        <v>0.38812657459750666</v>
      </c>
      <c r="D673" s="34">
        <f t="shared" si="45"/>
        <v>5.3098309881890383E-2</v>
      </c>
    </row>
    <row r="674" spans="1:4">
      <c r="A674" s="7">
        <f t="shared" si="43"/>
        <v>333.5</v>
      </c>
      <c r="B674" s="4">
        <f t="shared" si="42"/>
        <v>5.3095779284319189E-2</v>
      </c>
      <c r="C674" s="4">
        <f t="shared" si="44"/>
        <v>0.38881029115174903</v>
      </c>
      <c r="D674" s="34">
        <f t="shared" si="45"/>
        <v>5.3110021521725261E-2</v>
      </c>
    </row>
    <row r="675" spans="1:4">
      <c r="A675" s="7">
        <f t="shared" si="43"/>
        <v>334</v>
      </c>
      <c r="B675" s="4">
        <f t="shared" si="42"/>
        <v>5.317746319346317E-2</v>
      </c>
      <c r="C675" s="4">
        <f t="shared" si="44"/>
        <v>0.38949434446802411</v>
      </c>
      <c r="D675" s="34">
        <f t="shared" si="45"/>
        <v>5.3121736785770944E-2</v>
      </c>
    </row>
    <row r="676" spans="1:4">
      <c r="A676" s="7">
        <f t="shared" si="43"/>
        <v>334.5</v>
      </c>
      <c r="B676" s="4">
        <f t="shared" si="42"/>
        <v>5.3259153438460993E-2</v>
      </c>
      <c r="C676" s="4">
        <f t="shared" si="44"/>
        <v>0.39017873471220232</v>
      </c>
      <c r="D676" s="34">
        <f t="shared" si="45"/>
        <v>5.3133455675269059E-2</v>
      </c>
    </row>
    <row r="677" spans="1:4">
      <c r="A677" s="7">
        <f t="shared" si="43"/>
        <v>335</v>
      </c>
      <c r="B677" s="4">
        <f t="shared" si="42"/>
        <v>5.3340850019804043E-2</v>
      </c>
      <c r="C677" s="4">
        <f t="shared" si="44"/>
        <v>0.39086346205023648</v>
      </c>
      <c r="D677" s="34">
        <f t="shared" si="45"/>
        <v>5.3145178191461598E-2</v>
      </c>
    </row>
    <row r="678" spans="1:4">
      <c r="A678" s="7">
        <f t="shared" si="43"/>
        <v>335.5</v>
      </c>
      <c r="B678" s="4">
        <f t="shared" si="42"/>
        <v>5.3422552937984147E-2</v>
      </c>
      <c r="C678" s="4">
        <f t="shared" si="44"/>
        <v>0.39154852664816087</v>
      </c>
      <c r="D678" s="34">
        <f t="shared" si="45"/>
        <v>5.3156904335590546E-2</v>
      </c>
    </row>
    <row r="679" spans="1:4">
      <c r="A679" s="7">
        <f t="shared" si="43"/>
        <v>336</v>
      </c>
      <c r="B679" s="4">
        <f t="shared" si="42"/>
        <v>5.3504262193492469E-2</v>
      </c>
      <c r="C679" s="4">
        <f t="shared" si="44"/>
        <v>0.39223392867209173</v>
      </c>
      <c r="D679" s="34">
        <f t="shared" si="45"/>
        <v>5.3168634108899077E-2</v>
      </c>
    </row>
    <row r="680" spans="1:4">
      <c r="A680" s="7">
        <f t="shared" si="43"/>
        <v>336.5</v>
      </c>
      <c r="B680" s="4">
        <f t="shared" si="42"/>
        <v>5.3585977786820838E-2</v>
      </c>
      <c r="C680" s="4">
        <f t="shared" si="44"/>
        <v>0.39291966828822655</v>
      </c>
      <c r="D680" s="34">
        <f t="shared" si="45"/>
        <v>5.3180367512630125E-2</v>
      </c>
    </row>
    <row r="681" spans="1:4">
      <c r="A681" s="7">
        <f t="shared" si="43"/>
        <v>337</v>
      </c>
      <c r="B681" s="4">
        <f t="shared" si="42"/>
        <v>5.3667699718460415E-2</v>
      </c>
      <c r="C681" s="4">
        <f t="shared" si="44"/>
        <v>0.39360574566284567</v>
      </c>
      <c r="D681" s="34">
        <f t="shared" si="45"/>
        <v>5.3192104548027898E-2</v>
      </c>
    </row>
    <row r="682" spans="1:4">
      <c r="A682" s="7">
        <f t="shared" si="43"/>
        <v>337.5</v>
      </c>
      <c r="B682" s="4">
        <f t="shared" si="42"/>
        <v>5.3749427988903475E-2</v>
      </c>
      <c r="C682" s="4">
        <f t="shared" si="44"/>
        <v>0.39429216096231023</v>
      </c>
      <c r="D682" s="34">
        <f t="shared" si="45"/>
        <v>5.3203845216335817E-2</v>
      </c>
    </row>
    <row r="683" spans="1:4">
      <c r="A683" s="7">
        <f t="shared" si="43"/>
        <v>338</v>
      </c>
      <c r="B683" s="4">
        <f t="shared" si="42"/>
        <v>5.383116259864118E-2</v>
      </c>
      <c r="C683" s="4">
        <f t="shared" si="44"/>
        <v>0.3949789143530642</v>
      </c>
      <c r="D683" s="34">
        <f t="shared" si="45"/>
        <v>5.3215589518799067E-2</v>
      </c>
    </row>
    <row r="684" spans="1:4">
      <c r="A684" s="7">
        <f t="shared" si="43"/>
        <v>338.5</v>
      </c>
      <c r="B684" s="4">
        <f t="shared" si="42"/>
        <v>5.3912903548165581E-2</v>
      </c>
      <c r="C684" s="4">
        <f t="shared" si="44"/>
        <v>0.39566600600163304</v>
      </c>
      <c r="D684" s="34">
        <f t="shared" si="45"/>
        <v>5.3227337456662333E-2</v>
      </c>
    </row>
    <row r="685" spans="1:4">
      <c r="A685" s="7">
        <f t="shared" si="43"/>
        <v>339</v>
      </c>
      <c r="B685" s="4">
        <f t="shared" si="42"/>
        <v>5.3994650837968061E-2</v>
      </c>
      <c r="C685" s="4">
        <f t="shared" si="44"/>
        <v>0.39635343607462437</v>
      </c>
      <c r="D685" s="34">
        <f t="shared" si="45"/>
        <v>5.3239089031171485E-2</v>
      </c>
    </row>
    <row r="686" spans="1:4">
      <c r="A686" s="7">
        <f t="shared" si="43"/>
        <v>339.5</v>
      </c>
      <c r="B686" s="4">
        <f t="shared" si="42"/>
        <v>5.4076404468540673E-2</v>
      </c>
      <c r="C686" s="4">
        <f t="shared" si="44"/>
        <v>0.39704120473872795</v>
      </c>
      <c r="D686" s="34">
        <f t="shared" si="45"/>
        <v>5.3250844243572217E-2</v>
      </c>
    </row>
    <row r="687" spans="1:4">
      <c r="A687" s="7">
        <f t="shared" si="43"/>
        <v>340</v>
      </c>
      <c r="B687" s="4">
        <f t="shared" si="42"/>
        <v>5.4158164440375245E-2</v>
      </c>
      <c r="C687" s="4">
        <f t="shared" si="44"/>
        <v>0.39772931216071572</v>
      </c>
      <c r="D687" s="34">
        <f t="shared" si="45"/>
        <v>5.3262603095110973E-2</v>
      </c>
    </row>
    <row r="688" spans="1:4">
      <c r="A688" s="7">
        <f t="shared" si="43"/>
        <v>340.5</v>
      </c>
      <c r="B688" s="4">
        <f t="shared" si="42"/>
        <v>5.4239930753963383E-2</v>
      </c>
      <c r="C688" s="4">
        <f t="shared" si="44"/>
        <v>0.3984177585074411</v>
      </c>
      <c r="D688" s="34">
        <f t="shared" si="45"/>
        <v>5.3274365587034793E-2</v>
      </c>
    </row>
    <row r="689" spans="1:4">
      <c r="A689" s="7">
        <f t="shared" si="43"/>
        <v>341</v>
      </c>
      <c r="B689" s="4">
        <f t="shared" si="42"/>
        <v>5.4321703409797362E-2</v>
      </c>
      <c r="C689" s="4">
        <f t="shared" si="44"/>
        <v>0.39910654394584077</v>
      </c>
      <c r="D689" s="34">
        <f t="shared" si="45"/>
        <v>5.3286131720590692E-2</v>
      </c>
    </row>
    <row r="690" spans="1:4">
      <c r="A690" s="7">
        <f t="shared" si="43"/>
        <v>341.5</v>
      </c>
      <c r="B690" s="4">
        <f t="shared" si="42"/>
        <v>5.4403482408368786E-2</v>
      </c>
      <c r="C690" s="4">
        <f t="shared" si="44"/>
        <v>0.3997956686429327</v>
      </c>
      <c r="D690" s="34">
        <f t="shared" si="45"/>
        <v>5.3297901497026727E-2</v>
      </c>
    </row>
    <row r="691" spans="1:4">
      <c r="A691" s="7">
        <f t="shared" si="43"/>
        <v>342</v>
      </c>
      <c r="B691" s="4">
        <f t="shared" si="42"/>
        <v>5.448526775016993E-2</v>
      </c>
      <c r="C691" s="4">
        <f t="shared" si="44"/>
        <v>0.40048513276581765</v>
      </c>
      <c r="D691" s="34">
        <f t="shared" si="45"/>
        <v>5.3309674917590838E-2</v>
      </c>
    </row>
    <row r="692" spans="1:4">
      <c r="A692" s="7">
        <f t="shared" si="43"/>
        <v>342.5</v>
      </c>
      <c r="B692" s="4">
        <f t="shared" si="42"/>
        <v>5.4567059435692622E-2</v>
      </c>
      <c r="C692" s="4">
        <f t="shared" si="44"/>
        <v>0.40117493648167857</v>
      </c>
      <c r="D692" s="34">
        <f t="shared" si="45"/>
        <v>5.3321451983531901E-2</v>
      </c>
    </row>
    <row r="693" spans="1:4">
      <c r="A693" s="7">
        <f t="shared" si="43"/>
        <v>343</v>
      </c>
      <c r="B693" s="4">
        <f t="shared" si="42"/>
        <v>5.4648857465428913E-2</v>
      </c>
      <c r="C693" s="4">
        <f t="shared" si="44"/>
        <v>0.40186507995778054</v>
      </c>
      <c r="D693" s="34">
        <f t="shared" si="45"/>
        <v>5.3333232696099006E-2</v>
      </c>
    </row>
    <row r="694" spans="1:4">
      <c r="A694" s="7">
        <f t="shared" si="43"/>
        <v>343.5</v>
      </c>
      <c r="B694" s="4">
        <f t="shared" si="42"/>
        <v>5.4730661839871075E-2</v>
      </c>
      <c r="C694" s="4">
        <f t="shared" si="44"/>
        <v>0.40255556336147125</v>
      </c>
      <c r="D694" s="34">
        <f t="shared" si="45"/>
        <v>5.3345017056541565E-2</v>
      </c>
    </row>
    <row r="695" spans="1:4">
      <c r="A695" s="7">
        <f t="shared" si="43"/>
        <v>344</v>
      </c>
      <c r="B695" s="4">
        <f t="shared" si="42"/>
        <v>5.4812472559510939E-2</v>
      </c>
      <c r="C695" s="4">
        <f t="shared" si="44"/>
        <v>0.40324638686018077</v>
      </c>
      <c r="D695" s="34">
        <f t="shared" si="45"/>
        <v>5.3356805066109916E-2</v>
      </c>
    </row>
    <row r="696" spans="1:4">
      <c r="A696" s="7">
        <f t="shared" si="43"/>
        <v>344.5</v>
      </c>
      <c r="B696" s="4">
        <f t="shared" si="42"/>
        <v>5.4894289624840775E-2</v>
      </c>
      <c r="C696" s="4">
        <f t="shared" si="44"/>
        <v>0.40393755062142156</v>
      </c>
      <c r="D696" s="34">
        <f t="shared" si="45"/>
        <v>5.3368596726054415E-2</v>
      </c>
    </row>
    <row r="697" spans="1:4">
      <c r="A697" s="7">
        <f t="shared" si="43"/>
        <v>345</v>
      </c>
      <c r="B697" s="4">
        <f t="shared" si="42"/>
        <v>5.497611303635308E-2</v>
      </c>
      <c r="C697" s="4">
        <f t="shared" si="44"/>
        <v>0.4046290548127891</v>
      </c>
      <c r="D697" s="34">
        <f t="shared" si="45"/>
        <v>5.3380392037625797E-2</v>
      </c>
    </row>
    <row r="698" spans="1:4">
      <c r="A698" s="7">
        <f t="shared" si="43"/>
        <v>345.5</v>
      </c>
      <c r="B698" s="4">
        <f t="shared" si="42"/>
        <v>5.5057942794539683E-2</v>
      </c>
      <c r="C698" s="4">
        <f t="shared" si="44"/>
        <v>0.40532089960196038</v>
      </c>
      <c r="D698" s="34">
        <f t="shared" si="45"/>
        <v>5.3392191002075769E-2</v>
      </c>
    </row>
    <row r="699" spans="1:4">
      <c r="A699" s="7">
        <f t="shared" si="43"/>
        <v>346</v>
      </c>
      <c r="B699" s="4">
        <f t="shared" si="42"/>
        <v>5.5139778899893077E-2</v>
      </c>
      <c r="C699" s="4">
        <f t="shared" si="44"/>
        <v>0.40601308515669587</v>
      </c>
      <c r="D699" s="34">
        <f t="shared" si="45"/>
        <v>5.3403993620656003E-2</v>
      </c>
    </row>
    <row r="700" spans="1:4">
      <c r="A700" s="7">
        <f t="shared" si="43"/>
        <v>346.5</v>
      </c>
      <c r="B700" s="4">
        <f t="shared" si="42"/>
        <v>5.5221621352905537E-2</v>
      </c>
      <c r="C700" s="4">
        <f t="shared" si="44"/>
        <v>0.40670561164483843</v>
      </c>
      <c r="D700" s="34">
        <f t="shared" si="45"/>
        <v>5.3415799894618872E-2</v>
      </c>
    </row>
    <row r="701" spans="1:4">
      <c r="A701" s="7">
        <f t="shared" si="43"/>
        <v>347</v>
      </c>
      <c r="B701" s="4">
        <f t="shared" si="42"/>
        <v>5.5303470154069556E-2</v>
      </c>
      <c r="C701" s="4">
        <f t="shared" si="44"/>
        <v>0.40739847923431327</v>
      </c>
      <c r="D701" s="34">
        <f t="shared" si="45"/>
        <v>5.3427609825216951E-2</v>
      </c>
    </row>
    <row r="702" spans="1:4">
      <c r="A702" s="7">
        <f t="shared" si="43"/>
        <v>347.5</v>
      </c>
      <c r="B702" s="4">
        <f t="shared" si="42"/>
        <v>5.5385325303877408E-2</v>
      </c>
      <c r="C702" s="4">
        <f t="shared" si="44"/>
        <v>0.40809168809312868</v>
      </c>
      <c r="D702" s="34">
        <f t="shared" si="45"/>
        <v>5.3439423413703592E-2</v>
      </c>
    </row>
    <row r="703" spans="1:4">
      <c r="A703" s="7">
        <f t="shared" si="43"/>
        <v>348</v>
      </c>
      <c r="B703" s="4">
        <f t="shared" si="42"/>
        <v>5.5467186802821589E-2</v>
      </c>
      <c r="C703" s="4">
        <f t="shared" si="44"/>
        <v>0.40878523838937597</v>
      </c>
      <c r="D703" s="34">
        <f t="shared" si="45"/>
        <v>5.3451240661332444E-2</v>
      </c>
    </row>
    <row r="704" spans="1:4">
      <c r="A704" s="7">
        <f t="shared" si="43"/>
        <v>348.5</v>
      </c>
      <c r="B704" s="4">
        <f t="shared" si="42"/>
        <v>5.5549054651394369E-2</v>
      </c>
      <c r="C704" s="4">
        <f t="shared" si="44"/>
        <v>0.40947913029122818</v>
      </c>
      <c r="D704" s="34">
        <f t="shared" si="45"/>
        <v>5.3463061569357734E-2</v>
      </c>
    </row>
    <row r="705" spans="1:4">
      <c r="A705" s="7">
        <f t="shared" si="43"/>
        <v>349</v>
      </c>
      <c r="B705" s="4">
        <f t="shared" si="42"/>
        <v>5.5630928850088468E-2</v>
      </c>
      <c r="C705" s="4">
        <f t="shared" si="44"/>
        <v>0.41017336396694248</v>
      </c>
      <c r="D705" s="34">
        <f t="shared" si="45"/>
        <v>5.3474886139033916E-2</v>
      </c>
    </row>
    <row r="706" spans="1:4">
      <c r="A706" s="7">
        <f t="shared" si="43"/>
        <v>349.5</v>
      </c>
      <c r="B706" s="4">
        <f t="shared" si="42"/>
        <v>5.5712809399396379E-2</v>
      </c>
      <c r="C706" s="4">
        <f t="shared" si="44"/>
        <v>0.41086793958485801</v>
      </c>
      <c r="D706" s="34">
        <f t="shared" si="45"/>
        <v>5.3486714371616034E-2</v>
      </c>
    </row>
    <row r="707" spans="1:4">
      <c r="A707" s="7">
        <f t="shared" si="43"/>
        <v>350</v>
      </c>
      <c r="B707" s="4">
        <f t="shared" si="42"/>
        <v>5.579469629981082E-2</v>
      </c>
      <c r="C707" s="4">
        <f t="shared" si="44"/>
        <v>0.41156285731339715</v>
      </c>
      <c r="D707" s="34">
        <f t="shared" si="45"/>
        <v>5.3498546268359454E-2</v>
      </c>
    </row>
    <row r="708" spans="1:4">
      <c r="A708" s="7">
        <f t="shared" si="43"/>
        <v>350.5</v>
      </c>
      <c r="B708" s="4">
        <f t="shared" si="42"/>
        <v>5.5876589551824063E-2</v>
      </c>
      <c r="C708" s="4">
        <f t="shared" si="44"/>
        <v>0.41225811732106532</v>
      </c>
      <c r="D708" s="34">
        <f t="shared" si="45"/>
        <v>5.3510381830520475E-2</v>
      </c>
    </row>
    <row r="709" spans="1:4">
      <c r="A709" s="7">
        <f t="shared" si="43"/>
        <v>351</v>
      </c>
      <c r="B709" s="4">
        <f t="shared" si="42"/>
        <v>5.595848915592927E-2</v>
      </c>
      <c r="C709" s="4">
        <f t="shared" si="44"/>
        <v>0.41295371977645079</v>
      </c>
      <c r="D709" s="34">
        <f t="shared" si="45"/>
        <v>5.3522221059355009E-2</v>
      </c>
    </row>
    <row r="710" spans="1:4">
      <c r="A710" s="7">
        <f t="shared" si="43"/>
        <v>351.5</v>
      </c>
      <c r="B710" s="4">
        <f t="shared" si="42"/>
        <v>5.6040395112618713E-2</v>
      </c>
      <c r="C710" s="4">
        <f t="shared" si="44"/>
        <v>0.41364966484822485</v>
      </c>
      <c r="D710" s="34">
        <f t="shared" si="45"/>
        <v>5.3534063956120301E-2</v>
      </c>
    </row>
    <row r="711" spans="1:4">
      <c r="A711" s="7">
        <f t="shared" si="43"/>
        <v>352</v>
      </c>
      <c r="B711" s="4">
        <f t="shared" si="42"/>
        <v>5.6122307422385331E-2</v>
      </c>
      <c r="C711" s="4">
        <f t="shared" si="44"/>
        <v>0.41434595270514185</v>
      </c>
      <c r="D711" s="34">
        <f t="shared" si="45"/>
        <v>5.3545910522073477E-2</v>
      </c>
    </row>
    <row r="712" spans="1:4">
      <c r="A712" s="7">
        <f t="shared" si="43"/>
        <v>352.5</v>
      </c>
      <c r="B712" s="4">
        <f t="shared" si="42"/>
        <v>5.6204226085721842E-2</v>
      </c>
      <c r="C712" s="4">
        <f t="shared" si="44"/>
        <v>0.41504258351603962</v>
      </c>
      <c r="D712" s="34">
        <f t="shared" si="45"/>
        <v>5.3557760758472392E-2</v>
      </c>
    </row>
    <row r="713" spans="1:4">
      <c r="A713" s="7">
        <f t="shared" si="43"/>
        <v>353</v>
      </c>
      <c r="B713" s="4">
        <f t="shared" si="42"/>
        <v>5.6286151103121185E-2</v>
      </c>
      <c r="C713" s="4">
        <f t="shared" si="44"/>
        <v>0.41573955744983837</v>
      </c>
      <c r="D713" s="34">
        <f t="shared" si="45"/>
        <v>5.3569614666575088E-2</v>
      </c>
    </row>
    <row r="714" spans="1:4">
      <c r="A714" s="7">
        <f t="shared" si="43"/>
        <v>353.5</v>
      </c>
      <c r="B714" s="4">
        <f t="shared" ref="B714:B777" si="46">(EXP($B$3*A714*10^6))-1</f>
        <v>5.6368082475076076E-2</v>
      </c>
      <c r="C714" s="4">
        <f t="shared" si="44"/>
        <v>0.41643687467554247</v>
      </c>
      <c r="D714" s="34">
        <f t="shared" si="45"/>
        <v>5.3581472247640427E-2</v>
      </c>
    </row>
    <row r="715" spans="1:4">
      <c r="A715" s="7">
        <f t="shared" si="43"/>
        <v>354</v>
      </c>
      <c r="B715" s="4">
        <f t="shared" si="46"/>
        <v>5.6450020202079454E-2</v>
      </c>
      <c r="C715" s="4">
        <f t="shared" si="44"/>
        <v>0.4171345353622391</v>
      </c>
      <c r="D715" s="34">
        <f t="shared" si="45"/>
        <v>5.3593333502927519E-2</v>
      </c>
    </row>
    <row r="716" spans="1:4">
      <c r="A716" s="7">
        <f t="shared" si="43"/>
        <v>354.5</v>
      </c>
      <c r="B716" s="4">
        <f t="shared" si="46"/>
        <v>5.6531964284624259E-2</v>
      </c>
      <c r="C716" s="4">
        <f t="shared" si="44"/>
        <v>0.41783253967909806</v>
      </c>
      <c r="D716" s="34">
        <f t="shared" si="45"/>
        <v>5.3605198433695864E-2</v>
      </c>
    </row>
    <row r="717" spans="1:4">
      <c r="A717" s="7">
        <f t="shared" si="43"/>
        <v>355</v>
      </c>
      <c r="B717" s="4">
        <f t="shared" si="46"/>
        <v>5.6613914723203429E-2</v>
      </c>
      <c r="C717" s="4">
        <f t="shared" si="44"/>
        <v>0.41853088779537373</v>
      </c>
      <c r="D717" s="34">
        <f t="shared" si="45"/>
        <v>5.3617067041205613E-2</v>
      </c>
    </row>
    <row r="718" spans="1:4">
      <c r="A718" s="7">
        <f t="shared" ref="A718:A781" si="47">A717+0.5</f>
        <v>355.5</v>
      </c>
      <c r="B718" s="4">
        <f t="shared" si="46"/>
        <v>5.6695871518309904E-2</v>
      </c>
      <c r="C718" s="4">
        <f t="shared" ref="C718:C781" si="48">(EXP($B$4*A718*10^6))-1</f>
        <v>0.4192295798804031</v>
      </c>
      <c r="D718" s="34">
        <f t="shared" ref="D718:D781" si="49">(1/137.88)*(C718/B718)</f>
        <v>5.3628939326717334E-2</v>
      </c>
    </row>
    <row r="719" spans="1:4">
      <c r="A719" s="7">
        <f t="shared" si="47"/>
        <v>356</v>
      </c>
      <c r="B719" s="4">
        <f t="shared" si="46"/>
        <v>5.6777834670437066E-2</v>
      </c>
      <c r="C719" s="4">
        <f t="shared" si="48"/>
        <v>0.41992861610360643</v>
      </c>
      <c r="D719" s="34">
        <f t="shared" si="49"/>
        <v>5.3640815291491617E-2</v>
      </c>
    </row>
    <row r="720" spans="1:4">
      <c r="A720" s="7">
        <f t="shared" si="47"/>
        <v>356.5</v>
      </c>
      <c r="B720" s="4">
        <f t="shared" si="46"/>
        <v>5.6859804180077633E-2</v>
      </c>
      <c r="C720" s="4">
        <f t="shared" si="48"/>
        <v>0.42062799663448769</v>
      </c>
      <c r="D720" s="34">
        <f t="shared" si="49"/>
        <v>5.365269493679025E-2</v>
      </c>
    </row>
    <row r="721" spans="1:4">
      <c r="A721" s="7">
        <f t="shared" si="47"/>
        <v>357</v>
      </c>
      <c r="B721" s="4">
        <f t="shared" si="46"/>
        <v>5.6941780047724766E-2</v>
      </c>
      <c r="C721" s="4">
        <f t="shared" si="48"/>
        <v>0.42132772164263499</v>
      </c>
      <c r="D721" s="34">
        <f t="shared" si="49"/>
        <v>5.3664578263875148E-2</v>
      </c>
    </row>
    <row r="722" spans="1:4">
      <c r="A722" s="7">
        <f t="shared" si="47"/>
        <v>357.5</v>
      </c>
      <c r="B722" s="4">
        <f t="shared" si="46"/>
        <v>5.7023762273871847E-2</v>
      </c>
      <c r="C722" s="4">
        <f t="shared" si="48"/>
        <v>0.42202779129771839</v>
      </c>
      <c r="D722" s="34">
        <f t="shared" si="49"/>
        <v>5.367646527400833E-2</v>
      </c>
    </row>
    <row r="723" spans="1:4">
      <c r="A723" s="7">
        <f t="shared" si="47"/>
        <v>358</v>
      </c>
      <c r="B723" s="4">
        <f t="shared" si="46"/>
        <v>5.7105750859012039E-2</v>
      </c>
      <c r="C723" s="4">
        <f t="shared" si="48"/>
        <v>0.42272820576949321</v>
      </c>
      <c r="D723" s="34">
        <f t="shared" si="49"/>
        <v>5.3688355968452714E-2</v>
      </c>
    </row>
    <row r="724" spans="1:4">
      <c r="A724" s="7">
        <f t="shared" si="47"/>
        <v>358.5</v>
      </c>
      <c r="B724" s="4">
        <f t="shared" si="46"/>
        <v>5.7187745803638279E-2</v>
      </c>
      <c r="C724" s="4">
        <f t="shared" si="48"/>
        <v>0.42342896522779738</v>
      </c>
      <c r="D724" s="34">
        <f t="shared" si="49"/>
        <v>5.3700250348471805E-2</v>
      </c>
    </row>
    <row r="725" spans="1:4">
      <c r="A725" s="7">
        <f t="shared" si="47"/>
        <v>359</v>
      </c>
      <c r="B725" s="4">
        <f t="shared" si="46"/>
        <v>5.7269747108244173E-2</v>
      </c>
      <c r="C725" s="4">
        <f t="shared" si="48"/>
        <v>0.4241300698425523</v>
      </c>
      <c r="D725" s="34">
        <f t="shared" si="49"/>
        <v>5.3712148415328953E-2</v>
      </c>
    </row>
    <row r="726" spans="1:4">
      <c r="A726" s="7">
        <f t="shared" si="47"/>
        <v>359.5</v>
      </c>
      <c r="B726" s="4">
        <f t="shared" si="46"/>
        <v>5.7351754773322883E-2</v>
      </c>
      <c r="C726" s="4">
        <f t="shared" si="48"/>
        <v>0.42483151978376399</v>
      </c>
      <c r="D726" s="34">
        <f t="shared" si="49"/>
        <v>5.3724050170288536E-2</v>
      </c>
    </row>
    <row r="727" spans="1:4">
      <c r="A727" s="7">
        <f t="shared" si="47"/>
        <v>360</v>
      </c>
      <c r="B727" s="4">
        <f t="shared" si="46"/>
        <v>5.743376879936779E-2</v>
      </c>
      <c r="C727" s="4">
        <f t="shared" si="48"/>
        <v>0.42553331522152194</v>
      </c>
      <c r="D727" s="34">
        <f t="shared" si="49"/>
        <v>5.373595561461518E-2</v>
      </c>
    </row>
    <row r="728" spans="1:4">
      <c r="A728" s="7">
        <f t="shared" si="47"/>
        <v>360.5</v>
      </c>
      <c r="B728" s="4">
        <f t="shared" si="46"/>
        <v>5.7515789186872501E-2</v>
      </c>
      <c r="C728" s="4">
        <f t="shared" si="48"/>
        <v>0.42623545632599846</v>
      </c>
      <c r="D728" s="34">
        <f t="shared" si="49"/>
        <v>5.3747864749573687E-2</v>
      </c>
    </row>
    <row r="729" spans="1:4">
      <c r="A729" s="7">
        <f t="shared" si="47"/>
        <v>361</v>
      </c>
      <c r="B729" s="4">
        <f t="shared" si="46"/>
        <v>5.7597815936329955E-2</v>
      </c>
      <c r="C729" s="4">
        <f t="shared" si="48"/>
        <v>0.42693794326745071</v>
      </c>
      <c r="D729" s="34">
        <f t="shared" si="49"/>
        <v>5.37597775764301E-2</v>
      </c>
    </row>
    <row r="730" spans="1:4">
      <c r="A730" s="7">
        <f t="shared" si="47"/>
        <v>361.5</v>
      </c>
      <c r="B730" s="4">
        <f t="shared" si="46"/>
        <v>5.7679849048233978E-2</v>
      </c>
      <c r="C730" s="4">
        <f t="shared" si="48"/>
        <v>0.42764077621621954</v>
      </c>
      <c r="D730" s="34">
        <f t="shared" si="49"/>
        <v>5.3771694096450093E-2</v>
      </c>
    </row>
    <row r="731" spans="1:4">
      <c r="A731" s="7">
        <f t="shared" si="47"/>
        <v>362</v>
      </c>
      <c r="B731" s="4">
        <f t="shared" si="46"/>
        <v>5.7761888523078175E-2</v>
      </c>
      <c r="C731" s="4">
        <f t="shared" si="48"/>
        <v>0.42834395534272951</v>
      </c>
      <c r="D731" s="34">
        <f t="shared" si="49"/>
        <v>5.3783614310900056E-2</v>
      </c>
    </row>
    <row r="732" spans="1:4">
      <c r="A732" s="7">
        <f t="shared" si="47"/>
        <v>362.5</v>
      </c>
      <c r="B732" s="4">
        <f t="shared" si="46"/>
        <v>5.7843934361355709E-2</v>
      </c>
      <c r="C732" s="4">
        <f t="shared" si="48"/>
        <v>0.42904748081748889</v>
      </c>
      <c r="D732" s="34">
        <f t="shared" si="49"/>
        <v>5.3795538221047219E-2</v>
      </c>
    </row>
    <row r="733" spans="1:4">
      <c r="A733" s="7">
        <f t="shared" si="47"/>
        <v>363</v>
      </c>
      <c r="B733" s="4">
        <f t="shared" si="46"/>
        <v>5.7925986563560405E-2</v>
      </c>
      <c r="C733" s="4">
        <f t="shared" si="48"/>
        <v>0.42975135281109078</v>
      </c>
      <c r="D733" s="34">
        <f t="shared" si="49"/>
        <v>5.3807465828158818E-2</v>
      </c>
    </row>
    <row r="734" spans="1:4">
      <c r="A734" s="7">
        <f t="shared" si="47"/>
        <v>363.5</v>
      </c>
      <c r="B734" s="4">
        <f t="shared" si="46"/>
        <v>5.800804513018587E-2</v>
      </c>
      <c r="C734" s="4">
        <f t="shared" si="48"/>
        <v>0.4304555714942111</v>
      </c>
      <c r="D734" s="34">
        <f t="shared" si="49"/>
        <v>5.3819397133502631E-2</v>
      </c>
    </row>
    <row r="735" spans="1:4">
      <c r="A735" s="7">
        <f t="shared" si="47"/>
        <v>364</v>
      </c>
      <c r="B735" s="4">
        <f t="shared" si="46"/>
        <v>5.8090110061725708E-2</v>
      </c>
      <c r="C735" s="4">
        <f t="shared" si="48"/>
        <v>0.43116013703761102</v>
      </c>
      <c r="D735" s="34">
        <f t="shared" si="49"/>
        <v>5.3831332138347072E-2</v>
      </c>
    </row>
    <row r="736" spans="1:4">
      <c r="A736" s="7">
        <f t="shared" si="47"/>
        <v>364.5</v>
      </c>
      <c r="B736" s="4">
        <f t="shared" si="46"/>
        <v>5.8172181358673747E-2</v>
      </c>
      <c r="C736" s="4">
        <f t="shared" si="48"/>
        <v>0.43186504961213501</v>
      </c>
      <c r="D736" s="34">
        <f t="shared" si="49"/>
        <v>5.3843270843960761E-2</v>
      </c>
    </row>
    <row r="737" spans="1:4">
      <c r="A737" s="7">
        <f t="shared" si="47"/>
        <v>365</v>
      </c>
      <c r="B737" s="4">
        <f t="shared" si="46"/>
        <v>5.8254259021523591E-2</v>
      </c>
      <c r="C737" s="4">
        <f t="shared" si="48"/>
        <v>0.43257030938871188</v>
      </c>
      <c r="D737" s="34">
        <f t="shared" si="49"/>
        <v>5.3855213251613049E-2</v>
      </c>
    </row>
    <row r="738" spans="1:4">
      <c r="A738" s="7">
        <f t="shared" si="47"/>
        <v>365.5</v>
      </c>
      <c r="B738" s="4">
        <f t="shared" si="46"/>
        <v>5.8336343050769068E-2</v>
      </c>
      <c r="C738" s="4">
        <f t="shared" si="48"/>
        <v>0.43327591653835484</v>
      </c>
      <c r="D738" s="34">
        <f t="shared" si="49"/>
        <v>5.3867159362573566E-2</v>
      </c>
    </row>
    <row r="739" spans="1:4">
      <c r="A739" s="7">
        <f t="shared" si="47"/>
        <v>366</v>
      </c>
      <c r="B739" s="4">
        <f t="shared" si="46"/>
        <v>5.8418433446904006E-2</v>
      </c>
      <c r="C739" s="4">
        <f t="shared" si="48"/>
        <v>0.43398187123216103</v>
      </c>
      <c r="D739" s="34">
        <f t="shared" si="49"/>
        <v>5.387910917811245E-2</v>
      </c>
    </row>
    <row r="740" spans="1:4">
      <c r="A740" s="7">
        <f t="shared" si="47"/>
        <v>366.5</v>
      </c>
      <c r="B740" s="4">
        <f t="shared" si="46"/>
        <v>5.850053021042223E-2</v>
      </c>
      <c r="C740" s="4">
        <f t="shared" si="48"/>
        <v>0.4346881736413124</v>
      </c>
      <c r="D740" s="34">
        <f t="shared" si="49"/>
        <v>5.389106269950035E-2</v>
      </c>
    </row>
    <row r="741" spans="1:4">
      <c r="A741" s="7">
        <f t="shared" si="47"/>
        <v>367</v>
      </c>
      <c r="B741" s="4">
        <f t="shared" si="46"/>
        <v>5.8582633341817569E-2</v>
      </c>
      <c r="C741" s="4">
        <f t="shared" si="48"/>
        <v>0.4353948239370744</v>
      </c>
      <c r="D741" s="34">
        <f t="shared" si="49"/>
        <v>5.3903019928008361E-2</v>
      </c>
    </row>
    <row r="742" spans="1:4">
      <c r="A742" s="7">
        <f t="shared" si="47"/>
        <v>367.5</v>
      </c>
      <c r="B742" s="4">
        <f t="shared" si="46"/>
        <v>5.8664742841584072E-2</v>
      </c>
      <c r="C742" s="4">
        <f t="shared" si="48"/>
        <v>0.43610182229079753</v>
      </c>
      <c r="D742" s="34">
        <f t="shared" si="49"/>
        <v>5.3914980864907924E-2</v>
      </c>
    </row>
    <row r="743" spans="1:4">
      <c r="A743" s="7">
        <f t="shared" si="47"/>
        <v>368</v>
      </c>
      <c r="B743" s="4">
        <f t="shared" si="46"/>
        <v>5.8746858710215566E-2</v>
      </c>
      <c r="C743" s="4">
        <f t="shared" si="48"/>
        <v>0.43680916887391663</v>
      </c>
      <c r="D743" s="34">
        <f t="shared" si="49"/>
        <v>5.3926945511471182E-2</v>
      </c>
    </row>
    <row r="744" spans="1:4">
      <c r="A744" s="7">
        <f t="shared" si="47"/>
        <v>368.5</v>
      </c>
      <c r="B744" s="4">
        <f t="shared" si="46"/>
        <v>5.88289809482061E-2</v>
      </c>
      <c r="C744" s="4">
        <f t="shared" si="48"/>
        <v>0.43751686385795008</v>
      </c>
      <c r="D744" s="34">
        <f t="shared" si="49"/>
        <v>5.3938913868970463E-2</v>
      </c>
    </row>
    <row r="745" spans="1:4">
      <c r="A745" s="7">
        <f t="shared" si="47"/>
        <v>369</v>
      </c>
      <c r="B745" s="4">
        <f t="shared" si="46"/>
        <v>5.8911109556049723E-2</v>
      </c>
      <c r="C745" s="4">
        <f t="shared" si="48"/>
        <v>0.43822490741450237</v>
      </c>
      <c r="D745" s="34">
        <f t="shared" si="49"/>
        <v>5.3950885938678791E-2</v>
      </c>
    </row>
    <row r="746" spans="1:4">
      <c r="A746" s="7">
        <f t="shared" si="47"/>
        <v>369.5</v>
      </c>
      <c r="B746" s="4">
        <f t="shared" si="46"/>
        <v>5.8993244534240707E-2</v>
      </c>
      <c r="C746" s="4">
        <f t="shared" si="48"/>
        <v>0.43893329971526085</v>
      </c>
      <c r="D746" s="34">
        <f t="shared" si="49"/>
        <v>5.396286172186928E-2</v>
      </c>
    </row>
    <row r="747" spans="1:4">
      <c r="A747" s="7">
        <f t="shared" si="47"/>
        <v>370</v>
      </c>
      <c r="B747" s="4">
        <f t="shared" si="46"/>
        <v>5.907538588327288E-2</v>
      </c>
      <c r="C747" s="4">
        <f t="shared" si="48"/>
        <v>0.43964204093199855</v>
      </c>
      <c r="D747" s="34">
        <f t="shared" si="49"/>
        <v>5.3974841219816071E-2</v>
      </c>
    </row>
    <row r="748" spans="1:4">
      <c r="A748" s="7">
        <f t="shared" si="47"/>
        <v>370.5</v>
      </c>
      <c r="B748" s="4">
        <f t="shared" si="46"/>
        <v>5.9157533603640511E-2</v>
      </c>
      <c r="C748" s="4">
        <f t="shared" si="48"/>
        <v>0.44035113123657266</v>
      </c>
      <c r="D748" s="34">
        <f t="shared" si="49"/>
        <v>5.3986824433793379E-2</v>
      </c>
    </row>
    <row r="749" spans="1:4">
      <c r="A749" s="7">
        <f t="shared" si="47"/>
        <v>371</v>
      </c>
      <c r="B749" s="4">
        <f t="shared" si="46"/>
        <v>5.9239687695837873E-2</v>
      </c>
      <c r="C749" s="4">
        <f t="shared" si="48"/>
        <v>0.44106057080092498</v>
      </c>
      <c r="D749" s="34">
        <f t="shared" si="49"/>
        <v>5.3998811365075866E-2</v>
      </c>
    </row>
    <row r="750" spans="1:4">
      <c r="A750" s="7">
        <f t="shared" si="47"/>
        <v>371.5</v>
      </c>
      <c r="B750" s="4">
        <f t="shared" si="46"/>
        <v>5.9321848160359014E-2</v>
      </c>
      <c r="C750" s="4">
        <f t="shared" si="48"/>
        <v>0.44177035979708212</v>
      </c>
      <c r="D750" s="34">
        <f t="shared" si="49"/>
        <v>5.4010802014938943E-2</v>
      </c>
    </row>
    <row r="751" spans="1:4">
      <c r="A751" s="7">
        <f t="shared" si="47"/>
        <v>372</v>
      </c>
      <c r="B751" s="4">
        <f t="shared" si="46"/>
        <v>5.9404014997698429E-2</v>
      </c>
      <c r="C751" s="4">
        <f t="shared" si="48"/>
        <v>0.44248049839715575</v>
      </c>
      <c r="D751" s="34">
        <f t="shared" si="49"/>
        <v>5.4022796384658144E-2</v>
      </c>
    </row>
    <row r="752" spans="1:4">
      <c r="A752" s="7">
        <f t="shared" si="47"/>
        <v>372.5</v>
      </c>
      <c r="B752" s="4">
        <f t="shared" si="46"/>
        <v>5.9486188208350388E-2</v>
      </c>
      <c r="C752" s="4">
        <f t="shared" si="48"/>
        <v>0.44319098677334146</v>
      </c>
      <c r="D752" s="34">
        <f t="shared" si="49"/>
        <v>5.4034794475509573E-2</v>
      </c>
    </row>
    <row r="753" spans="1:4">
      <c r="A753" s="7">
        <f t="shared" si="47"/>
        <v>373</v>
      </c>
      <c r="B753" s="4">
        <f t="shared" si="46"/>
        <v>5.9568367792809163E-2</v>
      </c>
      <c r="C753" s="4">
        <f t="shared" si="48"/>
        <v>0.44390182509792053</v>
      </c>
      <c r="D753" s="34">
        <f t="shared" si="49"/>
        <v>5.4046796288769995E-2</v>
      </c>
    </row>
    <row r="754" spans="1:4">
      <c r="A754" s="7">
        <f t="shared" si="47"/>
        <v>373.5</v>
      </c>
      <c r="B754" s="4">
        <f t="shared" si="46"/>
        <v>5.9650553751569024E-2</v>
      </c>
      <c r="C754" s="4">
        <f t="shared" si="48"/>
        <v>0.44461301354325844</v>
      </c>
      <c r="D754" s="34">
        <f t="shared" si="49"/>
        <v>5.4058801825716547E-2</v>
      </c>
    </row>
    <row r="755" spans="1:4">
      <c r="A755" s="7">
        <f t="shared" si="47"/>
        <v>374</v>
      </c>
      <c r="B755" s="4">
        <f t="shared" si="46"/>
        <v>5.9732746085124688E-2</v>
      </c>
      <c r="C755" s="4">
        <f t="shared" si="48"/>
        <v>0.44532455228180634</v>
      </c>
      <c r="D755" s="34">
        <f t="shared" si="49"/>
        <v>5.4070811087626562E-2</v>
      </c>
    </row>
    <row r="756" spans="1:4">
      <c r="A756" s="7">
        <f t="shared" si="47"/>
        <v>374.5</v>
      </c>
      <c r="B756" s="4">
        <f t="shared" si="46"/>
        <v>5.9814944793970426E-2</v>
      </c>
      <c r="C756" s="4">
        <f t="shared" si="48"/>
        <v>0.44603644148609933</v>
      </c>
      <c r="D756" s="34">
        <f t="shared" si="49"/>
        <v>5.4082824075778177E-2</v>
      </c>
    </row>
    <row r="757" spans="1:4">
      <c r="A757" s="7">
        <f t="shared" si="47"/>
        <v>375</v>
      </c>
      <c r="B757" s="4">
        <f t="shared" si="46"/>
        <v>5.9897149878600731E-2</v>
      </c>
      <c r="C757" s="4">
        <f t="shared" si="48"/>
        <v>0.44674868132875822</v>
      </c>
      <c r="D757" s="34">
        <f t="shared" si="49"/>
        <v>5.409484079144989E-2</v>
      </c>
    </row>
    <row r="758" spans="1:4">
      <c r="A758" s="7">
        <f t="shared" si="47"/>
        <v>375.5</v>
      </c>
      <c r="B758" s="4">
        <f t="shared" si="46"/>
        <v>5.9979361339510096E-2</v>
      </c>
      <c r="C758" s="4">
        <f t="shared" si="48"/>
        <v>0.44746127198248864</v>
      </c>
      <c r="D758" s="34">
        <f t="shared" si="49"/>
        <v>5.4106861235920685E-2</v>
      </c>
    </row>
    <row r="759" spans="1:4">
      <c r="A759" s="7">
        <f t="shared" si="47"/>
        <v>376</v>
      </c>
      <c r="B759" s="4">
        <f t="shared" si="46"/>
        <v>6.0061579177193236E-2</v>
      </c>
      <c r="C759" s="4">
        <f t="shared" si="48"/>
        <v>0.44817421362008125</v>
      </c>
      <c r="D759" s="34">
        <f t="shared" si="49"/>
        <v>5.4118885410469844E-2</v>
      </c>
    </row>
    <row r="760" spans="1:4">
      <c r="A760" s="7">
        <f t="shared" si="47"/>
        <v>376.5</v>
      </c>
      <c r="B760" s="4">
        <f t="shared" si="46"/>
        <v>6.0143803392144868E-2</v>
      </c>
      <c r="C760" s="4">
        <f t="shared" si="48"/>
        <v>0.44888750641441177</v>
      </c>
      <c r="D760" s="34">
        <f t="shared" si="49"/>
        <v>5.4130913316377122E-2</v>
      </c>
    </row>
    <row r="761" spans="1:4">
      <c r="A761" s="7">
        <f t="shared" si="47"/>
        <v>377</v>
      </c>
      <c r="B761" s="4">
        <f t="shared" si="46"/>
        <v>6.0226033984859484E-2</v>
      </c>
      <c r="C761" s="4">
        <f t="shared" si="48"/>
        <v>0.44960115053844141</v>
      </c>
      <c r="D761" s="34">
        <f t="shared" si="49"/>
        <v>5.4142944954923042E-2</v>
      </c>
    </row>
    <row r="762" spans="1:4">
      <c r="A762" s="7">
        <f t="shared" si="47"/>
        <v>377.5</v>
      </c>
      <c r="B762" s="4">
        <f t="shared" si="46"/>
        <v>6.0308270955831578E-2</v>
      </c>
      <c r="C762" s="4">
        <f t="shared" si="48"/>
        <v>0.45031514616521595</v>
      </c>
      <c r="D762" s="34">
        <f t="shared" si="49"/>
        <v>5.4154980327388538E-2</v>
      </c>
    </row>
    <row r="763" spans="1:4">
      <c r="A763" s="7">
        <f t="shared" si="47"/>
        <v>378</v>
      </c>
      <c r="B763" s="4">
        <f t="shared" si="46"/>
        <v>6.0390514305556309E-2</v>
      </c>
      <c r="C763" s="4">
        <f t="shared" si="48"/>
        <v>0.45102949346786669</v>
      </c>
      <c r="D763" s="34">
        <f t="shared" si="49"/>
        <v>5.4167019435054475E-2</v>
      </c>
    </row>
    <row r="764" spans="1:4">
      <c r="A764" s="7">
        <f t="shared" si="47"/>
        <v>378.5</v>
      </c>
      <c r="B764" s="4">
        <f t="shared" si="46"/>
        <v>6.047276403452817E-2</v>
      </c>
      <c r="C764" s="4">
        <f t="shared" si="48"/>
        <v>0.45174419261961085</v>
      </c>
      <c r="D764" s="34">
        <f t="shared" si="49"/>
        <v>5.4179062279202904E-2</v>
      </c>
    </row>
    <row r="765" spans="1:4">
      <c r="A765" s="7">
        <f t="shared" si="47"/>
        <v>379</v>
      </c>
      <c r="B765" s="4">
        <f t="shared" si="46"/>
        <v>6.05550201432421E-2</v>
      </c>
      <c r="C765" s="4">
        <f t="shared" si="48"/>
        <v>0.4524592437937498</v>
      </c>
      <c r="D765" s="34">
        <f t="shared" si="49"/>
        <v>5.4191108861115819E-2</v>
      </c>
    </row>
    <row r="766" spans="1:4">
      <c r="A766" s="7">
        <f t="shared" si="47"/>
        <v>379.5</v>
      </c>
      <c r="B766" s="4">
        <f t="shared" si="46"/>
        <v>6.0637282632193035E-2</v>
      </c>
      <c r="C766" s="4">
        <f t="shared" si="48"/>
        <v>0.45317464716367106</v>
      </c>
      <c r="D766" s="34">
        <f t="shared" si="49"/>
        <v>5.4203159182075834E-2</v>
      </c>
    </row>
    <row r="767" spans="1:4">
      <c r="A767" s="7">
        <f t="shared" si="47"/>
        <v>380</v>
      </c>
      <c r="B767" s="4">
        <f t="shared" si="46"/>
        <v>6.0719551501875468E-2</v>
      </c>
      <c r="C767" s="4">
        <f t="shared" si="48"/>
        <v>0.45389040290284743</v>
      </c>
      <c r="D767" s="34">
        <f t="shared" si="49"/>
        <v>5.4215213243366429E-2</v>
      </c>
    </row>
    <row r="768" spans="1:4">
      <c r="A768" s="7">
        <f t="shared" si="47"/>
        <v>380.5</v>
      </c>
      <c r="B768" s="4">
        <f t="shared" si="46"/>
        <v>6.080182675278456E-2</v>
      </c>
      <c r="C768" s="4">
        <f t="shared" si="48"/>
        <v>0.45460651118483697</v>
      </c>
      <c r="D768" s="34">
        <f t="shared" si="49"/>
        <v>5.4227271046270967E-2</v>
      </c>
    </row>
    <row r="769" spans="1:4">
      <c r="A769" s="7">
        <f t="shared" si="47"/>
        <v>381</v>
      </c>
      <c r="B769" s="4">
        <f t="shared" si="46"/>
        <v>6.088410838541547E-2</v>
      </c>
      <c r="C769" s="4">
        <f t="shared" si="48"/>
        <v>0.45532297218328321</v>
      </c>
      <c r="D769" s="34">
        <f t="shared" si="49"/>
        <v>5.4239332592073322E-2</v>
      </c>
    </row>
    <row r="770" spans="1:4">
      <c r="A770" s="7">
        <f t="shared" si="47"/>
        <v>381.5</v>
      </c>
      <c r="B770" s="4">
        <f t="shared" si="46"/>
        <v>6.0966396400262912E-2</v>
      </c>
      <c r="C770" s="4">
        <f t="shared" si="48"/>
        <v>0.45603978607191564</v>
      </c>
      <c r="D770" s="34">
        <f t="shared" si="49"/>
        <v>5.4251397882058301E-2</v>
      </c>
    </row>
    <row r="771" spans="1:4">
      <c r="A771" s="7">
        <f t="shared" si="47"/>
        <v>382</v>
      </c>
      <c r="B771" s="4">
        <f t="shared" si="46"/>
        <v>6.1048690797822047E-2</v>
      </c>
      <c r="C771" s="4">
        <f t="shared" si="48"/>
        <v>0.45675695302454877</v>
      </c>
      <c r="D771" s="34">
        <f t="shared" si="49"/>
        <v>5.4263466917510765E-2</v>
      </c>
    </row>
    <row r="772" spans="1:4">
      <c r="A772" s="7">
        <f t="shared" si="47"/>
        <v>382.5</v>
      </c>
      <c r="B772" s="4">
        <f t="shared" si="46"/>
        <v>6.1130991578588034E-2</v>
      </c>
      <c r="C772" s="4">
        <f t="shared" si="48"/>
        <v>0.45747447321508283</v>
      </c>
      <c r="D772" s="34">
        <f t="shared" si="49"/>
        <v>5.4275539699716081E-2</v>
      </c>
    </row>
    <row r="773" spans="1:4">
      <c r="A773" s="7">
        <f t="shared" si="47"/>
        <v>383</v>
      </c>
      <c r="B773" s="4">
        <f t="shared" si="46"/>
        <v>6.1213298743055811E-2</v>
      </c>
      <c r="C773" s="4">
        <f t="shared" si="48"/>
        <v>0.4581923468175042</v>
      </c>
      <c r="D773" s="34">
        <f t="shared" si="49"/>
        <v>5.428761622996036E-2</v>
      </c>
    </row>
    <row r="774" spans="1:4">
      <c r="A774" s="7">
        <f t="shared" si="47"/>
        <v>383.5</v>
      </c>
      <c r="B774" s="4">
        <f t="shared" si="46"/>
        <v>6.1295612291720536E-2</v>
      </c>
      <c r="C774" s="4">
        <f t="shared" si="48"/>
        <v>0.45891057400588431</v>
      </c>
      <c r="D774" s="34">
        <f t="shared" si="49"/>
        <v>5.4299696509529961E-2</v>
      </c>
    </row>
    <row r="775" spans="1:4">
      <c r="A775" s="7">
        <f t="shared" si="47"/>
        <v>384</v>
      </c>
      <c r="B775" s="4">
        <f t="shared" si="46"/>
        <v>6.1377932225077592E-2</v>
      </c>
      <c r="C775" s="4">
        <f t="shared" si="48"/>
        <v>0.45962915495438073</v>
      </c>
      <c r="D775" s="34">
        <f t="shared" si="49"/>
        <v>5.4311780539711599E-2</v>
      </c>
    </row>
    <row r="776" spans="1:4">
      <c r="A776" s="7">
        <f t="shared" si="47"/>
        <v>384.5</v>
      </c>
      <c r="B776" s="4">
        <f t="shared" si="46"/>
        <v>6.1460258543622137E-2</v>
      </c>
      <c r="C776" s="4">
        <f t="shared" si="48"/>
        <v>0.46034808983723652</v>
      </c>
      <c r="D776" s="34">
        <f t="shared" si="49"/>
        <v>5.4323868321792632E-2</v>
      </c>
    </row>
    <row r="777" spans="1:4">
      <c r="A777" s="7">
        <f t="shared" si="47"/>
        <v>385</v>
      </c>
      <c r="B777" s="4">
        <f t="shared" si="46"/>
        <v>6.1542591247849332E-2</v>
      </c>
      <c r="C777" s="4">
        <f t="shared" si="48"/>
        <v>0.4610673788287809</v>
      </c>
      <c r="D777" s="34">
        <f t="shared" si="49"/>
        <v>5.433595985706096E-2</v>
      </c>
    </row>
    <row r="778" spans="1:4">
      <c r="A778" s="7">
        <f t="shared" si="47"/>
        <v>385.5</v>
      </c>
      <c r="B778" s="4">
        <f t="shared" ref="B778:B841" si="50">(EXP($B$3*A778*10^6))-1</f>
        <v>6.1624930338254558E-2</v>
      </c>
      <c r="C778" s="4">
        <f t="shared" si="48"/>
        <v>0.46178702210342859</v>
      </c>
      <c r="D778" s="34">
        <f t="shared" si="49"/>
        <v>5.4348055146804762E-2</v>
      </c>
    </row>
    <row r="779" spans="1:4">
      <c r="A779" s="7">
        <f t="shared" si="47"/>
        <v>386</v>
      </c>
      <c r="B779" s="4">
        <f t="shared" si="50"/>
        <v>6.1707275815333196E-2</v>
      </c>
      <c r="C779" s="4">
        <f t="shared" si="48"/>
        <v>0.46250701983568066</v>
      </c>
      <c r="D779" s="34">
        <f t="shared" si="49"/>
        <v>5.4360154192312771E-2</v>
      </c>
    </row>
    <row r="780" spans="1:4">
      <c r="A780" s="7">
        <f t="shared" si="47"/>
        <v>386.5</v>
      </c>
      <c r="B780" s="4">
        <f t="shared" si="50"/>
        <v>6.1789627679580406E-2</v>
      </c>
      <c r="C780" s="4">
        <f t="shared" si="48"/>
        <v>0.46322737220012367</v>
      </c>
      <c r="D780" s="34">
        <f t="shared" si="49"/>
        <v>5.4372256994874343E-2</v>
      </c>
    </row>
    <row r="781" spans="1:4">
      <c r="A781" s="7">
        <f t="shared" si="47"/>
        <v>387</v>
      </c>
      <c r="B781" s="4">
        <f t="shared" si="50"/>
        <v>6.1871985931492013E-2</v>
      </c>
      <c r="C781" s="4">
        <f t="shared" si="48"/>
        <v>0.46394807937143057</v>
      </c>
      <c r="D781" s="34">
        <f t="shared" si="49"/>
        <v>5.438436355577881E-2</v>
      </c>
    </row>
    <row r="782" spans="1:4">
      <c r="A782" s="7">
        <f t="shared" ref="A782:A845" si="51">A781+0.5</f>
        <v>387.5</v>
      </c>
      <c r="B782" s="4">
        <f t="shared" si="50"/>
        <v>6.1954350571563177E-2</v>
      </c>
      <c r="C782" s="4">
        <f t="shared" ref="C782:C845" si="52">(EXP($B$4*A782*10^6))-1</f>
        <v>0.46466914152436001</v>
      </c>
      <c r="D782" s="34">
        <f t="shared" ref="D782:D845" si="53">(1/137.88)*(C782/B782)</f>
        <v>5.4396473876316562E-2</v>
      </c>
    </row>
    <row r="783" spans="1:4">
      <c r="A783" s="7">
        <f t="shared" si="51"/>
        <v>388</v>
      </c>
      <c r="B783" s="4">
        <f t="shared" si="50"/>
        <v>6.2036721600289724E-2</v>
      </c>
      <c r="C783" s="4">
        <f t="shared" si="52"/>
        <v>0.4653905588337568</v>
      </c>
      <c r="D783" s="34">
        <f t="shared" si="53"/>
        <v>5.44085879577779E-2</v>
      </c>
    </row>
    <row r="784" spans="1:4">
      <c r="A784" s="7">
        <f t="shared" si="51"/>
        <v>388.5</v>
      </c>
      <c r="B784" s="4">
        <f t="shared" si="50"/>
        <v>6.211909901816659E-2</v>
      </c>
      <c r="C784" s="4">
        <f t="shared" si="52"/>
        <v>0.46611233147455211</v>
      </c>
      <c r="D784" s="34">
        <f t="shared" si="53"/>
        <v>5.442070580145443E-2</v>
      </c>
    </row>
    <row r="785" spans="1:4">
      <c r="A785" s="7">
        <f t="shared" si="51"/>
        <v>389</v>
      </c>
      <c r="B785" s="4">
        <f t="shared" si="50"/>
        <v>6.2201482825690046E-2</v>
      </c>
      <c r="C785" s="4">
        <f t="shared" si="52"/>
        <v>0.46683445962176284</v>
      </c>
      <c r="D785" s="34">
        <f t="shared" si="53"/>
        <v>5.4432827408637072E-2</v>
      </c>
    </row>
    <row r="786" spans="1:4">
      <c r="A786" s="7">
        <f t="shared" si="51"/>
        <v>389.5</v>
      </c>
      <c r="B786" s="4">
        <f t="shared" si="50"/>
        <v>6.2283873023355252E-2</v>
      </c>
      <c r="C786" s="4">
        <f t="shared" si="52"/>
        <v>0.4675569434504927</v>
      </c>
      <c r="D786" s="34">
        <f t="shared" si="53"/>
        <v>5.4444952780618262E-2</v>
      </c>
    </row>
    <row r="787" spans="1:4">
      <c r="A787" s="7">
        <f t="shared" si="51"/>
        <v>390</v>
      </c>
      <c r="B787" s="4">
        <f t="shared" si="50"/>
        <v>6.2366269611658032E-2</v>
      </c>
      <c r="C787" s="4">
        <f t="shared" si="52"/>
        <v>0.4682797831359311</v>
      </c>
      <c r="D787" s="34">
        <f t="shared" si="53"/>
        <v>5.4457081918690295E-2</v>
      </c>
    </row>
    <row r="788" spans="1:4">
      <c r="A788" s="7">
        <f t="shared" si="51"/>
        <v>390.5</v>
      </c>
      <c r="B788" s="4">
        <f t="shared" si="50"/>
        <v>6.244867259109399E-2</v>
      </c>
      <c r="C788" s="4">
        <f t="shared" si="52"/>
        <v>0.46900297885335385</v>
      </c>
      <c r="D788" s="34">
        <f t="shared" si="53"/>
        <v>5.4469214824146191E-2</v>
      </c>
    </row>
    <row r="789" spans="1:4">
      <c r="A789" s="7">
        <f t="shared" si="51"/>
        <v>391</v>
      </c>
      <c r="B789" s="4">
        <f t="shared" si="50"/>
        <v>6.2531081962158952E-2</v>
      </c>
      <c r="C789" s="4">
        <f t="shared" si="52"/>
        <v>0.46972653077812332</v>
      </c>
      <c r="D789" s="34">
        <f t="shared" si="53"/>
        <v>5.4481351498279311E-2</v>
      </c>
    </row>
    <row r="790" spans="1:4">
      <c r="A790" s="7">
        <f t="shared" si="51"/>
        <v>391.5</v>
      </c>
      <c r="B790" s="4">
        <f t="shared" si="50"/>
        <v>6.2613497725348521E-2</v>
      </c>
      <c r="C790" s="4">
        <f t="shared" si="52"/>
        <v>0.47045043908568784</v>
      </c>
      <c r="D790" s="34">
        <f t="shared" si="53"/>
        <v>5.4493491942383634E-2</v>
      </c>
    </row>
    <row r="791" spans="1:4">
      <c r="A791" s="7">
        <f t="shared" si="51"/>
        <v>392</v>
      </c>
      <c r="B791" s="4">
        <f t="shared" si="50"/>
        <v>6.2695919881158968E-2</v>
      </c>
      <c r="C791" s="4">
        <f t="shared" si="52"/>
        <v>0.47117470395158279</v>
      </c>
      <c r="D791" s="34">
        <f t="shared" si="53"/>
        <v>5.4505636157753168E-2</v>
      </c>
    </row>
    <row r="792" spans="1:4">
      <c r="A792" s="7">
        <f t="shared" si="51"/>
        <v>392.5</v>
      </c>
      <c r="B792" s="4">
        <f t="shared" si="50"/>
        <v>6.2778348430085451E-2</v>
      </c>
      <c r="C792" s="4">
        <f t="shared" si="52"/>
        <v>0.47189932555142966</v>
      </c>
      <c r="D792" s="34">
        <f t="shared" si="53"/>
        <v>5.4517784145683333E-2</v>
      </c>
    </row>
    <row r="793" spans="1:4">
      <c r="A793" s="7">
        <f t="shared" si="51"/>
        <v>393</v>
      </c>
      <c r="B793" s="4">
        <f t="shared" si="50"/>
        <v>6.2860783372624462E-2</v>
      </c>
      <c r="C793" s="4">
        <f t="shared" si="52"/>
        <v>0.47262430406093592</v>
      </c>
      <c r="D793" s="34">
        <f t="shared" si="53"/>
        <v>5.4529935907468831E-2</v>
      </c>
    </row>
    <row r="794" spans="1:4">
      <c r="A794" s="7">
        <f t="shared" si="51"/>
        <v>393.5</v>
      </c>
      <c r="B794" s="4">
        <f t="shared" si="50"/>
        <v>6.2943224709271384E-2</v>
      </c>
      <c r="C794" s="4">
        <f t="shared" si="52"/>
        <v>0.47334963965589649</v>
      </c>
      <c r="D794" s="34">
        <f t="shared" si="53"/>
        <v>5.4542091444405957E-2</v>
      </c>
    </row>
    <row r="795" spans="1:4">
      <c r="A795" s="7">
        <f t="shared" si="51"/>
        <v>394</v>
      </c>
      <c r="B795" s="4">
        <f t="shared" si="50"/>
        <v>6.3025672440522706E-2</v>
      </c>
      <c r="C795" s="4">
        <f t="shared" si="52"/>
        <v>0.47407533251219247</v>
      </c>
      <c r="D795" s="34">
        <f t="shared" si="53"/>
        <v>5.4554250757790475E-2</v>
      </c>
    </row>
    <row r="796" spans="1:4">
      <c r="A796" s="7">
        <f t="shared" si="51"/>
        <v>394.5</v>
      </c>
      <c r="B796" s="4">
        <f t="shared" si="50"/>
        <v>6.3108126566874034E-2</v>
      </c>
      <c r="C796" s="4">
        <f t="shared" si="52"/>
        <v>0.47480138280579154</v>
      </c>
      <c r="D796" s="34">
        <f t="shared" si="53"/>
        <v>5.4566413848919436E-2</v>
      </c>
    </row>
    <row r="797" spans="1:4">
      <c r="A797" s="7">
        <f t="shared" si="51"/>
        <v>395</v>
      </c>
      <c r="B797" s="4">
        <f t="shared" si="50"/>
        <v>6.3190587088821859E-2</v>
      </c>
      <c r="C797" s="4">
        <f t="shared" si="52"/>
        <v>0.47552779071274798</v>
      </c>
      <c r="D797" s="34">
        <f t="shared" si="53"/>
        <v>5.4578580719089602E-2</v>
      </c>
    </row>
    <row r="798" spans="1:4">
      <c r="A798" s="7">
        <f t="shared" si="51"/>
        <v>395.5</v>
      </c>
      <c r="B798" s="4">
        <f t="shared" si="50"/>
        <v>6.3273054006861562E-2</v>
      </c>
      <c r="C798" s="4">
        <f t="shared" si="52"/>
        <v>0.47625455640920311</v>
      </c>
      <c r="D798" s="34">
        <f t="shared" si="53"/>
        <v>5.4590751369599261E-2</v>
      </c>
    </row>
    <row r="799" spans="1:4">
      <c r="A799" s="7">
        <f t="shared" si="51"/>
        <v>396</v>
      </c>
      <c r="B799" s="4">
        <f t="shared" si="50"/>
        <v>6.3355527321489857E-2</v>
      </c>
      <c r="C799" s="4">
        <f t="shared" si="52"/>
        <v>0.47698168007138464</v>
      </c>
      <c r="D799" s="34">
        <f t="shared" si="53"/>
        <v>5.4602925801745986E-2</v>
      </c>
    </row>
    <row r="800" spans="1:4">
      <c r="A800" s="7">
        <f t="shared" si="51"/>
        <v>396.5</v>
      </c>
      <c r="B800" s="4">
        <f t="shared" si="50"/>
        <v>6.3438007033202792E-2</v>
      </c>
      <c r="C800" s="4">
        <f t="shared" si="52"/>
        <v>0.47770916187560752</v>
      </c>
      <c r="D800" s="34">
        <f t="shared" si="53"/>
        <v>5.4615104016828495E-2</v>
      </c>
    </row>
    <row r="801" spans="1:5">
      <c r="A801" s="7">
        <f t="shared" si="51"/>
        <v>397</v>
      </c>
      <c r="B801" s="4">
        <f t="shared" si="50"/>
        <v>6.3520493142496415E-2</v>
      </c>
      <c r="C801" s="4">
        <f t="shared" si="52"/>
        <v>0.47843700199827288</v>
      </c>
      <c r="D801" s="34">
        <f t="shared" si="53"/>
        <v>5.4627286016145929E-2</v>
      </c>
    </row>
    <row r="802" spans="1:5">
      <c r="A802" s="7">
        <f t="shared" si="51"/>
        <v>397.5</v>
      </c>
      <c r="B802" s="4">
        <f t="shared" si="50"/>
        <v>6.3602985649866994E-2</v>
      </c>
      <c r="C802" s="4">
        <f t="shared" si="52"/>
        <v>0.47916520061586954</v>
      </c>
      <c r="D802" s="34">
        <f t="shared" si="53"/>
        <v>5.4639471800997846E-2</v>
      </c>
    </row>
    <row r="803" spans="1:5">
      <c r="A803" s="7">
        <f t="shared" si="51"/>
        <v>398</v>
      </c>
      <c r="B803" s="4">
        <f t="shared" si="50"/>
        <v>6.3685484555810801E-2</v>
      </c>
      <c r="C803" s="4">
        <f t="shared" si="52"/>
        <v>0.47989375790497246</v>
      </c>
      <c r="D803" s="34">
        <f t="shared" si="53"/>
        <v>5.4651661372684193E-2</v>
      </c>
    </row>
    <row r="804" spans="1:5">
      <c r="A804" s="7">
        <f t="shared" si="51"/>
        <v>398.5</v>
      </c>
      <c r="B804" s="4">
        <f t="shared" si="50"/>
        <v>6.3767989860824104E-2</v>
      </c>
      <c r="C804" s="4">
        <f t="shared" si="52"/>
        <v>0.48062267404224412</v>
      </c>
      <c r="D804" s="34">
        <f t="shared" si="53"/>
        <v>5.4663854732505533E-2</v>
      </c>
    </row>
    <row r="805" spans="1:5">
      <c r="A805" s="7">
        <f t="shared" si="51"/>
        <v>399</v>
      </c>
      <c r="B805" s="4">
        <f t="shared" si="50"/>
        <v>6.3850501565403395E-2</v>
      </c>
      <c r="C805" s="4">
        <f t="shared" si="52"/>
        <v>0.4813519492044338</v>
      </c>
      <c r="D805" s="34">
        <f t="shared" si="53"/>
        <v>5.4676051881762659E-2</v>
      </c>
    </row>
    <row r="806" spans="1:5">
      <c r="A806" s="7">
        <f t="shared" si="51"/>
        <v>399.5</v>
      </c>
      <c r="B806" s="4">
        <f t="shared" si="50"/>
        <v>6.3933019670044944E-2</v>
      </c>
      <c r="C806" s="4">
        <f t="shared" si="52"/>
        <v>0.48208158356837805</v>
      </c>
      <c r="D806" s="34">
        <f t="shared" si="53"/>
        <v>5.468825282175712E-2</v>
      </c>
    </row>
    <row r="807" spans="1:5">
      <c r="A807" s="7">
        <f t="shared" si="51"/>
        <v>400</v>
      </c>
      <c r="B807" s="4">
        <f t="shared" si="50"/>
        <v>6.4015544175245243E-2</v>
      </c>
      <c r="C807" s="4">
        <f t="shared" si="52"/>
        <v>0.48281157731100022</v>
      </c>
      <c r="D807" s="34">
        <f t="shared" si="53"/>
        <v>5.4700457553790757E-2</v>
      </c>
      <c r="E807" s="2">
        <f>1/C807</f>
        <v>2.0712013692162481</v>
      </c>
    </row>
    <row r="808" spans="1:5">
      <c r="A808" s="7">
        <f t="shared" si="51"/>
        <v>400.5</v>
      </c>
      <c r="B808" s="4">
        <f t="shared" si="50"/>
        <v>6.4098075081500561E-2</v>
      </c>
      <c r="C808" s="4">
        <f t="shared" si="52"/>
        <v>0.48354193060931094</v>
      </c>
      <c r="D808" s="34">
        <f t="shared" si="53"/>
        <v>5.4712666079166104E-2</v>
      </c>
    </row>
    <row r="809" spans="1:5">
      <c r="A809" s="7">
        <f t="shared" si="51"/>
        <v>401</v>
      </c>
      <c r="B809" s="4">
        <f t="shared" si="50"/>
        <v>6.4180612389307612E-2</v>
      </c>
      <c r="C809" s="4">
        <f t="shared" si="52"/>
        <v>0.4842726436404079</v>
      </c>
      <c r="D809" s="34">
        <f t="shared" si="53"/>
        <v>5.4724878399185786E-2</v>
      </c>
    </row>
    <row r="810" spans="1:5">
      <c r="A810" s="7">
        <f t="shared" si="51"/>
        <v>401.5</v>
      </c>
      <c r="B810" s="4">
        <f t="shared" si="50"/>
        <v>6.426315609916311E-2</v>
      </c>
      <c r="C810" s="4">
        <f t="shared" si="52"/>
        <v>0.48500371658147645</v>
      </c>
      <c r="D810" s="34">
        <f t="shared" si="53"/>
        <v>5.4737094515153031E-2</v>
      </c>
    </row>
    <row r="811" spans="1:5">
      <c r="A811" s="7">
        <f t="shared" si="51"/>
        <v>402</v>
      </c>
      <c r="B811" s="4">
        <f t="shared" si="50"/>
        <v>6.4345706211563103E-2</v>
      </c>
      <c r="C811" s="4">
        <f t="shared" si="52"/>
        <v>0.48573514960978836</v>
      </c>
      <c r="D811" s="34">
        <f t="shared" si="53"/>
        <v>5.4749314428372005E-2</v>
      </c>
    </row>
    <row r="812" spans="1:5">
      <c r="A812" s="7">
        <f t="shared" si="51"/>
        <v>402.5</v>
      </c>
      <c r="B812" s="4">
        <f t="shared" si="50"/>
        <v>6.4428262727004526E-2</v>
      </c>
      <c r="C812" s="4">
        <f t="shared" si="52"/>
        <v>0.48646694290270398</v>
      </c>
      <c r="D812" s="34">
        <f t="shared" si="53"/>
        <v>5.4761538140146789E-2</v>
      </c>
    </row>
    <row r="813" spans="1:5">
      <c r="A813" s="7">
        <f t="shared" si="51"/>
        <v>403</v>
      </c>
      <c r="B813" s="4">
        <f t="shared" si="50"/>
        <v>6.4510825645984093E-2</v>
      </c>
      <c r="C813" s="4">
        <f t="shared" si="52"/>
        <v>0.4871990966376698</v>
      </c>
      <c r="D813" s="34">
        <f t="shared" si="53"/>
        <v>5.4773765651782026E-2</v>
      </c>
    </row>
    <row r="814" spans="1:5">
      <c r="A814" s="7">
        <f t="shared" si="51"/>
        <v>403.5</v>
      </c>
      <c r="B814" s="4">
        <f t="shared" si="50"/>
        <v>6.4593394968998519E-2</v>
      </c>
      <c r="C814" s="4">
        <f t="shared" si="52"/>
        <v>0.48793161099222027</v>
      </c>
      <c r="D814" s="34">
        <f t="shared" si="53"/>
        <v>5.4785996964582903E-2</v>
      </c>
    </row>
    <row r="815" spans="1:5">
      <c r="A815" s="7">
        <f t="shared" si="51"/>
        <v>404</v>
      </c>
      <c r="B815" s="4">
        <f t="shared" si="50"/>
        <v>6.4675970696544294E-2</v>
      </c>
      <c r="C815" s="4">
        <f t="shared" si="52"/>
        <v>0.48866448614397728</v>
      </c>
      <c r="D815" s="34">
        <f t="shared" si="53"/>
        <v>5.4798232079855326E-2</v>
      </c>
    </row>
    <row r="816" spans="1:5">
      <c r="A816" s="7">
        <f t="shared" si="51"/>
        <v>404.5</v>
      </c>
      <c r="B816" s="4">
        <f t="shared" si="50"/>
        <v>6.4758552829118354E-2</v>
      </c>
      <c r="C816" s="4">
        <f t="shared" si="52"/>
        <v>0.48939772227065026</v>
      </c>
      <c r="D816" s="34">
        <f t="shared" si="53"/>
        <v>5.4810470998905327E-2</v>
      </c>
    </row>
    <row r="817" spans="1:4">
      <c r="A817" s="7">
        <f t="shared" si="51"/>
        <v>405</v>
      </c>
      <c r="B817" s="4">
        <f t="shared" si="50"/>
        <v>6.4841141367217636E-2</v>
      </c>
      <c r="C817" s="4">
        <f t="shared" si="52"/>
        <v>0.49013131955003586</v>
      </c>
      <c r="D817" s="34">
        <f t="shared" si="53"/>
        <v>5.4822713723039408E-2</v>
      </c>
    </row>
    <row r="818" spans="1:4">
      <c r="A818" s="7">
        <f t="shared" si="51"/>
        <v>405.5</v>
      </c>
      <c r="B818" s="4">
        <f t="shared" si="50"/>
        <v>6.4923736311338631E-2</v>
      </c>
      <c r="C818" s="4">
        <f t="shared" si="52"/>
        <v>0.49086527816001846</v>
      </c>
      <c r="D818" s="34">
        <f t="shared" si="53"/>
        <v>5.4834960253564984E-2</v>
      </c>
    </row>
    <row r="819" spans="1:4">
      <c r="A819" s="7">
        <f t="shared" si="51"/>
        <v>406</v>
      </c>
      <c r="B819" s="4">
        <f t="shared" si="50"/>
        <v>6.5006337661978497E-2</v>
      </c>
      <c r="C819" s="4">
        <f t="shared" si="52"/>
        <v>0.49159959827857036</v>
      </c>
      <c r="D819" s="34">
        <f t="shared" si="53"/>
        <v>5.4847210591789437E-2</v>
      </c>
    </row>
    <row r="820" spans="1:4">
      <c r="A820" s="7">
        <f t="shared" si="51"/>
        <v>406.5</v>
      </c>
      <c r="B820" s="4">
        <f t="shared" si="50"/>
        <v>6.508894541963417E-2</v>
      </c>
      <c r="C820" s="4">
        <f t="shared" si="52"/>
        <v>0.49233428008375091</v>
      </c>
      <c r="D820" s="34">
        <f t="shared" si="53"/>
        <v>5.4859464739020786E-2</v>
      </c>
    </row>
    <row r="821" spans="1:4">
      <c r="A821" s="7">
        <f t="shared" si="51"/>
        <v>407</v>
      </c>
      <c r="B821" s="4">
        <f t="shared" si="50"/>
        <v>6.5171559584802363E-2</v>
      </c>
      <c r="C821" s="4">
        <f t="shared" si="52"/>
        <v>0.49306932375370782</v>
      </c>
      <c r="D821" s="34">
        <f t="shared" si="53"/>
        <v>5.4871722696567801E-2</v>
      </c>
    </row>
    <row r="822" spans="1:4">
      <c r="A822" s="7">
        <f t="shared" si="51"/>
        <v>407.5</v>
      </c>
      <c r="B822" s="4">
        <f t="shared" si="50"/>
        <v>6.5254180157980457E-2</v>
      </c>
      <c r="C822" s="4">
        <f t="shared" si="52"/>
        <v>0.49380472946667608</v>
      </c>
      <c r="D822" s="34">
        <f t="shared" si="53"/>
        <v>5.4883984465739166E-2</v>
      </c>
    </row>
    <row r="823" spans="1:4">
      <c r="A823" s="7">
        <f t="shared" si="51"/>
        <v>408</v>
      </c>
      <c r="B823" s="4">
        <f t="shared" si="50"/>
        <v>6.5336807139665165E-2</v>
      </c>
      <c r="C823" s="4">
        <f t="shared" si="52"/>
        <v>0.49454049740097861</v>
      </c>
      <c r="D823" s="34">
        <f t="shared" si="53"/>
        <v>5.4896250047844639E-2</v>
      </c>
    </row>
    <row r="824" spans="1:4">
      <c r="A824" s="7">
        <f t="shared" si="51"/>
        <v>408.5</v>
      </c>
      <c r="B824" s="4">
        <f t="shared" si="50"/>
        <v>6.5419440530353645E-2</v>
      </c>
      <c r="C824" s="4">
        <f t="shared" si="52"/>
        <v>0.49527662773502645</v>
      </c>
      <c r="D824" s="34">
        <f t="shared" si="53"/>
        <v>5.4908519444194143E-2</v>
      </c>
    </row>
    <row r="825" spans="1:4">
      <c r="A825" s="7">
        <f t="shared" si="51"/>
        <v>409</v>
      </c>
      <c r="B825" s="4">
        <f t="shared" si="50"/>
        <v>6.5502080330543055E-2</v>
      </c>
      <c r="C825" s="4">
        <f t="shared" si="52"/>
        <v>0.49601312064731773</v>
      </c>
      <c r="D825" s="34">
        <f t="shared" si="53"/>
        <v>5.4920792656098047E-2</v>
      </c>
    </row>
    <row r="826" spans="1:4">
      <c r="A826" s="7">
        <f t="shared" si="51"/>
        <v>409.5</v>
      </c>
      <c r="B826" s="4">
        <f t="shared" si="50"/>
        <v>6.5584726540730554E-2</v>
      </c>
      <c r="C826" s="4">
        <f t="shared" si="52"/>
        <v>0.49674997631643936</v>
      </c>
      <c r="D826" s="34">
        <f t="shared" si="53"/>
        <v>5.4933069684867268E-2</v>
      </c>
    </row>
    <row r="827" spans="1:4">
      <c r="A827" s="7">
        <f t="shared" si="51"/>
        <v>410</v>
      </c>
      <c r="B827" s="4">
        <f t="shared" si="50"/>
        <v>6.5667379161413519E-2</v>
      </c>
      <c r="C827" s="4">
        <f t="shared" si="52"/>
        <v>0.49748719492106597</v>
      </c>
      <c r="D827" s="34">
        <f t="shared" si="53"/>
        <v>5.4945350531813091E-2</v>
      </c>
    </row>
    <row r="828" spans="1:4">
      <c r="A828" s="7">
        <f t="shared" si="51"/>
        <v>410.5</v>
      </c>
      <c r="B828" s="4">
        <f t="shared" si="50"/>
        <v>6.5750038193088667E-2</v>
      </c>
      <c r="C828" s="4">
        <f t="shared" si="52"/>
        <v>0.49822477663995945</v>
      </c>
      <c r="D828" s="34">
        <f t="shared" si="53"/>
        <v>5.4957635198247728E-2</v>
      </c>
    </row>
    <row r="829" spans="1:4">
      <c r="A829" s="7">
        <f t="shared" si="51"/>
        <v>411</v>
      </c>
      <c r="B829" s="4">
        <f t="shared" si="50"/>
        <v>6.583270363625382E-2</v>
      </c>
      <c r="C829" s="4">
        <f t="shared" si="52"/>
        <v>0.4989627216519712</v>
      </c>
      <c r="D829" s="34">
        <f t="shared" si="53"/>
        <v>5.496992368548316E-2</v>
      </c>
    </row>
    <row r="830" spans="1:4">
      <c r="A830" s="7">
        <f t="shared" si="51"/>
        <v>411.5</v>
      </c>
      <c r="B830" s="4">
        <f t="shared" si="50"/>
        <v>6.5915375491406136E-2</v>
      </c>
      <c r="C830" s="4">
        <f t="shared" si="52"/>
        <v>0.49970103013603939</v>
      </c>
      <c r="D830" s="34">
        <f t="shared" si="53"/>
        <v>5.4982215994832273E-2</v>
      </c>
    </row>
    <row r="831" spans="1:4">
      <c r="A831" s="7">
        <f t="shared" si="51"/>
        <v>412</v>
      </c>
      <c r="B831" s="4">
        <f t="shared" si="50"/>
        <v>6.5998053759042774E-2</v>
      </c>
      <c r="C831" s="4">
        <f t="shared" si="52"/>
        <v>0.50043970227119106</v>
      </c>
      <c r="D831" s="34">
        <f t="shared" si="53"/>
        <v>5.4994512127608558E-2</v>
      </c>
    </row>
    <row r="832" spans="1:4">
      <c r="A832" s="7">
        <f t="shared" si="51"/>
        <v>412.5</v>
      </c>
      <c r="B832" s="4">
        <f t="shared" si="50"/>
        <v>6.6080738439661335E-2</v>
      </c>
      <c r="C832" s="4">
        <f t="shared" si="52"/>
        <v>0.50117873823654091</v>
      </c>
      <c r="D832" s="34">
        <f t="shared" si="53"/>
        <v>5.5006812085125589E-2</v>
      </c>
    </row>
    <row r="833" spans="1:4">
      <c r="A833" s="7">
        <f t="shared" si="51"/>
        <v>413</v>
      </c>
      <c r="B833" s="4">
        <f t="shared" si="50"/>
        <v>6.6163429533758977E-2</v>
      </c>
      <c r="C833" s="4">
        <f t="shared" si="52"/>
        <v>0.5019181382112925</v>
      </c>
      <c r="D833" s="34">
        <f t="shared" si="53"/>
        <v>5.5019115868697878E-2</v>
      </c>
    </row>
    <row r="834" spans="1:4">
      <c r="A834" s="7">
        <f t="shared" si="51"/>
        <v>413.5</v>
      </c>
      <c r="B834" s="4">
        <f t="shared" si="50"/>
        <v>6.6246127041833525E-2</v>
      </c>
      <c r="C834" s="4">
        <f t="shared" si="52"/>
        <v>0.50265790237473684</v>
      </c>
      <c r="D834" s="34">
        <f t="shared" si="53"/>
        <v>5.5031423479639803E-2</v>
      </c>
    </row>
    <row r="835" spans="1:4">
      <c r="A835" s="7">
        <f t="shared" si="51"/>
        <v>414</v>
      </c>
      <c r="B835" s="4">
        <f t="shared" si="50"/>
        <v>6.6328830964382357E-2</v>
      </c>
      <c r="C835" s="4">
        <f t="shared" si="52"/>
        <v>0.50339803090625401</v>
      </c>
      <c r="D835" s="34">
        <f t="shared" si="53"/>
        <v>5.5043734919266701E-2</v>
      </c>
    </row>
    <row r="836" spans="1:4">
      <c r="A836" s="7">
        <f t="shared" si="51"/>
        <v>414.5</v>
      </c>
      <c r="B836" s="4">
        <f t="shared" si="50"/>
        <v>6.6411541301902854E-2</v>
      </c>
      <c r="C836" s="4">
        <f t="shared" si="52"/>
        <v>0.50413852398531245</v>
      </c>
      <c r="D836" s="34">
        <f t="shared" si="53"/>
        <v>5.5056050188894444E-2</v>
      </c>
    </row>
    <row r="837" spans="1:4">
      <c r="A837" s="7">
        <f t="shared" si="51"/>
        <v>415</v>
      </c>
      <c r="B837" s="4">
        <f t="shared" si="50"/>
        <v>6.6494258054892619E-2</v>
      </c>
      <c r="C837" s="4">
        <f t="shared" si="52"/>
        <v>0.50487938179146785</v>
      </c>
      <c r="D837" s="34">
        <f t="shared" si="53"/>
        <v>5.5068369289839075E-2</v>
      </c>
    </row>
    <row r="838" spans="1:4">
      <c r="A838" s="7">
        <f t="shared" si="51"/>
        <v>415.5</v>
      </c>
      <c r="B838" s="4">
        <f t="shared" si="50"/>
        <v>6.6576981223849474E-2</v>
      </c>
      <c r="C838" s="4">
        <f t="shared" si="52"/>
        <v>0.50562060450436608</v>
      </c>
      <c r="D838" s="34">
        <f t="shared" si="53"/>
        <v>5.5080692223417181E-2</v>
      </c>
    </row>
    <row r="839" spans="1:4">
      <c r="A839" s="7">
        <f t="shared" si="51"/>
        <v>416</v>
      </c>
      <c r="B839" s="4">
        <f t="shared" si="50"/>
        <v>6.66597108092708E-2</v>
      </c>
      <c r="C839" s="4">
        <f t="shared" si="52"/>
        <v>0.50636219230374002</v>
      </c>
      <c r="D839" s="34">
        <f t="shared" si="53"/>
        <v>5.5093018990946041E-2</v>
      </c>
    </row>
    <row r="840" spans="1:4">
      <c r="A840" s="7">
        <f t="shared" si="51"/>
        <v>416.5</v>
      </c>
      <c r="B840" s="4">
        <f t="shared" si="50"/>
        <v>6.6742446811654643E-2</v>
      </c>
      <c r="C840" s="4">
        <f t="shared" si="52"/>
        <v>0.50710414536941184</v>
      </c>
      <c r="D840" s="34">
        <f t="shared" si="53"/>
        <v>5.510534959374299E-2</v>
      </c>
    </row>
    <row r="841" spans="1:4">
      <c r="A841" s="7">
        <f t="shared" si="51"/>
        <v>417</v>
      </c>
      <c r="B841" s="4">
        <f t="shared" si="50"/>
        <v>6.6825189231498383E-2</v>
      </c>
      <c r="C841" s="4">
        <f t="shared" si="52"/>
        <v>0.50784646388129207</v>
      </c>
      <c r="D841" s="34">
        <f t="shared" si="53"/>
        <v>5.5117684033126398E-2</v>
      </c>
    </row>
    <row r="842" spans="1:4">
      <c r="A842" s="7">
        <f t="shared" si="51"/>
        <v>417.5</v>
      </c>
      <c r="B842" s="4">
        <f t="shared" ref="B842:B905" si="54">(EXP($B$3*A842*10^6))-1</f>
        <v>6.6907938069300066E-2</v>
      </c>
      <c r="C842" s="4">
        <f t="shared" si="52"/>
        <v>0.50858914801937982</v>
      </c>
      <c r="D842" s="34">
        <f t="shared" si="53"/>
        <v>5.5130022310414591E-2</v>
      </c>
    </row>
    <row r="843" spans="1:4">
      <c r="A843" s="7">
        <f t="shared" si="51"/>
        <v>418</v>
      </c>
      <c r="B843" s="4">
        <f t="shared" si="54"/>
        <v>6.6990693325557293E-2</v>
      </c>
      <c r="C843" s="4">
        <f t="shared" si="52"/>
        <v>0.50933219796376283</v>
      </c>
      <c r="D843" s="34">
        <f t="shared" si="53"/>
        <v>5.5142364426926778E-2</v>
      </c>
    </row>
    <row r="844" spans="1:4">
      <c r="A844" s="7">
        <f t="shared" si="51"/>
        <v>418.5</v>
      </c>
      <c r="B844" s="4">
        <f t="shared" si="54"/>
        <v>6.7073455000768112E-2</v>
      </c>
      <c r="C844" s="4">
        <f t="shared" si="52"/>
        <v>0.51007561389461809</v>
      </c>
      <c r="D844" s="34">
        <f t="shared" si="53"/>
        <v>5.5154710383982369E-2</v>
      </c>
    </row>
    <row r="845" spans="1:4">
      <c r="A845" s="7">
        <f t="shared" si="51"/>
        <v>419</v>
      </c>
      <c r="B845" s="4">
        <f t="shared" si="54"/>
        <v>6.7156223095430345E-2</v>
      </c>
      <c r="C845" s="4">
        <f t="shared" si="52"/>
        <v>0.51081939599221027</v>
      </c>
      <c r="D845" s="34">
        <f t="shared" si="53"/>
        <v>5.5167060182901337E-2</v>
      </c>
    </row>
    <row r="846" spans="1:4">
      <c r="A846" s="7">
        <f t="shared" ref="A846:A909" si="55">A845+0.5</f>
        <v>419.5</v>
      </c>
      <c r="B846" s="4">
        <f t="shared" si="54"/>
        <v>6.7238997610041817E-2</v>
      </c>
      <c r="C846" s="4">
        <f t="shared" ref="C846:C909" si="56">(EXP($B$4*A846*10^6))-1</f>
        <v>0.51156354443689378</v>
      </c>
      <c r="D846" s="34">
        <f t="shared" ref="D846:D909" si="57">(1/137.88)*(C846/B846)</f>
        <v>5.5179413825004291E-2</v>
      </c>
    </row>
    <row r="847" spans="1:4">
      <c r="A847" s="7">
        <f t="shared" si="55"/>
        <v>420</v>
      </c>
      <c r="B847" s="4">
        <f t="shared" si="54"/>
        <v>6.7321778545100575E-2</v>
      </c>
      <c r="C847" s="4">
        <f t="shared" si="56"/>
        <v>0.51230805940911139</v>
      </c>
      <c r="D847" s="34">
        <f t="shared" si="57"/>
        <v>5.5191771311612119E-2</v>
      </c>
    </row>
    <row r="848" spans="1:4">
      <c r="A848" s="7">
        <f t="shared" si="55"/>
        <v>420.5</v>
      </c>
      <c r="B848" s="4">
        <f t="shared" si="54"/>
        <v>6.7404565901104663E-2</v>
      </c>
      <c r="C848" s="4">
        <f t="shared" si="56"/>
        <v>0.51305294108939492</v>
      </c>
      <c r="D848" s="34">
        <f t="shared" si="57"/>
        <v>5.5204132644046215E-2</v>
      </c>
    </row>
    <row r="849" spans="1:4">
      <c r="A849" s="7">
        <f t="shared" si="55"/>
        <v>421</v>
      </c>
      <c r="B849" s="4">
        <f t="shared" si="54"/>
        <v>6.7487359678551906E-2</v>
      </c>
      <c r="C849" s="4">
        <f t="shared" si="56"/>
        <v>0.51379818965836499</v>
      </c>
      <c r="D849" s="34">
        <f t="shared" si="57"/>
        <v>5.5216497823628675E-2</v>
      </c>
    </row>
    <row r="850" spans="1:4">
      <c r="A850" s="7">
        <f t="shared" si="55"/>
        <v>421.5</v>
      </c>
      <c r="B850" s="4">
        <f t="shared" si="54"/>
        <v>6.7570159877940794E-2</v>
      </c>
      <c r="C850" s="4">
        <f t="shared" si="56"/>
        <v>0.51454380529673127</v>
      </c>
      <c r="D850" s="34">
        <f t="shared" si="57"/>
        <v>5.5228866851681574E-2</v>
      </c>
    </row>
    <row r="851" spans="1:4">
      <c r="A851" s="7">
        <f t="shared" si="55"/>
        <v>422</v>
      </c>
      <c r="B851" s="4">
        <f t="shared" si="54"/>
        <v>6.7652966499769152E-2</v>
      </c>
      <c r="C851" s="4">
        <f t="shared" si="56"/>
        <v>0.51528978818529247</v>
      </c>
      <c r="D851" s="34">
        <f t="shared" si="57"/>
        <v>5.5241239729528033E-2</v>
      </c>
    </row>
    <row r="852" spans="1:4">
      <c r="A852" s="7">
        <f t="shared" si="55"/>
        <v>422.5</v>
      </c>
      <c r="B852" s="4">
        <f t="shared" si="54"/>
        <v>6.7735779544535024E-2</v>
      </c>
      <c r="C852" s="4">
        <f t="shared" si="56"/>
        <v>0.51603613850493635</v>
      </c>
      <c r="D852" s="34">
        <f t="shared" si="57"/>
        <v>5.5253616458491507E-2</v>
      </c>
    </row>
    <row r="853" spans="1:4">
      <c r="A853" s="7">
        <f t="shared" si="55"/>
        <v>423</v>
      </c>
      <c r="B853" s="4">
        <f t="shared" si="54"/>
        <v>6.7818599012737124E-2</v>
      </c>
      <c r="C853" s="4">
        <f t="shared" si="56"/>
        <v>0.51678285643663968</v>
      </c>
      <c r="D853" s="34">
        <f t="shared" si="57"/>
        <v>5.5265997039895418E-2</v>
      </c>
    </row>
    <row r="854" spans="1:4">
      <c r="A854" s="7">
        <f t="shared" si="55"/>
        <v>423.5</v>
      </c>
      <c r="B854" s="4">
        <f t="shared" si="54"/>
        <v>6.7901424904873053E-2</v>
      </c>
      <c r="C854" s="4">
        <f t="shared" si="56"/>
        <v>0.5175299421614683</v>
      </c>
      <c r="D854" s="34">
        <f t="shared" si="57"/>
        <v>5.5278381475064593E-2</v>
      </c>
    </row>
    <row r="855" spans="1:4">
      <c r="A855" s="7">
        <f t="shared" si="55"/>
        <v>424</v>
      </c>
      <c r="B855" s="4">
        <f t="shared" si="54"/>
        <v>6.7984257221441524E-2</v>
      </c>
      <c r="C855" s="4">
        <f t="shared" si="56"/>
        <v>0.51827739586057731</v>
      </c>
      <c r="D855" s="34">
        <f t="shared" si="57"/>
        <v>5.5290769765323482E-2</v>
      </c>
    </row>
    <row r="856" spans="1:4">
      <c r="A856" s="7">
        <f t="shared" si="55"/>
        <v>424.5</v>
      </c>
      <c r="B856" s="4">
        <f t="shared" si="54"/>
        <v>6.8067095962940583E-2</v>
      </c>
      <c r="C856" s="4">
        <f t="shared" si="56"/>
        <v>0.51902521771521126</v>
      </c>
      <c r="D856" s="34">
        <f t="shared" si="57"/>
        <v>5.5303161911997599E-2</v>
      </c>
    </row>
    <row r="857" spans="1:4">
      <c r="A857" s="7">
        <f t="shared" si="55"/>
        <v>425</v>
      </c>
      <c r="B857" s="4">
        <f t="shared" si="54"/>
        <v>6.8149941129868941E-2</v>
      </c>
      <c r="C857" s="4">
        <f t="shared" si="56"/>
        <v>0.51977340790670357</v>
      </c>
      <c r="D857" s="34">
        <f t="shared" si="57"/>
        <v>5.5315557916412413E-2</v>
      </c>
    </row>
    <row r="858" spans="1:4">
      <c r="A858" s="7">
        <f t="shared" si="55"/>
        <v>425.5</v>
      </c>
      <c r="B858" s="4">
        <f t="shared" si="54"/>
        <v>6.8232792722724644E-2</v>
      </c>
      <c r="C858" s="4">
        <f t="shared" si="56"/>
        <v>0.52052196661647732</v>
      </c>
      <c r="D858" s="34">
        <f t="shared" si="57"/>
        <v>5.5327957779894452E-2</v>
      </c>
    </row>
    <row r="859" spans="1:4">
      <c r="A859" s="7">
        <f t="shared" si="55"/>
        <v>426</v>
      </c>
      <c r="B859" s="4">
        <f t="shared" si="54"/>
        <v>6.8315650742006184E-2</v>
      </c>
      <c r="C859" s="4">
        <f t="shared" si="56"/>
        <v>0.52127089402604487</v>
      </c>
      <c r="D859" s="34">
        <f t="shared" si="57"/>
        <v>5.5340361503770419E-2</v>
      </c>
    </row>
    <row r="860" spans="1:4">
      <c r="A860" s="7">
        <f t="shared" si="55"/>
        <v>426.5</v>
      </c>
      <c r="B860" s="4">
        <f t="shared" si="54"/>
        <v>6.839851518821205E-2</v>
      </c>
      <c r="C860" s="4">
        <f t="shared" si="56"/>
        <v>0.52202019031700764</v>
      </c>
      <c r="D860" s="34">
        <f t="shared" si="57"/>
        <v>5.5352769089367461E-2</v>
      </c>
    </row>
    <row r="861" spans="1:4">
      <c r="A861" s="7">
        <f t="shared" si="55"/>
        <v>427</v>
      </c>
      <c r="B861" s="4">
        <f t="shared" si="54"/>
        <v>6.8481386061840954E-2</v>
      </c>
      <c r="C861" s="4">
        <f t="shared" si="56"/>
        <v>0.52276985567105694</v>
      </c>
      <c r="D861" s="34">
        <f t="shared" si="57"/>
        <v>5.5365180538013148E-2</v>
      </c>
    </row>
    <row r="862" spans="1:4">
      <c r="A862" s="7">
        <f t="shared" si="55"/>
        <v>427.5</v>
      </c>
      <c r="B862" s="4">
        <f t="shared" si="54"/>
        <v>6.8564263363391165E-2</v>
      </c>
      <c r="C862" s="4">
        <f t="shared" si="56"/>
        <v>0.52351989026997381</v>
      </c>
      <c r="D862" s="34">
        <f t="shared" si="57"/>
        <v>5.537759585103591E-2</v>
      </c>
    </row>
    <row r="863" spans="1:4">
      <c r="A863" s="7">
        <f t="shared" si="55"/>
        <v>428</v>
      </c>
      <c r="B863" s="4">
        <f t="shared" si="54"/>
        <v>6.8647147093361394E-2</v>
      </c>
      <c r="C863" s="4">
        <f t="shared" si="56"/>
        <v>0.52427029429562788</v>
      </c>
      <c r="D863" s="34">
        <f t="shared" si="57"/>
        <v>5.5390015029764261E-2</v>
      </c>
    </row>
    <row r="864" spans="1:4">
      <c r="A864" s="7">
        <f t="shared" si="55"/>
        <v>428.5</v>
      </c>
      <c r="B864" s="4">
        <f t="shared" si="54"/>
        <v>6.8730037252250131E-2</v>
      </c>
      <c r="C864" s="4">
        <f t="shared" si="56"/>
        <v>0.52502106792997894</v>
      </c>
      <c r="D864" s="34">
        <f t="shared" si="57"/>
        <v>5.5402438075527437E-2</v>
      </c>
    </row>
    <row r="865" spans="1:4">
      <c r="A865" s="7">
        <f t="shared" si="55"/>
        <v>429</v>
      </c>
      <c r="B865" s="4">
        <f t="shared" si="54"/>
        <v>6.8812933840556312E-2</v>
      </c>
      <c r="C865" s="4">
        <f t="shared" si="56"/>
        <v>0.52577221135507668</v>
      </c>
      <c r="D865" s="34">
        <f t="shared" si="57"/>
        <v>5.5414864989654908E-2</v>
      </c>
    </row>
    <row r="866" spans="1:4">
      <c r="A866" s="7">
        <f t="shared" si="55"/>
        <v>429.5</v>
      </c>
      <c r="B866" s="4">
        <f t="shared" si="54"/>
        <v>6.8895836858778425E-2</v>
      </c>
      <c r="C866" s="4">
        <f t="shared" si="56"/>
        <v>0.52652372475306009</v>
      </c>
      <c r="D866" s="34">
        <f t="shared" si="57"/>
        <v>5.5427295773476916E-2</v>
      </c>
    </row>
    <row r="867" spans="1:4">
      <c r="A867" s="7">
        <f t="shared" si="55"/>
        <v>430</v>
      </c>
      <c r="B867" s="4">
        <f t="shared" si="54"/>
        <v>6.8978746307415184E-2</v>
      </c>
      <c r="C867" s="4">
        <f t="shared" si="56"/>
        <v>0.52727560830615761</v>
      </c>
      <c r="D867" s="34">
        <f t="shared" si="57"/>
        <v>5.543973042832407E-2</v>
      </c>
    </row>
    <row r="868" spans="1:4">
      <c r="A868" s="7">
        <f t="shared" si="55"/>
        <v>430.5</v>
      </c>
      <c r="B868" s="4">
        <f t="shared" si="54"/>
        <v>6.9061662186965744E-2</v>
      </c>
      <c r="C868" s="4">
        <f t="shared" si="56"/>
        <v>0.52802786219668807</v>
      </c>
      <c r="D868" s="34">
        <f t="shared" si="57"/>
        <v>5.5452168955527174E-2</v>
      </c>
    </row>
    <row r="869" spans="1:4">
      <c r="A869" s="7">
        <f t="shared" si="55"/>
        <v>431</v>
      </c>
      <c r="B869" s="4">
        <f t="shared" si="54"/>
        <v>6.9144584497928374E-2</v>
      </c>
      <c r="C869" s="4">
        <f t="shared" si="56"/>
        <v>0.52878048660705979</v>
      </c>
      <c r="D869" s="34">
        <f t="shared" si="57"/>
        <v>5.5464611356418225E-2</v>
      </c>
    </row>
    <row r="870" spans="1:4">
      <c r="A870" s="7">
        <f t="shared" si="55"/>
        <v>431.5</v>
      </c>
      <c r="B870" s="4">
        <f t="shared" si="54"/>
        <v>6.922751324080223E-2</v>
      </c>
      <c r="C870" s="4">
        <f t="shared" si="56"/>
        <v>0.52953348171977077</v>
      </c>
      <c r="D870" s="34">
        <f t="shared" si="57"/>
        <v>5.5477057632329012E-2</v>
      </c>
    </row>
    <row r="871" spans="1:4">
      <c r="A871" s="7">
        <f t="shared" si="55"/>
        <v>432</v>
      </c>
      <c r="B871" s="4">
        <f t="shared" si="54"/>
        <v>6.9310448416086023E-2</v>
      </c>
      <c r="C871" s="4">
        <f t="shared" si="56"/>
        <v>0.53028684771740919</v>
      </c>
      <c r="D871" s="34">
        <f t="shared" si="57"/>
        <v>5.5489507784592239E-2</v>
      </c>
    </row>
    <row r="872" spans="1:4">
      <c r="A872" s="7">
        <f t="shared" si="55"/>
        <v>432.5</v>
      </c>
      <c r="B872" s="4">
        <f t="shared" si="54"/>
        <v>6.9393390024279133E-2</v>
      </c>
      <c r="C872" s="4">
        <f t="shared" si="56"/>
        <v>0.53104058478265292</v>
      </c>
      <c r="D872" s="34">
        <f t="shared" si="57"/>
        <v>5.5501961814540535E-2</v>
      </c>
    </row>
    <row r="873" spans="1:4">
      <c r="A873" s="7">
        <f t="shared" si="55"/>
        <v>433</v>
      </c>
      <c r="B873" s="4">
        <f t="shared" si="54"/>
        <v>6.9476338065879828E-2</v>
      </c>
      <c r="C873" s="4">
        <f t="shared" si="56"/>
        <v>0.53179469309826999</v>
      </c>
      <c r="D873" s="34">
        <f t="shared" si="57"/>
        <v>5.5514419723507971E-2</v>
      </c>
    </row>
    <row r="874" spans="1:4">
      <c r="A874" s="7">
        <f t="shared" si="55"/>
        <v>433.5</v>
      </c>
      <c r="B874" s="4">
        <f t="shared" si="54"/>
        <v>6.9559292541387929E-2</v>
      </c>
      <c r="C874" s="4">
        <f t="shared" si="56"/>
        <v>0.53254917284711834</v>
      </c>
      <c r="D874" s="34">
        <f t="shared" si="57"/>
        <v>5.5526881512827898E-2</v>
      </c>
    </row>
    <row r="875" spans="1:4">
      <c r="A875" s="7">
        <f t="shared" si="55"/>
        <v>434</v>
      </c>
      <c r="B875" s="4">
        <f t="shared" si="54"/>
        <v>6.9642253451301706E-2</v>
      </c>
      <c r="C875" s="4">
        <f t="shared" si="56"/>
        <v>0.53330402421214629</v>
      </c>
      <c r="D875" s="34">
        <f t="shared" si="57"/>
        <v>5.5539347183835422E-2</v>
      </c>
    </row>
    <row r="876" spans="1:4">
      <c r="A876" s="7">
        <f t="shared" si="55"/>
        <v>434.5</v>
      </c>
      <c r="B876" s="4">
        <f t="shared" si="54"/>
        <v>6.9725220796120757E-2</v>
      </c>
      <c r="C876" s="4">
        <f t="shared" si="56"/>
        <v>0.53405924737639143</v>
      </c>
      <c r="D876" s="34">
        <f t="shared" si="57"/>
        <v>5.5551816737865051E-2</v>
      </c>
    </row>
    <row r="877" spans="1:4">
      <c r="A877" s="7">
        <f t="shared" si="55"/>
        <v>435</v>
      </c>
      <c r="B877" s="4">
        <f t="shared" si="54"/>
        <v>6.980819457634424E-2</v>
      </c>
      <c r="C877" s="4">
        <f t="shared" si="56"/>
        <v>0.53481484252298261</v>
      </c>
      <c r="D877" s="34">
        <f t="shared" si="57"/>
        <v>5.556429017625223E-2</v>
      </c>
    </row>
    <row r="878" spans="1:4">
      <c r="A878" s="7">
        <f t="shared" si="55"/>
        <v>435.5</v>
      </c>
      <c r="B878" s="4">
        <f t="shared" si="54"/>
        <v>6.9891174792470867E-2</v>
      </c>
      <c r="C878" s="4">
        <f t="shared" si="56"/>
        <v>0.53557080983513816</v>
      </c>
      <c r="D878" s="34">
        <f t="shared" si="57"/>
        <v>5.5576767500333246E-2</v>
      </c>
    </row>
    <row r="879" spans="1:4">
      <c r="A879" s="7">
        <f t="shared" si="55"/>
        <v>436</v>
      </c>
      <c r="B879" s="4">
        <f t="shared" si="54"/>
        <v>6.9974161445000238E-2</v>
      </c>
      <c r="C879" s="4">
        <f t="shared" si="56"/>
        <v>0.53632714949616678</v>
      </c>
      <c r="D879" s="34">
        <f t="shared" si="57"/>
        <v>5.5589248711444189E-2</v>
      </c>
    </row>
    <row r="880" spans="1:4">
      <c r="A880" s="7">
        <f t="shared" si="55"/>
        <v>436.5</v>
      </c>
      <c r="B880" s="4">
        <f t="shared" si="54"/>
        <v>7.0057154534431509E-2</v>
      </c>
      <c r="C880" s="4">
        <f t="shared" si="56"/>
        <v>0.53708386168946753</v>
      </c>
      <c r="D880" s="34">
        <f t="shared" si="57"/>
        <v>5.5601733810922031E-2</v>
      </c>
    </row>
    <row r="881" spans="1:4">
      <c r="A881" s="7">
        <f t="shared" si="55"/>
        <v>437</v>
      </c>
      <c r="B881" s="4">
        <f t="shared" si="54"/>
        <v>7.0140154061263837E-2</v>
      </c>
      <c r="C881" s="4">
        <f t="shared" si="56"/>
        <v>0.53784094659852988</v>
      </c>
      <c r="D881" s="34">
        <f t="shared" si="57"/>
        <v>5.5614222800104259E-2</v>
      </c>
    </row>
    <row r="882" spans="1:4">
      <c r="A882" s="7">
        <f t="shared" si="55"/>
        <v>437.5</v>
      </c>
      <c r="B882" s="4">
        <f t="shared" si="54"/>
        <v>7.02231600259966E-2</v>
      </c>
      <c r="C882" s="4">
        <f t="shared" si="56"/>
        <v>0.53859840440693341</v>
      </c>
      <c r="D882" s="34">
        <f t="shared" si="57"/>
        <v>5.5626715680328676E-2</v>
      </c>
    </row>
    <row r="883" spans="1:4">
      <c r="A883" s="7">
        <f t="shared" si="55"/>
        <v>438</v>
      </c>
      <c r="B883" s="4">
        <f t="shared" si="54"/>
        <v>7.0306172429129399E-2</v>
      </c>
      <c r="C883" s="4">
        <f t="shared" si="56"/>
        <v>0.53935623529834831</v>
      </c>
      <c r="D883" s="34">
        <f t="shared" si="57"/>
        <v>5.5639212452933462E-2</v>
      </c>
    </row>
    <row r="884" spans="1:4">
      <c r="A884" s="7">
        <f t="shared" si="55"/>
        <v>438.5</v>
      </c>
      <c r="B884" s="4">
        <f t="shared" si="54"/>
        <v>7.0389191271161167E-2</v>
      </c>
      <c r="C884" s="4">
        <f t="shared" si="56"/>
        <v>0.54011443945653559</v>
      </c>
      <c r="D884" s="34">
        <f t="shared" si="57"/>
        <v>5.5651713119257866E-2</v>
      </c>
    </row>
    <row r="885" spans="1:4">
      <c r="A885" s="7">
        <f t="shared" si="55"/>
        <v>439</v>
      </c>
      <c r="B885" s="4">
        <f t="shared" si="54"/>
        <v>7.0472216552591727E-2</v>
      </c>
      <c r="C885" s="4">
        <f t="shared" si="56"/>
        <v>0.54087301706534596</v>
      </c>
      <c r="D885" s="34">
        <f t="shared" si="57"/>
        <v>5.5664217680640858E-2</v>
      </c>
    </row>
    <row r="886" spans="1:4">
      <c r="A886" s="7">
        <f t="shared" si="55"/>
        <v>439.5</v>
      </c>
      <c r="B886" s="4">
        <f t="shared" si="54"/>
        <v>7.0555248273920457E-2</v>
      </c>
      <c r="C886" s="4">
        <f t="shared" si="56"/>
        <v>0.5416319683087214</v>
      </c>
      <c r="D886" s="34">
        <f t="shared" si="57"/>
        <v>5.5676726138422374E-2</v>
      </c>
    </row>
    <row r="887" spans="1:4">
      <c r="A887" s="7">
        <f t="shared" si="55"/>
        <v>440</v>
      </c>
      <c r="B887" s="4">
        <f t="shared" si="54"/>
        <v>7.0638286435646735E-2</v>
      </c>
      <c r="C887" s="4">
        <f t="shared" si="56"/>
        <v>0.54239129337069403</v>
      </c>
      <c r="D887" s="34">
        <f t="shared" si="57"/>
        <v>5.5689238493942798E-2</v>
      </c>
    </row>
    <row r="888" spans="1:4">
      <c r="A888" s="7">
        <f t="shared" si="55"/>
        <v>440.5</v>
      </c>
      <c r="B888" s="4">
        <f t="shared" si="54"/>
        <v>7.0721331038270385E-2</v>
      </c>
      <c r="C888" s="4">
        <f t="shared" si="56"/>
        <v>0.54315099243538678</v>
      </c>
      <c r="D888" s="34">
        <f t="shared" si="57"/>
        <v>5.5701754748542713E-2</v>
      </c>
    </row>
    <row r="889" spans="1:4">
      <c r="A889" s="7">
        <f t="shared" si="55"/>
        <v>441</v>
      </c>
      <c r="B889" s="4">
        <f t="shared" si="54"/>
        <v>7.0804382082290562E-2</v>
      </c>
      <c r="C889" s="4">
        <f t="shared" si="56"/>
        <v>0.54391106568701364</v>
      </c>
      <c r="D889" s="34">
        <f t="shared" si="57"/>
        <v>5.5714274903563774E-2</v>
      </c>
    </row>
    <row r="890" spans="1:4">
      <c r="A890" s="7">
        <f t="shared" si="55"/>
        <v>441.5</v>
      </c>
      <c r="B890" s="4">
        <f t="shared" si="54"/>
        <v>7.0887439568207311E-2</v>
      </c>
      <c r="C890" s="4">
        <f t="shared" si="56"/>
        <v>0.54467151330987873</v>
      </c>
      <c r="D890" s="34">
        <f t="shared" si="57"/>
        <v>5.5726798960347407E-2</v>
      </c>
    </row>
    <row r="891" spans="1:4">
      <c r="A891" s="7">
        <f t="shared" si="55"/>
        <v>442</v>
      </c>
      <c r="B891" s="4">
        <f t="shared" si="54"/>
        <v>7.0970503496520232E-2</v>
      </c>
      <c r="C891" s="4">
        <f t="shared" si="56"/>
        <v>0.545432335488377</v>
      </c>
      <c r="D891" s="34">
        <f t="shared" si="57"/>
        <v>5.5739326920235886E-2</v>
      </c>
    </row>
    <row r="892" spans="1:4">
      <c r="A892" s="7">
        <f t="shared" si="55"/>
        <v>442.5</v>
      </c>
      <c r="B892" s="4">
        <f t="shared" si="54"/>
        <v>7.1053573867728925E-2</v>
      </c>
      <c r="C892" s="4">
        <f t="shared" si="56"/>
        <v>0.54619353240699486</v>
      </c>
      <c r="D892" s="34">
        <f t="shared" si="57"/>
        <v>5.5751858784572103E-2</v>
      </c>
    </row>
    <row r="893" spans="1:4">
      <c r="A893" s="7">
        <f t="shared" si="55"/>
        <v>443</v>
      </c>
      <c r="B893" s="4">
        <f t="shared" si="54"/>
        <v>7.1136650682332991E-2</v>
      </c>
      <c r="C893" s="4">
        <f t="shared" si="56"/>
        <v>0.54695510425030891</v>
      </c>
      <c r="D893" s="34">
        <f t="shared" si="57"/>
        <v>5.5764394554699365E-2</v>
      </c>
    </row>
    <row r="894" spans="1:4">
      <c r="A894" s="7">
        <f t="shared" si="55"/>
        <v>443.5</v>
      </c>
      <c r="B894" s="4">
        <f t="shared" si="54"/>
        <v>7.1219733940832475E-2</v>
      </c>
      <c r="C894" s="4">
        <f t="shared" si="56"/>
        <v>0.54771705120298675</v>
      </c>
      <c r="D894" s="34">
        <f t="shared" si="57"/>
        <v>5.5776934231961187E-2</v>
      </c>
    </row>
    <row r="895" spans="1:4">
      <c r="A895" s="7">
        <f t="shared" si="55"/>
        <v>444</v>
      </c>
      <c r="B895" s="4">
        <f t="shared" si="54"/>
        <v>7.1302823643727198E-2</v>
      </c>
      <c r="C895" s="4">
        <f t="shared" si="56"/>
        <v>0.54847937344978748</v>
      </c>
      <c r="D895" s="34">
        <f t="shared" si="57"/>
        <v>5.578947781770182E-2</v>
      </c>
    </row>
    <row r="896" spans="1:4">
      <c r="A896" s="7">
        <f t="shared" si="55"/>
        <v>444.5</v>
      </c>
      <c r="B896" s="4">
        <f t="shared" si="54"/>
        <v>7.1385919791516983E-2</v>
      </c>
      <c r="C896" s="4">
        <f t="shared" si="56"/>
        <v>0.54924207117556056</v>
      </c>
      <c r="D896" s="34">
        <f t="shared" si="57"/>
        <v>5.5802025313265967E-2</v>
      </c>
    </row>
    <row r="897" spans="1:4">
      <c r="A897" s="7">
        <f t="shared" si="55"/>
        <v>445</v>
      </c>
      <c r="B897" s="4">
        <f t="shared" si="54"/>
        <v>7.1469022384701431E-2</v>
      </c>
      <c r="C897" s="4">
        <f t="shared" si="56"/>
        <v>0.55000514456524696</v>
      </c>
      <c r="D897" s="34">
        <f t="shared" si="57"/>
        <v>5.5814576719999065E-2</v>
      </c>
    </row>
    <row r="898" spans="1:4">
      <c r="A898" s="7">
        <f t="shared" si="55"/>
        <v>445.5</v>
      </c>
      <c r="B898" s="4">
        <f t="shared" si="54"/>
        <v>7.1552131423781029E-2</v>
      </c>
      <c r="C898" s="4">
        <f t="shared" si="56"/>
        <v>0.55076859380387821</v>
      </c>
      <c r="D898" s="34">
        <f t="shared" si="57"/>
        <v>5.5827132039246337E-2</v>
      </c>
    </row>
    <row r="899" spans="1:4">
      <c r="A899" s="7">
        <f t="shared" si="55"/>
        <v>446</v>
      </c>
      <c r="B899" s="4">
        <f t="shared" si="54"/>
        <v>7.1635246909255379E-2</v>
      </c>
      <c r="C899" s="4">
        <f t="shared" si="56"/>
        <v>0.55153241907657757</v>
      </c>
      <c r="D899" s="34">
        <f t="shared" si="57"/>
        <v>5.5839691272354275E-2</v>
      </c>
    </row>
    <row r="900" spans="1:4">
      <c r="A900" s="7">
        <f t="shared" si="55"/>
        <v>446.5</v>
      </c>
      <c r="B900" s="4">
        <f t="shared" si="54"/>
        <v>7.1718368841624525E-2</v>
      </c>
      <c r="C900" s="4">
        <f t="shared" si="56"/>
        <v>0.5522966205685591</v>
      </c>
      <c r="D900" s="34">
        <f t="shared" si="57"/>
        <v>5.5852254420669503E-2</v>
      </c>
    </row>
    <row r="901" spans="1:4">
      <c r="A901" s="7">
        <f t="shared" si="55"/>
        <v>447</v>
      </c>
      <c r="B901" s="4">
        <f t="shared" si="54"/>
        <v>7.1801497221388511E-2</v>
      </c>
      <c r="C901" s="4">
        <f t="shared" si="56"/>
        <v>0.55306119846512813</v>
      </c>
      <c r="D901" s="34">
        <f t="shared" si="57"/>
        <v>5.5864821485539166E-2</v>
      </c>
    </row>
    <row r="902" spans="1:4">
      <c r="A902" s="7">
        <f t="shared" si="55"/>
        <v>447.5</v>
      </c>
      <c r="B902" s="4">
        <f t="shared" si="54"/>
        <v>7.1884632049047603E-2</v>
      </c>
      <c r="C902" s="4">
        <f t="shared" si="56"/>
        <v>0.55382615295168147</v>
      </c>
      <c r="D902" s="34">
        <f t="shared" si="57"/>
        <v>5.5877392468310791E-2</v>
      </c>
    </row>
    <row r="903" spans="1:4">
      <c r="A903" s="7">
        <f t="shared" si="55"/>
        <v>448</v>
      </c>
      <c r="B903" s="4">
        <f t="shared" si="54"/>
        <v>7.1967773325101847E-2</v>
      </c>
      <c r="C903" s="4">
        <f t="shared" si="56"/>
        <v>0.55459148421370719</v>
      </c>
      <c r="D903" s="34">
        <f t="shared" si="57"/>
        <v>5.5889967370332583E-2</v>
      </c>
    </row>
    <row r="904" spans="1:4">
      <c r="A904" s="7">
        <f t="shared" si="55"/>
        <v>448.5</v>
      </c>
      <c r="B904" s="4">
        <f t="shared" si="54"/>
        <v>7.2050921050051508E-2</v>
      </c>
      <c r="C904" s="4">
        <f t="shared" si="56"/>
        <v>0.55535719243678439</v>
      </c>
      <c r="D904" s="34">
        <f t="shared" si="57"/>
        <v>5.5902546192953047E-2</v>
      </c>
    </row>
    <row r="905" spans="1:4">
      <c r="A905" s="7">
        <f t="shared" si="55"/>
        <v>449</v>
      </c>
      <c r="B905" s="4">
        <f t="shared" si="54"/>
        <v>7.213407522439641E-2</v>
      </c>
      <c r="C905" s="4">
        <f t="shared" si="56"/>
        <v>0.5561232778065841</v>
      </c>
      <c r="D905" s="34">
        <f t="shared" si="57"/>
        <v>5.5915128937521638E-2</v>
      </c>
    </row>
    <row r="906" spans="1:4">
      <c r="A906" s="7">
        <f t="shared" si="55"/>
        <v>449.5</v>
      </c>
      <c r="B906" s="4">
        <f t="shared" ref="B906:B969" si="58">(EXP($B$3*A906*10^6))-1</f>
        <v>7.2217235848637262E-2</v>
      </c>
      <c r="C906" s="4">
        <f t="shared" si="56"/>
        <v>0.55688974050886819</v>
      </c>
      <c r="D906" s="34">
        <f t="shared" si="57"/>
        <v>5.5927715605387555E-2</v>
      </c>
    </row>
    <row r="907" spans="1:4">
      <c r="A907" s="7">
        <f t="shared" si="55"/>
        <v>450</v>
      </c>
      <c r="B907" s="4">
        <f t="shared" si="58"/>
        <v>7.2300402923274332E-2</v>
      </c>
      <c r="C907" s="4">
        <f t="shared" si="56"/>
        <v>0.55765658072949065</v>
      </c>
      <c r="D907" s="34">
        <f t="shared" si="57"/>
        <v>5.5940306197900941E-2</v>
      </c>
    </row>
    <row r="908" spans="1:4">
      <c r="A908" s="7">
        <f t="shared" si="55"/>
        <v>450.5</v>
      </c>
      <c r="B908" s="4">
        <f t="shared" si="58"/>
        <v>7.2383576448807663E-2</v>
      </c>
      <c r="C908" s="4">
        <f t="shared" si="56"/>
        <v>0.55842379865439673</v>
      </c>
      <c r="D908" s="34">
        <f t="shared" si="57"/>
        <v>5.5952900716412589E-2</v>
      </c>
    </row>
    <row r="909" spans="1:4">
      <c r="A909" s="7">
        <f t="shared" si="55"/>
        <v>451</v>
      </c>
      <c r="B909" s="4">
        <f t="shared" si="58"/>
        <v>7.2466756425737744E-2</v>
      </c>
      <c r="C909" s="4">
        <f t="shared" si="56"/>
        <v>0.55919139446962296</v>
      </c>
      <c r="D909" s="34">
        <f t="shared" si="57"/>
        <v>5.5965499162273454E-2</v>
      </c>
    </row>
    <row r="910" spans="1:4">
      <c r="A910" s="7">
        <f t="shared" ref="A910:A973" si="59">A909+0.5</f>
        <v>451.5</v>
      </c>
      <c r="B910" s="4">
        <f t="shared" si="58"/>
        <v>7.2549942854564842E-2</v>
      </c>
      <c r="C910" s="4">
        <f t="shared" ref="C910:C973" si="60">(EXP($B$4*A910*10^6))-1</f>
        <v>0.55995936836129823</v>
      </c>
      <c r="D910" s="34">
        <f t="shared" ref="D910:D973" si="61">(1/137.88)*(C910/B910)</f>
        <v>5.5978101536835252E-2</v>
      </c>
    </row>
    <row r="911" spans="1:4">
      <c r="A911" s="7">
        <f t="shared" si="59"/>
        <v>452</v>
      </c>
      <c r="B911" s="4">
        <f t="shared" si="58"/>
        <v>7.2633135735789889E-2</v>
      </c>
      <c r="C911" s="4">
        <f t="shared" si="60"/>
        <v>0.56072772051564224</v>
      </c>
      <c r="D911" s="34">
        <f t="shared" si="61"/>
        <v>5.5990707841449612E-2</v>
      </c>
    </row>
    <row r="912" spans="1:4">
      <c r="A912" s="7">
        <f t="shared" si="59"/>
        <v>452.5</v>
      </c>
      <c r="B912" s="4">
        <f t="shared" si="58"/>
        <v>7.2716335069912708E-2</v>
      </c>
      <c r="C912" s="4">
        <f t="shared" si="60"/>
        <v>0.56149645111896729</v>
      </c>
      <c r="D912" s="34">
        <f t="shared" si="61"/>
        <v>5.6003318077469638E-2</v>
      </c>
    </row>
    <row r="913" spans="1:4">
      <c r="A913" s="7">
        <f t="shared" si="59"/>
        <v>453</v>
      </c>
      <c r="B913" s="4">
        <f t="shared" si="58"/>
        <v>7.2799540857434453E-2</v>
      </c>
      <c r="C913" s="4">
        <f t="shared" si="60"/>
        <v>0.56226556035767672</v>
      </c>
      <c r="D913" s="34">
        <f t="shared" si="61"/>
        <v>5.6015932246247853E-2</v>
      </c>
    </row>
    <row r="914" spans="1:4">
      <c r="A914" s="7">
        <f t="shared" si="59"/>
        <v>453.5</v>
      </c>
      <c r="B914" s="4">
        <f t="shared" si="58"/>
        <v>7.2882753098855169E-2</v>
      </c>
      <c r="C914" s="4">
        <f t="shared" si="60"/>
        <v>0.56303504841826602</v>
      </c>
      <c r="D914" s="34">
        <f t="shared" si="61"/>
        <v>5.6028550349138194E-2</v>
      </c>
    </row>
    <row r="915" spans="1:4">
      <c r="A915" s="7">
        <f t="shared" si="59"/>
        <v>454</v>
      </c>
      <c r="B915" s="4">
        <f t="shared" si="58"/>
        <v>7.2965971794675788E-2</v>
      </c>
      <c r="C915" s="4">
        <f t="shared" si="60"/>
        <v>0.56380491548732259</v>
      </c>
      <c r="D915" s="34">
        <f t="shared" si="61"/>
        <v>5.6041172387494433E-2</v>
      </c>
    </row>
    <row r="916" spans="1:4">
      <c r="A916" s="7">
        <f t="shared" si="59"/>
        <v>454.5</v>
      </c>
      <c r="B916" s="4">
        <f t="shared" si="58"/>
        <v>7.3049196945396799E-2</v>
      </c>
      <c r="C916" s="4">
        <f t="shared" si="60"/>
        <v>0.56457516175152533</v>
      </c>
      <c r="D916" s="34">
        <f t="shared" si="61"/>
        <v>5.605379836267118E-2</v>
      </c>
    </row>
    <row r="917" spans="1:4">
      <c r="A917" s="7">
        <f t="shared" si="59"/>
        <v>455</v>
      </c>
      <c r="B917" s="4">
        <f t="shared" si="58"/>
        <v>7.3132428551518691E-2</v>
      </c>
      <c r="C917" s="4">
        <f t="shared" si="60"/>
        <v>0.56534578739764574</v>
      </c>
      <c r="D917" s="34">
        <f t="shared" si="61"/>
        <v>5.6066428276023622E-2</v>
      </c>
    </row>
    <row r="918" spans="1:4">
      <c r="A918" s="7">
        <f t="shared" si="59"/>
        <v>455.5</v>
      </c>
      <c r="B918" s="4">
        <f t="shared" si="58"/>
        <v>7.3215666613542618E-2</v>
      </c>
      <c r="C918" s="4">
        <f t="shared" si="60"/>
        <v>0.56611679261254699</v>
      </c>
      <c r="D918" s="34">
        <f t="shared" si="61"/>
        <v>5.6079062128906926E-2</v>
      </c>
    </row>
    <row r="919" spans="1:4">
      <c r="A919" s="7">
        <f t="shared" si="59"/>
        <v>456</v>
      </c>
      <c r="B919" s="4">
        <f t="shared" si="58"/>
        <v>7.3298911131969069E-2</v>
      </c>
      <c r="C919" s="4">
        <f t="shared" si="60"/>
        <v>0.56688817758318399</v>
      </c>
      <c r="D919" s="34">
        <f t="shared" si="61"/>
        <v>5.6091699922677263E-2</v>
      </c>
    </row>
    <row r="920" spans="1:4">
      <c r="A920" s="7">
        <f t="shared" si="59"/>
        <v>456.5</v>
      </c>
      <c r="B920" s="4">
        <f t="shared" si="58"/>
        <v>7.3382162107298976E-2</v>
      </c>
      <c r="C920" s="4">
        <f t="shared" si="60"/>
        <v>0.56765994249660423</v>
      </c>
      <c r="D920" s="34">
        <f t="shared" si="61"/>
        <v>5.6104341658691048E-2</v>
      </c>
    </row>
    <row r="921" spans="1:4">
      <c r="A921" s="7">
        <f t="shared" si="59"/>
        <v>457</v>
      </c>
      <c r="B921" s="4">
        <f t="shared" si="58"/>
        <v>7.346541954003305E-2</v>
      </c>
      <c r="C921" s="4">
        <f t="shared" si="60"/>
        <v>0.56843208753994712</v>
      </c>
      <c r="D921" s="34">
        <f t="shared" si="61"/>
        <v>5.6116987338305356E-2</v>
      </c>
    </row>
    <row r="922" spans="1:4">
      <c r="A922" s="7">
        <f t="shared" si="59"/>
        <v>457.5</v>
      </c>
      <c r="B922" s="4">
        <f t="shared" si="58"/>
        <v>7.3548683430672002E-2</v>
      </c>
      <c r="C922" s="4">
        <f t="shared" si="60"/>
        <v>0.56920461290044377</v>
      </c>
      <c r="D922" s="34">
        <f t="shared" si="61"/>
        <v>5.6129636962877733E-2</v>
      </c>
    </row>
    <row r="923" spans="1:4">
      <c r="A923" s="7">
        <f t="shared" si="59"/>
        <v>458</v>
      </c>
      <c r="B923" s="4">
        <f t="shared" si="58"/>
        <v>7.3631953779717207E-2</v>
      </c>
      <c r="C923" s="4">
        <f t="shared" si="60"/>
        <v>0.56997751876541858</v>
      </c>
      <c r="D923" s="34">
        <f t="shared" si="61"/>
        <v>5.6142290533765855E-2</v>
      </c>
    </row>
    <row r="924" spans="1:4">
      <c r="A924" s="7">
        <f t="shared" si="59"/>
        <v>458.5</v>
      </c>
      <c r="B924" s="4">
        <f t="shared" si="58"/>
        <v>7.3715230587669156E-2</v>
      </c>
      <c r="C924" s="4">
        <f t="shared" si="60"/>
        <v>0.57075080532228739</v>
      </c>
      <c r="D924" s="34">
        <f t="shared" si="61"/>
        <v>5.6154948052328534E-2</v>
      </c>
    </row>
    <row r="925" spans="1:4">
      <c r="A925" s="7">
        <f t="shared" si="59"/>
        <v>459</v>
      </c>
      <c r="B925" s="4">
        <f t="shared" si="58"/>
        <v>7.3798513855029002E-2</v>
      </c>
      <c r="C925" s="4">
        <f t="shared" si="60"/>
        <v>0.57152447275855844</v>
      </c>
      <c r="D925" s="34">
        <f t="shared" si="61"/>
        <v>5.6167609519924562E-2</v>
      </c>
    </row>
    <row r="926" spans="1:4">
      <c r="A926" s="7">
        <f t="shared" si="59"/>
        <v>459.5</v>
      </c>
      <c r="B926" s="4">
        <f t="shared" si="58"/>
        <v>7.38818035822979E-2</v>
      </c>
      <c r="C926" s="4">
        <f t="shared" si="60"/>
        <v>0.57229852126183256</v>
      </c>
      <c r="D926" s="34">
        <f t="shared" si="61"/>
        <v>5.6180274937913333E-2</v>
      </c>
    </row>
    <row r="927" spans="1:4">
      <c r="A927" s="7">
        <f t="shared" si="59"/>
        <v>460</v>
      </c>
      <c r="B927" s="4">
        <f t="shared" si="58"/>
        <v>7.3965099769976783E-2</v>
      </c>
      <c r="C927" s="4">
        <f t="shared" si="60"/>
        <v>0.57307295101980293</v>
      </c>
      <c r="D927" s="34">
        <f t="shared" si="61"/>
        <v>5.6192944307654882E-2</v>
      </c>
    </row>
    <row r="928" spans="1:4">
      <c r="A928" s="7">
        <f t="shared" si="59"/>
        <v>460.5</v>
      </c>
      <c r="B928" s="4">
        <f t="shared" si="58"/>
        <v>7.4048402418566805E-2</v>
      </c>
      <c r="C928" s="4">
        <f t="shared" si="60"/>
        <v>0.57384776222025513</v>
      </c>
      <c r="D928" s="34">
        <f t="shared" si="61"/>
        <v>5.620561763050963E-2</v>
      </c>
    </row>
    <row r="929" spans="1:4">
      <c r="A929" s="7">
        <f t="shared" si="59"/>
        <v>461</v>
      </c>
      <c r="B929" s="4">
        <f t="shared" si="58"/>
        <v>7.41317115285689E-2</v>
      </c>
      <c r="C929" s="4">
        <f t="shared" si="60"/>
        <v>0.57462295505106686</v>
      </c>
      <c r="D929" s="34">
        <f t="shared" si="61"/>
        <v>5.6218294907838633E-2</v>
      </c>
    </row>
    <row r="930" spans="1:4">
      <c r="A930" s="7">
        <f t="shared" si="59"/>
        <v>461.5</v>
      </c>
      <c r="B930" s="4">
        <f t="shared" si="58"/>
        <v>7.4215027100484665E-2</v>
      </c>
      <c r="C930" s="4">
        <f t="shared" si="60"/>
        <v>0.57539852970020955</v>
      </c>
      <c r="D930" s="34">
        <f t="shared" si="61"/>
        <v>5.6230976141003072E-2</v>
      </c>
    </row>
    <row r="931" spans="1:4">
      <c r="A931" s="7">
        <f t="shared" si="59"/>
        <v>462</v>
      </c>
      <c r="B931" s="4">
        <f t="shared" si="58"/>
        <v>7.4298349134815034E-2</v>
      </c>
      <c r="C931" s="4">
        <f t="shared" si="60"/>
        <v>0.57617448635574542</v>
      </c>
      <c r="D931" s="34">
        <f t="shared" si="61"/>
        <v>5.6243661331365033E-2</v>
      </c>
    </row>
    <row r="932" spans="1:4">
      <c r="A932" s="7">
        <f t="shared" si="59"/>
        <v>462.5</v>
      </c>
      <c r="B932" s="4">
        <f t="shared" si="58"/>
        <v>7.4381677632061383E-2</v>
      </c>
      <c r="C932" s="4">
        <f t="shared" si="60"/>
        <v>0.57695082520583085</v>
      </c>
      <c r="D932" s="34">
        <f t="shared" si="61"/>
        <v>5.6256350480286883E-2</v>
      </c>
    </row>
    <row r="933" spans="1:4">
      <c r="A933" s="7">
        <f t="shared" si="59"/>
        <v>463</v>
      </c>
      <c r="B933" s="4">
        <f t="shared" si="58"/>
        <v>7.4465012592724866E-2</v>
      </c>
      <c r="C933" s="4">
        <f t="shared" si="60"/>
        <v>0.57772754643871438</v>
      </c>
      <c r="D933" s="34">
        <f t="shared" si="61"/>
        <v>5.6269043589131672E-2</v>
      </c>
    </row>
    <row r="934" spans="1:4">
      <c r="A934" s="7">
        <f t="shared" si="59"/>
        <v>463.5</v>
      </c>
      <c r="B934" s="4">
        <f t="shared" si="58"/>
        <v>7.4548354017306862E-2</v>
      </c>
      <c r="C934" s="4">
        <f t="shared" si="60"/>
        <v>0.5785046502427369</v>
      </c>
      <c r="D934" s="34">
        <f t="shared" si="61"/>
        <v>5.6281740659262731E-2</v>
      </c>
    </row>
    <row r="935" spans="1:4">
      <c r="A935" s="7">
        <f t="shared" si="59"/>
        <v>464</v>
      </c>
      <c r="B935" s="4">
        <f t="shared" si="58"/>
        <v>7.4631701906308967E-2</v>
      </c>
      <c r="C935" s="4">
        <f t="shared" si="60"/>
        <v>0.57928213680633256</v>
      </c>
      <c r="D935" s="34">
        <f t="shared" si="61"/>
        <v>5.6294441692043853E-2</v>
      </c>
    </row>
    <row r="936" spans="1:4">
      <c r="A936" s="7">
        <f t="shared" si="59"/>
        <v>464.5</v>
      </c>
      <c r="B936" s="4">
        <f t="shared" si="58"/>
        <v>7.4715056260232338E-2</v>
      </c>
      <c r="C936" s="4">
        <f t="shared" si="60"/>
        <v>0.58006000631802834</v>
      </c>
      <c r="D936" s="34">
        <f t="shared" si="61"/>
        <v>5.6307146688839634E-2</v>
      </c>
    </row>
    <row r="937" spans="1:4">
      <c r="A937" s="7">
        <f t="shared" si="59"/>
        <v>465</v>
      </c>
      <c r="B937" s="4">
        <f t="shared" si="58"/>
        <v>7.479841707957835E-2</v>
      </c>
      <c r="C937" s="4">
        <f t="shared" si="60"/>
        <v>0.58083825896644359</v>
      </c>
      <c r="D937" s="34">
        <f t="shared" si="61"/>
        <v>5.6319855651015022E-2</v>
      </c>
    </row>
    <row r="938" spans="1:4">
      <c r="A938" s="7">
        <f t="shared" si="59"/>
        <v>465.5</v>
      </c>
      <c r="B938" s="4">
        <f t="shared" si="58"/>
        <v>7.4881784364848825E-2</v>
      </c>
      <c r="C938" s="4">
        <f t="shared" si="60"/>
        <v>0.58161689494029112</v>
      </c>
      <c r="D938" s="34">
        <f t="shared" si="61"/>
        <v>5.6332568579935197E-2</v>
      </c>
    </row>
    <row r="939" spans="1:4">
      <c r="A939" s="7">
        <f t="shared" si="59"/>
        <v>466</v>
      </c>
      <c r="B939" s="4">
        <f t="shared" si="58"/>
        <v>7.4965158116545139E-2</v>
      </c>
      <c r="C939" s="4">
        <f t="shared" si="60"/>
        <v>0.58239591442837635</v>
      </c>
      <c r="D939" s="34">
        <f t="shared" si="61"/>
        <v>5.6345285476966156E-2</v>
      </c>
    </row>
    <row r="940" spans="1:4">
      <c r="A940" s="7">
        <f t="shared" si="59"/>
        <v>466.5</v>
      </c>
      <c r="B940" s="4">
        <f t="shared" si="58"/>
        <v>7.5048538335168891E-2</v>
      </c>
      <c r="C940" s="4">
        <f t="shared" si="60"/>
        <v>0.58317531761959751</v>
      </c>
      <c r="D940" s="34">
        <f t="shared" si="61"/>
        <v>5.6358006343474265E-2</v>
      </c>
    </row>
    <row r="941" spans="1:4">
      <c r="A941" s="7">
        <f t="shared" si="59"/>
        <v>467</v>
      </c>
      <c r="B941" s="4">
        <f t="shared" si="58"/>
        <v>7.5131925021221679E-2</v>
      </c>
      <c r="C941" s="4">
        <f t="shared" si="60"/>
        <v>0.58395510470294654</v>
      </c>
      <c r="D941" s="34">
        <f t="shared" si="61"/>
        <v>5.6370731180826451E-2</v>
      </c>
    </row>
    <row r="942" spans="1:4">
      <c r="A942" s="7">
        <f t="shared" si="59"/>
        <v>467.5</v>
      </c>
      <c r="B942" s="4">
        <f t="shared" si="58"/>
        <v>7.5215318175205104E-2</v>
      </c>
      <c r="C942" s="4">
        <f t="shared" si="60"/>
        <v>0.58473527586750818</v>
      </c>
      <c r="D942" s="34">
        <f t="shared" si="61"/>
        <v>5.6383459990390163E-2</v>
      </c>
    </row>
    <row r="943" spans="1:4">
      <c r="A943" s="7">
        <f t="shared" si="59"/>
        <v>468</v>
      </c>
      <c r="B943" s="4">
        <f t="shared" si="58"/>
        <v>7.5298717797620762E-2</v>
      </c>
      <c r="C943" s="4">
        <f t="shared" si="60"/>
        <v>0.58551583130245954</v>
      </c>
      <c r="D943" s="34">
        <f t="shared" si="61"/>
        <v>5.6396192773533284E-2</v>
      </c>
    </row>
    <row r="944" spans="1:4">
      <c r="A944" s="7">
        <f t="shared" si="59"/>
        <v>468.5</v>
      </c>
      <c r="B944" s="4">
        <f t="shared" si="58"/>
        <v>7.5382123888970698E-2</v>
      </c>
      <c r="C944" s="4">
        <f t="shared" si="60"/>
        <v>0.58629677119707213</v>
      </c>
      <c r="D944" s="34">
        <f t="shared" si="61"/>
        <v>5.6408929531624026E-2</v>
      </c>
    </row>
    <row r="945" spans="1:4">
      <c r="A945" s="7">
        <f t="shared" si="59"/>
        <v>469</v>
      </c>
      <c r="B945" s="4">
        <f t="shared" si="58"/>
        <v>7.5465536449756287E-2</v>
      </c>
      <c r="C945" s="4">
        <f t="shared" si="60"/>
        <v>0.58707809574071002</v>
      </c>
      <c r="D945" s="34">
        <f t="shared" si="61"/>
        <v>5.6421670266031544E-2</v>
      </c>
    </row>
    <row r="946" spans="1:4">
      <c r="A946" s="7">
        <f t="shared" si="59"/>
        <v>469.5</v>
      </c>
      <c r="B946" s="4">
        <f t="shared" si="58"/>
        <v>7.5548955480479796E-2</v>
      </c>
      <c r="C946" s="4">
        <f t="shared" si="60"/>
        <v>0.58785980512283031</v>
      </c>
      <c r="D946" s="34">
        <f t="shared" si="61"/>
        <v>5.6434414978124854E-2</v>
      </c>
    </row>
    <row r="947" spans="1:4">
      <c r="A947" s="7">
        <f t="shared" si="59"/>
        <v>470</v>
      </c>
      <c r="B947" s="4">
        <f t="shared" si="58"/>
        <v>7.56323809816426E-2</v>
      </c>
      <c r="C947" s="4">
        <f t="shared" si="60"/>
        <v>0.58864189953298429</v>
      </c>
      <c r="D947" s="34">
        <f t="shared" si="61"/>
        <v>5.6447163669274242E-2</v>
      </c>
    </row>
    <row r="948" spans="1:4">
      <c r="A948" s="7">
        <f t="shared" si="59"/>
        <v>470.5</v>
      </c>
      <c r="B948" s="4">
        <f t="shared" si="58"/>
        <v>7.5715812953746742E-2</v>
      </c>
      <c r="C948" s="4">
        <f t="shared" si="60"/>
        <v>0.5894243791608158</v>
      </c>
      <c r="D948" s="34">
        <f t="shared" si="61"/>
        <v>5.645991634084993E-2</v>
      </c>
    </row>
    <row r="949" spans="1:4">
      <c r="A949" s="7">
        <f t="shared" si="59"/>
        <v>471</v>
      </c>
      <c r="B949" s="4">
        <f t="shared" si="58"/>
        <v>7.5799251397294265E-2</v>
      </c>
      <c r="C949" s="4">
        <f t="shared" si="60"/>
        <v>0.59020724419606219</v>
      </c>
      <c r="D949" s="34">
        <f t="shared" si="61"/>
        <v>5.6472672994222692E-2</v>
      </c>
    </row>
    <row r="950" spans="1:4">
      <c r="A950" s="7">
        <f t="shared" si="59"/>
        <v>471.5</v>
      </c>
      <c r="B950" s="4">
        <f t="shared" si="58"/>
        <v>7.5882696312787212E-2</v>
      </c>
      <c r="C950" s="4">
        <f t="shared" si="60"/>
        <v>0.5909904948285547</v>
      </c>
      <c r="D950" s="34">
        <f t="shared" si="61"/>
        <v>5.6485433630763873E-2</v>
      </c>
    </row>
    <row r="951" spans="1:4">
      <c r="A951" s="7">
        <f t="shared" si="59"/>
        <v>472</v>
      </c>
      <c r="B951" s="4">
        <f t="shared" si="58"/>
        <v>7.5966147700727182E-2</v>
      </c>
      <c r="C951" s="4">
        <f t="shared" si="60"/>
        <v>0.59177413124821787</v>
      </c>
      <c r="D951" s="34">
        <f t="shared" si="61"/>
        <v>5.6498198251845655E-2</v>
      </c>
    </row>
    <row r="952" spans="1:4">
      <c r="A952" s="7">
        <f t="shared" si="59"/>
        <v>472.5</v>
      </c>
      <c r="B952" s="4">
        <f t="shared" si="58"/>
        <v>7.604960556161644E-2</v>
      </c>
      <c r="C952" s="4">
        <f t="shared" si="60"/>
        <v>0.59255815364506947</v>
      </c>
      <c r="D952" s="34">
        <f t="shared" si="61"/>
        <v>5.6510966858840203E-2</v>
      </c>
    </row>
    <row r="953" spans="1:4">
      <c r="A953" s="7">
        <f t="shared" si="59"/>
        <v>473</v>
      </c>
      <c r="B953" s="4">
        <f t="shared" si="58"/>
        <v>7.613306989595725E-2</v>
      </c>
      <c r="C953" s="4">
        <f t="shared" si="60"/>
        <v>0.59334256220922121</v>
      </c>
      <c r="D953" s="34">
        <f t="shared" si="61"/>
        <v>5.6523739453120281E-2</v>
      </c>
    </row>
    <row r="954" spans="1:4">
      <c r="A954" s="7">
        <f t="shared" si="59"/>
        <v>473.5</v>
      </c>
      <c r="B954" s="4">
        <f t="shared" si="58"/>
        <v>7.6216540704251434E-2</v>
      </c>
      <c r="C954" s="4">
        <f t="shared" si="60"/>
        <v>0.59412735713087872</v>
      </c>
      <c r="D954" s="34">
        <f t="shared" si="61"/>
        <v>5.6536516036059518E-2</v>
      </c>
    </row>
    <row r="955" spans="1:4">
      <c r="A955" s="7">
        <f t="shared" si="59"/>
        <v>474</v>
      </c>
      <c r="B955" s="4">
        <f t="shared" si="58"/>
        <v>7.6300017987001478E-2</v>
      </c>
      <c r="C955" s="4">
        <f t="shared" si="60"/>
        <v>0.59491253860034021</v>
      </c>
      <c r="D955" s="34">
        <f t="shared" si="61"/>
        <v>5.654929660903147E-2</v>
      </c>
    </row>
    <row r="956" spans="1:4">
      <c r="A956" s="7">
        <f t="shared" si="59"/>
        <v>474.5</v>
      </c>
      <c r="B956" s="4">
        <f t="shared" si="58"/>
        <v>7.6383501744709204E-2</v>
      </c>
      <c r="C956" s="4">
        <f t="shared" si="60"/>
        <v>0.59569810680799917</v>
      </c>
      <c r="D956" s="34">
        <f t="shared" si="61"/>
        <v>5.6562081173410855E-2</v>
      </c>
    </row>
    <row r="957" spans="1:4">
      <c r="A957" s="7">
        <f t="shared" si="59"/>
        <v>475</v>
      </c>
      <c r="B957" s="4">
        <f t="shared" si="58"/>
        <v>7.6466991977877097E-2</v>
      </c>
      <c r="C957" s="4">
        <f t="shared" si="60"/>
        <v>0.59648406194434145</v>
      </c>
      <c r="D957" s="34">
        <f t="shared" si="61"/>
        <v>5.6574869730572318E-2</v>
      </c>
    </row>
    <row r="958" spans="1:4">
      <c r="A958" s="7">
        <f t="shared" si="59"/>
        <v>475.5</v>
      </c>
      <c r="B958" s="4">
        <f t="shared" si="58"/>
        <v>7.6550488687007201E-2</v>
      </c>
      <c r="C958" s="4">
        <f t="shared" si="60"/>
        <v>0.59727040419994726</v>
      </c>
      <c r="D958" s="34">
        <f t="shared" si="61"/>
        <v>5.6587662281891396E-2</v>
      </c>
    </row>
    <row r="959" spans="1:4">
      <c r="A959" s="7">
        <f t="shared" si="59"/>
        <v>476</v>
      </c>
      <c r="B959" s="4">
        <f t="shared" si="58"/>
        <v>7.6633991872602003E-2</v>
      </c>
      <c r="C959" s="4">
        <f t="shared" si="60"/>
        <v>0.59805713376549141</v>
      </c>
      <c r="D959" s="34">
        <f t="shared" si="61"/>
        <v>5.6600458828743892E-2</v>
      </c>
    </row>
    <row r="960" spans="1:4">
      <c r="A960" s="7">
        <f t="shared" si="59"/>
        <v>476.5</v>
      </c>
      <c r="B960" s="4">
        <f t="shared" si="58"/>
        <v>7.671750153516399E-2</v>
      </c>
      <c r="C960" s="4">
        <f t="shared" si="60"/>
        <v>0.59884425083174131</v>
      </c>
      <c r="D960" s="34">
        <f t="shared" si="61"/>
        <v>5.6613259372506025E-2</v>
      </c>
    </row>
    <row r="961" spans="1:4">
      <c r="A961" s="7">
        <f t="shared" si="59"/>
        <v>477</v>
      </c>
      <c r="B961" s="4">
        <f t="shared" si="58"/>
        <v>7.6801017675195205E-2</v>
      </c>
      <c r="C961" s="4">
        <f t="shared" si="60"/>
        <v>0.59963175558955939</v>
      </c>
      <c r="D961" s="34">
        <f t="shared" si="61"/>
        <v>5.6626063914554971E-2</v>
      </c>
    </row>
    <row r="962" spans="1:4">
      <c r="A962" s="7">
        <f t="shared" si="59"/>
        <v>477.5</v>
      </c>
      <c r="B962" s="4">
        <f t="shared" si="58"/>
        <v>7.6884540293198134E-2</v>
      </c>
      <c r="C962" s="4">
        <f t="shared" si="60"/>
        <v>0.60041964822990135</v>
      </c>
      <c r="D962" s="34">
        <f t="shared" si="61"/>
        <v>5.663887245626803E-2</v>
      </c>
    </row>
    <row r="963" spans="1:4">
      <c r="A963" s="7">
        <f t="shared" si="59"/>
        <v>478</v>
      </c>
      <c r="B963" s="4">
        <f t="shared" si="58"/>
        <v>7.6968069389675486E-2</v>
      </c>
      <c r="C963" s="4">
        <f t="shared" si="60"/>
        <v>0.60120792894381747</v>
      </c>
      <c r="D963" s="34">
        <f t="shared" si="61"/>
        <v>5.6651684999022928E-2</v>
      </c>
    </row>
    <row r="964" spans="1:4">
      <c r="A964" s="7">
        <f t="shared" si="59"/>
        <v>478.5</v>
      </c>
      <c r="B964" s="4">
        <f t="shared" si="58"/>
        <v>7.705160496512975E-2</v>
      </c>
      <c r="C964" s="4">
        <f t="shared" si="60"/>
        <v>0.60199659792245197</v>
      </c>
      <c r="D964" s="34">
        <f t="shared" si="61"/>
        <v>5.6664501544198054E-2</v>
      </c>
    </row>
    <row r="965" spans="1:4">
      <c r="A965" s="7">
        <f t="shared" si="59"/>
        <v>479</v>
      </c>
      <c r="B965" s="4">
        <f t="shared" si="58"/>
        <v>7.713514702006341E-2</v>
      </c>
      <c r="C965" s="4">
        <f t="shared" si="60"/>
        <v>0.6027856553570432</v>
      </c>
      <c r="D965" s="34">
        <f t="shared" si="61"/>
        <v>5.667732209317234E-2</v>
      </c>
    </row>
    <row r="966" spans="1:4">
      <c r="A966" s="7">
        <f t="shared" si="59"/>
        <v>479.5</v>
      </c>
      <c r="B966" s="4">
        <f t="shared" si="58"/>
        <v>7.7218695554978733E-2</v>
      </c>
      <c r="C966" s="4">
        <f t="shared" si="60"/>
        <v>0.60357510143892368</v>
      </c>
      <c r="D966" s="34">
        <f t="shared" si="61"/>
        <v>5.6690146647325419E-2</v>
      </c>
    </row>
    <row r="967" spans="1:4">
      <c r="A967" s="7">
        <f t="shared" si="59"/>
        <v>480</v>
      </c>
      <c r="B967" s="4">
        <f t="shared" si="58"/>
        <v>7.7302250570378872E-2</v>
      </c>
      <c r="C967" s="4">
        <f t="shared" si="60"/>
        <v>0.60436493635952004</v>
      </c>
      <c r="D967" s="34">
        <f t="shared" si="61"/>
        <v>5.6702975208036764E-2</v>
      </c>
    </row>
    <row r="968" spans="1:4">
      <c r="A968" s="7">
        <f t="shared" si="59"/>
        <v>480.5</v>
      </c>
      <c r="B968" s="4">
        <f t="shared" si="58"/>
        <v>7.7385812066766091E-2</v>
      </c>
      <c r="C968" s="4">
        <f t="shared" si="60"/>
        <v>0.60515516031035355</v>
      </c>
      <c r="D968" s="34">
        <f t="shared" si="61"/>
        <v>5.6715807776687083E-2</v>
      </c>
    </row>
    <row r="969" spans="1:4">
      <c r="A969" s="7">
        <f t="shared" si="59"/>
        <v>481</v>
      </c>
      <c r="B969" s="4">
        <f t="shared" si="58"/>
        <v>7.7469380044643321E-2</v>
      </c>
      <c r="C969" s="4">
        <f t="shared" si="60"/>
        <v>0.60594577348303913</v>
      </c>
      <c r="D969" s="34">
        <f t="shared" si="61"/>
        <v>5.6728644354657055E-2</v>
      </c>
    </row>
    <row r="970" spans="1:4">
      <c r="A970" s="7">
        <f t="shared" si="59"/>
        <v>481.5</v>
      </c>
      <c r="B970" s="4">
        <f t="shared" ref="B970:B1033" si="62">(EXP($B$3*A970*10^6))-1</f>
        <v>7.755295450451305E-2</v>
      </c>
      <c r="C970" s="4">
        <f t="shared" si="60"/>
        <v>0.60673677606928722</v>
      </c>
      <c r="D970" s="34">
        <f t="shared" si="61"/>
        <v>5.6741484943328327E-2</v>
      </c>
    </row>
    <row r="971" spans="1:4">
      <c r="A971" s="7">
        <f t="shared" si="59"/>
        <v>482</v>
      </c>
      <c r="B971" s="4">
        <f t="shared" si="62"/>
        <v>7.763653544687843E-2</v>
      </c>
      <c r="C971" s="4">
        <f t="shared" si="60"/>
        <v>0.6075281682609015</v>
      </c>
      <c r="D971" s="34">
        <f t="shared" si="61"/>
        <v>5.675432954408248E-2</v>
      </c>
    </row>
    <row r="972" spans="1:4">
      <c r="A972" s="7">
        <f t="shared" si="59"/>
        <v>482.5</v>
      </c>
      <c r="B972" s="4">
        <f t="shared" si="62"/>
        <v>7.7720122872241948E-2</v>
      </c>
      <c r="C972" s="4">
        <f t="shared" si="60"/>
        <v>0.60831995024978092</v>
      </c>
      <c r="D972" s="34">
        <f t="shared" si="61"/>
        <v>5.6767178158302171E-2</v>
      </c>
    </row>
    <row r="973" spans="1:4">
      <c r="A973" s="7">
        <f t="shared" si="59"/>
        <v>483</v>
      </c>
      <c r="B973" s="4">
        <f t="shared" si="62"/>
        <v>7.7803716781106536E-2</v>
      </c>
      <c r="C973" s="4">
        <f t="shared" si="60"/>
        <v>0.60911212222791855</v>
      </c>
      <c r="D973" s="34">
        <f t="shared" si="61"/>
        <v>5.6780030787370254E-2</v>
      </c>
    </row>
    <row r="974" spans="1:4">
      <c r="A974" s="7">
        <f t="shared" ref="A974:A1037" si="63">A973+0.5</f>
        <v>483.5</v>
      </c>
      <c r="B974" s="4">
        <f t="shared" si="62"/>
        <v>7.7887317173975346E-2</v>
      </c>
      <c r="C974" s="4">
        <f t="shared" ref="C974:C1037" si="64">(EXP($B$4*A974*10^6))-1</f>
        <v>0.60990468438740209</v>
      </c>
      <c r="D974" s="34">
        <f t="shared" ref="D974:D1037" si="65">(1/137.88)*(C974/B974)</f>
        <v>5.6792887432669942E-2</v>
      </c>
    </row>
    <row r="975" spans="1:4">
      <c r="A975" s="7">
        <f t="shared" si="63"/>
        <v>484</v>
      </c>
      <c r="B975" s="4">
        <f t="shared" si="62"/>
        <v>7.7970924051350865E-2</v>
      </c>
      <c r="C975" s="4">
        <f t="shared" si="64"/>
        <v>0.61069763692041401</v>
      </c>
      <c r="D975" s="34">
        <f t="shared" si="65"/>
        <v>5.6805748095585487E-2</v>
      </c>
    </row>
    <row r="976" spans="1:4">
      <c r="A976" s="7">
        <f t="shared" si="63"/>
        <v>484.5</v>
      </c>
      <c r="B976" s="4">
        <f t="shared" si="62"/>
        <v>7.8054537413736469E-2</v>
      </c>
      <c r="C976" s="4">
        <f t="shared" si="64"/>
        <v>0.61149098001923141</v>
      </c>
      <c r="D976" s="34">
        <f t="shared" si="65"/>
        <v>5.6818612777501012E-2</v>
      </c>
    </row>
    <row r="977" spans="1:4">
      <c r="A977" s="7">
        <f t="shared" si="63"/>
        <v>485</v>
      </c>
      <c r="B977" s="4">
        <f t="shared" si="62"/>
        <v>7.8138157261634866E-2</v>
      </c>
      <c r="C977" s="4">
        <f t="shared" si="64"/>
        <v>0.61228471387622574</v>
      </c>
      <c r="D977" s="34">
        <f t="shared" si="65"/>
        <v>5.6831481479801646E-2</v>
      </c>
    </row>
    <row r="978" spans="1:4">
      <c r="A978" s="7">
        <f t="shared" si="63"/>
        <v>485.5</v>
      </c>
      <c r="B978" s="4">
        <f t="shared" si="62"/>
        <v>7.822178359554921E-2</v>
      </c>
      <c r="C978" s="4">
        <f t="shared" si="64"/>
        <v>0.61307883868386348</v>
      </c>
      <c r="D978" s="34">
        <f t="shared" si="65"/>
        <v>5.6844354203872731E-2</v>
      </c>
    </row>
    <row r="979" spans="1:4">
      <c r="A979" s="7">
        <f t="shared" si="63"/>
        <v>486</v>
      </c>
      <c r="B979" s="4">
        <f t="shared" si="62"/>
        <v>7.8305416415982876E-2</v>
      </c>
      <c r="C979" s="4">
        <f t="shared" si="64"/>
        <v>0.61387335463470638</v>
      </c>
      <c r="D979" s="34">
        <f t="shared" si="65"/>
        <v>5.6857230951100041E-2</v>
      </c>
    </row>
    <row r="980" spans="1:4">
      <c r="A980" s="7">
        <f t="shared" si="63"/>
        <v>486.5</v>
      </c>
      <c r="B980" s="4">
        <f t="shared" si="62"/>
        <v>7.8389055723438572E-2</v>
      </c>
      <c r="C980" s="4">
        <f t="shared" si="64"/>
        <v>0.61466826192141011</v>
      </c>
      <c r="D980" s="34">
        <f t="shared" si="65"/>
        <v>5.6870111722870278E-2</v>
      </c>
    </row>
    <row r="981" spans="1:4">
      <c r="A981" s="7">
        <f t="shared" si="63"/>
        <v>487</v>
      </c>
      <c r="B981" s="4">
        <f t="shared" si="62"/>
        <v>7.8472701518419674E-2</v>
      </c>
      <c r="C981" s="4">
        <f t="shared" si="64"/>
        <v>0.61546356073672581</v>
      </c>
      <c r="D981" s="34">
        <f t="shared" si="65"/>
        <v>5.6882996520570224E-2</v>
      </c>
    </row>
    <row r="982" spans="1:4">
      <c r="A982" s="7">
        <f t="shared" si="63"/>
        <v>487.5</v>
      </c>
      <c r="B982" s="4">
        <f t="shared" si="62"/>
        <v>7.8556353801429335E-2</v>
      </c>
      <c r="C982" s="4">
        <f t="shared" si="64"/>
        <v>0.61625925127349945</v>
      </c>
      <c r="D982" s="34">
        <f t="shared" si="65"/>
        <v>5.6895885345587385E-2</v>
      </c>
    </row>
    <row r="983" spans="1:4">
      <c r="A983" s="7">
        <f t="shared" si="63"/>
        <v>488</v>
      </c>
      <c r="B983" s="4">
        <f t="shared" si="62"/>
        <v>7.8640012572970708E-2</v>
      </c>
      <c r="C983" s="4">
        <f t="shared" si="64"/>
        <v>0.61705533372467203</v>
      </c>
      <c r="D983" s="34">
        <f t="shared" si="65"/>
        <v>5.690877819930977E-2</v>
      </c>
    </row>
    <row r="984" spans="1:4">
      <c r="A984" s="7">
        <f t="shared" si="63"/>
        <v>488.5</v>
      </c>
      <c r="B984" s="4">
        <f t="shared" si="62"/>
        <v>7.872367783354739E-2</v>
      </c>
      <c r="C984" s="4">
        <f t="shared" si="64"/>
        <v>0.61785180828327935</v>
      </c>
      <c r="D984" s="34">
        <f t="shared" si="65"/>
        <v>5.6921675083125602E-2</v>
      </c>
    </row>
    <row r="985" spans="1:4">
      <c r="A985" s="7">
        <f t="shared" si="63"/>
        <v>489</v>
      </c>
      <c r="B985" s="4">
        <f t="shared" si="62"/>
        <v>7.8807349583662534E-2</v>
      </c>
      <c r="C985" s="4">
        <f t="shared" si="64"/>
        <v>0.6186486751424527</v>
      </c>
      <c r="D985" s="34">
        <f t="shared" si="65"/>
        <v>5.6934575998423984E-2</v>
      </c>
    </row>
    <row r="986" spans="1:4">
      <c r="A986" s="7">
        <f t="shared" si="63"/>
        <v>489.5</v>
      </c>
      <c r="B986" s="4">
        <f t="shared" si="62"/>
        <v>7.8891027823819515E-2</v>
      </c>
      <c r="C986" s="4">
        <f t="shared" si="64"/>
        <v>0.61944593449541796</v>
      </c>
      <c r="D986" s="34">
        <f t="shared" si="65"/>
        <v>5.6947480946594353E-2</v>
      </c>
    </row>
    <row r="987" spans="1:4">
      <c r="A987" s="7">
        <f t="shared" si="63"/>
        <v>490</v>
      </c>
      <c r="B987" s="4">
        <f t="shared" si="62"/>
        <v>7.8974712554521487E-2</v>
      </c>
      <c r="C987" s="4">
        <f t="shared" si="64"/>
        <v>0.62024358653549694</v>
      </c>
      <c r="D987" s="34">
        <f t="shared" si="65"/>
        <v>5.6960389929026883E-2</v>
      </c>
    </row>
    <row r="988" spans="1:4">
      <c r="A988" s="7">
        <f t="shared" si="63"/>
        <v>490.5</v>
      </c>
      <c r="B988" s="4">
        <f t="shared" si="62"/>
        <v>7.9058403776272268E-2</v>
      </c>
      <c r="C988" s="4">
        <f t="shared" si="64"/>
        <v>0.62104163145610558</v>
      </c>
      <c r="D988" s="34">
        <f t="shared" si="65"/>
        <v>5.6973302947111754E-2</v>
      </c>
    </row>
    <row r="989" spans="1:4">
      <c r="A989" s="7">
        <f t="shared" si="63"/>
        <v>491</v>
      </c>
      <c r="B989" s="4">
        <f t="shared" si="62"/>
        <v>7.9142101489575234E-2</v>
      </c>
      <c r="C989" s="4">
        <f t="shared" si="64"/>
        <v>0.62184006945075621</v>
      </c>
      <c r="D989" s="34">
        <f t="shared" si="65"/>
        <v>5.6986220002240059E-2</v>
      </c>
    </row>
    <row r="990" spans="1:4">
      <c r="A990" s="7">
        <f t="shared" si="63"/>
        <v>491.5</v>
      </c>
      <c r="B990" s="4">
        <f t="shared" si="62"/>
        <v>7.922580569493376E-2</v>
      </c>
      <c r="C990" s="4">
        <f t="shared" si="64"/>
        <v>0.62263890071305572</v>
      </c>
      <c r="D990" s="34">
        <f t="shared" si="65"/>
        <v>5.6999141095803355E-2</v>
      </c>
    </row>
    <row r="991" spans="1:4">
      <c r="A991" s="7">
        <f t="shared" si="63"/>
        <v>492</v>
      </c>
      <c r="B991" s="4">
        <f t="shared" si="62"/>
        <v>7.9309516392851442E-2</v>
      </c>
      <c r="C991" s="4">
        <f t="shared" si="64"/>
        <v>0.62343812543670674</v>
      </c>
      <c r="D991" s="34">
        <f t="shared" si="65"/>
        <v>5.701206622919365E-2</v>
      </c>
    </row>
    <row r="992" spans="1:4">
      <c r="A992" s="7">
        <f t="shared" si="63"/>
        <v>492.5</v>
      </c>
      <c r="B992" s="4">
        <f t="shared" si="62"/>
        <v>7.9393233583832101E-2</v>
      </c>
      <c r="C992" s="4">
        <f t="shared" si="64"/>
        <v>0.62423774381550712</v>
      </c>
      <c r="D992" s="34">
        <f t="shared" si="65"/>
        <v>5.7024995403803271E-2</v>
      </c>
    </row>
    <row r="993" spans="1:5">
      <c r="A993" s="7">
        <f t="shared" si="63"/>
        <v>493</v>
      </c>
      <c r="B993" s="4">
        <f t="shared" si="62"/>
        <v>7.9476957268378889E-2</v>
      </c>
      <c r="C993" s="4">
        <f t="shared" si="64"/>
        <v>0.62503775604335066</v>
      </c>
      <c r="D993" s="34">
        <f t="shared" si="65"/>
        <v>5.7037928621025615E-2</v>
      </c>
    </row>
    <row r="994" spans="1:5">
      <c r="A994" s="7">
        <f t="shared" si="63"/>
        <v>493.5</v>
      </c>
      <c r="B994" s="4">
        <f t="shared" si="62"/>
        <v>7.956068744699607E-2</v>
      </c>
      <c r="C994" s="4">
        <f t="shared" si="64"/>
        <v>0.62583816231422551</v>
      </c>
      <c r="D994" s="34">
        <f t="shared" si="65"/>
        <v>5.7050865882253714E-2</v>
      </c>
    </row>
    <row r="995" spans="1:5">
      <c r="A995" s="7">
        <f t="shared" si="63"/>
        <v>494</v>
      </c>
      <c r="B995" s="4">
        <f t="shared" si="62"/>
        <v>7.964442412018724E-2</v>
      </c>
      <c r="C995" s="4">
        <f t="shared" si="64"/>
        <v>0.62663896282221643</v>
      </c>
      <c r="D995" s="34">
        <f t="shared" si="65"/>
        <v>5.706380718888171E-2</v>
      </c>
    </row>
    <row r="996" spans="1:5">
      <c r="A996" s="7">
        <f t="shared" si="63"/>
        <v>494.5</v>
      </c>
      <c r="B996" s="4">
        <f t="shared" si="62"/>
        <v>7.9728167288455776E-2</v>
      </c>
      <c r="C996" s="4">
        <f t="shared" si="64"/>
        <v>0.62744015776150341</v>
      </c>
      <c r="D996" s="34">
        <f t="shared" si="65"/>
        <v>5.7076752542304425E-2</v>
      </c>
    </row>
    <row r="997" spans="1:5">
      <c r="A997" s="7">
        <f t="shared" si="63"/>
        <v>495</v>
      </c>
      <c r="B997" s="4">
        <f t="shared" si="62"/>
        <v>7.9811916952305717E-2</v>
      </c>
      <c r="C997" s="4">
        <f t="shared" si="64"/>
        <v>0.6282417473263624</v>
      </c>
      <c r="D997" s="34">
        <f t="shared" si="65"/>
        <v>5.7089701943916729E-2</v>
      </c>
    </row>
    <row r="998" spans="1:5">
      <c r="A998" s="7">
        <f t="shared" si="63"/>
        <v>495.5</v>
      </c>
      <c r="B998" s="4">
        <f t="shared" si="62"/>
        <v>7.9895673112240884E-2</v>
      </c>
      <c r="C998" s="4">
        <f t="shared" si="64"/>
        <v>0.62904373171116412</v>
      </c>
      <c r="D998" s="34">
        <f t="shared" si="65"/>
        <v>5.7102655395114131E-2</v>
      </c>
    </row>
    <row r="999" spans="1:5">
      <c r="A999" s="7">
        <f t="shared" si="63"/>
        <v>496</v>
      </c>
      <c r="B999" s="4">
        <f t="shared" si="62"/>
        <v>7.9979435768765095E-2</v>
      </c>
      <c r="C999" s="4">
        <f t="shared" si="64"/>
        <v>0.62984611111037658</v>
      </c>
      <c r="D999" s="34">
        <f t="shared" si="65"/>
        <v>5.7115612897292813E-2</v>
      </c>
    </row>
    <row r="1000" spans="1:5">
      <c r="A1000" s="7">
        <f t="shared" si="63"/>
        <v>496.5</v>
      </c>
      <c r="B1000" s="4">
        <f t="shared" si="62"/>
        <v>8.0063204922382392E-2</v>
      </c>
      <c r="C1000" s="4">
        <f t="shared" si="64"/>
        <v>0.6306488857185617</v>
      </c>
      <c r="D1000" s="34">
        <f t="shared" si="65"/>
        <v>5.7128574451849171E-2</v>
      </c>
    </row>
    <row r="1001" spans="1:5">
      <c r="A1001" s="7">
        <f t="shared" si="63"/>
        <v>497</v>
      </c>
      <c r="B1001" s="4">
        <f t="shared" si="62"/>
        <v>8.0146980573596815E-2</v>
      </c>
      <c r="C1001" s="4">
        <f t="shared" si="64"/>
        <v>0.63145205573037866</v>
      </c>
      <c r="D1001" s="34">
        <f t="shared" si="65"/>
        <v>5.7141540060180247E-2</v>
      </c>
    </row>
    <row r="1002" spans="1:5">
      <c r="A1002" s="7">
        <f t="shared" si="63"/>
        <v>497.5</v>
      </c>
      <c r="B1002" s="4">
        <f t="shared" si="62"/>
        <v>8.0230762722911964E-2</v>
      </c>
      <c r="C1002" s="4">
        <f t="shared" si="64"/>
        <v>0.63225562134058189</v>
      </c>
      <c r="D1002" s="34">
        <f t="shared" si="65"/>
        <v>5.7154509723683897E-2</v>
      </c>
    </row>
    <row r="1003" spans="1:5">
      <c r="A1003" s="7">
        <f t="shared" si="63"/>
        <v>498</v>
      </c>
      <c r="B1003" s="4">
        <f t="shared" si="62"/>
        <v>8.0314551370832099E-2</v>
      </c>
      <c r="C1003" s="4">
        <f t="shared" si="64"/>
        <v>0.63305958274402196</v>
      </c>
      <c r="D1003" s="34">
        <f t="shared" si="65"/>
        <v>5.7167483443758049E-2</v>
      </c>
    </row>
    <row r="1004" spans="1:5">
      <c r="A1004" s="7">
        <f t="shared" si="63"/>
        <v>498.5</v>
      </c>
      <c r="B1004" s="4">
        <f t="shared" si="62"/>
        <v>8.0398346517861485E-2</v>
      </c>
      <c r="C1004" s="4">
        <f t="shared" si="64"/>
        <v>0.6338639401356454</v>
      </c>
      <c r="D1004" s="34">
        <f t="shared" si="65"/>
        <v>5.7180461221801183E-2</v>
      </c>
    </row>
    <row r="1005" spans="1:5">
      <c r="A1005" s="7">
        <f t="shared" si="63"/>
        <v>499</v>
      </c>
      <c r="B1005" s="4">
        <f t="shared" si="62"/>
        <v>8.048214816450372E-2</v>
      </c>
      <c r="C1005" s="4">
        <f t="shared" si="64"/>
        <v>0.63466869371049484</v>
      </c>
      <c r="D1005" s="34">
        <f t="shared" si="65"/>
        <v>5.7193443059212784E-2</v>
      </c>
    </row>
    <row r="1006" spans="1:5">
      <c r="A1006" s="7">
        <f t="shared" si="63"/>
        <v>499.5</v>
      </c>
      <c r="B1006" s="4">
        <f t="shared" si="62"/>
        <v>8.0565956311263509E-2</v>
      </c>
      <c r="C1006" s="4">
        <f t="shared" si="64"/>
        <v>0.6354738436637084</v>
      </c>
      <c r="D1006" s="34">
        <f t="shared" si="65"/>
        <v>5.7206428957392016E-2</v>
      </c>
    </row>
    <row r="1007" spans="1:5">
      <c r="A1007" s="7">
        <f t="shared" si="63"/>
        <v>500</v>
      </c>
      <c r="B1007" s="4">
        <f t="shared" si="62"/>
        <v>8.0649770958644673E-2</v>
      </c>
      <c r="C1007" s="4">
        <f t="shared" si="64"/>
        <v>0.63627939019052127</v>
      </c>
      <c r="D1007" s="34">
        <f t="shared" si="65"/>
        <v>5.721941891773933E-2</v>
      </c>
      <c r="E1007" s="2">
        <f>1/C1007</f>
        <v>1.5716366354418141</v>
      </c>
    </row>
    <row r="1008" spans="1:5">
      <c r="A1008" s="7">
        <f t="shared" si="63"/>
        <v>500.5</v>
      </c>
      <c r="B1008" s="4">
        <f t="shared" si="62"/>
        <v>8.0733592107151475E-2</v>
      </c>
      <c r="C1008" s="4">
        <f t="shared" si="64"/>
        <v>0.63708533348626384</v>
      </c>
      <c r="D1008" s="34">
        <f t="shared" si="65"/>
        <v>5.7232412941655306E-2</v>
      </c>
    </row>
    <row r="1009" spans="1:4">
      <c r="A1009" s="7">
        <f t="shared" si="63"/>
        <v>501</v>
      </c>
      <c r="B1009" s="4">
        <f t="shared" si="62"/>
        <v>8.08174197572884E-2</v>
      </c>
      <c r="C1009" s="4">
        <f t="shared" si="64"/>
        <v>0.63789167374636335</v>
      </c>
      <c r="D1009" s="34">
        <f t="shared" si="65"/>
        <v>5.7245411030540941E-2</v>
      </c>
    </row>
    <row r="1010" spans="1:4">
      <c r="A1010" s="7">
        <f t="shared" si="63"/>
        <v>501.5</v>
      </c>
      <c r="B1010" s="4">
        <f t="shared" si="62"/>
        <v>8.090125390955949E-2</v>
      </c>
      <c r="C1010" s="4">
        <f t="shared" si="64"/>
        <v>0.6386984111663434</v>
      </c>
      <c r="D1010" s="34">
        <f t="shared" si="65"/>
        <v>5.7258413185798121E-2</v>
      </c>
    </row>
    <row r="1011" spans="1:4">
      <c r="A1011" s="7">
        <f t="shared" si="63"/>
        <v>502</v>
      </c>
      <c r="B1011" s="4">
        <f t="shared" si="62"/>
        <v>8.0985094564469229E-2</v>
      </c>
      <c r="C1011" s="4">
        <f t="shared" si="64"/>
        <v>0.63950554594182329</v>
      </c>
      <c r="D1011" s="34">
        <f t="shared" si="65"/>
        <v>5.7271419408828877E-2</v>
      </c>
    </row>
    <row r="1012" spans="1:4">
      <c r="A1012" s="7">
        <f t="shared" si="63"/>
        <v>502.5</v>
      </c>
      <c r="B1012" s="4">
        <f t="shared" si="62"/>
        <v>8.1068941722521881E-2</v>
      </c>
      <c r="C1012" s="4">
        <f t="shared" si="64"/>
        <v>0.64031307826851891</v>
      </c>
      <c r="D1012" s="34">
        <f t="shared" si="65"/>
        <v>5.7284429701035977E-2</v>
      </c>
    </row>
    <row r="1013" spans="1:4">
      <c r="A1013" s="7">
        <f t="shared" si="63"/>
        <v>503</v>
      </c>
      <c r="B1013" s="4">
        <f t="shared" si="62"/>
        <v>8.1152795384222154E-2</v>
      </c>
      <c r="C1013" s="4">
        <f t="shared" si="64"/>
        <v>0.64112100834224295</v>
      </c>
      <c r="D1013" s="34">
        <f t="shared" si="65"/>
        <v>5.7297444063822443E-2</v>
      </c>
    </row>
    <row r="1014" spans="1:4">
      <c r="A1014" s="7">
        <f t="shared" si="63"/>
        <v>503.5</v>
      </c>
      <c r="B1014" s="4">
        <f t="shared" si="62"/>
        <v>8.1236655550074088E-2</v>
      </c>
      <c r="C1014" s="4">
        <f t="shared" si="64"/>
        <v>0.64192933635890381</v>
      </c>
      <c r="D1014" s="34">
        <f t="shared" si="65"/>
        <v>5.7310462498592236E-2</v>
      </c>
    </row>
    <row r="1015" spans="1:4">
      <c r="A1015" s="7">
        <f t="shared" si="63"/>
        <v>504</v>
      </c>
      <c r="B1015" s="4">
        <f t="shared" si="62"/>
        <v>8.1320522220582392E-2</v>
      </c>
      <c r="C1015" s="4">
        <f t="shared" si="64"/>
        <v>0.64273806251450716</v>
      </c>
      <c r="D1015" s="34">
        <f t="shared" si="65"/>
        <v>5.7323485006749456E-2</v>
      </c>
    </row>
    <row r="1016" spans="1:4">
      <c r="A1016" s="7">
        <f t="shared" si="63"/>
        <v>504.5</v>
      </c>
      <c r="B1016" s="4">
        <f t="shared" si="62"/>
        <v>8.1404395396251772E-2</v>
      </c>
      <c r="C1016" s="4">
        <f t="shared" si="64"/>
        <v>0.64354718700515456</v>
      </c>
      <c r="D1016" s="34">
        <f t="shared" si="65"/>
        <v>5.7336511589698685E-2</v>
      </c>
    </row>
    <row r="1017" spans="1:4">
      <c r="A1017" s="7">
        <f t="shared" si="63"/>
        <v>505</v>
      </c>
      <c r="B1017" s="4">
        <f t="shared" si="62"/>
        <v>8.1488275077586492E-2</v>
      </c>
      <c r="C1017" s="4">
        <f t="shared" si="64"/>
        <v>0.64435671002704487</v>
      </c>
      <c r="D1017" s="34">
        <f t="shared" si="65"/>
        <v>5.734954224884542E-2</v>
      </c>
    </row>
    <row r="1018" spans="1:4">
      <c r="A1018" s="7">
        <f t="shared" si="63"/>
        <v>505.5</v>
      </c>
      <c r="B1018" s="4">
        <f t="shared" si="62"/>
        <v>8.1572161265091259E-2</v>
      </c>
      <c r="C1018" s="4">
        <f t="shared" si="64"/>
        <v>0.6451666317764726</v>
      </c>
      <c r="D1018" s="34">
        <f t="shared" si="65"/>
        <v>5.7362576985595305E-2</v>
      </c>
    </row>
    <row r="1019" spans="1:4">
      <c r="A1019" s="7">
        <f t="shared" si="63"/>
        <v>506</v>
      </c>
      <c r="B1019" s="4">
        <f t="shared" si="62"/>
        <v>8.1656053959271002E-2</v>
      </c>
      <c r="C1019" s="4">
        <f t="shared" si="64"/>
        <v>0.64597695244983</v>
      </c>
      <c r="D1019" s="34">
        <f t="shared" si="65"/>
        <v>5.737561580135446E-2</v>
      </c>
    </row>
    <row r="1020" spans="1:4">
      <c r="A1020" s="7">
        <f t="shared" si="63"/>
        <v>506.5</v>
      </c>
      <c r="B1020" s="4">
        <f t="shared" si="62"/>
        <v>8.1739953160629986E-2</v>
      </c>
      <c r="C1020" s="4">
        <f t="shared" si="64"/>
        <v>0.64678767224360501</v>
      </c>
      <c r="D1020" s="34">
        <f t="shared" si="65"/>
        <v>5.7388658697529897E-2</v>
      </c>
    </row>
    <row r="1021" spans="1:4">
      <c r="A1021" s="7">
        <f t="shared" si="63"/>
        <v>507</v>
      </c>
      <c r="B1021" s="4">
        <f t="shared" si="62"/>
        <v>8.182385886967336E-2</v>
      </c>
      <c r="C1021" s="4">
        <f t="shared" si="64"/>
        <v>0.64759879135438347</v>
      </c>
      <c r="D1021" s="34">
        <f t="shared" si="65"/>
        <v>5.7401705675528686E-2</v>
      </c>
    </row>
    <row r="1022" spans="1:4">
      <c r="A1022" s="7">
        <f t="shared" si="63"/>
        <v>507.5</v>
      </c>
      <c r="B1022" s="4">
        <f t="shared" si="62"/>
        <v>8.190777108690539E-2</v>
      </c>
      <c r="C1022" s="4">
        <f t="shared" si="64"/>
        <v>0.64841030997884719</v>
      </c>
      <c r="D1022" s="34">
        <f t="shared" si="65"/>
        <v>5.7414756736758936E-2</v>
      </c>
    </row>
    <row r="1023" spans="1:4">
      <c r="A1023" s="7">
        <f t="shared" si="63"/>
        <v>508</v>
      </c>
      <c r="B1023" s="4">
        <f t="shared" si="62"/>
        <v>8.1991689812831448E-2</v>
      </c>
      <c r="C1023" s="4">
        <f t="shared" si="64"/>
        <v>0.64922222831377541</v>
      </c>
      <c r="D1023" s="34">
        <f t="shared" si="65"/>
        <v>5.7427811882628604E-2</v>
      </c>
    </row>
    <row r="1024" spans="1:4">
      <c r="A1024" s="7">
        <f t="shared" si="63"/>
        <v>508.5</v>
      </c>
      <c r="B1024" s="4">
        <f t="shared" si="62"/>
        <v>8.2075615047956019E-2</v>
      </c>
      <c r="C1024" s="4">
        <f t="shared" si="64"/>
        <v>0.65003454655604354</v>
      </c>
      <c r="D1024" s="34">
        <f t="shared" si="65"/>
        <v>5.7440871114546731E-2</v>
      </c>
    </row>
    <row r="1025" spans="1:4">
      <c r="A1025" s="7">
        <f t="shared" si="63"/>
        <v>509</v>
      </c>
      <c r="B1025" s="4">
        <f t="shared" si="62"/>
        <v>8.2159546792784033E-2</v>
      </c>
      <c r="C1025" s="4">
        <f t="shared" si="64"/>
        <v>0.6508472649026249</v>
      </c>
      <c r="D1025" s="34">
        <f t="shared" si="65"/>
        <v>5.7453934433922667E-2</v>
      </c>
    </row>
    <row r="1026" spans="1:4">
      <c r="A1026" s="7">
        <f t="shared" si="63"/>
        <v>509.5</v>
      </c>
      <c r="B1026" s="4">
        <f t="shared" si="62"/>
        <v>8.2243485047820419E-2</v>
      </c>
      <c r="C1026" s="4">
        <f t="shared" si="64"/>
        <v>0.6516603835505892</v>
      </c>
      <c r="D1026" s="34">
        <f t="shared" si="65"/>
        <v>5.7467001842166257E-2</v>
      </c>
    </row>
    <row r="1027" spans="1:4">
      <c r="A1027" s="7">
        <f t="shared" si="63"/>
        <v>510</v>
      </c>
      <c r="B1027" s="4">
        <f t="shared" si="62"/>
        <v>8.232742981357033E-2</v>
      </c>
      <c r="C1027" s="4">
        <f t="shared" si="64"/>
        <v>0.65247390269710315</v>
      </c>
      <c r="D1027" s="34">
        <f t="shared" si="65"/>
        <v>5.7480073340687714E-2</v>
      </c>
    </row>
    <row r="1028" spans="1:4">
      <c r="A1028" s="7">
        <f t="shared" si="63"/>
        <v>510.5</v>
      </c>
      <c r="B1028" s="4">
        <f t="shared" si="62"/>
        <v>8.2411381090538693E-2</v>
      </c>
      <c r="C1028" s="4">
        <f t="shared" si="64"/>
        <v>0.65328782253943118</v>
      </c>
      <c r="D1028" s="34">
        <f t="shared" si="65"/>
        <v>5.7493148930898005E-2</v>
      </c>
    </row>
    <row r="1029" spans="1:4">
      <c r="A1029" s="7">
        <f t="shared" si="63"/>
        <v>511</v>
      </c>
      <c r="B1029" s="4">
        <f t="shared" si="62"/>
        <v>8.249533887923044E-2</v>
      </c>
      <c r="C1029" s="4">
        <f t="shared" si="64"/>
        <v>0.65410214327493432</v>
      </c>
      <c r="D1029" s="34">
        <f t="shared" si="65"/>
        <v>5.7506228614208593E-2</v>
      </c>
    </row>
    <row r="1030" spans="1:4">
      <c r="A1030" s="7">
        <f t="shared" si="63"/>
        <v>511.5</v>
      </c>
      <c r="B1030" s="4">
        <f t="shared" si="62"/>
        <v>8.257930318015072E-2</v>
      </c>
      <c r="C1030" s="4">
        <f t="shared" si="64"/>
        <v>0.65491686510107128</v>
      </c>
      <c r="D1030" s="34">
        <f t="shared" si="65"/>
        <v>5.7519312392031369E-2</v>
      </c>
    </row>
    <row r="1031" spans="1:4">
      <c r="A1031" s="7">
        <f t="shared" si="63"/>
        <v>512</v>
      </c>
      <c r="B1031" s="4">
        <f t="shared" si="62"/>
        <v>8.2663273993804687E-2</v>
      </c>
      <c r="C1031" s="4">
        <f t="shared" si="64"/>
        <v>0.65573198821539735</v>
      </c>
      <c r="D1031" s="34">
        <f t="shared" si="65"/>
        <v>5.7532400265778709E-2</v>
      </c>
    </row>
    <row r="1032" spans="1:4">
      <c r="A1032" s="7">
        <f t="shared" si="63"/>
        <v>512.5</v>
      </c>
      <c r="B1032" s="4">
        <f t="shared" si="62"/>
        <v>8.2747251320697268E-2</v>
      </c>
      <c r="C1032" s="4">
        <f t="shared" si="64"/>
        <v>0.65654751281556556</v>
      </c>
      <c r="D1032" s="34">
        <f t="shared" si="65"/>
        <v>5.7545492236863699E-2</v>
      </c>
    </row>
    <row r="1033" spans="1:4">
      <c r="A1033" s="7">
        <f t="shared" si="63"/>
        <v>513</v>
      </c>
      <c r="B1033" s="4">
        <f t="shared" si="62"/>
        <v>8.283123516133406E-2</v>
      </c>
      <c r="C1033" s="4">
        <f t="shared" si="64"/>
        <v>0.6573634390993266</v>
      </c>
      <c r="D1033" s="34">
        <f t="shared" si="65"/>
        <v>5.7558588306699569E-2</v>
      </c>
    </row>
    <row r="1034" spans="1:4">
      <c r="A1034" s="7">
        <f t="shared" si="63"/>
        <v>513.5</v>
      </c>
      <c r="B1034" s="4">
        <f t="shared" ref="B1034:B1097" si="66">(EXP($B$3*A1034*10^6))-1</f>
        <v>8.2915225516220215E-2</v>
      </c>
      <c r="C1034" s="4">
        <f t="shared" si="64"/>
        <v>0.6581797672645282</v>
      </c>
      <c r="D1034" s="34">
        <f t="shared" si="65"/>
        <v>5.7571688476700349E-2</v>
      </c>
    </row>
    <row r="1035" spans="1:4">
      <c r="A1035" s="7">
        <f t="shared" si="63"/>
        <v>514</v>
      </c>
      <c r="B1035" s="4">
        <f t="shared" si="66"/>
        <v>8.299922238586066E-2</v>
      </c>
      <c r="C1035" s="4">
        <f t="shared" si="64"/>
        <v>0.65899649750911515</v>
      </c>
      <c r="D1035" s="34">
        <f t="shared" si="65"/>
        <v>5.7584792748280711E-2</v>
      </c>
    </row>
    <row r="1036" spans="1:4">
      <c r="A1036" s="7">
        <f t="shared" si="63"/>
        <v>514.5</v>
      </c>
      <c r="B1036" s="4">
        <f t="shared" si="66"/>
        <v>8.3083225770761215E-2</v>
      </c>
      <c r="C1036" s="4">
        <f t="shared" si="64"/>
        <v>0.65981363003113058</v>
      </c>
      <c r="D1036" s="34">
        <f t="shared" si="65"/>
        <v>5.7597901122855379E-2</v>
      </c>
    </row>
    <row r="1037" spans="1:4">
      <c r="A1037" s="7">
        <f t="shared" si="63"/>
        <v>515</v>
      </c>
      <c r="B1037" s="4">
        <f t="shared" si="66"/>
        <v>8.3167235671426809E-2</v>
      </c>
      <c r="C1037" s="4">
        <f t="shared" si="64"/>
        <v>0.66063116502871444</v>
      </c>
      <c r="D1037" s="34">
        <f t="shared" si="65"/>
        <v>5.7611013601840115E-2</v>
      </c>
    </row>
    <row r="1038" spans="1:4">
      <c r="A1038" s="7">
        <f t="shared" ref="A1038:A1101" si="67">A1037+0.5</f>
        <v>515.5</v>
      </c>
      <c r="B1038" s="4">
        <f t="shared" si="66"/>
        <v>8.3251252088363259E-2</v>
      </c>
      <c r="C1038" s="4">
        <f t="shared" ref="C1038:C1101" si="68">(EXP($B$4*A1038*10^6))-1</f>
        <v>0.66144910270010437</v>
      </c>
      <c r="D1038" s="34">
        <f t="shared" ref="D1038:D1101" si="69">(1/137.88)*(C1038/B1038)</f>
        <v>5.7624130186650663E-2</v>
      </c>
    </row>
    <row r="1039" spans="1:4">
      <c r="A1039" s="7">
        <f t="shared" si="67"/>
        <v>516</v>
      </c>
      <c r="B1039" s="4">
        <f t="shared" si="66"/>
        <v>8.3335275022075717E-2</v>
      </c>
      <c r="C1039" s="4">
        <f t="shared" si="68"/>
        <v>0.66226744324363662</v>
      </c>
      <c r="D1039" s="34">
        <f t="shared" si="69"/>
        <v>5.7637250878703819E-2</v>
      </c>
    </row>
    <row r="1040" spans="1:4">
      <c r="A1040" s="7">
        <f t="shared" si="67"/>
        <v>516.5</v>
      </c>
      <c r="B1040" s="4">
        <f t="shared" si="66"/>
        <v>8.3419304473069555E-2</v>
      </c>
      <c r="C1040" s="4">
        <f t="shared" si="68"/>
        <v>0.66308618685774379</v>
      </c>
      <c r="D1040" s="34">
        <f t="shared" si="69"/>
        <v>5.7650375679416679E-2</v>
      </c>
    </row>
    <row r="1041" spans="1:4">
      <c r="A1041" s="7">
        <f t="shared" si="67"/>
        <v>517</v>
      </c>
      <c r="B1041" s="4">
        <f t="shared" si="66"/>
        <v>8.3503340441850593E-2</v>
      </c>
      <c r="C1041" s="4">
        <f t="shared" si="68"/>
        <v>0.66390533374095684</v>
      </c>
      <c r="D1041" s="34">
        <f t="shared" si="69"/>
        <v>5.7663504590206624E-2</v>
      </c>
    </row>
    <row r="1042" spans="1:4">
      <c r="A1042" s="7">
        <f t="shared" si="67"/>
        <v>517.5</v>
      </c>
      <c r="B1042" s="4">
        <f t="shared" si="66"/>
        <v>8.3587382928924203E-2</v>
      </c>
      <c r="C1042" s="4">
        <f t="shared" si="68"/>
        <v>0.66472488409190444</v>
      </c>
      <c r="D1042" s="34">
        <f t="shared" si="69"/>
        <v>5.7676637612491859E-2</v>
      </c>
    </row>
    <row r="1043" spans="1:4">
      <c r="A1043" s="7">
        <f t="shared" si="67"/>
        <v>518</v>
      </c>
      <c r="B1043" s="4">
        <f t="shared" si="66"/>
        <v>8.3671431934795981E-2</v>
      </c>
      <c r="C1043" s="4">
        <f t="shared" si="68"/>
        <v>0.6655448381093132</v>
      </c>
      <c r="D1043" s="34">
        <f t="shared" si="69"/>
        <v>5.7689774747691012E-2</v>
      </c>
    </row>
    <row r="1044" spans="1:4">
      <c r="A1044" s="7">
        <f t="shared" si="67"/>
        <v>518.5</v>
      </c>
      <c r="B1044" s="4">
        <f t="shared" si="66"/>
        <v>8.3755487459971523E-2</v>
      </c>
      <c r="C1044" s="4">
        <f t="shared" si="68"/>
        <v>0.66636519599200739</v>
      </c>
      <c r="D1044" s="34">
        <f t="shared" si="69"/>
        <v>5.7702915997223242E-2</v>
      </c>
    </row>
    <row r="1045" spans="1:4">
      <c r="A1045" s="7">
        <f t="shared" si="67"/>
        <v>519</v>
      </c>
      <c r="B1045" s="4">
        <f t="shared" si="66"/>
        <v>8.3839549504956645E-2</v>
      </c>
      <c r="C1045" s="4">
        <f t="shared" si="68"/>
        <v>0.66718595793890967</v>
      </c>
      <c r="D1045" s="34">
        <f t="shared" si="69"/>
        <v>5.7716061362508099E-2</v>
      </c>
    </row>
    <row r="1046" spans="1:4">
      <c r="A1046" s="7">
        <f t="shared" si="67"/>
        <v>519.5</v>
      </c>
      <c r="B1046" s="4">
        <f t="shared" si="66"/>
        <v>8.3923618070257167E-2</v>
      </c>
      <c r="C1046" s="4">
        <f t="shared" si="68"/>
        <v>0.66800712414904018</v>
      </c>
      <c r="D1046" s="34">
        <f t="shared" si="69"/>
        <v>5.7729210844965684E-2</v>
      </c>
    </row>
    <row r="1047" spans="1:4">
      <c r="A1047" s="7">
        <f t="shared" si="67"/>
        <v>520</v>
      </c>
      <c r="B1047" s="4">
        <f t="shared" si="66"/>
        <v>8.400769315637846E-2</v>
      </c>
      <c r="C1047" s="4">
        <f t="shared" si="68"/>
        <v>0.66882869482151697</v>
      </c>
      <c r="D1047" s="34">
        <f t="shared" si="69"/>
        <v>5.7742364446016901E-2</v>
      </c>
    </row>
    <row r="1048" spans="1:4">
      <c r="A1048" s="7">
        <f t="shared" si="67"/>
        <v>520.5</v>
      </c>
      <c r="B1048" s="4">
        <f t="shared" si="66"/>
        <v>8.4091774763826566E-2</v>
      </c>
      <c r="C1048" s="4">
        <f t="shared" si="68"/>
        <v>0.6696506701555569</v>
      </c>
      <c r="D1048" s="34">
        <f t="shared" si="69"/>
        <v>5.7755522167082823E-2</v>
      </c>
    </row>
    <row r="1049" spans="1:4">
      <c r="A1049" s="7">
        <f t="shared" si="67"/>
        <v>521</v>
      </c>
      <c r="B1049" s="4">
        <f t="shared" si="66"/>
        <v>8.4175862893107301E-2</v>
      </c>
      <c r="C1049" s="4">
        <f t="shared" si="68"/>
        <v>0.67047305035047433</v>
      </c>
      <c r="D1049" s="34">
        <f t="shared" si="69"/>
        <v>5.776868400958516E-2</v>
      </c>
    </row>
    <row r="1050" spans="1:4">
      <c r="A1050" s="7">
        <f t="shared" si="67"/>
        <v>521.5</v>
      </c>
      <c r="B1050" s="4">
        <f t="shared" si="66"/>
        <v>8.4259957544726483E-2</v>
      </c>
      <c r="C1050" s="4">
        <f t="shared" si="68"/>
        <v>0.67129583560568173</v>
      </c>
      <c r="D1050" s="34">
        <f t="shared" si="69"/>
        <v>5.7781849974946155E-2</v>
      </c>
    </row>
    <row r="1051" spans="1:4">
      <c r="A1051" s="7">
        <f t="shared" si="67"/>
        <v>522</v>
      </c>
      <c r="B1051" s="4">
        <f t="shared" si="66"/>
        <v>8.4344058719190151E-2</v>
      </c>
      <c r="C1051" s="4">
        <f t="shared" si="68"/>
        <v>0.67211902612069041</v>
      </c>
      <c r="D1051" s="34">
        <f t="shared" si="69"/>
        <v>5.7795020064588525E-2</v>
      </c>
    </row>
    <row r="1052" spans="1:4">
      <c r="A1052" s="7">
        <f t="shared" si="67"/>
        <v>522.5</v>
      </c>
      <c r="B1052" s="4">
        <f t="shared" si="66"/>
        <v>8.4428166417003903E-2</v>
      </c>
      <c r="C1052" s="4">
        <f t="shared" si="68"/>
        <v>0.67294262209510958</v>
      </c>
      <c r="D1052" s="34">
        <f t="shared" si="69"/>
        <v>5.7808194279935762E-2</v>
      </c>
    </row>
    <row r="1053" spans="1:4">
      <c r="A1053" s="7">
        <f t="shared" si="67"/>
        <v>523</v>
      </c>
      <c r="B1053" s="4">
        <f t="shared" si="66"/>
        <v>8.451228063867422E-2</v>
      </c>
      <c r="C1053" s="4">
        <f t="shared" si="68"/>
        <v>0.67376662372864637</v>
      </c>
      <c r="D1053" s="34">
        <f t="shared" si="69"/>
        <v>5.7821372622411306E-2</v>
      </c>
    </row>
    <row r="1054" spans="1:4">
      <c r="A1054" s="7">
        <f t="shared" si="67"/>
        <v>523.5</v>
      </c>
      <c r="B1054" s="4">
        <f t="shared" si="66"/>
        <v>8.4596401384706699E-2</v>
      </c>
      <c r="C1054" s="4">
        <f t="shared" si="68"/>
        <v>0.67459103122110697</v>
      </c>
      <c r="D1054" s="34">
        <f t="shared" si="69"/>
        <v>5.7834555093439773E-2</v>
      </c>
    </row>
    <row r="1055" spans="1:4">
      <c r="A1055" s="7">
        <f t="shared" si="67"/>
        <v>524</v>
      </c>
      <c r="B1055" s="4">
        <f t="shared" si="66"/>
        <v>8.4680528655607601E-2</v>
      </c>
      <c r="C1055" s="4">
        <f t="shared" si="68"/>
        <v>0.67541584477239569</v>
      </c>
      <c r="D1055" s="34">
        <f t="shared" si="69"/>
        <v>5.7847741694445863E-2</v>
      </c>
    </row>
    <row r="1056" spans="1:4">
      <c r="A1056" s="7">
        <f t="shared" si="67"/>
        <v>524.5</v>
      </c>
      <c r="B1056" s="4">
        <f t="shared" si="66"/>
        <v>8.4764662451883188E-2</v>
      </c>
      <c r="C1056" s="4">
        <f t="shared" si="68"/>
        <v>0.67624106458251498</v>
      </c>
      <c r="D1056" s="34">
        <f t="shared" si="69"/>
        <v>5.7860932426854805E-2</v>
      </c>
    </row>
    <row r="1057" spans="1:4">
      <c r="A1057" s="7">
        <f t="shared" si="67"/>
        <v>525</v>
      </c>
      <c r="B1057" s="4">
        <f t="shared" si="66"/>
        <v>8.4848802774039278E-2</v>
      </c>
      <c r="C1057" s="4">
        <f t="shared" si="68"/>
        <v>0.67706669085156657</v>
      </c>
      <c r="D1057" s="34">
        <f t="shared" si="69"/>
        <v>5.7874127292092716E-2</v>
      </c>
    </row>
    <row r="1058" spans="1:4">
      <c r="A1058" s="7">
        <f t="shared" si="67"/>
        <v>525.5</v>
      </c>
      <c r="B1058" s="4">
        <f t="shared" si="66"/>
        <v>8.4932949622582132E-2</v>
      </c>
      <c r="C1058" s="4">
        <f t="shared" si="68"/>
        <v>0.67789272377975007</v>
      </c>
      <c r="D1058" s="34">
        <f t="shared" si="69"/>
        <v>5.7887326291585911E-2</v>
      </c>
    </row>
    <row r="1059" spans="1:4">
      <c r="A1059" s="7">
        <f t="shared" si="67"/>
        <v>526</v>
      </c>
      <c r="B1059" s="4">
        <f t="shared" si="66"/>
        <v>8.5017102998018235E-2</v>
      </c>
      <c r="C1059" s="4">
        <f t="shared" si="68"/>
        <v>0.67871916356736373</v>
      </c>
      <c r="D1059" s="34">
        <f t="shared" si="69"/>
        <v>5.7900529426761119E-2</v>
      </c>
    </row>
    <row r="1060" spans="1:4">
      <c r="A1060" s="7">
        <f t="shared" si="67"/>
        <v>526.5</v>
      </c>
      <c r="B1060" s="4">
        <f t="shared" si="66"/>
        <v>8.5101262900853403E-2</v>
      </c>
      <c r="C1060" s="4">
        <f t="shared" si="68"/>
        <v>0.67954601041480478</v>
      </c>
      <c r="D1060" s="34">
        <f t="shared" si="69"/>
        <v>5.7913736699046071E-2</v>
      </c>
    </row>
    <row r="1061" spans="1:4">
      <c r="A1061" s="7">
        <f t="shared" si="67"/>
        <v>527</v>
      </c>
      <c r="B1061" s="4">
        <f t="shared" si="66"/>
        <v>8.5185429331594342E-2</v>
      </c>
      <c r="C1061" s="4">
        <f t="shared" si="68"/>
        <v>0.68037326452256908</v>
      </c>
      <c r="D1061" s="34">
        <f t="shared" si="69"/>
        <v>5.7926948109868447E-2</v>
      </c>
    </row>
    <row r="1062" spans="1:4">
      <c r="A1062" s="7">
        <f t="shared" si="67"/>
        <v>527.5</v>
      </c>
      <c r="B1062" s="4">
        <f t="shared" si="66"/>
        <v>8.5269602290747315E-2</v>
      </c>
      <c r="C1062" s="4">
        <f t="shared" si="68"/>
        <v>0.68120092609125105</v>
      </c>
      <c r="D1062" s="34">
        <f t="shared" si="69"/>
        <v>5.7940163660656754E-2</v>
      </c>
    </row>
    <row r="1063" spans="1:4">
      <c r="A1063" s="7">
        <f t="shared" si="67"/>
        <v>528</v>
      </c>
      <c r="B1063" s="4">
        <f t="shared" si="66"/>
        <v>8.5353781778818583E-2</v>
      </c>
      <c r="C1063" s="4">
        <f t="shared" si="68"/>
        <v>0.68202899532154415</v>
      </c>
      <c r="D1063" s="34">
        <f t="shared" si="69"/>
        <v>5.7953383352840095E-2</v>
      </c>
    </row>
    <row r="1064" spans="1:4">
      <c r="A1064" s="7">
        <f t="shared" si="67"/>
        <v>528.5</v>
      </c>
      <c r="B1064" s="4">
        <f t="shared" si="66"/>
        <v>8.5437967796314629E-2</v>
      </c>
      <c r="C1064" s="4">
        <f t="shared" si="68"/>
        <v>0.68285747241424088</v>
      </c>
      <c r="D1064" s="34">
        <f t="shared" si="69"/>
        <v>5.7966607187847935E-2</v>
      </c>
    </row>
    <row r="1065" spans="1:4">
      <c r="A1065" s="7">
        <f t="shared" si="67"/>
        <v>529</v>
      </c>
      <c r="B1065" s="4">
        <f t="shared" si="66"/>
        <v>8.5522160343741715E-2</v>
      </c>
      <c r="C1065" s="4">
        <f t="shared" si="68"/>
        <v>0.68368635757023166</v>
      </c>
      <c r="D1065" s="34">
        <f t="shared" si="69"/>
        <v>5.7979835167110388E-2</v>
      </c>
    </row>
    <row r="1066" spans="1:4">
      <c r="A1066" s="7">
        <f t="shared" si="67"/>
        <v>529.5</v>
      </c>
      <c r="B1066" s="4">
        <f t="shared" si="66"/>
        <v>8.560635942160677E-2</v>
      </c>
      <c r="C1066" s="4">
        <f t="shared" si="68"/>
        <v>0.68451565099050704</v>
      </c>
      <c r="D1066" s="34">
        <f t="shared" si="69"/>
        <v>5.7993067292057769E-2</v>
      </c>
    </row>
    <row r="1067" spans="1:4">
      <c r="A1067" s="7">
        <f t="shared" si="67"/>
        <v>530</v>
      </c>
      <c r="B1067" s="4">
        <f t="shared" si="66"/>
        <v>8.5690565030415833E-2</v>
      </c>
      <c r="C1067" s="4">
        <f t="shared" si="68"/>
        <v>0.68534535287615594</v>
      </c>
      <c r="D1067" s="34">
        <f t="shared" si="69"/>
        <v>5.8006303564121474E-2</v>
      </c>
    </row>
    <row r="1068" spans="1:4">
      <c r="A1068" s="7">
        <f t="shared" si="67"/>
        <v>530.5</v>
      </c>
      <c r="B1068" s="4">
        <f t="shared" si="66"/>
        <v>8.5774777170676053E-2</v>
      </c>
      <c r="C1068" s="4">
        <f t="shared" si="68"/>
        <v>0.68617546342836611</v>
      </c>
      <c r="D1068" s="34">
        <f t="shared" si="69"/>
        <v>5.801954398473267E-2</v>
      </c>
    </row>
    <row r="1069" spans="1:4">
      <c r="A1069" s="7">
        <f t="shared" si="67"/>
        <v>531</v>
      </c>
      <c r="B1069" s="4">
        <f t="shared" si="66"/>
        <v>8.5858995842893471E-2</v>
      </c>
      <c r="C1069" s="4">
        <f t="shared" si="68"/>
        <v>0.6870059828484254</v>
      </c>
      <c r="D1069" s="34">
        <f t="shared" si="69"/>
        <v>5.8032788555323941E-2</v>
      </c>
    </row>
    <row r="1070" spans="1:4">
      <c r="A1070" s="7">
        <f t="shared" si="67"/>
        <v>531.5</v>
      </c>
      <c r="B1070" s="4">
        <f t="shared" si="66"/>
        <v>8.5943221047575014E-2</v>
      </c>
      <c r="C1070" s="4">
        <f t="shared" si="68"/>
        <v>0.68783691133772007</v>
      </c>
      <c r="D1070" s="34">
        <f t="shared" si="69"/>
        <v>5.8046037277327711E-2</v>
      </c>
    </row>
    <row r="1071" spans="1:4">
      <c r="A1071" s="7">
        <f t="shared" si="67"/>
        <v>532</v>
      </c>
      <c r="B1071" s="4">
        <f t="shared" si="66"/>
        <v>8.6027452785227387E-2</v>
      </c>
      <c r="C1071" s="4">
        <f t="shared" si="68"/>
        <v>0.68866824909773494</v>
      </c>
      <c r="D1071" s="34">
        <f t="shared" si="69"/>
        <v>5.8059290152177104E-2</v>
      </c>
    </row>
    <row r="1072" spans="1:4">
      <c r="A1072" s="7">
        <f t="shared" si="67"/>
        <v>532.5</v>
      </c>
      <c r="B1072" s="4">
        <f t="shared" si="66"/>
        <v>8.6111691056357298E-2</v>
      </c>
      <c r="C1072" s="4">
        <f t="shared" si="68"/>
        <v>0.68949999633005521</v>
      </c>
      <c r="D1072" s="34">
        <f t="shared" si="69"/>
        <v>5.8072547181305834E-2</v>
      </c>
    </row>
    <row r="1073" spans="1:4">
      <c r="A1073" s="7">
        <f t="shared" si="67"/>
        <v>533</v>
      </c>
      <c r="B1073" s="4">
        <f t="shared" si="66"/>
        <v>8.6195935861471451E-2</v>
      </c>
      <c r="C1073" s="4">
        <f t="shared" si="68"/>
        <v>0.6903321532363651</v>
      </c>
      <c r="D1073" s="34">
        <f t="shared" si="69"/>
        <v>5.8085808366148198E-2</v>
      </c>
    </row>
    <row r="1074" spans="1:4">
      <c r="A1074" s="7">
        <f t="shared" si="67"/>
        <v>533.5</v>
      </c>
      <c r="B1074" s="4">
        <f t="shared" si="66"/>
        <v>8.6280187201076775E-2</v>
      </c>
      <c r="C1074" s="4">
        <f t="shared" si="68"/>
        <v>0.69116472001844764</v>
      </c>
      <c r="D1074" s="34">
        <f t="shared" si="69"/>
        <v>5.8099073708138792E-2</v>
      </c>
    </row>
    <row r="1075" spans="1:4">
      <c r="A1075" s="7">
        <f t="shared" si="67"/>
        <v>534</v>
      </c>
      <c r="B1075" s="4">
        <f t="shared" si="66"/>
        <v>8.6364445075679974E-2</v>
      </c>
      <c r="C1075" s="4">
        <f t="shared" si="68"/>
        <v>0.69199769687818602</v>
      </c>
      <c r="D1075" s="34">
        <f t="shared" si="69"/>
        <v>5.8112343208713002E-2</v>
      </c>
    </row>
    <row r="1076" spans="1:4">
      <c r="A1076" s="7">
        <f t="shared" si="67"/>
        <v>534.5</v>
      </c>
      <c r="B1076" s="4">
        <f t="shared" si="66"/>
        <v>8.6448709485787978E-2</v>
      </c>
      <c r="C1076" s="4">
        <f t="shared" si="68"/>
        <v>0.69283108401756244</v>
      </c>
      <c r="D1076" s="34">
        <f t="shared" si="69"/>
        <v>5.812561686930659E-2</v>
      </c>
    </row>
    <row r="1077" spans="1:4">
      <c r="A1077" s="7">
        <f t="shared" si="67"/>
        <v>535</v>
      </c>
      <c r="B1077" s="4">
        <f t="shared" si="66"/>
        <v>8.6532980431907935E-2</v>
      </c>
      <c r="C1077" s="4">
        <f t="shared" si="68"/>
        <v>0.69366488163865792</v>
      </c>
      <c r="D1077" s="34">
        <f t="shared" si="69"/>
        <v>5.8138894691355643E-2</v>
      </c>
    </row>
    <row r="1078" spans="1:4">
      <c r="A1078" s="7">
        <f t="shared" si="67"/>
        <v>535.5</v>
      </c>
      <c r="B1078" s="4">
        <f t="shared" si="66"/>
        <v>8.6617257914546553E-2</v>
      </c>
      <c r="C1078" s="4">
        <f t="shared" si="68"/>
        <v>0.6944990899436545</v>
      </c>
      <c r="D1078" s="34">
        <f t="shared" si="69"/>
        <v>5.815217667629724E-2</v>
      </c>
    </row>
    <row r="1079" spans="1:4">
      <c r="A1079" s="7">
        <f t="shared" si="67"/>
        <v>536</v>
      </c>
      <c r="B1079" s="4">
        <f t="shared" si="66"/>
        <v>8.6701541934210979E-2</v>
      </c>
      <c r="C1079" s="4">
        <f t="shared" si="68"/>
        <v>0.69533370913483261</v>
      </c>
      <c r="D1079" s="34">
        <f t="shared" si="69"/>
        <v>5.8165462825568587E-2</v>
      </c>
    </row>
    <row r="1080" spans="1:4">
      <c r="A1080" s="7">
        <f t="shared" si="67"/>
        <v>536.5</v>
      </c>
      <c r="B1080" s="4">
        <f t="shared" si="66"/>
        <v>8.6785832491408144E-2</v>
      </c>
      <c r="C1080" s="4">
        <f t="shared" si="68"/>
        <v>0.69616873941457258</v>
      </c>
      <c r="D1080" s="34">
        <f t="shared" si="69"/>
        <v>5.817875314060765E-2</v>
      </c>
    </row>
    <row r="1081" spans="1:4">
      <c r="A1081" s="7">
        <f t="shared" si="67"/>
        <v>537</v>
      </c>
      <c r="B1081" s="4">
        <f t="shared" si="66"/>
        <v>8.6870129586645195E-2</v>
      </c>
      <c r="C1081" s="4">
        <f t="shared" si="68"/>
        <v>0.69700418098535488</v>
      </c>
      <c r="D1081" s="34">
        <f t="shared" si="69"/>
        <v>5.819204762285278E-2</v>
      </c>
    </row>
    <row r="1082" spans="1:4">
      <c r="A1082" s="7">
        <f t="shared" si="67"/>
        <v>537.5</v>
      </c>
      <c r="B1082" s="4">
        <f t="shared" si="66"/>
        <v>8.6954433220429284E-2</v>
      </c>
      <c r="C1082" s="4">
        <f t="shared" si="68"/>
        <v>0.69784003404975947</v>
      </c>
      <c r="D1082" s="34">
        <f t="shared" si="69"/>
        <v>5.8205346273742908E-2</v>
      </c>
    </row>
    <row r="1083" spans="1:4">
      <c r="A1083" s="7">
        <f t="shared" si="67"/>
        <v>538</v>
      </c>
      <c r="B1083" s="4">
        <f t="shared" si="66"/>
        <v>8.7038743393267559E-2</v>
      </c>
      <c r="C1083" s="4">
        <f t="shared" si="68"/>
        <v>0.69867629881046533</v>
      </c>
      <c r="D1083" s="34">
        <f t="shared" si="69"/>
        <v>5.8218649094717426E-2</v>
      </c>
    </row>
    <row r="1084" spans="1:4">
      <c r="A1084" s="7">
        <f t="shared" si="67"/>
        <v>538.5</v>
      </c>
      <c r="B1084" s="4">
        <f t="shared" si="66"/>
        <v>8.7123060105667172E-2</v>
      </c>
      <c r="C1084" s="4">
        <f t="shared" si="68"/>
        <v>0.69951297547025248</v>
      </c>
      <c r="D1084" s="34">
        <f t="shared" si="69"/>
        <v>5.8231956087216402E-2</v>
      </c>
    </row>
    <row r="1085" spans="1:4">
      <c r="A1085" s="7">
        <f t="shared" si="67"/>
        <v>539</v>
      </c>
      <c r="B1085" s="4">
        <f t="shared" si="66"/>
        <v>8.7207383358135493E-2</v>
      </c>
      <c r="C1085" s="4">
        <f t="shared" si="68"/>
        <v>0.70035006423200041</v>
      </c>
      <c r="D1085" s="34">
        <f t="shared" si="69"/>
        <v>5.8245267252680241E-2</v>
      </c>
    </row>
    <row r="1086" spans="1:4">
      <c r="A1086" s="7">
        <f t="shared" si="67"/>
        <v>539.5</v>
      </c>
      <c r="B1086" s="4">
        <f t="shared" si="66"/>
        <v>8.7291713151179673E-2</v>
      </c>
      <c r="C1086" s="4">
        <f t="shared" si="68"/>
        <v>0.70118756529868786</v>
      </c>
      <c r="D1086" s="34">
        <f t="shared" si="69"/>
        <v>5.8258582592550005E-2</v>
      </c>
    </row>
    <row r="1087" spans="1:4">
      <c r="A1087" s="7">
        <f t="shared" si="67"/>
        <v>540</v>
      </c>
      <c r="B1087" s="4">
        <f t="shared" si="66"/>
        <v>8.7376049485307083E-2</v>
      </c>
      <c r="C1087" s="4">
        <f t="shared" si="68"/>
        <v>0.70202547887339461</v>
      </c>
      <c r="D1087" s="34">
        <f t="shared" si="69"/>
        <v>5.8271902108267264E-2</v>
      </c>
    </row>
    <row r="1088" spans="1:4">
      <c r="A1088" s="7">
        <f t="shared" si="67"/>
        <v>540.5</v>
      </c>
      <c r="B1088" s="4">
        <f t="shared" si="66"/>
        <v>8.7460392361025319E-2</v>
      </c>
      <c r="C1088" s="4">
        <f t="shared" si="68"/>
        <v>0.70286380515929969</v>
      </c>
      <c r="D1088" s="34">
        <f t="shared" si="69"/>
        <v>5.8285225801273911E-2</v>
      </c>
    </row>
    <row r="1089" spans="1:4">
      <c r="A1089" s="7">
        <f t="shared" si="67"/>
        <v>541</v>
      </c>
      <c r="B1089" s="4">
        <f t="shared" si="66"/>
        <v>8.7544741778841306E-2</v>
      </c>
      <c r="C1089" s="4">
        <f t="shared" si="68"/>
        <v>0.70370254435968205</v>
      </c>
      <c r="D1089" s="34">
        <f t="shared" si="69"/>
        <v>5.8298553673012815E-2</v>
      </c>
    </row>
    <row r="1090" spans="1:4">
      <c r="A1090" s="7">
        <f t="shared" si="67"/>
        <v>541.5</v>
      </c>
      <c r="B1090" s="4">
        <f t="shared" si="66"/>
        <v>8.7629097739262862E-2</v>
      </c>
      <c r="C1090" s="4">
        <f t="shared" si="68"/>
        <v>0.70454169667792188</v>
      </c>
      <c r="D1090" s="34">
        <f t="shared" si="69"/>
        <v>5.8311885724926918E-2</v>
      </c>
    </row>
    <row r="1091" spans="1:4">
      <c r="A1091" s="7">
        <f t="shared" si="67"/>
        <v>542</v>
      </c>
      <c r="B1091" s="4">
        <f t="shared" si="66"/>
        <v>8.7713460242797359E-2</v>
      </c>
      <c r="C1091" s="4">
        <f t="shared" si="68"/>
        <v>0.70538126231749865</v>
      </c>
      <c r="D1091" s="34">
        <f t="shared" si="69"/>
        <v>5.8325221958459912E-2</v>
      </c>
    </row>
    <row r="1092" spans="1:4">
      <c r="A1092" s="7">
        <f t="shared" si="67"/>
        <v>542.5</v>
      </c>
      <c r="B1092" s="4">
        <f t="shared" si="66"/>
        <v>8.7797829289952167E-2</v>
      </c>
      <c r="C1092" s="4">
        <f t="shared" si="68"/>
        <v>0.70622124148199195</v>
      </c>
      <c r="D1092" s="34">
        <f t="shared" si="69"/>
        <v>5.8338562375056073E-2</v>
      </c>
    </row>
    <row r="1093" spans="1:4">
      <c r="A1093" s="7">
        <f t="shared" si="67"/>
        <v>543</v>
      </c>
      <c r="B1093" s="4">
        <f t="shared" si="66"/>
        <v>8.7882204881235104E-2</v>
      </c>
      <c r="C1093" s="4">
        <f t="shared" si="68"/>
        <v>0.7070616343750824</v>
      </c>
      <c r="D1093" s="34">
        <f t="shared" si="69"/>
        <v>5.8351906976159953E-2</v>
      </c>
    </row>
    <row r="1094" spans="1:4">
      <c r="A1094" s="7">
        <f t="shared" si="67"/>
        <v>543.5</v>
      </c>
      <c r="B1094" s="4">
        <f t="shared" si="66"/>
        <v>8.7966587017153541E-2</v>
      </c>
      <c r="C1094" s="4">
        <f t="shared" si="68"/>
        <v>0.7079024412005499</v>
      </c>
      <c r="D1094" s="34">
        <f t="shared" si="69"/>
        <v>5.8365255763216883E-2</v>
      </c>
    </row>
    <row r="1095" spans="1:4">
      <c r="A1095" s="7">
        <f t="shared" si="67"/>
        <v>544</v>
      </c>
      <c r="B1095" s="4">
        <f t="shared" si="66"/>
        <v>8.8050975698215295E-2</v>
      </c>
      <c r="C1095" s="4">
        <f t="shared" si="68"/>
        <v>0.70874366216227558</v>
      </c>
      <c r="D1095" s="34">
        <f t="shared" si="69"/>
        <v>5.8378608737672526E-2</v>
      </c>
    </row>
    <row r="1096" spans="1:4">
      <c r="A1096" s="7">
        <f t="shared" si="67"/>
        <v>544.5</v>
      </c>
      <c r="B1096" s="4">
        <f t="shared" si="66"/>
        <v>8.8135370924927958E-2</v>
      </c>
      <c r="C1096" s="4">
        <f t="shared" si="68"/>
        <v>0.70958529746424093</v>
      </c>
      <c r="D1096" s="34">
        <f t="shared" si="69"/>
        <v>5.8391965900973251E-2</v>
      </c>
    </row>
    <row r="1097" spans="1:4">
      <c r="A1097" s="7">
        <f t="shared" si="67"/>
        <v>545</v>
      </c>
      <c r="B1097" s="4">
        <f t="shared" si="66"/>
        <v>8.8219772697799348E-2</v>
      </c>
      <c r="C1097" s="4">
        <f t="shared" si="68"/>
        <v>0.71042734731052737</v>
      </c>
      <c r="D1097" s="34">
        <f t="shared" si="69"/>
        <v>5.8405327254565764E-2</v>
      </c>
    </row>
    <row r="1098" spans="1:4">
      <c r="A1098" s="7">
        <f t="shared" si="67"/>
        <v>545.5</v>
      </c>
      <c r="B1098" s="4">
        <f t="shared" ref="B1098:B1161" si="70">(EXP($B$3*A1098*10^6))-1</f>
        <v>8.8304181017337058E-2</v>
      </c>
      <c r="C1098" s="4">
        <f t="shared" si="68"/>
        <v>0.71126981190531713</v>
      </c>
      <c r="D1098" s="34">
        <f t="shared" si="69"/>
        <v>5.8418692799897504E-2</v>
      </c>
    </row>
    <row r="1099" spans="1:4">
      <c r="A1099" s="7">
        <f t="shared" si="67"/>
        <v>546</v>
      </c>
      <c r="B1099" s="4">
        <f t="shared" si="70"/>
        <v>8.8388595884048904E-2</v>
      </c>
      <c r="C1099" s="4">
        <f t="shared" si="68"/>
        <v>0.71211269145289346</v>
      </c>
      <c r="D1099" s="34">
        <f t="shared" si="69"/>
        <v>5.8432062538416381E-2</v>
      </c>
    </row>
    <row r="1100" spans="1:4">
      <c r="A1100" s="7">
        <f t="shared" si="67"/>
        <v>546.5</v>
      </c>
      <c r="B1100" s="4">
        <f t="shared" si="70"/>
        <v>8.8473017298442924E-2</v>
      </c>
      <c r="C1100" s="4">
        <f t="shared" si="68"/>
        <v>0.71295598615763933</v>
      </c>
      <c r="D1100" s="34">
        <f t="shared" si="69"/>
        <v>5.8445436471570592E-2</v>
      </c>
    </row>
    <row r="1101" spans="1:4">
      <c r="A1101" s="7">
        <f t="shared" si="67"/>
        <v>547</v>
      </c>
      <c r="B1101" s="4">
        <f t="shared" si="70"/>
        <v>8.8557445261026713E-2</v>
      </c>
      <c r="C1101" s="4">
        <f t="shared" si="68"/>
        <v>0.71379969622403872</v>
      </c>
      <c r="D1101" s="34">
        <f t="shared" si="69"/>
        <v>5.8458814600809247E-2</v>
      </c>
    </row>
    <row r="1102" spans="1:4">
      <c r="A1102" s="7">
        <f t="shared" ref="A1102:A1165" si="71">A1101+0.5</f>
        <v>547.5</v>
      </c>
      <c r="B1102" s="4">
        <f t="shared" si="70"/>
        <v>8.8641879772308307E-2</v>
      </c>
      <c r="C1102" s="4">
        <f t="shared" ref="C1102:C1165" si="72">(EXP($B$4*A1102*10^6))-1</f>
        <v>0.71464382185667708</v>
      </c>
      <c r="D1102" s="34">
        <f t="shared" ref="D1102:D1165" si="73">(1/137.88)*(C1102/B1102)</f>
        <v>5.8472196927581759E-2</v>
      </c>
    </row>
    <row r="1103" spans="1:4">
      <c r="A1103" s="7">
        <f t="shared" si="71"/>
        <v>548</v>
      </c>
      <c r="B1103" s="4">
        <f t="shared" si="70"/>
        <v>8.8726320832795746E-2</v>
      </c>
      <c r="C1103" s="4">
        <f t="shared" si="72"/>
        <v>0.71548836326023979</v>
      </c>
      <c r="D1103" s="34">
        <f t="shared" si="73"/>
        <v>5.8485583453338041E-2</v>
      </c>
    </row>
    <row r="1104" spans="1:4">
      <c r="A1104" s="7">
        <f t="shared" si="71"/>
        <v>548.5</v>
      </c>
      <c r="B1104" s="4">
        <f t="shared" si="70"/>
        <v>8.8810768442996846E-2</v>
      </c>
      <c r="C1104" s="4">
        <f t="shared" si="72"/>
        <v>0.71633332063951283</v>
      </c>
      <c r="D1104" s="34">
        <f t="shared" si="73"/>
        <v>5.8498974179528672E-2</v>
      </c>
    </row>
    <row r="1105" spans="1:4">
      <c r="A1105" s="7">
        <f t="shared" si="71"/>
        <v>549</v>
      </c>
      <c r="B1105" s="4">
        <f t="shared" si="70"/>
        <v>8.8895222603419644E-2</v>
      </c>
      <c r="C1105" s="4">
        <f t="shared" si="72"/>
        <v>0.71717869419938407</v>
      </c>
      <c r="D1105" s="34">
        <f t="shared" si="73"/>
        <v>5.8512369107604732E-2</v>
      </c>
    </row>
    <row r="1106" spans="1:4">
      <c r="A1106" s="7">
        <f t="shared" si="71"/>
        <v>549.5</v>
      </c>
      <c r="B1106" s="4">
        <f t="shared" si="70"/>
        <v>8.89796833145724E-2</v>
      </c>
      <c r="C1106" s="4">
        <f t="shared" si="72"/>
        <v>0.71802448414484155</v>
      </c>
      <c r="D1106" s="34">
        <f t="shared" si="73"/>
        <v>5.8525768239017666E-2</v>
      </c>
    </row>
    <row r="1107" spans="1:4">
      <c r="A1107" s="7">
        <f t="shared" si="71"/>
        <v>550</v>
      </c>
      <c r="B1107" s="4">
        <f t="shared" si="70"/>
        <v>8.9064150576963153E-2</v>
      </c>
      <c r="C1107" s="4">
        <f t="shared" si="72"/>
        <v>0.71887069068097387</v>
      </c>
      <c r="D1107" s="34">
        <f t="shared" si="73"/>
        <v>5.853917157521956E-2</v>
      </c>
    </row>
    <row r="1108" spans="1:4">
      <c r="A1108" s="7">
        <f t="shared" si="71"/>
        <v>550.5</v>
      </c>
      <c r="B1108" s="4">
        <f t="shared" si="70"/>
        <v>8.9148624391100162E-2</v>
      </c>
      <c r="C1108" s="4">
        <f t="shared" si="72"/>
        <v>0.71971731401297201</v>
      </c>
      <c r="D1108" s="34">
        <f t="shared" si="73"/>
        <v>5.8552579117663033E-2</v>
      </c>
    </row>
    <row r="1109" spans="1:4">
      <c r="A1109" s="7">
        <f t="shared" si="71"/>
        <v>551</v>
      </c>
      <c r="B1109" s="4">
        <f t="shared" si="70"/>
        <v>8.9233104757491244E-2</v>
      </c>
      <c r="C1109" s="4">
        <f t="shared" si="72"/>
        <v>0.72056435434612687</v>
      </c>
      <c r="D1109" s="34">
        <f t="shared" si="73"/>
        <v>5.8565990867801454E-2</v>
      </c>
    </row>
    <row r="1110" spans="1:4">
      <c r="A1110" s="7">
        <f t="shared" si="71"/>
        <v>551.5</v>
      </c>
      <c r="B1110" s="4">
        <f t="shared" si="70"/>
        <v>8.9317591676645103E-2</v>
      </c>
      <c r="C1110" s="4">
        <f t="shared" si="72"/>
        <v>0.72141181188583081</v>
      </c>
      <c r="D1110" s="34">
        <f t="shared" si="73"/>
        <v>5.8579406827088204E-2</v>
      </c>
    </row>
    <row r="1111" spans="1:4">
      <c r="A1111" s="7">
        <f t="shared" si="71"/>
        <v>552</v>
      </c>
      <c r="B1111" s="4">
        <f t="shared" si="70"/>
        <v>8.9402085149069555E-2</v>
      </c>
      <c r="C1111" s="4">
        <f t="shared" si="72"/>
        <v>0.72225968683757746</v>
      </c>
      <c r="D1111" s="34">
        <f t="shared" si="73"/>
        <v>5.85928269969778E-2</v>
      </c>
    </row>
    <row r="1112" spans="1:4">
      <c r="A1112" s="7">
        <f t="shared" si="71"/>
        <v>552.5</v>
      </c>
      <c r="B1112" s="4">
        <f t="shared" si="70"/>
        <v>8.9486585175273303E-2</v>
      </c>
      <c r="C1112" s="4">
        <f t="shared" si="72"/>
        <v>0.72310797940696125</v>
      </c>
      <c r="D1112" s="34">
        <f t="shared" si="73"/>
        <v>5.8606251378924709E-2</v>
      </c>
    </row>
    <row r="1113" spans="1:4">
      <c r="A1113" s="7">
        <f t="shared" si="71"/>
        <v>553</v>
      </c>
      <c r="B1113" s="4">
        <f t="shared" si="70"/>
        <v>8.9571091755764387E-2</v>
      </c>
      <c r="C1113" s="4">
        <f t="shared" si="72"/>
        <v>0.72395668979967853</v>
      </c>
      <c r="D1113" s="34">
        <f t="shared" si="73"/>
        <v>5.8619679974384414E-2</v>
      </c>
    </row>
    <row r="1114" spans="1:4">
      <c r="A1114" s="7">
        <f t="shared" si="71"/>
        <v>553.5</v>
      </c>
      <c r="B1114" s="4">
        <f t="shared" si="70"/>
        <v>8.9655604891051288E-2</v>
      </c>
      <c r="C1114" s="4">
        <f t="shared" si="72"/>
        <v>0.72480581822152645</v>
      </c>
      <c r="D1114" s="34">
        <f t="shared" si="73"/>
        <v>5.8633112784812667E-2</v>
      </c>
    </row>
    <row r="1115" spans="1:4">
      <c r="A1115" s="7">
        <f t="shared" si="71"/>
        <v>554</v>
      </c>
      <c r="B1115" s="4">
        <f t="shared" si="70"/>
        <v>8.9740124581642489E-2</v>
      </c>
      <c r="C1115" s="4">
        <f t="shared" si="72"/>
        <v>0.72565536487840387</v>
      </c>
      <c r="D1115" s="34">
        <f t="shared" si="73"/>
        <v>5.8646549811665789E-2</v>
      </c>
    </row>
    <row r="1116" spans="1:4">
      <c r="A1116" s="7">
        <f t="shared" si="71"/>
        <v>554.5</v>
      </c>
      <c r="B1116" s="4">
        <f t="shared" si="70"/>
        <v>8.9824650828046471E-2</v>
      </c>
      <c r="C1116" s="4">
        <f t="shared" si="72"/>
        <v>0.72650532997631045</v>
      </c>
      <c r="D1116" s="34">
        <f t="shared" si="73"/>
        <v>5.865999105640058E-2</v>
      </c>
    </row>
    <row r="1117" spans="1:4">
      <c r="A1117" s="7">
        <f t="shared" si="71"/>
        <v>555</v>
      </c>
      <c r="B1117" s="4">
        <f t="shared" si="70"/>
        <v>8.9909183630771716E-2</v>
      </c>
      <c r="C1117" s="4">
        <f t="shared" si="72"/>
        <v>0.72735571372134844</v>
      </c>
      <c r="D1117" s="34">
        <f t="shared" si="73"/>
        <v>5.8673436520474534E-2</v>
      </c>
    </row>
    <row r="1118" spans="1:4">
      <c r="A1118" s="7">
        <f t="shared" si="71"/>
        <v>555.5</v>
      </c>
      <c r="B1118" s="4">
        <f t="shared" si="70"/>
        <v>8.9993722990326708E-2</v>
      </c>
      <c r="C1118" s="4">
        <f t="shared" si="72"/>
        <v>0.72820651631972022</v>
      </c>
      <c r="D1118" s="34">
        <f t="shared" si="73"/>
        <v>5.8686886205345554E-2</v>
      </c>
    </row>
    <row r="1119" spans="1:4">
      <c r="A1119" s="7">
        <f t="shared" si="71"/>
        <v>556</v>
      </c>
      <c r="B1119" s="4">
        <f t="shared" si="70"/>
        <v>9.0078268907220149E-2</v>
      </c>
      <c r="C1119" s="4">
        <f t="shared" si="72"/>
        <v>0.72905773797773099</v>
      </c>
      <c r="D1119" s="34">
        <f t="shared" si="73"/>
        <v>5.870034011247207E-2</v>
      </c>
    </row>
    <row r="1120" spans="1:4">
      <c r="A1120" s="7">
        <f t="shared" si="71"/>
        <v>556.5</v>
      </c>
      <c r="B1120" s="4">
        <f t="shared" si="70"/>
        <v>9.0162821381960523E-2</v>
      </c>
      <c r="C1120" s="4">
        <f t="shared" si="72"/>
        <v>0.72990937890178675</v>
      </c>
      <c r="D1120" s="34">
        <f t="shared" si="73"/>
        <v>5.8713798243313159E-2</v>
      </c>
    </row>
    <row r="1121" spans="1:4">
      <c r="A1121" s="7">
        <f t="shared" si="71"/>
        <v>557</v>
      </c>
      <c r="B1121" s="4">
        <f t="shared" si="70"/>
        <v>9.0247380415056533E-2</v>
      </c>
      <c r="C1121" s="4">
        <f t="shared" si="72"/>
        <v>0.73076143929839521</v>
      </c>
      <c r="D1121" s="34">
        <f t="shared" si="73"/>
        <v>5.8727260599328292E-2</v>
      </c>
    </row>
    <row r="1122" spans="1:4">
      <c r="A1122" s="7">
        <f t="shared" si="71"/>
        <v>557.5</v>
      </c>
      <c r="B1122" s="4">
        <f t="shared" si="70"/>
        <v>9.0331946007017105E-2</v>
      </c>
      <c r="C1122" s="4">
        <f t="shared" si="72"/>
        <v>0.73161391937416642</v>
      </c>
      <c r="D1122" s="34">
        <f t="shared" si="73"/>
        <v>5.8740727181977419E-2</v>
      </c>
    </row>
    <row r="1123" spans="1:4">
      <c r="A1123" s="7">
        <f t="shared" si="71"/>
        <v>558</v>
      </c>
      <c r="B1123" s="4">
        <f t="shared" si="70"/>
        <v>9.0416518158350501E-2</v>
      </c>
      <c r="C1123" s="4">
        <f t="shared" si="72"/>
        <v>0.73246681933581193</v>
      </c>
      <c r="D1123" s="34">
        <f t="shared" si="73"/>
        <v>5.8754197992721476E-2</v>
      </c>
    </row>
    <row r="1124" spans="1:4">
      <c r="A1124" s="7">
        <f t="shared" si="71"/>
        <v>558.5</v>
      </c>
      <c r="B1124" s="4">
        <f t="shared" si="70"/>
        <v>9.0501096869565867E-2</v>
      </c>
      <c r="C1124" s="4">
        <f t="shared" si="72"/>
        <v>0.73332013939014407</v>
      </c>
      <c r="D1124" s="34">
        <f t="shared" si="73"/>
        <v>5.8767673033021252E-2</v>
      </c>
    </row>
    <row r="1125" spans="1:4">
      <c r="A1125" s="7">
        <f t="shared" si="71"/>
        <v>559</v>
      </c>
      <c r="B1125" s="4">
        <f t="shared" si="70"/>
        <v>9.058568214117213E-2</v>
      </c>
      <c r="C1125" s="4">
        <f t="shared" si="72"/>
        <v>0.73417387974407888</v>
      </c>
      <c r="D1125" s="34">
        <f t="shared" si="73"/>
        <v>5.8781152304338433E-2</v>
      </c>
    </row>
    <row r="1126" spans="1:4">
      <c r="A1126" s="7">
        <f t="shared" si="71"/>
        <v>559.5</v>
      </c>
      <c r="B1126" s="4">
        <f t="shared" si="70"/>
        <v>9.0670273973677773E-2</v>
      </c>
      <c r="C1126" s="4">
        <f t="shared" si="72"/>
        <v>0.73502804060463278</v>
      </c>
      <c r="D1126" s="34">
        <f t="shared" si="73"/>
        <v>5.8794635808135411E-2</v>
      </c>
    </row>
    <row r="1127" spans="1:4">
      <c r="A1127" s="7">
        <f t="shared" si="71"/>
        <v>560</v>
      </c>
      <c r="B1127" s="4">
        <f t="shared" si="70"/>
        <v>9.0754872367591943E-2</v>
      </c>
      <c r="C1127" s="4">
        <f t="shared" si="72"/>
        <v>0.73588262217892497</v>
      </c>
      <c r="D1127" s="34">
        <f t="shared" si="73"/>
        <v>5.8808123545874752E-2</v>
      </c>
    </row>
    <row r="1128" spans="1:4">
      <c r="A1128" s="7">
        <f t="shared" si="71"/>
        <v>560.5</v>
      </c>
      <c r="B1128" s="4">
        <f t="shared" si="70"/>
        <v>9.0839477323423345E-2</v>
      </c>
      <c r="C1128" s="4">
        <f t="shared" si="72"/>
        <v>0.73673762467417636</v>
      </c>
      <c r="D1128" s="34">
        <f t="shared" si="73"/>
        <v>5.8821615519019883E-2</v>
      </c>
    </row>
    <row r="1129" spans="1:4">
      <c r="A1129" s="7">
        <f t="shared" si="71"/>
        <v>561</v>
      </c>
      <c r="B1129" s="4">
        <f t="shared" si="70"/>
        <v>9.092408884168135E-2</v>
      </c>
      <c r="C1129" s="4">
        <f t="shared" si="72"/>
        <v>0.73759304829771022</v>
      </c>
      <c r="D1129" s="34">
        <f t="shared" si="73"/>
        <v>5.8835111729034356E-2</v>
      </c>
    </row>
    <row r="1130" spans="1:4">
      <c r="A1130" s="7">
        <f t="shared" si="71"/>
        <v>561.5</v>
      </c>
      <c r="B1130" s="4">
        <f t="shared" si="70"/>
        <v>9.100870692287466E-2</v>
      </c>
      <c r="C1130" s="4">
        <f t="shared" si="72"/>
        <v>0.73844889325695107</v>
      </c>
      <c r="D1130" s="34">
        <f t="shared" si="73"/>
        <v>5.8848612177382631E-2</v>
      </c>
    </row>
    <row r="1131" spans="1:4">
      <c r="A1131" s="7">
        <f t="shared" si="71"/>
        <v>562</v>
      </c>
      <c r="B1131" s="4">
        <f t="shared" si="70"/>
        <v>9.1093331567512426E-2</v>
      </c>
      <c r="C1131" s="4">
        <f t="shared" si="72"/>
        <v>0.7393051597594269</v>
      </c>
      <c r="D1131" s="34">
        <f t="shared" si="73"/>
        <v>5.8862116865529591E-2</v>
      </c>
    </row>
    <row r="1132" spans="1:4">
      <c r="A1132" s="7">
        <f t="shared" si="71"/>
        <v>562.5</v>
      </c>
      <c r="B1132" s="4">
        <f t="shared" si="70"/>
        <v>9.1177962776103794E-2</v>
      </c>
      <c r="C1132" s="4">
        <f t="shared" si="72"/>
        <v>0.74016184801276719</v>
      </c>
      <c r="D1132" s="34">
        <f t="shared" si="73"/>
        <v>5.8875625794940566E-2</v>
      </c>
    </row>
    <row r="1133" spans="1:4">
      <c r="A1133" s="7">
        <f t="shared" si="71"/>
        <v>563</v>
      </c>
      <c r="B1133" s="4">
        <f t="shared" si="70"/>
        <v>9.1262600549157691E-2</v>
      </c>
      <c r="C1133" s="4">
        <f t="shared" si="72"/>
        <v>0.74101895822470309</v>
      </c>
      <c r="D1133" s="34">
        <f t="shared" si="73"/>
        <v>5.888913896708161E-2</v>
      </c>
    </row>
    <row r="1134" spans="1:4">
      <c r="A1134" s="7">
        <f t="shared" si="71"/>
        <v>563.5</v>
      </c>
      <c r="B1134" s="4">
        <f t="shared" si="70"/>
        <v>9.1347244887183709E-2</v>
      </c>
      <c r="C1134" s="4">
        <f t="shared" si="72"/>
        <v>0.74187649060306993</v>
      </c>
      <c r="D1134" s="34">
        <f t="shared" si="73"/>
        <v>5.8902656383418961E-2</v>
      </c>
    </row>
    <row r="1135" spans="1:4">
      <c r="A1135" s="7">
        <f t="shared" si="71"/>
        <v>564</v>
      </c>
      <c r="B1135" s="4">
        <f t="shared" si="70"/>
        <v>9.1431895790690776E-2</v>
      </c>
      <c r="C1135" s="4">
        <f t="shared" si="72"/>
        <v>0.74273444535580313</v>
      </c>
      <c r="D1135" s="34">
        <f t="shared" si="73"/>
        <v>5.8916178045419765E-2</v>
      </c>
    </row>
    <row r="1136" spans="1:4">
      <c r="A1136" s="7">
        <f t="shared" si="71"/>
        <v>564.5</v>
      </c>
      <c r="B1136" s="4">
        <f t="shared" si="70"/>
        <v>9.1516553260188038E-2</v>
      </c>
      <c r="C1136" s="4">
        <f t="shared" si="72"/>
        <v>0.74359282269094185</v>
      </c>
      <c r="D1136" s="34">
        <f t="shared" si="73"/>
        <v>5.8929703954551625E-2</v>
      </c>
    </row>
    <row r="1137" spans="1:4">
      <c r="A1137" s="7">
        <f t="shared" si="71"/>
        <v>565</v>
      </c>
      <c r="B1137" s="4">
        <f t="shared" si="70"/>
        <v>9.1601217296184867E-2</v>
      </c>
      <c r="C1137" s="4">
        <f t="shared" si="72"/>
        <v>0.7444516228166278</v>
      </c>
      <c r="D1137" s="34">
        <f t="shared" si="73"/>
        <v>5.894323411228259E-2</v>
      </c>
    </row>
    <row r="1138" spans="1:4">
      <c r="A1138" s="7">
        <f t="shared" si="71"/>
        <v>565.5</v>
      </c>
      <c r="B1138" s="4">
        <f t="shared" si="70"/>
        <v>9.1685887899190854E-2</v>
      </c>
      <c r="C1138" s="4">
        <f t="shared" si="72"/>
        <v>0.74531084594110464</v>
      </c>
      <c r="D1138" s="34">
        <f t="shared" si="73"/>
        <v>5.8956768520081082E-2</v>
      </c>
    </row>
    <row r="1139" spans="1:4">
      <c r="A1139" s="7">
        <f t="shared" si="71"/>
        <v>566</v>
      </c>
      <c r="B1139" s="4">
        <f t="shared" si="70"/>
        <v>9.1770565069715149E-2</v>
      </c>
      <c r="C1139" s="4">
        <f t="shared" si="72"/>
        <v>0.74617049227271859</v>
      </c>
      <c r="D1139" s="34">
        <f t="shared" si="73"/>
        <v>5.897030717941637E-2</v>
      </c>
    </row>
    <row r="1140" spans="1:4">
      <c r="A1140" s="7">
        <f t="shared" si="71"/>
        <v>566.5</v>
      </c>
      <c r="B1140" s="4">
        <f t="shared" si="70"/>
        <v>9.185524880826712E-2</v>
      </c>
      <c r="C1140" s="4">
        <f t="shared" si="72"/>
        <v>0.74703056201991958</v>
      </c>
      <c r="D1140" s="34">
        <f t="shared" si="73"/>
        <v>5.8983850091758223E-2</v>
      </c>
    </row>
    <row r="1141" spans="1:4">
      <c r="A1141" s="7">
        <f t="shared" si="71"/>
        <v>567</v>
      </c>
      <c r="B1141" s="4">
        <f t="shared" si="70"/>
        <v>9.1939939115356362E-2</v>
      </c>
      <c r="C1141" s="4">
        <f t="shared" si="72"/>
        <v>0.74789105539125855</v>
      </c>
      <c r="D1141" s="34">
        <f t="shared" si="73"/>
        <v>5.8997397258576702E-2</v>
      </c>
    </row>
    <row r="1142" spans="1:4">
      <c r="A1142" s="7">
        <f t="shared" si="71"/>
        <v>567.5</v>
      </c>
      <c r="B1142" s="4">
        <f t="shared" si="70"/>
        <v>9.2024635991492243E-2</v>
      </c>
      <c r="C1142" s="4">
        <f t="shared" si="72"/>
        <v>0.74875197259539017</v>
      </c>
      <c r="D1142" s="34">
        <f t="shared" si="73"/>
        <v>5.901094868134265E-2</v>
      </c>
    </row>
    <row r="1143" spans="1:4">
      <c r="A1143" s="7">
        <f t="shared" si="71"/>
        <v>568</v>
      </c>
      <c r="B1143" s="4">
        <f t="shared" si="70"/>
        <v>9.2109339437184357E-2</v>
      </c>
      <c r="C1143" s="4">
        <f t="shared" si="72"/>
        <v>0.74961331384107188</v>
      </c>
      <c r="D1143" s="34">
        <f t="shared" si="73"/>
        <v>5.9024504361527334E-2</v>
      </c>
    </row>
    <row r="1144" spans="1:4">
      <c r="A1144" s="7">
        <f t="shared" si="71"/>
        <v>568.5</v>
      </c>
      <c r="B1144" s="4">
        <f t="shared" si="70"/>
        <v>9.2194049452942295E-2</v>
      </c>
      <c r="C1144" s="4">
        <f t="shared" si="72"/>
        <v>0.75047507933716373</v>
      </c>
      <c r="D1144" s="34">
        <f t="shared" si="73"/>
        <v>5.9038064300602558E-2</v>
      </c>
    </row>
    <row r="1145" spans="1:4">
      <c r="A1145" s="7">
        <f t="shared" si="71"/>
        <v>569</v>
      </c>
      <c r="B1145" s="4">
        <f t="shared" si="70"/>
        <v>9.227876603927565E-2</v>
      </c>
      <c r="C1145" s="4">
        <f t="shared" si="72"/>
        <v>0.75133726929262834</v>
      </c>
      <c r="D1145" s="34">
        <f t="shared" si="73"/>
        <v>5.905162850004067E-2</v>
      </c>
    </row>
    <row r="1146" spans="1:4">
      <c r="A1146" s="7">
        <f t="shared" si="71"/>
        <v>569.5</v>
      </c>
      <c r="B1146" s="4">
        <f t="shared" si="70"/>
        <v>9.2363489196694015E-2</v>
      </c>
      <c r="C1146" s="4">
        <f t="shared" si="72"/>
        <v>0.75219988391653247</v>
      </c>
      <c r="D1146" s="34">
        <f t="shared" si="73"/>
        <v>5.9065196961314681E-2</v>
      </c>
    </row>
    <row r="1147" spans="1:4">
      <c r="A1147" s="7">
        <f t="shared" si="71"/>
        <v>570</v>
      </c>
      <c r="B1147" s="4">
        <f t="shared" si="70"/>
        <v>9.2448218925707204E-2</v>
      </c>
      <c r="C1147" s="4">
        <f t="shared" si="72"/>
        <v>0.75306292341804393</v>
      </c>
      <c r="D1147" s="34">
        <f t="shared" si="73"/>
        <v>5.9078769685897849E-2</v>
      </c>
    </row>
    <row r="1148" spans="1:4">
      <c r="A1148" s="7">
        <f t="shared" si="71"/>
        <v>570.5</v>
      </c>
      <c r="B1148" s="4">
        <f t="shared" si="70"/>
        <v>9.2532955226824809E-2</v>
      </c>
      <c r="C1148" s="4">
        <f t="shared" si="72"/>
        <v>0.75392638800643508</v>
      </c>
      <c r="D1148" s="34">
        <f t="shared" si="73"/>
        <v>5.9092346675264279E-2</v>
      </c>
    </row>
    <row r="1149" spans="1:4">
      <c r="A1149" s="7">
        <f t="shared" si="71"/>
        <v>571</v>
      </c>
      <c r="B1149" s="4">
        <f t="shared" si="70"/>
        <v>9.2617698100556645E-2</v>
      </c>
      <c r="C1149" s="4">
        <f t="shared" si="72"/>
        <v>0.75479027789108089</v>
      </c>
      <c r="D1149" s="34">
        <f t="shared" si="73"/>
        <v>5.9105927930888473E-2</v>
      </c>
    </row>
    <row r="1150" spans="1:4">
      <c r="A1150" s="7">
        <f t="shared" si="71"/>
        <v>571.5</v>
      </c>
      <c r="B1150" s="4">
        <f t="shared" si="70"/>
        <v>9.2702447547412525E-2</v>
      </c>
      <c r="C1150" s="4">
        <f t="shared" si="72"/>
        <v>0.75565459328145934</v>
      </c>
      <c r="D1150" s="34">
        <f t="shared" si="73"/>
        <v>5.9119513454245445E-2</v>
      </c>
    </row>
    <row r="1151" spans="1:4">
      <c r="A1151" s="7">
        <f t="shared" si="71"/>
        <v>572</v>
      </c>
      <c r="B1151" s="4">
        <f t="shared" si="70"/>
        <v>9.2787203567902488E-2</v>
      </c>
      <c r="C1151" s="4">
        <f t="shared" si="72"/>
        <v>0.75651933438715169</v>
      </c>
      <c r="D1151" s="34">
        <f t="shared" si="73"/>
        <v>5.9133103246810689E-2</v>
      </c>
    </row>
    <row r="1152" spans="1:4">
      <c r="A1152" s="7">
        <f t="shared" si="71"/>
        <v>572.5</v>
      </c>
      <c r="B1152" s="4">
        <f t="shared" si="70"/>
        <v>9.2871966162535902E-2</v>
      </c>
      <c r="C1152" s="4">
        <f t="shared" si="72"/>
        <v>0.75738450141784264</v>
      </c>
      <c r="D1152" s="34">
        <f t="shared" si="73"/>
        <v>5.9146697310060642E-2</v>
      </c>
    </row>
    <row r="1153" spans="1:4">
      <c r="A1153" s="7">
        <f t="shared" si="71"/>
        <v>573</v>
      </c>
      <c r="B1153" s="4">
        <f t="shared" si="70"/>
        <v>9.2956735331823248E-2</v>
      </c>
      <c r="C1153" s="4">
        <f t="shared" si="72"/>
        <v>0.75825009458331971</v>
      </c>
      <c r="D1153" s="34">
        <f t="shared" si="73"/>
        <v>5.9160295645471622E-2</v>
      </c>
    </row>
    <row r="1154" spans="1:4">
      <c r="A1154" s="7">
        <f t="shared" si="71"/>
        <v>573.5</v>
      </c>
      <c r="B1154" s="4">
        <f t="shared" si="70"/>
        <v>9.3041511076274341E-2</v>
      </c>
      <c r="C1154" s="4">
        <f t="shared" si="72"/>
        <v>0.7591161140934739</v>
      </c>
      <c r="D1154" s="34">
        <f t="shared" si="73"/>
        <v>5.9173898254520921E-2</v>
      </c>
    </row>
    <row r="1155" spans="1:4">
      <c r="A1155" s="7">
        <f t="shared" si="71"/>
        <v>574</v>
      </c>
      <c r="B1155" s="4">
        <f t="shared" si="70"/>
        <v>9.3126293396398996E-2</v>
      </c>
      <c r="C1155" s="4">
        <f t="shared" si="72"/>
        <v>0.7599825601582999</v>
      </c>
      <c r="D1155" s="34">
        <f t="shared" si="73"/>
        <v>5.9187505138686411E-2</v>
      </c>
    </row>
    <row r="1156" spans="1:4">
      <c r="A1156" s="7">
        <f t="shared" si="71"/>
        <v>574.5</v>
      </c>
      <c r="B1156" s="4">
        <f t="shared" si="70"/>
        <v>9.321108229270747E-2</v>
      </c>
      <c r="C1156" s="4">
        <f t="shared" si="72"/>
        <v>0.76084943298789565</v>
      </c>
      <c r="D1156" s="34">
        <f t="shared" si="73"/>
        <v>5.9201116299446258E-2</v>
      </c>
    </row>
    <row r="1157" spans="1:4">
      <c r="A1157" s="7">
        <f t="shared" si="71"/>
        <v>575</v>
      </c>
      <c r="B1157" s="4">
        <f t="shared" si="70"/>
        <v>9.32958777657098E-2</v>
      </c>
      <c r="C1157" s="4">
        <f t="shared" si="72"/>
        <v>0.76171673279246233</v>
      </c>
      <c r="D1157" s="34">
        <f t="shared" si="73"/>
        <v>5.9214731738279271E-2</v>
      </c>
    </row>
    <row r="1158" spans="1:4">
      <c r="A1158" s="7">
        <f t="shared" si="71"/>
        <v>575.5</v>
      </c>
      <c r="B1158" s="4">
        <f t="shared" si="70"/>
        <v>9.3380679815916023E-2</v>
      </c>
      <c r="C1158" s="4">
        <f t="shared" si="72"/>
        <v>0.76258445978230527</v>
      </c>
      <c r="D1158" s="34">
        <f t="shared" si="73"/>
        <v>5.9228351456664927E-2</v>
      </c>
    </row>
    <row r="1159" spans="1:4">
      <c r="A1159" s="7">
        <f t="shared" si="71"/>
        <v>576</v>
      </c>
      <c r="B1159" s="4">
        <f t="shared" si="70"/>
        <v>9.3465488443836175E-2</v>
      </c>
      <c r="C1159" s="4">
        <f t="shared" si="72"/>
        <v>0.76345261416783261</v>
      </c>
      <c r="D1159" s="34">
        <f t="shared" si="73"/>
        <v>5.9241975456083167E-2</v>
      </c>
    </row>
    <row r="1160" spans="1:4">
      <c r="A1160" s="7">
        <f t="shared" si="71"/>
        <v>576.5</v>
      </c>
      <c r="B1160" s="4">
        <f t="shared" si="70"/>
        <v>9.3550303649980959E-2</v>
      </c>
      <c r="C1160" s="4">
        <f t="shared" si="72"/>
        <v>0.7643211961595564</v>
      </c>
      <c r="D1160" s="34">
        <f t="shared" si="73"/>
        <v>5.9255603738014105E-2</v>
      </c>
    </row>
    <row r="1161" spans="1:4">
      <c r="A1161" s="7">
        <f t="shared" si="71"/>
        <v>577</v>
      </c>
      <c r="B1161" s="4">
        <f t="shared" si="70"/>
        <v>9.3635125434859967E-2</v>
      </c>
      <c r="C1161" s="4">
        <f t="shared" si="72"/>
        <v>0.76519020596809284</v>
      </c>
      <c r="D1161" s="34">
        <f t="shared" si="73"/>
        <v>5.9269236303939161E-2</v>
      </c>
    </row>
    <row r="1162" spans="1:4">
      <c r="A1162" s="7">
        <f t="shared" si="71"/>
        <v>577.5</v>
      </c>
      <c r="B1162" s="4">
        <f t="shared" ref="B1162:B1225" si="74">(EXP($B$3*A1162*10^6))-1</f>
        <v>9.3719953798984124E-2</v>
      </c>
      <c r="C1162" s="4">
        <f t="shared" si="72"/>
        <v>0.76605964380416114</v>
      </c>
      <c r="D1162" s="34">
        <f t="shared" si="73"/>
        <v>5.9282873155339436E-2</v>
      </c>
    </row>
    <row r="1163" spans="1:4">
      <c r="A1163" s="7">
        <f t="shared" si="71"/>
        <v>578</v>
      </c>
      <c r="B1163" s="4">
        <f t="shared" si="74"/>
        <v>9.3804788742863243E-2</v>
      </c>
      <c r="C1163" s="4">
        <f t="shared" si="72"/>
        <v>0.76692950987858488</v>
      </c>
      <c r="D1163" s="34">
        <f t="shared" si="73"/>
        <v>5.9296514293697332E-2</v>
      </c>
    </row>
    <row r="1164" spans="1:4">
      <c r="A1164" s="7">
        <f t="shared" si="71"/>
        <v>578.5</v>
      </c>
      <c r="B1164" s="4">
        <f t="shared" si="74"/>
        <v>9.3889630267007806E-2</v>
      </c>
      <c r="C1164" s="4">
        <f t="shared" si="72"/>
        <v>0.76779980440229156</v>
      </c>
      <c r="D1164" s="34">
        <f t="shared" si="73"/>
        <v>5.9310159720495387E-2</v>
      </c>
    </row>
    <row r="1165" spans="1:4">
      <c r="A1165" s="7">
        <f t="shared" si="71"/>
        <v>579</v>
      </c>
      <c r="B1165" s="4">
        <f t="shared" si="74"/>
        <v>9.3974478371928516E-2</v>
      </c>
      <c r="C1165" s="4">
        <f t="shared" si="72"/>
        <v>0.76867052758631171</v>
      </c>
      <c r="D1165" s="34">
        <f t="shared" si="73"/>
        <v>5.9323809437216511E-2</v>
      </c>
    </row>
    <row r="1166" spans="1:4">
      <c r="A1166" s="7">
        <f t="shared" ref="A1166:A1229" si="75">A1165+0.5</f>
        <v>579.5</v>
      </c>
      <c r="B1166" s="4">
        <f t="shared" si="74"/>
        <v>9.4059333058135408E-2</v>
      </c>
      <c r="C1166" s="4">
        <f t="shared" ref="C1166:C1229" si="76">(EXP($B$4*A1166*10^6))-1</f>
        <v>0.76954167964178044</v>
      </c>
      <c r="D1166" s="34">
        <f t="shared" ref="D1166:D1229" si="77">(1/137.88)*(C1166/B1166)</f>
        <v>5.9337463445344678E-2</v>
      </c>
    </row>
    <row r="1167" spans="1:4">
      <c r="A1167" s="7">
        <f t="shared" si="75"/>
        <v>580</v>
      </c>
      <c r="B1167" s="4">
        <f t="shared" si="74"/>
        <v>9.4144194326139408E-2</v>
      </c>
      <c r="C1167" s="4">
        <f t="shared" si="76"/>
        <v>0.77041326077993721</v>
      </c>
      <c r="D1167" s="34">
        <f t="shared" si="77"/>
        <v>5.9351121746363839E-2</v>
      </c>
    </row>
    <row r="1168" spans="1:4">
      <c r="A1168" s="7">
        <f t="shared" si="75"/>
        <v>580.5</v>
      </c>
      <c r="B1168" s="4">
        <f t="shared" si="74"/>
        <v>9.4229062176450551E-2</v>
      </c>
      <c r="C1168" s="4">
        <f t="shared" si="76"/>
        <v>0.77128527121212476</v>
      </c>
      <c r="D1168" s="34">
        <f t="shared" si="77"/>
        <v>5.9364784341759062E-2</v>
      </c>
    </row>
    <row r="1169" spans="1:4">
      <c r="A1169" s="7">
        <f t="shared" si="75"/>
        <v>581</v>
      </c>
      <c r="B1169" s="4">
        <f t="shared" si="74"/>
        <v>9.4313936609579541E-2</v>
      </c>
      <c r="C1169" s="4">
        <f t="shared" si="76"/>
        <v>0.77215771114979015</v>
      </c>
      <c r="D1169" s="34">
        <f t="shared" si="77"/>
        <v>5.9378451233015543E-2</v>
      </c>
    </row>
    <row r="1170" spans="1:4">
      <c r="A1170" s="7">
        <f t="shared" si="75"/>
        <v>581.5</v>
      </c>
      <c r="B1170" s="4">
        <f t="shared" si="74"/>
        <v>9.4398817626037301E-2</v>
      </c>
      <c r="C1170" s="4">
        <f t="shared" si="76"/>
        <v>0.77303058080448506</v>
      </c>
      <c r="D1170" s="34">
        <f t="shared" si="77"/>
        <v>5.9392122421618974E-2</v>
      </c>
    </row>
    <row r="1171" spans="1:4">
      <c r="A1171" s="7">
        <f t="shared" si="75"/>
        <v>582</v>
      </c>
      <c r="B1171" s="4">
        <f t="shared" si="74"/>
        <v>9.4483705226334092E-2</v>
      </c>
      <c r="C1171" s="4">
        <f t="shared" si="76"/>
        <v>0.77390388038786484</v>
      </c>
      <c r="D1171" s="34">
        <f t="shared" si="77"/>
        <v>5.940579790905598E-2</v>
      </c>
    </row>
    <row r="1172" spans="1:4">
      <c r="A1172" s="7">
        <f t="shared" si="75"/>
        <v>582.5</v>
      </c>
      <c r="B1172" s="4">
        <f t="shared" si="74"/>
        <v>9.4568599410980836E-2</v>
      </c>
      <c r="C1172" s="4">
        <f t="shared" si="76"/>
        <v>0.774777610111689</v>
      </c>
      <c r="D1172" s="34">
        <f t="shared" si="77"/>
        <v>5.9419477696813307E-2</v>
      </c>
    </row>
    <row r="1173" spans="1:4">
      <c r="A1173" s="7">
        <f t="shared" si="75"/>
        <v>583</v>
      </c>
      <c r="B1173" s="4">
        <f t="shared" si="74"/>
        <v>9.4653500180488015E-2</v>
      </c>
      <c r="C1173" s="4">
        <f t="shared" si="76"/>
        <v>0.77565177018782205</v>
      </c>
      <c r="D1173" s="34">
        <f t="shared" si="77"/>
        <v>5.9433161786378634E-2</v>
      </c>
    </row>
    <row r="1174" spans="1:4">
      <c r="A1174" s="7">
        <f t="shared" si="75"/>
        <v>583.5</v>
      </c>
      <c r="B1174" s="4">
        <f t="shared" si="74"/>
        <v>9.4738407535366553E-2</v>
      </c>
      <c r="C1174" s="4">
        <f t="shared" si="76"/>
        <v>0.77652636082823201</v>
      </c>
      <c r="D1174" s="34">
        <f t="shared" si="77"/>
        <v>5.9446850179239855E-2</v>
      </c>
    </row>
    <row r="1175" spans="1:4">
      <c r="A1175" s="7">
        <f t="shared" si="75"/>
        <v>584</v>
      </c>
      <c r="B1175" s="4">
        <f t="shared" si="74"/>
        <v>9.4823321476127154E-2</v>
      </c>
      <c r="C1175" s="4">
        <f t="shared" si="76"/>
        <v>0.77740138224499189</v>
      </c>
      <c r="D1175" s="34">
        <f t="shared" si="77"/>
        <v>5.946054287688559E-2</v>
      </c>
    </row>
    <row r="1176" spans="1:4">
      <c r="A1176" s="7">
        <f t="shared" si="75"/>
        <v>584.5</v>
      </c>
      <c r="B1176" s="4">
        <f t="shared" si="74"/>
        <v>9.4908242003280741E-2</v>
      </c>
      <c r="C1176" s="4">
        <f t="shared" si="76"/>
        <v>0.7782768346502793</v>
      </c>
      <c r="D1176" s="34">
        <f t="shared" si="77"/>
        <v>5.9474239880804934E-2</v>
      </c>
    </row>
    <row r="1177" spans="1:4">
      <c r="A1177" s="7">
        <f t="shared" si="75"/>
        <v>585</v>
      </c>
      <c r="B1177" s="4">
        <f t="shared" si="74"/>
        <v>9.4993169117338239E-2</v>
      </c>
      <c r="C1177" s="4">
        <f t="shared" si="76"/>
        <v>0.77915271825637555</v>
      </c>
      <c r="D1177" s="34">
        <f t="shared" si="77"/>
        <v>5.948794119248748E-2</v>
      </c>
    </row>
    <row r="1178" spans="1:4">
      <c r="A1178" s="7">
        <f t="shared" si="75"/>
        <v>585.5</v>
      </c>
      <c r="B1178" s="4">
        <f t="shared" si="74"/>
        <v>9.5078102818810351E-2</v>
      </c>
      <c r="C1178" s="4">
        <f t="shared" si="76"/>
        <v>0.78002903327566675</v>
      </c>
      <c r="D1178" s="34">
        <f t="shared" si="77"/>
        <v>5.9501646813423528E-2</v>
      </c>
    </row>
    <row r="1179" spans="1:4">
      <c r="A1179" s="7">
        <f t="shared" si="75"/>
        <v>586</v>
      </c>
      <c r="B1179" s="4">
        <f t="shared" si="74"/>
        <v>9.5163043108208223E-2</v>
      </c>
      <c r="C1179" s="4">
        <f t="shared" si="76"/>
        <v>0.78090577992064469</v>
      </c>
      <c r="D1179" s="34">
        <f t="shared" si="77"/>
        <v>5.9515356745103776E-2</v>
      </c>
    </row>
    <row r="1180" spans="1:4">
      <c r="A1180" s="7">
        <f t="shared" si="75"/>
        <v>586.5</v>
      </c>
      <c r="B1180" s="4">
        <f t="shared" si="74"/>
        <v>9.5247989986043002E-2</v>
      </c>
      <c r="C1180" s="4">
        <f t="shared" si="76"/>
        <v>0.78178295840390444</v>
      </c>
      <c r="D1180" s="34">
        <f t="shared" si="77"/>
        <v>5.9529070989019377E-2</v>
      </c>
    </row>
    <row r="1181" spans="1:4">
      <c r="A1181" s="7">
        <f t="shared" si="75"/>
        <v>587</v>
      </c>
      <c r="B1181" s="4">
        <f t="shared" si="74"/>
        <v>9.533294345282517E-2</v>
      </c>
      <c r="C1181" s="4">
        <f t="shared" si="76"/>
        <v>0.78266056893814606</v>
      </c>
      <c r="D1181" s="34">
        <f t="shared" si="77"/>
        <v>5.9542789546662464E-2</v>
      </c>
    </row>
    <row r="1182" spans="1:4">
      <c r="A1182" s="7">
        <f t="shared" si="75"/>
        <v>587.5</v>
      </c>
      <c r="B1182" s="4">
        <f t="shared" si="74"/>
        <v>9.5417903509066315E-2</v>
      </c>
      <c r="C1182" s="4">
        <f t="shared" si="76"/>
        <v>0.78353861173617578</v>
      </c>
      <c r="D1182" s="34">
        <f t="shared" si="77"/>
        <v>5.9556512419525212E-2</v>
      </c>
    </row>
    <row r="1183" spans="1:4">
      <c r="A1183" s="7">
        <f t="shared" si="75"/>
        <v>588</v>
      </c>
      <c r="B1183" s="4">
        <f t="shared" si="74"/>
        <v>9.5502870155277586E-2</v>
      </c>
      <c r="C1183" s="4">
        <f t="shared" si="76"/>
        <v>0.78441708701090218</v>
      </c>
      <c r="D1183" s="34">
        <f t="shared" si="77"/>
        <v>5.9570239609100392E-2</v>
      </c>
    </row>
    <row r="1184" spans="1:4">
      <c r="A1184" s="7">
        <f t="shared" si="75"/>
        <v>588.5</v>
      </c>
      <c r="B1184" s="4">
        <f t="shared" si="74"/>
        <v>9.5587843391969685E-2</v>
      </c>
      <c r="C1184" s="4">
        <f t="shared" si="76"/>
        <v>0.78529599497534064</v>
      </c>
      <c r="D1184" s="34">
        <f t="shared" si="77"/>
        <v>5.9583971116881802E-2</v>
      </c>
    </row>
    <row r="1185" spans="1:4">
      <c r="A1185" s="7">
        <f t="shared" si="75"/>
        <v>589</v>
      </c>
      <c r="B1185" s="4">
        <f t="shared" si="74"/>
        <v>9.567282321965398E-2</v>
      </c>
      <c r="C1185" s="4">
        <f t="shared" si="76"/>
        <v>0.7861753358426109</v>
      </c>
      <c r="D1185" s="34">
        <f t="shared" si="77"/>
        <v>5.9597706944363352E-2</v>
      </c>
    </row>
    <row r="1186" spans="1:4">
      <c r="A1186" s="7">
        <f t="shared" si="75"/>
        <v>589.5</v>
      </c>
      <c r="B1186" s="4">
        <f t="shared" si="74"/>
        <v>9.5757809638842062E-2</v>
      </c>
      <c r="C1186" s="4">
        <f t="shared" si="76"/>
        <v>0.78705510982593774</v>
      </c>
      <c r="D1186" s="34">
        <f t="shared" si="77"/>
        <v>5.9611447093039387E-2</v>
      </c>
    </row>
    <row r="1187" spans="1:4">
      <c r="A1187" s="7">
        <f t="shared" si="75"/>
        <v>590</v>
      </c>
      <c r="B1187" s="4">
        <f t="shared" si="74"/>
        <v>9.5842802650044634E-2</v>
      </c>
      <c r="C1187" s="4">
        <f t="shared" si="76"/>
        <v>0.7879353171386505</v>
      </c>
      <c r="D1187" s="34">
        <f t="shared" si="77"/>
        <v>5.9625191564405315E-2</v>
      </c>
    </row>
    <row r="1188" spans="1:4">
      <c r="A1188" s="7">
        <f t="shared" si="75"/>
        <v>590.5</v>
      </c>
      <c r="B1188" s="4">
        <f t="shared" si="74"/>
        <v>9.5927802253773509E-2</v>
      </c>
      <c r="C1188" s="4">
        <f t="shared" si="76"/>
        <v>0.78881595799418425</v>
      </c>
      <c r="D1188" s="34">
        <f t="shared" si="77"/>
        <v>5.9638940359956524E-2</v>
      </c>
    </row>
    <row r="1189" spans="1:4">
      <c r="A1189" s="7">
        <f t="shared" si="75"/>
        <v>591</v>
      </c>
      <c r="B1189" s="4">
        <f t="shared" si="74"/>
        <v>9.6012808450539833E-2</v>
      </c>
      <c r="C1189" s="4">
        <f t="shared" si="76"/>
        <v>0.7896970326060786</v>
      </c>
      <c r="D1189" s="34">
        <f t="shared" si="77"/>
        <v>5.9652693481189303E-2</v>
      </c>
    </row>
    <row r="1190" spans="1:4">
      <c r="A1190" s="7">
        <f t="shared" si="75"/>
        <v>591.5</v>
      </c>
      <c r="B1190" s="4">
        <f t="shared" si="74"/>
        <v>9.6097821240854975E-2</v>
      </c>
      <c r="C1190" s="4">
        <f t="shared" si="76"/>
        <v>0.79057854118797866</v>
      </c>
      <c r="D1190" s="34">
        <f t="shared" si="77"/>
        <v>5.9666450929600393E-2</v>
      </c>
    </row>
    <row r="1191" spans="1:4">
      <c r="A1191" s="7">
        <f t="shared" si="75"/>
        <v>592</v>
      </c>
      <c r="B1191" s="4">
        <f t="shared" si="74"/>
        <v>9.6182840625230304E-2</v>
      </c>
      <c r="C1191" s="4">
        <f t="shared" si="76"/>
        <v>0.79146048395363522</v>
      </c>
      <c r="D1191" s="34">
        <f t="shared" si="77"/>
        <v>5.9680212706687177E-2</v>
      </c>
    </row>
    <row r="1192" spans="1:4">
      <c r="A1192" s="7">
        <f t="shared" si="75"/>
        <v>592.5</v>
      </c>
      <c r="B1192" s="4">
        <f t="shared" si="74"/>
        <v>9.626786660417741E-2</v>
      </c>
      <c r="C1192" s="4">
        <f t="shared" si="76"/>
        <v>0.79234286111690322</v>
      </c>
      <c r="D1192" s="34">
        <f t="shared" si="77"/>
        <v>5.9693978813947349E-2</v>
      </c>
    </row>
    <row r="1193" spans="1:4">
      <c r="A1193" s="7">
        <f t="shared" si="75"/>
        <v>593</v>
      </c>
      <c r="B1193" s="4">
        <f t="shared" si="74"/>
        <v>9.6352899178207663E-2</v>
      </c>
      <c r="C1193" s="4">
        <f t="shared" si="76"/>
        <v>0.79322567289174395</v>
      </c>
      <c r="D1193" s="34">
        <f t="shared" si="77"/>
        <v>5.9707749252879409E-2</v>
      </c>
    </row>
    <row r="1194" spans="1:4">
      <c r="A1194" s="7">
        <f t="shared" si="75"/>
        <v>593.5</v>
      </c>
      <c r="B1194" s="4">
        <f t="shared" si="74"/>
        <v>9.6437938347832874E-2</v>
      </c>
      <c r="C1194" s="4">
        <f t="shared" si="76"/>
        <v>0.79410891949222373</v>
      </c>
      <c r="D1194" s="34">
        <f t="shared" si="77"/>
        <v>5.9721524024982139E-2</v>
      </c>
    </row>
    <row r="1195" spans="1:4">
      <c r="A1195" s="7">
        <f t="shared" si="75"/>
        <v>594</v>
      </c>
      <c r="B1195" s="4">
        <f t="shared" si="74"/>
        <v>9.6522984113564414E-2</v>
      </c>
      <c r="C1195" s="4">
        <f t="shared" si="76"/>
        <v>0.79499260113251413</v>
      </c>
      <c r="D1195" s="34">
        <f t="shared" si="77"/>
        <v>5.9735303131755117E-2</v>
      </c>
    </row>
    <row r="1196" spans="1:4">
      <c r="A1196" s="7">
        <f t="shared" si="75"/>
        <v>594.5</v>
      </c>
      <c r="B1196" s="4">
        <f t="shared" si="74"/>
        <v>9.6608036475914094E-2</v>
      </c>
      <c r="C1196" s="4">
        <f t="shared" si="76"/>
        <v>0.79587671802689242</v>
      </c>
      <c r="D1196" s="34">
        <f t="shared" si="77"/>
        <v>5.9749086574698254E-2</v>
      </c>
    </row>
    <row r="1197" spans="1:4">
      <c r="A1197" s="7">
        <f t="shared" si="75"/>
        <v>595</v>
      </c>
      <c r="B1197" s="4">
        <f t="shared" si="74"/>
        <v>9.6693095435393284E-2</v>
      </c>
      <c r="C1197" s="4">
        <f t="shared" si="76"/>
        <v>0.79676127038974132</v>
      </c>
      <c r="D1197" s="34">
        <f t="shared" si="77"/>
        <v>5.9762874355312315E-2</v>
      </c>
    </row>
    <row r="1198" spans="1:4">
      <c r="A1198" s="7">
        <f t="shared" si="75"/>
        <v>595.5</v>
      </c>
      <c r="B1198" s="4">
        <f t="shared" si="74"/>
        <v>9.6778160992514017E-2</v>
      </c>
      <c r="C1198" s="4">
        <f t="shared" si="76"/>
        <v>0.79764625843554948</v>
      </c>
      <c r="D1198" s="34">
        <f t="shared" si="77"/>
        <v>5.9776666475098217E-2</v>
      </c>
    </row>
    <row r="1199" spans="1:4">
      <c r="A1199" s="7">
        <f t="shared" si="75"/>
        <v>596</v>
      </c>
      <c r="B1199" s="4">
        <f t="shared" si="74"/>
        <v>9.6863233147787886E-2</v>
      </c>
      <c r="C1199" s="4">
        <f t="shared" si="76"/>
        <v>0.79853168237891059</v>
      </c>
      <c r="D1199" s="34">
        <f t="shared" si="77"/>
        <v>5.9790462935557724E-2</v>
      </c>
    </row>
    <row r="1200" spans="1:4">
      <c r="A1200" s="7">
        <f t="shared" si="75"/>
        <v>596.5</v>
      </c>
      <c r="B1200" s="4">
        <f t="shared" si="74"/>
        <v>9.6948311901726703E-2</v>
      </c>
      <c r="C1200" s="4">
        <f t="shared" si="76"/>
        <v>0.79941754243452467</v>
      </c>
      <c r="D1200" s="34">
        <f t="shared" si="77"/>
        <v>5.9804263738193045E-2</v>
      </c>
    </row>
    <row r="1201" spans="1:5">
      <c r="A1201" s="7">
        <f t="shared" si="75"/>
        <v>597</v>
      </c>
      <c r="B1201" s="4">
        <f t="shared" si="74"/>
        <v>9.703339725484228E-2</v>
      </c>
      <c r="C1201" s="4">
        <f t="shared" si="76"/>
        <v>0.8003038388171968</v>
      </c>
      <c r="D1201" s="34">
        <f t="shared" si="77"/>
        <v>5.9818068884506907E-2</v>
      </c>
    </row>
    <row r="1202" spans="1:5">
      <c r="A1202" s="7">
        <f t="shared" si="75"/>
        <v>597.5</v>
      </c>
      <c r="B1202" s="4">
        <f t="shared" si="74"/>
        <v>9.711848920764643E-2</v>
      </c>
      <c r="C1202" s="4">
        <f t="shared" si="76"/>
        <v>0.80119057174183839</v>
      </c>
      <c r="D1202" s="34">
        <f t="shared" si="77"/>
        <v>5.9831878376002699E-2</v>
      </c>
    </row>
    <row r="1203" spans="1:5">
      <c r="A1203" s="7">
        <f t="shared" si="75"/>
        <v>598</v>
      </c>
      <c r="B1203" s="4">
        <f t="shared" si="74"/>
        <v>9.7203587760651189E-2</v>
      </c>
      <c r="C1203" s="4">
        <f t="shared" si="76"/>
        <v>0.80207774142346655</v>
      </c>
      <c r="D1203" s="34">
        <f t="shared" si="77"/>
        <v>5.9845692214184169E-2</v>
      </c>
    </row>
    <row r="1204" spans="1:5">
      <c r="A1204" s="7">
        <f t="shared" si="75"/>
        <v>598.5</v>
      </c>
      <c r="B1204" s="4">
        <f t="shared" si="74"/>
        <v>9.7288692914368591E-2</v>
      </c>
      <c r="C1204" s="4">
        <f t="shared" si="76"/>
        <v>0.80296534807720454</v>
      </c>
      <c r="D1204" s="34">
        <f t="shared" si="77"/>
        <v>5.9859510400555718E-2</v>
      </c>
    </row>
    <row r="1205" spans="1:5">
      <c r="A1205" s="7">
        <f t="shared" si="75"/>
        <v>599</v>
      </c>
      <c r="B1205" s="4">
        <f t="shared" si="74"/>
        <v>9.7373804669310227E-2</v>
      </c>
      <c r="C1205" s="4">
        <f t="shared" si="76"/>
        <v>0.80385339191828109</v>
      </c>
      <c r="D1205" s="34">
        <f t="shared" si="77"/>
        <v>5.987333293662251E-2</v>
      </c>
    </row>
    <row r="1206" spans="1:5">
      <c r="A1206" s="7">
        <f t="shared" si="75"/>
        <v>599.5</v>
      </c>
      <c r="B1206" s="4">
        <f t="shared" si="74"/>
        <v>9.7458923025988575E-2</v>
      </c>
      <c r="C1206" s="4">
        <f t="shared" si="76"/>
        <v>0.8047418731620315</v>
      </c>
      <c r="D1206" s="34">
        <f t="shared" si="77"/>
        <v>5.9887159823889799E-2</v>
      </c>
    </row>
    <row r="1207" spans="1:5">
      <c r="A1207" s="7">
        <f t="shared" si="75"/>
        <v>600</v>
      </c>
      <c r="B1207" s="4">
        <f t="shared" si="74"/>
        <v>9.754404798491545E-2</v>
      </c>
      <c r="C1207" s="4">
        <f t="shared" si="76"/>
        <v>0.80563079202389609</v>
      </c>
      <c r="D1207" s="34">
        <f t="shared" si="77"/>
        <v>5.9900991063863748E-2</v>
      </c>
      <c r="E1207" s="2">
        <f>1/C1207</f>
        <v>1.2412633800749</v>
      </c>
    </row>
    <row r="1208" spans="1:5">
      <c r="A1208" s="7">
        <f t="shared" si="75"/>
        <v>600.5</v>
      </c>
      <c r="B1208" s="4">
        <f t="shared" si="74"/>
        <v>9.7629179546602884E-2</v>
      </c>
      <c r="C1208" s="4">
        <f t="shared" si="76"/>
        <v>0.80652014871942268</v>
      </c>
      <c r="D1208" s="34">
        <f t="shared" si="77"/>
        <v>5.9914826658051069E-2</v>
      </c>
    </row>
    <row r="1209" spans="1:5">
      <c r="A1209" s="7">
        <f t="shared" si="75"/>
        <v>601</v>
      </c>
      <c r="B1209" s="4">
        <f t="shared" si="74"/>
        <v>9.7714317711563359E-2</v>
      </c>
      <c r="C1209" s="4">
        <f t="shared" si="76"/>
        <v>0.80740994346426453</v>
      </c>
      <c r="D1209" s="34">
        <f t="shared" si="77"/>
        <v>5.9928666607958696E-2</v>
      </c>
    </row>
    <row r="1210" spans="1:5">
      <c r="A1210" s="7">
        <f t="shared" si="75"/>
        <v>601.5</v>
      </c>
      <c r="B1210" s="4">
        <f t="shared" si="74"/>
        <v>9.7799462480308685E-2</v>
      </c>
      <c r="C1210" s="4">
        <f t="shared" si="76"/>
        <v>0.80830017647418084</v>
      </c>
      <c r="D1210" s="34">
        <f t="shared" si="77"/>
        <v>5.9942510915094525E-2</v>
      </c>
    </row>
    <row r="1211" spans="1:5">
      <c r="A1211" s="7">
        <f t="shared" si="75"/>
        <v>602</v>
      </c>
      <c r="B1211" s="4">
        <f t="shared" si="74"/>
        <v>9.7884613853351343E-2</v>
      </c>
      <c r="C1211" s="4">
        <f t="shared" si="76"/>
        <v>0.80919084796503826</v>
      </c>
      <c r="D1211" s="34">
        <f t="shared" si="77"/>
        <v>5.9956359580966755E-2</v>
      </c>
    </row>
    <row r="1212" spans="1:5">
      <c r="A1212" s="7">
        <f t="shared" si="75"/>
        <v>602.5</v>
      </c>
      <c r="B1212" s="4">
        <f t="shared" si="74"/>
        <v>9.7969771831203367E-2</v>
      </c>
      <c r="C1212" s="4">
        <f t="shared" si="76"/>
        <v>0.81008195815280803</v>
      </c>
      <c r="D1212" s="34">
        <f t="shared" si="77"/>
        <v>5.9970212607084246E-2</v>
      </c>
    </row>
    <row r="1213" spans="1:5">
      <c r="A1213" s="7">
        <f t="shared" si="75"/>
        <v>603</v>
      </c>
      <c r="B1213" s="4">
        <f t="shared" si="74"/>
        <v>9.8054936414377458E-2</v>
      </c>
      <c r="C1213" s="4">
        <f t="shared" si="76"/>
        <v>0.81097350725356887</v>
      </c>
      <c r="D1213" s="34">
        <f t="shared" si="77"/>
        <v>5.9984069994956132E-2</v>
      </c>
    </row>
    <row r="1214" spans="1:5">
      <c r="A1214" s="7">
        <f t="shared" si="75"/>
        <v>603.5</v>
      </c>
      <c r="B1214" s="4">
        <f t="shared" si="74"/>
        <v>9.8140107603385429E-2</v>
      </c>
      <c r="C1214" s="4">
        <f t="shared" si="76"/>
        <v>0.81186549548350606</v>
      </c>
      <c r="D1214" s="34">
        <f t="shared" si="77"/>
        <v>5.9997931746092671E-2</v>
      </c>
    </row>
    <row r="1215" spans="1:5">
      <c r="A1215" s="7">
        <f t="shared" si="75"/>
        <v>604</v>
      </c>
      <c r="B1215" s="4">
        <f t="shared" si="74"/>
        <v>9.8225285398740203E-2</v>
      </c>
      <c r="C1215" s="4">
        <f t="shared" si="76"/>
        <v>0.81275792305891081</v>
      </c>
      <c r="D1215" s="34">
        <f t="shared" si="77"/>
        <v>6.0011797862004002E-2</v>
      </c>
    </row>
    <row r="1216" spans="1:5">
      <c r="A1216" s="7">
        <f t="shared" si="75"/>
        <v>604.5</v>
      </c>
      <c r="B1216" s="4">
        <f t="shared" si="74"/>
        <v>9.8310469800953815E-2</v>
      </c>
      <c r="C1216" s="4">
        <f t="shared" si="76"/>
        <v>0.81365079019618092</v>
      </c>
      <c r="D1216" s="34">
        <f t="shared" si="77"/>
        <v>6.0025668344201331E-2</v>
      </c>
    </row>
    <row r="1217" spans="1:4">
      <c r="A1217" s="7">
        <f t="shared" si="75"/>
        <v>605</v>
      </c>
      <c r="B1217" s="4">
        <f t="shared" si="74"/>
        <v>9.8395660810538965E-2</v>
      </c>
      <c r="C1217" s="4">
        <f t="shared" si="76"/>
        <v>0.81454409711182141</v>
      </c>
      <c r="D1217" s="34">
        <f t="shared" si="77"/>
        <v>6.0039543194196139E-2</v>
      </c>
    </row>
    <row r="1218" spans="1:4">
      <c r="A1218" s="7">
        <f t="shared" si="75"/>
        <v>605.5</v>
      </c>
      <c r="B1218" s="4">
        <f t="shared" si="74"/>
        <v>9.8480858428007911E-2</v>
      </c>
      <c r="C1218" s="4">
        <f t="shared" si="76"/>
        <v>0.81543784402244324</v>
      </c>
      <c r="D1218" s="34">
        <f t="shared" si="77"/>
        <v>6.0053422413500687E-2</v>
      </c>
    </row>
    <row r="1219" spans="1:4">
      <c r="A1219" s="7">
        <f t="shared" si="75"/>
        <v>606</v>
      </c>
      <c r="B1219" s="4">
        <f t="shared" si="74"/>
        <v>9.8566062653873354E-2</v>
      </c>
      <c r="C1219" s="4">
        <f t="shared" si="76"/>
        <v>0.81633203114476394</v>
      </c>
      <c r="D1219" s="34">
        <f t="shared" si="77"/>
        <v>6.0067306003627481E-2</v>
      </c>
    </row>
    <row r="1220" spans="1:4">
      <c r="A1220" s="7">
        <f t="shared" si="75"/>
        <v>606.5</v>
      </c>
      <c r="B1220" s="4">
        <f t="shared" si="74"/>
        <v>9.8651273488647995E-2</v>
      </c>
      <c r="C1220" s="4">
        <f t="shared" si="76"/>
        <v>0.81722665869560873</v>
      </c>
      <c r="D1220" s="34">
        <f t="shared" si="77"/>
        <v>6.0081193966089762E-2</v>
      </c>
    </row>
    <row r="1221" spans="1:4">
      <c r="A1221" s="7">
        <f t="shared" si="75"/>
        <v>607</v>
      </c>
      <c r="B1221" s="4">
        <f t="shared" si="74"/>
        <v>9.873649093284409E-2</v>
      </c>
      <c r="C1221" s="4">
        <f t="shared" si="76"/>
        <v>0.81812172689190854</v>
      </c>
      <c r="D1221" s="34">
        <f t="shared" si="77"/>
        <v>6.0095086302401457E-2</v>
      </c>
    </row>
    <row r="1222" spans="1:4">
      <c r="A1222" s="7">
        <f t="shared" si="75"/>
        <v>607.5</v>
      </c>
      <c r="B1222" s="4">
        <f t="shared" si="74"/>
        <v>9.8821714986974785E-2</v>
      </c>
      <c r="C1222" s="4">
        <f t="shared" si="76"/>
        <v>0.81901723595070197</v>
      </c>
      <c r="D1222" s="34">
        <f t="shared" si="77"/>
        <v>6.0108983014076654E-2</v>
      </c>
    </row>
    <row r="1223" spans="1:4">
      <c r="A1223" s="7">
        <f t="shared" si="75"/>
        <v>608</v>
      </c>
      <c r="B1223" s="4">
        <f t="shared" si="74"/>
        <v>9.8906945651552336E-2</v>
      </c>
      <c r="C1223" s="4">
        <f t="shared" si="76"/>
        <v>0.81991318608913422</v>
      </c>
      <c r="D1223" s="34">
        <f t="shared" si="77"/>
        <v>6.0122884102630489E-2</v>
      </c>
    </row>
    <row r="1224" spans="1:4">
      <c r="A1224" s="7">
        <f t="shared" si="75"/>
        <v>608.5</v>
      </c>
      <c r="B1224" s="4">
        <f t="shared" si="74"/>
        <v>9.8992182927089889E-2</v>
      </c>
      <c r="C1224" s="4">
        <f t="shared" si="76"/>
        <v>0.82080957752445727</v>
      </c>
      <c r="D1224" s="34">
        <f t="shared" si="77"/>
        <v>6.0136789569578152E-2</v>
      </c>
    </row>
    <row r="1225" spans="1:4">
      <c r="A1225" s="7">
        <f t="shared" si="75"/>
        <v>609</v>
      </c>
      <c r="B1225" s="4">
        <f t="shared" si="74"/>
        <v>9.9077426814099923E-2</v>
      </c>
      <c r="C1225" s="4">
        <f t="shared" si="76"/>
        <v>0.82170641047402992</v>
      </c>
      <c r="D1225" s="34">
        <f t="shared" si="77"/>
        <v>6.0150699416435784E-2</v>
      </c>
    </row>
    <row r="1226" spans="1:4">
      <c r="A1226" s="7">
        <f t="shared" si="75"/>
        <v>609.5</v>
      </c>
      <c r="B1226" s="4">
        <f t="shared" ref="B1226:B1289" si="78">(EXP($B$3*A1226*10^6))-1</f>
        <v>9.916267731309536E-2</v>
      </c>
      <c r="C1226" s="4">
        <f t="shared" si="76"/>
        <v>0.82260368515531912</v>
      </c>
      <c r="D1226" s="34">
        <f t="shared" si="77"/>
        <v>6.0164613644719922E-2</v>
      </c>
    </row>
    <row r="1227" spans="1:4">
      <c r="A1227" s="7">
        <f t="shared" si="75"/>
        <v>610</v>
      </c>
      <c r="B1227" s="4">
        <f t="shared" si="78"/>
        <v>9.9247934424589124E-2</v>
      </c>
      <c r="C1227" s="4">
        <f t="shared" si="76"/>
        <v>0.82350140178589748</v>
      </c>
      <c r="D1227" s="34">
        <f t="shared" si="77"/>
        <v>6.0178532255947575E-2</v>
      </c>
    </row>
    <row r="1228" spans="1:4">
      <c r="A1228" s="7">
        <f t="shared" si="75"/>
        <v>610.5</v>
      </c>
      <c r="B1228" s="4">
        <f t="shared" si="78"/>
        <v>9.9333198149093915E-2</v>
      </c>
      <c r="C1228" s="4">
        <f t="shared" si="76"/>
        <v>0.82439956058344577</v>
      </c>
      <c r="D1228" s="34">
        <f t="shared" si="77"/>
        <v>6.0192455251636537E-2</v>
      </c>
    </row>
    <row r="1229" spans="1:4">
      <c r="A1229" s="7">
        <f t="shared" si="75"/>
        <v>611</v>
      </c>
      <c r="B1229" s="4">
        <f t="shared" si="78"/>
        <v>9.941846848712288E-2</v>
      </c>
      <c r="C1229" s="4">
        <f t="shared" si="76"/>
        <v>0.82529816176575199</v>
      </c>
      <c r="D1229" s="34">
        <f t="shared" si="77"/>
        <v>6.0206382633304918E-2</v>
      </c>
    </row>
    <row r="1230" spans="1:4">
      <c r="A1230" s="7">
        <f t="shared" ref="A1230:A1293" si="79">A1229+0.5</f>
        <v>611.5</v>
      </c>
      <c r="B1230" s="4">
        <f t="shared" si="78"/>
        <v>9.950374543918894E-2</v>
      </c>
      <c r="C1230" s="4">
        <f t="shared" ref="C1230:C1293" si="80">(EXP($B$4*A1230*10^6))-1</f>
        <v>0.82619720555071052</v>
      </c>
      <c r="D1230" s="34">
        <f t="shared" ref="D1230:D1293" si="81">(1/137.88)*(C1230/B1230)</f>
        <v>6.0220314402471456E-2</v>
      </c>
    </row>
    <row r="1231" spans="1:4">
      <c r="A1231" s="7">
        <f t="shared" si="79"/>
        <v>612</v>
      </c>
      <c r="B1231" s="4">
        <f t="shared" si="78"/>
        <v>9.9589029005805241E-2</v>
      </c>
      <c r="C1231" s="4">
        <f t="shared" si="80"/>
        <v>0.82709669215632386</v>
      </c>
      <c r="D1231" s="34">
        <f t="shared" si="81"/>
        <v>6.0234250560655414E-2</v>
      </c>
    </row>
    <row r="1232" spans="1:4">
      <c r="A1232" s="7">
        <f t="shared" si="79"/>
        <v>612.5</v>
      </c>
      <c r="B1232" s="4">
        <f t="shared" si="78"/>
        <v>9.9674319187484484E-2</v>
      </c>
      <c r="C1232" s="4">
        <f t="shared" si="80"/>
        <v>0.82799662180070177</v>
      </c>
      <c r="D1232" s="34">
        <f t="shared" si="81"/>
        <v>6.0248191109376889E-2</v>
      </c>
    </row>
    <row r="1233" spans="1:4">
      <c r="A1233" s="7">
        <f t="shared" si="79"/>
        <v>613</v>
      </c>
      <c r="B1233" s="4">
        <f t="shared" si="78"/>
        <v>9.9759615984740257E-2</v>
      </c>
      <c r="C1233" s="4">
        <f t="shared" si="80"/>
        <v>0.82889699470206124</v>
      </c>
      <c r="D1233" s="34">
        <f t="shared" si="81"/>
        <v>6.0262136050155998E-2</v>
      </c>
    </row>
    <row r="1234" spans="1:4">
      <c r="A1234" s="7">
        <f t="shared" si="79"/>
        <v>613.5</v>
      </c>
      <c r="B1234" s="4">
        <f t="shared" si="78"/>
        <v>9.9844919398085263E-2</v>
      </c>
      <c r="C1234" s="4">
        <f t="shared" si="80"/>
        <v>0.82979781107872674</v>
      </c>
      <c r="D1234" s="34">
        <f t="shared" si="81"/>
        <v>6.0276085384513969E-2</v>
      </c>
    </row>
    <row r="1235" spans="1:4">
      <c r="A1235" s="7">
        <f t="shared" si="79"/>
        <v>614</v>
      </c>
      <c r="B1235" s="4">
        <f t="shared" si="78"/>
        <v>9.9930229428032868E-2</v>
      </c>
      <c r="C1235" s="4">
        <f t="shared" si="80"/>
        <v>0.83069907114913089</v>
      </c>
      <c r="D1235" s="34">
        <f t="shared" si="81"/>
        <v>6.0290039113972294E-2</v>
      </c>
    </row>
    <row r="1236" spans="1:4">
      <c r="A1236" s="7">
        <f t="shared" si="79"/>
        <v>614.5</v>
      </c>
      <c r="B1236" s="4">
        <f t="shared" si="78"/>
        <v>0.10001554607509644</v>
      </c>
      <c r="C1236" s="4">
        <f t="shared" si="80"/>
        <v>0.83160077513181263</v>
      </c>
      <c r="D1236" s="34">
        <f t="shared" si="81"/>
        <v>6.0303997240052878E-2</v>
      </c>
    </row>
    <row r="1237" spans="1:4">
      <c r="A1237" s="7">
        <f t="shared" si="79"/>
        <v>615</v>
      </c>
      <c r="B1237" s="4">
        <f t="shared" si="78"/>
        <v>0.1001008693397889</v>
      </c>
      <c r="C1237" s="4">
        <f t="shared" si="80"/>
        <v>0.83250292324541952</v>
      </c>
      <c r="D1237" s="34">
        <f t="shared" si="81"/>
        <v>6.0317959764278617E-2</v>
      </c>
    </row>
    <row r="1238" spans="1:4">
      <c r="A1238" s="7">
        <f t="shared" si="79"/>
        <v>615.5</v>
      </c>
      <c r="B1238" s="4">
        <f t="shared" si="78"/>
        <v>0.10018619922262384</v>
      </c>
      <c r="C1238" s="4">
        <f t="shared" si="80"/>
        <v>0.83340551570870702</v>
      </c>
      <c r="D1238" s="34">
        <f t="shared" si="81"/>
        <v>6.0331926688172562E-2</v>
      </c>
    </row>
    <row r="1239" spans="1:4">
      <c r="A1239" s="7">
        <f t="shared" si="79"/>
        <v>616</v>
      </c>
      <c r="B1239" s="4">
        <f t="shared" si="78"/>
        <v>0.1002715357241144</v>
      </c>
      <c r="C1239" s="4">
        <f t="shared" si="80"/>
        <v>0.83430855274053761</v>
      </c>
      <c r="D1239" s="34">
        <f t="shared" si="81"/>
        <v>6.0345898013258563E-2</v>
      </c>
    </row>
    <row r="1240" spans="1:4">
      <c r="A1240" s="7">
        <f t="shared" si="79"/>
        <v>616.5</v>
      </c>
      <c r="B1240" s="4">
        <f t="shared" si="78"/>
        <v>0.10035687884477418</v>
      </c>
      <c r="C1240" s="4">
        <f t="shared" si="80"/>
        <v>0.83521203455988191</v>
      </c>
      <c r="D1240" s="34">
        <f t="shared" si="81"/>
        <v>6.0359873741060818E-2</v>
      </c>
    </row>
    <row r="1241" spans="1:4">
      <c r="A1241" s="7">
        <f t="shared" si="79"/>
        <v>617</v>
      </c>
      <c r="B1241" s="4">
        <f t="shared" si="78"/>
        <v>0.10044222858511631</v>
      </c>
      <c r="C1241" s="4">
        <f t="shared" si="80"/>
        <v>0.83611596138581823</v>
      </c>
      <c r="D1241" s="34">
        <f t="shared" si="81"/>
        <v>6.0373853873104365E-2</v>
      </c>
    </row>
    <row r="1242" spans="1:4">
      <c r="A1242" s="7">
        <f t="shared" si="79"/>
        <v>617.5</v>
      </c>
      <c r="B1242" s="4">
        <f t="shared" si="78"/>
        <v>0.10052758494565461</v>
      </c>
      <c r="C1242" s="4">
        <f t="shared" si="80"/>
        <v>0.83702033343753279</v>
      </c>
      <c r="D1242" s="34">
        <f t="shared" si="81"/>
        <v>6.0387838410914399E-2</v>
      </c>
    </row>
    <row r="1243" spans="1:4">
      <c r="A1243" s="7">
        <f t="shared" si="79"/>
        <v>618</v>
      </c>
      <c r="B1243" s="4">
        <f t="shared" si="78"/>
        <v>0.10061294792690223</v>
      </c>
      <c r="C1243" s="4">
        <f t="shared" si="80"/>
        <v>0.83792515093431996</v>
      </c>
      <c r="D1243" s="34">
        <f t="shared" si="81"/>
        <v>6.0401827356017131E-2</v>
      </c>
    </row>
    <row r="1244" spans="1:4">
      <c r="A1244" s="7">
        <f t="shared" si="79"/>
        <v>618.5</v>
      </c>
      <c r="B1244" s="4">
        <f t="shared" si="78"/>
        <v>0.10069831752937297</v>
      </c>
      <c r="C1244" s="4">
        <f t="shared" si="80"/>
        <v>0.83883041409558246</v>
      </c>
      <c r="D1244" s="34">
        <f t="shared" si="81"/>
        <v>6.0415820709938978E-2</v>
      </c>
    </row>
    <row r="1245" spans="1:4">
      <c r="A1245" s="7">
        <f t="shared" si="79"/>
        <v>619</v>
      </c>
      <c r="B1245" s="4">
        <f t="shared" si="78"/>
        <v>0.10078369375358021</v>
      </c>
      <c r="C1245" s="4">
        <f t="shared" si="80"/>
        <v>0.83973612314083024</v>
      </c>
      <c r="D1245" s="34">
        <f t="shared" si="81"/>
        <v>6.0429818474207121E-2</v>
      </c>
    </row>
    <row r="1246" spans="1:4">
      <c r="A1246" s="7">
        <f t="shared" si="79"/>
        <v>619.5</v>
      </c>
      <c r="B1246" s="4">
        <f t="shared" si="78"/>
        <v>0.10086907660003774</v>
      </c>
      <c r="C1246" s="4">
        <f t="shared" si="80"/>
        <v>0.84064227828968208</v>
      </c>
      <c r="D1246" s="34">
        <f t="shared" si="81"/>
        <v>6.0443820650349152E-2</v>
      </c>
    </row>
    <row r="1247" spans="1:4">
      <c r="A1247" s="7">
        <f t="shared" si="79"/>
        <v>620</v>
      </c>
      <c r="B1247" s="4">
        <f t="shared" si="78"/>
        <v>0.10095446606925895</v>
      </c>
      <c r="C1247" s="4">
        <f t="shared" si="80"/>
        <v>0.84154887976186421</v>
      </c>
      <c r="D1247" s="34">
        <f t="shared" si="81"/>
        <v>6.0457827239893402E-2</v>
      </c>
    </row>
    <row r="1248" spans="1:4">
      <c r="A1248" s="7">
        <f t="shared" si="79"/>
        <v>620.5</v>
      </c>
      <c r="B1248" s="4">
        <f t="shared" si="78"/>
        <v>0.10103986216175787</v>
      </c>
      <c r="C1248" s="4">
        <f t="shared" si="80"/>
        <v>0.8424559277772119</v>
      </c>
      <c r="D1248" s="34">
        <f t="shared" si="81"/>
        <v>6.0471838244368505E-2</v>
      </c>
    </row>
    <row r="1249" spans="1:4">
      <c r="A1249" s="7">
        <f t="shared" si="79"/>
        <v>621</v>
      </c>
      <c r="B1249" s="4">
        <f t="shared" si="78"/>
        <v>0.10112526487804807</v>
      </c>
      <c r="C1249" s="4">
        <f t="shared" si="80"/>
        <v>0.84336342255566787</v>
      </c>
      <c r="D1249" s="34">
        <f t="shared" si="81"/>
        <v>6.0485853665303832E-2</v>
      </c>
    </row>
    <row r="1250" spans="1:4">
      <c r="A1250" s="7">
        <f t="shared" si="79"/>
        <v>621.5</v>
      </c>
      <c r="B1250" s="4">
        <f t="shared" si="78"/>
        <v>0.10121067421864338</v>
      </c>
      <c r="C1250" s="4">
        <f t="shared" si="80"/>
        <v>0.84427136431728433</v>
      </c>
      <c r="D1250" s="34">
        <f t="shared" si="81"/>
        <v>6.0499873504229328E-2</v>
      </c>
    </row>
    <row r="1251" spans="1:4">
      <c r="A1251" s="7">
        <f t="shared" si="79"/>
        <v>622</v>
      </c>
      <c r="B1251" s="4">
        <f t="shared" si="78"/>
        <v>0.10129609018405761</v>
      </c>
      <c r="C1251" s="4">
        <f t="shared" si="80"/>
        <v>0.8451797532822205</v>
      </c>
      <c r="D1251" s="34">
        <f t="shared" si="81"/>
        <v>6.0513897762675371E-2</v>
      </c>
    </row>
    <row r="1252" spans="1:4">
      <c r="A1252" s="7">
        <f t="shared" si="79"/>
        <v>622.5</v>
      </c>
      <c r="B1252" s="4">
        <f t="shared" si="78"/>
        <v>0.10138151277480456</v>
      </c>
      <c r="C1252" s="4">
        <f t="shared" si="80"/>
        <v>0.84608858967074507</v>
      </c>
      <c r="D1252" s="34">
        <f t="shared" si="81"/>
        <v>6.0527926442173058E-2</v>
      </c>
    </row>
    <row r="1253" spans="1:4">
      <c r="A1253" s="7">
        <f t="shared" si="79"/>
        <v>623</v>
      </c>
      <c r="B1253" s="4">
        <f t="shared" si="78"/>
        <v>0.10146694199139805</v>
      </c>
      <c r="C1253" s="4">
        <f t="shared" si="80"/>
        <v>0.84699787370323487</v>
      </c>
      <c r="D1253" s="34">
        <f t="shared" si="81"/>
        <v>6.0541959544254002E-2</v>
      </c>
    </row>
    <row r="1254" spans="1:4">
      <c r="A1254" s="7">
        <f t="shared" si="79"/>
        <v>623.5</v>
      </c>
      <c r="B1254" s="4">
        <f t="shared" si="78"/>
        <v>0.10155237783435211</v>
      </c>
      <c r="C1254" s="4">
        <f t="shared" si="80"/>
        <v>0.84790760560017508</v>
      </c>
      <c r="D1254" s="34">
        <f t="shared" si="81"/>
        <v>6.0555997070450264E-2</v>
      </c>
    </row>
    <row r="1255" spans="1:4">
      <c r="A1255" s="7">
        <f t="shared" si="79"/>
        <v>624</v>
      </c>
      <c r="B1255" s="4">
        <f t="shared" si="78"/>
        <v>0.101637820304181</v>
      </c>
      <c r="C1255" s="4">
        <f t="shared" si="80"/>
        <v>0.84881778558215948</v>
      </c>
      <c r="D1255" s="34">
        <f t="shared" si="81"/>
        <v>6.0570039022294339E-2</v>
      </c>
    </row>
    <row r="1256" spans="1:4">
      <c r="A1256" s="7">
        <f t="shared" si="79"/>
        <v>624.5</v>
      </c>
      <c r="B1256" s="4">
        <f t="shared" si="78"/>
        <v>0.10172326940139831</v>
      </c>
      <c r="C1256" s="4">
        <f t="shared" si="80"/>
        <v>0.84972841386989106</v>
      </c>
      <c r="D1256" s="34">
        <f t="shared" si="81"/>
        <v>6.0584085401319793E-2</v>
      </c>
    </row>
    <row r="1257" spans="1:4">
      <c r="A1257" s="7">
        <f t="shared" si="79"/>
        <v>625</v>
      </c>
      <c r="B1257" s="4">
        <f t="shared" si="78"/>
        <v>0.10180872512651806</v>
      </c>
      <c r="C1257" s="4">
        <f t="shared" si="80"/>
        <v>0.85063949068418121</v>
      </c>
      <c r="D1257" s="34">
        <f t="shared" si="81"/>
        <v>6.0598136209060426E-2</v>
      </c>
    </row>
    <row r="1258" spans="1:4">
      <c r="A1258" s="7">
        <f t="shared" si="79"/>
        <v>625.5</v>
      </c>
      <c r="B1258" s="4">
        <f t="shared" si="78"/>
        <v>0.10189418748005474</v>
      </c>
      <c r="C1258" s="4">
        <f t="shared" si="80"/>
        <v>0.85155101624594964</v>
      </c>
      <c r="D1258" s="34">
        <f t="shared" si="81"/>
        <v>6.0612191447050379E-2</v>
      </c>
    </row>
    <row r="1259" spans="1:4">
      <c r="A1259" s="7">
        <f t="shared" si="79"/>
        <v>626</v>
      </c>
      <c r="B1259" s="4">
        <f t="shared" si="78"/>
        <v>0.10197965646252238</v>
      </c>
      <c r="C1259" s="4">
        <f t="shared" si="80"/>
        <v>0.85246299077622556</v>
      </c>
      <c r="D1259" s="34">
        <f t="shared" si="81"/>
        <v>6.0626251116824653E-2</v>
      </c>
    </row>
    <row r="1260" spans="1:4">
      <c r="A1260" s="7">
        <f t="shared" si="79"/>
        <v>626.5</v>
      </c>
      <c r="B1260" s="4">
        <f t="shared" si="78"/>
        <v>0.10206513207443502</v>
      </c>
      <c r="C1260" s="4">
        <f t="shared" si="80"/>
        <v>0.85337541449614651</v>
      </c>
      <c r="D1260" s="34">
        <f t="shared" si="81"/>
        <v>6.0640315219918819E-2</v>
      </c>
    </row>
    <row r="1261" spans="1:4">
      <c r="A1261" s="7">
        <f t="shared" si="79"/>
        <v>627</v>
      </c>
      <c r="B1261" s="4">
        <f t="shared" si="78"/>
        <v>0.1021506143163069</v>
      </c>
      <c r="C1261" s="4">
        <f t="shared" si="80"/>
        <v>0.85428828762695908</v>
      </c>
      <c r="D1261" s="34">
        <f t="shared" si="81"/>
        <v>6.0654383757868899E-2</v>
      </c>
    </row>
    <row r="1262" spans="1:4">
      <c r="A1262" s="7">
        <f t="shared" si="79"/>
        <v>627.5</v>
      </c>
      <c r="B1262" s="4">
        <f t="shared" si="78"/>
        <v>0.10223610318865228</v>
      </c>
      <c r="C1262" s="4">
        <f t="shared" si="80"/>
        <v>0.85520161039001907</v>
      </c>
      <c r="D1262" s="34">
        <f t="shared" si="81"/>
        <v>6.066845673221153E-2</v>
      </c>
    </row>
    <row r="1263" spans="1:4">
      <c r="A1263" s="7">
        <f t="shared" si="79"/>
        <v>628</v>
      </c>
      <c r="B1263" s="4">
        <f t="shared" si="78"/>
        <v>0.10232159869198543</v>
      </c>
      <c r="C1263" s="4">
        <f t="shared" si="80"/>
        <v>0.85611538300679135</v>
      </c>
      <c r="D1263" s="34">
        <f t="shared" si="81"/>
        <v>6.0682534144483893E-2</v>
      </c>
    </row>
    <row r="1264" spans="1:4">
      <c r="A1264" s="7">
        <f t="shared" si="79"/>
        <v>628.5</v>
      </c>
      <c r="B1264" s="4">
        <f t="shared" si="78"/>
        <v>0.10240710082682081</v>
      </c>
      <c r="C1264" s="4">
        <f t="shared" si="80"/>
        <v>0.85702960569884956</v>
      </c>
      <c r="D1264" s="34">
        <f t="shared" si="81"/>
        <v>6.0696615996223682E-2</v>
      </c>
    </row>
    <row r="1265" spans="1:4">
      <c r="A1265" s="7">
        <f t="shared" si="79"/>
        <v>629</v>
      </c>
      <c r="B1265" s="4">
        <f t="shared" si="78"/>
        <v>0.10249260959367268</v>
      </c>
      <c r="C1265" s="4">
        <f t="shared" si="80"/>
        <v>0.85794427868787637</v>
      </c>
      <c r="D1265" s="34">
        <f t="shared" si="81"/>
        <v>6.0710702288969222E-2</v>
      </c>
    </row>
    <row r="1266" spans="1:4">
      <c r="A1266" s="7">
        <f t="shared" si="79"/>
        <v>629.5</v>
      </c>
      <c r="B1266" s="4">
        <f t="shared" si="78"/>
        <v>0.10257812499305552</v>
      </c>
      <c r="C1266" s="4">
        <f t="shared" si="80"/>
        <v>0.85885940219566437</v>
      </c>
      <c r="D1266" s="34">
        <f t="shared" si="81"/>
        <v>6.0724793024259371E-2</v>
      </c>
    </row>
    <row r="1267" spans="1:4">
      <c r="A1267" s="7">
        <f t="shared" si="79"/>
        <v>630</v>
      </c>
      <c r="B1267" s="4">
        <f t="shared" si="78"/>
        <v>0.10266364702548358</v>
      </c>
      <c r="C1267" s="4">
        <f t="shared" si="80"/>
        <v>0.85977497644411405</v>
      </c>
      <c r="D1267" s="34">
        <f t="shared" si="81"/>
        <v>6.0738888203633636E-2</v>
      </c>
    </row>
    <row r="1268" spans="1:4">
      <c r="A1268" s="7">
        <f t="shared" si="79"/>
        <v>630.5</v>
      </c>
      <c r="B1268" s="4">
        <f t="shared" si="78"/>
        <v>0.10274917569147179</v>
      </c>
      <c r="C1268" s="4">
        <f t="shared" si="80"/>
        <v>0.86069100165523693</v>
      </c>
      <c r="D1268" s="34">
        <f t="shared" si="81"/>
        <v>6.0752987828631796E-2</v>
      </c>
    </row>
    <row r="1269" spans="1:4">
      <c r="A1269" s="7">
        <f t="shared" si="79"/>
        <v>631</v>
      </c>
      <c r="B1269" s="4">
        <f t="shared" si="78"/>
        <v>0.10283471099153441</v>
      </c>
      <c r="C1269" s="4">
        <f t="shared" si="80"/>
        <v>0.86160747805115245</v>
      </c>
      <c r="D1269" s="34">
        <f t="shared" si="81"/>
        <v>6.0767091900794552E-2</v>
      </c>
    </row>
    <row r="1270" spans="1:4">
      <c r="A1270" s="7">
        <f t="shared" si="79"/>
        <v>631.5</v>
      </c>
      <c r="B1270" s="4">
        <f t="shared" si="78"/>
        <v>0.1029202529261859</v>
      </c>
      <c r="C1270" s="4">
        <f t="shared" si="80"/>
        <v>0.8625244058540904</v>
      </c>
      <c r="D1270" s="34">
        <f t="shared" si="81"/>
        <v>6.078120042166308E-2</v>
      </c>
    </row>
    <row r="1271" spans="1:4">
      <c r="A1271" s="7">
        <f t="shared" si="79"/>
        <v>632</v>
      </c>
      <c r="B1271" s="4">
        <f t="shared" si="78"/>
        <v>0.10300580149594118</v>
      </c>
      <c r="C1271" s="4">
        <f t="shared" si="80"/>
        <v>0.86344178528638915</v>
      </c>
      <c r="D1271" s="34">
        <f t="shared" si="81"/>
        <v>6.0795313392778855E-2</v>
      </c>
    </row>
    <row r="1272" spans="1:4">
      <c r="A1272" s="7">
        <f t="shared" si="79"/>
        <v>632.5</v>
      </c>
      <c r="B1272" s="4">
        <f t="shared" si="78"/>
        <v>0.10309135670131453</v>
      </c>
      <c r="C1272" s="4">
        <f t="shared" si="80"/>
        <v>0.86435961657049742</v>
      </c>
      <c r="D1272" s="34">
        <f t="shared" si="81"/>
        <v>6.0809430815684379E-2</v>
      </c>
    </row>
    <row r="1273" spans="1:4">
      <c r="A1273" s="7">
        <f t="shared" si="79"/>
        <v>633</v>
      </c>
      <c r="B1273" s="4">
        <f t="shared" si="78"/>
        <v>0.10317691854282085</v>
      </c>
      <c r="C1273" s="4">
        <f t="shared" si="80"/>
        <v>0.86527789992897275</v>
      </c>
      <c r="D1273" s="34">
        <f t="shared" si="81"/>
        <v>6.0823552691922286E-2</v>
      </c>
    </row>
    <row r="1274" spans="1:4">
      <c r="A1274" s="7">
        <f t="shared" si="79"/>
        <v>633.5</v>
      </c>
      <c r="B1274" s="4">
        <f t="shared" si="78"/>
        <v>0.10326248702097507</v>
      </c>
      <c r="C1274" s="4">
        <f t="shared" si="80"/>
        <v>0.86619663558448301</v>
      </c>
      <c r="D1274" s="34">
        <f t="shared" si="81"/>
        <v>6.0837679023035857E-2</v>
      </c>
    </row>
    <row r="1275" spans="1:4">
      <c r="A1275" s="7">
        <f t="shared" si="79"/>
        <v>634</v>
      </c>
      <c r="B1275" s="4">
        <f t="shared" si="78"/>
        <v>0.10334806213629166</v>
      </c>
      <c r="C1275" s="4">
        <f t="shared" si="80"/>
        <v>0.86711582375980556</v>
      </c>
      <c r="D1275" s="34">
        <f t="shared" si="81"/>
        <v>6.085180981056923E-2</v>
      </c>
    </row>
    <row r="1276" spans="1:4">
      <c r="A1276" s="7">
        <f t="shared" si="79"/>
        <v>634.5</v>
      </c>
      <c r="B1276" s="4">
        <f t="shared" si="78"/>
        <v>0.10343364388928555</v>
      </c>
      <c r="C1276" s="4">
        <f t="shared" si="80"/>
        <v>0.868035464677827</v>
      </c>
      <c r="D1276" s="34">
        <f t="shared" si="81"/>
        <v>6.0865945056066802E-2</v>
      </c>
    </row>
    <row r="1277" spans="1:4">
      <c r="A1277" s="7">
        <f t="shared" si="79"/>
        <v>635</v>
      </c>
      <c r="B1277" s="4">
        <f t="shared" si="78"/>
        <v>0.10351923228047166</v>
      </c>
      <c r="C1277" s="4">
        <f t="shared" si="80"/>
        <v>0.86895555856154405</v>
      </c>
      <c r="D1277" s="34">
        <f t="shared" si="81"/>
        <v>6.0880084761073594E-2</v>
      </c>
    </row>
    <row r="1278" spans="1:4">
      <c r="A1278" s="7">
        <f t="shared" si="79"/>
        <v>635.5</v>
      </c>
      <c r="B1278" s="4">
        <f t="shared" si="78"/>
        <v>0.10360482731036469</v>
      </c>
      <c r="C1278" s="4">
        <f t="shared" si="80"/>
        <v>0.86987610563406359</v>
      </c>
      <c r="D1278" s="34">
        <f t="shared" si="81"/>
        <v>6.0894228927135356E-2</v>
      </c>
    </row>
    <row r="1279" spans="1:4">
      <c r="A1279" s="7">
        <f t="shared" si="79"/>
        <v>636</v>
      </c>
      <c r="B1279" s="4">
        <f t="shared" si="78"/>
        <v>0.10369042897947978</v>
      </c>
      <c r="C1279" s="4">
        <f t="shared" si="80"/>
        <v>0.8707971061186015</v>
      </c>
      <c r="D1279" s="34">
        <f t="shared" si="81"/>
        <v>6.0908377555798129E-2</v>
      </c>
    </row>
    <row r="1280" spans="1:4">
      <c r="A1280" s="7">
        <f t="shared" si="79"/>
        <v>636.5</v>
      </c>
      <c r="B1280" s="4">
        <f t="shared" si="78"/>
        <v>0.10377603728833185</v>
      </c>
      <c r="C1280" s="4">
        <f t="shared" si="80"/>
        <v>0.87171856023848471</v>
      </c>
      <c r="D1280" s="34">
        <f t="shared" si="81"/>
        <v>6.0922530648608753E-2</v>
      </c>
    </row>
    <row r="1281" spans="1:4">
      <c r="A1281" s="7">
        <f t="shared" si="79"/>
        <v>637</v>
      </c>
      <c r="B1281" s="4">
        <f t="shared" si="78"/>
        <v>0.10386165223743582</v>
      </c>
      <c r="C1281" s="4">
        <f t="shared" si="80"/>
        <v>0.87264046821714958</v>
      </c>
      <c r="D1281" s="34">
        <f t="shared" si="81"/>
        <v>6.0936688207114578E-2</v>
      </c>
    </row>
    <row r="1282" spans="1:4">
      <c r="A1282" s="7">
        <f t="shared" si="79"/>
        <v>637.5</v>
      </c>
      <c r="B1282" s="4">
        <f t="shared" si="78"/>
        <v>0.10394727382730684</v>
      </c>
      <c r="C1282" s="4">
        <f t="shared" si="80"/>
        <v>0.87356283027814241</v>
      </c>
      <c r="D1282" s="34">
        <f t="shared" si="81"/>
        <v>6.0950850232863417E-2</v>
      </c>
    </row>
    <row r="1283" spans="1:4">
      <c r="A1283" s="7">
        <f t="shared" si="79"/>
        <v>638</v>
      </c>
      <c r="B1283" s="4">
        <f t="shared" si="78"/>
        <v>0.10403290205846005</v>
      </c>
      <c r="C1283" s="4">
        <f t="shared" si="80"/>
        <v>0.87448564664511963</v>
      </c>
      <c r="D1283" s="34">
        <f t="shared" si="81"/>
        <v>6.0965016727403711E-2</v>
      </c>
    </row>
    <row r="1284" spans="1:4">
      <c r="A1284" s="7">
        <f t="shared" si="79"/>
        <v>638.5</v>
      </c>
      <c r="B1284" s="4">
        <f t="shared" si="78"/>
        <v>0.10411853693141038</v>
      </c>
      <c r="C1284" s="4">
        <f t="shared" si="80"/>
        <v>0.87540891754184802</v>
      </c>
      <c r="D1284" s="34">
        <f t="shared" si="81"/>
        <v>6.0979187692284602E-2</v>
      </c>
    </row>
    <row r="1285" spans="1:4">
      <c r="A1285" s="7">
        <f t="shared" si="79"/>
        <v>639</v>
      </c>
      <c r="B1285" s="4">
        <f t="shared" si="78"/>
        <v>0.10420417844667318</v>
      </c>
      <c r="C1285" s="4">
        <f t="shared" si="80"/>
        <v>0.8763326431922045</v>
      </c>
      <c r="D1285" s="34">
        <f t="shared" si="81"/>
        <v>6.0993363129055546E-2</v>
      </c>
    </row>
    <row r="1286" spans="1:4">
      <c r="A1286" s="7">
        <f t="shared" si="79"/>
        <v>639.5</v>
      </c>
      <c r="B1286" s="4">
        <f t="shared" si="78"/>
        <v>0.1042898266047636</v>
      </c>
      <c r="C1286" s="4">
        <f t="shared" si="80"/>
        <v>0.87725682382017656</v>
      </c>
      <c r="D1286" s="34">
        <f t="shared" si="81"/>
        <v>6.1007543039266775E-2</v>
      </c>
    </row>
    <row r="1287" spans="1:4">
      <c r="A1287" s="7">
        <f t="shared" si="79"/>
        <v>640</v>
      </c>
      <c r="B1287" s="4">
        <f t="shared" si="78"/>
        <v>0.10437548140619701</v>
      </c>
      <c r="C1287" s="4">
        <f t="shared" si="80"/>
        <v>0.87818145964986161</v>
      </c>
      <c r="D1287" s="34">
        <f t="shared" si="81"/>
        <v>6.1021727424468923E-2</v>
      </c>
    </row>
    <row r="1288" spans="1:4">
      <c r="A1288" s="7">
        <f t="shared" si="79"/>
        <v>640.5</v>
      </c>
      <c r="B1288" s="4">
        <f t="shared" si="78"/>
        <v>0.10446114285148855</v>
      </c>
      <c r="C1288" s="4">
        <f t="shared" si="80"/>
        <v>0.87910655090546719</v>
      </c>
      <c r="D1288" s="34">
        <f t="shared" si="81"/>
        <v>6.103591628621334E-2</v>
      </c>
    </row>
    <row r="1289" spans="1:4">
      <c r="A1289" s="7">
        <f t="shared" si="79"/>
        <v>641</v>
      </c>
      <c r="B1289" s="4">
        <f t="shared" si="78"/>
        <v>0.10454681094115359</v>
      </c>
      <c r="C1289" s="4">
        <f t="shared" si="80"/>
        <v>0.88003209781131209</v>
      </c>
      <c r="D1289" s="34">
        <f t="shared" si="81"/>
        <v>6.1050109626051889E-2</v>
      </c>
    </row>
    <row r="1290" spans="1:4">
      <c r="A1290" s="7">
        <f t="shared" si="79"/>
        <v>641.5</v>
      </c>
      <c r="B1290" s="4">
        <f t="shared" ref="B1290:B1353" si="82">(EXP($B$3*A1290*10^6))-1</f>
        <v>0.10463248567570771</v>
      </c>
      <c r="C1290" s="4">
        <f t="shared" si="80"/>
        <v>0.88095810059182478</v>
      </c>
      <c r="D1290" s="34">
        <f t="shared" si="81"/>
        <v>6.1064307445536828E-2</v>
      </c>
    </row>
    <row r="1291" spans="1:4">
      <c r="A1291" s="7">
        <f t="shared" si="79"/>
        <v>642</v>
      </c>
      <c r="B1291" s="4">
        <f t="shared" si="82"/>
        <v>0.10471816705566583</v>
      </c>
      <c r="C1291" s="4">
        <f t="shared" si="80"/>
        <v>0.88188455947154454</v>
      </c>
      <c r="D1291" s="34">
        <f t="shared" si="81"/>
        <v>6.1078509746221442E-2</v>
      </c>
    </row>
    <row r="1292" spans="1:4">
      <c r="A1292" s="7">
        <f t="shared" si="79"/>
        <v>642.5</v>
      </c>
      <c r="B1292" s="4">
        <f t="shared" si="82"/>
        <v>0.104803855081544</v>
      </c>
      <c r="C1292" s="4">
        <f t="shared" si="80"/>
        <v>0.88281147467512189</v>
      </c>
      <c r="D1292" s="34">
        <f t="shared" si="81"/>
        <v>6.1092716529658989E-2</v>
      </c>
    </row>
    <row r="1293" spans="1:4">
      <c r="A1293" s="7">
        <f t="shared" si="79"/>
        <v>643</v>
      </c>
      <c r="B1293" s="4">
        <f t="shared" si="82"/>
        <v>0.10488954975385734</v>
      </c>
      <c r="C1293" s="4">
        <f t="shared" si="80"/>
        <v>0.88373884642731704</v>
      </c>
      <c r="D1293" s="34">
        <f t="shared" si="81"/>
        <v>6.1106927797403746E-2</v>
      </c>
    </row>
    <row r="1294" spans="1:4">
      <c r="A1294" s="7">
        <f t="shared" ref="A1294:A1357" si="83">A1293+0.5</f>
        <v>643.5</v>
      </c>
      <c r="B1294" s="4">
        <f t="shared" si="82"/>
        <v>0.10497525107312144</v>
      </c>
      <c r="C1294" s="4">
        <f t="shared" ref="C1294:C1357" si="84">(EXP($B$4*A1294*10^6))-1</f>
        <v>0.88466667495300144</v>
      </c>
      <c r="D1294" s="34">
        <f t="shared" ref="D1294:D1357" si="85">(1/137.88)*(C1294/B1294)</f>
        <v>6.1121143551010386E-2</v>
      </c>
    </row>
    <row r="1295" spans="1:4">
      <c r="A1295" s="7">
        <f t="shared" si="83"/>
        <v>644</v>
      </c>
      <c r="B1295" s="4">
        <f t="shared" si="82"/>
        <v>0.10506095903985191</v>
      </c>
      <c r="C1295" s="4">
        <f t="shared" si="84"/>
        <v>0.88559496047715713</v>
      </c>
      <c r="D1295" s="34">
        <f t="shared" si="85"/>
        <v>6.1135363792034179E-2</v>
      </c>
    </row>
    <row r="1296" spans="1:4">
      <c r="A1296" s="7">
        <f t="shared" si="83"/>
        <v>644.5</v>
      </c>
      <c r="B1296" s="4">
        <f t="shared" si="82"/>
        <v>0.10514667365456432</v>
      </c>
      <c r="C1296" s="4">
        <f t="shared" si="84"/>
        <v>0.88652370322487672</v>
      </c>
      <c r="D1296" s="34">
        <f t="shared" si="85"/>
        <v>6.1149588522030923E-2</v>
      </c>
    </row>
    <row r="1297" spans="1:4">
      <c r="A1297" s="7">
        <f t="shared" si="83"/>
        <v>645</v>
      </c>
      <c r="B1297" s="4">
        <f t="shared" si="82"/>
        <v>0.10523239491777447</v>
      </c>
      <c r="C1297" s="4">
        <f t="shared" si="84"/>
        <v>0.88745290342136451</v>
      </c>
      <c r="D1297" s="34">
        <f t="shared" si="85"/>
        <v>6.1163817742556977E-2</v>
      </c>
    </row>
    <row r="1298" spans="1:4">
      <c r="A1298" s="7">
        <f t="shared" si="83"/>
        <v>645.5</v>
      </c>
      <c r="B1298" s="4">
        <f t="shared" si="82"/>
        <v>0.10531812282999775</v>
      </c>
      <c r="C1298" s="4">
        <f t="shared" si="84"/>
        <v>0.88838256129193471</v>
      </c>
      <c r="D1298" s="34">
        <f t="shared" si="85"/>
        <v>6.1178051455169448E-2</v>
      </c>
    </row>
    <row r="1299" spans="1:4">
      <c r="A1299" s="7">
        <f t="shared" si="83"/>
        <v>646</v>
      </c>
      <c r="B1299" s="4">
        <f t="shared" si="82"/>
        <v>0.1054038573917504</v>
      </c>
      <c r="C1299" s="4">
        <f t="shared" si="84"/>
        <v>0.88931267706201322</v>
      </c>
      <c r="D1299" s="34">
        <f t="shared" si="85"/>
        <v>6.1192289661425599E-2</v>
      </c>
    </row>
    <row r="1300" spans="1:4">
      <c r="A1300" s="7">
        <f t="shared" si="83"/>
        <v>646.5</v>
      </c>
      <c r="B1300" s="4">
        <f t="shared" si="82"/>
        <v>0.10548959860354756</v>
      </c>
      <c r="C1300" s="4">
        <f t="shared" si="84"/>
        <v>0.89024325095713674</v>
      </c>
      <c r="D1300" s="34">
        <f t="shared" si="85"/>
        <v>6.1206532362883898E-2</v>
      </c>
    </row>
    <row r="1301" spans="1:4">
      <c r="A1301" s="7">
        <f t="shared" si="83"/>
        <v>647</v>
      </c>
      <c r="B1301" s="4">
        <f t="shared" si="82"/>
        <v>0.10557534646590572</v>
      </c>
      <c r="C1301" s="4">
        <f t="shared" si="84"/>
        <v>0.891174283202953</v>
      </c>
      <c r="D1301" s="34">
        <f t="shared" si="85"/>
        <v>6.1220779561102605E-2</v>
      </c>
    </row>
    <row r="1302" spans="1:4">
      <c r="A1302" s="7">
        <f t="shared" si="83"/>
        <v>647.5</v>
      </c>
      <c r="B1302" s="4">
        <f t="shared" si="82"/>
        <v>0.10566110097934023</v>
      </c>
      <c r="C1302" s="4">
        <f t="shared" si="84"/>
        <v>0.89210577402522051</v>
      </c>
      <c r="D1302" s="34">
        <f t="shared" si="85"/>
        <v>6.1235031257641265E-2</v>
      </c>
    </row>
    <row r="1303" spans="1:4">
      <c r="A1303" s="7">
        <f t="shared" si="83"/>
        <v>648</v>
      </c>
      <c r="B1303" s="4">
        <f t="shared" si="82"/>
        <v>0.10574686214436713</v>
      </c>
      <c r="C1303" s="4">
        <f t="shared" si="84"/>
        <v>0.89303772364981016</v>
      </c>
      <c r="D1303" s="34">
        <f t="shared" si="85"/>
        <v>6.1249287454059609E-2</v>
      </c>
    </row>
    <row r="1304" spans="1:4">
      <c r="A1304" s="7">
        <f t="shared" si="83"/>
        <v>648.5</v>
      </c>
      <c r="B1304" s="4">
        <f t="shared" si="82"/>
        <v>0.10583262996150222</v>
      </c>
      <c r="C1304" s="4">
        <f t="shared" si="84"/>
        <v>0.89397013230270272</v>
      </c>
      <c r="D1304" s="34">
        <f t="shared" si="85"/>
        <v>6.126354815191809E-2</v>
      </c>
    </row>
    <row r="1305" spans="1:4">
      <c r="A1305" s="7">
        <f t="shared" si="83"/>
        <v>649</v>
      </c>
      <c r="B1305" s="4">
        <f t="shared" si="82"/>
        <v>0.10591840443126177</v>
      </c>
      <c r="C1305" s="4">
        <f t="shared" si="84"/>
        <v>0.89490300020999136</v>
      </c>
      <c r="D1305" s="34">
        <f t="shared" si="85"/>
        <v>6.1277813352777523E-2</v>
      </c>
    </row>
    <row r="1306" spans="1:4">
      <c r="A1306" s="7">
        <f t="shared" si="83"/>
        <v>649.5</v>
      </c>
      <c r="B1306" s="4">
        <f t="shared" si="82"/>
        <v>0.10600418555416158</v>
      </c>
      <c r="C1306" s="4">
        <f t="shared" si="84"/>
        <v>0.89583632759787957</v>
      </c>
      <c r="D1306" s="34">
        <f t="shared" si="85"/>
        <v>6.1292083058199498E-2</v>
      </c>
    </row>
    <row r="1307" spans="1:4">
      <c r="A1307" s="7">
        <f t="shared" si="83"/>
        <v>650</v>
      </c>
      <c r="B1307" s="4">
        <f t="shared" si="82"/>
        <v>0.1060899733307179</v>
      </c>
      <c r="C1307" s="4">
        <f t="shared" si="84"/>
        <v>0.8967701146926832</v>
      </c>
      <c r="D1307" s="34">
        <f t="shared" si="85"/>
        <v>6.1306357269746044E-2</v>
      </c>
    </row>
    <row r="1308" spans="1:4">
      <c r="A1308" s="7">
        <f t="shared" si="83"/>
        <v>650.5</v>
      </c>
      <c r="B1308" s="4">
        <f t="shared" si="82"/>
        <v>0.10617576776144655</v>
      </c>
      <c r="C1308" s="4">
        <f t="shared" si="84"/>
        <v>0.89770436172082868</v>
      </c>
      <c r="D1308" s="34">
        <f t="shared" si="85"/>
        <v>6.1320635988979945E-2</v>
      </c>
    </row>
    <row r="1309" spans="1:4">
      <c r="A1309" s="7">
        <f t="shared" si="83"/>
        <v>651</v>
      </c>
      <c r="B1309" s="4">
        <f t="shared" si="82"/>
        <v>0.106261568846864</v>
      </c>
      <c r="C1309" s="4">
        <f t="shared" si="84"/>
        <v>0.89863906890885525</v>
      </c>
      <c r="D1309" s="34">
        <f t="shared" si="85"/>
        <v>6.1334919217464298E-2</v>
      </c>
    </row>
    <row r="1310" spans="1:4">
      <c r="A1310" s="7">
        <f t="shared" si="83"/>
        <v>651.5</v>
      </c>
      <c r="B1310" s="4">
        <f t="shared" si="82"/>
        <v>0.10634737658748605</v>
      </c>
      <c r="C1310" s="4">
        <f t="shared" si="84"/>
        <v>0.89957423648341228</v>
      </c>
      <c r="D1310" s="34">
        <f t="shared" si="85"/>
        <v>6.1349206956763068E-2</v>
      </c>
    </row>
    <row r="1311" spans="1:4">
      <c r="A1311" s="7">
        <f t="shared" si="83"/>
        <v>652</v>
      </c>
      <c r="B1311" s="4">
        <f t="shared" si="82"/>
        <v>0.1064331909838292</v>
      </c>
      <c r="C1311" s="4">
        <f t="shared" si="84"/>
        <v>0.90050986467126171</v>
      </c>
      <c r="D1311" s="34">
        <f t="shared" si="85"/>
        <v>6.1363499208440524E-2</v>
      </c>
    </row>
    <row r="1312" spans="1:4">
      <c r="A1312" s="7">
        <f t="shared" si="83"/>
        <v>652.5</v>
      </c>
      <c r="B1312" s="4">
        <f t="shared" si="82"/>
        <v>0.10651901203640946</v>
      </c>
      <c r="C1312" s="4">
        <f t="shared" si="84"/>
        <v>0.90144595369927694</v>
      </c>
      <c r="D1312" s="34">
        <f t="shared" si="85"/>
        <v>6.1377795974061733E-2</v>
      </c>
    </row>
    <row r="1313" spans="1:4">
      <c r="A1313" s="7">
        <f t="shared" si="83"/>
        <v>653</v>
      </c>
      <c r="B1313" s="4">
        <f t="shared" si="82"/>
        <v>0.10660483974574353</v>
      </c>
      <c r="C1313" s="4">
        <f t="shared" si="84"/>
        <v>0.90238250379444285</v>
      </c>
      <c r="D1313" s="34">
        <f t="shared" si="85"/>
        <v>6.1392097255191985E-2</v>
      </c>
    </row>
    <row r="1314" spans="1:4">
      <c r="A1314" s="7">
        <f t="shared" si="83"/>
        <v>653.5</v>
      </c>
      <c r="B1314" s="4">
        <f t="shared" si="82"/>
        <v>0.10669067411234723</v>
      </c>
      <c r="C1314" s="4">
        <f t="shared" si="84"/>
        <v>0.90331951518385645</v>
      </c>
      <c r="D1314" s="34">
        <f t="shared" si="85"/>
        <v>6.1406403053397667E-2</v>
      </c>
    </row>
    <row r="1315" spans="1:4">
      <c r="A1315" s="7">
        <f t="shared" si="83"/>
        <v>654</v>
      </c>
      <c r="B1315" s="4">
        <f t="shared" si="82"/>
        <v>0.10677651513673725</v>
      </c>
      <c r="C1315" s="4">
        <f t="shared" si="84"/>
        <v>0.90425698809472643</v>
      </c>
      <c r="D1315" s="34">
        <f t="shared" si="85"/>
        <v>6.1420713370245281E-2</v>
      </c>
    </row>
    <row r="1316" spans="1:4">
      <c r="A1316" s="7">
        <f t="shared" si="83"/>
        <v>654.5</v>
      </c>
      <c r="B1316" s="4">
        <f t="shared" si="82"/>
        <v>0.10686236281942985</v>
      </c>
      <c r="C1316" s="4">
        <f t="shared" si="84"/>
        <v>0.90519492275437363</v>
      </c>
      <c r="D1316" s="34">
        <f t="shared" si="85"/>
        <v>6.1435028207302157E-2</v>
      </c>
    </row>
    <row r="1317" spans="1:4">
      <c r="A1317" s="7">
        <f t="shared" si="83"/>
        <v>655</v>
      </c>
      <c r="B1317" s="4">
        <f t="shared" si="82"/>
        <v>0.10694821716094172</v>
      </c>
      <c r="C1317" s="4">
        <f t="shared" si="84"/>
        <v>0.90613331939023078</v>
      </c>
      <c r="D1317" s="34">
        <f t="shared" si="85"/>
        <v>6.144934756613598E-2</v>
      </c>
    </row>
    <row r="1318" spans="1:4">
      <c r="A1318" s="7">
        <f t="shared" si="83"/>
        <v>655.5</v>
      </c>
      <c r="B1318" s="4">
        <f t="shared" si="82"/>
        <v>0.10703407816178911</v>
      </c>
      <c r="C1318" s="4">
        <f t="shared" si="84"/>
        <v>0.9070721782298421</v>
      </c>
      <c r="D1318" s="34">
        <f t="shared" si="85"/>
        <v>6.1463671448315271E-2</v>
      </c>
    </row>
    <row r="1319" spans="1:4">
      <c r="A1319" s="7">
        <f t="shared" si="83"/>
        <v>656</v>
      </c>
      <c r="B1319" s="4">
        <f t="shared" si="82"/>
        <v>0.10711994582248874</v>
      </c>
      <c r="C1319" s="4">
        <f t="shared" si="84"/>
        <v>0.90801149950086479</v>
      </c>
      <c r="D1319" s="34">
        <f t="shared" si="85"/>
        <v>6.1477999855408888E-2</v>
      </c>
    </row>
    <row r="1320" spans="1:4">
      <c r="A1320" s="7">
        <f t="shared" si="83"/>
        <v>656.5</v>
      </c>
      <c r="B1320" s="4">
        <f t="shared" si="82"/>
        <v>0.10720582014355706</v>
      </c>
      <c r="C1320" s="4">
        <f t="shared" si="84"/>
        <v>0.90895128343106713</v>
      </c>
      <c r="D1320" s="34">
        <f t="shared" si="85"/>
        <v>6.1492332788986415E-2</v>
      </c>
    </row>
    <row r="1321" spans="1:4">
      <c r="A1321" s="7">
        <f t="shared" si="83"/>
        <v>657</v>
      </c>
      <c r="B1321" s="4">
        <f t="shared" si="82"/>
        <v>0.10729170112551079</v>
      </c>
      <c r="C1321" s="4">
        <f t="shared" si="84"/>
        <v>0.9098915302483308</v>
      </c>
      <c r="D1321" s="34">
        <f t="shared" si="85"/>
        <v>6.1506670250617963E-2</v>
      </c>
    </row>
    <row r="1322" spans="1:4">
      <c r="A1322" s="7">
        <f t="shared" si="83"/>
        <v>657.5</v>
      </c>
      <c r="B1322" s="4">
        <f t="shared" si="82"/>
        <v>0.10737758876886638</v>
      </c>
      <c r="C1322" s="4">
        <f t="shared" si="84"/>
        <v>0.91083224018064879</v>
      </c>
      <c r="D1322" s="34">
        <f t="shared" si="85"/>
        <v>6.1521012241874277E-2</v>
      </c>
    </row>
    <row r="1323" spans="1:4">
      <c r="A1323" s="7">
        <f t="shared" si="83"/>
        <v>658</v>
      </c>
      <c r="B1323" s="4">
        <f t="shared" si="82"/>
        <v>0.10746348307414078</v>
      </c>
      <c r="C1323" s="4">
        <f t="shared" si="84"/>
        <v>0.91177341345612661</v>
      </c>
      <c r="D1323" s="34">
        <f t="shared" si="85"/>
        <v>6.1535358764326489E-2</v>
      </c>
    </row>
    <row r="1324" spans="1:4">
      <c r="A1324" s="7">
        <f t="shared" si="83"/>
        <v>658.5</v>
      </c>
      <c r="B1324" s="4">
        <f t="shared" si="82"/>
        <v>0.10754938404185066</v>
      </c>
      <c r="C1324" s="4">
        <f t="shared" si="84"/>
        <v>0.91271505030298239</v>
      </c>
      <c r="D1324" s="34">
        <f t="shared" si="85"/>
        <v>6.1549709819546473E-2</v>
      </c>
    </row>
    <row r="1325" spans="1:4">
      <c r="A1325" s="7">
        <f t="shared" si="83"/>
        <v>659</v>
      </c>
      <c r="B1325" s="4">
        <f t="shared" si="82"/>
        <v>0.10763529167251251</v>
      </c>
      <c r="C1325" s="4">
        <f t="shared" si="84"/>
        <v>0.91365715094954636</v>
      </c>
      <c r="D1325" s="34">
        <f t="shared" si="85"/>
        <v>6.1564065409106784E-2</v>
      </c>
    </row>
    <row r="1326" spans="1:4">
      <c r="A1326" s="7">
        <f t="shared" si="83"/>
        <v>659.5</v>
      </c>
      <c r="B1326" s="4">
        <f t="shared" si="82"/>
        <v>0.10772120596664347</v>
      </c>
      <c r="C1326" s="4">
        <f t="shared" si="84"/>
        <v>0.91459971562426134</v>
      </c>
      <c r="D1326" s="34">
        <f t="shared" si="85"/>
        <v>6.1578425534580254E-2</v>
      </c>
    </row>
    <row r="1327" spans="1:4">
      <c r="A1327" s="7">
        <f t="shared" si="83"/>
        <v>660</v>
      </c>
      <c r="B1327" s="4">
        <f t="shared" si="82"/>
        <v>0.10780712692476047</v>
      </c>
      <c r="C1327" s="4">
        <f t="shared" si="84"/>
        <v>0.91554274455568274</v>
      </c>
      <c r="D1327" s="34">
        <f t="shared" si="85"/>
        <v>6.159279019754036E-2</v>
      </c>
    </row>
    <row r="1328" spans="1:4">
      <c r="A1328" s="7">
        <f t="shared" si="83"/>
        <v>660.5</v>
      </c>
      <c r="B1328" s="4">
        <f t="shared" si="82"/>
        <v>0.10789305454737996</v>
      </c>
      <c r="C1328" s="4">
        <f t="shared" si="84"/>
        <v>0.91648623797247852</v>
      </c>
      <c r="D1328" s="34">
        <f t="shared" si="85"/>
        <v>6.1607159399561524E-2</v>
      </c>
    </row>
    <row r="1329" spans="1:4">
      <c r="A1329" s="7">
        <f t="shared" si="83"/>
        <v>661</v>
      </c>
      <c r="B1329" s="4">
        <f t="shared" si="82"/>
        <v>0.10797898883501933</v>
      </c>
      <c r="C1329" s="4">
        <f t="shared" si="84"/>
        <v>0.91743019610342902</v>
      </c>
      <c r="D1329" s="34">
        <f t="shared" si="85"/>
        <v>6.1621533142218174E-2</v>
      </c>
    </row>
    <row r="1330" spans="1:4">
      <c r="A1330" s="7">
        <f t="shared" si="83"/>
        <v>661.5</v>
      </c>
      <c r="B1330" s="4">
        <f t="shared" si="82"/>
        <v>0.10806492978819549</v>
      </c>
      <c r="C1330" s="4">
        <f t="shared" si="84"/>
        <v>0.91837461917742758</v>
      </c>
      <c r="D1330" s="34">
        <f t="shared" si="85"/>
        <v>6.1635911427085653E-2</v>
      </c>
    </row>
    <row r="1331" spans="1:4">
      <c r="A1331" s="7">
        <f t="shared" si="83"/>
        <v>662</v>
      </c>
      <c r="B1331" s="4">
        <f t="shared" si="82"/>
        <v>0.10815087740742513</v>
      </c>
      <c r="C1331" s="4">
        <f t="shared" si="84"/>
        <v>0.91931950742348012</v>
      </c>
      <c r="D1331" s="34">
        <f t="shared" si="85"/>
        <v>6.1650294255739972E-2</v>
      </c>
    </row>
    <row r="1332" spans="1:4">
      <c r="A1332" s="7">
        <f t="shared" si="83"/>
        <v>662.5</v>
      </c>
      <c r="B1332" s="4">
        <f t="shared" si="82"/>
        <v>0.10823683169322562</v>
      </c>
      <c r="C1332" s="4">
        <f t="shared" si="84"/>
        <v>0.92026486107070515</v>
      </c>
      <c r="D1332" s="34">
        <f t="shared" si="85"/>
        <v>6.1664681629757398E-2</v>
      </c>
    </row>
    <row r="1333" spans="1:4">
      <c r="A1333" s="7">
        <f t="shared" si="83"/>
        <v>663</v>
      </c>
      <c r="B1333" s="4">
        <f t="shared" si="82"/>
        <v>0.10832279264611389</v>
      </c>
      <c r="C1333" s="4">
        <f t="shared" si="84"/>
        <v>0.92121068034833464</v>
      </c>
      <c r="D1333" s="34">
        <f t="shared" si="85"/>
        <v>6.1679073550715072E-2</v>
      </c>
    </row>
    <row r="1334" spans="1:4">
      <c r="A1334" s="7">
        <f t="shared" si="83"/>
        <v>663.5</v>
      </c>
      <c r="B1334" s="4">
        <f t="shared" si="82"/>
        <v>0.10840876026660728</v>
      </c>
      <c r="C1334" s="4">
        <f t="shared" si="84"/>
        <v>0.92215696548571313</v>
      </c>
      <c r="D1334" s="34">
        <f t="shared" si="85"/>
        <v>6.1693470020190454E-2</v>
      </c>
    </row>
    <row r="1335" spans="1:4">
      <c r="A1335" s="7">
        <f t="shared" si="83"/>
        <v>664</v>
      </c>
      <c r="B1335" s="4">
        <f t="shared" si="82"/>
        <v>0.10849473455522274</v>
      </c>
      <c r="C1335" s="4">
        <f t="shared" si="84"/>
        <v>0.92310371671229796</v>
      </c>
      <c r="D1335" s="34">
        <f t="shared" si="85"/>
        <v>6.1707871039761844E-2</v>
      </c>
    </row>
    <row r="1336" spans="1:4">
      <c r="A1336" s="7">
        <f t="shared" si="83"/>
        <v>664.5</v>
      </c>
      <c r="B1336" s="4">
        <f t="shared" si="82"/>
        <v>0.10858071551247761</v>
      </c>
      <c r="C1336" s="4">
        <f t="shared" si="84"/>
        <v>0.92405093425765972</v>
      </c>
      <c r="D1336" s="34">
        <f t="shared" si="85"/>
        <v>6.1722276611007924E-2</v>
      </c>
    </row>
    <row r="1337" spans="1:4">
      <c r="A1337" s="7">
        <f t="shared" si="83"/>
        <v>665</v>
      </c>
      <c r="B1337" s="4">
        <f t="shared" si="82"/>
        <v>0.10866670313888904</v>
      </c>
      <c r="C1337" s="4">
        <f t="shared" si="84"/>
        <v>0.92499861835148178</v>
      </c>
      <c r="D1337" s="34">
        <f t="shared" si="85"/>
        <v>6.1736686735508042E-2</v>
      </c>
    </row>
    <row r="1338" spans="1:4">
      <c r="A1338" s="7">
        <f t="shared" si="83"/>
        <v>665.5</v>
      </c>
      <c r="B1338" s="4">
        <f t="shared" si="82"/>
        <v>0.1087526974349744</v>
      </c>
      <c r="C1338" s="4">
        <f t="shared" si="84"/>
        <v>0.92594676922356078</v>
      </c>
      <c r="D1338" s="34">
        <f t="shared" si="85"/>
        <v>6.1751101414842087E-2</v>
      </c>
    </row>
    <row r="1339" spans="1:4">
      <c r="A1339" s="7">
        <f t="shared" si="83"/>
        <v>666</v>
      </c>
      <c r="B1339" s="4">
        <f t="shared" si="82"/>
        <v>0.10883869840125104</v>
      </c>
      <c r="C1339" s="4">
        <f t="shared" si="84"/>
        <v>0.92689538710380703</v>
      </c>
      <c r="D1339" s="34">
        <f t="shared" si="85"/>
        <v>6.1765520650590516E-2</v>
      </c>
    </row>
    <row r="1340" spans="1:4">
      <c r="A1340" s="7">
        <f t="shared" si="83"/>
        <v>666.5</v>
      </c>
      <c r="B1340" s="4">
        <f t="shared" si="82"/>
        <v>0.10892470603823634</v>
      </c>
      <c r="C1340" s="4">
        <f t="shared" si="84"/>
        <v>0.92784447222224364</v>
      </c>
      <c r="D1340" s="34">
        <f t="shared" si="85"/>
        <v>6.177994444433442E-2</v>
      </c>
    </row>
    <row r="1341" spans="1:4">
      <c r="A1341" s="7">
        <f t="shared" si="83"/>
        <v>667</v>
      </c>
      <c r="B1341" s="4">
        <f t="shared" si="82"/>
        <v>0.10901072034644765</v>
      </c>
      <c r="C1341" s="4">
        <f t="shared" si="84"/>
        <v>0.92879402480900608</v>
      </c>
      <c r="D1341" s="34">
        <f t="shared" si="85"/>
        <v>6.17943727976554E-2</v>
      </c>
    </row>
    <row r="1342" spans="1:4">
      <c r="A1342" s="7">
        <f t="shared" si="83"/>
        <v>667.5</v>
      </c>
      <c r="B1342" s="4">
        <f t="shared" si="82"/>
        <v>0.10909674132640257</v>
      </c>
      <c r="C1342" s="4">
        <f t="shared" si="84"/>
        <v>0.92974404509434527</v>
      </c>
      <c r="D1342" s="34">
        <f t="shared" si="85"/>
        <v>6.1808805712135664E-2</v>
      </c>
    </row>
    <row r="1343" spans="1:4">
      <c r="A1343" s="7">
        <f t="shared" si="83"/>
        <v>668</v>
      </c>
      <c r="B1343" s="4">
        <f t="shared" si="82"/>
        <v>0.10918276897861845</v>
      </c>
      <c r="C1343" s="4">
        <f t="shared" si="84"/>
        <v>0.93069453330862406</v>
      </c>
      <c r="D1343" s="34">
        <f t="shared" si="85"/>
        <v>6.1823243189358043E-2</v>
      </c>
    </row>
    <row r="1344" spans="1:4">
      <c r="A1344" s="7">
        <f t="shared" si="83"/>
        <v>668.5</v>
      </c>
      <c r="B1344" s="4">
        <f t="shared" si="82"/>
        <v>0.10926880330361288</v>
      </c>
      <c r="C1344" s="4">
        <f t="shared" si="84"/>
        <v>0.93164548968231875</v>
      </c>
      <c r="D1344" s="34">
        <f t="shared" si="85"/>
        <v>6.1837685230905888E-2</v>
      </c>
    </row>
    <row r="1345" spans="1:4">
      <c r="A1345" s="7">
        <f t="shared" si="83"/>
        <v>669</v>
      </c>
      <c r="B1345" s="4">
        <f t="shared" si="82"/>
        <v>0.10935484430190345</v>
      </c>
      <c r="C1345" s="4">
        <f t="shared" si="84"/>
        <v>0.93259691444601978</v>
      </c>
      <c r="D1345" s="34">
        <f t="shared" si="85"/>
        <v>6.1852131838363134E-2</v>
      </c>
    </row>
    <row r="1346" spans="1:4">
      <c r="A1346" s="7">
        <f t="shared" si="83"/>
        <v>669.5</v>
      </c>
      <c r="B1346" s="4">
        <f t="shared" si="82"/>
        <v>0.10944089197400775</v>
      </c>
      <c r="C1346" s="4">
        <f t="shared" si="84"/>
        <v>0.93354880783043126</v>
      </c>
      <c r="D1346" s="34">
        <f t="shared" si="85"/>
        <v>6.1866583013314373E-2</v>
      </c>
    </row>
    <row r="1347" spans="1:4">
      <c r="A1347" s="7">
        <f t="shared" si="83"/>
        <v>670</v>
      </c>
      <c r="B1347" s="4">
        <f t="shared" si="82"/>
        <v>0.10952694632044357</v>
      </c>
      <c r="C1347" s="4">
        <f t="shared" si="84"/>
        <v>0.9345011700663699</v>
      </c>
      <c r="D1347" s="34">
        <f t="shared" si="85"/>
        <v>6.1881038757344561E-2</v>
      </c>
    </row>
    <row r="1348" spans="1:4">
      <c r="A1348" s="7">
        <f t="shared" si="83"/>
        <v>670.5</v>
      </c>
      <c r="B1348" s="4">
        <f t="shared" si="82"/>
        <v>0.1096130073417283</v>
      </c>
      <c r="C1348" s="4">
        <f t="shared" si="84"/>
        <v>0.93545400138476698</v>
      </c>
      <c r="D1348" s="34">
        <f t="shared" si="85"/>
        <v>6.1895499072039624E-2</v>
      </c>
    </row>
    <row r="1349" spans="1:4">
      <c r="A1349" s="7">
        <f t="shared" si="83"/>
        <v>671</v>
      </c>
      <c r="B1349" s="4">
        <f t="shared" si="82"/>
        <v>0.10969907503837995</v>
      </c>
      <c r="C1349" s="4">
        <f t="shared" si="84"/>
        <v>0.93640730201666766</v>
      </c>
      <c r="D1349" s="34">
        <f t="shared" si="85"/>
        <v>6.190996395898566E-2</v>
      </c>
    </row>
    <row r="1350" spans="1:4">
      <c r="A1350" s="7">
        <f t="shared" si="83"/>
        <v>671.5</v>
      </c>
      <c r="B1350" s="4">
        <f t="shared" si="82"/>
        <v>0.10978514941091611</v>
      </c>
      <c r="C1350" s="4">
        <f t="shared" si="84"/>
        <v>0.93736107219322995</v>
      </c>
      <c r="D1350" s="34">
        <f t="shared" si="85"/>
        <v>6.1924433419769609E-2</v>
      </c>
    </row>
    <row r="1351" spans="1:4">
      <c r="A1351" s="7">
        <f t="shared" si="83"/>
        <v>672</v>
      </c>
      <c r="B1351" s="4">
        <f t="shared" si="82"/>
        <v>0.10987123045985503</v>
      </c>
      <c r="C1351" s="4">
        <f t="shared" si="84"/>
        <v>0.93831531214572683</v>
      </c>
      <c r="D1351" s="34">
        <f t="shared" si="85"/>
        <v>6.1938907455978673E-2</v>
      </c>
    </row>
    <row r="1352" spans="1:4">
      <c r="A1352" s="7">
        <f t="shared" si="83"/>
        <v>672.5</v>
      </c>
      <c r="B1352" s="4">
        <f t="shared" si="82"/>
        <v>0.10995731818571386</v>
      </c>
      <c r="C1352" s="4">
        <f t="shared" si="84"/>
        <v>0.93927002210554456</v>
      </c>
      <c r="D1352" s="34">
        <f t="shared" si="85"/>
        <v>6.1953386069201255E-2</v>
      </c>
    </row>
    <row r="1353" spans="1:4">
      <c r="A1353" s="7">
        <f t="shared" si="83"/>
        <v>673</v>
      </c>
      <c r="B1353" s="4">
        <f t="shared" si="82"/>
        <v>0.11004341258901107</v>
      </c>
      <c r="C1353" s="4">
        <f t="shared" si="84"/>
        <v>0.94022520230418327</v>
      </c>
      <c r="D1353" s="34">
        <f t="shared" si="85"/>
        <v>6.1967869261025633E-2</v>
      </c>
    </row>
    <row r="1354" spans="1:4">
      <c r="A1354" s="7">
        <f t="shared" si="83"/>
        <v>673.5</v>
      </c>
      <c r="B1354" s="4">
        <f t="shared" ref="B1354:B1417" si="86">(EXP($B$3*A1354*10^6))-1</f>
        <v>0.11012951367026447</v>
      </c>
      <c r="C1354" s="4">
        <f t="shared" si="84"/>
        <v>0.94118085297325749</v>
      </c>
      <c r="D1354" s="34">
        <f t="shared" si="85"/>
        <v>6.1982357033041037E-2</v>
      </c>
    </row>
    <row r="1355" spans="1:4">
      <c r="A1355" s="7">
        <f t="shared" si="83"/>
        <v>674</v>
      </c>
      <c r="B1355" s="4">
        <f t="shared" si="86"/>
        <v>0.11021562142999186</v>
      </c>
      <c r="C1355" s="4">
        <f t="shared" si="84"/>
        <v>0.94213697434449584</v>
      </c>
      <c r="D1355" s="34">
        <f t="shared" si="85"/>
        <v>6.1996849386837347E-2</v>
      </c>
    </row>
    <row r="1356" spans="1:4">
      <c r="A1356" s="7">
        <f t="shared" si="83"/>
        <v>674.5</v>
      </c>
      <c r="B1356" s="4">
        <f t="shared" si="86"/>
        <v>0.1103017358687115</v>
      </c>
      <c r="C1356" s="4">
        <f t="shared" si="84"/>
        <v>0.94309356664974042</v>
      </c>
      <c r="D1356" s="34">
        <f t="shared" si="85"/>
        <v>6.2011346324004721E-2</v>
      </c>
    </row>
    <row r="1357" spans="1:4">
      <c r="A1357" s="7">
        <f t="shared" si="83"/>
        <v>675</v>
      </c>
      <c r="B1357" s="4">
        <f t="shared" si="86"/>
        <v>0.1103878569869412</v>
      </c>
      <c r="C1357" s="4">
        <f t="shared" si="84"/>
        <v>0.94405063012094859</v>
      </c>
      <c r="D1357" s="34">
        <f t="shared" si="85"/>
        <v>6.2025847846134269E-2</v>
      </c>
    </row>
    <row r="1358" spans="1:4">
      <c r="A1358" s="7">
        <f t="shared" ref="A1358:A1421" si="87">A1357+0.5</f>
        <v>675.5</v>
      </c>
      <c r="B1358" s="4">
        <f t="shared" si="86"/>
        <v>0.11047398478519921</v>
      </c>
      <c r="C1358" s="4">
        <f t="shared" ref="C1358:C1421" si="88">(EXP($B$4*A1358*10^6))-1</f>
        <v>0.94500816499019136</v>
      </c>
      <c r="D1358" s="34">
        <f t="shared" ref="D1358:D1421" si="89">(1/137.88)*(C1358/B1358)</f>
        <v>6.2040353954817398E-2</v>
      </c>
    </row>
    <row r="1359" spans="1:4">
      <c r="A1359" s="7">
        <f t="shared" si="87"/>
        <v>676</v>
      </c>
      <c r="B1359" s="4">
        <f t="shared" si="86"/>
        <v>0.11056011926400378</v>
      </c>
      <c r="C1359" s="4">
        <f t="shared" si="88"/>
        <v>0.94596617148965345</v>
      </c>
      <c r="D1359" s="34">
        <f t="shared" si="89"/>
        <v>6.2054864651646079E-2</v>
      </c>
    </row>
    <row r="1360" spans="1:4">
      <c r="A1360" s="7">
        <f t="shared" si="87"/>
        <v>676.5</v>
      </c>
      <c r="B1360" s="4">
        <f t="shared" si="86"/>
        <v>0.11064626042387293</v>
      </c>
      <c r="C1360" s="4">
        <f t="shared" si="88"/>
        <v>0.94692464985163527</v>
      </c>
      <c r="D1360" s="34">
        <f t="shared" si="89"/>
        <v>6.2069379938213112E-2</v>
      </c>
    </row>
    <row r="1361" spans="1:4">
      <c r="A1361" s="7">
        <f t="shared" si="87"/>
        <v>677</v>
      </c>
      <c r="B1361" s="4">
        <f t="shared" si="86"/>
        <v>0.11073240826532471</v>
      </c>
      <c r="C1361" s="4">
        <f t="shared" si="88"/>
        <v>0.94788360030855046</v>
      </c>
      <c r="D1361" s="34">
        <f t="shared" si="89"/>
        <v>6.2083899816111836E-2</v>
      </c>
    </row>
    <row r="1362" spans="1:4">
      <c r="A1362" s="7">
        <f t="shared" si="87"/>
        <v>677.5</v>
      </c>
      <c r="B1362" s="4">
        <f t="shared" si="86"/>
        <v>0.11081856278887781</v>
      </c>
      <c r="C1362" s="4">
        <f t="shared" si="88"/>
        <v>0.94884302309292745</v>
      </c>
      <c r="D1362" s="34">
        <f t="shared" si="89"/>
        <v>6.2098424286935801E-2</v>
      </c>
    </row>
    <row r="1363" spans="1:4">
      <c r="A1363" s="7">
        <f t="shared" si="87"/>
        <v>678</v>
      </c>
      <c r="B1363" s="4">
        <f t="shared" si="86"/>
        <v>0.11090472399505025</v>
      </c>
      <c r="C1363" s="4">
        <f t="shared" si="88"/>
        <v>0.94980291843741016</v>
      </c>
      <c r="D1363" s="34">
        <f t="shared" si="89"/>
        <v>6.2112953352279635E-2</v>
      </c>
    </row>
    <row r="1364" spans="1:4">
      <c r="A1364" s="7">
        <f t="shared" si="87"/>
        <v>678.5</v>
      </c>
      <c r="B1364" s="4">
        <f t="shared" si="86"/>
        <v>0.11099089188436029</v>
      </c>
      <c r="C1364" s="4">
        <f t="shared" si="88"/>
        <v>0.95076328657475595</v>
      </c>
      <c r="D1364" s="34">
        <f t="shared" si="89"/>
        <v>6.2127487013738346E-2</v>
      </c>
    </row>
    <row r="1365" spans="1:4">
      <c r="A1365" s="7">
        <f t="shared" si="87"/>
        <v>679</v>
      </c>
      <c r="B1365" s="4">
        <f t="shared" si="86"/>
        <v>0.11107706645732662</v>
      </c>
      <c r="C1365" s="4">
        <f t="shared" si="88"/>
        <v>0.95172412773783654</v>
      </c>
      <c r="D1365" s="34">
        <f t="shared" si="89"/>
        <v>6.2142025272907311E-2</v>
      </c>
    </row>
    <row r="1366" spans="1:4">
      <c r="A1366" s="7">
        <f t="shared" si="87"/>
        <v>679.5</v>
      </c>
      <c r="B1366" s="4">
        <f t="shared" si="86"/>
        <v>0.11116324771446728</v>
      </c>
      <c r="C1366" s="4">
        <f t="shared" si="88"/>
        <v>0.95268544215963979</v>
      </c>
      <c r="D1366" s="34">
        <f t="shared" si="89"/>
        <v>6.2156568131382976E-2</v>
      </c>
    </row>
    <row r="1367" spans="1:4">
      <c r="A1367" s="7">
        <f t="shared" si="87"/>
        <v>680</v>
      </c>
      <c r="B1367" s="4">
        <f t="shared" si="86"/>
        <v>0.11124943565630097</v>
      </c>
      <c r="C1367" s="4">
        <f t="shared" si="88"/>
        <v>0.95364723007326724</v>
      </c>
      <c r="D1367" s="34">
        <f t="shared" si="89"/>
        <v>6.2171115590761918E-2</v>
      </c>
    </row>
    <row r="1368" spans="1:4">
      <c r="A1368" s="7">
        <f t="shared" si="87"/>
        <v>680.5</v>
      </c>
      <c r="B1368" s="4">
        <f t="shared" si="86"/>
        <v>0.11133563028334637</v>
      </c>
      <c r="C1368" s="4">
        <f t="shared" si="88"/>
        <v>0.95460949171193543</v>
      </c>
      <c r="D1368" s="34">
        <f t="shared" si="89"/>
        <v>6.2185667652641358E-2</v>
      </c>
    </row>
    <row r="1369" spans="1:4">
      <c r="A1369" s="7">
        <f t="shared" si="87"/>
        <v>681</v>
      </c>
      <c r="B1369" s="4">
        <f t="shared" si="86"/>
        <v>0.11142183159612151</v>
      </c>
      <c r="C1369" s="4">
        <f t="shared" si="88"/>
        <v>0.95557222730897595</v>
      </c>
      <c r="D1369" s="34">
        <f t="shared" si="89"/>
        <v>6.2200224318619525E-2</v>
      </c>
    </row>
    <row r="1370" spans="1:4">
      <c r="A1370" s="7">
        <f t="shared" si="87"/>
        <v>681.5</v>
      </c>
      <c r="B1370" s="4">
        <f t="shared" si="86"/>
        <v>0.11150803959514555</v>
      </c>
      <c r="C1370" s="4">
        <f t="shared" si="88"/>
        <v>0.95653543709783562</v>
      </c>
      <c r="D1370" s="34">
        <f t="shared" si="89"/>
        <v>6.2214785590294606E-2</v>
      </c>
    </row>
    <row r="1371" spans="1:4">
      <c r="A1371" s="7">
        <f t="shared" si="87"/>
        <v>682</v>
      </c>
      <c r="B1371" s="4">
        <f t="shared" si="86"/>
        <v>0.11159425428093672</v>
      </c>
      <c r="C1371" s="4">
        <f t="shared" si="88"/>
        <v>0.95749912131207493</v>
      </c>
      <c r="D1371" s="34">
        <f t="shared" si="89"/>
        <v>6.2229351469265837E-2</v>
      </c>
    </row>
    <row r="1372" spans="1:4">
      <c r="A1372" s="7">
        <f t="shared" si="87"/>
        <v>682.5</v>
      </c>
      <c r="B1372" s="4">
        <f t="shared" si="86"/>
        <v>0.11168047565401373</v>
      </c>
      <c r="C1372" s="4">
        <f t="shared" si="88"/>
        <v>0.95846328018537097</v>
      </c>
      <c r="D1372" s="34">
        <f t="shared" si="89"/>
        <v>6.2243921957132936E-2</v>
      </c>
    </row>
    <row r="1373" spans="1:4">
      <c r="A1373" s="7">
        <f t="shared" si="87"/>
        <v>683</v>
      </c>
      <c r="B1373" s="4">
        <f t="shared" si="86"/>
        <v>0.1117667037148955</v>
      </c>
      <c r="C1373" s="4">
        <f t="shared" si="88"/>
        <v>0.95942791395151517</v>
      </c>
      <c r="D1373" s="34">
        <f t="shared" si="89"/>
        <v>6.2258497055496007E-2</v>
      </c>
    </row>
    <row r="1374" spans="1:4">
      <c r="A1374" s="7">
        <f t="shared" si="87"/>
        <v>683.5</v>
      </c>
      <c r="B1374" s="4">
        <f t="shared" si="86"/>
        <v>0.11185293846410049</v>
      </c>
      <c r="C1374" s="4">
        <f t="shared" si="88"/>
        <v>0.96039302284441397</v>
      </c>
      <c r="D1374" s="34">
        <f t="shared" si="89"/>
        <v>6.2273076765956038E-2</v>
      </c>
    </row>
    <row r="1375" spans="1:4">
      <c r="A1375" s="7">
        <f t="shared" si="87"/>
        <v>684</v>
      </c>
      <c r="B1375" s="4">
        <f t="shared" si="86"/>
        <v>0.11193917990214763</v>
      </c>
      <c r="C1375" s="4">
        <f t="shared" si="88"/>
        <v>0.96135860709808996</v>
      </c>
      <c r="D1375" s="34">
        <f t="shared" si="89"/>
        <v>6.2287661090114417E-2</v>
      </c>
    </row>
    <row r="1376" spans="1:4">
      <c r="A1376" s="7">
        <f t="shared" si="87"/>
        <v>684.5</v>
      </c>
      <c r="B1376" s="4">
        <f t="shared" si="86"/>
        <v>0.11202542802955562</v>
      </c>
      <c r="C1376" s="4">
        <f t="shared" si="88"/>
        <v>0.96232466694667962</v>
      </c>
      <c r="D1376" s="34">
        <f t="shared" si="89"/>
        <v>6.2302250029573202E-2</v>
      </c>
    </row>
    <row r="1377" spans="1:4">
      <c r="A1377" s="7">
        <f t="shared" si="87"/>
        <v>685</v>
      </c>
      <c r="B1377" s="4">
        <f t="shared" si="86"/>
        <v>0.11211168284684359</v>
      </c>
      <c r="C1377" s="4">
        <f t="shared" si="88"/>
        <v>0.96329120262443579</v>
      </c>
      <c r="D1377" s="34">
        <f t="shared" si="89"/>
        <v>6.2316843585934839E-2</v>
      </c>
    </row>
    <row r="1378" spans="1:4">
      <c r="A1378" s="7">
        <f t="shared" si="87"/>
        <v>685.5</v>
      </c>
      <c r="B1378" s="4">
        <f t="shared" si="86"/>
        <v>0.11219794435453023</v>
      </c>
      <c r="C1378" s="4">
        <f t="shared" si="88"/>
        <v>0.96425821436572612</v>
      </c>
      <c r="D1378" s="34">
        <f t="shared" si="89"/>
        <v>6.2331441760802631E-2</v>
      </c>
    </row>
    <row r="1379" spans="1:4">
      <c r="A1379" s="7">
        <f t="shared" si="87"/>
        <v>686</v>
      </c>
      <c r="B1379" s="4">
        <f t="shared" si="86"/>
        <v>0.1122842125531347</v>
      </c>
      <c r="C1379" s="4">
        <f t="shared" si="88"/>
        <v>0.96522570240503436</v>
      </c>
      <c r="D1379" s="34">
        <f t="shared" si="89"/>
        <v>6.2346044555780251E-2</v>
      </c>
    </row>
    <row r="1380" spans="1:4">
      <c r="A1380" s="7">
        <f t="shared" si="87"/>
        <v>686.5</v>
      </c>
      <c r="B1380" s="4">
        <f t="shared" si="86"/>
        <v>0.11237048744317568</v>
      </c>
      <c r="C1380" s="4">
        <f t="shared" si="88"/>
        <v>0.96619366697695863</v>
      </c>
      <c r="D1380" s="34">
        <f t="shared" si="89"/>
        <v>6.2360651972472196E-2</v>
      </c>
    </row>
    <row r="1381" spans="1:4">
      <c r="A1381" s="7">
        <f t="shared" si="87"/>
        <v>687</v>
      </c>
      <c r="B1381" s="4">
        <f t="shared" si="86"/>
        <v>0.11245676902517232</v>
      </c>
      <c r="C1381" s="4">
        <f t="shared" si="88"/>
        <v>0.96716210831621385</v>
      </c>
      <c r="D1381" s="34">
        <f t="shared" si="89"/>
        <v>6.2375264012483389E-2</v>
      </c>
    </row>
    <row r="1382" spans="1:4">
      <c r="A1382" s="7">
        <f t="shared" si="87"/>
        <v>687.5</v>
      </c>
      <c r="B1382" s="4">
        <f t="shared" si="86"/>
        <v>0.11254305729964376</v>
      </c>
      <c r="C1382" s="4">
        <f t="shared" si="88"/>
        <v>0.96813102665762973</v>
      </c>
      <c r="D1382" s="34">
        <f t="shared" si="89"/>
        <v>6.2389880677419282E-2</v>
      </c>
    </row>
    <row r="1383" spans="1:4">
      <c r="A1383" s="7">
        <f t="shared" si="87"/>
        <v>688</v>
      </c>
      <c r="B1383" s="4">
        <f t="shared" si="86"/>
        <v>0.11262935226710891</v>
      </c>
      <c r="C1383" s="4">
        <f t="shared" si="88"/>
        <v>0.96910042223615211</v>
      </c>
      <c r="D1383" s="34">
        <f t="shared" si="89"/>
        <v>6.2404501968886118E-2</v>
      </c>
    </row>
    <row r="1384" spans="1:4">
      <c r="A1384" s="7">
        <f t="shared" si="87"/>
        <v>688.5</v>
      </c>
      <c r="B1384" s="4">
        <f t="shared" si="86"/>
        <v>0.11271565392808713</v>
      </c>
      <c r="C1384" s="4">
        <f t="shared" si="88"/>
        <v>0.97007029528684208</v>
      </c>
      <c r="D1384" s="34">
        <f t="shared" si="89"/>
        <v>6.2419127888490487E-2</v>
      </c>
    </row>
    <row r="1385" spans="1:4">
      <c r="A1385" s="7">
        <f t="shared" si="87"/>
        <v>689</v>
      </c>
      <c r="B1385" s="4">
        <f t="shared" si="86"/>
        <v>0.11280196228309758</v>
      </c>
      <c r="C1385" s="4">
        <f t="shared" si="88"/>
        <v>0.97104064604487683</v>
      </c>
      <c r="D1385" s="34">
        <f t="shared" si="89"/>
        <v>6.2433758437839715E-2</v>
      </c>
    </row>
    <row r="1386" spans="1:4">
      <c r="A1386" s="7">
        <f t="shared" si="87"/>
        <v>689.5</v>
      </c>
      <c r="B1386" s="4">
        <f t="shared" si="86"/>
        <v>0.11288827733265938</v>
      </c>
      <c r="C1386" s="4">
        <f t="shared" si="88"/>
        <v>0.97201147474554972</v>
      </c>
      <c r="D1386" s="34">
        <f t="shared" si="89"/>
        <v>6.244839361854175E-2</v>
      </c>
    </row>
    <row r="1387" spans="1:4">
      <c r="A1387" s="7">
        <f t="shared" si="87"/>
        <v>690</v>
      </c>
      <c r="B1387" s="4">
        <f t="shared" si="86"/>
        <v>0.1129745990772919</v>
      </c>
      <c r="C1387" s="4">
        <f t="shared" si="88"/>
        <v>0.9729827816242691</v>
      </c>
      <c r="D1387" s="34">
        <f t="shared" si="89"/>
        <v>6.2463033432204988E-2</v>
      </c>
    </row>
    <row r="1388" spans="1:4">
      <c r="A1388" s="7">
        <f t="shared" si="87"/>
        <v>690.5</v>
      </c>
      <c r="B1388" s="4">
        <f t="shared" si="86"/>
        <v>0.11306092751751429</v>
      </c>
      <c r="C1388" s="4">
        <f t="shared" si="88"/>
        <v>0.97395456691655991</v>
      </c>
      <c r="D1388" s="34">
        <f t="shared" si="89"/>
        <v>6.2477677880438572E-2</v>
      </c>
    </row>
    <row r="1389" spans="1:4">
      <c r="A1389" s="7">
        <f t="shared" si="87"/>
        <v>691</v>
      </c>
      <c r="B1389" s="4">
        <f t="shared" si="86"/>
        <v>0.11314726265384611</v>
      </c>
      <c r="C1389" s="4">
        <f t="shared" si="88"/>
        <v>0.9749268308580632</v>
      </c>
      <c r="D1389" s="34">
        <f t="shared" si="89"/>
        <v>6.2492326964852067E-2</v>
      </c>
    </row>
    <row r="1390" spans="1:4">
      <c r="A1390" s="7">
        <f t="shared" si="87"/>
        <v>691.5</v>
      </c>
      <c r="B1390" s="4">
        <f t="shared" si="86"/>
        <v>0.11323360448680675</v>
      </c>
      <c r="C1390" s="4">
        <f t="shared" si="88"/>
        <v>0.9758995736845355</v>
      </c>
      <c r="D1390" s="34">
        <f t="shared" si="89"/>
        <v>6.2506980687055694E-2</v>
      </c>
    </row>
    <row r="1391" spans="1:4">
      <c r="A1391" s="7">
        <f t="shared" si="87"/>
        <v>692</v>
      </c>
      <c r="B1391" s="4">
        <f t="shared" si="86"/>
        <v>0.11331995301691533</v>
      </c>
      <c r="C1391" s="4">
        <f t="shared" si="88"/>
        <v>0.97687279563184992</v>
      </c>
      <c r="D1391" s="34">
        <f t="shared" si="89"/>
        <v>6.2521639048660427E-2</v>
      </c>
    </row>
    <row r="1392" spans="1:4">
      <c r="A1392" s="7">
        <f t="shared" si="87"/>
        <v>692.5</v>
      </c>
      <c r="B1392" s="4">
        <f t="shared" si="86"/>
        <v>0.11340630824469167</v>
      </c>
      <c r="C1392" s="4">
        <f t="shared" si="88"/>
        <v>0.9778464969359959</v>
      </c>
      <c r="D1392" s="34">
        <f t="shared" si="89"/>
        <v>6.2536302051277567E-2</v>
      </c>
    </row>
    <row r="1393" spans="1:5">
      <c r="A1393" s="7">
        <f t="shared" si="87"/>
        <v>693</v>
      </c>
      <c r="B1393" s="4">
        <f t="shared" si="86"/>
        <v>0.1134926701706549</v>
      </c>
      <c r="C1393" s="4">
        <f t="shared" si="88"/>
        <v>0.9788206778330788</v>
      </c>
      <c r="D1393" s="34">
        <f t="shared" si="89"/>
        <v>6.2550969696519271E-2</v>
      </c>
    </row>
    <row r="1394" spans="1:5">
      <c r="A1394" s="7">
        <f t="shared" si="87"/>
        <v>693.5</v>
      </c>
      <c r="B1394" s="4">
        <f t="shared" si="86"/>
        <v>0.11357903879532505</v>
      </c>
      <c r="C1394" s="4">
        <f t="shared" si="88"/>
        <v>0.97979533855931988</v>
      </c>
      <c r="D1394" s="34">
        <f t="shared" si="89"/>
        <v>6.2565641985997872E-2</v>
      </c>
    </row>
    <row r="1395" spans="1:5">
      <c r="A1395" s="7">
        <f t="shared" si="87"/>
        <v>694</v>
      </c>
      <c r="B1395" s="4">
        <f t="shared" si="86"/>
        <v>0.11366541411922126</v>
      </c>
      <c r="C1395" s="4">
        <f t="shared" si="88"/>
        <v>0.98077047935105766</v>
      </c>
      <c r="D1395" s="34">
        <f t="shared" si="89"/>
        <v>6.258031892132683E-2</v>
      </c>
    </row>
    <row r="1396" spans="1:5">
      <c r="A1396" s="7">
        <f t="shared" si="87"/>
        <v>694.5</v>
      </c>
      <c r="B1396" s="4">
        <f t="shared" si="86"/>
        <v>0.11375179614286357</v>
      </c>
      <c r="C1396" s="4">
        <f t="shared" si="88"/>
        <v>0.98174610044474631</v>
      </c>
      <c r="D1396" s="34">
        <f t="shared" si="89"/>
        <v>6.2595000504119688E-2</v>
      </c>
    </row>
    <row r="1397" spans="1:5">
      <c r="A1397" s="7">
        <f t="shared" si="87"/>
        <v>695</v>
      </c>
      <c r="B1397" s="4">
        <f t="shared" si="86"/>
        <v>0.11383818486677111</v>
      </c>
      <c r="C1397" s="4">
        <f t="shared" si="88"/>
        <v>0.98272220207695682</v>
      </c>
      <c r="D1397" s="34">
        <f t="shared" si="89"/>
        <v>6.2609686735991127E-2</v>
      </c>
    </row>
    <row r="1398" spans="1:5">
      <c r="A1398" s="7">
        <f t="shared" si="87"/>
        <v>695.5</v>
      </c>
      <c r="B1398" s="4">
        <f t="shared" si="86"/>
        <v>0.11392458029146413</v>
      </c>
      <c r="C1398" s="4">
        <f t="shared" si="88"/>
        <v>0.98369878448437698</v>
      </c>
      <c r="D1398" s="34">
        <f t="shared" si="89"/>
        <v>6.2624377618555799E-2</v>
      </c>
    </row>
    <row r="1399" spans="1:5">
      <c r="A1399" s="7">
        <f t="shared" si="87"/>
        <v>696</v>
      </c>
      <c r="B1399" s="4">
        <f t="shared" si="86"/>
        <v>0.11401098241746221</v>
      </c>
      <c r="C1399" s="4">
        <f t="shared" si="88"/>
        <v>0.98467584790381069</v>
      </c>
      <c r="D1399" s="34">
        <f t="shared" si="89"/>
        <v>6.263907315342937E-2</v>
      </c>
    </row>
    <row r="1400" spans="1:5">
      <c r="A1400" s="7">
        <f t="shared" si="87"/>
        <v>696.5</v>
      </c>
      <c r="B1400" s="4">
        <f t="shared" si="86"/>
        <v>0.11409739124528495</v>
      </c>
      <c r="C1400" s="4">
        <f t="shared" si="88"/>
        <v>0.98565339257217799</v>
      </c>
      <c r="D1400" s="34">
        <f t="shared" si="89"/>
        <v>6.2653773342228047E-2</v>
      </c>
    </row>
    <row r="1401" spans="1:5">
      <c r="A1401" s="7">
        <f t="shared" si="87"/>
        <v>697</v>
      </c>
      <c r="B1401" s="4">
        <f t="shared" si="86"/>
        <v>0.11418380677545237</v>
      </c>
      <c r="C1401" s="4">
        <f t="shared" si="88"/>
        <v>0.98663141872651705</v>
      </c>
      <c r="D1401" s="34">
        <f t="shared" si="89"/>
        <v>6.266847818656851E-2</v>
      </c>
    </row>
    <row r="1402" spans="1:5">
      <c r="A1402" s="7">
        <f t="shared" si="87"/>
        <v>697.5</v>
      </c>
      <c r="B1402" s="4">
        <f t="shared" si="86"/>
        <v>0.11427022900848427</v>
      </c>
      <c r="C1402" s="4">
        <f t="shared" si="88"/>
        <v>0.98760992660398172</v>
      </c>
      <c r="D1402" s="34">
        <f t="shared" si="89"/>
        <v>6.2683187688068104E-2</v>
      </c>
    </row>
    <row r="1403" spans="1:5">
      <c r="A1403" s="7">
        <f t="shared" si="87"/>
        <v>698</v>
      </c>
      <c r="B1403" s="4">
        <f t="shared" si="86"/>
        <v>0.11435665794490069</v>
      </c>
      <c r="C1403" s="4">
        <f t="shared" si="88"/>
        <v>0.98858891644184266</v>
      </c>
      <c r="D1403" s="34">
        <f t="shared" si="89"/>
        <v>6.2697901848344673E-2</v>
      </c>
    </row>
    <row r="1404" spans="1:5">
      <c r="A1404" s="7">
        <f t="shared" si="87"/>
        <v>698.5</v>
      </c>
      <c r="B1404" s="4">
        <f t="shared" si="86"/>
        <v>0.11444309358522142</v>
      </c>
      <c r="C1404" s="4">
        <f t="shared" si="88"/>
        <v>0.98956838847748818</v>
      </c>
      <c r="D1404" s="34">
        <f t="shared" si="89"/>
        <v>6.2712620669016825E-2</v>
      </c>
    </row>
    <row r="1405" spans="1:5">
      <c r="A1405" s="7">
        <f t="shared" si="87"/>
        <v>699</v>
      </c>
      <c r="B1405" s="4">
        <f t="shared" si="86"/>
        <v>0.11452953592996629</v>
      </c>
      <c r="C1405" s="4">
        <f t="shared" si="88"/>
        <v>0.99054834294842276</v>
      </c>
      <c r="D1405" s="34">
        <f t="shared" si="89"/>
        <v>6.2727344151703765E-2</v>
      </c>
    </row>
    <row r="1406" spans="1:5">
      <c r="A1406" s="7">
        <f t="shared" si="87"/>
        <v>699.5</v>
      </c>
      <c r="B1406" s="4">
        <f t="shared" si="86"/>
        <v>0.11461598497965575</v>
      </c>
      <c r="C1406" s="4">
        <f t="shared" si="88"/>
        <v>0.99152878009226764</v>
      </c>
      <c r="D1406" s="34">
        <f t="shared" si="89"/>
        <v>6.274207229802492E-2</v>
      </c>
    </row>
    <row r="1407" spans="1:5">
      <c r="A1407" s="7">
        <f t="shared" si="87"/>
        <v>700</v>
      </c>
      <c r="B1407" s="4">
        <f t="shared" si="86"/>
        <v>0.11470244073480962</v>
      </c>
      <c r="C1407" s="4">
        <f t="shared" si="88"/>
        <v>0.99250970014676221</v>
      </c>
      <c r="D1407" s="34">
        <f t="shared" si="89"/>
        <v>6.2756805109600758E-2</v>
      </c>
      <c r="E1407" s="2">
        <f>1/C1407</f>
        <v>1.0075468278568263</v>
      </c>
    </row>
    <row r="1408" spans="1:5">
      <c r="A1408" s="7">
        <f t="shared" si="87"/>
        <v>700.5</v>
      </c>
      <c r="B1408" s="4">
        <f t="shared" si="86"/>
        <v>0.11478890319594814</v>
      </c>
      <c r="C1408" s="4">
        <f t="shared" si="88"/>
        <v>0.99349110334976221</v>
      </c>
      <c r="D1408" s="34">
        <f t="shared" si="89"/>
        <v>6.2771542588052093E-2</v>
      </c>
    </row>
    <row r="1409" spans="1:4">
      <c r="A1409" s="7">
        <f t="shared" si="87"/>
        <v>701</v>
      </c>
      <c r="B1409" s="4">
        <f t="shared" si="86"/>
        <v>0.11487537236359135</v>
      </c>
      <c r="C1409" s="4">
        <f t="shared" si="88"/>
        <v>0.99447298993923994</v>
      </c>
      <c r="D1409" s="34">
        <f t="shared" si="89"/>
        <v>6.2786284735000433E-2</v>
      </c>
    </row>
    <row r="1410" spans="1:4">
      <c r="A1410" s="7">
        <f t="shared" si="87"/>
        <v>701.5</v>
      </c>
      <c r="B1410" s="4">
        <f t="shared" si="86"/>
        <v>0.1149618482382595</v>
      </c>
      <c r="C1410" s="4">
        <f t="shared" si="88"/>
        <v>0.99545536015328651</v>
      </c>
      <c r="D1410" s="34">
        <f t="shared" si="89"/>
        <v>6.2801031552067843E-2</v>
      </c>
    </row>
    <row r="1411" spans="1:4">
      <c r="A1411" s="7">
        <f t="shared" si="87"/>
        <v>702</v>
      </c>
      <c r="B1411" s="4">
        <f t="shared" si="86"/>
        <v>0.11504833082047283</v>
      </c>
      <c r="C1411" s="4">
        <f t="shared" si="88"/>
        <v>0.99643821423010936</v>
      </c>
      <c r="D1411" s="34">
        <f t="shared" si="89"/>
        <v>6.281578304087701E-2</v>
      </c>
    </row>
    <row r="1412" spans="1:4">
      <c r="A1412" s="7">
        <f t="shared" si="87"/>
        <v>702.5</v>
      </c>
      <c r="B1412" s="4">
        <f t="shared" si="86"/>
        <v>0.11513482011075138</v>
      </c>
      <c r="C1412" s="4">
        <f t="shared" si="88"/>
        <v>0.99742155240803232</v>
      </c>
      <c r="D1412" s="34">
        <f t="shared" si="89"/>
        <v>6.2830539203051247E-2</v>
      </c>
    </row>
    <row r="1413" spans="1:4">
      <c r="A1413" s="7">
        <f t="shared" si="87"/>
        <v>703</v>
      </c>
      <c r="B1413" s="4">
        <f t="shared" si="86"/>
        <v>0.11522131610961583</v>
      </c>
      <c r="C1413" s="4">
        <f t="shared" si="88"/>
        <v>0.99840537492549841</v>
      </c>
      <c r="D1413" s="34">
        <f t="shared" si="89"/>
        <v>6.2845300040214269E-2</v>
      </c>
    </row>
    <row r="1414" spans="1:4">
      <c r="A1414" s="7">
        <f t="shared" si="87"/>
        <v>703.5</v>
      </c>
      <c r="B1414" s="4">
        <f t="shared" si="86"/>
        <v>0.11530781881758645</v>
      </c>
      <c r="C1414" s="4">
        <f t="shared" si="88"/>
        <v>0.99938968202106726</v>
      </c>
      <c r="D1414" s="34">
        <f t="shared" si="89"/>
        <v>6.2860065553990555E-2</v>
      </c>
    </row>
    <row r="1415" spans="1:4">
      <c r="A1415" s="7">
        <f t="shared" si="87"/>
        <v>704</v>
      </c>
      <c r="B1415" s="4">
        <f t="shared" si="86"/>
        <v>0.11539432823518347</v>
      </c>
      <c r="C1415" s="4">
        <f t="shared" si="88"/>
        <v>1.0003744739334155</v>
      </c>
      <c r="D1415" s="34">
        <f t="shared" si="89"/>
        <v>6.2874835746005206E-2</v>
      </c>
    </row>
    <row r="1416" spans="1:4">
      <c r="A1416" s="7">
        <f t="shared" si="87"/>
        <v>704.5</v>
      </c>
      <c r="B1416" s="4">
        <f t="shared" si="86"/>
        <v>0.11548084436292738</v>
      </c>
      <c r="C1416" s="4">
        <f t="shared" si="88"/>
        <v>1.0013597509013383</v>
      </c>
      <c r="D1416" s="34">
        <f t="shared" si="89"/>
        <v>6.2889610617883868E-2</v>
      </c>
    </row>
    <row r="1417" spans="1:4">
      <c r="A1417" s="7">
        <f t="shared" si="87"/>
        <v>705</v>
      </c>
      <c r="B1417" s="4">
        <f t="shared" si="86"/>
        <v>0.11556736720133864</v>
      </c>
      <c r="C1417" s="4">
        <f t="shared" si="88"/>
        <v>1.002345513163748</v>
      </c>
      <c r="D1417" s="34">
        <f t="shared" si="89"/>
        <v>6.290439017125278E-2</v>
      </c>
    </row>
    <row r="1418" spans="1:4">
      <c r="A1418" s="7">
        <f t="shared" si="87"/>
        <v>705.5</v>
      </c>
      <c r="B1418" s="4">
        <f t="shared" ref="B1418:B1481" si="90">(EXP($B$3*A1418*10^6))-1</f>
        <v>0.11565389675093796</v>
      </c>
      <c r="C1418" s="4">
        <f t="shared" si="88"/>
        <v>1.0033317609596741</v>
      </c>
      <c r="D1418" s="34">
        <f t="shared" si="89"/>
        <v>6.2919174407738643E-2</v>
      </c>
    </row>
    <row r="1419" spans="1:4">
      <c r="A1419" s="7">
        <f t="shared" si="87"/>
        <v>706</v>
      </c>
      <c r="B1419" s="4">
        <f t="shared" si="90"/>
        <v>0.11574043301224579</v>
      </c>
      <c r="C1419" s="4">
        <f t="shared" si="88"/>
        <v>1.0043184945282646</v>
      </c>
      <c r="D1419" s="34">
        <f t="shared" si="89"/>
        <v>6.2933963328968917E-2</v>
      </c>
    </row>
    <row r="1420" spans="1:4">
      <c r="A1420" s="7">
        <f t="shared" si="87"/>
        <v>706.5</v>
      </c>
      <c r="B1420" s="4">
        <f t="shared" si="90"/>
        <v>0.11582697598578262</v>
      </c>
      <c r="C1420" s="4">
        <f t="shared" si="88"/>
        <v>1.0053057141087849</v>
      </c>
      <c r="D1420" s="34">
        <f t="shared" si="89"/>
        <v>6.2948756936571718E-2</v>
      </c>
    </row>
    <row r="1421" spans="1:4">
      <c r="A1421" s="7">
        <f t="shared" si="87"/>
        <v>707</v>
      </c>
      <c r="B1421" s="4">
        <f t="shared" si="90"/>
        <v>0.11591352567206914</v>
      </c>
      <c r="C1421" s="4">
        <f t="shared" si="88"/>
        <v>1.0062934199406186</v>
      </c>
      <c r="D1421" s="34">
        <f t="shared" si="89"/>
        <v>6.2963555232175644E-2</v>
      </c>
    </row>
    <row r="1422" spans="1:4">
      <c r="A1422" s="7">
        <f t="shared" ref="A1422:A1485" si="91">A1421+0.5</f>
        <v>707.5</v>
      </c>
      <c r="B1422" s="4">
        <f t="shared" si="90"/>
        <v>0.11600008207162604</v>
      </c>
      <c r="C1422" s="4">
        <f t="shared" ref="C1422:C1485" si="92">(EXP($B$4*A1422*10^6))-1</f>
        <v>1.0072816122632666</v>
      </c>
      <c r="D1422" s="34">
        <f t="shared" ref="D1422:D1485" si="93">(1/137.88)*(C1422/B1422)</f>
        <v>6.2978358217409838E-2</v>
      </c>
    </row>
    <row r="1423" spans="1:4">
      <c r="A1423" s="7">
        <f t="shared" si="91"/>
        <v>708</v>
      </c>
      <c r="B1423" s="4">
        <f t="shared" si="90"/>
        <v>0.11608664518497402</v>
      </c>
      <c r="C1423" s="4">
        <f t="shared" si="92"/>
        <v>1.0082702913163488</v>
      </c>
      <c r="D1423" s="34">
        <f t="shared" si="93"/>
        <v>6.2993165893904204E-2</v>
      </c>
    </row>
    <row r="1424" spans="1:4">
      <c r="A1424" s="7">
        <f t="shared" si="91"/>
        <v>708.5</v>
      </c>
      <c r="B1424" s="4">
        <f t="shared" si="90"/>
        <v>0.116173215012634</v>
      </c>
      <c r="C1424" s="4">
        <f t="shared" si="92"/>
        <v>1.0092594573396019</v>
      </c>
      <c r="D1424" s="34">
        <f t="shared" si="93"/>
        <v>6.3007978263288994E-2</v>
      </c>
    </row>
    <row r="1425" spans="1:4">
      <c r="A1425" s="7">
        <f t="shared" si="91"/>
        <v>709</v>
      </c>
      <c r="B1425" s="4">
        <f t="shared" si="90"/>
        <v>0.11625979155512645</v>
      </c>
      <c r="C1425" s="4">
        <f t="shared" si="92"/>
        <v>1.010249110572881</v>
      </c>
      <c r="D1425" s="34">
        <f t="shared" si="93"/>
        <v>6.3022795327195388E-2</v>
      </c>
    </row>
    <row r="1426" spans="1:4">
      <c r="A1426" s="7">
        <f t="shared" si="91"/>
        <v>709.5</v>
      </c>
      <c r="B1426" s="4">
        <f t="shared" si="90"/>
        <v>0.1163463748129725</v>
      </c>
      <c r="C1426" s="4">
        <f t="shared" si="92"/>
        <v>1.0112392512561605</v>
      </c>
      <c r="D1426" s="34">
        <f t="shared" si="93"/>
        <v>6.3037617087254874E-2</v>
      </c>
    </row>
    <row r="1427" spans="1:4">
      <c r="A1427" s="7">
        <f t="shared" si="91"/>
        <v>710</v>
      </c>
      <c r="B1427" s="4">
        <f t="shared" si="90"/>
        <v>0.11643296478669285</v>
      </c>
      <c r="C1427" s="4">
        <f t="shared" si="92"/>
        <v>1.012229879629531</v>
      </c>
      <c r="D1427" s="34">
        <f t="shared" si="93"/>
        <v>6.3052443545099687E-2</v>
      </c>
    </row>
    <row r="1428" spans="1:4">
      <c r="A1428" s="7">
        <f t="shared" si="91"/>
        <v>710.5</v>
      </c>
      <c r="B1428" s="4">
        <f t="shared" si="90"/>
        <v>0.11651956147680864</v>
      </c>
      <c r="C1428" s="4">
        <f t="shared" si="92"/>
        <v>1.013220995933203</v>
      </c>
      <c r="D1428" s="34">
        <f t="shared" si="93"/>
        <v>6.3067274702362536E-2</v>
      </c>
    </row>
    <row r="1429" spans="1:4">
      <c r="A1429" s="7">
        <f t="shared" si="91"/>
        <v>711</v>
      </c>
      <c r="B1429" s="4">
        <f t="shared" si="90"/>
        <v>0.11660616488384079</v>
      </c>
      <c r="C1429" s="4">
        <f t="shared" si="92"/>
        <v>1.0142126004075052</v>
      </c>
      <c r="D1429" s="34">
        <f t="shared" si="93"/>
        <v>6.3082110560676835E-2</v>
      </c>
    </row>
    <row r="1430" spans="1:4">
      <c r="A1430" s="7">
        <f t="shared" si="91"/>
        <v>711.5</v>
      </c>
      <c r="B1430" s="4">
        <f t="shared" si="90"/>
        <v>0.11669277500830999</v>
      </c>
      <c r="C1430" s="4">
        <f t="shared" si="92"/>
        <v>1.0152046932928833</v>
      </c>
      <c r="D1430" s="34">
        <f t="shared" si="93"/>
        <v>6.3096951121676736E-2</v>
      </c>
    </row>
    <row r="1431" spans="1:4">
      <c r="A1431" s="7">
        <f t="shared" si="91"/>
        <v>712</v>
      </c>
      <c r="B1431" s="4">
        <f t="shared" si="90"/>
        <v>0.1167793918507376</v>
      </c>
      <c r="C1431" s="4">
        <f t="shared" si="92"/>
        <v>1.0161972748299029</v>
      </c>
      <c r="D1431" s="34">
        <f t="shared" si="93"/>
        <v>6.3111796386996655E-2</v>
      </c>
    </row>
    <row r="1432" spans="1:4">
      <c r="A1432" s="7">
        <f t="shared" si="91"/>
        <v>712.5</v>
      </c>
      <c r="B1432" s="4">
        <f t="shared" si="90"/>
        <v>0.11686601541164454</v>
      </c>
      <c r="C1432" s="4">
        <f t="shared" si="92"/>
        <v>1.0171903452592472</v>
      </c>
      <c r="D1432" s="34">
        <f t="shared" si="93"/>
        <v>6.3126646358271851E-2</v>
      </c>
    </row>
    <row r="1433" spans="1:4">
      <c r="A1433" s="7">
        <f t="shared" si="91"/>
        <v>713</v>
      </c>
      <c r="B1433" s="4">
        <f t="shared" si="90"/>
        <v>0.11695264569155195</v>
      </c>
      <c r="C1433" s="4">
        <f t="shared" si="92"/>
        <v>1.0181839048217181</v>
      </c>
      <c r="D1433" s="34">
        <f t="shared" si="93"/>
        <v>6.3141501037138087E-2</v>
      </c>
    </row>
    <row r="1434" spans="1:4">
      <c r="A1434" s="7">
        <f t="shared" si="91"/>
        <v>713.5</v>
      </c>
      <c r="B1434" s="4">
        <f t="shared" si="90"/>
        <v>0.11703928269098118</v>
      </c>
      <c r="C1434" s="4">
        <f t="shared" si="92"/>
        <v>1.0191779537582373</v>
      </c>
      <c r="D1434" s="34">
        <f t="shared" si="93"/>
        <v>6.315636042523172E-2</v>
      </c>
    </row>
    <row r="1435" spans="1:4">
      <c r="A1435" s="7">
        <f t="shared" si="91"/>
        <v>714</v>
      </c>
      <c r="B1435" s="4">
        <f t="shared" si="90"/>
        <v>0.11712592641045316</v>
      </c>
      <c r="C1435" s="4">
        <f t="shared" si="92"/>
        <v>1.0201724923098436</v>
      </c>
      <c r="D1435" s="34">
        <f t="shared" si="93"/>
        <v>6.3171224524189828E-2</v>
      </c>
    </row>
    <row r="1436" spans="1:4">
      <c r="A1436" s="7">
        <f t="shared" si="91"/>
        <v>714.5</v>
      </c>
      <c r="B1436" s="4">
        <f t="shared" si="90"/>
        <v>0.11721257685048925</v>
      </c>
      <c r="C1436" s="4">
        <f t="shared" si="92"/>
        <v>1.0211675207176945</v>
      </c>
      <c r="D1436" s="34">
        <f t="shared" si="93"/>
        <v>6.3186093335649895E-2</v>
      </c>
    </row>
    <row r="1437" spans="1:4">
      <c r="A1437" s="7">
        <f t="shared" si="91"/>
        <v>715</v>
      </c>
      <c r="B1437" s="4">
        <f t="shared" si="90"/>
        <v>0.1172992340116108</v>
      </c>
      <c r="C1437" s="4">
        <f t="shared" si="92"/>
        <v>1.0221630392230678</v>
      </c>
      <c r="D1437" s="34">
        <f t="shared" si="93"/>
        <v>6.3200966861250152E-2</v>
      </c>
    </row>
    <row r="1438" spans="1:4">
      <c r="A1438" s="7">
        <f t="shared" si="91"/>
        <v>715.5</v>
      </c>
      <c r="B1438" s="4">
        <f t="shared" si="90"/>
        <v>0.11738589789433918</v>
      </c>
      <c r="C1438" s="4">
        <f t="shared" si="92"/>
        <v>1.0231590480673582</v>
      </c>
      <c r="D1438" s="34">
        <f t="shared" si="93"/>
        <v>6.3215845102629273E-2</v>
      </c>
    </row>
    <row r="1439" spans="1:4">
      <c r="A1439" s="7">
        <f t="shared" si="91"/>
        <v>716</v>
      </c>
      <c r="B1439" s="4">
        <f t="shared" si="90"/>
        <v>0.11747256849919552</v>
      </c>
      <c r="C1439" s="4">
        <f t="shared" si="92"/>
        <v>1.0241555474920814</v>
      </c>
      <c r="D1439" s="34">
        <f t="shared" si="93"/>
        <v>6.3230728061426822E-2</v>
      </c>
    </row>
    <row r="1440" spans="1:4">
      <c r="A1440" s="7">
        <f t="shared" si="91"/>
        <v>716.5</v>
      </c>
      <c r="B1440" s="4">
        <f t="shared" si="90"/>
        <v>0.11755924582670141</v>
      </c>
      <c r="C1440" s="4">
        <f t="shared" si="92"/>
        <v>1.0251525377388702</v>
      </c>
      <c r="D1440" s="34">
        <f t="shared" si="93"/>
        <v>6.3245615739282668E-2</v>
      </c>
    </row>
    <row r="1441" spans="1:4">
      <c r="A1441" s="7">
        <f t="shared" si="91"/>
        <v>717</v>
      </c>
      <c r="B1441" s="4">
        <f t="shared" si="90"/>
        <v>0.11764592987737821</v>
      </c>
      <c r="C1441" s="4">
        <f t="shared" si="92"/>
        <v>1.0261500190494779</v>
      </c>
      <c r="D1441" s="34">
        <f t="shared" si="93"/>
        <v>6.3260508137837457E-2</v>
      </c>
    </row>
    <row r="1442" spans="1:4">
      <c r="A1442" s="7">
        <f t="shared" si="91"/>
        <v>717.5</v>
      </c>
      <c r="B1442" s="4">
        <f t="shared" si="90"/>
        <v>0.1177326206517475</v>
      </c>
      <c r="C1442" s="4">
        <f t="shared" si="92"/>
        <v>1.0271479916657751</v>
      </c>
      <c r="D1442" s="34">
        <f t="shared" si="93"/>
        <v>6.3275405258732279E-2</v>
      </c>
    </row>
    <row r="1443" spans="1:4">
      <c r="A1443" s="7">
        <f t="shared" si="91"/>
        <v>718</v>
      </c>
      <c r="B1443" s="4">
        <f t="shared" si="90"/>
        <v>0.11781931815033064</v>
      </c>
      <c r="C1443" s="4">
        <f t="shared" si="92"/>
        <v>1.0281464558297531</v>
      </c>
      <c r="D1443" s="34">
        <f t="shared" si="93"/>
        <v>6.3290307103609028E-2</v>
      </c>
    </row>
    <row r="1444" spans="1:4">
      <c r="A1444" s="7">
        <f t="shared" si="91"/>
        <v>718.5</v>
      </c>
      <c r="B1444" s="4">
        <f t="shared" si="90"/>
        <v>0.11790602237364944</v>
      </c>
      <c r="C1444" s="4">
        <f t="shared" si="92"/>
        <v>1.0291454117835221</v>
      </c>
      <c r="D1444" s="34">
        <f t="shared" si="93"/>
        <v>6.3305213674110003E-2</v>
      </c>
    </row>
    <row r="1445" spans="1:4">
      <c r="A1445" s="7">
        <f t="shared" si="91"/>
        <v>719</v>
      </c>
      <c r="B1445" s="4">
        <f t="shared" si="90"/>
        <v>0.11799273332222526</v>
      </c>
      <c r="C1445" s="4">
        <f t="shared" si="92"/>
        <v>1.0301448597693108</v>
      </c>
      <c r="D1445" s="34">
        <f t="shared" si="93"/>
        <v>6.332012497187825E-2</v>
      </c>
    </row>
    <row r="1446" spans="1:4">
      <c r="A1446" s="7">
        <f t="shared" si="91"/>
        <v>719.5</v>
      </c>
      <c r="B1446" s="4">
        <f t="shared" si="90"/>
        <v>0.1180794509965799</v>
      </c>
      <c r="C1446" s="4">
        <f t="shared" si="92"/>
        <v>1.0311448000294687</v>
      </c>
      <c r="D1446" s="34">
        <f t="shared" si="93"/>
        <v>6.3335040998557357E-2</v>
      </c>
    </row>
    <row r="1447" spans="1:4">
      <c r="A1447" s="7">
        <f t="shared" si="91"/>
        <v>720</v>
      </c>
      <c r="B1447" s="4">
        <f t="shared" si="90"/>
        <v>0.11816617539723495</v>
      </c>
      <c r="C1447" s="4">
        <f t="shared" si="92"/>
        <v>1.0321452328064629</v>
      </c>
      <c r="D1447" s="34">
        <f t="shared" si="93"/>
        <v>6.3349961755791509E-2</v>
      </c>
    </row>
    <row r="1448" spans="1:4">
      <c r="A1448" s="7">
        <f t="shared" si="91"/>
        <v>720.5</v>
      </c>
      <c r="B1448" s="4">
        <f t="shared" si="90"/>
        <v>0.11825290652471221</v>
      </c>
      <c r="C1448" s="4">
        <f t="shared" si="92"/>
        <v>1.0331461583428805</v>
      </c>
      <c r="D1448" s="34">
        <f t="shared" si="93"/>
        <v>6.3364887245225474E-2</v>
      </c>
    </row>
    <row r="1449" spans="1:4">
      <c r="A1449" s="7">
        <f t="shared" si="91"/>
        <v>721</v>
      </c>
      <c r="B1449" s="4">
        <f t="shared" si="90"/>
        <v>0.1183396443795337</v>
      </c>
      <c r="C1449" s="4">
        <f t="shared" si="92"/>
        <v>1.0341475768814288</v>
      </c>
      <c r="D1449" s="34">
        <f t="shared" si="93"/>
        <v>6.3379817468504518E-2</v>
      </c>
    </row>
    <row r="1450" spans="1:4">
      <c r="A1450" s="7">
        <f t="shared" si="91"/>
        <v>721.5</v>
      </c>
      <c r="B1450" s="4">
        <f t="shared" si="90"/>
        <v>0.11842638896222057</v>
      </c>
      <c r="C1450" s="4">
        <f t="shared" si="92"/>
        <v>1.0351494886649344</v>
      </c>
      <c r="D1450" s="34">
        <f t="shared" si="93"/>
        <v>6.3394752427275006E-2</v>
      </c>
    </row>
    <row r="1451" spans="1:4">
      <c r="A1451" s="7">
        <f t="shared" si="91"/>
        <v>722</v>
      </c>
      <c r="B1451" s="4">
        <f t="shared" si="90"/>
        <v>0.11851314027329529</v>
      </c>
      <c r="C1451" s="4">
        <f t="shared" si="92"/>
        <v>1.0361518939363421</v>
      </c>
      <c r="D1451" s="34">
        <f t="shared" si="93"/>
        <v>6.3409692123183176E-2</v>
      </c>
    </row>
    <row r="1452" spans="1:4">
      <c r="A1452" s="7">
        <f t="shared" si="91"/>
        <v>722.5</v>
      </c>
      <c r="B1452" s="4">
        <f t="shared" si="90"/>
        <v>0.11859989831327944</v>
      </c>
      <c r="C1452" s="4">
        <f t="shared" si="92"/>
        <v>1.0371547929387193</v>
      </c>
      <c r="D1452" s="34">
        <f t="shared" si="93"/>
        <v>6.342463655787646E-2</v>
      </c>
    </row>
    <row r="1453" spans="1:4">
      <c r="A1453" s="7">
        <f t="shared" si="91"/>
        <v>723</v>
      </c>
      <c r="B1453" s="4">
        <f t="shared" si="90"/>
        <v>0.11868666308269504</v>
      </c>
      <c r="C1453" s="4">
        <f t="shared" si="92"/>
        <v>1.03815818591525</v>
      </c>
      <c r="D1453" s="34">
        <f t="shared" si="93"/>
        <v>6.3439585733002554E-2</v>
      </c>
    </row>
    <row r="1454" spans="1:4">
      <c r="A1454" s="7">
        <f t="shared" si="91"/>
        <v>723.5</v>
      </c>
      <c r="B1454" s="4">
        <f t="shared" si="90"/>
        <v>0.11877343458206413</v>
      </c>
      <c r="C1454" s="4">
        <f t="shared" si="92"/>
        <v>1.0391620731092392</v>
      </c>
      <c r="D1454" s="34">
        <f t="shared" si="93"/>
        <v>6.3454539650209849E-2</v>
      </c>
    </row>
    <row r="1455" spans="1:4">
      <c r="A1455" s="7">
        <f t="shared" si="91"/>
        <v>724</v>
      </c>
      <c r="B1455" s="4">
        <f t="shared" si="90"/>
        <v>0.11886021281190873</v>
      </c>
      <c r="C1455" s="4">
        <f t="shared" si="92"/>
        <v>1.0401664547641132</v>
      </c>
      <c r="D1455" s="34">
        <f t="shared" si="93"/>
        <v>6.3469498311147413E-2</v>
      </c>
    </row>
    <row r="1456" spans="1:4">
      <c r="A1456" s="7">
        <f t="shared" si="91"/>
        <v>724.5</v>
      </c>
      <c r="B1456" s="4">
        <f t="shared" si="90"/>
        <v>0.11894699777275064</v>
      </c>
      <c r="C1456" s="4">
        <f t="shared" si="92"/>
        <v>1.0411713311234156</v>
      </c>
      <c r="D1456" s="34">
        <f t="shared" si="93"/>
        <v>6.3484461717464927E-2</v>
      </c>
    </row>
    <row r="1457" spans="1:4">
      <c r="A1457" s="7">
        <f t="shared" si="91"/>
        <v>725</v>
      </c>
      <c r="B1457" s="4">
        <f t="shared" si="90"/>
        <v>0.11903378946511234</v>
      </c>
      <c r="C1457" s="4">
        <f t="shared" si="92"/>
        <v>1.0421767024308113</v>
      </c>
      <c r="D1457" s="34">
        <f t="shared" si="93"/>
        <v>6.3499429870812404E-2</v>
      </c>
    </row>
    <row r="1458" spans="1:4">
      <c r="A1458" s="7">
        <f t="shared" si="91"/>
        <v>725.5</v>
      </c>
      <c r="B1458" s="4">
        <f t="shared" si="90"/>
        <v>0.11912058788951541</v>
      </c>
      <c r="C1458" s="4">
        <f t="shared" si="92"/>
        <v>1.0431825689300864</v>
      </c>
      <c r="D1458" s="34">
        <f t="shared" si="93"/>
        <v>6.3514402772841067E-2</v>
      </c>
    </row>
    <row r="1459" spans="1:4">
      <c r="A1459" s="7">
        <f t="shared" si="91"/>
        <v>726</v>
      </c>
      <c r="B1459" s="4">
        <f t="shared" si="90"/>
        <v>0.11920739304648276</v>
      </c>
      <c r="C1459" s="4">
        <f t="shared" si="92"/>
        <v>1.0441889308651442</v>
      </c>
      <c r="D1459" s="34">
        <f t="shared" si="93"/>
        <v>6.3529380425201842E-2</v>
      </c>
    </row>
    <row r="1460" spans="1:4">
      <c r="A1460" s="7">
        <f t="shared" si="91"/>
        <v>726.5</v>
      </c>
      <c r="B1460" s="4">
        <f t="shared" si="90"/>
        <v>0.11929420493653597</v>
      </c>
      <c r="C1460" s="4">
        <f t="shared" si="92"/>
        <v>1.0451957884800103</v>
      </c>
      <c r="D1460" s="34">
        <f t="shared" si="93"/>
        <v>6.3544362829547146E-2</v>
      </c>
    </row>
    <row r="1461" spans="1:4">
      <c r="A1461" s="7">
        <f t="shared" si="91"/>
        <v>727</v>
      </c>
      <c r="B1461" s="4">
        <f t="shared" si="90"/>
        <v>0.11938102356019753</v>
      </c>
      <c r="C1461" s="4">
        <f t="shared" si="92"/>
        <v>1.0462031420188302</v>
      </c>
      <c r="D1461" s="34">
        <f t="shared" si="93"/>
        <v>6.3559349987529518E-2</v>
      </c>
    </row>
    <row r="1462" spans="1:4">
      <c r="A1462" s="7">
        <f t="shared" si="91"/>
        <v>727.5</v>
      </c>
      <c r="B1462" s="4">
        <f t="shared" si="90"/>
        <v>0.11946784891798989</v>
      </c>
      <c r="C1462" s="4">
        <f t="shared" si="92"/>
        <v>1.0472109917258696</v>
      </c>
      <c r="D1462" s="34">
        <f t="shared" si="93"/>
        <v>6.3574341900802134E-2</v>
      </c>
    </row>
    <row r="1463" spans="1:4">
      <c r="A1463" s="7">
        <f t="shared" si="91"/>
        <v>728</v>
      </c>
      <c r="B1463" s="4">
        <f t="shared" si="90"/>
        <v>0.11955468101043509</v>
      </c>
      <c r="C1463" s="4">
        <f t="shared" si="92"/>
        <v>1.0482193378455134</v>
      </c>
      <c r="D1463" s="34">
        <f t="shared" si="93"/>
        <v>6.3589338571018936E-2</v>
      </c>
    </row>
    <row r="1464" spans="1:4">
      <c r="A1464" s="7">
        <f t="shared" si="91"/>
        <v>728.5</v>
      </c>
      <c r="B1464" s="4">
        <f t="shared" si="90"/>
        <v>0.1196415198380556</v>
      </c>
      <c r="C1464" s="4">
        <f t="shared" si="92"/>
        <v>1.049228180622269</v>
      </c>
      <c r="D1464" s="34">
        <f t="shared" si="93"/>
        <v>6.3604339999834433E-2</v>
      </c>
    </row>
    <row r="1465" spans="1:4">
      <c r="A1465" s="7">
        <f t="shared" si="91"/>
        <v>729</v>
      </c>
      <c r="B1465" s="4">
        <f t="shared" si="90"/>
        <v>0.1197283654013741</v>
      </c>
      <c r="C1465" s="4">
        <f t="shared" si="92"/>
        <v>1.0502375203007617</v>
      </c>
      <c r="D1465" s="34">
        <f t="shared" si="93"/>
        <v>6.3619346188903456E-2</v>
      </c>
    </row>
    <row r="1466" spans="1:4">
      <c r="A1466" s="7">
        <f t="shared" si="91"/>
        <v>729.5</v>
      </c>
      <c r="B1466" s="4">
        <f t="shared" si="90"/>
        <v>0.11981521770091264</v>
      </c>
      <c r="C1466" s="4">
        <f t="shared" si="92"/>
        <v>1.0512473571257392</v>
      </c>
      <c r="D1466" s="34">
        <f t="shared" si="93"/>
        <v>6.3634357139881942E-2</v>
      </c>
    </row>
    <row r="1467" spans="1:4">
      <c r="A1467" s="7">
        <f t="shared" si="91"/>
        <v>730</v>
      </c>
      <c r="B1467" s="4">
        <f t="shared" si="90"/>
        <v>0.11990207673719411</v>
      </c>
      <c r="C1467" s="4">
        <f t="shared" si="92"/>
        <v>1.0522576913420698</v>
      </c>
      <c r="D1467" s="34">
        <f t="shared" si="93"/>
        <v>6.3649372854425984E-2</v>
      </c>
    </row>
    <row r="1468" spans="1:4">
      <c r="A1468" s="7">
        <f t="shared" si="91"/>
        <v>730.5</v>
      </c>
      <c r="B1468" s="4">
        <f t="shared" si="90"/>
        <v>0.11998894251074077</v>
      </c>
      <c r="C1468" s="4">
        <f t="shared" si="92"/>
        <v>1.0532685231947405</v>
      </c>
      <c r="D1468" s="34">
        <f t="shared" si="93"/>
        <v>6.3664393334192562E-2</v>
      </c>
    </row>
    <row r="1469" spans="1:4">
      <c r="A1469" s="7">
        <f t="shared" si="91"/>
        <v>731</v>
      </c>
      <c r="B1469" s="4">
        <f t="shared" si="90"/>
        <v>0.12007581502207532</v>
      </c>
      <c r="C1469" s="4">
        <f t="shared" si="92"/>
        <v>1.0542798529288611</v>
      </c>
      <c r="D1469" s="34">
        <f t="shared" si="93"/>
        <v>6.3679418580839128E-2</v>
      </c>
    </row>
    <row r="1470" spans="1:4">
      <c r="A1470" s="7">
        <f t="shared" si="91"/>
        <v>731.5</v>
      </c>
      <c r="B1470" s="4">
        <f t="shared" si="90"/>
        <v>0.12016269427172022</v>
      </c>
      <c r="C1470" s="4">
        <f t="shared" si="92"/>
        <v>1.0552916807896611</v>
      </c>
      <c r="D1470" s="34">
        <f t="shared" si="93"/>
        <v>6.3694448596023898E-2</v>
      </c>
    </row>
    <row r="1471" spans="1:4">
      <c r="A1471" s="7">
        <f t="shared" si="91"/>
        <v>732</v>
      </c>
      <c r="B1471" s="4">
        <f t="shared" si="90"/>
        <v>0.12024958026019839</v>
      </c>
      <c r="C1471" s="4">
        <f t="shared" si="92"/>
        <v>1.0563040070224905</v>
      </c>
      <c r="D1471" s="34">
        <f t="shared" si="93"/>
        <v>6.3709483381405391E-2</v>
      </c>
    </row>
    <row r="1472" spans="1:4">
      <c r="A1472" s="7">
        <f t="shared" si="91"/>
        <v>732.5</v>
      </c>
      <c r="B1472" s="4">
        <f t="shared" si="90"/>
        <v>0.12033647298803229</v>
      </c>
      <c r="C1472" s="4">
        <f t="shared" si="92"/>
        <v>1.057316831872821</v>
      </c>
      <c r="D1472" s="34">
        <f t="shared" si="93"/>
        <v>6.3724522938643072E-2</v>
      </c>
    </row>
    <row r="1473" spans="1:4">
      <c r="A1473" s="7">
        <f t="shared" si="91"/>
        <v>733</v>
      </c>
      <c r="B1473" s="4">
        <f t="shared" si="90"/>
        <v>0.12042337245574486</v>
      </c>
      <c r="C1473" s="4">
        <f t="shared" si="92"/>
        <v>1.0583301555862445</v>
      </c>
      <c r="D1473" s="34">
        <f t="shared" si="93"/>
        <v>6.3739567269396752E-2</v>
      </c>
    </row>
    <row r="1474" spans="1:4">
      <c r="A1474" s="7">
        <f t="shared" si="91"/>
        <v>733.5</v>
      </c>
      <c r="B1474" s="4">
        <f t="shared" si="90"/>
        <v>0.12051027866385877</v>
      </c>
      <c r="C1474" s="4">
        <f t="shared" si="92"/>
        <v>1.0593439784084744</v>
      </c>
      <c r="D1474" s="34">
        <f t="shared" si="93"/>
        <v>6.3754616375327033E-2</v>
      </c>
    </row>
    <row r="1475" spans="1:4">
      <c r="A1475" s="7">
        <f t="shared" si="91"/>
        <v>734</v>
      </c>
      <c r="B1475" s="4">
        <f t="shared" si="90"/>
        <v>0.12059719161289695</v>
      </c>
      <c r="C1475" s="4">
        <f t="shared" si="92"/>
        <v>1.060358300585345</v>
      </c>
      <c r="D1475" s="34">
        <f t="shared" si="93"/>
        <v>6.3769670258095004E-2</v>
      </c>
    </row>
    <row r="1476" spans="1:4">
      <c r="A1476" s="7">
        <f t="shared" si="91"/>
        <v>734.5</v>
      </c>
      <c r="B1476" s="4">
        <f t="shared" si="90"/>
        <v>0.12068411130338208</v>
      </c>
      <c r="C1476" s="4">
        <f t="shared" si="92"/>
        <v>1.0613731223628116</v>
      </c>
      <c r="D1476" s="34">
        <f t="shared" si="93"/>
        <v>6.3784728919362488E-2</v>
      </c>
    </row>
    <row r="1477" spans="1:4">
      <c r="A1477" s="7">
        <f t="shared" si="91"/>
        <v>735</v>
      </c>
      <c r="B1477" s="4">
        <f t="shared" si="90"/>
        <v>0.12077103773583708</v>
      </c>
      <c r="C1477" s="4">
        <f t="shared" si="92"/>
        <v>1.0623884439869498</v>
      </c>
      <c r="D1477" s="34">
        <f t="shared" si="93"/>
        <v>6.3799792360791835E-2</v>
      </c>
    </row>
    <row r="1478" spans="1:4">
      <c r="A1478" s="7">
        <f t="shared" si="91"/>
        <v>735.5</v>
      </c>
      <c r="B1478" s="4">
        <f t="shared" si="90"/>
        <v>0.1208579709107851</v>
      </c>
      <c r="C1478" s="4">
        <f t="shared" si="92"/>
        <v>1.0634042657039577</v>
      </c>
      <c r="D1478" s="34">
        <f t="shared" si="93"/>
        <v>6.381486058404591E-2</v>
      </c>
    </row>
    <row r="1479" spans="1:4">
      <c r="A1479" s="7">
        <f t="shared" si="91"/>
        <v>736</v>
      </c>
      <c r="B1479" s="4">
        <f t="shared" si="90"/>
        <v>0.12094491082874903</v>
      </c>
      <c r="C1479" s="4">
        <f t="shared" si="92"/>
        <v>1.0644205877601549</v>
      </c>
      <c r="D1479" s="34">
        <f t="shared" si="93"/>
        <v>6.3829933590788354E-2</v>
      </c>
    </row>
    <row r="1480" spans="1:4">
      <c r="A1480" s="7">
        <f t="shared" si="91"/>
        <v>736.5</v>
      </c>
      <c r="B1480" s="4">
        <f t="shared" si="90"/>
        <v>0.1210318574902518</v>
      </c>
      <c r="C1480" s="4">
        <f t="shared" si="92"/>
        <v>1.0654374104019801</v>
      </c>
      <c r="D1480" s="34">
        <f t="shared" si="93"/>
        <v>6.384501138268335E-2</v>
      </c>
    </row>
    <row r="1481" spans="1:4">
      <c r="A1481" s="7">
        <f t="shared" si="91"/>
        <v>737</v>
      </c>
      <c r="B1481" s="4">
        <f t="shared" si="90"/>
        <v>0.12111881089581655</v>
      </c>
      <c r="C1481" s="4">
        <f t="shared" si="92"/>
        <v>1.0664547338759967</v>
      </c>
      <c r="D1481" s="34">
        <f t="shared" si="93"/>
        <v>6.3860093961395747E-2</v>
      </c>
    </row>
    <row r="1482" spans="1:4">
      <c r="A1482" s="7">
        <f t="shared" si="91"/>
        <v>737.5</v>
      </c>
      <c r="B1482" s="4">
        <f t="shared" ref="B1482:B1545" si="94">(EXP($B$3*A1482*10^6))-1</f>
        <v>0.12120577104596642</v>
      </c>
      <c r="C1482" s="4">
        <f t="shared" si="92"/>
        <v>1.0674725584288862</v>
      </c>
      <c r="D1482" s="34">
        <f t="shared" si="93"/>
        <v>6.3875181328590824E-2</v>
      </c>
    </row>
    <row r="1483" spans="1:4">
      <c r="A1483" s="7">
        <f t="shared" si="91"/>
        <v>738</v>
      </c>
      <c r="B1483" s="4">
        <f t="shared" si="94"/>
        <v>0.12129273794122453</v>
      </c>
      <c r="C1483" s="4">
        <f t="shared" si="92"/>
        <v>1.0684908843074536</v>
      </c>
      <c r="D1483" s="34">
        <f t="shared" si="93"/>
        <v>6.3890273485934679E-2</v>
      </c>
    </row>
    <row r="1484" spans="1:4">
      <c r="A1484" s="7">
        <f t="shared" si="91"/>
        <v>738.5</v>
      </c>
      <c r="B1484" s="4">
        <f t="shared" si="94"/>
        <v>0.12137971158211402</v>
      </c>
      <c r="C1484" s="4">
        <f t="shared" si="92"/>
        <v>1.0695097117586254</v>
      </c>
      <c r="D1484" s="34">
        <f t="shared" si="93"/>
        <v>6.390537043509395E-2</v>
      </c>
    </row>
    <row r="1485" spans="1:4">
      <c r="A1485" s="7">
        <f t="shared" si="91"/>
        <v>739</v>
      </c>
      <c r="B1485" s="4">
        <f t="shared" si="94"/>
        <v>0.12146669196915805</v>
      </c>
      <c r="C1485" s="4">
        <f t="shared" si="92"/>
        <v>1.0705290410294488</v>
      </c>
      <c r="D1485" s="34">
        <f t="shared" si="93"/>
        <v>6.3920472177735888E-2</v>
      </c>
    </row>
    <row r="1486" spans="1:4">
      <c r="A1486" s="7">
        <f t="shared" ref="A1486:A1549" si="95">A1485+0.5</f>
        <v>739.5</v>
      </c>
      <c r="B1486" s="4">
        <f t="shared" si="94"/>
        <v>0.12155367910288017</v>
      </c>
      <c r="C1486" s="4">
        <f t="shared" ref="C1486:C1549" si="96">(EXP($B$4*A1486*10^6))-1</f>
        <v>1.0715488723670932</v>
      </c>
      <c r="D1486" s="34">
        <f t="shared" ref="D1486:D1549" si="97">(1/137.88)*(C1486/B1486)</f>
        <v>6.3935578715528185E-2</v>
      </c>
    </row>
    <row r="1487" spans="1:4">
      <c r="A1487" s="7">
        <f t="shared" si="95"/>
        <v>740</v>
      </c>
      <c r="B1487" s="4">
        <f t="shared" si="94"/>
        <v>0.12164067298380332</v>
      </c>
      <c r="C1487" s="4">
        <f t="shared" si="96"/>
        <v>1.0725692060188501</v>
      </c>
      <c r="D1487" s="34">
        <f t="shared" si="97"/>
        <v>6.395069005013955E-2</v>
      </c>
    </row>
    <row r="1488" spans="1:4">
      <c r="A1488" s="7">
        <f t="shared" si="95"/>
        <v>740.5</v>
      </c>
      <c r="B1488" s="4">
        <f t="shared" si="94"/>
        <v>0.12172767361245107</v>
      </c>
      <c r="C1488" s="4">
        <f t="shared" si="96"/>
        <v>1.0735900422321323</v>
      </c>
      <c r="D1488" s="34">
        <f t="shared" si="97"/>
        <v>6.3965806183238882E-2</v>
      </c>
    </row>
    <row r="1489" spans="1:4">
      <c r="A1489" s="7">
        <f t="shared" si="95"/>
        <v>741</v>
      </c>
      <c r="B1489" s="4">
        <f t="shared" si="94"/>
        <v>0.121814680989347</v>
      </c>
      <c r="C1489" s="4">
        <f t="shared" si="96"/>
        <v>1.0746113812544742</v>
      </c>
      <c r="D1489" s="34">
        <f t="shared" si="97"/>
        <v>6.3980927116495792E-2</v>
      </c>
    </row>
    <row r="1490" spans="1:4">
      <c r="A1490" s="7">
        <f t="shared" si="95"/>
        <v>741.5</v>
      </c>
      <c r="B1490" s="4">
        <f t="shared" si="94"/>
        <v>0.12190169511501403</v>
      </c>
      <c r="C1490" s="4">
        <f t="shared" si="96"/>
        <v>1.0756332233335333</v>
      </c>
      <c r="D1490" s="34">
        <f t="shared" si="97"/>
        <v>6.3996052851580817E-2</v>
      </c>
    </row>
    <row r="1491" spans="1:4">
      <c r="A1491" s="7">
        <f t="shared" si="95"/>
        <v>742</v>
      </c>
      <c r="B1491" s="4">
        <f t="shared" si="94"/>
        <v>0.12198871598997618</v>
      </c>
      <c r="C1491" s="4">
        <f t="shared" si="96"/>
        <v>1.0766555687170878</v>
      </c>
      <c r="D1491" s="34">
        <f t="shared" si="97"/>
        <v>6.4011183390164594E-2</v>
      </c>
    </row>
    <row r="1492" spans="1:4">
      <c r="A1492" s="7">
        <f t="shared" si="95"/>
        <v>742.5</v>
      </c>
      <c r="B1492" s="4">
        <f t="shared" si="94"/>
        <v>0.12207574361475659</v>
      </c>
      <c r="C1492" s="4">
        <f t="shared" si="96"/>
        <v>1.0776784176530381</v>
      </c>
      <c r="D1492" s="34">
        <f t="shared" si="97"/>
        <v>6.4026318733918799E-2</v>
      </c>
    </row>
    <row r="1493" spans="1:4">
      <c r="A1493" s="7">
        <f t="shared" si="95"/>
        <v>743</v>
      </c>
      <c r="B1493" s="4">
        <f t="shared" si="94"/>
        <v>0.12216277798987885</v>
      </c>
      <c r="C1493" s="4">
        <f t="shared" si="96"/>
        <v>1.078701770389408</v>
      </c>
      <c r="D1493" s="34">
        <f t="shared" si="97"/>
        <v>6.4041458884515609E-2</v>
      </c>
    </row>
    <row r="1494" spans="1:4">
      <c r="A1494" s="7">
        <f t="shared" si="95"/>
        <v>743.5</v>
      </c>
      <c r="B1494" s="4">
        <f t="shared" si="94"/>
        <v>0.12224981911586674</v>
      </c>
      <c r="C1494" s="4">
        <f t="shared" si="96"/>
        <v>1.0797256271743416</v>
      </c>
      <c r="D1494" s="34">
        <f t="shared" si="97"/>
        <v>6.4056603843627602E-2</v>
      </c>
    </row>
    <row r="1495" spans="1:4">
      <c r="A1495" s="7">
        <f t="shared" si="95"/>
        <v>744</v>
      </c>
      <c r="B1495" s="4">
        <f t="shared" si="94"/>
        <v>0.12233686699324386</v>
      </c>
      <c r="C1495" s="4">
        <f t="shared" si="96"/>
        <v>1.0807499882561067</v>
      </c>
      <c r="D1495" s="34">
        <f t="shared" si="97"/>
        <v>6.4071753612928189E-2</v>
      </c>
    </row>
    <row r="1496" spans="1:4">
      <c r="A1496" s="7">
        <f t="shared" si="95"/>
        <v>744.5</v>
      </c>
      <c r="B1496" s="4">
        <f t="shared" si="94"/>
        <v>0.12242392162253379</v>
      </c>
      <c r="C1496" s="4">
        <f t="shared" si="96"/>
        <v>1.0817748538830925</v>
      </c>
      <c r="D1496" s="34">
        <f t="shared" si="97"/>
        <v>6.4086908194091366E-2</v>
      </c>
    </row>
    <row r="1497" spans="1:4">
      <c r="A1497" s="7">
        <f t="shared" si="95"/>
        <v>745</v>
      </c>
      <c r="B1497" s="4">
        <f t="shared" si="94"/>
        <v>0.12251098300426011</v>
      </c>
      <c r="C1497" s="4">
        <f t="shared" si="96"/>
        <v>1.0828002243038113</v>
      </c>
      <c r="D1497" s="34">
        <f t="shared" si="97"/>
        <v>6.410206758879182E-2</v>
      </c>
    </row>
    <row r="1498" spans="1:4">
      <c r="A1498" s="7">
        <f t="shared" si="95"/>
        <v>745.5</v>
      </c>
      <c r="B1498" s="4">
        <f t="shared" si="94"/>
        <v>0.12259805113894684</v>
      </c>
      <c r="C1498" s="4">
        <f t="shared" si="96"/>
        <v>1.0838260997668963</v>
      </c>
      <c r="D1498" s="34">
        <f t="shared" si="97"/>
        <v>6.411723179870453E-2</v>
      </c>
    </row>
    <row r="1499" spans="1:4">
      <c r="A1499" s="7">
        <f t="shared" si="95"/>
        <v>746</v>
      </c>
      <c r="B1499" s="4">
        <f t="shared" si="94"/>
        <v>0.12268512602711756</v>
      </c>
      <c r="C1499" s="4">
        <f t="shared" si="96"/>
        <v>1.0848524805211057</v>
      </c>
      <c r="D1499" s="34">
        <f t="shared" si="97"/>
        <v>6.4132400825505531E-2</v>
      </c>
    </row>
    <row r="1500" spans="1:4">
      <c r="A1500" s="7">
        <f t="shared" si="95"/>
        <v>746.5</v>
      </c>
      <c r="B1500" s="4">
        <f t="shared" si="94"/>
        <v>0.12277220766929631</v>
      </c>
      <c r="C1500" s="4">
        <f t="shared" si="96"/>
        <v>1.0858793668153179</v>
      </c>
      <c r="D1500" s="34">
        <f t="shared" si="97"/>
        <v>6.414757467087108E-2</v>
      </c>
    </row>
    <row r="1501" spans="1:4">
      <c r="A1501" s="7">
        <f t="shared" si="95"/>
        <v>747</v>
      </c>
      <c r="B1501" s="4">
        <f t="shared" si="94"/>
        <v>0.12285929606600687</v>
      </c>
      <c r="C1501" s="4">
        <f t="shared" si="96"/>
        <v>1.0869067588985351</v>
      </c>
      <c r="D1501" s="34">
        <f t="shared" si="97"/>
        <v>6.4162753336478265E-2</v>
      </c>
    </row>
    <row r="1502" spans="1:4">
      <c r="A1502" s="7">
        <f t="shared" si="95"/>
        <v>747.5</v>
      </c>
      <c r="B1502" s="4">
        <f t="shared" si="94"/>
        <v>0.12294639121777329</v>
      </c>
      <c r="C1502" s="4">
        <f t="shared" si="96"/>
        <v>1.0879346570198809</v>
      </c>
      <c r="D1502" s="34">
        <f t="shared" si="97"/>
        <v>6.4177936824004633E-2</v>
      </c>
    </row>
    <row r="1503" spans="1:4">
      <c r="A1503" s="7">
        <f t="shared" si="95"/>
        <v>748</v>
      </c>
      <c r="B1503" s="4">
        <f t="shared" si="94"/>
        <v>0.12303349312511935</v>
      </c>
      <c r="C1503" s="4">
        <f t="shared" si="96"/>
        <v>1.0889630614286037</v>
      </c>
      <c r="D1503" s="34">
        <f t="shared" si="97"/>
        <v>6.4193125135128634E-2</v>
      </c>
    </row>
    <row r="1504" spans="1:4">
      <c r="A1504" s="7">
        <f t="shared" si="95"/>
        <v>748.5</v>
      </c>
      <c r="B1504" s="4">
        <f t="shared" si="94"/>
        <v>0.1231206017885691</v>
      </c>
      <c r="C1504" s="4">
        <f t="shared" si="96"/>
        <v>1.0899919723740727</v>
      </c>
      <c r="D1504" s="34">
        <f t="shared" si="97"/>
        <v>6.4208318271529063E-2</v>
      </c>
    </row>
    <row r="1505" spans="1:4">
      <c r="A1505" s="7">
        <f t="shared" si="95"/>
        <v>749</v>
      </c>
      <c r="B1505" s="4">
        <f t="shared" si="94"/>
        <v>0.12320771720864654</v>
      </c>
      <c r="C1505" s="4">
        <f t="shared" si="96"/>
        <v>1.091021390105781</v>
      </c>
      <c r="D1505" s="34">
        <f t="shared" si="97"/>
        <v>6.4223516234885453E-2</v>
      </c>
    </row>
    <row r="1506" spans="1:4">
      <c r="A1506" s="7">
        <f t="shared" si="95"/>
        <v>749.5</v>
      </c>
      <c r="B1506" s="4">
        <f t="shared" si="94"/>
        <v>0.12329483938587571</v>
      </c>
      <c r="C1506" s="4">
        <f t="shared" si="96"/>
        <v>1.0920513148733444</v>
      </c>
      <c r="D1506" s="34">
        <f t="shared" si="97"/>
        <v>6.423871902687793E-2</v>
      </c>
    </row>
    <row r="1507" spans="1:4">
      <c r="A1507" s="7">
        <f t="shared" si="95"/>
        <v>750</v>
      </c>
      <c r="B1507" s="4">
        <f t="shared" si="94"/>
        <v>0.12338196832078085</v>
      </c>
      <c r="C1507" s="4">
        <f t="shared" si="96"/>
        <v>1.0930817469265008</v>
      </c>
      <c r="D1507" s="34">
        <f t="shared" si="97"/>
        <v>6.4253926649187179E-2</v>
      </c>
    </row>
    <row r="1508" spans="1:4">
      <c r="A1508" s="7">
        <f t="shared" si="95"/>
        <v>750.5</v>
      </c>
      <c r="B1508" s="4">
        <f t="shared" si="94"/>
        <v>0.12346910401388622</v>
      </c>
      <c r="C1508" s="4">
        <f t="shared" si="96"/>
        <v>1.0941126865151127</v>
      </c>
      <c r="D1508" s="34">
        <f t="shared" si="97"/>
        <v>6.4269139103494494E-2</v>
      </c>
    </row>
    <row r="1509" spans="1:4">
      <c r="A1509" s="7">
        <f t="shared" si="95"/>
        <v>751</v>
      </c>
      <c r="B1509" s="4">
        <f t="shared" si="94"/>
        <v>0.12355624646571584</v>
      </c>
      <c r="C1509" s="4">
        <f t="shared" si="96"/>
        <v>1.0951441338891641</v>
      </c>
      <c r="D1509" s="34">
        <f t="shared" si="97"/>
        <v>6.4284356391481903E-2</v>
      </c>
    </row>
    <row r="1510" spans="1:4">
      <c r="A1510" s="7">
        <f t="shared" si="95"/>
        <v>751.5</v>
      </c>
      <c r="B1510" s="4">
        <f t="shared" si="94"/>
        <v>0.12364339567679394</v>
      </c>
      <c r="C1510" s="4">
        <f t="shared" si="96"/>
        <v>1.0961760892987629</v>
      </c>
      <c r="D1510" s="34">
        <f t="shared" si="97"/>
        <v>6.4299578514831993E-2</v>
      </c>
    </row>
    <row r="1511" spans="1:4">
      <c r="A1511" s="7">
        <f t="shared" si="95"/>
        <v>752</v>
      </c>
      <c r="B1511" s="4">
        <f t="shared" si="94"/>
        <v>0.12373055164764479</v>
      </c>
      <c r="C1511" s="4">
        <f t="shared" si="96"/>
        <v>1.0972085529941409</v>
      </c>
      <c r="D1511" s="34">
        <f t="shared" si="97"/>
        <v>6.4314805475228026E-2</v>
      </c>
    </row>
    <row r="1512" spans="1:4">
      <c r="A1512" s="7">
        <f t="shared" si="95"/>
        <v>752.5</v>
      </c>
      <c r="B1512" s="4">
        <f t="shared" si="94"/>
        <v>0.12381771437879308</v>
      </c>
      <c r="C1512" s="4">
        <f t="shared" si="96"/>
        <v>1.0982415252256517</v>
      </c>
      <c r="D1512" s="34">
        <f t="shared" si="97"/>
        <v>6.4330037274353588E-2</v>
      </c>
    </row>
    <row r="1513" spans="1:4">
      <c r="A1513" s="7">
        <f t="shared" si="95"/>
        <v>753</v>
      </c>
      <c r="B1513" s="4">
        <f t="shared" si="94"/>
        <v>0.12390488387076282</v>
      </c>
      <c r="C1513" s="4">
        <f t="shared" si="96"/>
        <v>1.0992750062437722</v>
      </c>
      <c r="D1513" s="34">
        <f t="shared" si="97"/>
        <v>6.4345273913893233E-2</v>
      </c>
    </row>
    <row r="1514" spans="1:4">
      <c r="A1514" s="7">
        <f t="shared" si="95"/>
        <v>753.5</v>
      </c>
      <c r="B1514" s="4">
        <f t="shared" si="94"/>
        <v>0.12399206012407826</v>
      </c>
      <c r="C1514" s="4">
        <f t="shared" si="96"/>
        <v>1.1003089962991046</v>
      </c>
      <c r="D1514" s="34">
        <f t="shared" si="97"/>
        <v>6.4360515395532156E-2</v>
      </c>
    </row>
    <row r="1515" spans="1:4">
      <c r="A1515" s="7">
        <f t="shared" si="95"/>
        <v>754</v>
      </c>
      <c r="B1515" s="4">
        <f t="shared" si="94"/>
        <v>0.12407924313926433</v>
      </c>
      <c r="C1515" s="4">
        <f t="shared" si="96"/>
        <v>1.1013434956423729</v>
      </c>
      <c r="D1515" s="34">
        <f t="shared" si="97"/>
        <v>6.4375761720955785E-2</v>
      </c>
    </row>
    <row r="1516" spans="1:4">
      <c r="A1516" s="7">
        <f t="shared" si="95"/>
        <v>754.5</v>
      </c>
      <c r="B1516" s="4">
        <f t="shared" si="94"/>
        <v>0.12416643291684504</v>
      </c>
      <c r="C1516" s="4">
        <f t="shared" si="96"/>
        <v>1.1023785045244243</v>
      </c>
      <c r="D1516" s="34">
        <f t="shared" si="97"/>
        <v>6.4391012891850577E-2</v>
      </c>
    </row>
    <row r="1517" spans="1:4">
      <c r="A1517" s="7">
        <f t="shared" si="95"/>
        <v>755</v>
      </c>
      <c r="B1517" s="4">
        <f t="shared" si="94"/>
        <v>0.1242536294573453</v>
      </c>
      <c r="C1517" s="4">
        <f t="shared" si="96"/>
        <v>1.1034140231962315</v>
      </c>
      <c r="D1517" s="34">
        <f t="shared" si="97"/>
        <v>6.4406268909903336E-2</v>
      </c>
    </row>
    <row r="1518" spans="1:4">
      <c r="A1518" s="7">
        <f t="shared" si="95"/>
        <v>755.5</v>
      </c>
      <c r="B1518" s="4">
        <f t="shared" si="94"/>
        <v>0.1243408327612896</v>
      </c>
      <c r="C1518" s="4">
        <f t="shared" si="96"/>
        <v>1.1044500519088887</v>
      </c>
      <c r="D1518" s="34">
        <f t="shared" si="97"/>
        <v>6.4421529776801545E-2</v>
      </c>
    </row>
    <row r="1519" spans="1:4">
      <c r="A1519" s="7">
        <f t="shared" si="95"/>
        <v>756</v>
      </c>
      <c r="B1519" s="4">
        <f t="shared" si="94"/>
        <v>0.12442804282920239</v>
      </c>
      <c r="C1519" s="4">
        <f t="shared" si="96"/>
        <v>1.105486590913614</v>
      </c>
      <c r="D1519" s="34">
        <f t="shared" si="97"/>
        <v>6.4436795494233395E-2</v>
      </c>
    </row>
    <row r="1520" spans="1:4">
      <c r="A1520" s="7">
        <f t="shared" si="95"/>
        <v>756.5</v>
      </c>
      <c r="B1520" s="4">
        <f t="shared" si="94"/>
        <v>0.12451525966160837</v>
      </c>
      <c r="C1520" s="4">
        <f t="shared" si="96"/>
        <v>1.1065236404617513</v>
      </c>
      <c r="D1520" s="34">
        <f t="shared" si="97"/>
        <v>6.4452066063887717E-2</v>
      </c>
    </row>
    <row r="1521" spans="1:4">
      <c r="A1521" s="7">
        <f t="shared" si="95"/>
        <v>757</v>
      </c>
      <c r="B1521" s="4">
        <f t="shared" si="94"/>
        <v>0.12460248325903223</v>
      </c>
      <c r="C1521" s="4">
        <f t="shared" si="96"/>
        <v>1.1075612008047657</v>
      </c>
      <c r="D1521" s="34">
        <f t="shared" si="97"/>
        <v>6.4467341487453811E-2</v>
      </c>
    </row>
    <row r="1522" spans="1:4">
      <c r="A1522" s="7">
        <f t="shared" si="95"/>
        <v>757.5</v>
      </c>
      <c r="B1522" s="4">
        <f t="shared" si="94"/>
        <v>0.12468971362199888</v>
      </c>
      <c r="C1522" s="4">
        <f t="shared" si="96"/>
        <v>1.1085992721942475</v>
      </c>
      <c r="D1522" s="34">
        <f t="shared" si="97"/>
        <v>6.4482621766621576E-2</v>
      </c>
    </row>
    <row r="1523" spans="1:4">
      <c r="A1523" s="7">
        <f t="shared" si="95"/>
        <v>758</v>
      </c>
      <c r="B1523" s="4">
        <f t="shared" si="94"/>
        <v>0.12477695075103279</v>
      </c>
      <c r="C1523" s="4">
        <f t="shared" si="96"/>
        <v>1.1096378548819117</v>
      </c>
      <c r="D1523" s="34">
        <f t="shared" si="97"/>
        <v>6.4497906903081839E-2</v>
      </c>
    </row>
    <row r="1524" spans="1:4">
      <c r="A1524" s="7">
        <f t="shared" si="95"/>
        <v>758.5</v>
      </c>
      <c r="B1524" s="4">
        <f t="shared" si="94"/>
        <v>0.1248641946466591</v>
      </c>
      <c r="C1524" s="4">
        <f t="shared" si="96"/>
        <v>1.1106769491195951</v>
      </c>
      <c r="D1524" s="34">
        <f t="shared" si="97"/>
        <v>6.451319689852561E-2</v>
      </c>
    </row>
    <row r="1525" spans="1:4">
      <c r="A1525" s="7">
        <f t="shared" si="95"/>
        <v>759</v>
      </c>
      <c r="B1525" s="4">
        <f t="shared" si="94"/>
        <v>0.12495144530940228</v>
      </c>
      <c r="C1525" s="4">
        <f t="shared" si="96"/>
        <v>1.1117165551592598</v>
      </c>
      <c r="D1525" s="34">
        <f t="shared" si="97"/>
        <v>6.4528491754644951E-2</v>
      </c>
    </row>
    <row r="1526" spans="1:4">
      <c r="A1526" s="7">
        <f t="shared" si="95"/>
        <v>759.5</v>
      </c>
      <c r="B1526" s="4">
        <f t="shared" si="94"/>
        <v>0.12503870273978768</v>
      </c>
      <c r="C1526" s="4">
        <f t="shared" si="96"/>
        <v>1.112756673252993</v>
      </c>
      <c r="D1526" s="34">
        <f t="shared" si="97"/>
        <v>6.4543791473132134E-2</v>
      </c>
    </row>
    <row r="1527" spans="1:4">
      <c r="A1527" s="7">
        <f t="shared" si="95"/>
        <v>760</v>
      </c>
      <c r="B1527" s="4">
        <f t="shared" si="94"/>
        <v>0.12512596693833977</v>
      </c>
      <c r="C1527" s="4">
        <f t="shared" si="96"/>
        <v>1.113797303653004</v>
      </c>
      <c r="D1527" s="34">
        <f t="shared" si="97"/>
        <v>6.4559096055680443E-2</v>
      </c>
    </row>
    <row r="1528" spans="1:4">
      <c r="A1528" s="7">
        <f t="shared" si="95"/>
        <v>760.5</v>
      </c>
      <c r="B1528" s="4">
        <f t="shared" si="94"/>
        <v>0.12521323790558392</v>
      </c>
      <c r="C1528" s="4">
        <f t="shared" si="96"/>
        <v>1.1148384466116275</v>
      </c>
      <c r="D1528" s="34">
        <f t="shared" si="97"/>
        <v>6.4574405503983412E-2</v>
      </c>
    </row>
    <row r="1529" spans="1:4">
      <c r="A1529" s="7">
        <f t="shared" si="95"/>
        <v>761</v>
      </c>
      <c r="B1529" s="4">
        <f t="shared" si="94"/>
        <v>0.12530051564204481</v>
      </c>
      <c r="C1529" s="4">
        <f t="shared" si="96"/>
        <v>1.1158801023813232</v>
      </c>
      <c r="D1529" s="34">
        <f t="shared" si="97"/>
        <v>6.4589719819735603E-2</v>
      </c>
    </row>
    <row r="1530" spans="1:4">
      <c r="A1530" s="7">
        <f t="shared" si="95"/>
        <v>761.5</v>
      </c>
      <c r="B1530" s="4">
        <f t="shared" si="94"/>
        <v>0.12538780014824802</v>
      </c>
      <c r="C1530" s="4">
        <f t="shared" si="96"/>
        <v>1.1169222712146731</v>
      </c>
      <c r="D1530" s="34">
        <f t="shared" si="97"/>
        <v>6.4605039004631604E-2</v>
      </c>
    </row>
    <row r="1531" spans="1:4">
      <c r="A1531" s="7">
        <f t="shared" si="95"/>
        <v>762</v>
      </c>
      <c r="B1531" s="4">
        <f t="shared" si="94"/>
        <v>0.12547509142471802</v>
      </c>
      <c r="C1531" s="4">
        <f t="shared" si="96"/>
        <v>1.1179649533643854</v>
      </c>
      <c r="D1531" s="34">
        <f t="shared" si="97"/>
        <v>6.4620363060367378E-2</v>
      </c>
    </row>
    <row r="1532" spans="1:4">
      <c r="A1532" s="7">
        <f t="shared" si="95"/>
        <v>762.5</v>
      </c>
      <c r="B1532" s="4">
        <f t="shared" si="94"/>
        <v>0.12556238947198017</v>
      </c>
      <c r="C1532" s="4">
        <f t="shared" si="96"/>
        <v>1.1190081490832919</v>
      </c>
      <c r="D1532" s="34">
        <f t="shared" si="97"/>
        <v>6.4635691988638971E-2</v>
      </c>
    </row>
    <row r="1533" spans="1:4">
      <c r="A1533" s="7">
        <f t="shared" si="95"/>
        <v>763</v>
      </c>
      <c r="B1533" s="4">
        <f t="shared" si="94"/>
        <v>0.12564969429055983</v>
      </c>
      <c r="C1533" s="4">
        <f t="shared" si="96"/>
        <v>1.12005185862435</v>
      </c>
      <c r="D1533" s="34">
        <f t="shared" si="97"/>
        <v>6.4651025791143207E-2</v>
      </c>
    </row>
    <row r="1534" spans="1:4">
      <c r="A1534" s="7">
        <f t="shared" si="95"/>
        <v>763.5</v>
      </c>
      <c r="B1534" s="4">
        <f t="shared" si="94"/>
        <v>0.12573700588098213</v>
      </c>
      <c r="C1534" s="4">
        <f t="shared" si="96"/>
        <v>1.1210960822406393</v>
      </c>
      <c r="D1534" s="34">
        <f t="shared" si="97"/>
        <v>6.4666364469577436E-2</v>
      </c>
    </row>
    <row r="1535" spans="1:4">
      <c r="A1535" s="7">
        <f t="shared" si="95"/>
        <v>764</v>
      </c>
      <c r="B1535" s="4">
        <f t="shared" si="94"/>
        <v>0.12582432424377221</v>
      </c>
      <c r="C1535" s="4">
        <f t="shared" si="96"/>
        <v>1.1221408201853671</v>
      </c>
      <c r="D1535" s="34">
        <f t="shared" si="97"/>
        <v>6.4681708025639897E-2</v>
      </c>
    </row>
    <row r="1536" spans="1:4">
      <c r="A1536" s="7">
        <f t="shared" si="95"/>
        <v>764.5</v>
      </c>
      <c r="B1536" s="4">
        <f t="shared" si="94"/>
        <v>0.12591164937945565</v>
      </c>
      <c r="C1536" s="4">
        <f t="shared" si="96"/>
        <v>1.1231860727118637</v>
      </c>
      <c r="D1536" s="34">
        <f t="shared" si="97"/>
        <v>6.469705646102912E-2</v>
      </c>
    </row>
    <row r="1537" spans="1:4">
      <c r="A1537" s="7">
        <f t="shared" si="95"/>
        <v>765</v>
      </c>
      <c r="B1537" s="4">
        <f t="shared" si="94"/>
        <v>0.12599898128855735</v>
      </c>
      <c r="C1537" s="4">
        <f t="shared" si="96"/>
        <v>1.1242318400735831</v>
      </c>
      <c r="D1537" s="34">
        <f t="shared" si="97"/>
        <v>6.4712409777444552E-2</v>
      </c>
    </row>
    <row r="1538" spans="1:4">
      <c r="A1538" s="7">
        <f t="shared" si="95"/>
        <v>765.5</v>
      </c>
      <c r="B1538" s="4">
        <f t="shared" si="94"/>
        <v>0.12608631997160313</v>
      </c>
      <c r="C1538" s="4">
        <f t="shared" si="96"/>
        <v>1.1252781225241075</v>
      </c>
      <c r="D1538" s="34">
        <f t="shared" si="97"/>
        <v>6.4727767976586026E-2</v>
      </c>
    </row>
    <row r="1539" spans="1:4">
      <c r="A1539" s="7">
        <f t="shared" si="95"/>
        <v>766</v>
      </c>
      <c r="B1539" s="4">
        <f t="shared" si="94"/>
        <v>0.12617366542911812</v>
      </c>
      <c r="C1539" s="4">
        <f t="shared" si="96"/>
        <v>1.1263249203171406</v>
      </c>
      <c r="D1539" s="34">
        <f t="shared" si="97"/>
        <v>6.4743131060154196E-2</v>
      </c>
    </row>
    <row r="1540" spans="1:4">
      <c r="A1540" s="7">
        <f t="shared" si="95"/>
        <v>766.5</v>
      </c>
      <c r="B1540" s="4">
        <f t="shared" si="94"/>
        <v>0.12626101766162789</v>
      </c>
      <c r="C1540" s="4">
        <f t="shared" si="96"/>
        <v>1.1273722337065122</v>
      </c>
      <c r="D1540" s="34">
        <f t="shared" si="97"/>
        <v>6.4758499029850133E-2</v>
      </c>
    </row>
    <row r="1541" spans="1:4">
      <c r="A1541" s="7">
        <f t="shared" si="95"/>
        <v>767</v>
      </c>
      <c r="B1541" s="4">
        <f t="shared" si="94"/>
        <v>0.12634837666965804</v>
      </c>
      <c r="C1541" s="4">
        <f t="shared" si="96"/>
        <v>1.1284200629461787</v>
      </c>
      <c r="D1541" s="34">
        <f t="shared" si="97"/>
        <v>6.4773871887375711E-2</v>
      </c>
    </row>
    <row r="1542" spans="1:4">
      <c r="A1542" s="7">
        <f t="shared" si="95"/>
        <v>767.5</v>
      </c>
      <c r="B1542" s="4">
        <f t="shared" si="94"/>
        <v>0.1264357424537339</v>
      </c>
      <c r="C1542" s="4">
        <f t="shared" si="96"/>
        <v>1.1294684082902195</v>
      </c>
      <c r="D1542" s="34">
        <f t="shared" si="97"/>
        <v>6.4789249634433402E-2</v>
      </c>
    </row>
    <row r="1543" spans="1:4">
      <c r="A1543" s="7">
        <f t="shared" si="95"/>
        <v>768</v>
      </c>
      <c r="B1543" s="4">
        <f t="shared" si="94"/>
        <v>0.12652311501438129</v>
      </c>
      <c r="C1543" s="4">
        <f t="shared" si="96"/>
        <v>1.1305172699928394</v>
      </c>
      <c r="D1543" s="34">
        <f t="shared" si="97"/>
        <v>6.4804632272726134E-2</v>
      </c>
    </row>
    <row r="1544" spans="1:4">
      <c r="A1544" s="7">
        <f t="shared" si="95"/>
        <v>768.5</v>
      </c>
      <c r="B1544" s="4">
        <f t="shared" si="94"/>
        <v>0.12661049435212579</v>
      </c>
      <c r="C1544" s="4">
        <f t="shared" si="96"/>
        <v>1.1315666483083695</v>
      </c>
      <c r="D1544" s="34">
        <f t="shared" si="97"/>
        <v>6.4820019803957615E-2</v>
      </c>
    </row>
    <row r="1545" spans="1:4">
      <c r="A1545" s="7">
        <f t="shared" si="95"/>
        <v>769</v>
      </c>
      <c r="B1545" s="4">
        <f t="shared" si="94"/>
        <v>0.12669788046749297</v>
      </c>
      <c r="C1545" s="4">
        <f t="shared" si="96"/>
        <v>1.1326165434912654</v>
      </c>
      <c r="D1545" s="34">
        <f t="shared" si="97"/>
        <v>6.4835412229832204E-2</v>
      </c>
    </row>
    <row r="1546" spans="1:4">
      <c r="A1546" s="7">
        <f t="shared" si="95"/>
        <v>769.5</v>
      </c>
      <c r="B1546" s="4">
        <f t="shared" ref="B1546:B1609" si="98">(EXP($B$3*A1546*10^6))-1</f>
        <v>0.12678527336100864</v>
      </c>
      <c r="C1546" s="4">
        <f t="shared" si="96"/>
        <v>1.1336669557961083</v>
      </c>
      <c r="D1546" s="34">
        <f t="shared" si="97"/>
        <v>6.48508095520548E-2</v>
      </c>
    </row>
    <row r="1547" spans="1:4">
      <c r="A1547" s="7">
        <f t="shared" si="95"/>
        <v>770</v>
      </c>
      <c r="B1547" s="4">
        <f t="shared" si="98"/>
        <v>0.12687267303319838</v>
      </c>
      <c r="C1547" s="4">
        <f t="shared" si="96"/>
        <v>1.1347178854776043</v>
      </c>
      <c r="D1547" s="34">
        <f t="shared" si="97"/>
        <v>6.4866211772331012E-2</v>
      </c>
    </row>
    <row r="1548" spans="1:4">
      <c r="A1548" s="7">
        <f t="shared" si="95"/>
        <v>770.5</v>
      </c>
      <c r="B1548" s="4">
        <f t="shared" si="98"/>
        <v>0.12696007948458821</v>
      </c>
      <c r="C1548" s="4">
        <f t="shared" si="96"/>
        <v>1.1357693327905856</v>
      </c>
      <c r="D1548" s="34">
        <f t="shared" si="97"/>
        <v>6.4881618892366891E-2</v>
      </c>
    </row>
    <row r="1549" spans="1:4">
      <c r="A1549" s="7">
        <f t="shared" si="95"/>
        <v>771</v>
      </c>
      <c r="B1549" s="4">
        <f t="shared" si="98"/>
        <v>0.1270474927157037</v>
      </c>
      <c r="C1549" s="4">
        <f t="shared" si="96"/>
        <v>1.1368212979900099</v>
      </c>
      <c r="D1549" s="34">
        <f t="shared" si="97"/>
        <v>6.4897030913869419E-2</v>
      </c>
    </row>
    <row r="1550" spans="1:4">
      <c r="A1550" s="7">
        <f t="shared" ref="A1550:A1613" si="99">A1549+0.5</f>
        <v>771.5</v>
      </c>
      <c r="B1550" s="4">
        <f t="shared" si="98"/>
        <v>0.12713491272707089</v>
      </c>
      <c r="C1550" s="4">
        <f t="shared" ref="C1550:C1613" si="100">(EXP($B$4*A1550*10^6))-1</f>
        <v>1.1378737813309598</v>
      </c>
      <c r="D1550" s="34">
        <f t="shared" ref="D1550:D1613" si="101">(1/137.88)*(C1550/B1550)</f>
        <v>6.4912447838545898E-2</v>
      </c>
    </row>
    <row r="1551" spans="1:4">
      <c r="A1551" s="7">
        <f t="shared" si="99"/>
        <v>772</v>
      </c>
      <c r="B1551" s="4">
        <f t="shared" si="98"/>
        <v>0.1272223395192158</v>
      </c>
      <c r="C1551" s="4">
        <f t="shared" si="100"/>
        <v>1.1389267830686443</v>
      </c>
      <c r="D1551" s="34">
        <f t="shared" si="101"/>
        <v>6.4927869668104363E-2</v>
      </c>
    </row>
    <row r="1552" spans="1:4">
      <c r="A1552" s="7">
        <f t="shared" si="99"/>
        <v>772.5</v>
      </c>
      <c r="B1552" s="4">
        <f t="shared" si="98"/>
        <v>0.12730977309266422</v>
      </c>
      <c r="C1552" s="4">
        <f t="shared" si="100"/>
        <v>1.1399803034583975</v>
      </c>
      <c r="D1552" s="34">
        <f t="shared" si="101"/>
        <v>6.4943296404253531E-2</v>
      </c>
    </row>
    <row r="1553" spans="1:4">
      <c r="A1553" s="7">
        <f t="shared" si="99"/>
        <v>773</v>
      </c>
      <c r="B1553" s="4">
        <f t="shared" si="98"/>
        <v>0.12739721344794219</v>
      </c>
      <c r="C1553" s="4">
        <f t="shared" si="100"/>
        <v>1.1410343427556797</v>
      </c>
      <c r="D1553" s="34">
        <f t="shared" si="101"/>
        <v>6.4958728048702744E-2</v>
      </c>
    </row>
    <row r="1554" spans="1:4">
      <c r="A1554" s="7">
        <f t="shared" si="99"/>
        <v>773.5</v>
      </c>
      <c r="B1554" s="4">
        <f t="shared" si="98"/>
        <v>0.12748466058557573</v>
      </c>
      <c r="C1554" s="4">
        <f t="shared" si="100"/>
        <v>1.1420889012160766</v>
      </c>
      <c r="D1554" s="34">
        <f t="shared" si="101"/>
        <v>6.4974164603161896E-2</v>
      </c>
    </row>
    <row r="1555" spans="1:4">
      <c r="A1555" s="7">
        <f t="shared" si="99"/>
        <v>774</v>
      </c>
      <c r="B1555" s="4">
        <f t="shared" si="98"/>
        <v>0.12757211450609085</v>
      </c>
      <c r="C1555" s="4">
        <f t="shared" si="100"/>
        <v>1.1431439790953002</v>
      </c>
      <c r="D1555" s="34">
        <f t="shared" si="101"/>
        <v>6.4989606069341607E-2</v>
      </c>
    </row>
    <row r="1556" spans="1:4">
      <c r="A1556" s="7">
        <f t="shared" si="99"/>
        <v>774.5</v>
      </c>
      <c r="B1556" s="4">
        <f t="shared" si="98"/>
        <v>0.12765957521001381</v>
      </c>
      <c r="C1556" s="4">
        <f t="shared" si="100"/>
        <v>1.1441995766491888</v>
      </c>
      <c r="D1556" s="34">
        <f t="shared" si="101"/>
        <v>6.5005052448953021E-2</v>
      </c>
    </row>
    <row r="1557" spans="1:4">
      <c r="A1557" s="7">
        <f t="shared" si="99"/>
        <v>775</v>
      </c>
      <c r="B1557" s="4">
        <f t="shared" si="98"/>
        <v>0.12774704269787063</v>
      </c>
      <c r="C1557" s="4">
        <f t="shared" si="100"/>
        <v>1.1452556941337058</v>
      </c>
      <c r="D1557" s="34">
        <f t="shared" si="101"/>
        <v>6.5020503743707991E-2</v>
      </c>
    </row>
    <row r="1558" spans="1:4">
      <c r="A1558" s="7">
        <f t="shared" si="99"/>
        <v>775.5</v>
      </c>
      <c r="B1558" s="4">
        <f t="shared" si="98"/>
        <v>0.12783451697018777</v>
      </c>
      <c r="C1558" s="4">
        <f t="shared" si="100"/>
        <v>1.1463123318049409</v>
      </c>
      <c r="D1558" s="34">
        <f t="shared" si="101"/>
        <v>6.5035959955318828E-2</v>
      </c>
    </row>
    <row r="1559" spans="1:4">
      <c r="A1559" s="7">
        <f t="shared" si="99"/>
        <v>776</v>
      </c>
      <c r="B1559" s="4">
        <f t="shared" si="98"/>
        <v>0.12792199802749105</v>
      </c>
      <c r="C1559" s="4">
        <f t="shared" si="100"/>
        <v>1.14736948991911</v>
      </c>
      <c r="D1559" s="34">
        <f t="shared" si="101"/>
        <v>6.5051421085498815E-2</v>
      </c>
    </row>
    <row r="1560" spans="1:4">
      <c r="A1560" s="7">
        <f t="shared" si="99"/>
        <v>776.5</v>
      </c>
      <c r="B1560" s="4">
        <f t="shared" si="98"/>
        <v>0.12800948587030714</v>
      </c>
      <c r="C1560" s="4">
        <f t="shared" si="100"/>
        <v>1.1484271687325558</v>
      </c>
      <c r="D1560" s="34">
        <f t="shared" si="101"/>
        <v>6.5066887135961468E-2</v>
      </c>
    </row>
    <row r="1561" spans="1:4">
      <c r="A1561" s="7">
        <f t="shared" si="99"/>
        <v>777</v>
      </c>
      <c r="B1561" s="4">
        <f t="shared" si="98"/>
        <v>0.12809698049916207</v>
      </c>
      <c r="C1561" s="4">
        <f t="shared" si="100"/>
        <v>1.1494853685017468</v>
      </c>
      <c r="D1561" s="34">
        <f t="shared" si="101"/>
        <v>6.5082358108421265E-2</v>
      </c>
    </row>
    <row r="1562" spans="1:4">
      <c r="A1562" s="7">
        <f t="shared" si="99"/>
        <v>777.5</v>
      </c>
      <c r="B1562" s="4">
        <f t="shared" si="98"/>
        <v>0.12818448191458254</v>
      </c>
      <c r="C1562" s="4">
        <f t="shared" si="100"/>
        <v>1.1505440894832777</v>
      </c>
      <c r="D1562" s="34">
        <f t="shared" si="101"/>
        <v>6.5097834004593014E-2</v>
      </c>
    </row>
    <row r="1563" spans="1:4">
      <c r="A1563" s="7">
        <f t="shared" si="99"/>
        <v>778</v>
      </c>
      <c r="B1563" s="4">
        <f t="shared" si="98"/>
        <v>0.12827199011709456</v>
      </c>
      <c r="C1563" s="4">
        <f t="shared" si="100"/>
        <v>1.151603331933869</v>
      </c>
      <c r="D1563" s="34">
        <f t="shared" si="101"/>
        <v>6.5113314826192453E-2</v>
      </c>
    </row>
    <row r="1564" spans="1:4">
      <c r="A1564" s="7">
        <f t="shared" si="99"/>
        <v>778.5</v>
      </c>
      <c r="B1564" s="4">
        <f t="shared" si="98"/>
        <v>0.12835950510722482</v>
      </c>
      <c r="C1564" s="4">
        <f t="shared" si="100"/>
        <v>1.1526630961103694</v>
      </c>
      <c r="D1564" s="34">
        <f t="shared" si="101"/>
        <v>6.5128800574935725E-2</v>
      </c>
    </row>
    <row r="1565" spans="1:4">
      <c r="A1565" s="7">
        <f t="shared" si="99"/>
        <v>779</v>
      </c>
      <c r="B1565" s="4">
        <f t="shared" si="98"/>
        <v>0.1284470268854998</v>
      </c>
      <c r="C1565" s="4">
        <f t="shared" si="100"/>
        <v>1.1537233822697526</v>
      </c>
      <c r="D1565" s="34">
        <f t="shared" si="101"/>
        <v>6.5144291252539635E-2</v>
      </c>
    </row>
    <row r="1566" spans="1:4">
      <c r="A1566" s="7">
        <f t="shared" si="99"/>
        <v>779.5</v>
      </c>
      <c r="B1566" s="4">
        <f t="shared" si="98"/>
        <v>0.12853455545244596</v>
      </c>
      <c r="C1566" s="4">
        <f t="shared" si="100"/>
        <v>1.154784190669119</v>
      </c>
      <c r="D1566" s="34">
        <f t="shared" si="101"/>
        <v>6.51597868607217E-2</v>
      </c>
    </row>
    <row r="1567" spans="1:4">
      <c r="A1567" s="7">
        <f t="shared" si="99"/>
        <v>780</v>
      </c>
      <c r="B1567" s="4">
        <f t="shared" si="98"/>
        <v>0.12862209080858999</v>
      </c>
      <c r="C1567" s="4">
        <f t="shared" si="100"/>
        <v>1.1558455215656966</v>
      </c>
      <c r="D1567" s="34">
        <f t="shared" si="101"/>
        <v>6.517528740120003E-2</v>
      </c>
    </row>
    <row r="1568" spans="1:4">
      <c r="A1568" s="7">
        <f t="shared" si="99"/>
        <v>780.5</v>
      </c>
      <c r="B1568" s="4">
        <f t="shared" si="98"/>
        <v>0.12870963295445836</v>
      </c>
      <c r="C1568" s="4">
        <f t="shared" si="100"/>
        <v>1.1569073752168388</v>
      </c>
      <c r="D1568" s="34">
        <f t="shared" si="101"/>
        <v>6.5190792875693321E-2</v>
      </c>
    </row>
    <row r="1569" spans="1:4">
      <c r="A1569" s="7">
        <f t="shared" si="99"/>
        <v>781</v>
      </c>
      <c r="B1569" s="4">
        <f t="shared" si="98"/>
        <v>0.12879718189057754</v>
      </c>
      <c r="C1569" s="4">
        <f t="shared" si="100"/>
        <v>1.1579697518800267</v>
      </c>
      <c r="D1569" s="34">
        <f t="shared" si="101"/>
        <v>6.5206303285921099E-2</v>
      </c>
    </row>
    <row r="1570" spans="1:4">
      <c r="A1570" s="7">
        <f t="shared" si="99"/>
        <v>781.5</v>
      </c>
      <c r="B1570" s="4">
        <f t="shared" si="98"/>
        <v>0.12888473761747465</v>
      </c>
      <c r="C1570" s="4">
        <f t="shared" si="100"/>
        <v>1.1590326518128684</v>
      </c>
      <c r="D1570" s="34">
        <f t="shared" si="101"/>
        <v>6.5221818633603143E-2</v>
      </c>
    </row>
    <row r="1571" spans="1:4">
      <c r="A1571" s="7">
        <f t="shared" si="99"/>
        <v>782</v>
      </c>
      <c r="B1571" s="4">
        <f t="shared" si="98"/>
        <v>0.12897230013567618</v>
      </c>
      <c r="C1571" s="4">
        <f t="shared" si="100"/>
        <v>1.1600960752730978</v>
      </c>
      <c r="D1571" s="34">
        <f t="shared" si="101"/>
        <v>6.5237338920460186E-2</v>
      </c>
    </row>
    <row r="1572" spans="1:4">
      <c r="A1572" s="7">
        <f t="shared" si="99"/>
        <v>782.5</v>
      </c>
      <c r="B1572" s="4">
        <f t="shared" si="98"/>
        <v>0.1290598694457088</v>
      </c>
      <c r="C1572" s="4">
        <f t="shared" si="100"/>
        <v>1.1611600225185761</v>
      </c>
      <c r="D1572" s="34">
        <f t="shared" si="101"/>
        <v>6.5252864148213519E-2</v>
      </c>
    </row>
    <row r="1573" spans="1:4">
      <c r="A1573" s="7">
        <f t="shared" si="99"/>
        <v>783</v>
      </c>
      <c r="B1573" s="4">
        <f t="shared" si="98"/>
        <v>0.12914744554809943</v>
      </c>
      <c r="C1573" s="4">
        <f t="shared" si="100"/>
        <v>1.1622244938072925</v>
      </c>
      <c r="D1573" s="34">
        <f t="shared" si="101"/>
        <v>6.5268394318585027E-2</v>
      </c>
    </row>
    <row r="1574" spans="1:4">
      <c r="A1574" s="7">
        <f t="shared" si="99"/>
        <v>783.5</v>
      </c>
      <c r="B1574" s="4">
        <f t="shared" si="98"/>
        <v>0.12923502844337498</v>
      </c>
      <c r="C1574" s="4">
        <f t="shared" si="100"/>
        <v>1.163289489397362</v>
      </c>
      <c r="D1574" s="34">
        <f t="shared" si="101"/>
        <v>6.5283929433297153E-2</v>
      </c>
    </row>
    <row r="1575" spans="1:4">
      <c r="A1575" s="7">
        <f t="shared" si="99"/>
        <v>784</v>
      </c>
      <c r="B1575" s="4">
        <f t="shared" si="98"/>
        <v>0.12932261813206236</v>
      </c>
      <c r="C1575" s="4">
        <f t="shared" si="100"/>
        <v>1.1643550095470272</v>
      </c>
      <c r="D1575" s="34">
        <f t="shared" si="101"/>
        <v>6.5299469494073031E-2</v>
      </c>
    </row>
    <row r="1576" spans="1:4">
      <c r="A1576" s="7">
        <f t="shared" si="99"/>
        <v>784.5</v>
      </c>
      <c r="B1576" s="4">
        <f t="shared" si="98"/>
        <v>0.12941021461468849</v>
      </c>
      <c r="C1576" s="4">
        <f t="shared" si="100"/>
        <v>1.1654210545146588</v>
      </c>
      <c r="D1576" s="34">
        <f t="shared" si="101"/>
        <v>6.5315014502636534E-2</v>
      </c>
    </row>
    <row r="1577" spans="1:4">
      <c r="A1577" s="7">
        <f t="shared" si="99"/>
        <v>785</v>
      </c>
      <c r="B1577" s="4">
        <f t="shared" si="98"/>
        <v>0.12949781789178028</v>
      </c>
      <c r="C1577" s="4">
        <f t="shared" si="100"/>
        <v>1.1664876245587532</v>
      </c>
      <c r="D1577" s="34">
        <f t="shared" si="101"/>
        <v>6.5330564460712059E-2</v>
      </c>
    </row>
    <row r="1578" spans="1:4">
      <c r="A1578" s="7">
        <f t="shared" si="99"/>
        <v>785.5</v>
      </c>
      <c r="B1578" s="4">
        <f t="shared" si="98"/>
        <v>0.12958542796386463</v>
      </c>
      <c r="C1578" s="4">
        <f t="shared" si="100"/>
        <v>1.167554719937935</v>
      </c>
      <c r="D1578" s="34">
        <f t="shared" si="101"/>
        <v>6.53461193700247E-2</v>
      </c>
    </row>
    <row r="1579" spans="1:4">
      <c r="A1579" s="7">
        <f t="shared" si="99"/>
        <v>786</v>
      </c>
      <c r="B1579" s="4">
        <f t="shared" si="98"/>
        <v>0.12967304483146869</v>
      </c>
      <c r="C1579" s="4">
        <f t="shared" si="100"/>
        <v>1.168622340910956</v>
      </c>
      <c r="D1579" s="34">
        <f t="shared" si="101"/>
        <v>6.5361679232300129E-2</v>
      </c>
    </row>
    <row r="1580" spans="1:4">
      <c r="A1580" s="7">
        <f t="shared" si="99"/>
        <v>786.5</v>
      </c>
      <c r="B1580" s="4">
        <f t="shared" si="98"/>
        <v>0.1297606684951198</v>
      </c>
      <c r="C1580" s="4">
        <f t="shared" si="100"/>
        <v>1.1696904877366956</v>
      </c>
      <c r="D1580" s="34">
        <f t="shared" si="101"/>
        <v>6.5377244049264524E-2</v>
      </c>
    </row>
    <row r="1581" spans="1:4">
      <c r="A1581" s="7">
        <f t="shared" si="99"/>
        <v>787</v>
      </c>
      <c r="B1581" s="4">
        <f t="shared" si="98"/>
        <v>0.12984829895534489</v>
      </c>
      <c r="C1581" s="4">
        <f t="shared" si="100"/>
        <v>1.1707591606741601</v>
      </c>
      <c r="D1581" s="34">
        <f t="shared" si="101"/>
        <v>6.5392813822644918E-2</v>
      </c>
    </row>
    <row r="1582" spans="1:4">
      <c r="A1582" s="7">
        <f t="shared" si="99"/>
        <v>787.5</v>
      </c>
      <c r="B1582" s="4">
        <f t="shared" si="98"/>
        <v>0.12993593621267086</v>
      </c>
      <c r="C1582" s="4">
        <f t="shared" si="100"/>
        <v>1.1718283599824848</v>
      </c>
      <c r="D1582" s="34">
        <f t="shared" si="101"/>
        <v>6.5408388554169083E-2</v>
      </c>
    </row>
    <row r="1583" spans="1:4">
      <c r="A1583" s="7">
        <f t="shared" si="99"/>
        <v>788</v>
      </c>
      <c r="B1583" s="4">
        <f t="shared" si="98"/>
        <v>0.1300235802676255</v>
      </c>
      <c r="C1583" s="4">
        <f t="shared" si="100"/>
        <v>1.1728980859209308</v>
      </c>
      <c r="D1583" s="34">
        <f t="shared" si="101"/>
        <v>6.5423968245564915E-2</v>
      </c>
    </row>
    <row r="1584" spans="1:4">
      <c r="A1584" s="7">
        <f t="shared" si="99"/>
        <v>788.5</v>
      </c>
      <c r="B1584" s="4">
        <f t="shared" si="98"/>
        <v>0.13011123112073575</v>
      </c>
      <c r="C1584" s="4">
        <f t="shared" si="100"/>
        <v>1.1739683387488884</v>
      </c>
      <c r="D1584" s="34">
        <f t="shared" si="101"/>
        <v>6.5439552898561446E-2</v>
      </c>
    </row>
    <row r="1585" spans="1:4">
      <c r="A1585" s="7">
        <f t="shared" si="99"/>
        <v>789</v>
      </c>
      <c r="B1585" s="4">
        <f t="shared" si="98"/>
        <v>0.13019888877252894</v>
      </c>
      <c r="C1585" s="4">
        <f t="shared" si="100"/>
        <v>1.1750391187258749</v>
      </c>
      <c r="D1585" s="34">
        <f t="shared" si="101"/>
        <v>6.545514251488814E-2</v>
      </c>
    </row>
    <row r="1586" spans="1:4">
      <c r="A1586" s="7">
        <f t="shared" si="99"/>
        <v>789.5</v>
      </c>
      <c r="B1586" s="4">
        <f t="shared" si="98"/>
        <v>0.13028655322353244</v>
      </c>
      <c r="C1586" s="4">
        <f t="shared" si="100"/>
        <v>1.1761104261115354</v>
      </c>
      <c r="D1586" s="34">
        <f t="shared" si="101"/>
        <v>6.54707370962751E-2</v>
      </c>
    </row>
    <row r="1587" spans="1:4">
      <c r="A1587" s="7">
        <f t="shared" si="99"/>
        <v>790</v>
      </c>
      <c r="B1587" s="4">
        <f t="shared" si="98"/>
        <v>0.13037422447427338</v>
      </c>
      <c r="C1587" s="4">
        <f t="shared" si="100"/>
        <v>1.1771822611656431</v>
      </c>
      <c r="D1587" s="34">
        <f t="shared" si="101"/>
        <v>6.5486336644453191E-2</v>
      </c>
    </row>
    <row r="1588" spans="1:4">
      <c r="A1588" s="7">
        <f t="shared" si="99"/>
        <v>790.5</v>
      </c>
      <c r="B1588" s="4">
        <f t="shared" si="98"/>
        <v>0.13046190252527978</v>
      </c>
      <c r="C1588" s="4">
        <f t="shared" si="100"/>
        <v>1.1782546241480993</v>
      </c>
      <c r="D1588" s="34">
        <f t="shared" si="101"/>
        <v>6.5501941161153529E-2</v>
      </c>
    </row>
    <row r="1589" spans="1:4">
      <c r="A1589" s="7">
        <f t="shared" si="99"/>
        <v>791</v>
      </c>
      <c r="B1589" s="4">
        <f t="shared" si="98"/>
        <v>0.13054958737707856</v>
      </c>
      <c r="C1589" s="4">
        <f t="shared" si="100"/>
        <v>1.1793275153189331</v>
      </c>
      <c r="D1589" s="34">
        <f t="shared" si="101"/>
        <v>6.5517550648108422E-2</v>
      </c>
    </row>
    <row r="1590" spans="1:4">
      <c r="A1590" s="7">
        <f t="shared" si="99"/>
        <v>791.5</v>
      </c>
      <c r="B1590" s="4">
        <f t="shared" si="98"/>
        <v>0.13063727903019751</v>
      </c>
      <c r="C1590" s="4">
        <f t="shared" si="100"/>
        <v>1.1804009349383016</v>
      </c>
      <c r="D1590" s="34">
        <f t="shared" si="101"/>
        <v>6.5533165107050359E-2</v>
      </c>
    </row>
    <row r="1591" spans="1:4">
      <c r="A1591" s="7">
        <f t="shared" si="99"/>
        <v>792</v>
      </c>
      <c r="B1591" s="4">
        <f t="shared" si="98"/>
        <v>0.13072497748516398</v>
      </c>
      <c r="C1591" s="4">
        <f t="shared" si="100"/>
        <v>1.1814748832664903</v>
      </c>
      <c r="D1591" s="34">
        <f t="shared" si="101"/>
        <v>6.5548784539712759E-2</v>
      </c>
    </row>
    <row r="1592" spans="1:4">
      <c r="A1592" s="7">
        <f t="shared" si="99"/>
        <v>792.5</v>
      </c>
      <c r="B1592" s="4">
        <f t="shared" si="98"/>
        <v>0.13081268274250579</v>
      </c>
      <c r="C1592" s="4">
        <f t="shared" si="100"/>
        <v>1.1825493605639128</v>
      </c>
      <c r="D1592" s="34">
        <f t="shared" si="101"/>
        <v>6.5564408947829417E-2</v>
      </c>
    </row>
    <row r="1593" spans="1:4">
      <c r="A1593" s="7">
        <f t="shared" si="99"/>
        <v>793</v>
      </c>
      <c r="B1593" s="4">
        <f t="shared" si="98"/>
        <v>0.13090039480275029</v>
      </c>
      <c r="C1593" s="4">
        <f t="shared" si="100"/>
        <v>1.18362436709111</v>
      </c>
      <c r="D1593" s="34">
        <f t="shared" si="101"/>
        <v>6.5580038333135027E-2</v>
      </c>
    </row>
    <row r="1594" spans="1:4">
      <c r="A1594" s="7">
        <f t="shared" si="99"/>
        <v>793.5</v>
      </c>
      <c r="B1594" s="4">
        <f t="shared" si="98"/>
        <v>0.13098811366642549</v>
      </c>
      <c r="C1594" s="4">
        <f t="shared" si="100"/>
        <v>1.1846999031087537</v>
      </c>
      <c r="D1594" s="34">
        <f t="shared" si="101"/>
        <v>6.5595672697364688E-2</v>
      </c>
    </row>
    <row r="1595" spans="1:4">
      <c r="A1595" s="7">
        <f t="shared" si="99"/>
        <v>794</v>
      </c>
      <c r="B1595" s="4">
        <f t="shared" si="98"/>
        <v>0.13107583933405875</v>
      </c>
      <c r="C1595" s="4">
        <f t="shared" si="100"/>
        <v>1.1857759688776413</v>
      </c>
      <c r="D1595" s="34">
        <f t="shared" si="101"/>
        <v>6.5611312042254344E-2</v>
      </c>
    </row>
    <row r="1596" spans="1:4">
      <c r="A1596" s="7">
        <f t="shared" si="99"/>
        <v>794.5</v>
      </c>
      <c r="B1596" s="4">
        <f t="shared" si="98"/>
        <v>0.1311635718061781</v>
      </c>
      <c r="C1596" s="4">
        <f t="shared" si="100"/>
        <v>1.1868525646586998</v>
      </c>
      <c r="D1596" s="34">
        <f t="shared" si="101"/>
        <v>6.5626956369540385E-2</v>
      </c>
    </row>
    <row r="1597" spans="1:4">
      <c r="A1597" s="7">
        <f t="shared" si="99"/>
        <v>795</v>
      </c>
      <c r="B1597" s="4">
        <f t="shared" si="98"/>
        <v>0.13125131108331112</v>
      </c>
      <c r="C1597" s="4">
        <f t="shared" si="100"/>
        <v>1.187929690712985</v>
      </c>
      <c r="D1597" s="34">
        <f t="shared" si="101"/>
        <v>6.5642605680959989E-2</v>
      </c>
    </row>
    <row r="1598" spans="1:4">
      <c r="A1598" s="7">
        <f t="shared" si="99"/>
        <v>795.5</v>
      </c>
      <c r="B1598" s="4">
        <f t="shared" si="98"/>
        <v>0.13133905716598582</v>
      </c>
      <c r="C1598" s="4">
        <f t="shared" si="100"/>
        <v>1.1890073473016813</v>
      </c>
      <c r="D1598" s="34">
        <f t="shared" si="101"/>
        <v>6.565825997825088E-2</v>
      </c>
    </row>
    <row r="1599" spans="1:4">
      <c r="A1599" s="7">
        <f t="shared" si="99"/>
        <v>796</v>
      </c>
      <c r="B1599" s="4">
        <f t="shared" si="98"/>
        <v>0.13142681005473</v>
      </c>
      <c r="C1599" s="4">
        <f t="shared" si="100"/>
        <v>1.190085534686101</v>
      </c>
      <c r="D1599" s="34">
        <f t="shared" si="101"/>
        <v>6.5673919263151415E-2</v>
      </c>
    </row>
    <row r="1600" spans="1:4">
      <c r="A1600" s="7">
        <f t="shared" si="99"/>
        <v>796.5</v>
      </c>
      <c r="B1600" s="4">
        <f t="shared" si="98"/>
        <v>0.13151456975007147</v>
      </c>
      <c r="C1600" s="4">
        <f t="shared" si="100"/>
        <v>1.1911642531276856</v>
      </c>
      <c r="D1600" s="34">
        <f t="shared" si="101"/>
        <v>6.5689583537400717E-2</v>
      </c>
    </row>
    <row r="1601" spans="1:5">
      <c r="A1601" s="7">
        <f t="shared" si="99"/>
        <v>797</v>
      </c>
      <c r="B1601" s="4">
        <f t="shared" si="98"/>
        <v>0.13160233625253848</v>
      </c>
      <c r="C1601" s="4">
        <f t="shared" si="100"/>
        <v>1.1922435028880054</v>
      </c>
      <c r="D1601" s="34">
        <f t="shared" si="101"/>
        <v>6.5705252802738312E-2</v>
      </c>
    </row>
    <row r="1602" spans="1:5">
      <c r="A1602" s="7">
        <f t="shared" si="99"/>
        <v>797.5</v>
      </c>
      <c r="B1602" s="4">
        <f t="shared" si="98"/>
        <v>0.13169010956265859</v>
      </c>
      <c r="C1602" s="4">
        <f t="shared" si="100"/>
        <v>1.1933232842287591</v>
      </c>
      <c r="D1602" s="34">
        <f t="shared" si="101"/>
        <v>6.5720927060904683E-2</v>
      </c>
    </row>
    <row r="1603" spans="1:5">
      <c r="A1603" s="7">
        <f t="shared" si="99"/>
        <v>798</v>
      </c>
      <c r="B1603" s="4">
        <f t="shared" si="98"/>
        <v>0.13177788968096027</v>
      </c>
      <c r="C1603" s="4">
        <f t="shared" si="100"/>
        <v>1.1944035974117755</v>
      </c>
      <c r="D1603" s="34">
        <f t="shared" si="101"/>
        <v>6.5736606313640616E-2</v>
      </c>
    </row>
    <row r="1604" spans="1:5">
      <c r="A1604" s="7">
        <f t="shared" si="99"/>
        <v>798.5</v>
      </c>
      <c r="B1604" s="4">
        <f t="shared" si="98"/>
        <v>0.13186567660797155</v>
      </c>
      <c r="C1604" s="4">
        <f t="shared" si="100"/>
        <v>1.1954844426990108</v>
      </c>
      <c r="D1604" s="34">
        <f t="shared" si="101"/>
        <v>6.5752290562687651E-2</v>
      </c>
    </row>
    <row r="1605" spans="1:5">
      <c r="A1605" s="7">
        <f t="shared" si="99"/>
        <v>799</v>
      </c>
      <c r="B1605" s="4">
        <f t="shared" si="98"/>
        <v>0.13195347034422023</v>
      </c>
      <c r="C1605" s="4">
        <f t="shared" si="100"/>
        <v>1.1965658203525513</v>
      </c>
      <c r="D1605" s="34">
        <f t="shared" si="101"/>
        <v>6.5767979809788227E-2</v>
      </c>
    </row>
    <row r="1606" spans="1:5">
      <c r="A1606" s="7">
        <f t="shared" si="99"/>
        <v>799.5</v>
      </c>
      <c r="B1606" s="4">
        <f t="shared" si="98"/>
        <v>0.13204127089023476</v>
      </c>
      <c r="C1606" s="4">
        <f t="shared" si="100"/>
        <v>1.1976477306346118</v>
      </c>
      <c r="D1606" s="34">
        <f t="shared" si="101"/>
        <v>6.5783674056685032E-2</v>
      </c>
    </row>
    <row r="1607" spans="1:5">
      <c r="A1607" s="7">
        <f t="shared" si="99"/>
        <v>800</v>
      </c>
      <c r="B1607" s="4">
        <f t="shared" si="98"/>
        <v>0.13212907824654319</v>
      </c>
      <c r="C1607" s="4">
        <f t="shared" si="100"/>
        <v>1.1987301738075362</v>
      </c>
      <c r="D1607" s="34">
        <f t="shared" si="101"/>
        <v>6.5799373305121617E-2</v>
      </c>
      <c r="E1607" s="2">
        <f>1/C1607</f>
        <v>0.83421609120231954</v>
      </c>
    </row>
    <row r="1608" spans="1:5">
      <c r="A1608" s="7">
        <f t="shared" si="99"/>
        <v>800.5</v>
      </c>
      <c r="B1608" s="4">
        <f t="shared" si="98"/>
        <v>0.13221689241367374</v>
      </c>
      <c r="C1608" s="4">
        <f t="shared" si="100"/>
        <v>1.1998131501337985</v>
      </c>
      <c r="D1608" s="34">
        <f t="shared" si="101"/>
        <v>6.5815077556842183E-2</v>
      </c>
    </row>
    <row r="1609" spans="1:5">
      <c r="A1609" s="7">
        <f t="shared" si="99"/>
        <v>801</v>
      </c>
      <c r="B1609" s="4">
        <f t="shared" si="98"/>
        <v>0.13230471339215488</v>
      </c>
      <c r="C1609" s="4">
        <f t="shared" si="100"/>
        <v>1.2008966598760011</v>
      </c>
      <c r="D1609" s="34">
        <f t="shared" si="101"/>
        <v>6.5830786813591377E-2</v>
      </c>
    </row>
    <row r="1610" spans="1:5">
      <c r="A1610" s="7">
        <f t="shared" si="99"/>
        <v>801.5</v>
      </c>
      <c r="B1610" s="4">
        <f t="shared" ref="B1610:B1673" si="102">(EXP($B$3*A1610*10^6))-1</f>
        <v>0.13239254118251487</v>
      </c>
      <c r="C1610" s="4">
        <f t="shared" si="100"/>
        <v>1.2019807032968766</v>
      </c>
      <c r="D1610" s="34">
        <f t="shared" si="101"/>
        <v>6.5846501077114705E-2</v>
      </c>
    </row>
    <row r="1611" spans="1:5">
      <c r="A1611" s="7">
        <f t="shared" si="99"/>
        <v>802</v>
      </c>
      <c r="B1611" s="4">
        <f t="shared" si="102"/>
        <v>0.13248037578528193</v>
      </c>
      <c r="C1611" s="4">
        <f t="shared" si="100"/>
        <v>1.2030652806592852</v>
      </c>
      <c r="D1611" s="34">
        <f t="shared" si="101"/>
        <v>6.5862220349158229E-2</v>
      </c>
    </row>
    <row r="1612" spans="1:5">
      <c r="A1612" s="7">
        <f t="shared" si="99"/>
        <v>802.5</v>
      </c>
      <c r="B1612" s="4">
        <f t="shared" si="102"/>
        <v>0.13256821720098455</v>
      </c>
      <c r="C1612" s="4">
        <f t="shared" si="100"/>
        <v>1.2041503922262189</v>
      </c>
      <c r="D1612" s="34">
        <f t="shared" si="101"/>
        <v>6.5877944631468663E-2</v>
      </c>
    </row>
    <row r="1613" spans="1:5">
      <c r="A1613" s="7">
        <f t="shared" si="99"/>
        <v>803</v>
      </c>
      <c r="B1613" s="4">
        <f t="shared" si="102"/>
        <v>0.1326560654301514</v>
      </c>
      <c r="C1613" s="4">
        <f t="shared" si="100"/>
        <v>1.2052360382607978</v>
      </c>
      <c r="D1613" s="34">
        <f t="shared" si="101"/>
        <v>6.5893673925793206E-2</v>
      </c>
    </row>
    <row r="1614" spans="1:5">
      <c r="A1614" s="7">
        <f t="shared" ref="A1614:A1677" si="103">A1613+0.5</f>
        <v>803.5</v>
      </c>
      <c r="B1614" s="4">
        <f t="shared" si="102"/>
        <v>0.13274392047331074</v>
      </c>
      <c r="C1614" s="4">
        <f t="shared" ref="C1614:C1677" si="104">(EXP($B$4*A1614*10^6))-1</f>
        <v>1.2063222190262715</v>
      </c>
      <c r="D1614" s="34">
        <f t="shared" ref="D1614:D1677" si="105">(1/137.88)*(C1614/B1614)</f>
        <v>6.590940823387996E-2</v>
      </c>
    </row>
    <row r="1615" spans="1:5">
      <c r="A1615" s="7">
        <f t="shared" si="103"/>
        <v>804</v>
      </c>
      <c r="B1615" s="4">
        <f t="shared" si="102"/>
        <v>0.13283178233099102</v>
      </c>
      <c r="C1615" s="4">
        <f t="shared" si="104"/>
        <v>1.2074089347860206</v>
      </c>
      <c r="D1615" s="34">
        <f t="shared" si="105"/>
        <v>6.5925147557477623E-2</v>
      </c>
    </row>
    <row r="1616" spans="1:5">
      <c r="A1616" s="7">
        <f t="shared" si="103"/>
        <v>804.5</v>
      </c>
      <c r="B1616" s="4">
        <f t="shared" si="102"/>
        <v>0.13291965100372094</v>
      </c>
      <c r="C1616" s="4">
        <f t="shared" si="104"/>
        <v>1.2084961858035537</v>
      </c>
      <c r="D1616" s="34">
        <f t="shared" si="105"/>
        <v>6.5940891898335352E-2</v>
      </c>
    </row>
    <row r="1617" spans="1:4">
      <c r="A1617" s="7">
        <f t="shared" si="103"/>
        <v>805</v>
      </c>
      <c r="B1617" s="4">
        <f t="shared" si="102"/>
        <v>0.13300752649202918</v>
      </c>
      <c r="C1617" s="4">
        <f t="shared" si="104"/>
        <v>1.2095839723425108</v>
      </c>
      <c r="D1617" s="34">
        <f t="shared" si="105"/>
        <v>6.5956641258203066E-2</v>
      </c>
    </row>
    <row r="1618" spans="1:4">
      <c r="A1618" s="7">
        <f t="shared" si="103"/>
        <v>805.5</v>
      </c>
      <c r="B1618" s="4">
        <f t="shared" si="102"/>
        <v>0.13309540879644421</v>
      </c>
      <c r="C1618" s="4">
        <f t="shared" si="104"/>
        <v>1.2106722946666602</v>
      </c>
      <c r="D1618" s="34">
        <f t="shared" si="105"/>
        <v>6.5972395638831366E-2</v>
      </c>
    </row>
    <row r="1619" spans="1:4">
      <c r="A1619" s="7">
        <f t="shared" si="103"/>
        <v>806</v>
      </c>
      <c r="B1619" s="4">
        <f t="shared" si="102"/>
        <v>0.13318329791749495</v>
      </c>
      <c r="C1619" s="4">
        <f t="shared" si="104"/>
        <v>1.2117611530399013</v>
      </c>
      <c r="D1619" s="34">
        <f t="shared" si="105"/>
        <v>6.5988155041971364E-2</v>
      </c>
    </row>
    <row r="1620" spans="1:4">
      <c r="A1620" s="7">
        <f t="shared" si="103"/>
        <v>806.5</v>
      </c>
      <c r="B1620" s="4">
        <f t="shared" si="102"/>
        <v>0.13327119385571007</v>
      </c>
      <c r="C1620" s="4">
        <f t="shared" si="104"/>
        <v>1.2128505477262626</v>
      </c>
      <c r="D1620" s="34">
        <f t="shared" si="105"/>
        <v>6.6003919469374867E-2</v>
      </c>
    </row>
    <row r="1621" spans="1:4">
      <c r="A1621" s="7">
        <f t="shared" si="103"/>
        <v>807</v>
      </c>
      <c r="B1621" s="4">
        <f t="shared" si="102"/>
        <v>0.13335909661161804</v>
      </c>
      <c r="C1621" s="4">
        <f t="shared" si="104"/>
        <v>1.2139404789899038</v>
      </c>
      <c r="D1621" s="34">
        <f t="shared" si="105"/>
        <v>6.6019688922794584E-2</v>
      </c>
    </row>
    <row r="1622" spans="1:4">
      <c r="A1622" s="7">
        <f t="shared" si="103"/>
        <v>807.5</v>
      </c>
      <c r="B1622" s="4">
        <f t="shared" si="102"/>
        <v>0.13344700618574801</v>
      </c>
      <c r="C1622" s="4">
        <f t="shared" si="104"/>
        <v>1.2150309470951139</v>
      </c>
      <c r="D1622" s="34">
        <f t="shared" si="105"/>
        <v>6.6035463403983446E-2</v>
      </c>
    </row>
    <row r="1623" spans="1:4">
      <c r="A1623" s="7">
        <f t="shared" si="103"/>
        <v>808</v>
      </c>
      <c r="B1623" s="4">
        <f t="shared" si="102"/>
        <v>0.13353492257862887</v>
      </c>
      <c r="C1623" s="4">
        <f t="shared" si="104"/>
        <v>1.2161219523063123</v>
      </c>
      <c r="D1623" s="34">
        <f t="shared" si="105"/>
        <v>6.6051242914695205E-2</v>
      </c>
    </row>
    <row r="1624" spans="1:4">
      <c r="A1624" s="7">
        <f t="shared" si="103"/>
        <v>808.5</v>
      </c>
      <c r="B1624" s="4">
        <f t="shared" si="102"/>
        <v>0.13362284579078954</v>
      </c>
      <c r="C1624" s="4">
        <f t="shared" si="104"/>
        <v>1.217213494888048</v>
      </c>
      <c r="D1624" s="34">
        <f t="shared" si="105"/>
        <v>6.6067027456684246E-2</v>
      </c>
    </row>
    <row r="1625" spans="1:4">
      <c r="A1625" s="7">
        <f t="shared" si="103"/>
        <v>809</v>
      </c>
      <c r="B1625" s="4">
        <f t="shared" si="102"/>
        <v>0.13371077582275848</v>
      </c>
      <c r="C1625" s="4">
        <f t="shared" si="104"/>
        <v>1.2183055751050009</v>
      </c>
      <c r="D1625" s="34">
        <f t="shared" si="105"/>
        <v>6.6082817031705848E-2</v>
      </c>
    </row>
    <row r="1626" spans="1:4">
      <c r="A1626" s="7">
        <f t="shared" si="103"/>
        <v>809.5</v>
      </c>
      <c r="B1626" s="4">
        <f t="shared" si="102"/>
        <v>0.13379871267506527</v>
      </c>
      <c r="C1626" s="4">
        <f t="shared" si="104"/>
        <v>1.2193981932219815</v>
      </c>
      <c r="D1626" s="34">
        <f t="shared" si="105"/>
        <v>6.6098611641515426E-2</v>
      </c>
    </row>
    <row r="1627" spans="1:4">
      <c r="A1627" s="7">
        <f t="shared" si="103"/>
        <v>810</v>
      </c>
      <c r="B1627" s="4">
        <f t="shared" si="102"/>
        <v>0.1338866563482386</v>
      </c>
      <c r="C1627" s="4">
        <f t="shared" si="104"/>
        <v>1.2204913495039307</v>
      </c>
      <c r="D1627" s="34">
        <f t="shared" si="105"/>
        <v>6.6114411287869504E-2</v>
      </c>
    </row>
    <row r="1628" spans="1:4">
      <c r="A1628" s="7">
        <f t="shared" si="103"/>
        <v>810.5</v>
      </c>
      <c r="B1628" s="4">
        <f t="shared" si="102"/>
        <v>0.1339746068428076</v>
      </c>
      <c r="C1628" s="4">
        <f t="shared" si="104"/>
        <v>1.2215850442159195</v>
      </c>
      <c r="D1628" s="34">
        <f t="shared" si="105"/>
        <v>6.6130215972525025E-2</v>
      </c>
    </row>
    <row r="1629" spans="1:4">
      <c r="A1629" s="7">
        <f t="shared" si="103"/>
        <v>811</v>
      </c>
      <c r="B1629" s="4">
        <f t="shared" si="102"/>
        <v>0.1340625641593014</v>
      </c>
      <c r="C1629" s="4">
        <f t="shared" si="104"/>
        <v>1.2226792776231492</v>
      </c>
      <c r="D1629" s="34">
        <f t="shared" si="105"/>
        <v>6.6146025697239597E-2</v>
      </c>
    </row>
    <row r="1630" spans="1:4">
      <c r="A1630" s="7">
        <f t="shared" si="103"/>
        <v>811.5</v>
      </c>
      <c r="B1630" s="4">
        <f t="shared" si="102"/>
        <v>0.13415052829824936</v>
      </c>
      <c r="C1630" s="4">
        <f t="shared" si="104"/>
        <v>1.2237740499909524</v>
      </c>
      <c r="D1630" s="34">
        <f t="shared" si="105"/>
        <v>6.6161840463771382E-2</v>
      </c>
    </row>
    <row r="1631" spans="1:4">
      <c r="A1631" s="7">
        <f t="shared" si="103"/>
        <v>812</v>
      </c>
      <c r="B1631" s="4">
        <f t="shared" si="102"/>
        <v>0.13423849926018017</v>
      </c>
      <c r="C1631" s="4">
        <f t="shared" si="104"/>
        <v>1.2248693615847923</v>
      </c>
      <c r="D1631" s="34">
        <f t="shared" si="105"/>
        <v>6.6177660273879585E-2</v>
      </c>
    </row>
    <row r="1632" spans="1:4">
      <c r="A1632" s="7">
        <f t="shared" si="103"/>
        <v>812.5</v>
      </c>
      <c r="B1632" s="4">
        <f t="shared" si="102"/>
        <v>0.13432647704562339</v>
      </c>
      <c r="C1632" s="4">
        <f t="shared" si="104"/>
        <v>1.2259652126702623</v>
      </c>
      <c r="D1632" s="34">
        <f t="shared" si="105"/>
        <v>6.6193485129323576E-2</v>
      </c>
    </row>
    <row r="1633" spans="1:4">
      <c r="A1633" s="7">
        <f t="shared" si="103"/>
        <v>813</v>
      </c>
      <c r="B1633" s="4">
        <f t="shared" si="102"/>
        <v>0.1344144616551084</v>
      </c>
      <c r="C1633" s="4">
        <f t="shared" si="104"/>
        <v>1.227061603513087</v>
      </c>
      <c r="D1633" s="34">
        <f t="shared" si="105"/>
        <v>6.6209315031863503E-2</v>
      </c>
    </row>
    <row r="1634" spans="1:4">
      <c r="A1634" s="7">
        <f t="shared" si="103"/>
        <v>813.5</v>
      </c>
      <c r="B1634" s="4">
        <f t="shared" si="102"/>
        <v>0.13450245308916409</v>
      </c>
      <c r="C1634" s="4">
        <f t="shared" si="104"/>
        <v>1.2281585343791224</v>
      </c>
      <c r="D1634" s="34">
        <f t="shared" si="105"/>
        <v>6.622514998326047E-2</v>
      </c>
    </row>
    <row r="1635" spans="1:4">
      <c r="A1635" s="7">
        <f t="shared" si="103"/>
        <v>814</v>
      </c>
      <c r="B1635" s="4">
        <f t="shared" si="102"/>
        <v>0.13459045134832026</v>
      </c>
      <c r="C1635" s="4">
        <f t="shared" si="104"/>
        <v>1.2292560055343547</v>
      </c>
      <c r="D1635" s="34">
        <f t="shared" si="105"/>
        <v>6.624098998527575E-2</v>
      </c>
    </row>
    <row r="1636" spans="1:4">
      <c r="A1636" s="7">
        <f t="shared" si="103"/>
        <v>814.5</v>
      </c>
      <c r="B1636" s="4">
        <f t="shared" si="102"/>
        <v>0.13467845643310605</v>
      </c>
      <c r="C1636" s="4">
        <f t="shared" si="104"/>
        <v>1.2303540172449008</v>
      </c>
      <c r="D1636" s="34">
        <f t="shared" si="105"/>
        <v>6.6256835039671613E-2</v>
      </c>
    </row>
    <row r="1637" spans="1:4">
      <c r="A1637" s="7">
        <f t="shared" si="103"/>
        <v>815</v>
      </c>
      <c r="B1637" s="4">
        <f t="shared" si="102"/>
        <v>0.13476646834405082</v>
      </c>
      <c r="C1637" s="4">
        <f t="shared" si="104"/>
        <v>1.2314525697770096</v>
      </c>
      <c r="D1637" s="34">
        <f t="shared" si="105"/>
        <v>6.6272685148210872E-2</v>
      </c>
    </row>
    <row r="1638" spans="1:4">
      <c r="A1638" s="7">
        <f t="shared" si="103"/>
        <v>815.5</v>
      </c>
      <c r="B1638" s="4">
        <f t="shared" si="102"/>
        <v>0.13485448708168435</v>
      </c>
      <c r="C1638" s="4">
        <f t="shared" si="104"/>
        <v>1.2325516633970603</v>
      </c>
      <c r="D1638" s="34">
        <f t="shared" si="105"/>
        <v>6.6288540312656824E-2</v>
      </c>
    </row>
    <row r="1639" spans="1:4">
      <c r="A1639" s="7">
        <f t="shared" si="103"/>
        <v>816</v>
      </c>
      <c r="B1639" s="4">
        <f t="shared" si="102"/>
        <v>0.13494251264653601</v>
      </c>
      <c r="C1639" s="4">
        <f t="shared" si="104"/>
        <v>1.2336512983715648</v>
      </c>
      <c r="D1639" s="34">
        <f t="shared" si="105"/>
        <v>6.6304400534773697E-2</v>
      </c>
    </row>
    <row r="1640" spans="1:4">
      <c r="A1640" s="7">
        <f t="shared" si="103"/>
        <v>816.5</v>
      </c>
      <c r="B1640" s="4">
        <f t="shared" si="102"/>
        <v>0.13503054503913514</v>
      </c>
      <c r="C1640" s="4">
        <f t="shared" si="104"/>
        <v>1.2347514749671644</v>
      </c>
      <c r="D1640" s="34">
        <f t="shared" si="105"/>
        <v>6.6320265816326288E-2</v>
      </c>
    </row>
    <row r="1641" spans="1:4">
      <c r="A1641" s="7">
        <f t="shared" si="103"/>
        <v>817</v>
      </c>
      <c r="B1641" s="4">
        <f t="shared" si="102"/>
        <v>0.13511858426001155</v>
      </c>
      <c r="C1641" s="4">
        <f t="shared" si="104"/>
        <v>1.2358521934506328</v>
      </c>
      <c r="D1641" s="34">
        <f t="shared" si="105"/>
        <v>6.6336136159079864E-2</v>
      </c>
    </row>
    <row r="1642" spans="1:4">
      <c r="A1642" s="7">
        <f t="shared" si="103"/>
        <v>817.5</v>
      </c>
      <c r="B1642" s="4">
        <f t="shared" si="102"/>
        <v>0.13520663030969504</v>
      </c>
      <c r="C1642" s="4">
        <f t="shared" si="104"/>
        <v>1.2369534540888747</v>
      </c>
      <c r="D1642" s="34">
        <f t="shared" si="105"/>
        <v>6.6352011564800431E-2</v>
      </c>
    </row>
    <row r="1643" spans="1:4">
      <c r="A1643" s="7">
        <f t="shared" si="103"/>
        <v>818</v>
      </c>
      <c r="B1643" s="4">
        <f t="shared" si="102"/>
        <v>0.13529468318871496</v>
      </c>
      <c r="C1643" s="4">
        <f t="shared" si="104"/>
        <v>1.2380552571489263</v>
      </c>
      <c r="D1643" s="34">
        <f t="shared" si="105"/>
        <v>6.6367892035254797E-2</v>
      </c>
    </row>
    <row r="1644" spans="1:4">
      <c r="A1644" s="7">
        <f t="shared" si="103"/>
        <v>818.5</v>
      </c>
      <c r="B1644" s="4">
        <f t="shared" si="102"/>
        <v>0.13538274289760133</v>
      </c>
      <c r="C1644" s="4">
        <f t="shared" si="104"/>
        <v>1.2391576028979552</v>
      </c>
      <c r="D1644" s="34">
        <f t="shared" si="105"/>
        <v>6.6383777572210145E-2</v>
      </c>
    </row>
    <row r="1645" spans="1:4">
      <c r="A1645" s="7">
        <f t="shared" si="103"/>
        <v>819</v>
      </c>
      <c r="B1645" s="4">
        <f t="shared" si="102"/>
        <v>0.1354708094368835</v>
      </c>
      <c r="C1645" s="4">
        <f t="shared" si="104"/>
        <v>1.2402604916032618</v>
      </c>
      <c r="D1645" s="34">
        <f t="shared" si="105"/>
        <v>6.6399668177434701E-2</v>
      </c>
    </row>
    <row r="1646" spans="1:4">
      <c r="A1646" s="7">
        <f t="shared" si="103"/>
        <v>819.5</v>
      </c>
      <c r="B1646" s="4">
        <f t="shared" si="102"/>
        <v>0.13555888280709172</v>
      </c>
      <c r="C1646" s="4">
        <f t="shared" si="104"/>
        <v>1.2413639235322766</v>
      </c>
      <c r="D1646" s="34">
        <f t="shared" si="105"/>
        <v>6.6415563852696854E-2</v>
      </c>
    </row>
    <row r="1647" spans="1:4">
      <c r="A1647" s="7">
        <f t="shared" si="103"/>
        <v>820</v>
      </c>
      <c r="B1647" s="4">
        <f t="shared" si="102"/>
        <v>0.13564696300875578</v>
      </c>
      <c r="C1647" s="4">
        <f t="shared" si="104"/>
        <v>1.2424678989525622</v>
      </c>
      <c r="D1647" s="34">
        <f t="shared" si="105"/>
        <v>6.6431464599765885E-2</v>
      </c>
    </row>
    <row r="1648" spans="1:4">
      <c r="A1648" s="7">
        <f t="shared" si="103"/>
        <v>820.5</v>
      </c>
      <c r="B1648" s="4">
        <f t="shared" si="102"/>
        <v>0.13573505004240527</v>
      </c>
      <c r="C1648" s="4">
        <f t="shared" si="104"/>
        <v>1.2435724181318135</v>
      </c>
      <c r="D1648" s="34">
        <f t="shared" si="105"/>
        <v>6.6447370420411919E-2</v>
      </c>
    </row>
    <row r="1649" spans="1:4">
      <c r="A1649" s="7">
        <f t="shared" si="103"/>
        <v>821</v>
      </c>
      <c r="B1649" s="4">
        <f t="shared" si="102"/>
        <v>0.1358231439085702</v>
      </c>
      <c r="C1649" s="4">
        <f t="shared" si="104"/>
        <v>1.2446774813378565</v>
      </c>
      <c r="D1649" s="34">
        <f t="shared" si="105"/>
        <v>6.6463281316405456E-2</v>
      </c>
    </row>
    <row r="1650" spans="1:4">
      <c r="A1650" s="7">
        <f t="shared" si="103"/>
        <v>821.5</v>
      </c>
      <c r="B1650" s="4">
        <f t="shared" si="102"/>
        <v>0.13591124460778059</v>
      </c>
      <c r="C1650" s="4">
        <f t="shared" si="104"/>
        <v>1.2457830888386505</v>
      </c>
      <c r="D1650" s="34">
        <f t="shared" si="105"/>
        <v>6.6479197289517733E-2</v>
      </c>
    </row>
    <row r="1651" spans="1:4">
      <c r="A1651" s="7">
        <f t="shared" si="103"/>
        <v>822</v>
      </c>
      <c r="B1651" s="4">
        <f t="shared" si="102"/>
        <v>0.13599935214056669</v>
      </c>
      <c r="C1651" s="4">
        <f t="shared" si="104"/>
        <v>1.2468892409022851</v>
      </c>
      <c r="D1651" s="34">
        <f t="shared" si="105"/>
        <v>6.6495118341520512E-2</v>
      </c>
    </row>
    <row r="1652" spans="1:4">
      <c r="A1652" s="7">
        <f t="shared" si="103"/>
        <v>822.5</v>
      </c>
      <c r="B1652" s="4">
        <f t="shared" si="102"/>
        <v>0.13608746650745807</v>
      </c>
      <c r="C1652" s="4">
        <f t="shared" si="104"/>
        <v>1.2479959377969827</v>
      </c>
      <c r="D1652" s="34">
        <f t="shared" si="105"/>
        <v>6.6511044474186515E-2</v>
      </c>
    </row>
    <row r="1653" spans="1:4">
      <c r="A1653" s="7">
        <f t="shared" si="103"/>
        <v>823</v>
      </c>
      <c r="B1653" s="4">
        <f t="shared" si="102"/>
        <v>0.13617558770898519</v>
      </c>
      <c r="C1653" s="4">
        <f t="shared" si="104"/>
        <v>1.2491031797910979</v>
      </c>
      <c r="D1653" s="34">
        <f t="shared" si="105"/>
        <v>6.6526975689288753E-2</v>
      </c>
    </row>
    <row r="1654" spans="1:4">
      <c r="A1654" s="7">
        <f t="shared" si="103"/>
        <v>823.5</v>
      </c>
      <c r="B1654" s="4">
        <f t="shared" si="102"/>
        <v>0.13626371574567808</v>
      </c>
      <c r="C1654" s="4">
        <f t="shared" si="104"/>
        <v>1.2502109671531176</v>
      </c>
      <c r="D1654" s="34">
        <f t="shared" si="105"/>
        <v>6.6542911988601156E-2</v>
      </c>
    </row>
    <row r="1655" spans="1:4">
      <c r="A1655" s="7">
        <f t="shared" si="103"/>
        <v>824</v>
      </c>
      <c r="B1655" s="4">
        <f t="shared" si="102"/>
        <v>0.13635185061806698</v>
      </c>
      <c r="C1655" s="4">
        <f t="shared" si="104"/>
        <v>1.25131930015166</v>
      </c>
      <c r="D1655" s="34">
        <f t="shared" si="105"/>
        <v>6.6558853373898108E-2</v>
      </c>
    </row>
    <row r="1656" spans="1:4">
      <c r="A1656" s="7">
        <f t="shared" si="103"/>
        <v>824.5</v>
      </c>
      <c r="B1656" s="4">
        <f t="shared" si="102"/>
        <v>0.13643999232668214</v>
      </c>
      <c r="C1656" s="4">
        <f t="shared" si="104"/>
        <v>1.2524281790554777</v>
      </c>
      <c r="D1656" s="34">
        <f t="shared" si="105"/>
        <v>6.6574799846954816E-2</v>
      </c>
    </row>
    <row r="1657" spans="1:4">
      <c r="A1657" s="7">
        <f t="shared" si="103"/>
        <v>825</v>
      </c>
      <c r="B1657" s="4">
        <f t="shared" si="102"/>
        <v>0.13652814087205356</v>
      </c>
      <c r="C1657" s="4">
        <f t="shared" si="104"/>
        <v>1.2535376041334532</v>
      </c>
      <c r="D1657" s="34">
        <f t="shared" si="105"/>
        <v>6.6590751409547094E-2</v>
      </c>
    </row>
    <row r="1658" spans="1:4">
      <c r="A1658" s="7">
        <f t="shared" si="103"/>
        <v>825.5</v>
      </c>
      <c r="B1658" s="4">
        <f t="shared" si="102"/>
        <v>0.13661629625471172</v>
      </c>
      <c r="C1658" s="4">
        <f t="shared" si="104"/>
        <v>1.2546475756546025</v>
      </c>
      <c r="D1658" s="34">
        <f t="shared" si="105"/>
        <v>6.6606708063451356E-2</v>
      </c>
    </row>
    <row r="1659" spans="1:4">
      <c r="A1659" s="7">
        <f t="shared" si="103"/>
        <v>826</v>
      </c>
      <c r="B1659" s="4">
        <f t="shared" si="102"/>
        <v>0.13670445847518686</v>
      </c>
      <c r="C1659" s="4">
        <f t="shared" si="104"/>
        <v>1.2557580938880748</v>
      </c>
      <c r="D1659" s="34">
        <f t="shared" si="105"/>
        <v>6.6622669810444735E-2</v>
      </c>
    </row>
    <row r="1660" spans="1:4">
      <c r="A1660" s="7">
        <f t="shared" si="103"/>
        <v>826.5</v>
      </c>
      <c r="B1660" s="4">
        <f t="shared" si="102"/>
        <v>0.13679262753400945</v>
      </c>
      <c r="C1660" s="4">
        <f t="shared" si="104"/>
        <v>1.2568691591031507</v>
      </c>
      <c r="D1660" s="34">
        <f t="shared" si="105"/>
        <v>6.6638636652304906E-2</v>
      </c>
    </row>
    <row r="1661" spans="1:4">
      <c r="A1661" s="7">
        <f t="shared" si="103"/>
        <v>827</v>
      </c>
      <c r="B1661" s="4">
        <f t="shared" si="102"/>
        <v>0.13688080343170994</v>
      </c>
      <c r="C1661" s="4">
        <f t="shared" si="104"/>
        <v>1.2579807715692439</v>
      </c>
      <c r="D1661" s="34">
        <f t="shared" si="105"/>
        <v>6.6654608590810252E-2</v>
      </c>
    </row>
    <row r="1662" spans="1:4">
      <c r="A1662" s="7">
        <f t="shared" si="103"/>
        <v>827.5</v>
      </c>
      <c r="B1662" s="4">
        <f t="shared" si="102"/>
        <v>0.13696898616881859</v>
      </c>
      <c r="C1662" s="4">
        <f t="shared" si="104"/>
        <v>1.2590929315559016</v>
      </c>
      <c r="D1662" s="34">
        <f t="shared" si="105"/>
        <v>6.6670585627739962E-2</v>
      </c>
    </row>
    <row r="1663" spans="1:4">
      <c r="A1663" s="7">
        <f t="shared" si="103"/>
        <v>828</v>
      </c>
      <c r="B1663" s="4">
        <f t="shared" si="102"/>
        <v>0.13705717574586607</v>
      </c>
      <c r="C1663" s="4">
        <f t="shared" si="104"/>
        <v>1.2602056393328023</v>
      </c>
      <c r="D1663" s="34">
        <f t="shared" si="105"/>
        <v>6.6686567764873625E-2</v>
      </c>
    </row>
    <row r="1664" spans="1:4">
      <c r="A1664" s="7">
        <f t="shared" si="103"/>
        <v>828.5</v>
      </c>
      <c r="B1664" s="4">
        <f t="shared" si="102"/>
        <v>0.13714537216338307</v>
      </c>
      <c r="C1664" s="4">
        <f t="shared" si="104"/>
        <v>1.261318895169758</v>
      </c>
      <c r="D1664" s="34">
        <f t="shared" si="105"/>
        <v>6.6702555003991512E-2</v>
      </c>
    </row>
    <row r="1665" spans="1:4">
      <c r="A1665" s="7">
        <f t="shared" si="103"/>
        <v>829</v>
      </c>
      <c r="B1665" s="4">
        <f t="shared" si="102"/>
        <v>0.13723357542189984</v>
      </c>
      <c r="C1665" s="4">
        <f t="shared" si="104"/>
        <v>1.2624326993367139</v>
      </c>
      <c r="D1665" s="34">
        <f t="shared" si="105"/>
        <v>6.6718547346874824E-2</v>
      </c>
    </row>
    <row r="1666" spans="1:4">
      <c r="A1666" s="7">
        <f t="shared" si="103"/>
        <v>829.5</v>
      </c>
      <c r="B1666" s="4">
        <f t="shared" si="102"/>
        <v>0.13732178552194729</v>
      </c>
      <c r="C1666" s="4">
        <f t="shared" si="104"/>
        <v>1.263547052103748</v>
      </c>
      <c r="D1666" s="34">
        <f t="shared" si="105"/>
        <v>6.6734544795305092E-2</v>
      </c>
    </row>
    <row r="1667" spans="1:4">
      <c r="A1667" s="7">
        <f t="shared" si="103"/>
        <v>830</v>
      </c>
      <c r="B1667" s="4">
        <f t="shared" si="102"/>
        <v>0.13741000246405588</v>
      </c>
      <c r="C1667" s="4">
        <f t="shared" si="104"/>
        <v>1.2646619537410708</v>
      </c>
      <c r="D1667" s="34">
        <f t="shared" si="105"/>
        <v>6.6750547351064698E-2</v>
      </c>
    </row>
    <row r="1668" spans="1:4">
      <c r="A1668" s="7">
        <f t="shared" si="103"/>
        <v>830.5</v>
      </c>
      <c r="B1668" s="4">
        <f t="shared" si="102"/>
        <v>0.13749822624875629</v>
      </c>
      <c r="C1668" s="4">
        <f t="shared" si="104"/>
        <v>1.2657774045190266</v>
      </c>
      <c r="D1668" s="34">
        <f t="shared" si="105"/>
        <v>6.676655501593666E-2</v>
      </c>
    </row>
    <row r="1669" spans="1:4">
      <c r="A1669" s="7">
        <f t="shared" si="103"/>
        <v>831</v>
      </c>
      <c r="B1669" s="4">
        <f t="shared" si="102"/>
        <v>0.13758645687657967</v>
      </c>
      <c r="C1669" s="4">
        <f t="shared" si="104"/>
        <v>1.2668934047080924</v>
      </c>
      <c r="D1669" s="34">
        <f t="shared" si="105"/>
        <v>6.6782567791704397E-2</v>
      </c>
    </row>
    <row r="1670" spans="1:4">
      <c r="A1670" s="7">
        <f t="shared" si="103"/>
        <v>831.5</v>
      </c>
      <c r="B1670" s="4">
        <f t="shared" si="102"/>
        <v>0.13767469434805624</v>
      </c>
      <c r="C1670" s="4">
        <f t="shared" si="104"/>
        <v>1.2680099545788792</v>
      </c>
      <c r="D1670" s="34">
        <f t="shared" si="105"/>
        <v>6.6798585680152511E-2</v>
      </c>
    </row>
    <row r="1671" spans="1:4">
      <c r="A1671" s="7">
        <f t="shared" si="103"/>
        <v>832</v>
      </c>
      <c r="B1671" s="4">
        <f t="shared" si="102"/>
        <v>0.13776293866371736</v>
      </c>
      <c r="C1671" s="4">
        <f t="shared" si="104"/>
        <v>1.26912705440213</v>
      </c>
      <c r="D1671" s="34">
        <f t="shared" si="105"/>
        <v>6.6814608683065616E-2</v>
      </c>
    </row>
    <row r="1672" spans="1:4">
      <c r="A1672" s="7">
        <f t="shared" si="103"/>
        <v>832.5</v>
      </c>
      <c r="B1672" s="4">
        <f t="shared" si="102"/>
        <v>0.1378511898240935</v>
      </c>
      <c r="C1672" s="4">
        <f t="shared" si="104"/>
        <v>1.2702447044487215</v>
      </c>
      <c r="D1672" s="34">
        <f t="shared" si="105"/>
        <v>6.6830636802229518E-2</v>
      </c>
    </row>
    <row r="1673" spans="1:4">
      <c r="A1673" s="7">
        <f t="shared" si="103"/>
        <v>833</v>
      </c>
      <c r="B1673" s="4">
        <f t="shared" si="102"/>
        <v>0.13793944782971579</v>
      </c>
      <c r="C1673" s="4">
        <f t="shared" si="104"/>
        <v>1.2713629049896649</v>
      </c>
      <c r="D1673" s="34">
        <f t="shared" si="105"/>
        <v>6.6846670039430386E-2</v>
      </c>
    </row>
    <row r="1674" spans="1:4">
      <c r="A1674" s="7">
        <f t="shared" si="103"/>
        <v>833.5</v>
      </c>
      <c r="B1674" s="4">
        <f t="shared" ref="B1674:B1737" si="106">(EXP($B$3*A1674*10^6))-1</f>
        <v>0.13802771268111513</v>
      </c>
      <c r="C1674" s="4">
        <f t="shared" si="104"/>
        <v>1.2724816562961041</v>
      </c>
      <c r="D1674" s="34">
        <f t="shared" si="105"/>
        <v>6.6862708396455153E-2</v>
      </c>
    </row>
    <row r="1675" spans="1:4">
      <c r="A1675" s="7">
        <f t="shared" si="103"/>
        <v>834</v>
      </c>
      <c r="B1675" s="4">
        <f t="shared" si="106"/>
        <v>0.13811598437882244</v>
      </c>
      <c r="C1675" s="4">
        <f t="shared" si="104"/>
        <v>1.2736009586393164</v>
      </c>
      <c r="D1675" s="34">
        <f t="shared" si="105"/>
        <v>6.6878751875091416E-2</v>
      </c>
    </row>
    <row r="1676" spans="1:4">
      <c r="A1676" s="7">
        <f t="shared" si="103"/>
        <v>834.5</v>
      </c>
      <c r="B1676" s="4">
        <f t="shared" si="106"/>
        <v>0.13820426292336885</v>
      </c>
      <c r="C1676" s="4">
        <f t="shared" si="104"/>
        <v>1.2747208122907128</v>
      </c>
      <c r="D1676" s="34">
        <f t="shared" si="105"/>
        <v>6.6894800477127328E-2</v>
      </c>
    </row>
    <row r="1677" spans="1:4">
      <c r="A1677" s="7">
        <f t="shared" si="103"/>
        <v>835</v>
      </c>
      <c r="B1677" s="4">
        <f t="shared" si="106"/>
        <v>0.13829254831528548</v>
      </c>
      <c r="C1677" s="4">
        <f t="shared" si="104"/>
        <v>1.2758412175218381</v>
      </c>
      <c r="D1677" s="34">
        <f t="shared" si="105"/>
        <v>6.6910854204351763E-2</v>
      </c>
    </row>
    <row r="1678" spans="1:4">
      <c r="A1678" s="7">
        <f t="shared" ref="A1678:A1741" si="107">A1677+0.5</f>
        <v>835.5</v>
      </c>
      <c r="B1678" s="4">
        <f t="shared" si="106"/>
        <v>0.13838084055510325</v>
      </c>
      <c r="C1678" s="4">
        <f t="shared" ref="C1678:C1741" si="108">(EXP($B$4*A1678*10^6))-1</f>
        <v>1.2769621746043711</v>
      </c>
      <c r="D1678" s="34">
        <f t="shared" ref="D1678:D1741" si="109">(1/137.88)*(C1678/B1678)</f>
        <v>6.692691305855436E-2</v>
      </c>
    </row>
    <row r="1679" spans="1:4">
      <c r="A1679" s="7">
        <f t="shared" si="107"/>
        <v>836</v>
      </c>
      <c r="B1679" s="4">
        <f t="shared" si="106"/>
        <v>0.1384691396433535</v>
      </c>
      <c r="C1679" s="4">
        <f t="shared" si="108"/>
        <v>1.2780836838101237</v>
      </c>
      <c r="D1679" s="34">
        <f t="shared" si="109"/>
        <v>6.6942977041525173E-2</v>
      </c>
    </row>
    <row r="1680" spans="1:4">
      <c r="A1680" s="7">
        <f t="shared" si="107"/>
        <v>836.5</v>
      </c>
      <c r="B1680" s="4">
        <f t="shared" si="106"/>
        <v>0.13855744558056737</v>
      </c>
      <c r="C1680" s="4">
        <f t="shared" si="108"/>
        <v>1.2792057454110424</v>
      </c>
      <c r="D1680" s="34">
        <f t="shared" si="109"/>
        <v>6.6959046155055102E-2</v>
      </c>
    </row>
    <row r="1681" spans="1:4">
      <c r="A1681" s="7">
        <f t="shared" si="107"/>
        <v>837</v>
      </c>
      <c r="B1681" s="4">
        <f t="shared" si="106"/>
        <v>0.13864575836727622</v>
      </c>
      <c r="C1681" s="4">
        <f t="shared" si="108"/>
        <v>1.2803283596792077</v>
      </c>
      <c r="D1681" s="34">
        <f t="shared" si="109"/>
        <v>6.6975120400935645E-2</v>
      </c>
    </row>
    <row r="1682" spans="1:4">
      <c r="A1682" s="7">
        <f t="shared" si="107"/>
        <v>837.5</v>
      </c>
      <c r="B1682" s="4">
        <f t="shared" si="106"/>
        <v>0.13873407800401139</v>
      </c>
      <c r="C1682" s="4">
        <f t="shared" si="108"/>
        <v>1.2814515268868329</v>
      </c>
      <c r="D1682" s="34">
        <f t="shared" si="109"/>
        <v>6.6991199780958868E-2</v>
      </c>
    </row>
    <row r="1683" spans="1:4">
      <c r="A1683" s="7">
        <f t="shared" si="107"/>
        <v>838</v>
      </c>
      <c r="B1683" s="4">
        <f t="shared" si="106"/>
        <v>0.13882240449130379</v>
      </c>
      <c r="C1683" s="4">
        <f t="shared" si="108"/>
        <v>1.282575247306267</v>
      </c>
      <c r="D1683" s="34">
        <f t="shared" si="109"/>
        <v>6.700728429691781E-2</v>
      </c>
    </row>
    <row r="1684" spans="1:4">
      <c r="A1684" s="7">
        <f t="shared" si="107"/>
        <v>838.5</v>
      </c>
      <c r="B1684" s="4">
        <f t="shared" si="106"/>
        <v>0.13891073782968522</v>
      </c>
      <c r="C1684" s="4">
        <f t="shared" si="108"/>
        <v>1.2836995212099924</v>
      </c>
      <c r="D1684" s="34">
        <f t="shared" si="109"/>
        <v>6.7023373950605772E-2</v>
      </c>
    </row>
    <row r="1685" spans="1:4">
      <c r="A1685" s="7">
        <f t="shared" si="107"/>
        <v>839</v>
      </c>
      <c r="B1685" s="4">
        <f t="shared" si="106"/>
        <v>0.13899907801968681</v>
      </c>
      <c r="C1685" s="4">
        <f t="shared" si="108"/>
        <v>1.2848243488706252</v>
      </c>
      <c r="D1685" s="34">
        <f t="shared" si="109"/>
        <v>6.7039468743816985E-2</v>
      </c>
    </row>
    <row r="1686" spans="1:4">
      <c r="A1686" s="7">
        <f t="shared" si="107"/>
        <v>839.5</v>
      </c>
      <c r="B1686" s="4">
        <f t="shared" si="106"/>
        <v>0.13908742506184013</v>
      </c>
      <c r="C1686" s="4">
        <f t="shared" si="108"/>
        <v>1.2859497305609171</v>
      </c>
      <c r="D1686" s="34">
        <f t="shared" si="109"/>
        <v>6.7055568678346222E-2</v>
      </c>
    </row>
    <row r="1687" spans="1:4">
      <c r="A1687" s="7">
        <f t="shared" si="107"/>
        <v>840</v>
      </c>
      <c r="B1687" s="4">
        <f t="shared" si="106"/>
        <v>0.13917577895667677</v>
      </c>
      <c r="C1687" s="4">
        <f t="shared" si="108"/>
        <v>1.2870756665537524</v>
      </c>
      <c r="D1687" s="34">
        <f t="shared" si="109"/>
        <v>6.7071673755988867E-2</v>
      </c>
    </row>
    <row r="1688" spans="1:4">
      <c r="A1688" s="7">
        <f t="shared" si="107"/>
        <v>840.5</v>
      </c>
      <c r="B1688" s="4">
        <f t="shared" si="106"/>
        <v>0.13926413970472806</v>
      </c>
      <c r="C1688" s="4">
        <f t="shared" si="108"/>
        <v>1.2882021571221514</v>
      </c>
      <c r="D1688" s="34">
        <f t="shared" si="109"/>
        <v>6.7087783978541135E-2</v>
      </c>
    </row>
    <row r="1689" spans="1:4">
      <c r="A1689" s="7">
        <f t="shared" si="107"/>
        <v>841</v>
      </c>
      <c r="B1689" s="4">
        <f t="shared" si="106"/>
        <v>0.1393525073065256</v>
      </c>
      <c r="C1689" s="4">
        <f t="shared" si="108"/>
        <v>1.289329202539268</v>
      </c>
      <c r="D1689" s="34">
        <f t="shared" si="109"/>
        <v>6.7103899347799825E-2</v>
      </c>
    </row>
    <row r="1690" spans="1:4">
      <c r="A1690" s="7">
        <f t="shared" si="107"/>
        <v>841.5</v>
      </c>
      <c r="B1690" s="4">
        <f t="shared" si="106"/>
        <v>0.13944088176260117</v>
      </c>
      <c r="C1690" s="4">
        <f t="shared" si="108"/>
        <v>1.2904568030783907</v>
      </c>
      <c r="D1690" s="34">
        <f t="shared" si="109"/>
        <v>6.7120019865562236E-2</v>
      </c>
    </row>
    <row r="1691" spans="1:4">
      <c r="A1691" s="7">
        <f t="shared" si="107"/>
        <v>842</v>
      </c>
      <c r="B1691" s="4">
        <f t="shared" si="106"/>
        <v>0.13952926307348612</v>
      </c>
      <c r="C1691" s="4">
        <f t="shared" si="108"/>
        <v>1.2915849590129431</v>
      </c>
      <c r="D1691" s="34">
        <f t="shared" si="109"/>
        <v>6.7136145533626637E-2</v>
      </c>
    </row>
    <row r="1692" spans="1:4">
      <c r="A1692" s="7">
        <f t="shared" si="107"/>
        <v>842.5</v>
      </c>
      <c r="B1692" s="4">
        <f t="shared" si="106"/>
        <v>0.1396176512397127</v>
      </c>
      <c r="C1692" s="4">
        <f t="shared" si="108"/>
        <v>1.2927136706164832</v>
      </c>
      <c r="D1692" s="34">
        <f t="shared" si="109"/>
        <v>6.7152276353791535E-2</v>
      </c>
    </row>
    <row r="1693" spans="1:4">
      <c r="A1693" s="7">
        <f t="shared" si="107"/>
        <v>843</v>
      </c>
      <c r="B1693" s="4">
        <f t="shared" si="106"/>
        <v>0.13970604626181204</v>
      </c>
      <c r="C1693" s="4">
        <f t="shared" si="108"/>
        <v>1.2938429381627032</v>
      </c>
      <c r="D1693" s="34">
        <f t="shared" si="109"/>
        <v>6.7168412327856614E-2</v>
      </c>
    </row>
    <row r="1694" spans="1:4">
      <c r="A1694" s="7">
        <f t="shared" si="107"/>
        <v>843.5</v>
      </c>
      <c r="B1694" s="4">
        <f t="shared" si="106"/>
        <v>0.13979444814031616</v>
      </c>
      <c r="C1694" s="4">
        <f t="shared" si="108"/>
        <v>1.2949727619254312</v>
      </c>
      <c r="D1694" s="34">
        <f t="shared" si="109"/>
        <v>6.7184553457621837E-2</v>
      </c>
    </row>
    <row r="1695" spans="1:4">
      <c r="A1695" s="7">
        <f t="shared" si="107"/>
        <v>844</v>
      </c>
      <c r="B1695" s="4">
        <f t="shared" si="106"/>
        <v>0.13988285687575708</v>
      </c>
      <c r="C1695" s="4">
        <f t="shared" si="108"/>
        <v>1.2961031421786289</v>
      </c>
      <c r="D1695" s="34">
        <f t="shared" si="109"/>
        <v>6.7200699744887862E-2</v>
      </c>
    </row>
    <row r="1696" spans="1:4">
      <c r="A1696" s="7">
        <f t="shared" si="107"/>
        <v>844.5</v>
      </c>
      <c r="B1696" s="4">
        <f t="shared" si="106"/>
        <v>0.13997127246866636</v>
      </c>
      <c r="C1696" s="4">
        <f t="shared" si="108"/>
        <v>1.2972340791963939</v>
      </c>
      <c r="D1696" s="34">
        <f t="shared" si="109"/>
        <v>6.721685119145622E-2</v>
      </c>
    </row>
    <row r="1697" spans="1:4">
      <c r="A1697" s="7">
        <f t="shared" si="107"/>
        <v>845</v>
      </c>
      <c r="B1697" s="4">
        <f t="shared" si="106"/>
        <v>0.14005969491957604</v>
      </c>
      <c r="C1697" s="4">
        <f t="shared" si="108"/>
        <v>1.2983655732529584</v>
      </c>
      <c r="D1697" s="34">
        <f t="shared" si="109"/>
        <v>6.7233007799128899E-2</v>
      </c>
    </row>
    <row r="1698" spans="1:4">
      <c r="A1698" s="7">
        <f t="shared" si="107"/>
        <v>845.5</v>
      </c>
      <c r="B1698" s="4">
        <f t="shared" si="106"/>
        <v>0.14014812422901812</v>
      </c>
      <c r="C1698" s="4">
        <f t="shared" si="108"/>
        <v>1.2994976246226901</v>
      </c>
      <c r="D1698" s="34">
        <f t="shared" si="109"/>
        <v>6.7249169569708639E-2</v>
      </c>
    </row>
    <row r="1699" spans="1:4">
      <c r="A1699" s="7">
        <f t="shared" si="107"/>
        <v>846</v>
      </c>
      <c r="B1699" s="4">
        <f t="shared" si="106"/>
        <v>0.14023656039752441</v>
      </c>
      <c r="C1699" s="4">
        <f t="shared" si="108"/>
        <v>1.3006302335800917</v>
      </c>
      <c r="D1699" s="34">
        <f t="shared" si="109"/>
        <v>6.7265336504998871E-2</v>
      </c>
    </row>
    <row r="1700" spans="1:4">
      <c r="A1700" s="7">
        <f t="shared" si="107"/>
        <v>846.5</v>
      </c>
      <c r="B1700" s="4">
        <f t="shared" si="106"/>
        <v>0.14032500342562715</v>
      </c>
      <c r="C1700" s="4">
        <f t="shared" si="108"/>
        <v>1.3017634003998002</v>
      </c>
      <c r="D1700" s="34">
        <f t="shared" si="109"/>
        <v>6.7281508606803556E-2</v>
      </c>
    </row>
    <row r="1701" spans="1:4">
      <c r="A1701" s="7">
        <f t="shared" si="107"/>
        <v>847</v>
      </c>
      <c r="B1701" s="4">
        <f t="shared" si="106"/>
        <v>0.14041345331385813</v>
      </c>
      <c r="C1701" s="4">
        <f t="shared" si="108"/>
        <v>1.3028971253565889</v>
      </c>
      <c r="D1701" s="34">
        <f t="shared" si="109"/>
        <v>6.7297685876927527E-2</v>
      </c>
    </row>
    <row r="1702" spans="1:4">
      <c r="A1702" s="7">
        <f t="shared" si="107"/>
        <v>847.5</v>
      </c>
      <c r="B1702" s="4">
        <f t="shared" si="106"/>
        <v>0.14050191006274981</v>
      </c>
      <c r="C1702" s="4">
        <f t="shared" si="108"/>
        <v>1.3040314087253666</v>
      </c>
      <c r="D1702" s="34">
        <f t="shared" si="109"/>
        <v>6.731386831717602E-2</v>
      </c>
    </row>
    <row r="1703" spans="1:4">
      <c r="A1703" s="7">
        <f t="shared" si="107"/>
        <v>848</v>
      </c>
      <c r="B1703" s="4">
        <f t="shared" si="106"/>
        <v>0.140590373672834</v>
      </c>
      <c r="C1703" s="4">
        <f t="shared" si="108"/>
        <v>1.3051662507811757</v>
      </c>
      <c r="D1703" s="34">
        <f t="shared" si="109"/>
        <v>6.7330055929355176E-2</v>
      </c>
    </row>
    <row r="1704" spans="1:4">
      <c r="A1704" s="7">
        <f t="shared" si="107"/>
        <v>848.5</v>
      </c>
      <c r="B1704" s="4">
        <f t="shared" si="106"/>
        <v>0.14067884414464316</v>
      </c>
      <c r="C1704" s="4">
        <f t="shared" si="108"/>
        <v>1.3063016517991972</v>
      </c>
      <c r="D1704" s="34">
        <f t="shared" si="109"/>
        <v>6.7346248715271645E-2</v>
      </c>
    </row>
    <row r="1705" spans="1:4">
      <c r="A1705" s="7">
        <f t="shared" si="107"/>
        <v>849</v>
      </c>
      <c r="B1705" s="4">
        <f t="shared" si="106"/>
        <v>0.14076732147870952</v>
      </c>
      <c r="C1705" s="4">
        <f t="shared" si="108"/>
        <v>1.3074376120547448</v>
      </c>
      <c r="D1705" s="34">
        <f t="shared" si="109"/>
        <v>6.7362446676732746E-2</v>
      </c>
    </row>
    <row r="1706" spans="1:4">
      <c r="A1706" s="7">
        <f t="shared" si="107"/>
        <v>849.5</v>
      </c>
      <c r="B1706" s="4">
        <f t="shared" si="106"/>
        <v>0.1408558056755651</v>
      </c>
      <c r="C1706" s="4">
        <f t="shared" si="108"/>
        <v>1.3085741318232684</v>
      </c>
      <c r="D1706" s="34">
        <f t="shared" si="109"/>
        <v>6.7378649815546615E-2</v>
      </c>
    </row>
    <row r="1707" spans="1:4">
      <c r="A1707" s="7">
        <f t="shared" si="107"/>
        <v>850</v>
      </c>
      <c r="B1707" s="4">
        <f t="shared" si="106"/>
        <v>0.14094429673574238</v>
      </c>
      <c r="C1707" s="4">
        <f t="shared" si="108"/>
        <v>1.3097112113803555</v>
      </c>
      <c r="D1707" s="34">
        <f t="shared" si="109"/>
        <v>6.7394858133521918E-2</v>
      </c>
    </row>
    <row r="1708" spans="1:4">
      <c r="A1708" s="7">
        <f t="shared" si="107"/>
        <v>850.5</v>
      </c>
      <c r="B1708" s="4">
        <f t="shared" si="106"/>
        <v>0.14103279465977359</v>
      </c>
      <c r="C1708" s="4">
        <f t="shared" si="108"/>
        <v>1.3108488510017264</v>
      </c>
      <c r="D1708" s="34">
        <f t="shared" si="109"/>
        <v>6.7411071632468039E-2</v>
      </c>
    </row>
    <row r="1709" spans="1:4">
      <c r="A1709" s="7">
        <f t="shared" si="107"/>
        <v>851</v>
      </c>
      <c r="B1709" s="4">
        <f t="shared" si="106"/>
        <v>0.14112129944819141</v>
      </c>
      <c r="C1709" s="4">
        <f t="shared" si="108"/>
        <v>1.3119870509632396</v>
      </c>
      <c r="D1709" s="34">
        <f t="shared" si="109"/>
        <v>6.7427290314194865E-2</v>
      </c>
    </row>
    <row r="1710" spans="1:4">
      <c r="A1710" s="7">
        <f t="shared" si="107"/>
        <v>851.5</v>
      </c>
      <c r="B1710" s="4">
        <f t="shared" si="106"/>
        <v>0.14120981110152808</v>
      </c>
      <c r="C1710" s="4">
        <f t="shared" si="108"/>
        <v>1.3131258115408881</v>
      </c>
      <c r="D1710" s="34">
        <f t="shared" si="109"/>
        <v>6.7443514180513184E-2</v>
      </c>
    </row>
    <row r="1711" spans="1:4">
      <c r="A1711" s="7">
        <f t="shared" si="107"/>
        <v>852</v>
      </c>
      <c r="B1711" s="4">
        <f t="shared" si="106"/>
        <v>0.14129832962031608</v>
      </c>
      <c r="C1711" s="4">
        <f t="shared" si="108"/>
        <v>1.3142651330108017</v>
      </c>
      <c r="D1711" s="34">
        <f t="shared" si="109"/>
        <v>6.7459743233234365E-2</v>
      </c>
    </row>
    <row r="1712" spans="1:4">
      <c r="A1712" s="7">
        <f t="shared" si="107"/>
        <v>852.5</v>
      </c>
      <c r="B1712" s="4">
        <f t="shared" si="106"/>
        <v>0.14138685500508785</v>
      </c>
      <c r="C1712" s="4">
        <f t="shared" si="108"/>
        <v>1.3154050156492447</v>
      </c>
      <c r="D1712" s="34">
        <f t="shared" si="109"/>
        <v>6.7475977474170418E-2</v>
      </c>
    </row>
    <row r="1713" spans="1:4">
      <c r="A1713" s="7">
        <f t="shared" si="107"/>
        <v>853</v>
      </c>
      <c r="B1713" s="4">
        <f t="shared" si="106"/>
        <v>0.14147538725637632</v>
      </c>
      <c r="C1713" s="4">
        <f t="shared" si="108"/>
        <v>1.31654545973262</v>
      </c>
      <c r="D1713" s="34">
        <f t="shared" si="109"/>
        <v>6.749221690513392E-2</v>
      </c>
    </row>
    <row r="1714" spans="1:4">
      <c r="A1714" s="7">
        <f t="shared" si="107"/>
        <v>853.5</v>
      </c>
      <c r="B1714" s="4">
        <f t="shared" si="106"/>
        <v>0.14156392637471349</v>
      </c>
      <c r="C1714" s="4">
        <f t="shared" si="108"/>
        <v>1.3176864655374647</v>
      </c>
      <c r="D1714" s="34">
        <f t="shared" si="109"/>
        <v>6.750846152793849E-2</v>
      </c>
    </row>
    <row r="1715" spans="1:4">
      <c r="A1715" s="7">
        <f t="shared" si="107"/>
        <v>854</v>
      </c>
      <c r="B1715" s="4">
        <f t="shared" si="106"/>
        <v>0.14165247236063272</v>
      </c>
      <c r="C1715" s="4">
        <f t="shared" si="108"/>
        <v>1.3188280333404516</v>
      </c>
      <c r="D1715" s="34">
        <f t="shared" si="109"/>
        <v>6.7524711344397734E-2</v>
      </c>
    </row>
    <row r="1716" spans="1:4">
      <c r="A1716" s="7">
        <f t="shared" si="107"/>
        <v>854.5</v>
      </c>
      <c r="B1716" s="4">
        <f t="shared" si="106"/>
        <v>0.14174102521466603</v>
      </c>
      <c r="C1716" s="4">
        <f t="shared" si="108"/>
        <v>1.3199701634183927</v>
      </c>
      <c r="D1716" s="34">
        <f t="shared" si="109"/>
        <v>6.7540966356326768E-2</v>
      </c>
    </row>
    <row r="1717" spans="1:4">
      <c r="A1717" s="7">
        <f t="shared" si="107"/>
        <v>855</v>
      </c>
      <c r="B1717" s="4">
        <f t="shared" si="106"/>
        <v>0.14182958493734654</v>
      </c>
      <c r="C1717" s="4">
        <f t="shared" si="108"/>
        <v>1.321112856048233</v>
      </c>
      <c r="D1717" s="34">
        <f t="shared" si="109"/>
        <v>6.7557226565540668E-2</v>
      </c>
    </row>
    <row r="1718" spans="1:4">
      <c r="A1718" s="7">
        <f t="shared" si="107"/>
        <v>855.5</v>
      </c>
      <c r="B1718" s="4">
        <f t="shared" si="106"/>
        <v>0.14191815152920717</v>
      </c>
      <c r="C1718" s="4">
        <f t="shared" si="108"/>
        <v>1.3222561115070555</v>
      </c>
      <c r="D1718" s="34">
        <f t="shared" si="109"/>
        <v>6.7573491973855399E-2</v>
      </c>
    </row>
    <row r="1719" spans="1:4">
      <c r="A1719" s="7">
        <f t="shared" si="107"/>
        <v>856</v>
      </c>
      <c r="B1719" s="4">
        <f t="shared" si="106"/>
        <v>0.14200672499078015</v>
      </c>
      <c r="C1719" s="4">
        <f t="shared" si="108"/>
        <v>1.3233999300720796</v>
      </c>
      <c r="D1719" s="34">
        <f t="shared" si="109"/>
        <v>6.7589762583087923E-2</v>
      </c>
    </row>
    <row r="1720" spans="1:4">
      <c r="A1720" s="7">
        <f t="shared" si="107"/>
        <v>856.5</v>
      </c>
      <c r="B1720" s="4">
        <f t="shared" si="106"/>
        <v>0.14209530532259884</v>
      </c>
      <c r="C1720" s="4">
        <f t="shared" si="108"/>
        <v>1.3245443120206617</v>
      </c>
      <c r="D1720" s="34">
        <f t="shared" si="109"/>
        <v>6.7606038395055384E-2</v>
      </c>
    </row>
    <row r="1721" spans="1:4">
      <c r="A1721" s="7">
        <f t="shared" si="107"/>
        <v>857</v>
      </c>
      <c r="B1721" s="4">
        <f t="shared" si="106"/>
        <v>0.14218389252519614</v>
      </c>
      <c r="C1721" s="4">
        <f t="shared" si="108"/>
        <v>1.3256892576302932</v>
      </c>
      <c r="D1721" s="34">
        <f t="shared" si="109"/>
        <v>6.7622319411575732E-2</v>
      </c>
    </row>
    <row r="1722" spans="1:4">
      <c r="A1722" s="7">
        <f t="shared" si="107"/>
        <v>857.5</v>
      </c>
      <c r="B1722" s="4">
        <f t="shared" si="106"/>
        <v>0.14227248659910452</v>
      </c>
      <c r="C1722" s="4">
        <f t="shared" si="108"/>
        <v>1.3268347671786045</v>
      </c>
      <c r="D1722" s="34">
        <f t="shared" si="109"/>
        <v>6.7638605634467955E-2</v>
      </c>
    </row>
    <row r="1723" spans="1:4">
      <c r="A1723" s="7">
        <f t="shared" si="107"/>
        <v>858</v>
      </c>
      <c r="B1723" s="4">
        <f t="shared" si="106"/>
        <v>0.14236108754485732</v>
      </c>
      <c r="C1723" s="4">
        <f t="shared" si="108"/>
        <v>1.3279808409433609</v>
      </c>
      <c r="D1723" s="34">
        <f t="shared" si="109"/>
        <v>6.7654897065551167E-2</v>
      </c>
    </row>
    <row r="1724" spans="1:4">
      <c r="A1724" s="7">
        <f t="shared" si="107"/>
        <v>858.5</v>
      </c>
      <c r="B1724" s="4">
        <f t="shared" si="106"/>
        <v>0.14244969536298768</v>
      </c>
      <c r="C1724" s="4">
        <f t="shared" si="108"/>
        <v>1.3291274792024645</v>
      </c>
      <c r="D1724" s="34">
        <f t="shared" si="109"/>
        <v>6.7671193706645372E-2</v>
      </c>
    </row>
    <row r="1725" spans="1:4">
      <c r="A1725" s="7">
        <f t="shared" si="107"/>
        <v>859</v>
      </c>
      <c r="B1725" s="4">
        <f t="shared" si="106"/>
        <v>0.14253831005402828</v>
      </c>
      <c r="C1725" s="4">
        <f t="shared" si="108"/>
        <v>1.3302746822339562</v>
      </c>
      <c r="D1725" s="34">
        <f t="shared" si="109"/>
        <v>6.7687495559571445E-2</v>
      </c>
    </row>
    <row r="1726" spans="1:4">
      <c r="A1726" s="7">
        <f t="shared" si="107"/>
        <v>859.5</v>
      </c>
      <c r="B1726" s="4">
        <f t="shared" si="106"/>
        <v>0.14262693161851248</v>
      </c>
      <c r="C1726" s="4">
        <f t="shared" si="108"/>
        <v>1.331422450316011</v>
      </c>
      <c r="D1726" s="34">
        <f t="shared" si="109"/>
        <v>6.7703802626150597E-2</v>
      </c>
    </row>
    <row r="1727" spans="1:4">
      <c r="A1727" s="7">
        <f t="shared" si="107"/>
        <v>860</v>
      </c>
      <c r="B1727" s="4">
        <f t="shared" si="106"/>
        <v>0.14271556005697339</v>
      </c>
      <c r="C1727" s="4">
        <f t="shared" si="108"/>
        <v>1.3325707837269438</v>
      </c>
      <c r="D1727" s="34">
        <f t="shared" si="109"/>
        <v>6.7720114908204898E-2</v>
      </c>
    </row>
    <row r="1728" spans="1:4">
      <c r="A1728" s="7">
        <f t="shared" si="107"/>
        <v>860.5</v>
      </c>
      <c r="B1728" s="4">
        <f t="shared" si="106"/>
        <v>0.14280419536994393</v>
      </c>
      <c r="C1728" s="4">
        <f t="shared" si="108"/>
        <v>1.3337196827452042</v>
      </c>
      <c r="D1728" s="34">
        <f t="shared" si="109"/>
        <v>6.773643240755714E-2</v>
      </c>
    </row>
    <row r="1729" spans="1:4">
      <c r="A1729" s="7">
        <f t="shared" si="107"/>
        <v>861</v>
      </c>
      <c r="B1729" s="4">
        <f t="shared" si="106"/>
        <v>0.1428928375579579</v>
      </c>
      <c r="C1729" s="4">
        <f t="shared" si="108"/>
        <v>1.334869147649381</v>
      </c>
      <c r="D1729" s="34">
        <f t="shared" si="109"/>
        <v>6.7752755126030489E-2</v>
      </c>
    </row>
    <row r="1730" spans="1:4">
      <c r="A1730" s="7">
        <f t="shared" si="107"/>
        <v>861.5</v>
      </c>
      <c r="B1730" s="4">
        <f t="shared" si="106"/>
        <v>0.14298148662154797</v>
      </c>
      <c r="C1730" s="4">
        <f t="shared" si="108"/>
        <v>1.3360191787181979</v>
      </c>
      <c r="D1730" s="34">
        <f t="shared" si="109"/>
        <v>6.7769083065449182E-2</v>
      </c>
    </row>
    <row r="1731" spans="1:4">
      <c r="A1731" s="7">
        <f t="shared" si="107"/>
        <v>862</v>
      </c>
      <c r="B1731" s="4">
        <f t="shared" si="106"/>
        <v>0.14307014256124773</v>
      </c>
      <c r="C1731" s="4">
        <f t="shared" si="108"/>
        <v>1.3371697762305184</v>
      </c>
      <c r="D1731" s="34">
        <f t="shared" si="109"/>
        <v>6.7785416227637868E-2</v>
      </c>
    </row>
    <row r="1732" spans="1:4">
      <c r="A1732" s="7">
        <f t="shared" si="107"/>
        <v>862.5</v>
      </c>
      <c r="B1732" s="4">
        <f t="shared" si="106"/>
        <v>0.14315880537759051</v>
      </c>
      <c r="C1732" s="4">
        <f t="shared" si="108"/>
        <v>1.3383209404653416</v>
      </c>
      <c r="D1732" s="34">
        <f t="shared" si="109"/>
        <v>6.7801754614421908E-2</v>
      </c>
    </row>
    <row r="1733" spans="1:4">
      <c r="A1733" s="7">
        <f t="shared" si="107"/>
        <v>863</v>
      </c>
      <c r="B1733" s="4">
        <f t="shared" si="106"/>
        <v>0.14324747507110969</v>
      </c>
      <c r="C1733" s="4">
        <f t="shared" si="108"/>
        <v>1.3394726717018042</v>
      </c>
      <c r="D1733" s="34">
        <f t="shared" si="109"/>
        <v>6.7818098227627341E-2</v>
      </c>
    </row>
    <row r="1734" spans="1:4">
      <c r="A1734" s="7">
        <f t="shared" si="107"/>
        <v>863.5</v>
      </c>
      <c r="B1734" s="4">
        <f t="shared" si="106"/>
        <v>0.14333615164233882</v>
      </c>
      <c r="C1734" s="4">
        <f t="shared" si="108"/>
        <v>1.3406249702191815</v>
      </c>
      <c r="D1734" s="34">
        <f t="shared" si="109"/>
        <v>6.7834447069080886E-2</v>
      </c>
    </row>
    <row r="1735" spans="1:4">
      <c r="A1735" s="7">
        <f t="shared" si="107"/>
        <v>864</v>
      </c>
      <c r="B1735" s="4">
        <f t="shared" si="106"/>
        <v>0.14342483509181103</v>
      </c>
      <c r="C1735" s="4">
        <f t="shared" si="108"/>
        <v>1.3417778362968851</v>
      </c>
      <c r="D1735" s="34">
        <f t="shared" si="109"/>
        <v>6.785080114061004E-2</v>
      </c>
    </row>
    <row r="1736" spans="1:4">
      <c r="A1736" s="7">
        <f t="shared" si="107"/>
        <v>864.5</v>
      </c>
      <c r="B1736" s="4">
        <f t="shared" si="106"/>
        <v>0.14351352542006035</v>
      </c>
      <c r="C1736" s="4">
        <f t="shared" si="108"/>
        <v>1.3429312702144647</v>
      </c>
      <c r="D1736" s="34">
        <f t="shared" si="109"/>
        <v>6.786716044404266E-2</v>
      </c>
    </row>
    <row r="1737" spans="1:4">
      <c r="A1737" s="7">
        <f t="shared" si="107"/>
        <v>865</v>
      </c>
      <c r="B1737" s="4">
        <f t="shared" si="106"/>
        <v>0.14360222262761968</v>
      </c>
      <c r="C1737" s="4">
        <f t="shared" si="108"/>
        <v>1.3440852722516077</v>
      </c>
      <c r="D1737" s="34">
        <f t="shared" si="109"/>
        <v>6.7883524981207796E-2</v>
      </c>
    </row>
    <row r="1738" spans="1:4">
      <c r="A1738" s="7">
        <f t="shared" si="107"/>
        <v>865.5</v>
      </c>
      <c r="B1738" s="4">
        <f t="shared" ref="B1738:B1801" si="110">(EXP($B$3*A1738*10^6))-1</f>
        <v>0.14369092671502326</v>
      </c>
      <c r="C1738" s="4">
        <f t="shared" si="108"/>
        <v>1.3452398426881396</v>
      </c>
      <c r="D1738" s="34">
        <f t="shared" si="109"/>
        <v>6.7899894753934542E-2</v>
      </c>
    </row>
    <row r="1739" spans="1:4">
      <c r="A1739" s="7">
        <f t="shared" si="107"/>
        <v>866</v>
      </c>
      <c r="B1739" s="4">
        <f t="shared" si="110"/>
        <v>0.14377963768280422</v>
      </c>
      <c r="C1739" s="4">
        <f t="shared" si="108"/>
        <v>1.3463949818040231</v>
      </c>
      <c r="D1739" s="34">
        <f t="shared" si="109"/>
        <v>6.7916269764053211E-2</v>
      </c>
    </row>
    <row r="1740" spans="1:4">
      <c r="A1740" s="7">
        <f t="shared" si="107"/>
        <v>866.5</v>
      </c>
      <c r="B1740" s="4">
        <f t="shared" si="110"/>
        <v>0.14386835553149657</v>
      </c>
      <c r="C1740" s="4">
        <f t="shared" si="108"/>
        <v>1.347550689879359</v>
      </c>
      <c r="D1740" s="34">
        <f t="shared" si="109"/>
        <v>6.7932650013394422E-2</v>
      </c>
    </row>
    <row r="1741" spans="1:4">
      <c r="A1741" s="7">
        <f t="shared" si="107"/>
        <v>867</v>
      </c>
      <c r="B1741" s="4">
        <f t="shared" si="110"/>
        <v>0.14395708026163412</v>
      </c>
      <c r="C1741" s="4">
        <f t="shared" si="108"/>
        <v>1.3487069671943868</v>
      </c>
      <c r="D1741" s="34">
        <f t="shared" si="109"/>
        <v>6.794903550378957E-2</v>
      </c>
    </row>
    <row r="1742" spans="1:4">
      <c r="A1742" s="7">
        <f t="shared" ref="A1742:A1805" si="111">A1741+0.5</f>
        <v>867.5</v>
      </c>
      <c r="B1742" s="4">
        <f t="shared" si="110"/>
        <v>0.14404581187375021</v>
      </c>
      <c r="C1742" s="4">
        <f t="shared" ref="C1742:C1805" si="112">(EXP($B$4*A1742*10^6))-1</f>
        <v>1.3498638140294825</v>
      </c>
      <c r="D1742" s="34">
        <f t="shared" ref="D1742:D1805" si="113">(1/137.88)*(C1742/B1742)</f>
        <v>6.7965426237070914E-2</v>
      </c>
    </row>
    <row r="1743" spans="1:4">
      <c r="A1743" s="7">
        <f t="shared" si="111"/>
        <v>868</v>
      </c>
      <c r="B1743" s="4">
        <f t="shared" si="110"/>
        <v>0.14413455036837886</v>
      </c>
      <c r="C1743" s="4">
        <f t="shared" si="112"/>
        <v>1.3510212306651619</v>
      </c>
      <c r="D1743" s="34">
        <f t="shared" si="113"/>
        <v>6.7981822215071194E-2</v>
      </c>
    </row>
    <row r="1744" spans="1:4">
      <c r="A1744" s="7">
        <f t="shared" si="111"/>
        <v>868.5</v>
      </c>
      <c r="B1744" s="4">
        <f t="shared" si="110"/>
        <v>0.14422329574605408</v>
      </c>
      <c r="C1744" s="4">
        <f t="shared" si="112"/>
        <v>1.3521792173820772</v>
      </c>
      <c r="D1744" s="34">
        <f t="shared" si="113"/>
        <v>6.7998223439623695E-2</v>
      </c>
    </row>
    <row r="1745" spans="1:4">
      <c r="A1745" s="7">
        <f t="shared" si="111"/>
        <v>869</v>
      </c>
      <c r="B1745" s="4">
        <f t="shared" si="110"/>
        <v>0.14431204800730946</v>
      </c>
      <c r="C1745" s="4">
        <f t="shared" si="112"/>
        <v>1.3533377744610204</v>
      </c>
      <c r="D1745" s="34">
        <f t="shared" si="113"/>
        <v>6.8014629912562741E-2</v>
      </c>
    </row>
    <row r="1746" spans="1:4">
      <c r="A1746" s="7">
        <f t="shared" si="111"/>
        <v>869.5</v>
      </c>
      <c r="B1746" s="4">
        <f t="shared" si="110"/>
        <v>0.14440080715267922</v>
      </c>
      <c r="C1746" s="4">
        <f t="shared" si="112"/>
        <v>1.3544969021829214</v>
      </c>
      <c r="D1746" s="34">
        <f t="shared" si="113"/>
        <v>6.8031041635722989E-2</v>
      </c>
    </row>
    <row r="1747" spans="1:4">
      <c r="A1747" s="7">
        <f t="shared" si="111"/>
        <v>870</v>
      </c>
      <c r="B1747" s="4">
        <f t="shared" si="110"/>
        <v>0.14448957318269695</v>
      </c>
      <c r="C1747" s="4">
        <f t="shared" si="112"/>
        <v>1.3556566008288478</v>
      </c>
      <c r="D1747" s="34">
        <f t="shared" si="113"/>
        <v>6.8047458610940068E-2</v>
      </c>
    </row>
    <row r="1748" spans="1:4">
      <c r="A1748" s="7">
        <f t="shared" si="111"/>
        <v>870.5</v>
      </c>
      <c r="B1748" s="4">
        <f t="shared" si="110"/>
        <v>0.1445783460978971</v>
      </c>
      <c r="C1748" s="4">
        <f t="shared" si="112"/>
        <v>1.3568168706800066</v>
      </c>
      <c r="D1748" s="34">
        <f t="shared" si="113"/>
        <v>6.8063880840049926E-2</v>
      </c>
    </row>
    <row r="1749" spans="1:4">
      <c r="A1749" s="7">
        <f t="shared" si="111"/>
        <v>871</v>
      </c>
      <c r="B1749" s="4">
        <f t="shared" si="110"/>
        <v>0.14466712589881348</v>
      </c>
      <c r="C1749" s="4">
        <f t="shared" si="112"/>
        <v>1.3579777120177421</v>
      </c>
      <c r="D1749" s="34">
        <f t="shared" si="113"/>
        <v>6.8080308324889496E-2</v>
      </c>
    </row>
    <row r="1750" spans="1:4">
      <c r="A1750" s="7">
        <f t="shared" si="111"/>
        <v>871.5</v>
      </c>
      <c r="B1750" s="4">
        <f t="shared" si="110"/>
        <v>0.14475591258598031</v>
      </c>
      <c r="C1750" s="4">
        <f t="shared" si="112"/>
        <v>1.3591391251235376</v>
      </c>
      <c r="D1750" s="34">
        <f t="shared" si="113"/>
        <v>6.8096741067296171E-2</v>
      </c>
    </row>
    <row r="1751" spans="1:4">
      <c r="A1751" s="7">
        <f t="shared" si="111"/>
        <v>872</v>
      </c>
      <c r="B1751" s="4">
        <f t="shared" si="110"/>
        <v>0.14484470615993139</v>
      </c>
      <c r="C1751" s="4">
        <f t="shared" si="112"/>
        <v>1.3603011102790168</v>
      </c>
      <c r="D1751" s="34">
        <f t="shared" si="113"/>
        <v>6.8113179069108354E-2</v>
      </c>
    </row>
    <row r="1752" spans="1:4">
      <c r="A1752" s="7">
        <f t="shared" si="111"/>
        <v>872.5</v>
      </c>
      <c r="B1752" s="4">
        <f t="shared" si="110"/>
        <v>0.14493350662120141</v>
      </c>
      <c r="C1752" s="4">
        <f t="shared" si="112"/>
        <v>1.36146366776594</v>
      </c>
      <c r="D1752" s="34">
        <f t="shared" si="113"/>
        <v>6.8129622332164644E-2</v>
      </c>
    </row>
    <row r="1753" spans="1:4">
      <c r="A1753" s="7">
        <f t="shared" si="111"/>
        <v>873</v>
      </c>
      <c r="B1753" s="4">
        <f t="shared" si="110"/>
        <v>0.14502231397032417</v>
      </c>
      <c r="C1753" s="4">
        <f t="shared" si="112"/>
        <v>1.3626267978662061</v>
      </c>
      <c r="D1753" s="34">
        <f t="shared" si="113"/>
        <v>6.8146070858304694E-2</v>
      </c>
    </row>
    <row r="1754" spans="1:4">
      <c r="A1754" s="7">
        <f t="shared" si="111"/>
        <v>873.5</v>
      </c>
      <c r="B1754" s="4">
        <f t="shared" si="110"/>
        <v>0.14511112820783412</v>
      </c>
      <c r="C1754" s="4">
        <f t="shared" si="112"/>
        <v>1.363790500861854</v>
      </c>
      <c r="D1754" s="34">
        <f t="shared" si="113"/>
        <v>6.8162524649368644E-2</v>
      </c>
    </row>
    <row r="1755" spans="1:4">
      <c r="A1755" s="7">
        <f t="shared" si="111"/>
        <v>874</v>
      </c>
      <c r="B1755" s="4">
        <f t="shared" si="110"/>
        <v>0.1451999493342655</v>
      </c>
      <c r="C1755" s="4">
        <f t="shared" si="112"/>
        <v>1.3649547770350621</v>
      </c>
      <c r="D1755" s="34">
        <f t="shared" si="113"/>
        <v>6.8178983707197438E-2</v>
      </c>
    </row>
    <row r="1756" spans="1:4">
      <c r="A1756" s="7">
        <f t="shared" si="111"/>
        <v>874.5</v>
      </c>
      <c r="B1756" s="4">
        <f t="shared" si="110"/>
        <v>0.14528877735015278</v>
      </c>
      <c r="C1756" s="4">
        <f t="shared" si="112"/>
        <v>1.3661196266681457</v>
      </c>
      <c r="D1756" s="34">
        <f t="shared" si="113"/>
        <v>6.8195448033632505E-2</v>
      </c>
    </row>
    <row r="1757" spans="1:4">
      <c r="A1757" s="7">
        <f t="shared" si="111"/>
        <v>875</v>
      </c>
      <c r="B1757" s="4">
        <f t="shared" si="110"/>
        <v>0.14537761225602996</v>
      </c>
      <c r="C1757" s="4">
        <f t="shared" si="112"/>
        <v>1.3672850500435612</v>
      </c>
      <c r="D1757" s="34">
        <f t="shared" si="113"/>
        <v>6.8211917630516303E-2</v>
      </c>
    </row>
    <row r="1758" spans="1:4">
      <c r="A1758" s="7">
        <f t="shared" si="111"/>
        <v>875.5</v>
      </c>
      <c r="B1758" s="4">
        <f t="shared" si="110"/>
        <v>0.14546645405243197</v>
      </c>
      <c r="C1758" s="4">
        <f t="shared" si="112"/>
        <v>1.3684510474439029</v>
      </c>
      <c r="D1758" s="34">
        <f t="shared" si="113"/>
        <v>6.8228392499691495E-2</v>
      </c>
    </row>
    <row r="1759" spans="1:4">
      <c r="A1759" s="7">
        <f t="shared" si="111"/>
        <v>876</v>
      </c>
      <c r="B1759" s="4">
        <f t="shared" si="110"/>
        <v>0.14555530273989303</v>
      </c>
      <c r="C1759" s="4">
        <f t="shared" si="112"/>
        <v>1.3696176191519043</v>
      </c>
      <c r="D1759" s="34">
        <f t="shared" si="113"/>
        <v>6.8244872643001761E-2</v>
      </c>
    </row>
    <row r="1760" spans="1:4">
      <c r="A1760" s="7">
        <f t="shared" si="111"/>
        <v>876.5</v>
      </c>
      <c r="B1760" s="4">
        <f t="shared" si="110"/>
        <v>0.14564415831894784</v>
      </c>
      <c r="C1760" s="4">
        <f t="shared" si="112"/>
        <v>1.3707847654504386</v>
      </c>
      <c r="D1760" s="34">
        <f t="shared" si="113"/>
        <v>6.8261358062291277E-2</v>
      </c>
    </row>
    <row r="1761" spans="1:4">
      <c r="A1761" s="7">
        <f t="shared" si="111"/>
        <v>877</v>
      </c>
      <c r="B1761" s="4">
        <f t="shared" si="110"/>
        <v>0.14573302079013062</v>
      </c>
      <c r="C1761" s="4">
        <f t="shared" si="112"/>
        <v>1.371952486622519</v>
      </c>
      <c r="D1761" s="34">
        <f t="shared" si="113"/>
        <v>6.8277848759405152E-2</v>
      </c>
    </row>
    <row r="1762" spans="1:4">
      <c r="A1762" s="7">
        <f t="shared" si="111"/>
        <v>877.5</v>
      </c>
      <c r="B1762" s="4">
        <f t="shared" si="110"/>
        <v>0.14582189015397606</v>
      </c>
      <c r="C1762" s="4">
        <f t="shared" si="112"/>
        <v>1.3731207829512959</v>
      </c>
      <c r="D1762" s="34">
        <f t="shared" si="113"/>
        <v>6.8294344736188908E-2</v>
      </c>
    </row>
    <row r="1763" spans="1:4">
      <c r="A1763" s="7">
        <f t="shared" si="111"/>
        <v>878</v>
      </c>
      <c r="B1763" s="4">
        <f t="shared" si="110"/>
        <v>0.14591076641101886</v>
      </c>
      <c r="C1763" s="4">
        <f t="shared" si="112"/>
        <v>1.3742896547200618</v>
      </c>
      <c r="D1763" s="34">
        <f t="shared" si="113"/>
        <v>6.8310845994488861E-2</v>
      </c>
    </row>
    <row r="1764" spans="1:4">
      <c r="A1764" s="7">
        <f t="shared" si="111"/>
        <v>878.5</v>
      </c>
      <c r="B1764" s="4">
        <f t="shared" si="110"/>
        <v>0.14599964956179368</v>
      </c>
      <c r="C1764" s="4">
        <f t="shared" si="112"/>
        <v>1.3754591022122473</v>
      </c>
      <c r="D1764" s="34">
        <f t="shared" si="113"/>
        <v>6.8327352536151992E-2</v>
      </c>
    </row>
    <row r="1765" spans="1:4">
      <c r="A1765" s="7">
        <f t="shared" si="111"/>
        <v>879</v>
      </c>
      <c r="B1765" s="4">
        <f t="shared" si="110"/>
        <v>0.14608853960683543</v>
      </c>
      <c r="C1765" s="4">
        <f t="shared" si="112"/>
        <v>1.3766291257114225</v>
      </c>
      <c r="D1765" s="34">
        <f t="shared" si="113"/>
        <v>6.8343864363025836E-2</v>
      </c>
    </row>
    <row r="1766" spans="1:4">
      <c r="A1766" s="7">
        <f t="shared" si="111"/>
        <v>879.5</v>
      </c>
      <c r="B1766" s="4">
        <f t="shared" si="110"/>
        <v>0.14617743654667859</v>
      </c>
      <c r="C1766" s="4">
        <f t="shared" si="112"/>
        <v>1.3777997255012977</v>
      </c>
      <c r="D1766" s="34">
        <f t="shared" si="113"/>
        <v>6.8360381476958901E-2</v>
      </c>
    </row>
    <row r="1767" spans="1:4">
      <c r="A1767" s="7">
        <f t="shared" si="111"/>
        <v>880</v>
      </c>
      <c r="B1767" s="4">
        <f t="shared" si="110"/>
        <v>0.14626634038185804</v>
      </c>
      <c r="C1767" s="4">
        <f t="shared" si="112"/>
        <v>1.3789709018657224</v>
      </c>
      <c r="D1767" s="34">
        <f t="shared" si="113"/>
        <v>6.8376903879800083E-2</v>
      </c>
    </row>
    <row r="1768" spans="1:4">
      <c r="A1768" s="7">
        <f t="shared" si="111"/>
        <v>880.5</v>
      </c>
      <c r="B1768" s="4">
        <f t="shared" si="110"/>
        <v>0.14635525111290848</v>
      </c>
      <c r="C1768" s="4">
        <f t="shared" si="112"/>
        <v>1.3801426550886862</v>
      </c>
      <c r="D1768" s="34">
        <f t="shared" si="113"/>
        <v>6.8393431573399194E-2</v>
      </c>
    </row>
    <row r="1769" spans="1:4">
      <c r="A1769" s="7">
        <f t="shared" si="111"/>
        <v>881</v>
      </c>
      <c r="B1769" s="4">
        <f t="shared" si="110"/>
        <v>0.14644416874036525</v>
      </c>
      <c r="C1769" s="4">
        <f t="shared" si="112"/>
        <v>1.3813149854543196</v>
      </c>
      <c r="D1769" s="34">
        <f t="shared" si="113"/>
        <v>6.840996455960642E-2</v>
      </c>
    </row>
    <row r="1770" spans="1:4">
      <c r="A1770" s="7">
        <f t="shared" si="111"/>
        <v>881.5</v>
      </c>
      <c r="B1770" s="4">
        <f t="shared" si="110"/>
        <v>0.14653309326476283</v>
      </c>
      <c r="C1770" s="4">
        <f t="shared" si="112"/>
        <v>1.3824878932468914</v>
      </c>
      <c r="D1770" s="34">
        <f t="shared" si="113"/>
        <v>6.8426502840272976E-2</v>
      </c>
    </row>
    <row r="1771" spans="1:4">
      <c r="A1771" s="7">
        <f t="shared" si="111"/>
        <v>882</v>
      </c>
      <c r="B1771" s="4">
        <f t="shared" si="110"/>
        <v>0.1466220246866361</v>
      </c>
      <c r="C1771" s="4">
        <f t="shared" si="112"/>
        <v>1.3836613787508103</v>
      </c>
      <c r="D1771" s="34">
        <f t="shared" si="113"/>
        <v>6.8443046417250603E-2</v>
      </c>
    </row>
    <row r="1772" spans="1:4">
      <c r="A1772" s="7">
        <f t="shared" si="111"/>
        <v>882.5</v>
      </c>
      <c r="B1772" s="4">
        <f t="shared" si="110"/>
        <v>0.14671096300652064</v>
      </c>
      <c r="C1772" s="4">
        <f t="shared" si="112"/>
        <v>1.384835442250627</v>
      </c>
      <c r="D1772" s="34">
        <f t="shared" si="113"/>
        <v>6.845959529239154E-2</v>
      </c>
    </row>
    <row r="1773" spans="1:4">
      <c r="A1773" s="7">
        <f t="shared" si="111"/>
        <v>883</v>
      </c>
      <c r="B1773" s="4">
        <f t="shared" si="110"/>
        <v>0.14679990822495093</v>
      </c>
      <c r="C1773" s="4">
        <f t="shared" si="112"/>
        <v>1.3860100840310308</v>
      </c>
      <c r="D1773" s="34">
        <f t="shared" si="113"/>
        <v>6.8476149467549055E-2</v>
      </c>
    </row>
    <row r="1774" spans="1:4">
      <c r="A1774" s="7">
        <f t="shared" si="111"/>
        <v>883.5</v>
      </c>
      <c r="B1774" s="4">
        <f t="shared" si="110"/>
        <v>0.14688886034246229</v>
      </c>
      <c r="C1774" s="4">
        <f t="shared" si="112"/>
        <v>1.3871853043768514</v>
      </c>
      <c r="D1774" s="34">
        <f t="shared" si="113"/>
        <v>6.8492708944576861E-2</v>
      </c>
    </row>
    <row r="1775" spans="1:4">
      <c r="A1775" s="7">
        <f t="shared" si="111"/>
        <v>884</v>
      </c>
      <c r="B1775" s="4">
        <f t="shared" si="110"/>
        <v>0.14697781935958987</v>
      </c>
      <c r="C1775" s="4">
        <f t="shared" si="112"/>
        <v>1.3883611035730596</v>
      </c>
      <c r="D1775" s="34">
        <f t="shared" si="113"/>
        <v>6.8509273725329417E-2</v>
      </c>
    </row>
    <row r="1776" spans="1:4">
      <c r="A1776" s="7">
        <f t="shared" si="111"/>
        <v>884.5</v>
      </c>
      <c r="B1776" s="4">
        <f t="shared" si="110"/>
        <v>0.14706678527686878</v>
      </c>
      <c r="C1776" s="4">
        <f t="shared" si="112"/>
        <v>1.3895374819047661</v>
      </c>
      <c r="D1776" s="34">
        <f t="shared" si="113"/>
        <v>6.8525843811661893E-2</v>
      </c>
    </row>
    <row r="1777" spans="1:4">
      <c r="A1777" s="7">
        <f t="shared" si="111"/>
        <v>885</v>
      </c>
      <c r="B1777" s="4">
        <f t="shared" si="110"/>
        <v>0.14715575809483439</v>
      </c>
      <c r="C1777" s="4">
        <f t="shared" si="112"/>
        <v>1.3907144396572209</v>
      </c>
      <c r="D1777" s="34">
        <f t="shared" si="113"/>
        <v>6.854241920543E-2</v>
      </c>
    </row>
    <row r="1778" spans="1:4">
      <c r="A1778" s="7">
        <f t="shared" si="111"/>
        <v>885.5</v>
      </c>
      <c r="B1778" s="4">
        <f t="shared" si="110"/>
        <v>0.14724473781402181</v>
      </c>
      <c r="C1778" s="4">
        <f t="shared" si="112"/>
        <v>1.391891977115816</v>
      </c>
      <c r="D1778" s="34">
        <f t="shared" si="113"/>
        <v>6.8558999908490334E-2</v>
      </c>
    </row>
    <row r="1779" spans="1:4">
      <c r="A1779" s="7">
        <f t="shared" si="111"/>
        <v>886</v>
      </c>
      <c r="B1779" s="4">
        <f t="shared" si="110"/>
        <v>0.14733372443496617</v>
      </c>
      <c r="C1779" s="4">
        <f t="shared" si="112"/>
        <v>1.3930700945660841</v>
      </c>
      <c r="D1779" s="34">
        <f t="shared" si="113"/>
        <v>6.8575585922700175E-2</v>
      </c>
    </row>
    <row r="1780" spans="1:4">
      <c r="A1780" s="7">
        <f t="shared" si="111"/>
        <v>886.5</v>
      </c>
      <c r="B1780" s="4">
        <f t="shared" si="110"/>
        <v>0.14742271795820328</v>
      </c>
      <c r="C1780" s="4">
        <f t="shared" si="112"/>
        <v>1.394248792293697</v>
      </c>
      <c r="D1780" s="34">
        <f t="shared" si="113"/>
        <v>6.8592177249917133E-2</v>
      </c>
    </row>
    <row r="1781" spans="1:4">
      <c r="A1781" s="7">
        <f t="shared" si="111"/>
        <v>887</v>
      </c>
      <c r="B1781" s="4">
        <f t="shared" si="110"/>
        <v>0.14751171838426802</v>
      </c>
      <c r="C1781" s="4">
        <f t="shared" si="112"/>
        <v>1.3954280705844688</v>
      </c>
      <c r="D1781" s="34">
        <f t="shared" si="113"/>
        <v>6.8608773892000013E-2</v>
      </c>
    </row>
    <row r="1782" spans="1:4">
      <c r="A1782" s="7">
        <f t="shared" si="111"/>
        <v>887.5</v>
      </c>
      <c r="B1782" s="4">
        <f t="shared" si="110"/>
        <v>0.14760072571369598</v>
      </c>
      <c r="C1782" s="4">
        <f t="shared" si="112"/>
        <v>1.3966079297243539</v>
      </c>
      <c r="D1782" s="34">
        <f t="shared" si="113"/>
        <v>6.862537585080801E-2</v>
      </c>
    </row>
    <row r="1783" spans="1:4">
      <c r="A1783" s="7">
        <f t="shared" si="111"/>
        <v>888</v>
      </c>
      <c r="B1783" s="4">
        <f t="shared" si="110"/>
        <v>0.14768973994702295</v>
      </c>
      <c r="C1783" s="4">
        <f t="shared" si="112"/>
        <v>1.3977883699994464</v>
      </c>
      <c r="D1783" s="34">
        <f t="shared" si="113"/>
        <v>6.8641983128200842E-2</v>
      </c>
    </row>
    <row r="1784" spans="1:4">
      <c r="A1784" s="7">
        <f t="shared" si="111"/>
        <v>888.5</v>
      </c>
      <c r="B1784" s="4">
        <f t="shared" si="110"/>
        <v>0.14777876108478383</v>
      </c>
      <c r="C1784" s="4">
        <f t="shared" si="112"/>
        <v>1.3989693916959833</v>
      </c>
      <c r="D1784" s="34">
        <f t="shared" si="113"/>
        <v>6.8658595726039412E-2</v>
      </c>
    </row>
    <row r="1785" spans="1:4">
      <c r="A1785" s="7">
        <f t="shared" si="111"/>
        <v>889</v>
      </c>
      <c r="B1785" s="4">
        <f t="shared" si="110"/>
        <v>0.14786778912751464</v>
      </c>
      <c r="C1785" s="4">
        <f t="shared" si="112"/>
        <v>1.4001509951003408</v>
      </c>
      <c r="D1785" s="34">
        <f t="shared" si="113"/>
        <v>6.8675213646184799E-2</v>
      </c>
    </row>
    <row r="1786" spans="1:4">
      <c r="A1786" s="7">
        <f t="shared" si="111"/>
        <v>889.5</v>
      </c>
      <c r="B1786" s="4">
        <f t="shared" si="110"/>
        <v>0.14795682407575073</v>
      </c>
      <c r="C1786" s="4">
        <f t="shared" si="112"/>
        <v>1.4013331804990372</v>
      </c>
      <c r="D1786" s="34">
        <f t="shared" si="113"/>
        <v>6.8691836890499056E-2</v>
      </c>
    </row>
    <row r="1787" spans="1:4">
      <c r="A1787" s="7">
        <f t="shared" si="111"/>
        <v>890</v>
      </c>
      <c r="B1787" s="4">
        <f t="shared" si="110"/>
        <v>0.14804586593002789</v>
      </c>
      <c r="C1787" s="4">
        <f t="shared" si="112"/>
        <v>1.4025159481787317</v>
      </c>
      <c r="D1787" s="34">
        <f t="shared" si="113"/>
        <v>6.8708465460844789E-2</v>
      </c>
    </row>
    <row r="1788" spans="1:4">
      <c r="A1788" s="7">
        <f t="shared" si="111"/>
        <v>890.5</v>
      </c>
      <c r="B1788" s="4">
        <f t="shared" si="110"/>
        <v>0.14813491469088169</v>
      </c>
      <c r="C1788" s="4">
        <f t="shared" si="112"/>
        <v>1.4036992984262251</v>
      </c>
      <c r="D1788" s="34">
        <f t="shared" si="113"/>
        <v>6.8725099359085398E-2</v>
      </c>
    </row>
    <row r="1789" spans="1:4">
      <c r="A1789" s="7">
        <f t="shared" si="111"/>
        <v>891</v>
      </c>
      <c r="B1789" s="4">
        <f t="shared" si="110"/>
        <v>0.14822397035884793</v>
      </c>
      <c r="C1789" s="4">
        <f t="shared" si="112"/>
        <v>1.4048832315284576</v>
      </c>
      <c r="D1789" s="34">
        <f t="shared" si="113"/>
        <v>6.8741738587084822E-2</v>
      </c>
    </row>
    <row r="1790" spans="1:4">
      <c r="A1790" s="7">
        <f t="shared" si="111"/>
        <v>891.5</v>
      </c>
      <c r="B1790" s="4">
        <f t="shared" si="110"/>
        <v>0.14831303293446219</v>
      </c>
      <c r="C1790" s="4">
        <f t="shared" si="112"/>
        <v>1.4060677477725134</v>
      </c>
      <c r="D1790" s="34">
        <f t="shared" si="113"/>
        <v>6.8758383146707916E-2</v>
      </c>
    </row>
    <row r="1791" spans="1:4">
      <c r="A1791" s="7">
        <f t="shared" si="111"/>
        <v>892</v>
      </c>
      <c r="B1791" s="4">
        <f t="shared" si="110"/>
        <v>0.14840210241826046</v>
      </c>
      <c r="C1791" s="4">
        <f t="shared" si="112"/>
        <v>1.4072528474456165</v>
      </c>
      <c r="D1791" s="34">
        <f t="shared" si="113"/>
        <v>6.8775033039819952E-2</v>
      </c>
    </row>
    <row r="1792" spans="1:4">
      <c r="A1792" s="7">
        <f t="shared" si="111"/>
        <v>892.5</v>
      </c>
      <c r="B1792" s="4">
        <f t="shared" si="110"/>
        <v>0.14849117881077856</v>
      </c>
      <c r="C1792" s="4">
        <f t="shared" si="112"/>
        <v>1.4084385308351326</v>
      </c>
      <c r="D1792" s="34">
        <f t="shared" si="113"/>
        <v>6.8791688268287035E-2</v>
      </c>
    </row>
    <row r="1793" spans="1:5">
      <c r="A1793" s="7">
        <f t="shared" si="111"/>
        <v>893</v>
      </c>
      <c r="B1793" s="4">
        <f t="shared" si="110"/>
        <v>0.14858026211255204</v>
      </c>
      <c r="C1793" s="4">
        <f t="shared" si="112"/>
        <v>1.409624798228569</v>
      </c>
      <c r="D1793" s="34">
        <f t="shared" si="113"/>
        <v>6.8808348833976074E-2</v>
      </c>
    </row>
    <row r="1794" spans="1:5">
      <c r="A1794" s="7">
        <f t="shared" si="111"/>
        <v>893.5</v>
      </c>
      <c r="B1794" s="4">
        <f t="shared" si="110"/>
        <v>0.14866935232411738</v>
      </c>
      <c r="C1794" s="4">
        <f t="shared" si="112"/>
        <v>1.4108116499135748</v>
      </c>
      <c r="D1794" s="34">
        <f t="shared" si="113"/>
        <v>6.8825014738754298E-2</v>
      </c>
    </row>
    <row r="1795" spans="1:5">
      <c r="A1795" s="7">
        <f t="shared" si="111"/>
        <v>894</v>
      </c>
      <c r="B1795" s="4">
        <f t="shared" si="110"/>
        <v>0.14875844944601013</v>
      </c>
      <c r="C1795" s="4">
        <f t="shared" si="112"/>
        <v>1.4119990861779401</v>
      </c>
      <c r="D1795" s="34">
        <f t="shared" si="113"/>
        <v>6.8841685984489989E-2</v>
      </c>
    </row>
    <row r="1796" spans="1:5">
      <c r="A1796" s="7">
        <f t="shared" si="111"/>
        <v>894.5</v>
      </c>
      <c r="B1796" s="4">
        <f t="shared" si="110"/>
        <v>0.14884755347876633</v>
      </c>
      <c r="C1796" s="4">
        <f t="shared" si="112"/>
        <v>1.4131871073095978</v>
      </c>
      <c r="D1796" s="34">
        <f t="shared" si="113"/>
        <v>6.8858362573052001E-2</v>
      </c>
    </row>
    <row r="1797" spans="1:5">
      <c r="A1797" s="7">
        <f t="shared" si="111"/>
        <v>895</v>
      </c>
      <c r="B1797" s="4">
        <f t="shared" si="110"/>
        <v>0.14893666442292219</v>
      </c>
      <c r="C1797" s="4">
        <f t="shared" si="112"/>
        <v>1.4143757135966224</v>
      </c>
      <c r="D1797" s="34">
        <f t="shared" si="113"/>
        <v>6.8875044506309768E-2</v>
      </c>
    </row>
    <row r="1798" spans="1:5">
      <c r="A1798" s="7">
        <f t="shared" si="111"/>
        <v>895.5</v>
      </c>
      <c r="B1798" s="4">
        <f t="shared" si="110"/>
        <v>0.14902578227901375</v>
      </c>
      <c r="C1798" s="4">
        <f t="shared" si="112"/>
        <v>1.415564905327229</v>
      </c>
      <c r="D1798" s="34">
        <f t="shared" si="113"/>
        <v>6.8891731786133517E-2</v>
      </c>
    </row>
    <row r="1799" spans="1:5">
      <c r="A1799" s="7">
        <f t="shared" si="111"/>
        <v>896</v>
      </c>
      <c r="B1799" s="4">
        <f t="shared" si="110"/>
        <v>0.14911490704757702</v>
      </c>
      <c r="C1799" s="4">
        <f t="shared" si="112"/>
        <v>1.4167546827897768</v>
      </c>
      <c r="D1799" s="34">
        <f t="shared" si="113"/>
        <v>6.8908424414394209E-2</v>
      </c>
    </row>
    <row r="1800" spans="1:5">
      <c r="A1800" s="7">
        <f t="shared" si="111"/>
        <v>896.5</v>
      </c>
      <c r="B1800" s="4">
        <f t="shared" si="110"/>
        <v>0.14920403872914823</v>
      </c>
      <c r="C1800" s="4">
        <f t="shared" si="112"/>
        <v>1.4179450462727656</v>
      </c>
      <c r="D1800" s="34">
        <f t="shared" si="113"/>
        <v>6.8925122392963417E-2</v>
      </c>
    </row>
    <row r="1801" spans="1:5">
      <c r="A1801" s="7">
        <f t="shared" si="111"/>
        <v>897</v>
      </c>
      <c r="B1801" s="4">
        <f t="shared" si="110"/>
        <v>0.14929317732426362</v>
      </c>
      <c r="C1801" s="4">
        <f t="shared" si="112"/>
        <v>1.4191359960648362</v>
      </c>
      <c r="D1801" s="34">
        <f t="shared" si="113"/>
        <v>6.8941825723713296E-2</v>
      </c>
    </row>
    <row r="1802" spans="1:5">
      <c r="A1802" s="7">
        <f t="shared" si="111"/>
        <v>897.5</v>
      </c>
      <c r="B1802" s="4">
        <f t="shared" ref="B1802:B1865" si="114">(EXP($B$3*A1802*10^6))-1</f>
        <v>0.1493823228334592</v>
      </c>
      <c r="C1802" s="4">
        <f t="shared" si="112"/>
        <v>1.4203275324547748</v>
      </c>
      <c r="D1802" s="34">
        <f t="shared" si="113"/>
        <v>6.8958534408517042E-2</v>
      </c>
    </row>
    <row r="1803" spans="1:5">
      <c r="A1803" s="7">
        <f t="shared" si="111"/>
        <v>898</v>
      </c>
      <c r="B1803" s="4">
        <f t="shared" si="114"/>
        <v>0.14947147525727189</v>
      </c>
      <c r="C1803" s="4">
        <f t="shared" si="112"/>
        <v>1.4215196557315073</v>
      </c>
      <c r="D1803" s="34">
        <f t="shared" si="113"/>
        <v>6.8975248449247961E-2</v>
      </c>
    </row>
    <row r="1804" spans="1:5">
      <c r="A1804" s="7">
        <f t="shared" si="111"/>
        <v>898.5</v>
      </c>
      <c r="B1804" s="4">
        <f t="shared" si="114"/>
        <v>0.14956063459623747</v>
      </c>
      <c r="C1804" s="4">
        <f t="shared" si="112"/>
        <v>1.4227123661841019</v>
      </c>
      <c r="D1804" s="34">
        <f t="shared" si="113"/>
        <v>6.8991967847780625E-2</v>
      </c>
    </row>
    <row r="1805" spans="1:5">
      <c r="A1805" s="7">
        <f t="shared" si="111"/>
        <v>899</v>
      </c>
      <c r="B1805" s="4">
        <f t="shared" si="114"/>
        <v>0.14964980085089241</v>
      </c>
      <c r="C1805" s="4">
        <f t="shared" si="112"/>
        <v>1.4239056641017713</v>
      </c>
      <c r="D1805" s="34">
        <f t="shared" si="113"/>
        <v>6.9008692605990074E-2</v>
      </c>
    </row>
    <row r="1806" spans="1:5">
      <c r="A1806" s="7">
        <f t="shared" ref="A1806:A1869" si="115">A1805+0.5</f>
        <v>899.5</v>
      </c>
      <c r="B1806" s="4">
        <f t="shared" si="114"/>
        <v>0.14973897402177316</v>
      </c>
      <c r="C1806" s="4">
        <f t="shared" ref="C1806:C1869" si="116">(EXP($B$4*A1806*10^6))-1</f>
        <v>1.4250995497738677</v>
      </c>
      <c r="D1806" s="34">
        <f t="shared" ref="D1806:D1869" si="117">(1/137.88)*(C1806/B1806)</f>
        <v>6.9025422725751934E-2</v>
      </c>
    </row>
    <row r="1807" spans="1:5">
      <c r="A1807" s="7">
        <f t="shared" si="115"/>
        <v>900</v>
      </c>
      <c r="B1807" s="4">
        <f t="shared" si="114"/>
        <v>0.14982815410941641</v>
      </c>
      <c r="C1807" s="4">
        <f t="shared" si="116"/>
        <v>1.4262940234898882</v>
      </c>
      <c r="D1807" s="34">
        <f t="shared" si="117"/>
        <v>6.904215820894255E-2</v>
      </c>
      <c r="E1807" s="2">
        <f>1/C1807</f>
        <v>0.70111771032537706</v>
      </c>
    </row>
    <row r="1808" spans="1:5">
      <c r="A1808" s="7">
        <f t="shared" si="115"/>
        <v>900.5</v>
      </c>
      <c r="B1808" s="4">
        <f t="shared" si="114"/>
        <v>0.14991734111435817</v>
      </c>
      <c r="C1808" s="4">
        <f t="shared" si="116"/>
        <v>1.4274890855394715</v>
      </c>
      <c r="D1808" s="34">
        <f t="shared" si="117"/>
        <v>6.9058899057439255E-2</v>
      </c>
    </row>
    <row r="1809" spans="1:4">
      <c r="A1809" s="7">
        <f t="shared" si="115"/>
        <v>901</v>
      </c>
      <c r="B1809" s="4">
        <f t="shared" si="114"/>
        <v>0.15000653503713557</v>
      </c>
      <c r="C1809" s="4">
        <f t="shared" si="116"/>
        <v>1.4286847362123996</v>
      </c>
      <c r="D1809" s="34">
        <f t="shared" si="117"/>
        <v>6.9075645273119587E-2</v>
      </c>
    </row>
    <row r="1810" spans="1:4">
      <c r="A1810" s="7">
        <f t="shared" si="115"/>
        <v>901.5</v>
      </c>
      <c r="B1810" s="4">
        <f t="shared" si="114"/>
        <v>0.15009573587828484</v>
      </c>
      <c r="C1810" s="4">
        <f t="shared" si="116"/>
        <v>1.4298809757985955</v>
      </c>
      <c r="D1810" s="34">
        <f t="shared" si="117"/>
        <v>6.9092396857862101E-2</v>
      </c>
    </row>
    <row r="1811" spans="1:4">
      <c r="A1811" s="7">
        <f t="shared" si="115"/>
        <v>902</v>
      </c>
      <c r="B1811" s="4">
        <f t="shared" si="114"/>
        <v>0.15018494363834245</v>
      </c>
      <c r="C1811" s="4">
        <f t="shared" si="116"/>
        <v>1.4310778045881278</v>
      </c>
      <c r="D1811" s="34">
        <f t="shared" si="117"/>
        <v>6.9109153813546154E-2</v>
      </c>
    </row>
    <row r="1812" spans="1:4">
      <c r="A1812" s="7">
        <f t="shared" si="115"/>
        <v>902.5</v>
      </c>
      <c r="B1812" s="4">
        <f t="shared" si="114"/>
        <v>0.15027415831784552</v>
      </c>
      <c r="C1812" s="4">
        <f t="shared" si="116"/>
        <v>1.4322752228712048</v>
      </c>
      <c r="D1812" s="34">
        <f t="shared" si="117"/>
        <v>6.9125916142051283E-2</v>
      </c>
    </row>
    <row r="1813" spans="1:4">
      <c r="A1813" s="7">
        <f t="shared" si="115"/>
        <v>903</v>
      </c>
      <c r="B1813" s="4">
        <f t="shared" si="114"/>
        <v>0.15036337991733051</v>
      </c>
      <c r="C1813" s="4">
        <f t="shared" si="116"/>
        <v>1.4334732309381804</v>
      </c>
      <c r="D1813" s="34">
        <f t="shared" si="117"/>
        <v>6.9142683845258221E-2</v>
      </c>
    </row>
    <row r="1814" spans="1:4">
      <c r="A1814" s="7">
        <f t="shared" si="115"/>
        <v>903.5</v>
      </c>
      <c r="B1814" s="4">
        <f t="shared" si="114"/>
        <v>0.1504526084373341</v>
      </c>
      <c r="C1814" s="4">
        <f t="shared" si="116"/>
        <v>1.4346718290795502</v>
      </c>
      <c r="D1814" s="34">
        <f t="shared" si="117"/>
        <v>6.9159456925048254E-2</v>
      </c>
    </row>
    <row r="1815" spans="1:4">
      <c r="A1815" s="7">
        <f t="shared" si="115"/>
        <v>904</v>
      </c>
      <c r="B1815" s="4">
        <f t="shared" si="114"/>
        <v>0.1505418438783932</v>
      </c>
      <c r="C1815" s="4">
        <f t="shared" si="116"/>
        <v>1.4358710175859528</v>
      </c>
      <c r="D1815" s="34">
        <f t="shared" si="117"/>
        <v>6.9176235383303211E-2</v>
      </c>
    </row>
    <row r="1816" spans="1:4">
      <c r="A1816" s="7">
        <f t="shared" si="115"/>
        <v>904.5</v>
      </c>
      <c r="B1816" s="4">
        <f t="shared" si="114"/>
        <v>0.15063108624104471</v>
      </c>
      <c r="C1816" s="4">
        <f t="shared" si="116"/>
        <v>1.4370707967481704</v>
      </c>
      <c r="D1816" s="34">
        <f t="shared" si="117"/>
        <v>6.9193019221905711E-2</v>
      </c>
    </row>
    <row r="1817" spans="1:4">
      <c r="A1817" s="7">
        <f t="shared" si="115"/>
        <v>905</v>
      </c>
      <c r="B1817" s="4">
        <f t="shared" si="114"/>
        <v>0.15072033552582531</v>
      </c>
      <c r="C1817" s="4">
        <f t="shared" si="116"/>
        <v>1.4382711668571293</v>
      </c>
      <c r="D1817" s="34">
        <f t="shared" si="117"/>
        <v>6.9209808442739204E-2</v>
      </c>
    </row>
    <row r="1818" spans="1:4">
      <c r="A1818" s="7">
        <f t="shared" si="115"/>
        <v>905.5</v>
      </c>
      <c r="B1818" s="4">
        <f t="shared" si="114"/>
        <v>0.15080959173327213</v>
      </c>
      <c r="C1818" s="4">
        <f t="shared" si="116"/>
        <v>1.4394721282038971</v>
      </c>
      <c r="D1818" s="34">
        <f t="shared" si="117"/>
        <v>6.9226603047687574E-2</v>
      </c>
    </row>
    <row r="1819" spans="1:4">
      <c r="A1819" s="7">
        <f t="shared" si="115"/>
        <v>906</v>
      </c>
      <c r="B1819" s="4">
        <f t="shared" si="114"/>
        <v>0.15089885486392207</v>
      </c>
      <c r="C1819" s="4">
        <f t="shared" si="116"/>
        <v>1.4406736810796854</v>
      </c>
      <c r="D1819" s="34">
        <f t="shared" si="117"/>
        <v>6.924340303863552E-2</v>
      </c>
    </row>
    <row r="1820" spans="1:4">
      <c r="A1820" s="7">
        <f t="shared" si="115"/>
        <v>906.5</v>
      </c>
      <c r="B1820" s="4">
        <f t="shared" si="114"/>
        <v>0.15098812491831204</v>
      </c>
      <c r="C1820" s="4">
        <f t="shared" si="116"/>
        <v>1.4418758257758504</v>
      </c>
      <c r="D1820" s="34">
        <f t="shared" si="117"/>
        <v>6.9260208417468522E-2</v>
      </c>
    </row>
    <row r="1821" spans="1:4">
      <c r="A1821" s="7">
        <f t="shared" si="115"/>
        <v>907</v>
      </c>
      <c r="B1821" s="4">
        <f t="shared" si="114"/>
        <v>0.15107740189697894</v>
      </c>
      <c r="C1821" s="4">
        <f t="shared" si="116"/>
        <v>1.4430785625838909</v>
      </c>
      <c r="D1821" s="34">
        <f t="shared" si="117"/>
        <v>6.9277019186072764E-2</v>
      </c>
    </row>
    <row r="1822" spans="1:4">
      <c r="A1822" s="7">
        <f t="shared" si="115"/>
        <v>907.5</v>
      </c>
      <c r="B1822" s="4">
        <f t="shared" si="114"/>
        <v>0.15116668580046033</v>
      </c>
      <c r="C1822" s="4">
        <f t="shared" si="116"/>
        <v>1.4442818917954492</v>
      </c>
      <c r="D1822" s="34">
        <f t="shared" si="117"/>
        <v>6.9293835346334751E-2</v>
      </c>
    </row>
    <row r="1823" spans="1:4">
      <c r="A1823" s="7">
        <f t="shared" si="115"/>
        <v>908</v>
      </c>
      <c r="B1823" s="4">
        <f t="shared" si="114"/>
        <v>0.15125597662929291</v>
      </c>
      <c r="C1823" s="4">
        <f t="shared" si="116"/>
        <v>1.4454858137023119</v>
      </c>
      <c r="D1823" s="34">
        <f t="shared" si="117"/>
        <v>6.9310656900142237E-2</v>
      </c>
    </row>
    <row r="1824" spans="1:4">
      <c r="A1824" s="7">
        <f t="shared" si="115"/>
        <v>908.5</v>
      </c>
      <c r="B1824" s="4">
        <f t="shared" si="114"/>
        <v>0.15134527438401402</v>
      </c>
      <c r="C1824" s="4">
        <f t="shared" si="116"/>
        <v>1.4466903285964081</v>
      </c>
      <c r="D1824" s="34">
        <f t="shared" si="117"/>
        <v>6.9327483849383253E-2</v>
      </c>
    </row>
    <row r="1825" spans="1:4">
      <c r="A1825" s="7">
        <f t="shared" si="115"/>
        <v>909</v>
      </c>
      <c r="B1825" s="4">
        <f t="shared" si="114"/>
        <v>0.15143457906516078</v>
      </c>
      <c r="C1825" s="4">
        <f t="shared" si="116"/>
        <v>1.4478954367698118</v>
      </c>
      <c r="D1825" s="34">
        <f t="shared" si="117"/>
        <v>6.934431619594672E-2</v>
      </c>
    </row>
    <row r="1826" spans="1:4">
      <c r="A1826" s="7">
        <f t="shared" si="115"/>
        <v>909.5</v>
      </c>
      <c r="B1826" s="4">
        <f t="shared" si="114"/>
        <v>0.15152389067327054</v>
      </c>
      <c r="C1826" s="4">
        <f t="shared" si="116"/>
        <v>1.4491011385147408</v>
      </c>
      <c r="D1826" s="34">
        <f t="shared" si="117"/>
        <v>6.9361153941722181E-2</v>
      </c>
    </row>
    <row r="1827" spans="1:4">
      <c r="A1827" s="7">
        <f t="shared" si="115"/>
        <v>910</v>
      </c>
      <c r="B1827" s="4">
        <f t="shared" si="114"/>
        <v>0.15161320920888066</v>
      </c>
      <c r="C1827" s="4">
        <f t="shared" si="116"/>
        <v>1.4503074341235558</v>
      </c>
      <c r="D1827" s="34">
        <f t="shared" si="117"/>
        <v>6.9377997088599846E-2</v>
      </c>
    </row>
    <row r="1828" spans="1:4">
      <c r="A1828" s="7">
        <f t="shared" si="115"/>
        <v>910.5</v>
      </c>
      <c r="B1828" s="4">
        <f t="shared" si="114"/>
        <v>0.15170253467252826</v>
      </c>
      <c r="C1828" s="4">
        <f t="shared" si="116"/>
        <v>1.4515143238887629</v>
      </c>
      <c r="D1828" s="34">
        <f t="shared" si="117"/>
        <v>6.9394845638470787E-2</v>
      </c>
    </row>
    <row r="1829" spans="1:4">
      <c r="A1829" s="7">
        <f t="shared" si="115"/>
        <v>911</v>
      </c>
      <c r="B1829" s="4">
        <f t="shared" si="114"/>
        <v>0.15179186706475067</v>
      </c>
      <c r="C1829" s="4">
        <f t="shared" si="116"/>
        <v>1.4527218081030115</v>
      </c>
      <c r="D1829" s="34">
        <f t="shared" si="117"/>
        <v>6.9411699593226669E-2</v>
      </c>
    </row>
    <row r="1830" spans="1:4">
      <c r="A1830" s="7">
        <f t="shared" si="115"/>
        <v>911.5</v>
      </c>
      <c r="B1830" s="4">
        <f t="shared" si="114"/>
        <v>0.15188120638608571</v>
      </c>
      <c r="C1830" s="4">
        <f t="shared" si="116"/>
        <v>1.4539298870590951</v>
      </c>
      <c r="D1830" s="34">
        <f t="shared" si="117"/>
        <v>6.9428558954759634E-2</v>
      </c>
    </row>
    <row r="1831" spans="1:4">
      <c r="A1831" s="7">
        <f t="shared" si="115"/>
        <v>912</v>
      </c>
      <c r="B1831" s="4">
        <f t="shared" si="114"/>
        <v>0.15197055263707049</v>
      </c>
      <c r="C1831" s="4">
        <f t="shared" si="116"/>
        <v>1.4551385610499517</v>
      </c>
      <c r="D1831" s="34">
        <f t="shared" si="117"/>
        <v>6.9445423724962929E-2</v>
      </c>
    </row>
    <row r="1832" spans="1:4">
      <c r="A1832" s="7">
        <f t="shared" si="115"/>
        <v>912.5</v>
      </c>
      <c r="B1832" s="4">
        <f t="shared" si="114"/>
        <v>0.1520599058182428</v>
      </c>
      <c r="C1832" s="4">
        <f t="shared" si="116"/>
        <v>1.4563478303686632</v>
      </c>
      <c r="D1832" s="34">
        <f t="shared" si="117"/>
        <v>6.946229390573011E-2</v>
      </c>
    </row>
    <row r="1833" spans="1:4">
      <c r="A1833" s="7">
        <f t="shared" si="115"/>
        <v>913</v>
      </c>
      <c r="B1833" s="4">
        <f t="shared" si="114"/>
        <v>0.15214926593013978</v>
      </c>
      <c r="C1833" s="4">
        <f t="shared" si="116"/>
        <v>1.4575576953084561</v>
      </c>
      <c r="D1833" s="34">
        <f t="shared" si="117"/>
        <v>6.9479169498955828E-2</v>
      </c>
    </row>
    <row r="1834" spans="1:4">
      <c r="A1834" s="7">
        <f t="shared" si="115"/>
        <v>913.5</v>
      </c>
      <c r="B1834" s="4">
        <f t="shared" si="114"/>
        <v>0.15223863297329943</v>
      </c>
      <c r="C1834" s="4">
        <f t="shared" si="116"/>
        <v>1.4587681561627019</v>
      </c>
      <c r="D1834" s="34">
        <f t="shared" si="117"/>
        <v>6.949605050653504E-2</v>
      </c>
    </row>
    <row r="1835" spans="1:4">
      <c r="A1835" s="7">
        <f t="shared" si="115"/>
        <v>914</v>
      </c>
      <c r="B1835" s="4">
        <f t="shared" si="114"/>
        <v>0.1523280069482591</v>
      </c>
      <c r="C1835" s="4">
        <f t="shared" si="116"/>
        <v>1.4599792132249161</v>
      </c>
      <c r="D1835" s="34">
        <f t="shared" si="117"/>
        <v>6.9512936930363714E-2</v>
      </c>
    </row>
    <row r="1836" spans="1:4">
      <c r="A1836" s="7">
        <f t="shared" si="115"/>
        <v>914.5</v>
      </c>
      <c r="B1836" s="4">
        <f t="shared" si="114"/>
        <v>0.15241738785555636</v>
      </c>
      <c r="C1836" s="4">
        <f t="shared" si="116"/>
        <v>1.4611908667887574</v>
      </c>
      <c r="D1836" s="34">
        <f t="shared" si="117"/>
        <v>6.9529828772338348E-2</v>
      </c>
    </row>
    <row r="1837" spans="1:4">
      <c r="A1837" s="7">
        <f t="shared" si="115"/>
        <v>915</v>
      </c>
      <c r="B1837" s="4">
        <f t="shared" si="114"/>
        <v>0.15250677569572924</v>
      </c>
      <c r="C1837" s="4">
        <f t="shared" si="116"/>
        <v>1.4624031171480318</v>
      </c>
      <c r="D1837" s="34">
        <f t="shared" si="117"/>
        <v>6.9546726034356091E-2</v>
      </c>
    </row>
    <row r="1838" spans="1:4">
      <c r="A1838" s="7">
        <f t="shared" si="115"/>
        <v>915.5</v>
      </c>
      <c r="B1838" s="4">
        <f t="shared" si="114"/>
        <v>0.15259617046931551</v>
      </c>
      <c r="C1838" s="4">
        <f t="shared" si="116"/>
        <v>1.4636159645966882</v>
      </c>
      <c r="D1838" s="34">
        <f t="shared" si="117"/>
        <v>6.9563628718314841E-2</v>
      </c>
    </row>
    <row r="1839" spans="1:4">
      <c r="A1839" s="7">
        <f t="shared" si="115"/>
        <v>916</v>
      </c>
      <c r="B1839" s="4">
        <f t="shared" si="114"/>
        <v>0.15268557217685275</v>
      </c>
      <c r="C1839" s="4">
        <f t="shared" si="116"/>
        <v>1.4648294094288201</v>
      </c>
      <c r="D1839" s="34">
        <f t="shared" si="117"/>
        <v>6.9580536826113301E-2</v>
      </c>
    </row>
    <row r="1840" spans="1:4">
      <c r="A1840" s="7">
        <f t="shared" si="115"/>
        <v>916.5</v>
      </c>
      <c r="B1840" s="4">
        <f t="shared" si="114"/>
        <v>0.15277498081887875</v>
      </c>
      <c r="C1840" s="4">
        <f t="shared" si="116"/>
        <v>1.4660434519386678</v>
      </c>
      <c r="D1840" s="34">
        <f t="shared" si="117"/>
        <v>6.9597450359650856E-2</v>
      </c>
    </row>
    <row r="1841" spans="1:4">
      <c r="A1841" s="7">
        <f t="shared" si="115"/>
        <v>917</v>
      </c>
      <c r="B1841" s="4">
        <f t="shared" si="114"/>
        <v>0.15286439639593152</v>
      </c>
      <c r="C1841" s="4">
        <f t="shared" si="116"/>
        <v>1.4672580924206144</v>
      </c>
      <c r="D1841" s="34">
        <f t="shared" si="117"/>
        <v>6.9614369320827429E-2</v>
      </c>
    </row>
    <row r="1842" spans="1:4">
      <c r="A1842" s="7">
        <f t="shared" si="115"/>
        <v>917.5</v>
      </c>
      <c r="B1842" s="4">
        <f t="shared" si="114"/>
        <v>0.15295381890854887</v>
      </c>
      <c r="C1842" s="4">
        <f t="shared" si="116"/>
        <v>1.4684733311691884</v>
      </c>
      <c r="D1842" s="34">
        <f t="shared" si="117"/>
        <v>6.9631293711543779E-2</v>
      </c>
    </row>
    <row r="1843" spans="1:4">
      <c r="A1843" s="7">
        <f t="shared" si="115"/>
        <v>918</v>
      </c>
      <c r="B1843" s="4">
        <f t="shared" si="114"/>
        <v>0.15304324835726901</v>
      </c>
      <c r="C1843" s="4">
        <f t="shared" si="116"/>
        <v>1.4696891684790652</v>
      </c>
      <c r="D1843" s="34">
        <f t="shared" si="117"/>
        <v>6.9648223533701259E-2</v>
      </c>
    </row>
    <row r="1844" spans="1:4">
      <c r="A1844" s="7">
        <f t="shared" si="115"/>
        <v>918.5</v>
      </c>
      <c r="B1844" s="4">
        <f t="shared" si="114"/>
        <v>0.15313268474262975</v>
      </c>
      <c r="C1844" s="4">
        <f t="shared" si="116"/>
        <v>1.4709056046450626</v>
      </c>
      <c r="D1844" s="34">
        <f t="shared" si="117"/>
        <v>6.9665158789202028E-2</v>
      </c>
    </row>
    <row r="1845" spans="1:4">
      <c r="A1845" s="7">
        <f t="shared" si="115"/>
        <v>919</v>
      </c>
      <c r="B1845" s="4">
        <f t="shared" si="114"/>
        <v>0.15322212806516911</v>
      </c>
      <c r="C1845" s="4">
        <f t="shared" si="116"/>
        <v>1.4721226399621452</v>
      </c>
      <c r="D1845" s="34">
        <f t="shared" si="117"/>
        <v>6.9682099479948939E-2</v>
      </c>
    </row>
    <row r="1846" spans="1:4">
      <c r="A1846" s="7">
        <f t="shared" si="115"/>
        <v>919.5</v>
      </c>
      <c r="B1846" s="4">
        <f t="shared" si="114"/>
        <v>0.1533115783254253</v>
      </c>
      <c r="C1846" s="4">
        <f t="shared" si="116"/>
        <v>1.4733402747254232</v>
      </c>
      <c r="D1846" s="34">
        <f t="shared" si="117"/>
        <v>6.9699045607845442E-2</v>
      </c>
    </row>
    <row r="1847" spans="1:4">
      <c r="A1847" s="7">
        <f t="shared" si="115"/>
        <v>920</v>
      </c>
      <c r="B1847" s="4">
        <f t="shared" si="114"/>
        <v>0.15340103552393614</v>
      </c>
      <c r="C1847" s="4">
        <f t="shared" si="116"/>
        <v>1.4745585092301514</v>
      </c>
      <c r="D1847" s="34">
        <f t="shared" si="117"/>
        <v>6.971599717479593E-2</v>
      </c>
    </row>
    <row r="1848" spans="1:4">
      <c r="A1848" s="7">
        <f t="shared" si="115"/>
        <v>920.5</v>
      </c>
      <c r="B1848" s="4">
        <f t="shared" si="114"/>
        <v>0.15349049966124029</v>
      </c>
      <c r="C1848" s="4">
        <f t="shared" si="116"/>
        <v>1.4757773437717296</v>
      </c>
      <c r="D1848" s="34">
        <f t="shared" si="117"/>
        <v>6.9732954182705031E-2</v>
      </c>
    </row>
    <row r="1849" spans="1:4">
      <c r="A1849" s="7">
        <f t="shared" si="115"/>
        <v>921</v>
      </c>
      <c r="B1849" s="4">
        <f t="shared" si="114"/>
        <v>0.15357997073787555</v>
      </c>
      <c r="C1849" s="4">
        <f t="shared" si="116"/>
        <v>1.4769967786457046</v>
      </c>
      <c r="D1849" s="34">
        <f t="shared" si="117"/>
        <v>6.974991663347864E-2</v>
      </c>
    </row>
    <row r="1850" spans="1:4">
      <c r="A1850" s="7">
        <f t="shared" si="115"/>
        <v>921.5</v>
      </c>
      <c r="B1850" s="4">
        <f t="shared" si="114"/>
        <v>0.15366944875438038</v>
      </c>
      <c r="C1850" s="4">
        <f t="shared" si="116"/>
        <v>1.4782168141477672</v>
      </c>
      <c r="D1850" s="34">
        <f t="shared" si="117"/>
        <v>6.9766884529022924E-2</v>
      </c>
    </row>
    <row r="1851" spans="1:4">
      <c r="A1851" s="7">
        <f t="shared" si="115"/>
        <v>922</v>
      </c>
      <c r="B1851" s="4">
        <f t="shared" si="114"/>
        <v>0.15375893371129301</v>
      </c>
      <c r="C1851" s="4">
        <f t="shared" si="116"/>
        <v>1.4794374505737542</v>
      </c>
      <c r="D1851" s="34">
        <f t="shared" si="117"/>
        <v>6.9783857871244914E-2</v>
      </c>
    </row>
    <row r="1852" spans="1:4">
      <c r="A1852" s="7">
        <f t="shared" si="115"/>
        <v>922.5</v>
      </c>
      <c r="B1852" s="4">
        <f t="shared" si="114"/>
        <v>0.15384842560915168</v>
      </c>
      <c r="C1852" s="4">
        <f t="shared" si="116"/>
        <v>1.4806586882196497</v>
      </c>
      <c r="D1852" s="34">
        <f t="shared" si="117"/>
        <v>6.9800836662052446E-2</v>
      </c>
    </row>
    <row r="1853" spans="1:4">
      <c r="A1853" s="7">
        <f t="shared" si="115"/>
        <v>923</v>
      </c>
      <c r="B1853" s="4">
        <f t="shared" si="114"/>
        <v>0.15393792444849508</v>
      </c>
      <c r="C1853" s="4">
        <f t="shared" si="116"/>
        <v>1.4818805273815818</v>
      </c>
      <c r="D1853" s="34">
        <f t="shared" si="117"/>
        <v>6.9817820903353797E-2</v>
      </c>
    </row>
    <row r="1854" spans="1:4">
      <c r="A1854" s="7">
        <f t="shared" si="115"/>
        <v>923.5</v>
      </c>
      <c r="B1854" s="4">
        <f t="shared" si="114"/>
        <v>0.15402743022986143</v>
      </c>
      <c r="C1854" s="4">
        <f t="shared" si="116"/>
        <v>1.4831029683558241</v>
      </c>
      <c r="D1854" s="34">
        <f t="shared" si="117"/>
        <v>6.983481059705815E-2</v>
      </c>
    </row>
    <row r="1855" spans="1:4">
      <c r="A1855" s="7">
        <f t="shared" si="115"/>
        <v>924</v>
      </c>
      <c r="B1855" s="4">
        <f t="shared" si="114"/>
        <v>0.15411694295378897</v>
      </c>
      <c r="C1855" s="4">
        <f t="shared" si="116"/>
        <v>1.4843260114387977</v>
      </c>
      <c r="D1855" s="34">
        <f t="shared" si="117"/>
        <v>6.9851805745075435E-2</v>
      </c>
    </row>
    <row r="1856" spans="1:4">
      <c r="A1856" s="7">
        <f t="shared" si="115"/>
        <v>924.5</v>
      </c>
      <c r="B1856" s="4">
        <f t="shared" si="114"/>
        <v>0.15420646262081661</v>
      </c>
      <c r="C1856" s="4">
        <f t="shared" si="116"/>
        <v>1.4855496569270694</v>
      </c>
      <c r="D1856" s="34">
        <f t="shared" si="117"/>
        <v>6.9868806349316054E-2</v>
      </c>
    </row>
    <row r="1857" spans="1:4">
      <c r="A1857" s="7">
        <f t="shared" si="115"/>
        <v>925</v>
      </c>
      <c r="B1857" s="4">
        <f t="shared" si="114"/>
        <v>0.15429598923148258</v>
      </c>
      <c r="C1857" s="4">
        <f t="shared" si="116"/>
        <v>1.4867739051173507</v>
      </c>
      <c r="D1857" s="34">
        <f t="shared" si="117"/>
        <v>6.9885812411691325E-2</v>
      </c>
    </row>
    <row r="1858" spans="1:4">
      <c r="A1858" s="7">
        <f t="shared" si="115"/>
        <v>925.5</v>
      </c>
      <c r="B1858" s="4">
        <f t="shared" si="114"/>
        <v>0.15438552278632556</v>
      </c>
      <c r="C1858" s="4">
        <f t="shared" si="116"/>
        <v>1.4879987563065016</v>
      </c>
      <c r="D1858" s="34">
        <f t="shared" si="117"/>
        <v>6.990282393411322E-2</v>
      </c>
    </row>
    <row r="1859" spans="1:4">
      <c r="A1859" s="7">
        <f t="shared" si="115"/>
        <v>926</v>
      </c>
      <c r="B1859" s="4">
        <f t="shared" si="114"/>
        <v>0.15447506328588445</v>
      </c>
      <c r="C1859" s="4">
        <f t="shared" si="116"/>
        <v>1.4892242107915257</v>
      </c>
      <c r="D1859" s="34">
        <f t="shared" si="117"/>
        <v>6.9919840918494208E-2</v>
      </c>
    </row>
    <row r="1860" spans="1:4">
      <c r="A1860" s="7">
        <f t="shared" si="115"/>
        <v>926.5</v>
      </c>
      <c r="B1860" s="4">
        <f t="shared" si="114"/>
        <v>0.15456461073069727</v>
      </c>
      <c r="C1860" s="4">
        <f t="shared" si="116"/>
        <v>1.4904502688695742</v>
      </c>
      <c r="D1860" s="34">
        <f t="shared" si="117"/>
        <v>6.9936863366747926E-2</v>
      </c>
    </row>
    <row r="1861" spans="1:4">
      <c r="A1861" s="7">
        <f t="shared" si="115"/>
        <v>927</v>
      </c>
      <c r="B1861" s="4">
        <f t="shared" si="114"/>
        <v>0.15465416512130359</v>
      </c>
      <c r="C1861" s="4">
        <f t="shared" si="116"/>
        <v>1.4916769308379454</v>
      </c>
      <c r="D1861" s="34">
        <f t="shared" si="117"/>
        <v>6.9953891280788078E-2</v>
      </c>
    </row>
    <row r="1862" spans="1:4">
      <c r="A1862" s="7">
        <f t="shared" si="115"/>
        <v>927.5</v>
      </c>
      <c r="B1862" s="4">
        <f t="shared" si="114"/>
        <v>0.15474372645824142</v>
      </c>
      <c r="C1862" s="4">
        <f t="shared" si="116"/>
        <v>1.4929041969940826</v>
      </c>
      <c r="D1862" s="34">
        <f t="shared" si="117"/>
        <v>6.9970924662529757E-2</v>
      </c>
    </row>
    <row r="1863" spans="1:4">
      <c r="A1863" s="7">
        <f t="shared" si="115"/>
        <v>928</v>
      </c>
      <c r="B1863" s="4">
        <f t="shared" si="114"/>
        <v>0.15483329474204988</v>
      </c>
      <c r="C1863" s="4">
        <f t="shared" si="116"/>
        <v>1.4941320676355758</v>
      </c>
      <c r="D1863" s="34">
        <f t="shared" si="117"/>
        <v>6.9987963513888224E-2</v>
      </c>
    </row>
    <row r="1864" spans="1:4">
      <c r="A1864" s="7">
        <f t="shared" si="115"/>
        <v>928.5</v>
      </c>
      <c r="B1864" s="4">
        <f t="shared" si="114"/>
        <v>0.15492286997326787</v>
      </c>
      <c r="C1864" s="4">
        <f t="shared" si="116"/>
        <v>1.4953605430601633</v>
      </c>
      <c r="D1864" s="34">
        <f t="shared" si="117"/>
        <v>7.0005007836779681E-2</v>
      </c>
    </row>
    <row r="1865" spans="1:4">
      <c r="A1865" s="7">
        <f t="shared" si="115"/>
        <v>929</v>
      </c>
      <c r="B1865" s="4">
        <f t="shared" si="114"/>
        <v>0.15501245215243409</v>
      </c>
      <c r="C1865" s="4">
        <f t="shared" si="116"/>
        <v>1.4965896235657281</v>
      </c>
      <c r="D1865" s="34">
        <f t="shared" si="117"/>
        <v>7.0022057633121068E-2</v>
      </c>
    </row>
    <row r="1866" spans="1:4">
      <c r="A1866" s="7">
        <f t="shared" si="115"/>
        <v>929.5</v>
      </c>
      <c r="B1866" s="4">
        <f t="shared" ref="B1866:B1929" si="118">(EXP($B$3*A1866*10^6))-1</f>
        <v>0.15510204128008764</v>
      </c>
      <c r="C1866" s="4">
        <f t="shared" si="116"/>
        <v>1.4978193094502998</v>
      </c>
      <c r="D1866" s="34">
        <f t="shared" si="117"/>
        <v>7.0039112904829851E-2</v>
      </c>
    </row>
    <row r="1867" spans="1:4">
      <c r="A1867" s="7">
        <f t="shared" si="115"/>
        <v>930</v>
      </c>
      <c r="B1867" s="4">
        <f t="shared" si="118"/>
        <v>0.15519163735676744</v>
      </c>
      <c r="C1867" s="4">
        <f t="shared" si="116"/>
        <v>1.4990496010120569</v>
      </c>
      <c r="D1867" s="34">
        <f t="shared" si="117"/>
        <v>7.0056173653824383E-2</v>
      </c>
    </row>
    <row r="1868" spans="1:4">
      <c r="A1868" s="7">
        <f t="shared" si="115"/>
        <v>930.5</v>
      </c>
      <c r="B1868" s="4">
        <f t="shared" si="118"/>
        <v>0.15528124038301239</v>
      </c>
      <c r="C1868" s="4">
        <f t="shared" si="116"/>
        <v>1.5002804985493228</v>
      </c>
      <c r="D1868" s="34">
        <f t="shared" si="117"/>
        <v>7.0073239882023672E-2</v>
      </c>
    </row>
    <row r="1869" spans="1:4">
      <c r="A1869" s="7">
        <f t="shared" si="115"/>
        <v>931</v>
      </c>
      <c r="B1869" s="4">
        <f t="shared" si="118"/>
        <v>0.1553708503593616</v>
      </c>
      <c r="C1869" s="4">
        <f t="shared" si="116"/>
        <v>1.5015120023605677</v>
      </c>
      <c r="D1869" s="34">
        <f t="shared" si="117"/>
        <v>7.0090311591347362E-2</v>
      </c>
    </row>
    <row r="1870" spans="1:4">
      <c r="A1870" s="7">
        <f t="shared" ref="A1870:A1933" si="119">A1869+0.5</f>
        <v>931.5</v>
      </c>
      <c r="B1870" s="4">
        <f t="shared" si="118"/>
        <v>0.15546046728635399</v>
      </c>
      <c r="C1870" s="4">
        <f t="shared" ref="C1870:C1933" si="120">(EXP($B$4*A1870*10^6))-1</f>
        <v>1.5027441127444114</v>
      </c>
      <c r="D1870" s="34">
        <f t="shared" ref="D1870:D1933" si="121">(1/137.88)*(C1870/B1870)</f>
        <v>7.0107388783716015E-2</v>
      </c>
    </row>
    <row r="1871" spans="1:4">
      <c r="A1871" s="7">
        <f t="shared" si="119"/>
        <v>932</v>
      </c>
      <c r="B1871" s="4">
        <f t="shared" si="118"/>
        <v>0.15555009116452911</v>
      </c>
      <c r="C1871" s="4">
        <f t="shared" si="120"/>
        <v>1.5039768299996172</v>
      </c>
      <c r="D1871" s="34">
        <f t="shared" si="121"/>
        <v>7.0124471461050455E-2</v>
      </c>
    </row>
    <row r="1872" spans="1:4">
      <c r="A1872" s="7">
        <f t="shared" si="119"/>
        <v>932.5</v>
      </c>
      <c r="B1872" s="4">
        <f t="shared" si="118"/>
        <v>0.15563972199442566</v>
      </c>
      <c r="C1872" s="4">
        <f t="shared" si="120"/>
        <v>1.505210154425098</v>
      </c>
      <c r="D1872" s="34">
        <f t="shared" si="121"/>
        <v>7.0141559625272756E-2</v>
      </c>
    </row>
    <row r="1873" spans="1:4">
      <c r="A1873" s="7">
        <f t="shared" si="119"/>
        <v>933</v>
      </c>
      <c r="B1873" s="4">
        <f t="shared" si="118"/>
        <v>0.1557293597765832</v>
      </c>
      <c r="C1873" s="4">
        <f t="shared" si="120"/>
        <v>1.5064440863199136</v>
      </c>
      <c r="D1873" s="34">
        <f t="shared" si="121"/>
        <v>7.0158653278305311E-2</v>
      </c>
    </row>
    <row r="1874" spans="1:4">
      <c r="A1874" s="7">
        <f t="shared" si="119"/>
        <v>933.5</v>
      </c>
      <c r="B1874" s="4">
        <f t="shared" si="118"/>
        <v>0.15581900451154085</v>
      </c>
      <c r="C1874" s="4">
        <f t="shared" si="120"/>
        <v>1.5076786259832704</v>
      </c>
      <c r="D1874" s="34">
        <f t="shared" si="121"/>
        <v>7.0175752422071386E-2</v>
      </c>
    </row>
    <row r="1875" spans="1:4">
      <c r="A1875" s="7">
        <f t="shared" si="119"/>
        <v>934</v>
      </c>
      <c r="B1875" s="4">
        <f t="shared" si="118"/>
        <v>0.15590865619983774</v>
      </c>
      <c r="C1875" s="4">
        <f t="shared" si="120"/>
        <v>1.5089137737145224</v>
      </c>
      <c r="D1875" s="34">
        <f t="shared" si="121"/>
        <v>7.0192857058494998E-2</v>
      </c>
    </row>
    <row r="1876" spans="1:4">
      <c r="A1876" s="7">
        <f t="shared" si="119"/>
        <v>934.5</v>
      </c>
      <c r="B1876" s="4">
        <f t="shared" si="118"/>
        <v>0.15599831484201365</v>
      </c>
      <c r="C1876" s="4">
        <f t="shared" si="120"/>
        <v>1.5101495298131717</v>
      </c>
      <c r="D1876" s="34">
        <f t="shared" si="121"/>
        <v>7.0209967189500622E-2</v>
      </c>
    </row>
    <row r="1877" spans="1:4">
      <c r="A1877" s="7">
        <f t="shared" si="119"/>
        <v>935</v>
      </c>
      <c r="B1877" s="4">
        <f t="shared" si="118"/>
        <v>0.1560879804386075</v>
      </c>
      <c r="C1877" s="4">
        <f t="shared" si="120"/>
        <v>1.5113858945788672</v>
      </c>
      <c r="D1877" s="34">
        <f t="shared" si="121"/>
        <v>7.02270828170138E-2</v>
      </c>
    </row>
    <row r="1878" spans="1:4">
      <c r="A1878" s="7">
        <f t="shared" si="119"/>
        <v>935.5</v>
      </c>
      <c r="B1878" s="4">
        <f t="shared" si="118"/>
        <v>0.15617765299015884</v>
      </c>
      <c r="C1878" s="4">
        <f t="shared" si="120"/>
        <v>1.5126228683114045</v>
      </c>
      <c r="D1878" s="34">
        <f t="shared" si="121"/>
        <v>7.0244203942960493E-2</v>
      </c>
    </row>
    <row r="1879" spans="1:4">
      <c r="A1879" s="7">
        <f t="shared" si="119"/>
        <v>936</v>
      </c>
      <c r="B1879" s="4">
        <f t="shared" si="118"/>
        <v>0.15626733249720748</v>
      </c>
      <c r="C1879" s="4">
        <f t="shared" si="120"/>
        <v>1.5138604513107294</v>
      </c>
      <c r="D1879" s="34">
        <f t="shared" si="121"/>
        <v>7.0261330569267436E-2</v>
      </c>
    </row>
    <row r="1880" spans="1:4">
      <c r="A1880" s="7">
        <f t="shared" si="119"/>
        <v>936.5</v>
      </c>
      <c r="B1880" s="4">
        <f t="shared" si="118"/>
        <v>0.1563570189602923</v>
      </c>
      <c r="C1880" s="4">
        <f t="shared" si="120"/>
        <v>1.5150986438769332</v>
      </c>
      <c r="D1880" s="34">
        <f t="shared" si="121"/>
        <v>7.0278462697862282E-2</v>
      </c>
    </row>
    <row r="1881" spans="1:4">
      <c r="A1881" s="7">
        <f t="shared" si="119"/>
        <v>937</v>
      </c>
      <c r="B1881" s="4">
        <f t="shared" si="118"/>
        <v>0.15644671237995356</v>
      </c>
      <c r="C1881" s="4">
        <f t="shared" si="120"/>
        <v>1.5163374463102559</v>
      </c>
      <c r="D1881" s="34">
        <f t="shared" si="121"/>
        <v>7.0295600330672975E-2</v>
      </c>
    </row>
    <row r="1882" spans="1:4">
      <c r="A1882" s="7">
        <f t="shared" si="119"/>
        <v>937.5</v>
      </c>
      <c r="B1882" s="4">
        <f t="shared" si="118"/>
        <v>0.15653641275673014</v>
      </c>
      <c r="C1882" s="4">
        <f t="shared" si="120"/>
        <v>1.5175768589110858</v>
      </c>
      <c r="D1882" s="34">
        <f t="shared" si="121"/>
        <v>7.031274346962875E-2</v>
      </c>
    </row>
    <row r="1883" spans="1:4">
      <c r="A1883" s="7">
        <f t="shared" si="119"/>
        <v>938</v>
      </c>
      <c r="B1883" s="4">
        <f t="shared" si="118"/>
        <v>0.15662612009116228</v>
      </c>
      <c r="C1883" s="4">
        <f t="shared" si="120"/>
        <v>1.5188168819799581</v>
      </c>
      <c r="D1883" s="34">
        <f t="shared" si="121"/>
        <v>7.0329892116658882E-2</v>
      </c>
    </row>
    <row r="1884" spans="1:4">
      <c r="A1884" s="7">
        <f t="shared" si="119"/>
        <v>938.5</v>
      </c>
      <c r="B1884" s="4">
        <f t="shared" si="118"/>
        <v>0.15671583438378933</v>
      </c>
      <c r="C1884" s="4">
        <f t="shared" si="120"/>
        <v>1.5200575158175562</v>
      </c>
      <c r="D1884" s="34">
        <f t="shared" si="121"/>
        <v>7.034704627369387E-2</v>
      </c>
    </row>
    <row r="1885" spans="1:4">
      <c r="A1885" s="7">
        <f t="shared" si="119"/>
        <v>939</v>
      </c>
      <c r="B1885" s="4">
        <f t="shared" si="118"/>
        <v>0.15680555563515086</v>
      </c>
      <c r="C1885" s="4">
        <f t="shared" si="120"/>
        <v>1.5212987607247128</v>
      </c>
      <c r="D1885" s="34">
        <f t="shared" si="121"/>
        <v>7.0364205942664834E-2</v>
      </c>
    </row>
    <row r="1886" spans="1:4">
      <c r="A1886" s="7">
        <f t="shared" si="119"/>
        <v>939.5</v>
      </c>
      <c r="B1886" s="4">
        <f t="shared" si="118"/>
        <v>0.1568952838457871</v>
      </c>
      <c r="C1886" s="4">
        <f t="shared" si="120"/>
        <v>1.5225406170024076</v>
      </c>
      <c r="D1886" s="34">
        <f t="shared" si="121"/>
        <v>7.0381371125503314E-2</v>
      </c>
    </row>
    <row r="1887" spans="1:4">
      <c r="A1887" s="7">
        <f t="shared" si="119"/>
        <v>940</v>
      </c>
      <c r="B1887" s="4">
        <f t="shared" si="118"/>
        <v>0.1569850190162374</v>
      </c>
      <c r="C1887" s="4">
        <f t="shared" si="120"/>
        <v>1.5237830849517682</v>
      </c>
      <c r="D1887" s="34">
        <f t="shared" si="121"/>
        <v>7.0398541824141903E-2</v>
      </c>
    </row>
    <row r="1888" spans="1:4">
      <c r="A1888" s="7">
        <f t="shared" si="119"/>
        <v>940.5</v>
      </c>
      <c r="B1888" s="4">
        <f t="shared" si="118"/>
        <v>0.157074761147042</v>
      </c>
      <c r="C1888" s="4">
        <f t="shared" si="120"/>
        <v>1.5250261648740726</v>
      </c>
      <c r="D1888" s="34">
        <f t="shared" si="121"/>
        <v>7.0415718040513692E-2</v>
      </c>
    </row>
    <row r="1889" spans="1:4">
      <c r="A1889" s="7">
        <f t="shared" si="119"/>
        <v>941</v>
      </c>
      <c r="B1889" s="4">
        <f t="shared" si="118"/>
        <v>0.15716451023874045</v>
      </c>
      <c r="C1889" s="4">
        <f t="shared" si="120"/>
        <v>1.5262698570707447</v>
      </c>
      <c r="D1889" s="34">
        <f t="shared" si="121"/>
        <v>7.0432899776552635E-2</v>
      </c>
    </row>
    <row r="1890" spans="1:4">
      <c r="A1890" s="7">
        <f t="shared" si="119"/>
        <v>941.5</v>
      </c>
      <c r="B1890" s="4">
        <f t="shared" si="118"/>
        <v>0.15725426629187278</v>
      </c>
      <c r="C1890" s="4">
        <f t="shared" si="120"/>
        <v>1.5275141618433579</v>
      </c>
      <c r="D1890" s="34">
        <f t="shared" si="121"/>
        <v>7.0450087034193296E-2</v>
      </c>
    </row>
    <row r="1891" spans="1:4">
      <c r="A1891" s="7">
        <f t="shared" si="119"/>
        <v>942</v>
      </c>
      <c r="B1891" s="4">
        <f t="shared" si="118"/>
        <v>0.15734402930697877</v>
      </c>
      <c r="C1891" s="4">
        <f t="shared" si="120"/>
        <v>1.5287590794936348</v>
      </c>
      <c r="D1891" s="34">
        <f t="shared" si="121"/>
        <v>7.046727981537107E-2</v>
      </c>
    </row>
    <row r="1892" spans="1:4">
      <c r="A1892" s="7">
        <f t="shared" si="119"/>
        <v>942.5</v>
      </c>
      <c r="B1892" s="4">
        <f t="shared" si="118"/>
        <v>0.15743379928459889</v>
      </c>
      <c r="C1892" s="4">
        <f t="shared" si="120"/>
        <v>1.5300046103234455</v>
      </c>
      <c r="D1892" s="34">
        <f t="shared" si="121"/>
        <v>7.0484478122021771E-2</v>
      </c>
    </row>
    <row r="1893" spans="1:4">
      <c r="A1893" s="7">
        <f t="shared" si="119"/>
        <v>943</v>
      </c>
      <c r="B1893" s="4">
        <f t="shared" si="118"/>
        <v>0.15752357622527291</v>
      </c>
      <c r="C1893" s="4">
        <f t="shared" si="120"/>
        <v>1.5312507546348093</v>
      </c>
      <c r="D1893" s="34">
        <f t="shared" si="121"/>
        <v>7.0501681956082238E-2</v>
      </c>
    </row>
    <row r="1894" spans="1:4">
      <c r="A1894" s="7">
        <f t="shared" si="119"/>
        <v>943.5</v>
      </c>
      <c r="B1894" s="4">
        <f t="shared" si="118"/>
        <v>0.15761336012954086</v>
      </c>
      <c r="C1894" s="4">
        <f t="shared" si="120"/>
        <v>1.5324975127298952</v>
      </c>
      <c r="D1894" s="34">
        <f t="shared" si="121"/>
        <v>7.0518891319489976E-2</v>
      </c>
    </row>
    <row r="1895" spans="1:4">
      <c r="A1895" s="7">
        <f t="shared" si="119"/>
        <v>944</v>
      </c>
      <c r="B1895" s="4">
        <f t="shared" si="118"/>
        <v>0.15770315099794319</v>
      </c>
      <c r="C1895" s="4">
        <f t="shared" si="120"/>
        <v>1.5337448849110191</v>
      </c>
      <c r="D1895" s="34">
        <f t="shared" si="121"/>
        <v>7.0536106214182978E-2</v>
      </c>
    </row>
    <row r="1896" spans="1:4">
      <c r="A1896" s="7">
        <f t="shared" si="119"/>
        <v>944.5</v>
      </c>
      <c r="B1896" s="4">
        <f t="shared" si="118"/>
        <v>0.15779294883101946</v>
      </c>
      <c r="C1896" s="4">
        <f t="shared" si="120"/>
        <v>1.5349928714806462</v>
      </c>
      <c r="D1896" s="34">
        <f t="shared" si="121"/>
        <v>7.0553326642100345E-2</v>
      </c>
    </row>
    <row r="1897" spans="1:4">
      <c r="A1897" s="7">
        <f t="shared" si="119"/>
        <v>945</v>
      </c>
      <c r="B1897" s="4">
        <f t="shared" si="118"/>
        <v>0.15788275362931059</v>
      </c>
      <c r="C1897" s="4">
        <f t="shared" si="120"/>
        <v>1.5362414727413927</v>
      </c>
      <c r="D1897" s="34">
        <f t="shared" si="121"/>
        <v>7.0570552605181427E-2</v>
      </c>
    </row>
    <row r="1898" spans="1:4">
      <c r="A1898" s="7">
        <f t="shared" si="119"/>
        <v>945.5</v>
      </c>
      <c r="B1898" s="4">
        <f t="shared" si="118"/>
        <v>0.15797256539335636</v>
      </c>
      <c r="C1898" s="4">
        <f t="shared" si="120"/>
        <v>1.537490688996022</v>
      </c>
      <c r="D1898" s="34">
        <f t="shared" si="121"/>
        <v>7.058778410536673E-2</v>
      </c>
    </row>
    <row r="1899" spans="1:4">
      <c r="A1899" s="7">
        <f t="shared" si="119"/>
        <v>946</v>
      </c>
      <c r="B1899" s="4">
        <f t="shared" si="118"/>
        <v>0.15806238412369722</v>
      </c>
      <c r="C1899" s="4">
        <f t="shared" si="120"/>
        <v>1.5387405205474463</v>
      </c>
      <c r="D1899" s="34">
        <f t="shared" si="121"/>
        <v>7.060502114459713E-2</v>
      </c>
    </row>
    <row r="1900" spans="1:4">
      <c r="A1900" s="7">
        <f t="shared" si="119"/>
        <v>946.5</v>
      </c>
      <c r="B1900" s="4">
        <f t="shared" si="118"/>
        <v>0.15815220982087363</v>
      </c>
      <c r="C1900" s="4">
        <f t="shared" si="120"/>
        <v>1.5399909676987287</v>
      </c>
      <c r="D1900" s="34">
        <f t="shared" si="121"/>
        <v>7.062226372481438E-2</v>
      </c>
    </row>
    <row r="1901" spans="1:4">
      <c r="A1901" s="7">
        <f t="shared" si="119"/>
        <v>947</v>
      </c>
      <c r="B1901" s="4">
        <f t="shared" si="118"/>
        <v>0.15824204248542584</v>
      </c>
      <c r="C1901" s="4">
        <f t="shared" si="120"/>
        <v>1.5412420307530801</v>
      </c>
      <c r="D1901" s="34">
        <f t="shared" si="121"/>
        <v>7.0639511847960954E-2</v>
      </c>
    </row>
    <row r="1902" spans="1:4">
      <c r="A1902" s="7">
        <f t="shared" si="119"/>
        <v>947.5</v>
      </c>
      <c r="B1902" s="4">
        <f t="shared" si="118"/>
        <v>0.15833188211789428</v>
      </c>
      <c r="C1902" s="4">
        <f t="shared" si="120"/>
        <v>1.5424937100138609</v>
      </c>
      <c r="D1902" s="34">
        <f t="shared" si="121"/>
        <v>7.0656765515979977E-2</v>
      </c>
    </row>
    <row r="1903" spans="1:4">
      <c r="A1903" s="7">
        <f t="shared" si="119"/>
        <v>948</v>
      </c>
      <c r="B1903" s="4">
        <f t="shared" si="118"/>
        <v>0.15842172871881965</v>
      </c>
      <c r="C1903" s="4">
        <f t="shared" si="120"/>
        <v>1.5437460057845822</v>
      </c>
      <c r="D1903" s="34">
        <f t="shared" si="121"/>
        <v>7.0674024730815271E-2</v>
      </c>
    </row>
    <row r="1904" spans="1:4">
      <c r="A1904" s="7">
        <f t="shared" si="119"/>
        <v>948.5</v>
      </c>
      <c r="B1904" s="4">
        <f t="shared" si="118"/>
        <v>0.15851158228874218</v>
      </c>
      <c r="C1904" s="4">
        <f t="shared" si="120"/>
        <v>1.5449989183689028</v>
      </c>
      <c r="D1904" s="34">
        <f t="shared" si="121"/>
        <v>7.0691289494411516E-2</v>
      </c>
    </row>
    <row r="1905" spans="1:4">
      <c r="A1905" s="7">
        <f t="shared" si="119"/>
        <v>949</v>
      </c>
      <c r="B1905" s="4">
        <f t="shared" si="118"/>
        <v>0.15860144282820232</v>
      </c>
      <c r="C1905" s="4">
        <f t="shared" si="120"/>
        <v>1.5462524480706326</v>
      </c>
      <c r="D1905" s="34">
        <f t="shared" si="121"/>
        <v>7.07085598087141E-2</v>
      </c>
    </row>
    <row r="1906" spans="1:4">
      <c r="A1906" s="7">
        <f t="shared" si="119"/>
        <v>949.5</v>
      </c>
      <c r="B1906" s="4">
        <f t="shared" si="118"/>
        <v>0.15869131033774098</v>
      </c>
      <c r="C1906" s="4">
        <f t="shared" si="120"/>
        <v>1.5475065951937297</v>
      </c>
      <c r="D1906" s="34">
        <f t="shared" si="121"/>
        <v>7.0725835675668855E-2</v>
      </c>
    </row>
    <row r="1907" spans="1:4">
      <c r="A1907" s="7">
        <f t="shared" si="119"/>
        <v>950</v>
      </c>
      <c r="B1907" s="4">
        <f t="shared" si="118"/>
        <v>0.1587811848178986</v>
      </c>
      <c r="C1907" s="4">
        <f t="shared" si="120"/>
        <v>1.5487613600423034</v>
      </c>
      <c r="D1907" s="34">
        <f t="shared" si="121"/>
        <v>7.0743117097222641E-2</v>
      </c>
    </row>
    <row r="1908" spans="1:4">
      <c r="A1908" s="7">
        <f t="shared" si="119"/>
        <v>950.5</v>
      </c>
      <c r="B1908" s="4">
        <f t="shared" si="118"/>
        <v>0.1588710662692161</v>
      </c>
      <c r="C1908" s="4">
        <f t="shared" si="120"/>
        <v>1.5500167429206115</v>
      </c>
      <c r="D1908" s="34">
        <f t="shared" si="121"/>
        <v>7.0760404075322789E-2</v>
      </c>
    </row>
    <row r="1909" spans="1:4">
      <c r="A1909" s="7">
        <f t="shared" si="119"/>
        <v>951</v>
      </c>
      <c r="B1909" s="4">
        <f t="shared" si="118"/>
        <v>0.15896095469223392</v>
      </c>
      <c r="C1909" s="4">
        <f t="shared" si="120"/>
        <v>1.5512727441330632</v>
      </c>
      <c r="D1909" s="34">
        <f t="shared" si="121"/>
        <v>7.0777696611917629E-2</v>
      </c>
    </row>
    <row r="1910" spans="1:4">
      <c r="A1910" s="7">
        <f t="shared" si="119"/>
        <v>951.5</v>
      </c>
      <c r="B1910" s="4">
        <f t="shared" si="118"/>
        <v>0.15905085008749298</v>
      </c>
      <c r="C1910" s="4">
        <f t="shared" si="120"/>
        <v>1.5525293639842155</v>
      </c>
      <c r="D1910" s="34">
        <f t="shared" si="121"/>
        <v>7.0794994708955949E-2</v>
      </c>
    </row>
    <row r="1911" spans="1:4">
      <c r="A1911" s="7">
        <f t="shared" si="119"/>
        <v>952</v>
      </c>
      <c r="B1911" s="4">
        <f t="shared" si="118"/>
        <v>0.15914075245553394</v>
      </c>
      <c r="C1911" s="4">
        <f t="shared" si="120"/>
        <v>1.5537866027787777</v>
      </c>
      <c r="D1911" s="34">
        <f t="shared" si="121"/>
        <v>7.0812298368387427E-2</v>
      </c>
    </row>
    <row r="1912" spans="1:4">
      <c r="A1912" s="7">
        <f t="shared" si="119"/>
        <v>952.5</v>
      </c>
      <c r="B1912" s="4">
        <f t="shared" si="118"/>
        <v>0.15923066179689793</v>
      </c>
      <c r="C1912" s="4">
        <f t="shared" si="120"/>
        <v>1.5550444608216067</v>
      </c>
      <c r="D1912" s="34">
        <f t="shared" si="121"/>
        <v>7.0829607592162266E-2</v>
      </c>
    </row>
    <row r="1913" spans="1:4">
      <c r="A1913" s="7">
        <f t="shared" si="119"/>
        <v>953</v>
      </c>
      <c r="B1913" s="4">
        <f t="shared" si="118"/>
        <v>0.15932057811212563</v>
      </c>
      <c r="C1913" s="4">
        <f t="shared" si="120"/>
        <v>1.5563029384177121</v>
      </c>
      <c r="D1913" s="34">
        <f t="shared" si="121"/>
        <v>7.08469223822316E-2</v>
      </c>
    </row>
    <row r="1914" spans="1:4">
      <c r="A1914" s="7">
        <f t="shared" si="119"/>
        <v>953.5</v>
      </c>
      <c r="B1914" s="4">
        <f t="shared" si="118"/>
        <v>0.15941050140175794</v>
      </c>
      <c r="C1914" s="4">
        <f t="shared" si="120"/>
        <v>1.5575620358722517</v>
      </c>
      <c r="D1914" s="34">
        <f t="shared" si="121"/>
        <v>7.0864242740547201E-2</v>
      </c>
    </row>
    <row r="1915" spans="1:4">
      <c r="A1915" s="7">
        <f t="shared" si="119"/>
        <v>954</v>
      </c>
      <c r="B1915" s="4">
        <f t="shared" si="118"/>
        <v>0.15950043166633598</v>
      </c>
      <c r="C1915" s="4">
        <f t="shared" si="120"/>
        <v>1.5588217534905353</v>
      </c>
      <c r="D1915" s="34">
        <f t="shared" si="121"/>
        <v>7.0881568669061493E-2</v>
      </c>
    </row>
    <row r="1916" spans="1:4">
      <c r="A1916" s="7">
        <f t="shared" si="119"/>
        <v>954.5</v>
      </c>
      <c r="B1916" s="4">
        <f t="shared" si="118"/>
        <v>0.15959036890640044</v>
      </c>
      <c r="C1916" s="4">
        <f t="shared" si="120"/>
        <v>1.560082091578022</v>
      </c>
      <c r="D1916" s="34">
        <f t="shared" si="121"/>
        <v>7.0898900169727844E-2</v>
      </c>
    </row>
    <row r="1917" spans="1:4">
      <c r="A1917" s="7">
        <f t="shared" si="119"/>
        <v>955</v>
      </c>
      <c r="B1917" s="4">
        <f t="shared" si="118"/>
        <v>0.15968031312249287</v>
      </c>
      <c r="C1917" s="4">
        <f t="shared" si="120"/>
        <v>1.5613430504403212</v>
      </c>
      <c r="D1917" s="34">
        <f t="shared" si="121"/>
        <v>7.0916237244499913E-2</v>
      </c>
    </row>
    <row r="1918" spans="1:4">
      <c r="A1918" s="7">
        <f t="shared" si="119"/>
        <v>955.5</v>
      </c>
      <c r="B1918" s="4">
        <f t="shared" si="118"/>
        <v>0.15977026431515395</v>
      </c>
      <c r="C1918" s="4">
        <f t="shared" si="120"/>
        <v>1.5626046303831935</v>
      </c>
      <c r="D1918" s="34">
        <f t="shared" si="121"/>
        <v>7.0933579895332555E-2</v>
      </c>
    </row>
    <row r="1919" spans="1:4">
      <c r="A1919" s="7">
        <f t="shared" si="119"/>
        <v>956</v>
      </c>
      <c r="B1919" s="4">
        <f t="shared" si="118"/>
        <v>0.15986022248492504</v>
      </c>
      <c r="C1919" s="4">
        <f t="shared" si="120"/>
        <v>1.5638668317125495</v>
      </c>
      <c r="D1919" s="34">
        <f t="shared" si="121"/>
        <v>7.0950928124180995E-2</v>
      </c>
    </row>
    <row r="1920" spans="1:4">
      <c r="A1920" s="7">
        <f t="shared" si="119"/>
        <v>956.5</v>
      </c>
      <c r="B1920" s="4">
        <f t="shared" si="118"/>
        <v>0.15995018763234747</v>
      </c>
      <c r="C1920" s="4">
        <f t="shared" si="120"/>
        <v>1.5651296547344509</v>
      </c>
      <c r="D1920" s="34">
        <f t="shared" si="121"/>
        <v>7.0968281933001254E-2</v>
      </c>
    </row>
    <row r="1921" spans="1:4">
      <c r="A1921" s="7">
        <f t="shared" si="119"/>
        <v>957</v>
      </c>
      <c r="B1921" s="4">
        <f t="shared" si="118"/>
        <v>0.16004015975796193</v>
      </c>
      <c r="C1921" s="4">
        <f t="shared" si="120"/>
        <v>1.5663930997551105</v>
      </c>
      <c r="D1921" s="34">
        <f t="shared" si="121"/>
        <v>7.0985641323750431E-2</v>
      </c>
    </row>
    <row r="1922" spans="1:4">
      <c r="A1922" s="7">
        <f t="shared" si="119"/>
        <v>957.5</v>
      </c>
      <c r="B1922" s="4">
        <f t="shared" si="118"/>
        <v>0.1601301388623102</v>
      </c>
      <c r="C1922" s="4">
        <f t="shared" si="120"/>
        <v>1.567657167080891</v>
      </c>
      <c r="D1922" s="34">
        <f t="shared" si="121"/>
        <v>7.100300629838574E-2</v>
      </c>
    </row>
    <row r="1923" spans="1:4">
      <c r="A1923" s="7">
        <f t="shared" si="119"/>
        <v>958</v>
      </c>
      <c r="B1923" s="4">
        <f t="shared" si="118"/>
        <v>0.16022012494593341</v>
      </c>
      <c r="C1923" s="4">
        <f t="shared" si="120"/>
        <v>1.568921857018307</v>
      </c>
      <c r="D1923" s="34">
        <f t="shared" si="121"/>
        <v>7.1020376858865572E-2</v>
      </c>
    </row>
    <row r="1924" spans="1:4">
      <c r="A1924" s="7">
        <f t="shared" si="119"/>
        <v>958.5</v>
      </c>
      <c r="B1924" s="4">
        <f t="shared" si="118"/>
        <v>0.16031011800937289</v>
      </c>
      <c r="C1924" s="4">
        <f t="shared" si="120"/>
        <v>1.5701871698740226</v>
      </c>
      <c r="D1924" s="34">
        <f t="shared" si="121"/>
        <v>7.1037753007148832E-2</v>
      </c>
    </row>
    <row r="1925" spans="1:4">
      <c r="A1925" s="7">
        <f t="shared" si="119"/>
        <v>959</v>
      </c>
      <c r="B1925" s="4">
        <f t="shared" si="118"/>
        <v>0.16040011805317023</v>
      </c>
      <c r="C1925" s="4">
        <f t="shared" si="120"/>
        <v>1.5714531059548542</v>
      </c>
      <c r="D1925" s="34">
        <f t="shared" si="121"/>
        <v>7.1055134745195134E-2</v>
      </c>
    </row>
    <row r="1926" spans="1:4">
      <c r="A1926" s="7">
        <f t="shared" si="119"/>
        <v>959.5</v>
      </c>
      <c r="B1926" s="4">
        <f t="shared" si="118"/>
        <v>0.16049012507786653</v>
      </c>
      <c r="C1926" s="4">
        <f t="shared" si="120"/>
        <v>1.5727196655677695</v>
      </c>
      <c r="D1926" s="34">
        <f t="shared" si="121"/>
        <v>7.1072522074965047E-2</v>
      </c>
    </row>
    <row r="1927" spans="1:4">
      <c r="A1927" s="7">
        <f t="shared" si="119"/>
        <v>960</v>
      </c>
      <c r="B1927" s="4">
        <f t="shared" si="118"/>
        <v>0.16058013908400337</v>
      </c>
      <c r="C1927" s="4">
        <f t="shared" si="120"/>
        <v>1.5739868490198869</v>
      </c>
      <c r="D1927" s="34">
        <f t="shared" si="121"/>
        <v>7.1089914998419684E-2</v>
      </c>
    </row>
    <row r="1928" spans="1:4">
      <c r="A1928" s="7">
        <f t="shared" si="119"/>
        <v>960.5</v>
      </c>
      <c r="B1928" s="4">
        <f t="shared" si="118"/>
        <v>0.16067016007212231</v>
      </c>
      <c r="C1928" s="4">
        <f t="shared" si="120"/>
        <v>1.5752546566184753</v>
      </c>
      <c r="D1928" s="34">
        <f t="shared" si="121"/>
        <v>7.1107313517520809E-2</v>
      </c>
    </row>
    <row r="1929" spans="1:4">
      <c r="A1929" s="7">
        <f t="shared" si="119"/>
        <v>961</v>
      </c>
      <c r="B1929" s="4">
        <f t="shared" si="118"/>
        <v>0.16076018804276515</v>
      </c>
      <c r="C1929" s="4">
        <f t="shared" si="120"/>
        <v>1.5765230886709567</v>
      </c>
      <c r="D1929" s="34">
        <f t="shared" si="121"/>
        <v>7.1124717634230963E-2</v>
      </c>
    </row>
    <row r="1930" spans="1:4">
      <c r="A1930" s="7">
        <f t="shared" si="119"/>
        <v>961.5</v>
      </c>
      <c r="B1930" s="4">
        <f t="shared" ref="B1930:B1993" si="122">(EXP($B$3*A1930*10^6))-1</f>
        <v>0.160850222996473</v>
      </c>
      <c r="C1930" s="4">
        <f t="shared" si="120"/>
        <v>1.5777921454849024</v>
      </c>
      <c r="D1930" s="34">
        <f t="shared" si="121"/>
        <v>7.1142127350513562E-2</v>
      </c>
    </row>
    <row r="1931" spans="1:4">
      <c r="A1931" s="7">
        <f t="shared" si="119"/>
        <v>962</v>
      </c>
      <c r="B1931" s="4">
        <f t="shared" si="122"/>
        <v>0.16094026493378788</v>
      </c>
      <c r="C1931" s="4">
        <f t="shared" si="120"/>
        <v>1.579061827368037</v>
      </c>
      <c r="D1931" s="34">
        <f t="shared" si="121"/>
        <v>7.1159542668332562E-2</v>
      </c>
    </row>
    <row r="1932" spans="1:4">
      <c r="A1932" s="7">
        <f t="shared" si="119"/>
        <v>962.5</v>
      </c>
      <c r="B1932" s="4">
        <f t="shared" si="122"/>
        <v>0.16103031385525157</v>
      </c>
      <c r="C1932" s="4">
        <f t="shared" si="120"/>
        <v>1.580332134628236</v>
      </c>
      <c r="D1932" s="34">
        <f t="shared" si="121"/>
        <v>7.11769635896526E-2</v>
      </c>
    </row>
    <row r="1933" spans="1:4">
      <c r="A1933" s="7">
        <f t="shared" si="119"/>
        <v>963</v>
      </c>
      <c r="B1933" s="4">
        <f t="shared" si="122"/>
        <v>0.16112036976140542</v>
      </c>
      <c r="C1933" s="4">
        <f t="shared" si="120"/>
        <v>1.5816030675735266</v>
      </c>
      <c r="D1933" s="34">
        <f t="shared" si="121"/>
        <v>7.1194390116439341E-2</v>
      </c>
    </row>
    <row r="1934" spans="1:4">
      <c r="A1934" s="7">
        <f t="shared" ref="A1934:A1997" si="123">A1933+0.5</f>
        <v>963.5</v>
      </c>
      <c r="B1934" s="4">
        <f t="shared" si="122"/>
        <v>0.16121043265279122</v>
      </c>
      <c r="C1934" s="4">
        <f t="shared" ref="C1934:C1997" si="124">(EXP($B$4*A1934*10^6))-1</f>
        <v>1.5828746265120874</v>
      </c>
      <c r="D1934" s="34">
        <f t="shared" ref="D1934:D1997" si="125">(1/137.88)*(C1934/B1934)</f>
        <v>7.1211822250658946E-2</v>
      </c>
    </row>
    <row r="1935" spans="1:4">
      <c r="A1935" s="7">
        <f t="shared" si="123"/>
        <v>964</v>
      </c>
      <c r="B1935" s="4">
        <f t="shared" si="122"/>
        <v>0.16130050252995121</v>
      </c>
      <c r="C1935" s="4">
        <f t="shared" si="124"/>
        <v>1.5841468117522495</v>
      </c>
      <c r="D1935" s="34">
        <f t="shared" si="125"/>
        <v>7.1229259994278163E-2</v>
      </c>
    </row>
    <row r="1936" spans="1:4">
      <c r="A1936" s="7">
        <f t="shared" si="123"/>
        <v>964.5</v>
      </c>
      <c r="B1936" s="4">
        <f t="shared" si="122"/>
        <v>0.16139057939342694</v>
      </c>
      <c r="C1936" s="4">
        <f t="shared" si="124"/>
        <v>1.5854196236024949</v>
      </c>
      <c r="D1936" s="34">
        <f t="shared" si="125"/>
        <v>7.1246703349264751E-2</v>
      </c>
    </row>
    <row r="1937" spans="1:4">
      <c r="A1937" s="7">
        <f t="shared" si="123"/>
        <v>965</v>
      </c>
      <c r="B1937" s="4">
        <f t="shared" si="122"/>
        <v>0.1614806632437602</v>
      </c>
      <c r="C1937" s="4">
        <f t="shared" si="124"/>
        <v>1.5866930623714577</v>
      </c>
      <c r="D1937" s="34">
        <f t="shared" si="125"/>
        <v>7.1264152317587093E-2</v>
      </c>
    </row>
    <row r="1938" spans="1:4">
      <c r="A1938" s="7">
        <f t="shared" si="123"/>
        <v>965.5</v>
      </c>
      <c r="B1938" s="4">
        <f t="shared" si="122"/>
        <v>0.16157075408149324</v>
      </c>
      <c r="C1938" s="4">
        <f t="shared" si="124"/>
        <v>1.5879671283679251</v>
      </c>
      <c r="D1938" s="34">
        <f t="shared" si="125"/>
        <v>7.1281606901214184E-2</v>
      </c>
    </row>
    <row r="1939" spans="1:4">
      <c r="A1939" s="7">
        <f t="shared" si="123"/>
        <v>966</v>
      </c>
      <c r="B1939" s="4">
        <f t="shared" si="122"/>
        <v>0.16166085190716784</v>
      </c>
      <c r="C1939" s="4">
        <f t="shared" si="124"/>
        <v>1.5892418219008357</v>
      </c>
      <c r="D1939" s="34">
        <f t="shared" si="125"/>
        <v>7.1299067102115948E-2</v>
      </c>
    </row>
    <row r="1940" spans="1:4">
      <c r="A1940" s="7">
        <f t="shared" si="123"/>
        <v>966.5</v>
      </c>
      <c r="B1940" s="4">
        <f t="shared" si="122"/>
        <v>0.161750956721326</v>
      </c>
      <c r="C1940" s="4">
        <f t="shared" si="124"/>
        <v>1.5905171432792797</v>
      </c>
      <c r="D1940" s="34">
        <f t="shared" si="125"/>
        <v>7.1316532922262865E-2</v>
      </c>
    </row>
    <row r="1941" spans="1:4">
      <c r="A1941" s="7">
        <f t="shared" si="123"/>
        <v>967</v>
      </c>
      <c r="B1941" s="4">
        <f t="shared" si="122"/>
        <v>0.16184106852450997</v>
      </c>
      <c r="C1941" s="4">
        <f t="shared" si="124"/>
        <v>1.5917930928125008</v>
      </c>
      <c r="D1941" s="34">
        <f t="shared" si="125"/>
        <v>7.1334004363626177E-2</v>
      </c>
    </row>
    <row r="1942" spans="1:4">
      <c r="A1942" s="7">
        <f t="shared" si="123"/>
        <v>967.5</v>
      </c>
      <c r="B1942" s="4">
        <f t="shared" si="122"/>
        <v>0.16193118731726153</v>
      </c>
      <c r="C1942" s="4">
        <f t="shared" si="124"/>
        <v>1.5930696708098937</v>
      </c>
      <c r="D1942" s="34">
        <f t="shared" si="125"/>
        <v>7.1351481428178001E-2</v>
      </c>
    </row>
    <row r="1943" spans="1:4">
      <c r="A1943" s="7">
        <f t="shared" si="123"/>
        <v>968</v>
      </c>
      <c r="B1943" s="4">
        <f t="shared" si="122"/>
        <v>0.16202131310012313</v>
      </c>
      <c r="C1943" s="4">
        <f t="shared" si="124"/>
        <v>1.5943468775810059</v>
      </c>
      <c r="D1943" s="34">
        <f t="shared" si="125"/>
        <v>7.1368964117890898E-2</v>
      </c>
    </row>
    <row r="1944" spans="1:4">
      <c r="A1944" s="7">
        <f t="shared" si="123"/>
        <v>968.5</v>
      </c>
      <c r="B1944" s="4">
        <f t="shared" si="122"/>
        <v>0.16211144587363702</v>
      </c>
      <c r="C1944" s="4">
        <f t="shared" si="124"/>
        <v>1.5956247134355381</v>
      </c>
      <c r="D1944" s="34">
        <f t="shared" si="125"/>
        <v>7.1386452434738332E-2</v>
      </c>
    </row>
    <row r="1945" spans="1:4">
      <c r="A1945" s="7">
        <f t="shared" si="123"/>
        <v>969</v>
      </c>
      <c r="B1945" s="4">
        <f t="shared" si="122"/>
        <v>0.16220158563834519</v>
      </c>
      <c r="C1945" s="4">
        <f t="shared" si="124"/>
        <v>1.5969031786833425</v>
      </c>
      <c r="D1945" s="34">
        <f t="shared" si="125"/>
        <v>7.1403946380694541E-2</v>
      </c>
    </row>
    <row r="1946" spans="1:4">
      <c r="A1946" s="7">
        <f t="shared" si="123"/>
        <v>969.5</v>
      </c>
      <c r="B1946" s="4">
        <f t="shared" si="122"/>
        <v>0.16229173239478989</v>
      </c>
      <c r="C1946" s="4">
        <f t="shared" si="124"/>
        <v>1.5981822736344249</v>
      </c>
      <c r="D1946" s="34">
        <f t="shared" si="125"/>
        <v>7.1421445957734475E-2</v>
      </c>
    </row>
    <row r="1947" spans="1:4">
      <c r="A1947" s="7">
        <f t="shared" si="123"/>
        <v>970</v>
      </c>
      <c r="B1947" s="4">
        <f t="shared" si="122"/>
        <v>0.16238188614351357</v>
      </c>
      <c r="C1947" s="4">
        <f t="shared" si="124"/>
        <v>1.5994619985989429</v>
      </c>
      <c r="D1947" s="34">
        <f t="shared" si="125"/>
        <v>7.1438951167833678E-2</v>
      </c>
    </row>
    <row r="1948" spans="1:4">
      <c r="A1948" s="7">
        <f t="shared" si="123"/>
        <v>970.5</v>
      </c>
      <c r="B1948" s="4">
        <f t="shared" si="122"/>
        <v>0.16247204688505867</v>
      </c>
      <c r="C1948" s="4">
        <f t="shared" si="124"/>
        <v>1.6007423538872074</v>
      </c>
      <c r="D1948" s="34">
        <f t="shared" si="125"/>
        <v>7.1456462012968458E-2</v>
      </c>
    </row>
    <row r="1949" spans="1:4">
      <c r="A1949" s="7">
        <f t="shared" si="123"/>
        <v>971</v>
      </c>
      <c r="B1949" s="4">
        <f t="shared" si="122"/>
        <v>0.16256221461996745</v>
      </c>
      <c r="C1949" s="4">
        <f t="shared" si="124"/>
        <v>1.6020233398096817</v>
      </c>
      <c r="D1949" s="34">
        <f t="shared" si="125"/>
        <v>7.1473978495115983E-2</v>
      </c>
    </row>
    <row r="1950" spans="1:4">
      <c r="A1950" s="7">
        <f t="shared" si="123"/>
        <v>971.5</v>
      </c>
      <c r="B1950" s="4">
        <f t="shared" si="122"/>
        <v>0.16265238934878234</v>
      </c>
      <c r="C1950" s="4">
        <f t="shared" si="124"/>
        <v>1.603304956676983</v>
      </c>
      <c r="D1950" s="34">
        <f t="shared" si="125"/>
        <v>7.1491500616254089E-2</v>
      </c>
    </row>
    <row r="1951" spans="1:4">
      <c r="A1951" s="7">
        <f t="shared" si="123"/>
        <v>972</v>
      </c>
      <c r="B1951" s="4">
        <f t="shared" si="122"/>
        <v>0.16274257107204604</v>
      </c>
      <c r="C1951" s="4">
        <f t="shared" si="124"/>
        <v>1.6045872047998806</v>
      </c>
      <c r="D1951" s="34">
        <f t="shared" si="125"/>
        <v>7.1509028378361192E-2</v>
      </c>
    </row>
    <row r="1952" spans="1:4">
      <c r="A1952" s="7">
        <f t="shared" si="123"/>
        <v>972.5</v>
      </c>
      <c r="B1952" s="4">
        <f t="shared" si="122"/>
        <v>0.16283275979030076</v>
      </c>
      <c r="C1952" s="4">
        <f t="shared" si="124"/>
        <v>1.6058700844892964</v>
      </c>
      <c r="D1952" s="34">
        <f t="shared" si="125"/>
        <v>7.1526561783416681E-2</v>
      </c>
    </row>
    <row r="1953" spans="1:4">
      <c r="A1953" s="7">
        <f t="shared" si="123"/>
        <v>973</v>
      </c>
      <c r="B1953" s="4">
        <f t="shared" si="122"/>
        <v>0.16292295550408942</v>
      </c>
      <c r="C1953" s="4">
        <f t="shared" si="124"/>
        <v>1.6071535960563073</v>
      </c>
      <c r="D1953" s="34">
        <f t="shared" si="125"/>
        <v>7.1544100833400487E-2</v>
      </c>
    </row>
    <row r="1954" spans="1:4">
      <c r="A1954" s="7">
        <f t="shared" si="123"/>
        <v>973.5</v>
      </c>
      <c r="B1954" s="4">
        <f t="shared" si="122"/>
        <v>0.16301315821395423</v>
      </c>
      <c r="C1954" s="4">
        <f t="shared" si="124"/>
        <v>1.6084377398121412</v>
      </c>
      <c r="D1954" s="34">
        <f t="shared" si="125"/>
        <v>7.1561645530293413E-2</v>
      </c>
    </row>
    <row r="1955" spans="1:4">
      <c r="A1955" s="7">
        <f t="shared" si="123"/>
        <v>974</v>
      </c>
      <c r="B1955" s="4">
        <f t="shared" si="122"/>
        <v>0.16310336792043811</v>
      </c>
      <c r="C1955" s="4">
        <f t="shared" si="124"/>
        <v>1.6097225160681812</v>
      </c>
      <c r="D1955" s="34">
        <f t="shared" si="125"/>
        <v>7.1579195876076862E-2</v>
      </c>
    </row>
    <row r="1956" spans="1:4">
      <c r="A1956" s="7">
        <f t="shared" si="123"/>
        <v>974.5</v>
      </c>
      <c r="B1956" s="4">
        <f t="shared" si="122"/>
        <v>0.16319358462408395</v>
      </c>
      <c r="C1956" s="4">
        <f t="shared" si="124"/>
        <v>1.6110079251359619</v>
      </c>
      <c r="D1956" s="34">
        <f t="shared" si="125"/>
        <v>7.1596751872732914E-2</v>
      </c>
    </row>
    <row r="1957" spans="1:4">
      <c r="A1957" s="7">
        <f t="shared" si="123"/>
        <v>975</v>
      </c>
      <c r="B1957" s="4">
        <f t="shared" si="122"/>
        <v>0.16328380832543399</v>
      </c>
      <c r="C1957" s="4">
        <f t="shared" si="124"/>
        <v>1.6122939673271732</v>
      </c>
      <c r="D1957" s="34">
        <f t="shared" si="125"/>
        <v>7.1614313522244705E-2</v>
      </c>
    </row>
    <row r="1958" spans="1:4">
      <c r="A1958" s="7">
        <f t="shared" si="123"/>
        <v>975.5</v>
      </c>
      <c r="B1958" s="4">
        <f t="shared" si="122"/>
        <v>0.16337403902503134</v>
      </c>
      <c r="C1958" s="4">
        <f t="shared" si="124"/>
        <v>1.6135806429536572</v>
      </c>
      <c r="D1958" s="34">
        <f t="shared" si="125"/>
        <v>7.1631880826595745E-2</v>
      </c>
    </row>
    <row r="1959" spans="1:4">
      <c r="A1959" s="7">
        <f t="shared" si="123"/>
        <v>976</v>
      </c>
      <c r="B1959" s="4">
        <f t="shared" si="122"/>
        <v>0.16346427672341868</v>
      </c>
      <c r="C1959" s="4">
        <f t="shared" si="124"/>
        <v>1.6148679523274105</v>
      </c>
      <c r="D1959" s="34">
        <f t="shared" si="125"/>
        <v>7.164945378777049E-2</v>
      </c>
    </row>
    <row r="1960" spans="1:4">
      <c r="A1960" s="7">
        <f t="shared" si="123"/>
        <v>976.5</v>
      </c>
      <c r="B1960" s="4">
        <f t="shared" si="122"/>
        <v>0.16355452142113891</v>
      </c>
      <c r="C1960" s="4">
        <f t="shared" si="124"/>
        <v>1.6161558957605826</v>
      </c>
      <c r="D1960" s="34">
        <f t="shared" si="125"/>
        <v>7.1667032407754017E-2</v>
      </c>
    </row>
    <row r="1961" spans="1:4">
      <c r="A1961" s="7">
        <f t="shared" si="123"/>
        <v>977</v>
      </c>
      <c r="B1961" s="4">
        <f t="shared" si="122"/>
        <v>0.16364477311873515</v>
      </c>
      <c r="C1961" s="4">
        <f t="shared" si="124"/>
        <v>1.6174444735654769</v>
      </c>
      <c r="D1961" s="34">
        <f t="shared" si="125"/>
        <v>7.1684616688532057E-2</v>
      </c>
    </row>
    <row r="1962" spans="1:4">
      <c r="A1962" s="7">
        <f t="shared" si="123"/>
        <v>977.5</v>
      </c>
      <c r="B1962" s="4">
        <f t="shared" si="122"/>
        <v>0.16373503181675009</v>
      </c>
      <c r="C1962" s="4">
        <f t="shared" si="124"/>
        <v>1.6187336860545516</v>
      </c>
      <c r="D1962" s="34">
        <f t="shared" si="125"/>
        <v>7.1702206632091356E-2</v>
      </c>
    </row>
    <row r="1963" spans="1:4">
      <c r="A1963" s="7">
        <f t="shared" si="123"/>
        <v>978</v>
      </c>
      <c r="B1963" s="4">
        <f t="shared" si="122"/>
        <v>0.16382529751572661</v>
      </c>
      <c r="C1963" s="4">
        <f t="shared" si="124"/>
        <v>1.6200235335404174</v>
      </c>
      <c r="D1963" s="34">
        <f t="shared" si="125"/>
        <v>7.1719802240419225E-2</v>
      </c>
    </row>
    <row r="1964" spans="1:4">
      <c r="A1964" s="7">
        <f t="shared" si="123"/>
        <v>978.5</v>
      </c>
      <c r="B1964" s="4">
        <f t="shared" si="122"/>
        <v>0.16391557021620806</v>
      </c>
      <c r="C1964" s="4">
        <f t="shared" si="124"/>
        <v>1.6213140163358393</v>
      </c>
      <c r="D1964" s="34">
        <f t="shared" si="125"/>
        <v>7.1737403515503548E-2</v>
      </c>
    </row>
    <row r="1965" spans="1:4">
      <c r="A1965" s="7">
        <f t="shared" si="123"/>
        <v>979</v>
      </c>
      <c r="B1965" s="4">
        <f t="shared" si="122"/>
        <v>0.16400584991873757</v>
      </c>
      <c r="C1965" s="4">
        <f t="shared" si="124"/>
        <v>1.6226051347537376</v>
      </c>
      <c r="D1965" s="34">
        <f t="shared" si="125"/>
        <v>7.1755010459333121E-2</v>
      </c>
    </row>
    <row r="1966" spans="1:4">
      <c r="A1966" s="7">
        <f t="shared" si="123"/>
        <v>979.5</v>
      </c>
      <c r="B1966" s="4">
        <f t="shared" si="122"/>
        <v>0.1640961366238578</v>
      </c>
      <c r="C1966" s="4">
        <f t="shared" si="124"/>
        <v>1.623896889107185</v>
      </c>
      <c r="D1966" s="34">
        <f t="shared" si="125"/>
        <v>7.1772623073897618E-2</v>
      </c>
    </row>
    <row r="1967" spans="1:4">
      <c r="A1967" s="7">
        <f t="shared" si="123"/>
        <v>980</v>
      </c>
      <c r="B1967" s="4">
        <f t="shared" si="122"/>
        <v>0.16418643033211233</v>
      </c>
      <c r="C1967" s="4">
        <f t="shared" si="124"/>
        <v>1.6251892797094101</v>
      </c>
      <c r="D1967" s="34">
        <f t="shared" si="125"/>
        <v>7.1790241361187127E-2</v>
      </c>
    </row>
    <row r="1968" spans="1:4">
      <c r="A1968" s="7">
        <f t="shared" si="123"/>
        <v>980.5</v>
      </c>
      <c r="B1968" s="4">
        <f t="shared" si="122"/>
        <v>0.16427673104404428</v>
      </c>
      <c r="C1968" s="4">
        <f t="shared" si="124"/>
        <v>1.6264823068737937</v>
      </c>
      <c r="D1968" s="34">
        <f t="shared" si="125"/>
        <v>7.180786532319261E-2</v>
      </c>
    </row>
    <row r="1969" spans="1:4">
      <c r="A1969" s="7">
        <f t="shared" si="123"/>
        <v>981</v>
      </c>
      <c r="B1969" s="4">
        <f t="shared" si="122"/>
        <v>0.16436703876019654</v>
      </c>
      <c r="C1969" s="4">
        <f t="shared" si="124"/>
        <v>1.6277759709138726</v>
      </c>
      <c r="D1969" s="34">
        <f t="shared" si="125"/>
        <v>7.1825494961905947E-2</v>
      </c>
    </row>
    <row r="1970" spans="1:4">
      <c r="A1970" s="7">
        <f t="shared" si="123"/>
        <v>981.5</v>
      </c>
      <c r="B1970" s="4">
        <f t="shared" si="122"/>
        <v>0.1644573534811129</v>
      </c>
      <c r="C1970" s="4">
        <f t="shared" si="124"/>
        <v>1.6290702721433372</v>
      </c>
      <c r="D1970" s="34">
        <f t="shared" si="125"/>
        <v>7.1843130279319323E-2</v>
      </c>
    </row>
    <row r="1971" spans="1:4">
      <c r="A1971" s="7">
        <f t="shared" si="123"/>
        <v>982</v>
      </c>
      <c r="B1971" s="4">
        <f t="shared" si="122"/>
        <v>0.16454767520733649</v>
      </c>
      <c r="C1971" s="4">
        <f t="shared" si="124"/>
        <v>1.6303652108760338</v>
      </c>
      <c r="D1971" s="34">
        <f t="shared" si="125"/>
        <v>7.1860771277426058E-2</v>
      </c>
    </row>
    <row r="1972" spans="1:4">
      <c r="A1972" s="7">
        <f t="shared" si="123"/>
        <v>982.5</v>
      </c>
      <c r="B1972" s="4">
        <f t="shared" si="122"/>
        <v>0.16463800393941064</v>
      </c>
      <c r="C1972" s="4">
        <f t="shared" si="124"/>
        <v>1.631660787425961</v>
      </c>
      <c r="D1972" s="34">
        <f t="shared" si="125"/>
        <v>7.1878417958220031E-2</v>
      </c>
    </row>
    <row r="1973" spans="1:4">
      <c r="A1973" s="7">
        <f t="shared" si="123"/>
        <v>983</v>
      </c>
      <c r="B1973" s="4">
        <f t="shared" si="122"/>
        <v>0.1647283396778787</v>
      </c>
      <c r="C1973" s="4">
        <f t="shared" si="124"/>
        <v>1.6329570021072737</v>
      </c>
      <c r="D1973" s="34">
        <f t="shared" si="125"/>
        <v>7.189607032369591E-2</v>
      </c>
    </row>
    <row r="1974" spans="1:4">
      <c r="A1974" s="7">
        <f t="shared" si="123"/>
        <v>983.5</v>
      </c>
      <c r="B1974" s="4">
        <f t="shared" si="122"/>
        <v>0.16481868242328424</v>
      </c>
      <c r="C1974" s="4">
        <f t="shared" si="124"/>
        <v>1.6342538552342818</v>
      </c>
      <c r="D1974" s="34">
        <f t="shared" si="125"/>
        <v>7.191372837584907E-2</v>
      </c>
    </row>
    <row r="1975" spans="1:4">
      <c r="A1975" s="7">
        <f t="shared" si="123"/>
        <v>984</v>
      </c>
      <c r="B1975" s="4">
        <f t="shared" si="122"/>
        <v>0.16490903217617081</v>
      </c>
      <c r="C1975" s="4">
        <f t="shared" si="124"/>
        <v>1.6355513471214485</v>
      </c>
      <c r="D1975" s="34">
        <f t="shared" si="125"/>
        <v>7.1931392116675555E-2</v>
      </c>
    </row>
    <row r="1976" spans="1:4">
      <c r="A1976" s="7">
        <f t="shared" si="123"/>
        <v>984.5</v>
      </c>
      <c r="B1976" s="4">
        <f t="shared" si="122"/>
        <v>0.16499938893708177</v>
      </c>
      <c r="C1976" s="4">
        <f t="shared" si="124"/>
        <v>1.6368494780833931</v>
      </c>
      <c r="D1976" s="34">
        <f t="shared" si="125"/>
        <v>7.1949061548172308E-2</v>
      </c>
    </row>
    <row r="1977" spans="1:4">
      <c r="A1977" s="7">
        <f t="shared" si="123"/>
        <v>985</v>
      </c>
      <c r="B1977" s="4">
        <f t="shared" si="122"/>
        <v>0.1650897527065609</v>
      </c>
      <c r="C1977" s="4">
        <f t="shared" si="124"/>
        <v>1.6381482484348893</v>
      </c>
      <c r="D1977" s="34">
        <f t="shared" si="125"/>
        <v>7.1966736672336815E-2</v>
      </c>
    </row>
    <row r="1978" spans="1:4">
      <c r="A1978" s="7">
        <f t="shared" si="123"/>
        <v>985.5</v>
      </c>
      <c r="B1978" s="4">
        <f t="shared" si="122"/>
        <v>0.16518012348515154</v>
      </c>
      <c r="C1978" s="4">
        <f t="shared" si="124"/>
        <v>1.6394476584908664</v>
      </c>
      <c r="D1978" s="34">
        <f t="shared" si="125"/>
        <v>7.1984417491167518E-2</v>
      </c>
    </row>
    <row r="1979" spans="1:4">
      <c r="A1979" s="7">
        <f t="shared" si="123"/>
        <v>986</v>
      </c>
      <c r="B1979" s="4">
        <f t="shared" si="122"/>
        <v>0.16527050127339771</v>
      </c>
      <c r="C1979" s="4">
        <f t="shared" si="124"/>
        <v>1.6407477085664084</v>
      </c>
      <c r="D1979" s="34">
        <f t="shared" si="125"/>
        <v>7.2002104006663376E-2</v>
      </c>
    </row>
    <row r="1980" spans="1:4">
      <c r="A1980" s="7">
        <f t="shared" si="123"/>
        <v>986.5</v>
      </c>
      <c r="B1980" s="4">
        <f t="shared" si="122"/>
        <v>0.16536088607184296</v>
      </c>
      <c r="C1980" s="4">
        <f t="shared" si="124"/>
        <v>1.6420483989767538</v>
      </c>
      <c r="D1980" s="34">
        <f t="shared" si="125"/>
        <v>7.2019796220824148E-2</v>
      </c>
    </row>
    <row r="1981" spans="1:4">
      <c r="A1981" s="7">
        <f t="shared" si="123"/>
        <v>987</v>
      </c>
      <c r="B1981" s="4">
        <f t="shared" si="122"/>
        <v>0.16545127788103087</v>
      </c>
      <c r="C1981" s="4">
        <f t="shared" si="124"/>
        <v>1.6433497300372979</v>
      </c>
      <c r="D1981" s="34">
        <f t="shared" si="125"/>
        <v>7.2037494135650512E-2</v>
      </c>
    </row>
    <row r="1982" spans="1:4">
      <c r="A1982" s="7">
        <f t="shared" si="123"/>
        <v>987.5</v>
      </c>
      <c r="B1982" s="4">
        <f t="shared" si="122"/>
        <v>0.16554167670150544</v>
      </c>
      <c r="C1982" s="4">
        <f t="shared" si="124"/>
        <v>1.64465170206359</v>
      </c>
      <c r="D1982" s="34">
        <f t="shared" si="125"/>
        <v>7.2055197753143604E-2</v>
      </c>
    </row>
    <row r="1983" spans="1:4">
      <c r="A1983" s="7">
        <f t="shared" si="123"/>
        <v>988</v>
      </c>
      <c r="B1983" s="4">
        <f t="shared" si="122"/>
        <v>0.16563208253381045</v>
      </c>
      <c r="C1983" s="4">
        <f t="shared" si="124"/>
        <v>1.6459543153713363</v>
      </c>
      <c r="D1983" s="34">
        <f t="shared" si="125"/>
        <v>7.2072907075305503E-2</v>
      </c>
    </row>
    <row r="1984" spans="1:4">
      <c r="A1984" s="7">
        <f t="shared" si="123"/>
        <v>988.5</v>
      </c>
      <c r="B1984" s="4">
        <f t="shared" si="122"/>
        <v>0.16572249537848993</v>
      </c>
      <c r="C1984" s="4">
        <f t="shared" si="124"/>
        <v>1.6472575702763965</v>
      </c>
      <c r="D1984" s="34">
        <f t="shared" si="125"/>
        <v>7.2090622104138843E-2</v>
      </c>
    </row>
    <row r="1985" spans="1:4">
      <c r="A1985" s="7">
        <f t="shared" si="123"/>
        <v>989</v>
      </c>
      <c r="B1985" s="4">
        <f t="shared" si="122"/>
        <v>0.16581291523608743</v>
      </c>
      <c r="C1985" s="4">
        <f t="shared" si="124"/>
        <v>1.6485614670947872</v>
      </c>
      <c r="D1985" s="34">
        <f t="shared" si="125"/>
        <v>7.2108342841647272E-2</v>
      </c>
    </row>
    <row r="1986" spans="1:4">
      <c r="A1986" s="7">
        <f t="shared" si="123"/>
        <v>989.5</v>
      </c>
      <c r="B1986" s="4">
        <f t="shared" si="122"/>
        <v>0.16590334210714719</v>
      </c>
      <c r="C1986" s="4">
        <f t="shared" si="124"/>
        <v>1.6498660061426813</v>
      </c>
      <c r="D1986" s="34">
        <f t="shared" si="125"/>
        <v>7.2126069289834921E-2</v>
      </c>
    </row>
    <row r="1987" spans="1:4">
      <c r="A1987" s="7">
        <f t="shared" si="123"/>
        <v>990</v>
      </c>
      <c r="B1987" s="4">
        <f t="shared" si="122"/>
        <v>0.16599377599221321</v>
      </c>
      <c r="C1987" s="4">
        <f t="shared" si="124"/>
        <v>1.6511711877364057</v>
      </c>
      <c r="D1987" s="34">
        <f t="shared" si="125"/>
        <v>7.2143801450706729E-2</v>
      </c>
    </row>
    <row r="1988" spans="1:4">
      <c r="A1988" s="7">
        <f t="shared" si="123"/>
        <v>990.5</v>
      </c>
      <c r="B1988" s="4">
        <f t="shared" si="122"/>
        <v>0.16608421689182928</v>
      </c>
      <c r="C1988" s="4">
        <f t="shared" si="124"/>
        <v>1.6524770121924437</v>
      </c>
      <c r="D1988" s="34">
        <f t="shared" si="125"/>
        <v>7.2161539326268467E-2</v>
      </c>
    </row>
    <row r="1989" spans="1:4">
      <c r="A1989" s="7">
        <f t="shared" si="123"/>
        <v>991</v>
      </c>
      <c r="B1989" s="4">
        <f t="shared" si="122"/>
        <v>0.16617466480653986</v>
      </c>
      <c r="C1989" s="4">
        <f t="shared" si="124"/>
        <v>1.6537834798274358</v>
      </c>
      <c r="D1989" s="34">
        <f t="shared" si="125"/>
        <v>7.2179282918526474E-2</v>
      </c>
    </row>
    <row r="1990" spans="1:4">
      <c r="A1990" s="7">
        <f t="shared" si="123"/>
        <v>991.5</v>
      </c>
      <c r="B1990" s="4">
        <f t="shared" si="122"/>
        <v>0.16626511973688873</v>
      </c>
      <c r="C1990" s="4">
        <f t="shared" si="124"/>
        <v>1.6550905909581766</v>
      </c>
      <c r="D1990" s="34">
        <f t="shared" si="125"/>
        <v>7.2197032229488048E-2</v>
      </c>
    </row>
    <row r="1991" spans="1:4">
      <c r="A1991" s="7">
        <f t="shared" si="123"/>
        <v>992</v>
      </c>
      <c r="B1991" s="4">
        <f t="shared" si="122"/>
        <v>0.16635558168342035</v>
      </c>
      <c r="C1991" s="4">
        <f t="shared" si="124"/>
        <v>1.6563983459016178</v>
      </c>
      <c r="D1991" s="34">
        <f t="shared" si="125"/>
        <v>7.2214787261160984E-2</v>
      </c>
    </row>
    <row r="1992" spans="1:4">
      <c r="A1992" s="7">
        <f t="shared" si="123"/>
        <v>992.5</v>
      </c>
      <c r="B1992" s="4">
        <f t="shared" si="122"/>
        <v>0.16644605064667894</v>
      </c>
      <c r="C1992" s="4">
        <f t="shared" si="124"/>
        <v>1.6577067449748664</v>
      </c>
      <c r="D1992" s="34">
        <f t="shared" si="125"/>
        <v>7.2232548015553927E-2</v>
      </c>
    </row>
    <row r="1993" spans="1:4">
      <c r="A1993" s="7">
        <f t="shared" si="123"/>
        <v>993</v>
      </c>
      <c r="B1993" s="4">
        <f t="shared" si="122"/>
        <v>0.16653652662720853</v>
      </c>
      <c r="C1993" s="4">
        <f t="shared" si="124"/>
        <v>1.659015788495187</v>
      </c>
      <c r="D1993" s="34">
        <f t="shared" si="125"/>
        <v>7.2250314494676379E-2</v>
      </c>
    </row>
    <row r="1994" spans="1:4">
      <c r="A1994" s="7">
        <f t="shared" si="123"/>
        <v>993.5</v>
      </c>
      <c r="B1994" s="4">
        <f t="shared" ref="B1994:B2057" si="126">(EXP($B$3*A1994*10^6))-1</f>
        <v>0.16662700962555332</v>
      </c>
      <c r="C1994" s="4">
        <f t="shared" si="124"/>
        <v>1.6603254767799984</v>
      </c>
      <c r="D1994" s="34">
        <f t="shared" si="125"/>
        <v>7.2268086700538484E-2</v>
      </c>
    </row>
    <row r="1995" spans="1:4">
      <c r="A1995" s="7">
        <f t="shared" si="123"/>
        <v>994</v>
      </c>
      <c r="B1995" s="4">
        <f t="shared" si="126"/>
        <v>0.16671749964225802</v>
      </c>
      <c r="C1995" s="4">
        <f t="shared" si="124"/>
        <v>1.6616358101468784</v>
      </c>
      <c r="D1995" s="34">
        <f t="shared" si="125"/>
        <v>7.2285864635151048E-2</v>
      </c>
    </row>
    <row r="1996" spans="1:4">
      <c r="A1996" s="7">
        <f t="shared" si="123"/>
        <v>994.5</v>
      </c>
      <c r="B1996" s="4">
        <f t="shared" si="126"/>
        <v>0.16680799667786683</v>
      </c>
      <c r="C1996" s="4">
        <f t="shared" si="124"/>
        <v>1.6629467889135587</v>
      </c>
      <c r="D1996" s="34">
        <f t="shared" si="125"/>
        <v>7.2303648300525686E-2</v>
      </c>
    </row>
    <row r="1997" spans="1:4">
      <c r="A1997" s="7">
        <f t="shared" si="123"/>
        <v>995</v>
      </c>
      <c r="B1997" s="4">
        <f t="shared" si="126"/>
        <v>0.16689850073292423</v>
      </c>
      <c r="C1997" s="4">
        <f t="shared" si="124"/>
        <v>1.664258413397929</v>
      </c>
      <c r="D1997" s="34">
        <f t="shared" si="125"/>
        <v>7.2321437698674773E-2</v>
      </c>
    </row>
    <row r="1998" spans="1:4">
      <c r="A1998" s="7">
        <f t="shared" ref="A1998:A2061" si="127">A1997+0.5</f>
        <v>995.5</v>
      </c>
      <c r="B1998" s="4">
        <f t="shared" si="126"/>
        <v>0.16698901180797443</v>
      </c>
      <c r="C1998" s="4">
        <f t="shared" ref="C1998:C2061" si="128">(EXP($B$4*A1998*10^6))-1</f>
        <v>1.6655706839180349</v>
      </c>
      <c r="D1998" s="34">
        <f t="shared" ref="D1998:D2061" si="129">(1/137.88)*(C1998/B1998)</f>
        <v>7.2339232831611519E-2</v>
      </c>
    </row>
    <row r="1999" spans="1:4">
      <c r="A1999" s="7">
        <f t="shared" si="127"/>
        <v>996</v>
      </c>
      <c r="B1999" s="4">
        <f t="shared" si="126"/>
        <v>0.16707952990356234</v>
      </c>
      <c r="C1999" s="4">
        <f t="shared" si="128"/>
        <v>1.6668836007920791</v>
      </c>
      <c r="D1999" s="34">
        <f t="shared" si="129"/>
        <v>7.2357033701349591E-2</v>
      </c>
    </row>
    <row r="2000" spans="1:4">
      <c r="A2000" s="7">
        <f t="shared" si="127"/>
        <v>996.5</v>
      </c>
      <c r="B2000" s="4">
        <f t="shared" si="126"/>
        <v>0.16717005502023241</v>
      </c>
      <c r="C2000" s="4">
        <f t="shared" si="128"/>
        <v>1.6681971643384208</v>
      </c>
      <c r="D2000" s="34">
        <f t="shared" si="129"/>
        <v>7.237484030990364E-2</v>
      </c>
    </row>
    <row r="2001" spans="1:5">
      <c r="A2001" s="7">
        <f t="shared" si="127"/>
        <v>997</v>
      </c>
      <c r="B2001" s="4">
        <f t="shared" si="126"/>
        <v>0.16726058715852887</v>
      </c>
      <c r="C2001" s="4">
        <f t="shared" si="128"/>
        <v>1.6695113748755759</v>
      </c>
      <c r="D2001" s="34">
        <f t="shared" si="129"/>
        <v>7.2392652659289125E-2</v>
      </c>
    </row>
    <row r="2002" spans="1:5">
      <c r="A2002" s="7">
        <f t="shared" si="127"/>
        <v>997.5</v>
      </c>
      <c r="B2002" s="4">
        <f t="shared" si="126"/>
        <v>0.16735112631899685</v>
      </c>
      <c r="C2002" s="4">
        <f t="shared" si="128"/>
        <v>1.6708262327222174</v>
      </c>
      <c r="D2002" s="34">
        <f t="shared" si="129"/>
        <v>7.2410470751521933E-2</v>
      </c>
    </row>
    <row r="2003" spans="1:5">
      <c r="A2003" s="7">
        <f t="shared" si="127"/>
        <v>998</v>
      </c>
      <c r="B2003" s="4">
        <f t="shared" si="126"/>
        <v>0.16744167250218078</v>
      </c>
      <c r="C2003" s="4">
        <f t="shared" si="128"/>
        <v>1.6721417381971757</v>
      </c>
      <c r="D2003" s="34">
        <f t="shared" si="129"/>
        <v>7.2428294588618977E-2</v>
      </c>
    </row>
    <row r="2004" spans="1:5">
      <c r="A2004" s="7">
        <f t="shared" si="127"/>
        <v>998.5</v>
      </c>
      <c r="B2004" s="4">
        <f t="shared" si="126"/>
        <v>0.16753222570862536</v>
      </c>
      <c r="C2004" s="4">
        <f t="shared" si="128"/>
        <v>1.6734578916194365</v>
      </c>
      <c r="D2004" s="34">
        <f t="shared" si="129"/>
        <v>7.2446124172597812E-2</v>
      </c>
    </row>
    <row r="2005" spans="1:5">
      <c r="A2005" s="7">
        <f t="shared" si="127"/>
        <v>999</v>
      </c>
      <c r="B2005" s="4">
        <f t="shared" si="126"/>
        <v>0.16762278593887547</v>
      </c>
      <c r="C2005" s="4">
        <f t="shared" si="128"/>
        <v>1.6747746933081444</v>
      </c>
      <c r="D2005" s="34">
        <f t="shared" si="129"/>
        <v>7.2463959505476697E-2</v>
      </c>
    </row>
    <row r="2006" spans="1:5">
      <c r="A2006" s="7">
        <f t="shared" si="127"/>
        <v>999.5</v>
      </c>
      <c r="B2006" s="4">
        <f t="shared" si="126"/>
        <v>0.1677133531934758</v>
      </c>
      <c r="C2006" s="4">
        <f t="shared" si="128"/>
        <v>1.6760921435826006</v>
      </c>
      <c r="D2006" s="34">
        <f t="shared" si="129"/>
        <v>7.2481800589274739E-2</v>
      </c>
    </row>
    <row r="2007" spans="1:5">
      <c r="A2007" s="7">
        <f t="shared" si="127"/>
        <v>1000</v>
      </c>
      <c r="B2007" s="4">
        <f t="shared" si="126"/>
        <v>0.16780392747297124</v>
      </c>
      <c r="C2007" s="4">
        <f t="shared" si="128"/>
        <v>1.6774102427622641</v>
      </c>
      <c r="D2007" s="34">
        <f t="shared" si="129"/>
        <v>7.2499647426011726E-2</v>
      </c>
      <c r="E2007" s="2">
        <f>1/C2007</f>
        <v>0.59615708459801497</v>
      </c>
    </row>
    <row r="2008" spans="1:5">
      <c r="A2008" s="7">
        <f t="shared" si="127"/>
        <v>1000.5</v>
      </c>
      <c r="B2008" s="4">
        <f t="shared" si="126"/>
        <v>0.16789450877790668</v>
      </c>
      <c r="C2008" s="4">
        <f t="shared" si="128"/>
        <v>1.6787289911667496</v>
      </c>
      <c r="D2008" s="34">
        <f t="shared" si="129"/>
        <v>7.2517500017708139E-2</v>
      </c>
    </row>
    <row r="2009" spans="1:5">
      <c r="A2009" s="7">
        <f t="shared" si="127"/>
        <v>1001</v>
      </c>
      <c r="B2009" s="4">
        <f t="shared" si="126"/>
        <v>0.16798509710882703</v>
      </c>
      <c r="C2009" s="4">
        <f t="shared" si="128"/>
        <v>1.6800483891158318</v>
      </c>
      <c r="D2009" s="34">
        <f t="shared" si="129"/>
        <v>7.2535358366385347E-2</v>
      </c>
    </row>
    <row r="2010" spans="1:5">
      <c r="A2010" s="7">
        <f t="shared" si="127"/>
        <v>1001.5</v>
      </c>
      <c r="B2010" s="4">
        <f t="shared" si="126"/>
        <v>0.16807569246627718</v>
      </c>
      <c r="C2010" s="4">
        <f t="shared" si="128"/>
        <v>1.6813684369294406</v>
      </c>
      <c r="D2010" s="34">
        <f t="shared" si="129"/>
        <v>7.2553222474065357E-2</v>
      </c>
    </row>
    <row r="2011" spans="1:5">
      <c r="A2011" s="7">
        <f t="shared" si="127"/>
        <v>1002</v>
      </c>
      <c r="B2011" s="4">
        <f t="shared" si="126"/>
        <v>0.16816629485080248</v>
      </c>
      <c r="C2011" s="4">
        <f t="shared" si="128"/>
        <v>1.682689134927664</v>
      </c>
      <c r="D2011" s="34">
        <f t="shared" si="129"/>
        <v>7.2571092342770815E-2</v>
      </c>
    </row>
    <row r="2012" spans="1:5">
      <c r="A2012" s="7">
        <f t="shared" si="127"/>
        <v>1002.5</v>
      </c>
      <c r="B2012" s="4">
        <f t="shared" si="126"/>
        <v>0.16825690426294782</v>
      </c>
      <c r="C2012" s="4">
        <f t="shared" si="128"/>
        <v>1.6840104834307486</v>
      </c>
      <c r="D2012" s="34">
        <f t="shared" si="129"/>
        <v>7.2588967974525312E-2</v>
      </c>
    </row>
    <row r="2013" spans="1:5">
      <c r="A2013" s="7">
        <f t="shared" si="127"/>
        <v>1003</v>
      </c>
      <c r="B2013" s="4">
        <f t="shared" si="126"/>
        <v>0.16834752070325809</v>
      </c>
      <c r="C2013" s="4">
        <f t="shared" si="128"/>
        <v>1.6853324827590983</v>
      </c>
      <c r="D2013" s="34">
        <f t="shared" si="129"/>
        <v>7.2606849371353227E-2</v>
      </c>
    </row>
    <row r="2014" spans="1:5">
      <c r="A2014" s="7">
        <f t="shared" si="127"/>
        <v>1003.5</v>
      </c>
      <c r="B2014" s="4">
        <f t="shared" si="126"/>
        <v>0.16843814417227843</v>
      </c>
      <c r="C2014" s="4">
        <f t="shared" si="128"/>
        <v>1.6866551332332747</v>
      </c>
      <c r="D2014" s="34">
        <f t="shared" si="129"/>
        <v>7.2624736535279552E-2</v>
      </c>
    </row>
    <row r="2015" spans="1:5">
      <c r="A2015" s="7">
        <f t="shared" si="127"/>
        <v>1004</v>
      </c>
      <c r="B2015" s="4">
        <f t="shared" si="126"/>
        <v>0.16852877467055438</v>
      </c>
      <c r="C2015" s="4">
        <f t="shared" si="128"/>
        <v>1.6879784351739962</v>
      </c>
      <c r="D2015" s="34">
        <f t="shared" si="129"/>
        <v>7.2642629468329861E-2</v>
      </c>
    </row>
    <row r="2016" spans="1:5">
      <c r="A2016" s="7">
        <f t="shared" si="127"/>
        <v>1004.5</v>
      </c>
      <c r="B2016" s="4">
        <f t="shared" si="126"/>
        <v>0.16861941219863108</v>
      </c>
      <c r="C2016" s="4">
        <f t="shared" si="128"/>
        <v>1.6893023889021412</v>
      </c>
      <c r="D2016" s="34">
        <f t="shared" si="129"/>
        <v>7.2660528172530742E-2</v>
      </c>
    </row>
    <row r="2017" spans="1:4">
      <c r="A2017" s="7">
        <f t="shared" si="127"/>
        <v>1005</v>
      </c>
      <c r="B2017" s="4">
        <f t="shared" si="126"/>
        <v>0.16871005675705364</v>
      </c>
      <c r="C2017" s="4">
        <f t="shared" si="128"/>
        <v>1.6906269947387447</v>
      </c>
      <c r="D2017" s="34">
        <f t="shared" si="129"/>
        <v>7.2678432649909488E-2</v>
      </c>
    </row>
    <row r="2018" spans="1:4">
      <c r="A2018" s="7">
        <f t="shared" si="127"/>
        <v>1005.5</v>
      </c>
      <c r="B2018" s="4">
        <f t="shared" si="126"/>
        <v>0.16880070834636718</v>
      </c>
      <c r="C2018" s="4">
        <f t="shared" si="128"/>
        <v>1.6919522530050002</v>
      </c>
      <c r="D2018" s="34">
        <f t="shared" si="129"/>
        <v>7.2696342902494188E-2</v>
      </c>
    </row>
    <row r="2019" spans="1:4">
      <c r="A2019" s="7">
        <f t="shared" si="127"/>
        <v>1006</v>
      </c>
      <c r="B2019" s="4">
        <f t="shared" si="126"/>
        <v>0.16889136696711748</v>
      </c>
      <c r="C2019" s="4">
        <f t="shared" si="128"/>
        <v>1.6932781640222601</v>
      </c>
      <c r="D2019" s="34">
        <f t="shared" si="129"/>
        <v>7.2714258932313411E-2</v>
      </c>
    </row>
    <row r="2020" spans="1:4">
      <c r="A2020" s="7">
        <f t="shared" si="127"/>
        <v>1006.5</v>
      </c>
      <c r="B2020" s="4">
        <f t="shared" si="126"/>
        <v>0.1689820326198499</v>
      </c>
      <c r="C2020" s="4">
        <f t="shared" si="128"/>
        <v>1.6946047281120338</v>
      </c>
      <c r="D2020" s="34">
        <f t="shared" si="129"/>
        <v>7.2732180741396674E-2</v>
      </c>
    </row>
    <row r="2021" spans="1:4">
      <c r="A2021" s="7">
        <f t="shared" si="127"/>
        <v>1007</v>
      </c>
      <c r="B2021" s="4">
        <f t="shared" si="126"/>
        <v>0.16907270530510954</v>
      </c>
      <c r="C2021" s="4">
        <f t="shared" si="128"/>
        <v>1.6959319455959903</v>
      </c>
      <c r="D2021" s="34">
        <f t="shared" si="129"/>
        <v>7.2750108331774366E-2</v>
      </c>
    </row>
    <row r="2022" spans="1:4">
      <c r="A2022" s="7">
        <f t="shared" si="127"/>
        <v>1007.5</v>
      </c>
      <c r="B2022" s="4">
        <f t="shared" si="126"/>
        <v>0.16916338502344219</v>
      </c>
      <c r="C2022" s="4">
        <f t="shared" si="128"/>
        <v>1.6972598167959561</v>
      </c>
      <c r="D2022" s="34">
        <f t="shared" si="129"/>
        <v>7.2768041705477321E-2</v>
      </c>
    </row>
    <row r="2023" spans="1:4">
      <c r="A2023" s="7">
        <f t="shared" si="127"/>
        <v>1008</v>
      </c>
      <c r="B2023" s="4">
        <f t="shared" si="126"/>
        <v>0.1692540717753932</v>
      </c>
      <c r="C2023" s="4">
        <f t="shared" si="128"/>
        <v>1.6985883420339167</v>
      </c>
      <c r="D2023" s="34">
        <f t="shared" si="129"/>
        <v>7.27859808645374E-2</v>
      </c>
    </row>
    <row r="2024" spans="1:4">
      <c r="A2024" s="7">
        <f t="shared" si="127"/>
        <v>1008.5</v>
      </c>
      <c r="B2024" s="4">
        <f t="shared" si="126"/>
        <v>0.16934476556150813</v>
      </c>
      <c r="C2024" s="4">
        <f t="shared" si="128"/>
        <v>1.6999175216320159</v>
      </c>
      <c r="D2024" s="34">
        <f t="shared" si="129"/>
        <v>7.2803925810987033E-2</v>
      </c>
    </row>
    <row r="2025" spans="1:4">
      <c r="A2025" s="7">
        <f t="shared" si="127"/>
        <v>1009</v>
      </c>
      <c r="B2025" s="4">
        <f t="shared" si="126"/>
        <v>0.16943546638233276</v>
      </c>
      <c r="C2025" s="4">
        <f t="shared" si="128"/>
        <v>1.7012473559125567</v>
      </c>
      <c r="D2025" s="34">
        <f t="shared" si="129"/>
        <v>7.2821876546859454E-2</v>
      </c>
    </row>
    <row r="2026" spans="1:4">
      <c r="A2026" s="7">
        <f t="shared" si="127"/>
        <v>1009.5</v>
      </c>
      <c r="B2026" s="4">
        <f t="shared" si="126"/>
        <v>0.16952617423841265</v>
      </c>
      <c r="C2026" s="4">
        <f t="shared" si="128"/>
        <v>1.7025778451980003</v>
      </c>
      <c r="D2026" s="34">
        <f t="shared" si="129"/>
        <v>7.2839833074188648E-2</v>
      </c>
    </row>
    <row r="2027" spans="1:4">
      <c r="A2027" s="7">
        <f t="shared" si="127"/>
        <v>1010</v>
      </c>
      <c r="B2027" s="4">
        <f t="shared" si="126"/>
        <v>0.16961688913029338</v>
      </c>
      <c r="C2027" s="4">
        <f t="shared" si="128"/>
        <v>1.7039089898109667</v>
      </c>
      <c r="D2027" s="34">
        <f t="shared" si="129"/>
        <v>7.2857795395009417E-2</v>
      </c>
    </row>
    <row r="2028" spans="1:4">
      <c r="A2028" s="7">
        <f t="shared" si="127"/>
        <v>1010.5</v>
      </c>
      <c r="B2028" s="4">
        <f t="shared" si="126"/>
        <v>0.16970761105852072</v>
      </c>
      <c r="C2028" s="4">
        <f t="shared" si="128"/>
        <v>1.7052407900742352</v>
      </c>
      <c r="D2028" s="34">
        <f t="shared" si="129"/>
        <v>7.2875763511357231E-2</v>
      </c>
    </row>
    <row r="2029" spans="1:4">
      <c r="A2029" s="7">
        <f t="shared" si="127"/>
        <v>1011</v>
      </c>
      <c r="B2029" s="4">
        <f t="shared" si="126"/>
        <v>0.16979834002364069</v>
      </c>
      <c r="C2029" s="4">
        <f t="shared" si="128"/>
        <v>1.7065732463107439</v>
      </c>
      <c r="D2029" s="34">
        <f t="shared" si="129"/>
        <v>7.2893737425268224E-2</v>
      </c>
    </row>
    <row r="2030" spans="1:4">
      <c r="A2030" s="7">
        <f t="shared" si="127"/>
        <v>1011.5</v>
      </c>
      <c r="B2030" s="4">
        <f t="shared" si="126"/>
        <v>0.16988907602619907</v>
      </c>
      <c r="C2030" s="4">
        <f t="shared" si="128"/>
        <v>1.7079063588435899</v>
      </c>
      <c r="D2030" s="34">
        <f t="shared" si="129"/>
        <v>7.2911717138779419E-2</v>
      </c>
    </row>
    <row r="2031" spans="1:4">
      <c r="A2031" s="7">
        <f t="shared" si="127"/>
        <v>1012</v>
      </c>
      <c r="B2031" s="4">
        <f t="shared" si="126"/>
        <v>0.1699798190667412</v>
      </c>
      <c r="C2031" s="4">
        <f t="shared" si="128"/>
        <v>1.7092401279960296</v>
      </c>
      <c r="D2031" s="34">
        <f t="shared" si="129"/>
        <v>7.2929702653928757E-2</v>
      </c>
    </row>
    <row r="2032" spans="1:4">
      <c r="A2032" s="7">
        <f t="shared" si="127"/>
        <v>1012.5</v>
      </c>
      <c r="B2032" s="4">
        <f t="shared" si="126"/>
        <v>0.17007056914581353</v>
      </c>
      <c r="C2032" s="4">
        <f t="shared" si="128"/>
        <v>1.7105745540914783</v>
      </c>
      <c r="D2032" s="34">
        <f t="shared" si="129"/>
        <v>7.294769397275451E-2</v>
      </c>
    </row>
    <row r="2033" spans="1:4">
      <c r="A2033" s="7">
        <f t="shared" si="127"/>
        <v>1013</v>
      </c>
      <c r="B2033" s="4">
        <f t="shared" si="126"/>
        <v>0.17016132626396208</v>
      </c>
      <c r="C2033" s="4">
        <f t="shared" si="128"/>
        <v>1.7119096374535112</v>
      </c>
      <c r="D2033" s="34">
        <f t="shared" si="129"/>
        <v>7.2965691097295921E-2</v>
      </c>
    </row>
    <row r="2034" spans="1:4">
      <c r="A2034" s="7">
        <f t="shared" si="127"/>
        <v>1013.5</v>
      </c>
      <c r="B2034" s="4">
        <f t="shared" si="126"/>
        <v>0.17025209042173239</v>
      </c>
      <c r="C2034" s="4">
        <f t="shared" si="128"/>
        <v>1.7132453784058623</v>
      </c>
      <c r="D2034" s="34">
        <f t="shared" si="129"/>
        <v>7.2983694029593135E-2</v>
      </c>
    </row>
    <row r="2035" spans="1:4">
      <c r="A2035" s="7">
        <f t="shared" si="127"/>
        <v>1014</v>
      </c>
      <c r="B2035" s="4">
        <f t="shared" si="126"/>
        <v>0.17034286161967072</v>
      </c>
      <c r="C2035" s="4">
        <f t="shared" si="128"/>
        <v>1.714581777272425</v>
      </c>
      <c r="D2035" s="34">
        <f t="shared" si="129"/>
        <v>7.3001702771686813E-2</v>
      </c>
    </row>
    <row r="2036" spans="1:4">
      <c r="A2036" s="7">
        <f t="shared" si="127"/>
        <v>1014.5</v>
      </c>
      <c r="B2036" s="4">
        <f t="shared" si="126"/>
        <v>0.17043363985832305</v>
      </c>
      <c r="C2036" s="4">
        <f t="shared" si="128"/>
        <v>1.7159188343772533</v>
      </c>
      <c r="D2036" s="34">
        <f t="shared" si="129"/>
        <v>7.3019717325618544E-2</v>
      </c>
    </row>
    <row r="2037" spans="1:4">
      <c r="A2037" s="7">
        <f t="shared" si="127"/>
        <v>1015</v>
      </c>
      <c r="B2037" s="4">
        <f t="shared" si="126"/>
        <v>0.17052442513823585</v>
      </c>
      <c r="C2037" s="4">
        <f t="shared" si="128"/>
        <v>1.7172565500445591</v>
      </c>
      <c r="D2037" s="34">
        <f t="shared" si="129"/>
        <v>7.3037737693430388E-2</v>
      </c>
    </row>
    <row r="2038" spans="1:4">
      <c r="A2038" s="7">
        <f t="shared" si="127"/>
        <v>1015.5</v>
      </c>
      <c r="B2038" s="4">
        <f t="shared" si="126"/>
        <v>0.17061521745995467</v>
      </c>
      <c r="C2038" s="4">
        <f t="shared" si="128"/>
        <v>1.7185949245987162</v>
      </c>
      <c r="D2038" s="34">
        <f t="shared" si="129"/>
        <v>7.3055763877165641E-2</v>
      </c>
    </row>
    <row r="2039" spans="1:4">
      <c r="A2039" s="7">
        <f t="shared" si="127"/>
        <v>1016</v>
      </c>
      <c r="B2039" s="4">
        <f t="shared" si="126"/>
        <v>0.17070601682402642</v>
      </c>
      <c r="C2039" s="4">
        <f t="shared" si="128"/>
        <v>1.7199339583642543</v>
      </c>
      <c r="D2039" s="34">
        <f t="shared" si="129"/>
        <v>7.3073795878867698E-2</v>
      </c>
    </row>
    <row r="2040" spans="1:4">
      <c r="A2040" s="7">
        <f t="shared" si="127"/>
        <v>1016.5</v>
      </c>
      <c r="B2040" s="4">
        <f t="shared" si="126"/>
        <v>0.17079682323099665</v>
      </c>
      <c r="C2040" s="4">
        <f t="shared" si="128"/>
        <v>1.721273651665868</v>
      </c>
      <c r="D2040" s="34">
        <f t="shared" si="129"/>
        <v>7.3091833700581449E-2</v>
      </c>
    </row>
    <row r="2041" spans="1:4">
      <c r="A2041" s="7">
        <f t="shared" si="127"/>
        <v>1017</v>
      </c>
      <c r="B2041" s="4">
        <f t="shared" si="126"/>
        <v>0.17088763668141205</v>
      </c>
      <c r="C2041" s="4">
        <f t="shared" si="128"/>
        <v>1.7226140048284084</v>
      </c>
      <c r="D2041" s="34">
        <f t="shared" si="129"/>
        <v>7.3109877344351953E-2</v>
      </c>
    </row>
    <row r="2042" spans="1:4">
      <c r="A2042" s="7">
        <f t="shared" si="127"/>
        <v>1017.5</v>
      </c>
      <c r="B2042" s="4">
        <f t="shared" si="126"/>
        <v>0.17097845717581905</v>
      </c>
      <c r="C2042" s="4">
        <f t="shared" si="128"/>
        <v>1.7239550181768877</v>
      </c>
      <c r="D2042" s="34">
        <f t="shared" si="129"/>
        <v>7.3127926812225227E-2</v>
      </c>
    </row>
    <row r="2043" spans="1:4">
      <c r="A2043" s="7">
        <f t="shared" si="127"/>
        <v>1018</v>
      </c>
      <c r="B2043" s="4">
        <f t="shared" si="126"/>
        <v>0.17106928471476368</v>
      </c>
      <c r="C2043" s="4">
        <f t="shared" si="128"/>
        <v>1.7252966920364776</v>
      </c>
      <c r="D2043" s="34">
        <f t="shared" si="129"/>
        <v>7.3145982106248134E-2</v>
      </c>
    </row>
    <row r="2044" spans="1:4">
      <c r="A2044" s="7">
        <f t="shared" si="127"/>
        <v>1018.5</v>
      </c>
      <c r="B2044" s="4">
        <f t="shared" si="126"/>
        <v>0.1711601192987926</v>
      </c>
      <c r="C2044" s="4">
        <f t="shared" si="128"/>
        <v>1.7266390267325105</v>
      </c>
      <c r="D2044" s="34">
        <f t="shared" si="129"/>
        <v>7.3164043228468145E-2</v>
      </c>
    </row>
    <row r="2045" spans="1:4">
      <c r="A2045" s="7">
        <f t="shared" si="127"/>
        <v>1019</v>
      </c>
      <c r="B2045" s="4">
        <f t="shared" si="126"/>
        <v>0.17125096092845205</v>
      </c>
      <c r="C2045" s="4">
        <f t="shared" si="128"/>
        <v>1.7279820225904792</v>
      </c>
      <c r="D2045" s="34">
        <f t="shared" si="129"/>
        <v>7.3182110180933652E-2</v>
      </c>
    </row>
    <row r="2046" spans="1:4">
      <c r="A2046" s="7">
        <f t="shared" si="127"/>
        <v>1019.5</v>
      </c>
      <c r="B2046" s="4">
        <f t="shared" si="126"/>
        <v>0.17134180960428869</v>
      </c>
      <c r="C2046" s="4">
        <f t="shared" si="128"/>
        <v>1.7293256799360357</v>
      </c>
      <c r="D2046" s="34">
        <f t="shared" si="129"/>
        <v>7.3200182965693542E-2</v>
      </c>
    </row>
    <row r="2047" spans="1:4">
      <c r="A2047" s="7">
        <f t="shared" si="127"/>
        <v>1020</v>
      </c>
      <c r="B2047" s="4">
        <f t="shared" si="126"/>
        <v>0.1714326653268492</v>
      </c>
      <c r="C2047" s="4">
        <f t="shared" si="128"/>
        <v>1.730669999094995</v>
      </c>
      <c r="D2047" s="34">
        <f t="shared" si="129"/>
        <v>7.3218261584797703E-2</v>
      </c>
    </row>
    <row r="2048" spans="1:4">
      <c r="A2048" s="7">
        <f t="shared" si="127"/>
        <v>1020.5</v>
      </c>
      <c r="B2048" s="4">
        <f t="shared" si="126"/>
        <v>0.17152352809667981</v>
      </c>
      <c r="C2048" s="4">
        <f t="shared" si="128"/>
        <v>1.7320149803933296</v>
      </c>
      <c r="D2048" s="34">
        <f t="shared" si="129"/>
        <v>7.3236346040296746E-2</v>
      </c>
    </row>
    <row r="2049" spans="1:4">
      <c r="A2049" s="7">
        <f t="shared" si="127"/>
        <v>1021</v>
      </c>
      <c r="B2049" s="4">
        <f t="shared" si="126"/>
        <v>0.1716143979143272</v>
      </c>
      <c r="C2049" s="4">
        <f t="shared" si="128"/>
        <v>1.7333606241571737</v>
      </c>
      <c r="D2049" s="34">
        <f t="shared" si="129"/>
        <v>7.3254436334241974E-2</v>
      </c>
    </row>
    <row r="2050" spans="1:4">
      <c r="A2050" s="7">
        <f t="shared" si="127"/>
        <v>1021.5</v>
      </c>
      <c r="B2050" s="4">
        <f t="shared" si="126"/>
        <v>0.17170527478033848</v>
      </c>
      <c r="C2050" s="4">
        <f t="shared" si="128"/>
        <v>1.7347069307128229</v>
      </c>
      <c r="D2050" s="34">
        <f t="shared" si="129"/>
        <v>7.3272532468685286E-2</v>
      </c>
    </row>
    <row r="2051" spans="1:4">
      <c r="A2051" s="7">
        <f t="shared" si="127"/>
        <v>1022</v>
      </c>
      <c r="B2051" s="4">
        <f t="shared" si="126"/>
        <v>0.17179615869525988</v>
      </c>
      <c r="C2051" s="4">
        <f t="shared" si="128"/>
        <v>1.7360539003867315</v>
      </c>
      <c r="D2051" s="34">
        <f t="shared" si="129"/>
        <v>7.3290634445679653E-2</v>
      </c>
    </row>
    <row r="2052" spans="1:4">
      <c r="A2052" s="7">
        <f t="shared" si="127"/>
        <v>1022.5</v>
      </c>
      <c r="B2052" s="4">
        <f t="shared" si="126"/>
        <v>0.1718870496596383</v>
      </c>
      <c r="C2052" s="4">
        <f t="shared" si="128"/>
        <v>1.7374015335055173</v>
      </c>
      <c r="D2052" s="34">
        <f t="shared" si="129"/>
        <v>7.3308742267278681E-2</v>
      </c>
    </row>
    <row r="2053" spans="1:4">
      <c r="A2053" s="7">
        <f t="shared" si="127"/>
        <v>1023</v>
      </c>
      <c r="B2053" s="4">
        <f t="shared" si="126"/>
        <v>0.17197794767402064</v>
      </c>
      <c r="C2053" s="4">
        <f t="shared" si="128"/>
        <v>1.7387498303959572</v>
      </c>
      <c r="D2053" s="34">
        <f t="shared" si="129"/>
        <v>7.3326855935536631E-2</v>
      </c>
    </row>
    <row r="2054" spans="1:4">
      <c r="A2054" s="7">
        <f t="shared" si="127"/>
        <v>1023.5</v>
      </c>
      <c r="B2054" s="4">
        <f t="shared" si="126"/>
        <v>0.17206885273895356</v>
      </c>
      <c r="C2054" s="4">
        <f t="shared" si="128"/>
        <v>1.7400987913849892</v>
      </c>
      <c r="D2054" s="34">
        <f t="shared" si="129"/>
        <v>7.3344975452508648E-2</v>
      </c>
    </row>
    <row r="2055" spans="1:4">
      <c r="A2055" s="7">
        <f t="shared" si="127"/>
        <v>1024</v>
      </c>
      <c r="B2055" s="4">
        <f t="shared" si="126"/>
        <v>0.17215976485498397</v>
      </c>
      <c r="C2055" s="4">
        <f t="shared" si="128"/>
        <v>1.7414484167997126</v>
      </c>
      <c r="D2055" s="34">
        <f t="shared" si="129"/>
        <v>7.3363100820250618E-2</v>
      </c>
    </row>
    <row r="2056" spans="1:4">
      <c r="A2056" s="7">
        <f t="shared" si="127"/>
        <v>1024.5</v>
      </c>
      <c r="B2056" s="4">
        <f t="shared" si="126"/>
        <v>0.17225068402265897</v>
      </c>
      <c r="C2056" s="4">
        <f t="shared" si="128"/>
        <v>1.7427987069673883</v>
      </c>
      <c r="D2056" s="34">
        <f t="shared" si="129"/>
        <v>7.3381232040819075E-2</v>
      </c>
    </row>
    <row r="2057" spans="1:4">
      <c r="A2057" s="7">
        <f t="shared" si="127"/>
        <v>1025</v>
      </c>
      <c r="B2057" s="4">
        <f t="shared" si="126"/>
        <v>0.17234161024252526</v>
      </c>
      <c r="C2057" s="4">
        <f t="shared" si="128"/>
        <v>1.7441496622154364</v>
      </c>
      <c r="D2057" s="34">
        <f t="shared" si="129"/>
        <v>7.3399369116271443E-2</v>
      </c>
    </row>
    <row r="2058" spans="1:4">
      <c r="A2058" s="7">
        <f t="shared" si="127"/>
        <v>1025.5</v>
      </c>
      <c r="B2058" s="4">
        <f t="shared" ref="B2058:B2121" si="130">(EXP($B$3*A2058*10^6))-1</f>
        <v>0.17243254351513015</v>
      </c>
      <c r="C2058" s="4">
        <f t="shared" si="128"/>
        <v>1.7455012828714418</v>
      </c>
      <c r="D2058" s="34">
        <f t="shared" si="129"/>
        <v>7.3417512048665812E-2</v>
      </c>
    </row>
    <row r="2059" spans="1:4">
      <c r="A2059" s="7">
        <f t="shared" si="127"/>
        <v>1026</v>
      </c>
      <c r="B2059" s="4">
        <f t="shared" si="130"/>
        <v>0.17252348384102056</v>
      </c>
      <c r="C2059" s="4">
        <f t="shared" si="128"/>
        <v>1.7468535692631475</v>
      </c>
      <c r="D2059" s="34">
        <f t="shared" si="129"/>
        <v>7.3435660840061118E-2</v>
      </c>
    </row>
    <row r="2060" spans="1:4">
      <c r="A2060" s="7">
        <f t="shared" si="127"/>
        <v>1026.5</v>
      </c>
      <c r="B2060" s="4">
        <f t="shared" si="130"/>
        <v>0.17261443122074338</v>
      </c>
      <c r="C2060" s="4">
        <f t="shared" si="128"/>
        <v>1.7482065217184592</v>
      </c>
      <c r="D2060" s="34">
        <f t="shared" si="129"/>
        <v>7.3453815492517047E-2</v>
      </c>
    </row>
    <row r="2061" spans="1:4">
      <c r="A2061" s="7">
        <f t="shared" si="127"/>
        <v>1027</v>
      </c>
      <c r="B2061" s="4">
        <f t="shared" si="130"/>
        <v>0.17270538565484594</v>
      </c>
      <c r="C2061" s="4">
        <f t="shared" si="128"/>
        <v>1.7495601405654453</v>
      </c>
      <c r="D2061" s="34">
        <f t="shared" si="129"/>
        <v>7.3471976008093992E-2</v>
      </c>
    </row>
    <row r="2062" spans="1:4">
      <c r="A2062" s="7">
        <f t="shared" ref="A2062:A2125" si="131">A2061+0.5</f>
        <v>1027.5</v>
      </c>
      <c r="B2062" s="4">
        <f t="shared" si="130"/>
        <v>0.17279634714387559</v>
      </c>
      <c r="C2062" s="4">
        <f t="shared" ref="C2062:C2125" si="132">(EXP($B$4*A2062*10^6))-1</f>
        <v>1.7509144261323324</v>
      </c>
      <c r="D2062" s="34">
        <f t="shared" ref="D2062:D2125" si="133">(1/137.88)*(C2062/B2062)</f>
        <v>7.3490142388852972E-2</v>
      </c>
    </row>
    <row r="2063" spans="1:4">
      <c r="A2063" s="7">
        <f t="shared" si="131"/>
        <v>1028</v>
      </c>
      <c r="B2063" s="4">
        <f t="shared" si="130"/>
        <v>0.17288731568837901</v>
      </c>
      <c r="C2063" s="4">
        <f t="shared" si="132"/>
        <v>1.7522693787475117</v>
      </c>
      <c r="D2063" s="34">
        <f t="shared" si="133"/>
        <v>7.3508314636856184E-2</v>
      </c>
    </row>
    <row r="2064" spans="1:4">
      <c r="A2064" s="7">
        <f t="shared" si="131"/>
        <v>1028.5</v>
      </c>
      <c r="B2064" s="4">
        <f t="shared" si="130"/>
        <v>0.17297829128890418</v>
      </c>
      <c r="C2064" s="4">
        <f t="shared" si="132"/>
        <v>1.7536249987395358</v>
      </c>
      <c r="D2064" s="34">
        <f t="shared" si="133"/>
        <v>7.3526492754166034E-2</v>
      </c>
    </row>
    <row r="2065" spans="1:4">
      <c r="A2065" s="7">
        <f t="shared" si="131"/>
        <v>1029</v>
      </c>
      <c r="B2065" s="4">
        <f t="shared" si="130"/>
        <v>0.1730692739459978</v>
      </c>
      <c r="C2065" s="4">
        <f t="shared" si="132"/>
        <v>1.7549812864371184</v>
      </c>
      <c r="D2065" s="34">
        <f t="shared" si="133"/>
        <v>7.3544676742846204E-2</v>
      </c>
    </row>
    <row r="2066" spans="1:4">
      <c r="A2066" s="7">
        <f t="shared" si="131"/>
        <v>1029.5</v>
      </c>
      <c r="B2066" s="4">
        <f t="shared" si="130"/>
        <v>0.17316026366020743</v>
      </c>
      <c r="C2066" s="4">
        <f t="shared" si="132"/>
        <v>1.7563382421691358</v>
      </c>
      <c r="D2066" s="34">
        <f t="shared" si="133"/>
        <v>7.3562866604960878E-2</v>
      </c>
    </row>
    <row r="2067" spans="1:4">
      <c r="A2067" s="7">
        <f t="shared" si="131"/>
        <v>1030</v>
      </c>
      <c r="B2067" s="4">
        <f t="shared" si="130"/>
        <v>0.17325126043208039</v>
      </c>
      <c r="C2067" s="4">
        <f t="shared" si="132"/>
        <v>1.7576958662646254</v>
      </c>
      <c r="D2067" s="34">
        <f t="shared" si="133"/>
        <v>7.3581062342574999E-2</v>
      </c>
    </row>
    <row r="2068" spans="1:4">
      <c r="A2068" s="7">
        <f t="shared" si="131"/>
        <v>1030.5</v>
      </c>
      <c r="B2068" s="4">
        <f t="shared" si="130"/>
        <v>0.17334226426216448</v>
      </c>
      <c r="C2068" s="4">
        <f t="shared" si="132"/>
        <v>1.7590541590527868</v>
      </c>
      <c r="D2068" s="34">
        <f t="shared" si="133"/>
        <v>7.3599263957754152E-2</v>
      </c>
    </row>
    <row r="2069" spans="1:4">
      <c r="A2069" s="7">
        <f t="shared" si="131"/>
        <v>1031</v>
      </c>
      <c r="B2069" s="4">
        <f t="shared" si="130"/>
        <v>0.17343327515100659</v>
      </c>
      <c r="C2069" s="4">
        <f t="shared" si="132"/>
        <v>1.7604131208629821</v>
      </c>
      <c r="D2069" s="34">
        <f t="shared" si="133"/>
        <v>7.3617471452565073E-2</v>
      </c>
    </row>
    <row r="2070" spans="1:4">
      <c r="A2070" s="7">
        <f t="shared" si="131"/>
        <v>1031.5</v>
      </c>
      <c r="B2070" s="4">
        <f t="shared" si="130"/>
        <v>0.17352429309915474</v>
      </c>
      <c r="C2070" s="4">
        <f t="shared" si="132"/>
        <v>1.7617727520247368</v>
      </c>
      <c r="D2070" s="34">
        <f t="shared" si="133"/>
        <v>7.3635684829074885E-2</v>
      </c>
    </row>
    <row r="2071" spans="1:4">
      <c r="A2071" s="7">
        <f t="shared" si="131"/>
        <v>1032</v>
      </c>
      <c r="B2071" s="4">
        <f t="shared" si="130"/>
        <v>0.17361531810715625</v>
      </c>
      <c r="C2071" s="4">
        <f t="shared" si="132"/>
        <v>1.7631330528677367</v>
      </c>
      <c r="D2071" s="34">
        <f t="shared" si="133"/>
        <v>7.3653904089351657E-2</v>
      </c>
    </row>
    <row r="2072" spans="1:4">
      <c r="A2072" s="7">
        <f t="shared" si="131"/>
        <v>1032.5</v>
      </c>
      <c r="B2072" s="4">
        <f t="shared" si="130"/>
        <v>0.17370635017555869</v>
      </c>
      <c r="C2072" s="4">
        <f t="shared" si="132"/>
        <v>1.7644940237218303</v>
      </c>
      <c r="D2072" s="34">
        <f t="shared" si="133"/>
        <v>7.3672129235464193E-2</v>
      </c>
    </row>
    <row r="2073" spans="1:4">
      <c r="A2073" s="7">
        <f t="shared" si="131"/>
        <v>1033</v>
      </c>
      <c r="B2073" s="4">
        <f t="shared" si="130"/>
        <v>0.17379738930490962</v>
      </c>
      <c r="C2073" s="4">
        <f t="shared" si="132"/>
        <v>1.7658556649170305</v>
      </c>
      <c r="D2073" s="34">
        <f t="shared" si="133"/>
        <v>7.3690360269482114E-2</v>
      </c>
    </row>
    <row r="2074" spans="1:4">
      <c r="A2074" s="7">
        <f t="shared" si="131"/>
        <v>1033.5</v>
      </c>
      <c r="B2074" s="4">
        <f t="shared" si="130"/>
        <v>0.17388843549575705</v>
      </c>
      <c r="C2074" s="4">
        <f t="shared" si="132"/>
        <v>1.7672179767835097</v>
      </c>
      <c r="D2074" s="34">
        <f t="shared" si="133"/>
        <v>7.3708597193475556E-2</v>
      </c>
    </row>
    <row r="2075" spans="1:4">
      <c r="A2075" s="7">
        <f t="shared" si="131"/>
        <v>1034</v>
      </c>
      <c r="B2075" s="4">
        <f t="shared" si="130"/>
        <v>0.17397948874864855</v>
      </c>
      <c r="C2075" s="4">
        <f t="shared" si="132"/>
        <v>1.7685809596516044</v>
      </c>
      <c r="D2075" s="34">
        <f t="shared" si="133"/>
        <v>7.372684000951564E-2</v>
      </c>
    </row>
    <row r="2076" spans="1:4">
      <c r="A2076" s="7">
        <f t="shared" si="131"/>
        <v>1034.5</v>
      </c>
      <c r="B2076" s="4">
        <f t="shared" si="130"/>
        <v>0.17407054906413189</v>
      </c>
      <c r="C2076" s="4">
        <f t="shared" si="132"/>
        <v>1.7699446138518158</v>
      </c>
      <c r="D2076" s="34">
        <f t="shared" si="133"/>
        <v>7.3745088719674307E-2</v>
      </c>
    </row>
    <row r="2077" spans="1:4">
      <c r="A2077" s="7">
        <f t="shared" si="131"/>
        <v>1035</v>
      </c>
      <c r="B2077" s="4">
        <f t="shared" si="130"/>
        <v>0.17416161644275485</v>
      </c>
      <c r="C2077" s="4">
        <f t="shared" si="132"/>
        <v>1.7713089397148045</v>
      </c>
      <c r="D2077" s="34">
        <f t="shared" si="133"/>
        <v>7.3763343326024092E-2</v>
      </c>
    </row>
    <row r="2078" spans="1:4">
      <c r="A2078" s="7">
        <f t="shared" si="131"/>
        <v>1035.5</v>
      </c>
      <c r="B2078" s="4">
        <f t="shared" si="130"/>
        <v>0.17425269088506523</v>
      </c>
      <c r="C2078" s="4">
        <f t="shared" si="132"/>
        <v>1.7726739375713962</v>
      </c>
      <c r="D2078" s="34">
        <f t="shared" si="133"/>
        <v>7.3781603830638448E-2</v>
      </c>
    </row>
    <row r="2079" spans="1:4">
      <c r="A2079" s="7">
        <f t="shared" si="131"/>
        <v>1036</v>
      </c>
      <c r="B2079" s="4">
        <f t="shared" si="130"/>
        <v>0.17434377239161103</v>
      </c>
      <c r="C2079" s="4">
        <f t="shared" si="132"/>
        <v>1.7740396077525782</v>
      </c>
      <c r="D2079" s="34">
        <f t="shared" si="133"/>
        <v>7.3799870235591425E-2</v>
      </c>
    </row>
    <row r="2080" spans="1:4">
      <c r="A2080" s="7">
        <f t="shared" si="131"/>
        <v>1036.5</v>
      </c>
      <c r="B2080" s="4">
        <f t="shared" si="130"/>
        <v>0.17443486096294003</v>
      </c>
      <c r="C2080" s="4">
        <f t="shared" si="132"/>
        <v>1.7754059505895023</v>
      </c>
      <c r="D2080" s="34">
        <f t="shared" si="133"/>
        <v>7.3818142542958029E-2</v>
      </c>
    </row>
    <row r="2081" spans="1:4">
      <c r="A2081" s="7">
        <f t="shared" si="131"/>
        <v>1037</v>
      </c>
      <c r="B2081" s="4">
        <f t="shared" si="130"/>
        <v>0.17452595659960046</v>
      </c>
      <c r="C2081" s="4">
        <f t="shared" si="132"/>
        <v>1.776772966413481</v>
      </c>
      <c r="D2081" s="34">
        <f t="shared" si="133"/>
        <v>7.3836420754813753E-2</v>
      </c>
    </row>
    <row r="2082" spans="1:4">
      <c r="A2082" s="7">
        <f t="shared" si="131"/>
        <v>1037.5</v>
      </c>
      <c r="B2082" s="4">
        <f t="shared" si="130"/>
        <v>0.17461705930214033</v>
      </c>
      <c r="C2082" s="4">
        <f t="shared" si="132"/>
        <v>1.7781406555559935</v>
      </c>
      <c r="D2082" s="34">
        <f t="shared" si="133"/>
        <v>7.385470487323513E-2</v>
      </c>
    </row>
    <row r="2083" spans="1:4">
      <c r="A2083" s="7">
        <f t="shared" si="131"/>
        <v>1038</v>
      </c>
      <c r="B2083" s="4">
        <f t="shared" si="130"/>
        <v>0.17470816907110742</v>
      </c>
      <c r="C2083" s="4">
        <f t="shared" si="132"/>
        <v>1.7795090183486795</v>
      </c>
      <c r="D2083" s="34">
        <f t="shared" si="133"/>
        <v>7.3872994900299457E-2</v>
      </c>
    </row>
    <row r="2084" spans="1:4">
      <c r="A2084" s="7">
        <f t="shared" si="131"/>
        <v>1038.5</v>
      </c>
      <c r="B2084" s="4">
        <f t="shared" si="130"/>
        <v>0.17479928590705018</v>
      </c>
      <c r="C2084" s="4">
        <f t="shared" si="132"/>
        <v>1.7808780551233427</v>
      </c>
      <c r="D2084" s="34">
        <f t="shared" si="133"/>
        <v>7.3891290838084545E-2</v>
      </c>
    </row>
    <row r="2085" spans="1:4">
      <c r="A2085" s="7">
        <f t="shared" si="131"/>
        <v>1039</v>
      </c>
      <c r="B2085" s="4">
        <f t="shared" si="130"/>
        <v>0.1748904098105164</v>
      </c>
      <c r="C2085" s="4">
        <f t="shared" si="132"/>
        <v>1.7822477662119516</v>
      </c>
      <c r="D2085" s="34">
        <f t="shared" si="133"/>
        <v>7.3909592688669312E-2</v>
      </c>
    </row>
    <row r="2086" spans="1:4">
      <c r="A2086" s="7">
        <f t="shared" si="131"/>
        <v>1039.5</v>
      </c>
      <c r="B2086" s="4">
        <f t="shared" si="130"/>
        <v>0.17498154078205475</v>
      </c>
      <c r="C2086" s="4">
        <f t="shared" si="132"/>
        <v>1.783618151946635</v>
      </c>
      <c r="D2086" s="34">
        <f t="shared" si="133"/>
        <v>7.3927900454132986E-2</v>
      </c>
    </row>
    <row r="2087" spans="1:4">
      <c r="A2087" s="7">
        <f t="shared" si="131"/>
        <v>1040</v>
      </c>
      <c r="B2087" s="4">
        <f t="shared" si="130"/>
        <v>0.175072678822213</v>
      </c>
      <c r="C2087" s="4">
        <f t="shared" si="132"/>
        <v>1.7849892126596876</v>
      </c>
      <c r="D2087" s="34">
        <f t="shared" si="133"/>
        <v>7.3946214136556054E-2</v>
      </c>
    </row>
    <row r="2088" spans="1:4">
      <c r="A2088" s="7">
        <f t="shared" si="131"/>
        <v>1040.5</v>
      </c>
      <c r="B2088" s="4">
        <f t="shared" si="130"/>
        <v>0.17516382393153984</v>
      </c>
      <c r="C2088" s="4">
        <f t="shared" si="132"/>
        <v>1.7863609486835692</v>
      </c>
      <c r="D2088" s="34">
        <f t="shared" si="133"/>
        <v>7.396453373801945E-2</v>
      </c>
    </row>
    <row r="2089" spans="1:4">
      <c r="A2089" s="7">
        <f t="shared" si="131"/>
        <v>1041</v>
      </c>
      <c r="B2089" s="4">
        <f t="shared" si="130"/>
        <v>0.17525497611058327</v>
      </c>
      <c r="C2089" s="4">
        <f t="shared" si="132"/>
        <v>1.7877333603509</v>
      </c>
      <c r="D2089" s="34">
        <f t="shared" si="133"/>
        <v>7.3982859260605036E-2</v>
      </c>
    </row>
    <row r="2090" spans="1:4">
      <c r="A2090" s="7">
        <f t="shared" si="131"/>
        <v>1041.5</v>
      </c>
      <c r="B2090" s="4">
        <f t="shared" si="130"/>
        <v>0.17534613535989174</v>
      </c>
      <c r="C2090" s="4">
        <f t="shared" si="132"/>
        <v>1.7891064479944667</v>
      </c>
      <c r="D2090" s="34">
        <f t="shared" si="133"/>
        <v>7.4001190706395395E-2</v>
      </c>
    </row>
    <row r="2091" spans="1:4">
      <c r="A2091" s="7">
        <f t="shared" si="131"/>
        <v>1042</v>
      </c>
      <c r="B2091" s="4">
        <f t="shared" si="130"/>
        <v>0.1754373016800137</v>
      </c>
      <c r="C2091" s="4">
        <f t="shared" si="132"/>
        <v>1.7904802119472181</v>
      </c>
      <c r="D2091" s="34">
        <f t="shared" si="133"/>
        <v>7.4019528077473834E-2</v>
      </c>
    </row>
    <row r="2092" spans="1:4">
      <c r="A2092" s="7">
        <f t="shared" si="131"/>
        <v>1042.5</v>
      </c>
      <c r="B2092" s="4">
        <f t="shared" si="130"/>
        <v>0.1755284750714976</v>
      </c>
      <c r="C2092" s="4">
        <f t="shared" si="132"/>
        <v>1.7918546525422681</v>
      </c>
      <c r="D2092" s="34">
        <f t="shared" si="133"/>
        <v>7.4037871375924449E-2</v>
      </c>
    </row>
    <row r="2093" spans="1:4">
      <c r="A2093" s="7">
        <f t="shared" si="131"/>
        <v>1043</v>
      </c>
      <c r="B2093" s="4">
        <f t="shared" si="130"/>
        <v>0.17561965553489212</v>
      </c>
      <c r="C2093" s="4">
        <f t="shared" si="132"/>
        <v>1.7932297701128936</v>
      </c>
      <c r="D2093" s="34">
        <f t="shared" si="133"/>
        <v>7.4056220603832046E-2</v>
      </c>
    </row>
    <row r="2094" spans="1:4">
      <c r="A2094" s="7">
        <f t="shared" si="131"/>
        <v>1043.5</v>
      </c>
      <c r="B2094" s="4">
        <f t="shared" si="130"/>
        <v>0.17571084307074547</v>
      </c>
      <c r="C2094" s="4">
        <f t="shared" si="132"/>
        <v>1.7946055649925379</v>
      </c>
      <c r="D2094" s="34">
        <f t="shared" si="133"/>
        <v>7.4074575763282427E-2</v>
      </c>
    </row>
    <row r="2095" spans="1:4">
      <c r="A2095" s="7">
        <f t="shared" si="131"/>
        <v>1044</v>
      </c>
      <c r="B2095" s="4">
        <f t="shared" si="130"/>
        <v>0.17580203767960634</v>
      </c>
      <c r="C2095" s="4">
        <f t="shared" si="132"/>
        <v>1.7959820375148059</v>
      </c>
      <c r="D2095" s="34">
        <f t="shared" si="133"/>
        <v>7.4092936856361966E-2</v>
      </c>
    </row>
    <row r="2096" spans="1:4">
      <c r="A2096" s="7">
        <f t="shared" si="131"/>
        <v>1044.5</v>
      </c>
      <c r="B2096" s="4">
        <f t="shared" si="130"/>
        <v>0.17589323936202339</v>
      </c>
      <c r="C2096" s="4">
        <f t="shared" si="132"/>
        <v>1.7973591880134685</v>
      </c>
      <c r="D2096" s="34">
        <f t="shared" si="133"/>
        <v>7.4111303885157812E-2</v>
      </c>
    </row>
    <row r="2097" spans="1:4">
      <c r="A2097" s="7">
        <f t="shared" si="131"/>
        <v>1045</v>
      </c>
      <c r="B2097" s="4">
        <f t="shared" si="130"/>
        <v>0.1759844481185453</v>
      </c>
      <c r="C2097" s="4">
        <f t="shared" si="132"/>
        <v>1.7987370168224608</v>
      </c>
      <c r="D2097" s="34">
        <f t="shared" si="133"/>
        <v>7.4129676851757961E-2</v>
      </c>
    </row>
    <row r="2098" spans="1:4">
      <c r="A2098" s="7">
        <f t="shared" si="131"/>
        <v>1045.5</v>
      </c>
      <c r="B2098" s="4">
        <f t="shared" si="130"/>
        <v>0.17607566394972052</v>
      </c>
      <c r="C2098" s="4">
        <f t="shared" si="132"/>
        <v>1.8001155242758808</v>
      </c>
      <c r="D2098" s="34">
        <f t="shared" si="133"/>
        <v>7.4148055758251188E-2</v>
      </c>
    </row>
    <row r="2099" spans="1:4">
      <c r="A2099" s="7">
        <f t="shared" si="131"/>
        <v>1046</v>
      </c>
      <c r="B2099" s="4">
        <f t="shared" si="130"/>
        <v>0.17616688685609838</v>
      </c>
      <c r="C2099" s="4">
        <f t="shared" si="132"/>
        <v>1.8014947107079919</v>
      </c>
      <c r="D2099" s="34">
        <f t="shared" si="133"/>
        <v>7.4166440606726738E-2</v>
      </c>
    </row>
    <row r="2100" spans="1:4">
      <c r="A2100" s="7">
        <f t="shared" si="131"/>
        <v>1046.5</v>
      </c>
      <c r="B2100" s="4">
        <f t="shared" si="130"/>
        <v>0.17625811683822712</v>
      </c>
      <c r="C2100" s="4">
        <f t="shared" si="132"/>
        <v>1.8028745764532248</v>
      </c>
      <c r="D2100" s="34">
        <f t="shared" si="133"/>
        <v>7.4184831399275189E-2</v>
      </c>
    </row>
    <row r="2101" spans="1:4">
      <c r="A2101" s="7">
        <f t="shared" si="131"/>
        <v>1047</v>
      </c>
      <c r="B2101" s="4">
        <f t="shared" si="130"/>
        <v>0.17634935389665585</v>
      </c>
      <c r="C2101" s="4">
        <f t="shared" si="132"/>
        <v>1.8042551218461709</v>
      </c>
      <c r="D2101" s="34">
        <f t="shared" si="133"/>
        <v>7.4203228137987423E-2</v>
      </c>
    </row>
    <row r="2102" spans="1:4">
      <c r="A2102" s="7">
        <f t="shared" si="131"/>
        <v>1047.5</v>
      </c>
      <c r="B2102" s="4">
        <f t="shared" si="130"/>
        <v>0.17644059803193324</v>
      </c>
      <c r="C2102" s="4">
        <f t="shared" si="132"/>
        <v>1.8056363472215882</v>
      </c>
      <c r="D2102" s="34">
        <f t="shared" si="133"/>
        <v>7.4221630824955323E-2</v>
      </c>
    </row>
    <row r="2103" spans="1:4">
      <c r="A2103" s="7">
        <f t="shared" si="131"/>
        <v>1048</v>
      </c>
      <c r="B2103" s="4">
        <f t="shared" si="130"/>
        <v>0.17653184924460841</v>
      </c>
      <c r="C2103" s="4">
        <f t="shared" si="132"/>
        <v>1.8070182529144003</v>
      </c>
      <c r="D2103" s="34">
        <f t="shared" si="133"/>
        <v>7.4240039462271437E-2</v>
      </c>
    </row>
    <row r="2104" spans="1:4">
      <c r="A2104" s="7">
        <f t="shared" si="131"/>
        <v>1048.5</v>
      </c>
      <c r="B2104" s="4">
        <f t="shared" si="130"/>
        <v>0.17662310753523025</v>
      </c>
      <c r="C2104" s="4">
        <f t="shared" si="132"/>
        <v>1.8084008392596944</v>
      </c>
      <c r="D2104" s="34">
        <f t="shared" si="133"/>
        <v>7.4258454052029119E-2</v>
      </c>
    </row>
    <row r="2105" spans="1:4">
      <c r="A2105" s="7">
        <f t="shared" si="131"/>
        <v>1049</v>
      </c>
      <c r="B2105" s="4">
        <f t="shared" si="130"/>
        <v>0.17671437290434788</v>
      </c>
      <c r="C2105" s="4">
        <f t="shared" si="132"/>
        <v>1.8097841065927232</v>
      </c>
      <c r="D2105" s="34">
        <f t="shared" si="133"/>
        <v>7.4276874596322442E-2</v>
      </c>
    </row>
    <row r="2106" spans="1:4">
      <c r="A2106" s="7">
        <f t="shared" si="131"/>
        <v>1049.5</v>
      </c>
      <c r="B2106" s="4">
        <f t="shared" si="130"/>
        <v>0.1768056453525102</v>
      </c>
      <c r="C2106" s="4">
        <f t="shared" si="132"/>
        <v>1.8111680552489053</v>
      </c>
      <c r="D2106" s="34">
        <f t="shared" si="133"/>
        <v>7.4295301097246413E-2</v>
      </c>
    </row>
    <row r="2107" spans="1:4">
      <c r="A2107" s="7">
        <f t="shared" si="131"/>
        <v>1050</v>
      </c>
      <c r="B2107" s="4">
        <f t="shared" si="130"/>
        <v>0.17689692488026632</v>
      </c>
      <c r="C2107" s="4">
        <f t="shared" si="132"/>
        <v>1.8125526855638237</v>
      </c>
      <c r="D2107" s="34">
        <f t="shared" si="133"/>
        <v>7.4313733556896688E-2</v>
      </c>
    </row>
    <row r="2108" spans="1:4">
      <c r="A2108" s="7">
        <f t="shared" si="131"/>
        <v>1050.5</v>
      </c>
      <c r="B2108" s="4">
        <f t="shared" si="130"/>
        <v>0.17698821148816535</v>
      </c>
      <c r="C2108" s="4">
        <f t="shared" si="132"/>
        <v>1.8139379978732273</v>
      </c>
      <c r="D2108" s="34">
        <f t="shared" si="133"/>
        <v>7.4332171977369729E-2</v>
      </c>
    </row>
    <row r="2109" spans="1:4">
      <c r="A2109" s="7">
        <f t="shared" si="131"/>
        <v>1051</v>
      </c>
      <c r="B2109" s="4">
        <f t="shared" si="130"/>
        <v>0.17707950517675641</v>
      </c>
      <c r="C2109" s="4">
        <f t="shared" si="132"/>
        <v>1.8153239925130289</v>
      </c>
      <c r="D2109" s="34">
        <f t="shared" si="133"/>
        <v>7.4350616360762747E-2</v>
      </c>
    </row>
    <row r="2110" spans="1:4">
      <c r="A2110" s="7">
        <f t="shared" si="131"/>
        <v>1051.5</v>
      </c>
      <c r="B2110" s="4">
        <f t="shared" si="130"/>
        <v>0.17717080594658885</v>
      </c>
      <c r="C2110" s="4">
        <f t="shared" si="132"/>
        <v>1.8167106698193081</v>
      </c>
      <c r="D2110" s="34">
        <f t="shared" si="133"/>
        <v>7.4369066709173717E-2</v>
      </c>
    </row>
    <row r="2111" spans="1:4">
      <c r="A2111" s="7">
        <f t="shared" si="131"/>
        <v>1052</v>
      </c>
      <c r="B2111" s="4">
        <f t="shared" si="130"/>
        <v>0.177262113798212</v>
      </c>
      <c r="C2111" s="4">
        <f t="shared" si="132"/>
        <v>1.8180980301283092</v>
      </c>
      <c r="D2111" s="34">
        <f t="shared" si="133"/>
        <v>7.4387523024701335E-2</v>
      </c>
    </row>
    <row r="2112" spans="1:4">
      <c r="A2112" s="7">
        <f t="shared" si="131"/>
        <v>1052.5</v>
      </c>
      <c r="B2112" s="4">
        <f t="shared" si="130"/>
        <v>0.17735342873217497</v>
      </c>
      <c r="C2112" s="4">
        <f t="shared" si="132"/>
        <v>1.8194860737764436</v>
      </c>
      <c r="D2112" s="34">
        <f t="shared" si="133"/>
        <v>7.4405985309445283E-2</v>
      </c>
    </row>
    <row r="2113" spans="1:4">
      <c r="A2113" s="7">
        <f t="shared" si="131"/>
        <v>1053</v>
      </c>
      <c r="B2113" s="4">
        <f t="shared" si="130"/>
        <v>0.1774447507490271</v>
      </c>
      <c r="C2113" s="4">
        <f t="shared" si="132"/>
        <v>1.8208748011002878</v>
      </c>
      <c r="D2113" s="34">
        <f t="shared" si="133"/>
        <v>7.4424453565505894E-2</v>
      </c>
    </row>
    <row r="2114" spans="1:4">
      <c r="A2114" s="7">
        <f t="shared" si="131"/>
        <v>1053.5</v>
      </c>
      <c r="B2114" s="4">
        <f t="shared" si="130"/>
        <v>0.17753607984931796</v>
      </c>
      <c r="C2114" s="4">
        <f t="shared" si="132"/>
        <v>1.8222642124365827</v>
      </c>
      <c r="D2114" s="34">
        <f t="shared" si="133"/>
        <v>7.4442927794984154E-2</v>
      </c>
    </row>
    <row r="2115" spans="1:4">
      <c r="A2115" s="7">
        <f t="shared" si="131"/>
        <v>1054</v>
      </c>
      <c r="B2115" s="4">
        <f t="shared" si="130"/>
        <v>0.17762741603359689</v>
      </c>
      <c r="C2115" s="4">
        <f t="shared" si="132"/>
        <v>1.8236543081222361</v>
      </c>
      <c r="D2115" s="34">
        <f t="shared" si="133"/>
        <v>7.4461407999981979E-2</v>
      </c>
    </row>
    <row r="2116" spans="1:4">
      <c r="A2116" s="7">
        <f t="shared" si="131"/>
        <v>1054.5</v>
      </c>
      <c r="B2116" s="4">
        <f t="shared" si="130"/>
        <v>0.17771875930241343</v>
      </c>
      <c r="C2116" s="4">
        <f t="shared" si="132"/>
        <v>1.8250450884943223</v>
      </c>
      <c r="D2116" s="34">
        <f t="shared" si="133"/>
        <v>7.4479894182601994E-2</v>
      </c>
    </row>
    <row r="2117" spans="1:4">
      <c r="A2117" s="7">
        <f t="shared" si="131"/>
        <v>1055</v>
      </c>
      <c r="B2117" s="4">
        <f t="shared" si="130"/>
        <v>0.17781010965631694</v>
      </c>
      <c r="C2117" s="4">
        <f t="shared" si="132"/>
        <v>1.8264365538900802</v>
      </c>
      <c r="D2117" s="34">
        <f t="shared" si="133"/>
        <v>7.4498386344947667E-2</v>
      </c>
    </row>
    <row r="2118" spans="1:4">
      <c r="A2118" s="7">
        <f t="shared" si="131"/>
        <v>1055.5</v>
      </c>
      <c r="B2118" s="4">
        <f t="shared" si="130"/>
        <v>0.17790146709585697</v>
      </c>
      <c r="C2118" s="4">
        <f t="shared" si="132"/>
        <v>1.8278287046469166</v>
      </c>
      <c r="D2118" s="34">
        <f t="shared" si="133"/>
        <v>7.4516884489123261E-2</v>
      </c>
    </row>
    <row r="2119" spans="1:4">
      <c r="A2119" s="7">
        <f t="shared" si="131"/>
        <v>1056</v>
      </c>
      <c r="B2119" s="4">
        <f t="shared" si="130"/>
        <v>0.1779928316215833</v>
      </c>
      <c r="C2119" s="4">
        <f t="shared" si="132"/>
        <v>1.8292215411024033</v>
      </c>
      <c r="D2119" s="34">
        <f t="shared" si="133"/>
        <v>7.4535388617233633E-2</v>
      </c>
    </row>
    <row r="2120" spans="1:4">
      <c r="A2120" s="7">
        <f t="shared" si="131"/>
        <v>1056.5</v>
      </c>
      <c r="B2120" s="4">
        <f t="shared" si="130"/>
        <v>0.1780842032340455</v>
      </c>
      <c r="C2120" s="4">
        <f t="shared" si="132"/>
        <v>1.8306150635942795</v>
      </c>
      <c r="D2120" s="34">
        <f t="shared" si="133"/>
        <v>7.4553898731384627E-2</v>
      </c>
    </row>
    <row r="2121" spans="1:4">
      <c r="A2121" s="7">
        <f t="shared" si="131"/>
        <v>1057</v>
      </c>
      <c r="B2121" s="4">
        <f t="shared" si="130"/>
        <v>0.17817558193379335</v>
      </c>
      <c r="C2121" s="4">
        <f t="shared" si="132"/>
        <v>1.8320092724604478</v>
      </c>
      <c r="D2121" s="34">
        <f t="shared" si="133"/>
        <v>7.4572414833682654E-2</v>
      </c>
    </row>
    <row r="2122" spans="1:4">
      <c r="A2122" s="7">
        <f t="shared" si="131"/>
        <v>1057.5</v>
      </c>
      <c r="B2122" s="4">
        <f t="shared" ref="B2122:B2185" si="134">(EXP($B$3*A2122*10^6))-1</f>
        <v>0.17826696772137618</v>
      </c>
      <c r="C2122" s="4">
        <f t="shared" si="132"/>
        <v>1.8334041680389803</v>
      </c>
      <c r="D2122" s="34">
        <f t="shared" si="133"/>
        <v>7.4590936926235238E-2</v>
      </c>
    </row>
    <row r="2123" spans="1:4">
      <c r="A2123" s="7">
        <f t="shared" si="131"/>
        <v>1058</v>
      </c>
      <c r="B2123" s="4">
        <f t="shared" si="134"/>
        <v>0.17835836059734422</v>
      </c>
      <c r="C2123" s="4">
        <f t="shared" si="132"/>
        <v>1.8347997506681137</v>
      </c>
      <c r="D2123" s="34">
        <f t="shared" si="133"/>
        <v>7.4609465011150206E-2</v>
      </c>
    </row>
    <row r="2124" spans="1:4">
      <c r="A2124" s="7">
        <f t="shared" si="131"/>
        <v>1058.5</v>
      </c>
      <c r="B2124" s="4">
        <f t="shared" si="134"/>
        <v>0.17844976056224726</v>
      </c>
      <c r="C2124" s="4">
        <f t="shared" si="132"/>
        <v>1.8361960206862542</v>
      </c>
      <c r="D2124" s="34">
        <f t="shared" si="133"/>
        <v>7.4627999090536551E-2</v>
      </c>
    </row>
    <row r="2125" spans="1:4">
      <c r="A2125" s="7">
        <f t="shared" si="131"/>
        <v>1059</v>
      </c>
      <c r="B2125" s="4">
        <f t="shared" si="134"/>
        <v>0.17854116761663485</v>
      </c>
      <c r="C2125" s="4">
        <f t="shared" si="132"/>
        <v>1.8375929784319718</v>
      </c>
      <c r="D2125" s="34">
        <f t="shared" si="133"/>
        <v>7.4646539166503989E-2</v>
      </c>
    </row>
    <row r="2126" spans="1:4">
      <c r="A2126" s="7">
        <f t="shared" ref="A2126:A2189" si="135">A2125+0.5</f>
        <v>1059.5</v>
      </c>
      <c r="B2126" s="4">
        <f t="shared" si="134"/>
        <v>0.17863258176105701</v>
      </c>
      <c r="C2126" s="4">
        <f t="shared" ref="C2126:C2189" si="136">(EXP($B$4*A2126*10^6))-1</f>
        <v>1.8389906242440035</v>
      </c>
      <c r="D2126" s="34">
        <f t="shared" ref="D2126:D2189" si="137">(1/137.88)*(C2126/B2126)</f>
        <v>7.4665085241162887E-2</v>
      </c>
    </row>
    <row r="2127" spans="1:4">
      <c r="A2127" s="7">
        <f t="shared" si="135"/>
        <v>1060</v>
      </c>
      <c r="B2127" s="4">
        <f t="shared" si="134"/>
        <v>0.17872400299606372</v>
      </c>
      <c r="C2127" s="4">
        <f t="shared" si="136"/>
        <v>1.8403889584612543</v>
      </c>
      <c r="D2127" s="34">
        <f t="shared" si="137"/>
        <v>7.4683637316624432E-2</v>
      </c>
    </row>
    <row r="2128" spans="1:4">
      <c r="A2128" s="7">
        <f t="shared" si="135"/>
        <v>1060.5</v>
      </c>
      <c r="B2128" s="4">
        <f t="shared" si="134"/>
        <v>0.17881543132220523</v>
      </c>
      <c r="C2128" s="4">
        <f t="shared" si="136"/>
        <v>1.841787981422796</v>
      </c>
      <c r="D2128" s="34">
        <f t="shared" si="137"/>
        <v>7.4702195395000517E-2</v>
      </c>
    </row>
    <row r="2129" spans="1:4">
      <c r="A2129" s="7">
        <f t="shared" si="135"/>
        <v>1061</v>
      </c>
      <c r="B2129" s="4">
        <f t="shared" si="134"/>
        <v>0.17890686674003109</v>
      </c>
      <c r="C2129" s="4">
        <f t="shared" si="136"/>
        <v>1.8431876934678657</v>
      </c>
      <c r="D2129" s="34">
        <f t="shared" si="137"/>
        <v>7.4720759478404078E-2</v>
      </c>
    </row>
    <row r="2130" spans="1:4">
      <c r="A2130" s="7">
        <f t="shared" si="135"/>
        <v>1061.5</v>
      </c>
      <c r="B2130" s="4">
        <f t="shared" si="134"/>
        <v>0.17899830925009153</v>
      </c>
      <c r="C2130" s="4">
        <f t="shared" si="136"/>
        <v>1.8445880949358702</v>
      </c>
      <c r="D2130" s="34">
        <f t="shared" si="137"/>
        <v>7.4739329568948604E-2</v>
      </c>
    </row>
    <row r="2131" spans="1:4">
      <c r="A2131" s="7">
        <f t="shared" si="135"/>
        <v>1062</v>
      </c>
      <c r="B2131" s="4">
        <f t="shared" si="134"/>
        <v>0.17908975885293676</v>
      </c>
      <c r="C2131" s="4">
        <f t="shared" si="136"/>
        <v>1.8459891861663817</v>
      </c>
      <c r="D2131" s="34">
        <f t="shared" si="137"/>
        <v>7.4757905668748362E-2</v>
      </c>
    </row>
    <row r="2132" spans="1:4">
      <c r="A2132" s="7">
        <f t="shared" si="135"/>
        <v>1062.5</v>
      </c>
      <c r="B2132" s="4">
        <f t="shared" si="134"/>
        <v>0.17918121554911703</v>
      </c>
      <c r="C2132" s="4">
        <f t="shared" si="136"/>
        <v>1.8473909674991416</v>
      </c>
      <c r="D2132" s="34">
        <f t="shared" si="137"/>
        <v>7.477648777991848E-2</v>
      </c>
    </row>
    <row r="2133" spans="1:4">
      <c r="A2133" s="7">
        <f t="shared" si="135"/>
        <v>1063</v>
      </c>
      <c r="B2133" s="4">
        <f t="shared" si="134"/>
        <v>0.17927267933918234</v>
      </c>
      <c r="C2133" s="4">
        <f t="shared" si="136"/>
        <v>1.8487934392740546</v>
      </c>
      <c r="D2133" s="34">
        <f t="shared" si="137"/>
        <v>7.4795075904574834E-2</v>
      </c>
    </row>
    <row r="2134" spans="1:4">
      <c r="A2134" s="7">
        <f t="shared" si="135"/>
        <v>1063.5</v>
      </c>
      <c r="B2134" s="4">
        <f t="shared" si="134"/>
        <v>0.17936415022368291</v>
      </c>
      <c r="C2134" s="4">
        <f t="shared" si="136"/>
        <v>1.8501966018311959</v>
      </c>
      <c r="D2134" s="34">
        <f t="shared" si="137"/>
        <v>7.4813670044834107E-2</v>
      </c>
    </row>
    <row r="2135" spans="1:4">
      <c r="A2135" s="7">
        <f t="shared" si="135"/>
        <v>1064</v>
      </c>
      <c r="B2135" s="4">
        <f t="shared" si="134"/>
        <v>0.17945562820316918</v>
      </c>
      <c r="C2135" s="4">
        <f t="shared" si="136"/>
        <v>1.8516004555108094</v>
      </c>
      <c r="D2135" s="34">
        <f t="shared" si="137"/>
        <v>7.4832270202813758E-2</v>
      </c>
    </row>
    <row r="2136" spans="1:4">
      <c r="A2136" s="7">
        <f t="shared" si="135"/>
        <v>1064.5</v>
      </c>
      <c r="B2136" s="4">
        <f t="shared" si="134"/>
        <v>0.17954711327819139</v>
      </c>
      <c r="C2136" s="4">
        <f t="shared" si="136"/>
        <v>1.8530050006533041</v>
      </c>
      <c r="D2136" s="34">
        <f t="shared" si="137"/>
        <v>7.4850876380631995E-2</v>
      </c>
    </row>
    <row r="2137" spans="1:4">
      <c r="A2137" s="7">
        <f t="shared" si="135"/>
        <v>1065</v>
      </c>
      <c r="B2137" s="4">
        <f t="shared" si="134"/>
        <v>0.17963860544929999</v>
      </c>
      <c r="C2137" s="4">
        <f t="shared" si="136"/>
        <v>1.8544102375992568</v>
      </c>
      <c r="D2137" s="34">
        <f t="shared" si="137"/>
        <v>7.4869488580407803E-2</v>
      </c>
    </row>
    <row r="2138" spans="1:4">
      <c r="A2138" s="7">
        <f t="shared" si="135"/>
        <v>1065.5</v>
      </c>
      <c r="B2138" s="4">
        <f t="shared" si="134"/>
        <v>0.1797301047170452</v>
      </c>
      <c r="C2138" s="4">
        <f t="shared" si="136"/>
        <v>1.8558161666894133</v>
      </c>
      <c r="D2138" s="34">
        <f t="shared" si="137"/>
        <v>7.4888106804261043E-2</v>
      </c>
    </row>
    <row r="2139" spans="1:4">
      <c r="A2139" s="7">
        <f t="shared" si="135"/>
        <v>1066</v>
      </c>
      <c r="B2139" s="4">
        <f t="shared" si="134"/>
        <v>0.17982161108197769</v>
      </c>
      <c r="C2139" s="4">
        <f t="shared" si="136"/>
        <v>1.8572227882646866</v>
      </c>
      <c r="D2139" s="34">
        <f t="shared" si="137"/>
        <v>7.4906731054312226E-2</v>
      </c>
    </row>
    <row r="2140" spans="1:4">
      <c r="A2140" s="7">
        <f t="shared" si="135"/>
        <v>1066.5</v>
      </c>
      <c r="B2140" s="4">
        <f t="shared" si="134"/>
        <v>0.1799131245446477</v>
      </c>
      <c r="C2140" s="4">
        <f t="shared" si="136"/>
        <v>1.8586301026661567</v>
      </c>
      <c r="D2140" s="34">
        <f t="shared" si="137"/>
        <v>7.492536133268278E-2</v>
      </c>
    </row>
    <row r="2141" spans="1:4">
      <c r="A2141" s="7">
        <f t="shared" si="135"/>
        <v>1067</v>
      </c>
      <c r="B2141" s="4">
        <f t="shared" si="134"/>
        <v>0.1800046451056061</v>
      </c>
      <c r="C2141" s="4">
        <f t="shared" si="136"/>
        <v>1.8600381102350747</v>
      </c>
      <c r="D2141" s="34">
        <f t="shared" si="137"/>
        <v>7.4943997641494772E-2</v>
      </c>
    </row>
    <row r="2142" spans="1:4">
      <c r="A2142" s="7">
        <f t="shared" si="135"/>
        <v>1067.5</v>
      </c>
      <c r="B2142" s="4">
        <f t="shared" si="134"/>
        <v>0.18009617276540335</v>
      </c>
      <c r="C2142" s="4">
        <f t="shared" si="136"/>
        <v>1.8614468113128559</v>
      </c>
      <c r="D2142" s="34">
        <f t="shared" si="137"/>
        <v>7.4962639982871115E-2</v>
      </c>
    </row>
    <row r="2143" spans="1:4">
      <c r="A2143" s="7">
        <f t="shared" si="135"/>
        <v>1068</v>
      </c>
      <c r="B2143" s="4">
        <f t="shared" si="134"/>
        <v>0.1801877075245899</v>
      </c>
      <c r="C2143" s="4">
        <f t="shared" si="136"/>
        <v>1.8628562062410858</v>
      </c>
      <c r="D2143" s="34">
        <f t="shared" si="137"/>
        <v>7.4981288358935611E-2</v>
      </c>
    </row>
    <row r="2144" spans="1:4">
      <c r="A2144" s="7">
        <f t="shared" si="135"/>
        <v>1068.5</v>
      </c>
      <c r="B2144" s="4">
        <f t="shared" si="134"/>
        <v>0.18027924938371664</v>
      </c>
      <c r="C2144" s="4">
        <f t="shared" si="136"/>
        <v>1.864266295361519</v>
      </c>
      <c r="D2144" s="34">
        <f t="shared" si="137"/>
        <v>7.4999942771812711E-2</v>
      </c>
    </row>
    <row r="2145" spans="1:4">
      <c r="A2145" s="7">
        <f t="shared" si="135"/>
        <v>1069</v>
      </c>
      <c r="B2145" s="4">
        <f t="shared" si="134"/>
        <v>0.18037079834333425</v>
      </c>
      <c r="C2145" s="4">
        <f t="shared" si="136"/>
        <v>1.8656770790160753</v>
      </c>
      <c r="D2145" s="34">
        <f t="shared" si="137"/>
        <v>7.501860322362762E-2</v>
      </c>
    </row>
    <row r="2146" spans="1:4">
      <c r="A2146" s="7">
        <f t="shared" si="135"/>
        <v>1069.5</v>
      </c>
      <c r="B2146" s="4">
        <f t="shared" si="134"/>
        <v>0.18046235440399316</v>
      </c>
      <c r="C2146" s="4">
        <f t="shared" si="136"/>
        <v>1.8670885575468454</v>
      </c>
      <c r="D2146" s="34">
        <f t="shared" si="137"/>
        <v>7.503726971650658E-2</v>
      </c>
    </row>
    <row r="2147" spans="1:4">
      <c r="A2147" s="7">
        <f t="shared" si="135"/>
        <v>1070</v>
      </c>
      <c r="B2147" s="4">
        <f t="shared" si="134"/>
        <v>0.18055391756624473</v>
      </c>
      <c r="C2147" s="4">
        <f t="shared" si="136"/>
        <v>1.8685007312960891</v>
      </c>
      <c r="D2147" s="34">
        <f t="shared" si="137"/>
        <v>7.5055942252576197E-2</v>
      </c>
    </row>
    <row r="2148" spans="1:4">
      <c r="A2148" s="7">
        <f t="shared" si="135"/>
        <v>1070.5</v>
      </c>
      <c r="B2148" s="4">
        <f t="shared" si="134"/>
        <v>0.18064548783063938</v>
      </c>
      <c r="C2148" s="4">
        <f t="shared" si="136"/>
        <v>1.8699136006062331</v>
      </c>
      <c r="D2148" s="34">
        <f t="shared" si="137"/>
        <v>7.5074620833964295E-2</v>
      </c>
    </row>
    <row r="2149" spans="1:4">
      <c r="A2149" s="7">
        <f t="shared" si="135"/>
        <v>1071</v>
      </c>
      <c r="B2149" s="4">
        <f t="shared" si="134"/>
        <v>0.18073706519772803</v>
      </c>
      <c r="C2149" s="4">
        <f t="shared" si="136"/>
        <v>1.8713271658198729</v>
      </c>
      <c r="D2149" s="34">
        <f t="shared" si="137"/>
        <v>7.5093305462799256E-2</v>
      </c>
    </row>
    <row r="2150" spans="1:4">
      <c r="A2150" s="7">
        <f t="shared" si="135"/>
        <v>1071.5</v>
      </c>
      <c r="B2150" s="4">
        <f t="shared" si="134"/>
        <v>0.18082864966806178</v>
      </c>
      <c r="C2150" s="4">
        <f t="shared" si="136"/>
        <v>1.8727414272797738</v>
      </c>
      <c r="D2150" s="34">
        <f t="shared" si="137"/>
        <v>7.5111996141210238E-2</v>
      </c>
    </row>
    <row r="2151" spans="1:4">
      <c r="A2151" s="7">
        <f t="shared" si="135"/>
        <v>1072</v>
      </c>
      <c r="B2151" s="4">
        <f t="shared" si="134"/>
        <v>0.18092024124219153</v>
      </c>
      <c r="C2151" s="4">
        <f t="shared" si="136"/>
        <v>1.874156385328869</v>
      </c>
      <c r="D2151" s="34">
        <f t="shared" si="137"/>
        <v>7.5130692871327232E-2</v>
      </c>
    </row>
    <row r="2152" spans="1:4">
      <c r="A2152" s="7">
        <f t="shared" si="135"/>
        <v>1072.5</v>
      </c>
      <c r="B2152" s="4">
        <f t="shared" si="134"/>
        <v>0.18101183992066816</v>
      </c>
      <c r="C2152" s="4">
        <f t="shared" si="136"/>
        <v>1.87557204031026</v>
      </c>
      <c r="D2152" s="34">
        <f t="shared" si="137"/>
        <v>7.5149395655281045E-2</v>
      </c>
    </row>
    <row r="2153" spans="1:4">
      <c r="A2153" s="7">
        <f t="shared" si="135"/>
        <v>1073</v>
      </c>
      <c r="B2153" s="4">
        <f t="shared" si="134"/>
        <v>0.1811034457040428</v>
      </c>
      <c r="C2153" s="4">
        <f t="shared" si="136"/>
        <v>1.8769883925672199</v>
      </c>
      <c r="D2153" s="34">
        <f t="shared" si="137"/>
        <v>7.5168104495203267E-2</v>
      </c>
    </row>
    <row r="2154" spans="1:4">
      <c r="A2154" s="7">
        <f t="shared" si="135"/>
        <v>1073.5</v>
      </c>
      <c r="B2154" s="4">
        <f t="shared" si="134"/>
        <v>0.18119505859286678</v>
      </c>
      <c r="C2154" s="4">
        <f t="shared" si="136"/>
        <v>1.8784054424431882</v>
      </c>
      <c r="D2154" s="34">
        <f t="shared" si="137"/>
        <v>7.518681939322612E-2</v>
      </c>
    </row>
    <row r="2155" spans="1:4">
      <c r="A2155" s="7">
        <f t="shared" si="135"/>
        <v>1074</v>
      </c>
      <c r="B2155" s="4">
        <f t="shared" si="134"/>
        <v>0.18128667858769076</v>
      </c>
      <c r="C2155" s="4">
        <f t="shared" si="136"/>
        <v>1.8798231902817748</v>
      </c>
      <c r="D2155" s="34">
        <f t="shared" si="137"/>
        <v>7.5205540351482969E-2</v>
      </c>
    </row>
    <row r="2156" spans="1:4">
      <c r="A2156" s="7">
        <f t="shared" si="135"/>
        <v>1074.5</v>
      </c>
      <c r="B2156" s="4">
        <f t="shared" si="134"/>
        <v>0.18137830568906632</v>
      </c>
      <c r="C2156" s="4">
        <f t="shared" si="136"/>
        <v>1.8812416364267595</v>
      </c>
      <c r="D2156" s="34">
        <f t="shared" si="137"/>
        <v>7.5224267372107592E-2</v>
      </c>
    </row>
    <row r="2157" spans="1:4">
      <c r="A2157" s="7">
        <f t="shared" si="135"/>
        <v>1075</v>
      </c>
      <c r="B2157" s="4">
        <f t="shared" si="134"/>
        <v>0.18146993989754456</v>
      </c>
      <c r="C2157" s="4">
        <f t="shared" si="136"/>
        <v>1.8826607812220884</v>
      </c>
      <c r="D2157" s="34">
        <f t="shared" si="137"/>
        <v>7.5243000457234685E-2</v>
      </c>
    </row>
    <row r="2158" spans="1:4">
      <c r="A2158" s="7">
        <f t="shared" si="135"/>
        <v>1075.5</v>
      </c>
      <c r="B2158" s="4">
        <f t="shared" si="134"/>
        <v>0.1815615812136766</v>
      </c>
      <c r="C2158" s="4">
        <f t="shared" si="136"/>
        <v>1.8840806250118796</v>
      </c>
      <c r="D2158" s="34">
        <f t="shared" si="137"/>
        <v>7.5261739608999803E-2</v>
      </c>
    </row>
    <row r="2159" spans="1:4">
      <c r="A2159" s="7">
        <f t="shared" si="135"/>
        <v>1076</v>
      </c>
      <c r="B2159" s="4">
        <f t="shared" si="134"/>
        <v>0.18165322963801422</v>
      </c>
      <c r="C2159" s="4">
        <f t="shared" si="136"/>
        <v>1.8855011681404212</v>
      </c>
      <c r="D2159" s="34">
        <f t="shared" si="137"/>
        <v>7.5280484829539127E-2</v>
      </c>
    </row>
    <row r="2160" spans="1:4">
      <c r="A2160" s="7">
        <f t="shared" si="135"/>
        <v>1076.5</v>
      </c>
      <c r="B2160" s="4">
        <f t="shared" si="134"/>
        <v>0.18174488517110809</v>
      </c>
      <c r="C2160" s="4">
        <f t="shared" si="136"/>
        <v>1.8869224109521698</v>
      </c>
      <c r="D2160" s="34">
        <f t="shared" si="137"/>
        <v>7.529923612098996E-2</v>
      </c>
    </row>
    <row r="2161" spans="1:4">
      <c r="A2161" s="7">
        <f t="shared" si="135"/>
        <v>1077</v>
      </c>
      <c r="B2161" s="4">
        <f t="shared" si="134"/>
        <v>0.18183654781351</v>
      </c>
      <c r="C2161" s="4">
        <f t="shared" si="136"/>
        <v>1.8883443537917515</v>
      </c>
      <c r="D2161" s="34">
        <f t="shared" si="137"/>
        <v>7.5317993485490051E-2</v>
      </c>
    </row>
    <row r="2162" spans="1:4">
      <c r="A2162" s="7">
        <f t="shared" si="135"/>
        <v>1077.5</v>
      </c>
      <c r="B2162" s="4">
        <f t="shared" si="134"/>
        <v>0.18192821756577149</v>
      </c>
      <c r="C2162" s="4">
        <f t="shared" si="136"/>
        <v>1.8897669970039619</v>
      </c>
      <c r="D2162" s="34">
        <f t="shared" si="137"/>
        <v>7.5336756925177981E-2</v>
      </c>
    </row>
    <row r="2163" spans="1:4">
      <c r="A2163" s="7">
        <f t="shared" si="135"/>
        <v>1078</v>
      </c>
      <c r="B2163" s="4">
        <f t="shared" si="134"/>
        <v>0.18201989442844391</v>
      </c>
      <c r="C2163" s="4">
        <f t="shared" si="136"/>
        <v>1.8911903409337678</v>
      </c>
      <c r="D2163" s="34">
        <f t="shared" si="137"/>
        <v>7.535552644219326E-2</v>
      </c>
    </row>
    <row r="2164" spans="1:4">
      <c r="A2164" s="7">
        <f t="shared" si="135"/>
        <v>1078.5</v>
      </c>
      <c r="B2164" s="4">
        <f t="shared" si="134"/>
        <v>0.18211157840207859</v>
      </c>
      <c r="C2164" s="4">
        <f t="shared" si="136"/>
        <v>1.8926143859263038</v>
      </c>
      <c r="D2164" s="34">
        <f t="shared" si="137"/>
        <v>7.5374302038676205E-2</v>
      </c>
    </row>
    <row r="2165" spans="1:4">
      <c r="A2165" s="7">
        <f t="shared" si="135"/>
        <v>1079</v>
      </c>
      <c r="B2165" s="4">
        <f t="shared" si="134"/>
        <v>0.18220326948722732</v>
      </c>
      <c r="C2165" s="4">
        <f t="shared" si="136"/>
        <v>1.8940391323268773</v>
      </c>
      <c r="D2165" s="34">
        <f t="shared" si="137"/>
        <v>7.5393083716767784E-2</v>
      </c>
    </row>
    <row r="2166" spans="1:4">
      <c r="A2166" s="7">
        <f t="shared" si="135"/>
        <v>1079.5</v>
      </c>
      <c r="B2166" s="4">
        <f t="shared" si="134"/>
        <v>0.18229496768444164</v>
      </c>
      <c r="C2166" s="4">
        <f t="shared" si="136"/>
        <v>1.8954645804809629</v>
      </c>
      <c r="D2166" s="34">
        <f t="shared" si="137"/>
        <v>7.541187147860981E-2</v>
      </c>
    </row>
    <row r="2167" spans="1:4">
      <c r="A2167" s="7">
        <f t="shared" si="135"/>
        <v>1080</v>
      </c>
      <c r="B2167" s="4">
        <f t="shared" si="134"/>
        <v>0.18238667299427314</v>
      </c>
      <c r="C2167" s="4">
        <f t="shared" si="136"/>
        <v>1.8968907307342082</v>
      </c>
      <c r="D2167" s="34">
        <f t="shared" si="137"/>
        <v>7.5430665326344973E-2</v>
      </c>
    </row>
    <row r="2168" spans="1:4">
      <c r="A2168" s="7">
        <f t="shared" si="135"/>
        <v>1080.5</v>
      </c>
      <c r="B2168" s="4">
        <f t="shared" si="134"/>
        <v>0.18247838541727379</v>
      </c>
      <c r="C2168" s="4">
        <f t="shared" si="136"/>
        <v>1.8983175834324277</v>
      </c>
      <c r="D2168" s="34">
        <f t="shared" si="137"/>
        <v>7.5449465262116489E-2</v>
      </c>
    </row>
    <row r="2169" spans="1:4">
      <c r="A2169" s="7">
        <f t="shared" si="135"/>
        <v>1081</v>
      </c>
      <c r="B2169" s="4">
        <f t="shared" si="134"/>
        <v>0.18257010495399495</v>
      </c>
      <c r="C2169" s="4">
        <f t="shared" si="136"/>
        <v>1.8997451389216091</v>
      </c>
      <c r="D2169" s="34">
        <f t="shared" si="137"/>
        <v>7.5468271288068753E-2</v>
      </c>
    </row>
    <row r="2170" spans="1:4">
      <c r="A2170" s="7">
        <f t="shared" si="135"/>
        <v>1081.5</v>
      </c>
      <c r="B2170" s="4">
        <f t="shared" si="134"/>
        <v>0.18266183160498883</v>
      </c>
      <c r="C2170" s="4">
        <f t="shared" si="136"/>
        <v>1.9011733975479084</v>
      </c>
      <c r="D2170" s="34">
        <f t="shared" si="137"/>
        <v>7.548708340634655E-2</v>
      </c>
    </row>
    <row r="2171" spans="1:4">
      <c r="A2171" s="7">
        <f t="shared" si="135"/>
        <v>1082</v>
      </c>
      <c r="B2171" s="4">
        <f t="shared" si="134"/>
        <v>0.18275356537080656</v>
      </c>
      <c r="C2171" s="4">
        <f t="shared" si="136"/>
        <v>1.9026023596576547</v>
      </c>
      <c r="D2171" s="34">
        <f t="shared" si="137"/>
        <v>7.5505901619095969E-2</v>
      </c>
    </row>
    <row r="2172" spans="1:4">
      <c r="A2172" s="7">
        <f t="shared" si="135"/>
        <v>1082.5</v>
      </c>
      <c r="B2172" s="4">
        <f t="shared" si="134"/>
        <v>0.18284530625200079</v>
      </c>
      <c r="C2172" s="4">
        <f t="shared" si="136"/>
        <v>1.9040320255973451</v>
      </c>
      <c r="D2172" s="34">
        <f t="shared" si="137"/>
        <v>7.5524725928463252E-2</v>
      </c>
    </row>
    <row r="2173" spans="1:4">
      <c r="A2173" s="7">
        <f t="shared" si="135"/>
        <v>1083</v>
      </c>
      <c r="B2173" s="4">
        <f t="shared" si="134"/>
        <v>0.1829370542491231</v>
      </c>
      <c r="C2173" s="4">
        <f t="shared" si="136"/>
        <v>1.9054623957136489</v>
      </c>
      <c r="D2173" s="34">
        <f t="shared" si="137"/>
        <v>7.5543556336595902E-2</v>
      </c>
    </row>
    <row r="2174" spans="1:4">
      <c r="A2174" s="7">
        <f t="shared" si="135"/>
        <v>1083.5</v>
      </c>
      <c r="B2174" s="4">
        <f t="shared" si="134"/>
        <v>0.18302880936272525</v>
      </c>
      <c r="C2174" s="4">
        <f t="shared" si="136"/>
        <v>1.9068934703534053</v>
      </c>
      <c r="D2174" s="34">
        <f t="shared" si="137"/>
        <v>7.5562392845642146E-2</v>
      </c>
    </row>
    <row r="2175" spans="1:4">
      <c r="A2175" s="7">
        <f t="shared" si="135"/>
        <v>1084</v>
      </c>
      <c r="B2175" s="4">
        <f t="shared" si="134"/>
        <v>0.18312057159335948</v>
      </c>
      <c r="C2175" s="4">
        <f t="shared" si="136"/>
        <v>1.908325249863625</v>
      </c>
      <c r="D2175" s="34">
        <f t="shared" si="137"/>
        <v>7.5581235457750834E-2</v>
      </c>
    </row>
    <row r="2176" spans="1:4">
      <c r="A2176" s="7">
        <f t="shared" si="135"/>
        <v>1084.5</v>
      </c>
      <c r="B2176" s="4">
        <f t="shared" si="134"/>
        <v>0.18321234094157757</v>
      </c>
      <c r="C2176" s="4">
        <f t="shared" si="136"/>
        <v>1.9097577345914889</v>
      </c>
      <c r="D2176" s="34">
        <f t="shared" si="137"/>
        <v>7.5600084175071816E-2</v>
      </c>
    </row>
    <row r="2177" spans="1:4">
      <c r="A2177" s="7">
        <f t="shared" si="135"/>
        <v>1085</v>
      </c>
      <c r="B2177" s="4">
        <f t="shared" si="134"/>
        <v>0.18330411740793195</v>
      </c>
      <c r="C2177" s="4">
        <f t="shared" si="136"/>
        <v>1.9111909248843495</v>
      </c>
      <c r="D2177" s="34">
        <f t="shared" si="137"/>
        <v>7.5618938999755483E-2</v>
      </c>
    </row>
    <row r="2178" spans="1:4">
      <c r="A2178" s="7">
        <f t="shared" si="135"/>
        <v>1085.5</v>
      </c>
      <c r="B2178" s="4">
        <f t="shared" si="134"/>
        <v>0.18339590099297465</v>
      </c>
      <c r="C2178" s="4">
        <f t="shared" si="136"/>
        <v>1.912624821089731</v>
      </c>
      <c r="D2178" s="34">
        <f t="shared" si="137"/>
        <v>7.5637799933953254E-2</v>
      </c>
    </row>
    <row r="2179" spans="1:4">
      <c r="A2179" s="7">
        <f t="shared" si="135"/>
        <v>1086</v>
      </c>
      <c r="B2179" s="4">
        <f t="shared" si="134"/>
        <v>0.18348769169725765</v>
      </c>
      <c r="C2179" s="4">
        <f t="shared" si="136"/>
        <v>1.9140594235553272</v>
      </c>
      <c r="D2179" s="34">
        <f t="shared" si="137"/>
        <v>7.5656666979817294E-2</v>
      </c>
    </row>
    <row r="2180" spans="1:4">
      <c r="A2180" s="7">
        <f t="shared" si="135"/>
        <v>1086.5</v>
      </c>
      <c r="B2180" s="4">
        <f t="shared" si="134"/>
        <v>0.18357948952133318</v>
      </c>
      <c r="C2180" s="4">
        <f t="shared" si="136"/>
        <v>1.9154947326290039</v>
      </c>
      <c r="D2180" s="34">
        <f t="shared" si="137"/>
        <v>7.5675540139500508E-2</v>
      </c>
    </row>
    <row r="2181" spans="1:4">
      <c r="A2181" s="7">
        <f t="shared" si="135"/>
        <v>1087</v>
      </c>
      <c r="B2181" s="4">
        <f t="shared" si="134"/>
        <v>0.1836712944657537</v>
      </c>
      <c r="C2181" s="4">
        <f t="shared" si="136"/>
        <v>1.9169307486587983</v>
      </c>
      <c r="D2181" s="34">
        <f t="shared" si="137"/>
        <v>7.5694419415156533E-2</v>
      </c>
    </row>
    <row r="2182" spans="1:4">
      <c r="A2182" s="7">
        <f t="shared" si="135"/>
        <v>1087.5</v>
      </c>
      <c r="B2182" s="4">
        <f t="shared" si="134"/>
        <v>0.18376310653107142</v>
      </c>
      <c r="C2182" s="4">
        <f t="shared" si="136"/>
        <v>1.918367471992918</v>
      </c>
      <c r="D2182" s="34">
        <f t="shared" si="137"/>
        <v>7.5713304808939896E-2</v>
      </c>
    </row>
    <row r="2183" spans="1:4">
      <c r="A2183" s="7">
        <f t="shared" si="135"/>
        <v>1088</v>
      </c>
      <c r="B2183" s="4">
        <f t="shared" si="134"/>
        <v>0.18385492571783835</v>
      </c>
      <c r="C2183" s="4">
        <f t="shared" si="136"/>
        <v>1.9198049029797453</v>
      </c>
      <c r="D2183" s="34">
        <f t="shared" si="137"/>
        <v>7.5732196323006096E-2</v>
      </c>
    </row>
    <row r="2184" spans="1:4">
      <c r="A2184" s="7">
        <f t="shared" si="135"/>
        <v>1088.5</v>
      </c>
      <c r="B2184" s="4">
        <f t="shared" si="134"/>
        <v>0.18394675202660737</v>
      </c>
      <c r="C2184" s="4">
        <f t="shared" si="136"/>
        <v>1.9212430419678301</v>
      </c>
      <c r="D2184" s="34">
        <f t="shared" si="137"/>
        <v>7.575109395951099E-2</v>
      </c>
    </row>
    <row r="2185" spans="1:4">
      <c r="A2185" s="7">
        <f t="shared" si="135"/>
        <v>1089</v>
      </c>
      <c r="B2185" s="4">
        <f t="shared" si="134"/>
        <v>0.18403858545793073</v>
      </c>
      <c r="C2185" s="4">
        <f t="shared" si="136"/>
        <v>1.9226818893058968</v>
      </c>
      <c r="D2185" s="34">
        <f t="shared" si="137"/>
        <v>7.576999772061159E-2</v>
      </c>
    </row>
    <row r="2186" spans="1:4">
      <c r="A2186" s="7">
        <f t="shared" si="135"/>
        <v>1089.5</v>
      </c>
      <c r="B2186" s="4">
        <f t="shared" ref="B2186:B2249" si="138">(EXP($B$3*A2186*10^6))-1</f>
        <v>0.18413042601236085</v>
      </c>
      <c r="C2186" s="4">
        <f t="shared" si="136"/>
        <v>1.9241214453428404</v>
      </c>
      <c r="D2186" s="34">
        <f t="shared" si="137"/>
        <v>7.57889076084656E-2</v>
      </c>
    </row>
    <row r="2187" spans="1:4">
      <c r="A2187" s="7">
        <f t="shared" si="135"/>
        <v>1090</v>
      </c>
      <c r="B2187" s="4">
        <f t="shared" si="138"/>
        <v>0.18422227369044997</v>
      </c>
      <c r="C2187" s="4">
        <f t="shared" si="136"/>
        <v>1.9255617104277274</v>
      </c>
      <c r="D2187" s="34">
        <f t="shared" si="137"/>
        <v>7.5807823625231613E-2</v>
      </c>
    </row>
    <row r="2188" spans="1:4">
      <c r="A2188" s="7">
        <f t="shared" si="135"/>
        <v>1090.5</v>
      </c>
      <c r="B2188" s="4">
        <f t="shared" si="138"/>
        <v>0.18431412849275119</v>
      </c>
      <c r="C2188" s="4">
        <f t="shared" si="136"/>
        <v>1.9270026849097963</v>
      </c>
      <c r="D2188" s="34">
        <f t="shared" si="137"/>
        <v>7.5826745773068666E-2</v>
      </c>
    </row>
    <row r="2189" spans="1:4">
      <c r="A2189" s="7">
        <f t="shared" si="135"/>
        <v>1091</v>
      </c>
      <c r="B2189" s="4">
        <f t="shared" si="138"/>
        <v>0.18440599041981676</v>
      </c>
      <c r="C2189" s="4">
        <f t="shared" si="136"/>
        <v>1.9284443691384592</v>
      </c>
      <c r="D2189" s="34">
        <f t="shared" si="137"/>
        <v>7.5845674054137072E-2</v>
      </c>
    </row>
    <row r="2190" spans="1:4">
      <c r="A2190" s="7">
        <f t="shared" ref="A2190:A2253" si="139">A2189+0.5</f>
        <v>1091.5</v>
      </c>
      <c r="B2190" s="4">
        <f t="shared" si="138"/>
        <v>0.18449785947219932</v>
      </c>
      <c r="C2190" s="4">
        <f t="shared" ref="C2190:C2253" si="140">(EXP($B$4*A2190*10^6))-1</f>
        <v>1.9298867634632986</v>
      </c>
      <c r="D2190" s="34">
        <f t="shared" ref="D2190:D2253" si="141">(1/137.88)*(C2190/B2190)</f>
        <v>7.5864608470597658E-2</v>
      </c>
    </row>
    <row r="2191" spans="1:4">
      <c r="A2191" s="7">
        <f t="shared" si="139"/>
        <v>1092</v>
      </c>
      <c r="B2191" s="4">
        <f t="shared" si="138"/>
        <v>0.18458973565045156</v>
      </c>
      <c r="C2191" s="4">
        <f t="shared" si="140"/>
        <v>1.9313298682340703</v>
      </c>
      <c r="D2191" s="34">
        <f t="shared" si="141"/>
        <v>7.5883549024612154E-2</v>
      </c>
    </row>
    <row r="2192" spans="1:4">
      <c r="A2192" s="7">
        <f t="shared" si="139"/>
        <v>1092.5</v>
      </c>
      <c r="B2192" s="4">
        <f t="shared" si="138"/>
        <v>0.18468161895512636</v>
      </c>
      <c r="C2192" s="4">
        <f t="shared" si="140"/>
        <v>1.932773683800701</v>
      </c>
      <c r="D2192" s="34">
        <f t="shared" si="141"/>
        <v>7.5902495718342941E-2</v>
      </c>
    </row>
    <row r="2193" spans="1:4">
      <c r="A2193" s="7">
        <f t="shared" si="139"/>
        <v>1093</v>
      </c>
      <c r="B2193" s="4">
        <f t="shared" si="138"/>
        <v>0.18477350938677617</v>
      </c>
      <c r="C2193" s="4">
        <f t="shared" si="140"/>
        <v>1.9342182105132903</v>
      </c>
      <c r="D2193" s="34">
        <f t="shared" si="141"/>
        <v>7.5921448553953441E-2</v>
      </c>
    </row>
    <row r="2194" spans="1:4">
      <c r="A2194" s="7">
        <f t="shared" si="139"/>
        <v>1093.5</v>
      </c>
      <c r="B2194" s="4">
        <f t="shared" si="138"/>
        <v>0.1848654069459541</v>
      </c>
      <c r="C2194" s="4">
        <f t="shared" si="140"/>
        <v>1.9356634487221105</v>
      </c>
      <c r="D2194" s="34">
        <f t="shared" si="141"/>
        <v>7.594040753360759E-2</v>
      </c>
    </row>
    <row r="2195" spans="1:4">
      <c r="A2195" s="7">
        <f t="shared" si="139"/>
        <v>1094</v>
      </c>
      <c r="B2195" s="4">
        <f t="shared" si="138"/>
        <v>0.18495731163321305</v>
      </c>
      <c r="C2195" s="4">
        <f t="shared" si="140"/>
        <v>1.9371093987776073</v>
      </c>
      <c r="D2195" s="34">
        <f t="shared" si="141"/>
        <v>7.5959372659470323E-2</v>
      </c>
    </row>
    <row r="2196" spans="1:4">
      <c r="A2196" s="7">
        <f t="shared" si="139"/>
        <v>1094.5</v>
      </c>
      <c r="B2196" s="4">
        <f t="shared" si="138"/>
        <v>0.18504922344910568</v>
      </c>
      <c r="C2196" s="4">
        <f t="shared" si="140"/>
        <v>1.9385560610303982</v>
      </c>
      <c r="D2196" s="34">
        <f t="shared" si="141"/>
        <v>7.5978343933707393E-2</v>
      </c>
    </row>
    <row r="2197" spans="1:4">
      <c r="A2197" s="7">
        <f t="shared" si="139"/>
        <v>1095</v>
      </c>
      <c r="B2197" s="4">
        <f t="shared" si="138"/>
        <v>0.18514114239418489</v>
      </c>
      <c r="C2197" s="4">
        <f t="shared" si="140"/>
        <v>1.9400034358312723</v>
      </c>
      <c r="D2197" s="34">
        <f t="shared" si="141"/>
        <v>7.5997321358485276E-2</v>
      </c>
    </row>
    <row r="2198" spans="1:4">
      <c r="A2198" s="7">
        <f t="shared" si="139"/>
        <v>1095.5</v>
      </c>
      <c r="B2198" s="4">
        <f t="shared" si="138"/>
        <v>0.18523306846900378</v>
      </c>
      <c r="C2198" s="4">
        <f t="shared" si="140"/>
        <v>1.9414515235311929</v>
      </c>
      <c r="D2198" s="34">
        <f t="shared" si="141"/>
        <v>7.6016304935971224E-2</v>
      </c>
    </row>
    <row r="2199" spans="1:4">
      <c r="A2199" s="7">
        <f t="shared" si="139"/>
        <v>1096</v>
      </c>
      <c r="B2199" s="4">
        <f t="shared" si="138"/>
        <v>0.18532500167411547</v>
      </c>
      <c r="C2199" s="4">
        <f t="shared" si="140"/>
        <v>1.9429003244812959</v>
      </c>
      <c r="D2199" s="34">
        <f t="shared" si="141"/>
        <v>7.6035294668333253E-2</v>
      </c>
    </row>
    <row r="2200" spans="1:4">
      <c r="A2200" s="7">
        <f t="shared" si="139"/>
        <v>1096.5</v>
      </c>
      <c r="B2200" s="4">
        <f t="shared" si="138"/>
        <v>0.18541694201007286</v>
      </c>
      <c r="C2200" s="4">
        <f t="shared" si="140"/>
        <v>1.9443498390328897</v>
      </c>
      <c r="D2200" s="34">
        <f t="shared" si="141"/>
        <v>7.6054290557740364E-2</v>
      </c>
    </row>
    <row r="2201" spans="1:4">
      <c r="A2201" s="7">
        <f t="shared" si="139"/>
        <v>1097</v>
      </c>
      <c r="B2201" s="4">
        <f t="shared" si="138"/>
        <v>0.18550888947742927</v>
      </c>
      <c r="C2201" s="4">
        <f t="shared" si="140"/>
        <v>1.9458000675374567</v>
      </c>
      <c r="D2201" s="34">
        <f t="shared" si="141"/>
        <v>7.6073292606362142E-2</v>
      </c>
    </row>
    <row r="2202" spans="1:4">
      <c r="A2202" s="7">
        <f t="shared" si="139"/>
        <v>1097.5</v>
      </c>
      <c r="B2202" s="4">
        <f t="shared" si="138"/>
        <v>0.18560084407673738</v>
      </c>
      <c r="C2202" s="4">
        <f t="shared" si="140"/>
        <v>1.9472510103466512</v>
      </c>
      <c r="D2202" s="34">
        <f t="shared" si="141"/>
        <v>7.6092300816369252E-2</v>
      </c>
    </row>
    <row r="2203" spans="1:4">
      <c r="A2203" s="7">
        <f t="shared" si="139"/>
        <v>1098</v>
      </c>
      <c r="B2203" s="4">
        <f t="shared" si="138"/>
        <v>0.18569280580855096</v>
      </c>
      <c r="C2203" s="4">
        <f t="shared" si="140"/>
        <v>1.9487026678123023</v>
      </c>
      <c r="D2203" s="34">
        <f t="shared" si="141"/>
        <v>7.6111315189932804E-2</v>
      </c>
    </row>
    <row r="2204" spans="1:4">
      <c r="A2204" s="7">
        <f t="shared" si="139"/>
        <v>1098.5</v>
      </c>
      <c r="B2204" s="4">
        <f t="shared" si="138"/>
        <v>0.18578477467342291</v>
      </c>
      <c r="C2204" s="4">
        <f t="shared" si="140"/>
        <v>1.9501550402864094</v>
      </c>
      <c r="D2204" s="34">
        <f t="shared" si="141"/>
        <v>7.6130335729224966E-2</v>
      </c>
    </row>
    <row r="2205" spans="1:4">
      <c r="A2205" s="7">
        <f t="shared" si="139"/>
        <v>1099</v>
      </c>
      <c r="B2205" s="4">
        <f t="shared" si="138"/>
        <v>0.18587675067190657</v>
      </c>
      <c r="C2205" s="4">
        <f t="shared" si="140"/>
        <v>1.9516081281211486</v>
      </c>
      <c r="D2205" s="34">
        <f t="shared" si="141"/>
        <v>7.6149362436418636E-2</v>
      </c>
    </row>
    <row r="2206" spans="1:4">
      <c r="A2206" s="7">
        <f t="shared" si="139"/>
        <v>1099.5</v>
      </c>
      <c r="B2206" s="4">
        <f t="shared" si="138"/>
        <v>0.18596873380455547</v>
      </c>
      <c r="C2206" s="4">
        <f t="shared" si="140"/>
        <v>1.9530619316688673</v>
      </c>
      <c r="D2206" s="34">
        <f t="shared" si="141"/>
        <v>7.6168395313687381E-2</v>
      </c>
    </row>
    <row r="2207" spans="1:4">
      <c r="A2207" s="7">
        <f t="shared" si="139"/>
        <v>1100</v>
      </c>
      <c r="B2207" s="4">
        <f t="shared" si="138"/>
        <v>0.18606072407192253</v>
      </c>
      <c r="C2207" s="4">
        <f t="shared" si="140"/>
        <v>1.9545164512820885</v>
      </c>
      <c r="D2207" s="34">
        <f t="shared" si="141"/>
        <v>7.6187434363205978E-2</v>
      </c>
    </row>
    <row r="2208" spans="1:4">
      <c r="A2208" s="7">
        <f t="shared" si="139"/>
        <v>1100.5</v>
      </c>
      <c r="B2208" s="4">
        <f t="shared" si="138"/>
        <v>0.18615272147456152</v>
      </c>
      <c r="C2208" s="4">
        <f t="shared" si="140"/>
        <v>1.9559716873135069</v>
      </c>
      <c r="D2208" s="34">
        <f t="shared" si="141"/>
        <v>7.6206479587149559E-2</v>
      </c>
    </row>
    <row r="2209" spans="1:4">
      <c r="A2209" s="7">
        <f t="shared" si="139"/>
        <v>1101</v>
      </c>
      <c r="B2209" s="4">
        <f t="shared" si="138"/>
        <v>0.18624472601302577</v>
      </c>
      <c r="C2209" s="4">
        <f t="shared" si="140"/>
        <v>1.9574276401159914</v>
      </c>
      <c r="D2209" s="34">
        <f t="shared" si="141"/>
        <v>7.6225530987694232E-2</v>
      </c>
    </row>
    <row r="2210" spans="1:4">
      <c r="A2210" s="7">
        <f t="shared" si="139"/>
        <v>1101.5</v>
      </c>
      <c r="B2210" s="4">
        <f t="shared" si="138"/>
        <v>0.18633673768786885</v>
      </c>
      <c r="C2210" s="4">
        <f t="shared" si="140"/>
        <v>1.9588843100425852</v>
      </c>
      <c r="D2210" s="34">
        <f t="shared" si="141"/>
        <v>7.6244588567016935E-2</v>
      </c>
    </row>
    <row r="2211" spans="1:4">
      <c r="A2211" s="7">
        <f t="shared" si="139"/>
        <v>1102</v>
      </c>
      <c r="B2211" s="4">
        <f t="shared" si="138"/>
        <v>0.18642875649964408</v>
      </c>
      <c r="C2211" s="4">
        <f t="shared" si="140"/>
        <v>1.9603416974465047</v>
      </c>
      <c r="D2211" s="34">
        <f t="shared" si="141"/>
        <v>7.6263652327295428E-2</v>
      </c>
    </row>
    <row r="2212" spans="1:4">
      <c r="A2212" s="7">
        <f t="shared" si="139"/>
        <v>1102.5</v>
      </c>
      <c r="B2212" s="4">
        <f t="shared" si="138"/>
        <v>0.18652078244890524</v>
      </c>
      <c r="C2212" s="4">
        <f t="shared" si="140"/>
        <v>1.9617998026811407</v>
      </c>
      <c r="D2212" s="34">
        <f t="shared" si="141"/>
        <v>7.6282722270708175E-2</v>
      </c>
    </row>
    <row r="2213" spans="1:4">
      <c r="A2213" s="7">
        <f t="shared" si="139"/>
        <v>1103</v>
      </c>
      <c r="B2213" s="4">
        <f t="shared" si="138"/>
        <v>0.18661281553620612</v>
      </c>
      <c r="C2213" s="4">
        <f t="shared" si="140"/>
        <v>1.9632586261000586</v>
      </c>
      <c r="D2213" s="34">
        <f t="shared" si="141"/>
        <v>7.6301798399434448E-2</v>
      </c>
    </row>
    <row r="2214" spans="1:4">
      <c r="A2214" s="7">
        <f t="shared" si="139"/>
        <v>1103.5</v>
      </c>
      <c r="B2214" s="4">
        <f t="shared" si="138"/>
        <v>0.18670485576209983</v>
      </c>
      <c r="C2214" s="4">
        <f t="shared" si="140"/>
        <v>1.9647181680569981</v>
      </c>
      <c r="D2214" s="34">
        <f t="shared" si="141"/>
        <v>7.632088071565464E-2</v>
      </c>
    </row>
    <row r="2215" spans="1:4">
      <c r="A2215" s="7">
        <f t="shared" si="139"/>
        <v>1104</v>
      </c>
      <c r="B2215" s="4">
        <f t="shared" si="138"/>
        <v>0.18679690312714081</v>
      </c>
      <c r="C2215" s="4">
        <f t="shared" si="140"/>
        <v>1.9661784289058706</v>
      </c>
      <c r="D2215" s="34">
        <f t="shared" si="141"/>
        <v>7.6339969221549342E-2</v>
      </c>
    </row>
    <row r="2216" spans="1:4">
      <c r="A2216" s="7">
        <f t="shared" si="139"/>
        <v>1104.5</v>
      </c>
      <c r="B2216" s="4">
        <f t="shared" si="138"/>
        <v>0.18688895763188218</v>
      </c>
      <c r="C2216" s="4">
        <f t="shared" si="140"/>
        <v>1.9676394090007645</v>
      </c>
      <c r="D2216" s="34">
        <f t="shared" si="141"/>
        <v>7.6359063919300557E-2</v>
      </c>
    </row>
    <row r="2217" spans="1:4">
      <c r="A2217" s="7">
        <f t="shared" si="139"/>
        <v>1105</v>
      </c>
      <c r="B2217" s="4">
        <f t="shared" si="138"/>
        <v>0.18698101927687794</v>
      </c>
      <c r="C2217" s="4">
        <f t="shared" si="140"/>
        <v>1.9691011086959409</v>
      </c>
      <c r="D2217" s="34">
        <f t="shared" si="141"/>
        <v>7.6378164811090735E-2</v>
      </c>
    </row>
    <row r="2218" spans="1:4">
      <c r="A2218" s="7">
        <f t="shared" si="139"/>
        <v>1105.5</v>
      </c>
      <c r="B2218" s="4">
        <f t="shared" si="138"/>
        <v>0.18707308806268208</v>
      </c>
      <c r="C2218" s="4">
        <f t="shared" si="140"/>
        <v>1.9705635283458376</v>
      </c>
      <c r="D2218" s="34">
        <f t="shared" si="141"/>
        <v>7.6397271899103211E-2</v>
      </c>
    </row>
    <row r="2219" spans="1:4">
      <c r="A2219" s="7">
        <f t="shared" si="139"/>
        <v>1106</v>
      </c>
      <c r="B2219" s="4">
        <f t="shared" si="138"/>
        <v>0.18716516398984839</v>
      </c>
      <c r="C2219" s="4">
        <f t="shared" si="140"/>
        <v>1.9720266683050651</v>
      </c>
      <c r="D2219" s="34">
        <f t="shared" si="141"/>
        <v>7.6416385185522198E-2</v>
      </c>
    </row>
    <row r="2220" spans="1:4">
      <c r="A2220" s="7">
        <f t="shared" si="139"/>
        <v>1106.5</v>
      </c>
      <c r="B2220" s="4">
        <f t="shared" si="138"/>
        <v>0.18725724705893065</v>
      </c>
      <c r="C2220" s="4">
        <f t="shared" si="140"/>
        <v>1.973490528928409</v>
      </c>
      <c r="D2220" s="34">
        <f t="shared" si="141"/>
        <v>7.6435504672532711E-2</v>
      </c>
    </row>
    <row r="2221" spans="1:4">
      <c r="A2221" s="7">
        <f t="shared" si="139"/>
        <v>1107</v>
      </c>
      <c r="B2221" s="4">
        <f t="shared" si="138"/>
        <v>0.18734933727048309</v>
      </c>
      <c r="C2221" s="4">
        <f t="shared" si="140"/>
        <v>1.9749551105708294</v>
      </c>
      <c r="D2221" s="34">
        <f t="shared" si="141"/>
        <v>7.6454630362320405E-2</v>
      </c>
    </row>
    <row r="2222" spans="1:4">
      <c r="A2222" s="7">
        <f t="shared" si="139"/>
        <v>1107.5</v>
      </c>
      <c r="B2222" s="4">
        <f t="shared" si="138"/>
        <v>0.18744143462505947</v>
      </c>
      <c r="C2222" s="4">
        <f t="shared" si="140"/>
        <v>1.9764204135874621</v>
      </c>
      <c r="D2222" s="34">
        <f t="shared" si="141"/>
        <v>7.6473762257071976E-2</v>
      </c>
    </row>
    <row r="2223" spans="1:4">
      <c r="A2223" s="7">
        <f t="shared" si="139"/>
        <v>1108</v>
      </c>
      <c r="B2223" s="4">
        <f t="shared" si="138"/>
        <v>0.1875335391232138</v>
      </c>
      <c r="C2223" s="4">
        <f t="shared" si="140"/>
        <v>1.9778864383336172</v>
      </c>
      <c r="D2223" s="34">
        <f t="shared" si="141"/>
        <v>7.6492900358974866E-2</v>
      </c>
    </row>
    <row r="2224" spans="1:4">
      <c r="A2224" s="7">
        <f t="shared" si="139"/>
        <v>1108.5</v>
      </c>
      <c r="B2224" s="4">
        <f t="shared" si="138"/>
        <v>0.18762565076550053</v>
      </c>
      <c r="C2224" s="4">
        <f t="shared" si="140"/>
        <v>1.9793531851647788</v>
      </c>
      <c r="D2224" s="34">
        <f t="shared" si="141"/>
        <v>7.6512044670217091E-2</v>
      </c>
    </row>
    <row r="2225" spans="1:4">
      <c r="A2225" s="7">
        <f t="shared" si="139"/>
        <v>1109</v>
      </c>
      <c r="B2225" s="4">
        <f t="shared" si="138"/>
        <v>0.18771776955247366</v>
      </c>
      <c r="C2225" s="4">
        <f t="shared" si="140"/>
        <v>1.9808206544366089</v>
      </c>
      <c r="D2225" s="34">
        <f t="shared" si="141"/>
        <v>7.6531195192987761E-2</v>
      </c>
    </row>
    <row r="2226" spans="1:4">
      <c r="A2226" s="7">
        <f t="shared" si="139"/>
        <v>1109.5</v>
      </c>
      <c r="B2226" s="4">
        <f t="shared" si="138"/>
        <v>0.18780989548468718</v>
      </c>
      <c r="C2226" s="4">
        <f t="shared" si="140"/>
        <v>1.9822888465049426</v>
      </c>
      <c r="D2226" s="34">
        <f t="shared" si="141"/>
        <v>7.6550351929476776E-2</v>
      </c>
    </row>
    <row r="2227" spans="1:4">
      <c r="A2227" s="7">
        <f t="shared" si="139"/>
        <v>1110</v>
      </c>
      <c r="B2227" s="4">
        <f t="shared" si="138"/>
        <v>0.18790202856269533</v>
      </c>
      <c r="C2227" s="4">
        <f t="shared" si="140"/>
        <v>1.9837577617257893</v>
      </c>
      <c r="D2227" s="34">
        <f t="shared" si="141"/>
        <v>7.6569514881874717E-2</v>
      </c>
    </row>
    <row r="2228" spans="1:4">
      <c r="A2228" s="7">
        <f t="shared" si="139"/>
        <v>1110.5</v>
      </c>
      <c r="B2228" s="4">
        <f t="shared" si="138"/>
        <v>0.18799416878705277</v>
      </c>
      <c r="C2228" s="4">
        <f t="shared" si="140"/>
        <v>1.9852274004553361</v>
      </c>
      <c r="D2228" s="34">
        <f t="shared" si="141"/>
        <v>7.6588684052372902E-2</v>
      </c>
    </row>
    <row r="2229" spans="1:4">
      <c r="A2229" s="7">
        <f t="shared" si="139"/>
        <v>1111</v>
      </c>
      <c r="B2229" s="4">
        <f t="shared" si="138"/>
        <v>0.18808631615831328</v>
      </c>
      <c r="C2229" s="4">
        <f t="shared" si="140"/>
        <v>1.9866977630499436</v>
      </c>
      <c r="D2229" s="34">
        <f t="shared" si="141"/>
        <v>7.6607859443163756E-2</v>
      </c>
    </row>
    <row r="2230" spans="1:4">
      <c r="A2230" s="7">
        <f t="shared" si="139"/>
        <v>1111.5</v>
      </c>
      <c r="B2230" s="4">
        <f t="shared" si="138"/>
        <v>0.18817847067703153</v>
      </c>
      <c r="C2230" s="4">
        <f t="shared" si="140"/>
        <v>1.9881688498661503</v>
      </c>
      <c r="D2230" s="34">
        <f t="shared" si="141"/>
        <v>7.6627041056440276E-2</v>
      </c>
    </row>
    <row r="2231" spans="1:4">
      <c r="A2231" s="7">
        <f t="shared" si="139"/>
        <v>1112</v>
      </c>
      <c r="B2231" s="4">
        <f t="shared" si="138"/>
        <v>0.18827063234376196</v>
      </c>
      <c r="C2231" s="4">
        <f t="shared" si="140"/>
        <v>1.9896406612606681</v>
      </c>
      <c r="D2231" s="34">
        <f t="shared" si="141"/>
        <v>7.6646228894396276E-2</v>
      </c>
    </row>
    <row r="2232" spans="1:4">
      <c r="A2232" s="7">
        <f t="shared" si="139"/>
        <v>1112.5</v>
      </c>
      <c r="B2232" s="4">
        <f t="shared" si="138"/>
        <v>0.18836280115905879</v>
      </c>
      <c r="C2232" s="4">
        <f t="shared" si="140"/>
        <v>1.9911131975903853</v>
      </c>
      <c r="D2232" s="34">
        <f t="shared" si="141"/>
        <v>7.6665422959226556E-2</v>
      </c>
    </row>
    <row r="2233" spans="1:4">
      <c r="A2233" s="7">
        <f t="shared" si="139"/>
        <v>1113</v>
      </c>
      <c r="B2233" s="4">
        <f t="shared" si="138"/>
        <v>0.18845497712347647</v>
      </c>
      <c r="C2233" s="4">
        <f t="shared" si="140"/>
        <v>1.9925864592123657</v>
      </c>
      <c r="D2233" s="34">
        <f t="shared" si="141"/>
        <v>7.6684623253126583E-2</v>
      </c>
    </row>
    <row r="2234" spans="1:4">
      <c r="A2234" s="7">
        <f t="shared" si="139"/>
        <v>1113.5</v>
      </c>
      <c r="B2234" s="4">
        <f t="shared" si="138"/>
        <v>0.1885471602375699</v>
      </c>
      <c r="C2234" s="4">
        <f t="shared" si="140"/>
        <v>1.9940604464838496</v>
      </c>
      <c r="D2234" s="34">
        <f t="shared" si="141"/>
        <v>7.6703829778292529E-2</v>
      </c>
    </row>
    <row r="2235" spans="1:4">
      <c r="A2235" s="7">
        <f t="shared" si="139"/>
        <v>1114</v>
      </c>
      <c r="B2235" s="4">
        <f t="shared" si="138"/>
        <v>0.18863935050189329</v>
      </c>
      <c r="C2235" s="4">
        <f t="shared" si="140"/>
        <v>1.9955351597622526</v>
      </c>
      <c r="D2235" s="34">
        <f t="shared" si="141"/>
        <v>7.6723042536921637E-2</v>
      </c>
    </row>
    <row r="2236" spans="1:4">
      <c r="A2236" s="7">
        <f t="shared" si="139"/>
        <v>1114.5</v>
      </c>
      <c r="B2236" s="4">
        <f t="shared" si="138"/>
        <v>0.18873154791700131</v>
      </c>
      <c r="C2236" s="4">
        <f t="shared" si="140"/>
        <v>1.9970105994051677</v>
      </c>
      <c r="D2236" s="34">
        <f t="shared" si="141"/>
        <v>7.6742261531211872E-2</v>
      </c>
    </row>
    <row r="2237" spans="1:4">
      <c r="A2237" s="7">
        <f t="shared" si="139"/>
        <v>1115</v>
      </c>
      <c r="B2237" s="4">
        <f t="shared" si="138"/>
        <v>0.18882375248344885</v>
      </c>
      <c r="C2237" s="4">
        <f t="shared" si="140"/>
        <v>1.9984867657703624</v>
      </c>
      <c r="D2237" s="34">
        <f t="shared" si="141"/>
        <v>7.6761486763361822E-2</v>
      </c>
    </row>
    <row r="2238" spans="1:4">
      <c r="A2238" s="7">
        <f t="shared" si="139"/>
        <v>1115.5</v>
      </c>
      <c r="B2238" s="4">
        <f t="shared" si="138"/>
        <v>0.18891596420179013</v>
      </c>
      <c r="C2238" s="4">
        <f t="shared" si="140"/>
        <v>1.9999636592157817</v>
      </c>
      <c r="D2238" s="34">
        <f t="shared" si="141"/>
        <v>7.6780718235571296E-2</v>
      </c>
    </row>
    <row r="2239" spans="1:4">
      <c r="A2239" s="7">
        <f t="shared" si="139"/>
        <v>1116</v>
      </c>
      <c r="B2239" s="4">
        <f t="shared" si="138"/>
        <v>0.18900818307258049</v>
      </c>
      <c r="C2239" s="4">
        <f t="shared" si="140"/>
        <v>2.0014412800995447</v>
      </c>
      <c r="D2239" s="34">
        <f t="shared" si="141"/>
        <v>7.6799955950040341E-2</v>
      </c>
    </row>
    <row r="2240" spans="1:4">
      <c r="A2240" s="7">
        <f t="shared" si="139"/>
        <v>1116.5</v>
      </c>
      <c r="B2240" s="4">
        <f t="shared" si="138"/>
        <v>0.18910040909637438</v>
      </c>
      <c r="C2240" s="4">
        <f t="shared" si="140"/>
        <v>2.0029196287799498</v>
      </c>
      <c r="D2240" s="34">
        <f t="shared" si="141"/>
        <v>7.6819199908970334E-2</v>
      </c>
    </row>
    <row r="2241" spans="1:4">
      <c r="A2241" s="7">
        <f t="shared" si="139"/>
        <v>1117</v>
      </c>
      <c r="B2241" s="4">
        <f t="shared" si="138"/>
        <v>0.18919264227372645</v>
      </c>
      <c r="C2241" s="4">
        <f t="shared" si="140"/>
        <v>2.0043987056154688</v>
      </c>
      <c r="D2241" s="34">
        <f t="shared" si="141"/>
        <v>7.6838450114563264E-2</v>
      </c>
    </row>
    <row r="2242" spans="1:4">
      <c r="A2242" s="7">
        <f t="shared" si="139"/>
        <v>1117.5</v>
      </c>
      <c r="B2242" s="4">
        <f t="shared" si="138"/>
        <v>0.18928488260519205</v>
      </c>
      <c r="C2242" s="4">
        <f t="shared" si="140"/>
        <v>2.0058785109647537</v>
      </c>
      <c r="D2242" s="34">
        <f t="shared" si="141"/>
        <v>7.6857706569021841E-2</v>
      </c>
    </row>
    <row r="2243" spans="1:4">
      <c r="A2243" s="7">
        <f t="shared" si="139"/>
        <v>1118</v>
      </c>
      <c r="B2243" s="4">
        <f t="shared" si="138"/>
        <v>0.18937713009132562</v>
      </c>
      <c r="C2243" s="4">
        <f t="shared" si="140"/>
        <v>2.007359045186631</v>
      </c>
      <c r="D2243" s="34">
        <f t="shared" si="141"/>
        <v>7.6876969274549845E-2</v>
      </c>
    </row>
    <row r="2244" spans="1:4">
      <c r="A2244" s="7">
        <f t="shared" si="139"/>
        <v>1118.5</v>
      </c>
      <c r="B2244" s="4">
        <f t="shared" si="138"/>
        <v>0.18946938473268227</v>
      </c>
      <c r="C2244" s="4">
        <f t="shared" si="140"/>
        <v>2.0088403086401034</v>
      </c>
      <c r="D2244" s="34">
        <f t="shared" si="141"/>
        <v>7.6896238233351635E-2</v>
      </c>
    </row>
    <row r="2245" spans="1:4">
      <c r="A2245" s="7">
        <f t="shared" si="139"/>
        <v>1119</v>
      </c>
      <c r="B2245" s="4">
        <f t="shared" si="138"/>
        <v>0.18956164652981733</v>
      </c>
      <c r="C2245" s="4">
        <f t="shared" si="140"/>
        <v>2.0103223016843517</v>
      </c>
      <c r="D2245" s="34">
        <f t="shared" si="141"/>
        <v>7.6915513447632339E-2</v>
      </c>
    </row>
    <row r="2246" spans="1:4">
      <c r="A2246" s="7">
        <f t="shared" si="139"/>
        <v>1119.5</v>
      </c>
      <c r="B2246" s="4">
        <f t="shared" si="138"/>
        <v>0.18965391548328525</v>
      </c>
      <c r="C2246" s="4">
        <f t="shared" si="140"/>
        <v>2.0118050246787327</v>
      </c>
      <c r="D2246" s="34">
        <f t="shared" si="141"/>
        <v>7.6934794919598259E-2</v>
      </c>
    </row>
    <row r="2247" spans="1:4">
      <c r="A2247" s="7">
        <f t="shared" si="139"/>
        <v>1120</v>
      </c>
      <c r="B2247" s="4">
        <f t="shared" si="138"/>
        <v>0.18974619159364159</v>
      </c>
      <c r="C2247" s="4">
        <f t="shared" si="140"/>
        <v>2.0132884779827802</v>
      </c>
      <c r="D2247" s="34">
        <f t="shared" si="141"/>
        <v>7.6954082651456063E-2</v>
      </c>
    </row>
    <row r="2248" spans="1:4">
      <c r="A2248" s="7">
        <f t="shared" si="139"/>
        <v>1120.5</v>
      </c>
      <c r="B2248" s="4">
        <f t="shared" si="138"/>
        <v>0.18983847486144123</v>
      </c>
      <c r="C2248" s="4">
        <f t="shared" si="140"/>
        <v>2.0147726619562065</v>
      </c>
      <c r="D2248" s="34">
        <f t="shared" si="141"/>
        <v>7.6973376645413608E-2</v>
      </c>
    </row>
    <row r="2249" spans="1:4">
      <c r="A2249" s="7">
        <f t="shared" si="139"/>
        <v>1121</v>
      </c>
      <c r="B2249" s="4">
        <f t="shared" si="138"/>
        <v>0.18993076528723951</v>
      </c>
      <c r="C2249" s="4">
        <f t="shared" si="140"/>
        <v>2.0162575769589002</v>
      </c>
      <c r="D2249" s="34">
        <f t="shared" si="141"/>
        <v>7.6992676903679322E-2</v>
      </c>
    </row>
    <row r="2250" spans="1:4">
      <c r="A2250" s="7">
        <f t="shared" si="139"/>
        <v>1121.5</v>
      </c>
      <c r="B2250" s="4">
        <f t="shared" ref="B2250:B2313" si="142">(EXP($B$3*A2250*10^6))-1</f>
        <v>0.19002306287159154</v>
      </c>
      <c r="C2250" s="4">
        <f t="shared" si="140"/>
        <v>2.0177432233509269</v>
      </c>
      <c r="D2250" s="34">
        <f t="shared" si="141"/>
        <v>7.7011983428462577E-2</v>
      </c>
    </row>
    <row r="2251" spans="1:4">
      <c r="A2251" s="7">
        <f t="shared" si="139"/>
        <v>1122</v>
      </c>
      <c r="B2251" s="4">
        <f t="shared" si="142"/>
        <v>0.19011536761505266</v>
      </c>
      <c r="C2251" s="4">
        <f t="shared" si="140"/>
        <v>2.0192296014925284</v>
      </c>
      <c r="D2251" s="34">
        <f t="shared" si="141"/>
        <v>7.7031296221973453E-2</v>
      </c>
    </row>
    <row r="2252" spans="1:4">
      <c r="A2252" s="7">
        <f t="shared" si="139"/>
        <v>1122.5</v>
      </c>
      <c r="B2252" s="4">
        <f t="shared" si="142"/>
        <v>0.19020767951817796</v>
      </c>
      <c r="C2252" s="4">
        <f t="shared" si="140"/>
        <v>2.0207167117441265</v>
      </c>
      <c r="D2252" s="34">
        <f t="shared" si="141"/>
        <v>7.7050615286423027E-2</v>
      </c>
    </row>
    <row r="2253" spans="1:4">
      <c r="A2253" s="7">
        <f t="shared" si="139"/>
        <v>1123</v>
      </c>
      <c r="B2253" s="4">
        <f t="shared" si="142"/>
        <v>0.19029999858152302</v>
      </c>
      <c r="C2253" s="4">
        <f t="shared" si="140"/>
        <v>2.0222045544663181</v>
      </c>
      <c r="D2253" s="34">
        <f t="shared" si="141"/>
        <v>7.7069940624022976E-2</v>
      </c>
    </row>
    <row r="2254" spans="1:4">
      <c r="A2254" s="7">
        <f t="shared" ref="A2254:A2317" si="143">A2253+0.5</f>
        <v>1123.5</v>
      </c>
      <c r="B2254" s="4">
        <f t="shared" si="142"/>
        <v>0.19039232480564316</v>
      </c>
      <c r="C2254" s="4">
        <f t="shared" ref="C2254:C2317" si="144">(EXP($B$4*A2254*10^6))-1</f>
        <v>2.0236931300198804</v>
      </c>
      <c r="D2254" s="34">
        <f t="shared" ref="D2254:D2317" si="145">(1/137.88)*(C2254/B2254)</f>
        <v>7.7089272236985959E-2</v>
      </c>
    </row>
    <row r="2255" spans="1:4">
      <c r="A2255" s="7">
        <f t="shared" si="143"/>
        <v>1124</v>
      </c>
      <c r="B2255" s="4">
        <f t="shared" si="142"/>
        <v>0.19048465819109373</v>
      </c>
      <c r="C2255" s="4">
        <f t="shared" si="144"/>
        <v>2.025182438765766</v>
      </c>
      <c r="D2255" s="34">
        <f t="shared" si="145"/>
        <v>7.7108610127525415E-2</v>
      </c>
    </row>
    <row r="2256" spans="1:4">
      <c r="A2256" s="7">
        <f t="shared" si="143"/>
        <v>1124.5</v>
      </c>
      <c r="B2256" s="4">
        <f t="shared" si="142"/>
        <v>0.19057699873843026</v>
      </c>
      <c r="C2256" s="4">
        <f t="shared" si="144"/>
        <v>2.0266724810651056</v>
      </c>
      <c r="D2256" s="34">
        <f t="shared" si="145"/>
        <v>7.7127954297855517E-2</v>
      </c>
    </row>
    <row r="2257" spans="1:4">
      <c r="A2257" s="7">
        <f t="shared" si="143"/>
        <v>1125</v>
      </c>
      <c r="B2257" s="4">
        <f t="shared" si="142"/>
        <v>0.1906693464482081</v>
      </c>
      <c r="C2257" s="4">
        <f t="shared" si="144"/>
        <v>2.0281632572792088</v>
      </c>
      <c r="D2257" s="34">
        <f t="shared" si="145"/>
        <v>7.7147304750191423E-2</v>
      </c>
    </row>
    <row r="2258" spans="1:4">
      <c r="A2258" s="7">
        <f t="shared" si="143"/>
        <v>1125.5</v>
      </c>
      <c r="B2258" s="4">
        <f t="shared" si="142"/>
        <v>0.19076170132098302</v>
      </c>
      <c r="C2258" s="4">
        <f t="shared" si="144"/>
        <v>2.0296547677695624</v>
      </c>
      <c r="D2258" s="34">
        <f t="shared" si="145"/>
        <v>7.716666148674893E-2</v>
      </c>
    </row>
    <row r="2259" spans="1:4">
      <c r="A2259" s="7">
        <f t="shared" si="143"/>
        <v>1126</v>
      </c>
      <c r="B2259" s="4">
        <f t="shared" si="142"/>
        <v>0.19085406335731081</v>
      </c>
      <c r="C2259" s="4">
        <f t="shared" si="144"/>
        <v>2.0311470128978306</v>
      </c>
      <c r="D2259" s="34">
        <f t="shared" si="145"/>
        <v>7.7186024509744613E-2</v>
      </c>
    </row>
    <row r="2260" spans="1:4">
      <c r="A2260" s="7">
        <f t="shared" si="143"/>
        <v>1126.5</v>
      </c>
      <c r="B2260" s="4">
        <f t="shared" si="142"/>
        <v>0.19094643255774657</v>
      </c>
      <c r="C2260" s="4">
        <f t="shared" si="144"/>
        <v>2.0326399930258585</v>
      </c>
      <c r="D2260" s="34">
        <f t="shared" si="145"/>
        <v>7.7205393821396268E-2</v>
      </c>
    </row>
    <row r="2261" spans="1:4">
      <c r="A2261" s="7">
        <f t="shared" si="143"/>
        <v>1127</v>
      </c>
      <c r="B2261" s="4">
        <f t="shared" si="142"/>
        <v>0.19103880892284653</v>
      </c>
      <c r="C2261" s="4">
        <f t="shared" si="144"/>
        <v>2.0341337085156668</v>
      </c>
      <c r="D2261" s="34">
        <f t="shared" si="145"/>
        <v>7.7224769423922007E-2</v>
      </c>
    </row>
    <row r="2262" spans="1:4">
      <c r="A2262" s="7">
        <f t="shared" si="143"/>
        <v>1127.5</v>
      </c>
      <c r="B2262" s="4">
        <f t="shared" si="142"/>
        <v>0.19113119245316601</v>
      </c>
      <c r="C2262" s="4">
        <f t="shared" si="144"/>
        <v>2.0356281597294537</v>
      </c>
      <c r="D2262" s="34">
        <f t="shared" si="145"/>
        <v>7.7244151319541071E-2</v>
      </c>
    </row>
    <row r="2263" spans="1:4">
      <c r="A2263" s="7">
        <f t="shared" si="143"/>
        <v>1128</v>
      </c>
      <c r="B2263" s="4">
        <f t="shared" si="142"/>
        <v>0.19122358314926102</v>
      </c>
      <c r="C2263" s="4">
        <f t="shared" si="144"/>
        <v>2.0371233470295986</v>
      </c>
      <c r="D2263" s="34">
        <f t="shared" si="145"/>
        <v>7.7263539510473406E-2</v>
      </c>
    </row>
    <row r="2264" spans="1:4">
      <c r="A2264" s="7">
        <f t="shared" si="143"/>
        <v>1128.5</v>
      </c>
      <c r="B2264" s="4">
        <f t="shared" si="142"/>
        <v>0.19131598101168734</v>
      </c>
      <c r="C2264" s="4">
        <f t="shared" si="144"/>
        <v>2.0386192707786579</v>
      </c>
      <c r="D2264" s="34">
        <f t="shared" si="145"/>
        <v>7.7282933998939804E-2</v>
      </c>
    </row>
    <row r="2265" spans="1:4">
      <c r="A2265" s="7">
        <f t="shared" si="143"/>
        <v>1129</v>
      </c>
      <c r="B2265" s="4">
        <f t="shared" si="142"/>
        <v>0.19140838604100074</v>
      </c>
      <c r="C2265" s="4">
        <f t="shared" si="144"/>
        <v>2.0401159313393662</v>
      </c>
      <c r="D2265" s="34">
        <f t="shared" si="145"/>
        <v>7.7302334787161905E-2</v>
      </c>
    </row>
    <row r="2266" spans="1:4">
      <c r="A2266" s="7">
        <f t="shared" si="143"/>
        <v>1129.5</v>
      </c>
      <c r="B2266" s="4">
        <f t="shared" si="142"/>
        <v>0.19150079823775723</v>
      </c>
      <c r="C2266" s="4">
        <f t="shared" si="144"/>
        <v>2.0416133290746381</v>
      </c>
      <c r="D2266" s="34">
        <f t="shared" si="145"/>
        <v>7.7321741877362113E-2</v>
      </c>
    </row>
    <row r="2267" spans="1:4">
      <c r="A2267" s="7">
        <f t="shared" si="143"/>
        <v>1130</v>
      </c>
      <c r="B2267" s="4">
        <f t="shared" si="142"/>
        <v>0.1915932176025128</v>
      </c>
      <c r="C2267" s="4">
        <f t="shared" si="144"/>
        <v>2.0431114643475659</v>
      </c>
      <c r="D2267" s="34">
        <f t="shared" si="145"/>
        <v>7.734115527176369E-2</v>
      </c>
    </row>
    <row r="2268" spans="1:4">
      <c r="A2268" s="7">
        <f t="shared" si="143"/>
        <v>1130.5</v>
      </c>
      <c r="B2268" s="4">
        <f t="shared" si="142"/>
        <v>0.19168564413582323</v>
      </c>
      <c r="C2268" s="4">
        <f t="shared" si="144"/>
        <v>2.0446103375214211</v>
      </c>
      <c r="D2268" s="34">
        <f t="shared" si="145"/>
        <v>7.7360574972590773E-2</v>
      </c>
    </row>
    <row r="2269" spans="1:4">
      <c r="A2269" s="7">
        <f t="shared" si="143"/>
        <v>1131</v>
      </c>
      <c r="B2269" s="4">
        <f t="shared" si="142"/>
        <v>0.19177807783824474</v>
      </c>
      <c r="C2269" s="4">
        <f t="shared" si="144"/>
        <v>2.0461099489596539</v>
      </c>
      <c r="D2269" s="34">
        <f t="shared" si="145"/>
        <v>7.7380000982068209E-2</v>
      </c>
    </row>
    <row r="2270" spans="1:4">
      <c r="A2270" s="7">
        <f t="shared" si="143"/>
        <v>1131.5</v>
      </c>
      <c r="B2270" s="4">
        <f t="shared" si="142"/>
        <v>0.19187051871033312</v>
      </c>
      <c r="C2270" s="4">
        <f t="shared" si="144"/>
        <v>2.047610299025894</v>
      </c>
      <c r="D2270" s="34">
        <f t="shared" si="145"/>
        <v>7.7399433302421855E-2</v>
      </c>
    </row>
    <row r="2271" spans="1:4">
      <c r="A2271" s="7">
        <f t="shared" si="143"/>
        <v>1132</v>
      </c>
      <c r="B2271" s="4">
        <f t="shared" si="142"/>
        <v>0.19196296675264501</v>
      </c>
      <c r="C2271" s="4">
        <f t="shared" si="144"/>
        <v>2.0491113880839484</v>
      </c>
      <c r="D2271" s="34">
        <f t="shared" si="145"/>
        <v>7.7418871935877973E-2</v>
      </c>
    </row>
    <row r="2272" spans="1:4">
      <c r="A2272" s="7">
        <f t="shared" si="143"/>
        <v>1132.5</v>
      </c>
      <c r="B2272" s="4">
        <f t="shared" si="142"/>
        <v>0.19205542196573622</v>
      </c>
      <c r="C2272" s="4">
        <f t="shared" si="144"/>
        <v>2.050613216497807</v>
      </c>
      <c r="D2272" s="34">
        <f t="shared" si="145"/>
        <v>7.7438316884664182E-2</v>
      </c>
    </row>
    <row r="2273" spans="1:4">
      <c r="A2273" s="7">
        <f t="shared" si="143"/>
        <v>1133</v>
      </c>
      <c r="B2273" s="4">
        <f t="shared" si="142"/>
        <v>0.19214788435016295</v>
      </c>
      <c r="C2273" s="4">
        <f t="shared" si="144"/>
        <v>2.0521157846316358</v>
      </c>
      <c r="D2273" s="34">
        <f t="shared" si="145"/>
        <v>7.7457768151008632E-2</v>
      </c>
    </row>
    <row r="2274" spans="1:4">
      <c r="A2274" s="7">
        <f t="shared" si="143"/>
        <v>1133.5</v>
      </c>
      <c r="B2274" s="4">
        <f t="shared" si="142"/>
        <v>0.19224035390648142</v>
      </c>
      <c r="C2274" s="4">
        <f t="shared" si="144"/>
        <v>2.0536190928497806</v>
      </c>
      <c r="D2274" s="34">
        <f t="shared" si="145"/>
        <v>7.7477225737140332E-2</v>
      </c>
    </row>
    <row r="2275" spans="1:4">
      <c r="A2275" s="7">
        <f t="shared" si="143"/>
        <v>1134</v>
      </c>
      <c r="B2275" s="4">
        <f t="shared" si="142"/>
        <v>0.19233283063524809</v>
      </c>
      <c r="C2275" s="4">
        <f t="shared" si="144"/>
        <v>2.0551231415167677</v>
      </c>
      <c r="D2275" s="34">
        <f t="shared" si="145"/>
        <v>7.7496689645289094E-2</v>
      </c>
    </row>
    <row r="2276" spans="1:4">
      <c r="A2276" s="7">
        <f t="shared" si="143"/>
        <v>1134.5</v>
      </c>
      <c r="B2276" s="4">
        <f t="shared" si="142"/>
        <v>0.19242531453701917</v>
      </c>
      <c r="C2276" s="4">
        <f t="shared" si="144"/>
        <v>2.0566279309973021</v>
      </c>
      <c r="D2276" s="34">
        <f t="shared" si="145"/>
        <v>7.751615987768562E-2</v>
      </c>
    </row>
    <row r="2277" spans="1:4">
      <c r="A2277" s="7">
        <f t="shared" si="143"/>
        <v>1135</v>
      </c>
      <c r="B2277" s="4">
        <f t="shared" si="142"/>
        <v>0.1925178056123511</v>
      </c>
      <c r="C2277" s="4">
        <f t="shared" si="144"/>
        <v>2.0581334616562681</v>
      </c>
      <c r="D2277" s="34">
        <f t="shared" si="145"/>
        <v>7.7535636436561375E-2</v>
      </c>
    </row>
    <row r="2278" spans="1:4">
      <c r="A2278" s="7">
        <f t="shared" si="143"/>
        <v>1135.5</v>
      </c>
      <c r="B2278" s="4">
        <f t="shared" si="142"/>
        <v>0.19261030386180011</v>
      </c>
      <c r="C2278" s="4">
        <f t="shared" si="144"/>
        <v>2.0596397338587318</v>
      </c>
      <c r="D2278" s="34">
        <f t="shared" si="145"/>
        <v>7.7555119324148755E-2</v>
      </c>
    </row>
    <row r="2279" spans="1:4">
      <c r="A2279" s="7">
        <f t="shared" si="143"/>
        <v>1136</v>
      </c>
      <c r="B2279" s="4">
        <f t="shared" si="142"/>
        <v>0.19270280928592309</v>
      </c>
      <c r="C2279" s="4">
        <f t="shared" si="144"/>
        <v>2.061146747969937</v>
      </c>
      <c r="D2279" s="34">
        <f t="shared" si="145"/>
        <v>7.7574608542680765E-2</v>
      </c>
    </row>
    <row r="2280" spans="1:4">
      <c r="A2280" s="7">
        <f t="shared" si="143"/>
        <v>1136.5</v>
      </c>
      <c r="B2280" s="4">
        <f t="shared" si="142"/>
        <v>0.19279532188527626</v>
      </c>
      <c r="C2280" s="4">
        <f t="shared" si="144"/>
        <v>2.0626545043553084</v>
      </c>
      <c r="D2280" s="34">
        <f t="shared" si="145"/>
        <v>7.7594104094391492E-2</v>
      </c>
    </row>
    <row r="2281" spans="1:4">
      <c r="A2281" s="7">
        <f t="shared" si="143"/>
        <v>1137</v>
      </c>
      <c r="B2281" s="4">
        <f t="shared" si="142"/>
        <v>0.19288784166041606</v>
      </c>
      <c r="C2281" s="4">
        <f t="shared" si="144"/>
        <v>2.0641630033804494</v>
      </c>
      <c r="D2281" s="34">
        <f t="shared" si="145"/>
        <v>7.7613605981515704E-2</v>
      </c>
    </row>
    <row r="2282" spans="1:4">
      <c r="A2282" s="7">
        <f t="shared" si="143"/>
        <v>1137.5</v>
      </c>
      <c r="B2282" s="4">
        <f t="shared" si="142"/>
        <v>0.19298036861189938</v>
      </c>
      <c r="C2282" s="4">
        <f t="shared" si="144"/>
        <v>2.0656722454111458</v>
      </c>
      <c r="D2282" s="34">
        <f t="shared" si="145"/>
        <v>7.7633114206289003E-2</v>
      </c>
    </row>
    <row r="2283" spans="1:4">
      <c r="A2283" s="7">
        <f t="shared" si="143"/>
        <v>1138</v>
      </c>
      <c r="B2283" s="4">
        <f t="shared" si="142"/>
        <v>0.19307290274028266</v>
      </c>
      <c r="C2283" s="4">
        <f t="shared" si="144"/>
        <v>2.0671822308133603</v>
      </c>
      <c r="D2283" s="34">
        <f t="shared" si="145"/>
        <v>7.7652628770947821E-2</v>
      </c>
    </row>
    <row r="2284" spans="1:4">
      <c r="A2284" s="7">
        <f t="shared" si="143"/>
        <v>1138.5</v>
      </c>
      <c r="B2284" s="4">
        <f t="shared" si="142"/>
        <v>0.19316544404612235</v>
      </c>
      <c r="C2284" s="4">
        <f t="shared" si="144"/>
        <v>2.06869295995324</v>
      </c>
      <c r="D2284" s="34">
        <f t="shared" si="145"/>
        <v>7.7672149677729618E-2</v>
      </c>
    </row>
    <row r="2285" spans="1:4">
      <c r="A2285" s="7">
        <f t="shared" si="143"/>
        <v>1139</v>
      </c>
      <c r="B2285" s="4">
        <f t="shared" si="142"/>
        <v>0.19325799252997578</v>
      </c>
      <c r="C2285" s="4">
        <f t="shared" si="144"/>
        <v>2.0702044331971097</v>
      </c>
      <c r="D2285" s="34">
        <f t="shared" si="145"/>
        <v>7.7691676928872244E-2</v>
      </c>
    </row>
    <row r="2286" spans="1:4">
      <c r="A2286" s="7">
        <f t="shared" si="143"/>
        <v>1139.5</v>
      </c>
      <c r="B2286" s="4">
        <f t="shared" si="142"/>
        <v>0.19335054819239916</v>
      </c>
      <c r="C2286" s="4">
        <f t="shared" si="144"/>
        <v>2.0717166509114735</v>
      </c>
      <c r="D2286" s="34">
        <f t="shared" si="145"/>
        <v>7.7711210526614782E-2</v>
      </c>
    </row>
    <row r="2287" spans="1:4">
      <c r="A2287" s="7">
        <f t="shared" si="143"/>
        <v>1140</v>
      </c>
      <c r="B2287" s="4">
        <f t="shared" si="142"/>
        <v>0.19344311103394984</v>
      </c>
      <c r="C2287" s="4">
        <f t="shared" si="144"/>
        <v>2.0732296134630186</v>
      </c>
      <c r="D2287" s="34">
        <f t="shared" si="145"/>
        <v>7.773075047319683E-2</v>
      </c>
    </row>
    <row r="2288" spans="1:4">
      <c r="A2288" s="7">
        <f t="shared" si="143"/>
        <v>1140.5</v>
      </c>
      <c r="B2288" s="4">
        <f t="shared" si="142"/>
        <v>0.19353568105518404</v>
      </c>
      <c r="C2288" s="4">
        <f t="shared" si="144"/>
        <v>2.0747433212186119</v>
      </c>
      <c r="D2288" s="34">
        <f t="shared" si="145"/>
        <v>7.7750296770859234E-2</v>
      </c>
    </row>
    <row r="2289" spans="1:4">
      <c r="A2289" s="7">
        <f t="shared" si="143"/>
        <v>1141</v>
      </c>
      <c r="B2289" s="4">
        <f t="shared" si="142"/>
        <v>0.19362825825665908</v>
      </c>
      <c r="C2289" s="4">
        <f t="shared" si="144"/>
        <v>2.0762577745452995</v>
      </c>
      <c r="D2289" s="34">
        <f t="shared" si="145"/>
        <v>7.7769849421843201E-2</v>
      </c>
    </row>
    <row r="2290" spans="1:4">
      <c r="A2290" s="7">
        <f t="shared" si="143"/>
        <v>1141.5</v>
      </c>
      <c r="B2290" s="4">
        <f t="shared" si="142"/>
        <v>0.19372084263893163</v>
      </c>
      <c r="C2290" s="4">
        <f t="shared" si="144"/>
        <v>2.0777729738103119</v>
      </c>
      <c r="D2290" s="34">
        <f t="shared" si="145"/>
        <v>7.7789408428391132E-2</v>
      </c>
    </row>
    <row r="2291" spans="1:4">
      <c r="A2291" s="7">
        <f t="shared" si="143"/>
        <v>1142</v>
      </c>
      <c r="B2291" s="4">
        <f t="shared" si="142"/>
        <v>0.19381343420255903</v>
      </c>
      <c r="C2291" s="4">
        <f t="shared" si="144"/>
        <v>2.0792889193810566</v>
      </c>
      <c r="D2291" s="34">
        <f t="shared" si="145"/>
        <v>7.7808973792745928E-2</v>
      </c>
    </row>
    <row r="2292" spans="1:4">
      <c r="A2292" s="7">
        <f t="shared" si="143"/>
        <v>1142.5</v>
      </c>
      <c r="B2292" s="4">
        <f t="shared" si="142"/>
        <v>0.19390603294809816</v>
      </c>
      <c r="C2292" s="4">
        <f t="shared" si="144"/>
        <v>2.0808056116251246</v>
      </c>
      <c r="D2292" s="34">
        <f t="shared" si="145"/>
        <v>7.7828545517151584E-2</v>
      </c>
    </row>
    <row r="2293" spans="1:4">
      <c r="A2293" s="7">
        <f t="shared" si="143"/>
        <v>1143</v>
      </c>
      <c r="B2293" s="4">
        <f t="shared" si="142"/>
        <v>0.19399863887610591</v>
      </c>
      <c r="C2293" s="4">
        <f t="shared" si="144"/>
        <v>2.0823230509102864</v>
      </c>
      <c r="D2293" s="34">
        <f t="shared" si="145"/>
        <v>7.784812360385289E-2</v>
      </c>
    </row>
    <row r="2294" spans="1:4">
      <c r="A2294" s="7">
        <f t="shared" si="143"/>
        <v>1143.5</v>
      </c>
      <c r="B2294" s="4">
        <f t="shared" si="142"/>
        <v>0.19409125198713939</v>
      </c>
      <c r="C2294" s="4">
        <f t="shared" si="144"/>
        <v>2.0838412376044948</v>
      </c>
      <c r="D2294" s="34">
        <f t="shared" si="145"/>
        <v>7.7867708055095408E-2</v>
      </c>
    </row>
    <row r="2295" spans="1:4">
      <c r="A2295" s="7">
        <f t="shared" si="143"/>
        <v>1144</v>
      </c>
      <c r="B2295" s="4">
        <f t="shared" si="142"/>
        <v>0.19418387228175615</v>
      </c>
      <c r="C2295" s="4">
        <f t="shared" si="144"/>
        <v>2.0853601720758821</v>
      </c>
      <c r="D2295" s="34">
        <f t="shared" si="145"/>
        <v>7.7887298873125344E-2</v>
      </c>
    </row>
    <row r="2296" spans="1:4">
      <c r="A2296" s="7">
        <f t="shared" si="143"/>
        <v>1144.5</v>
      </c>
      <c r="B2296" s="4">
        <f t="shared" si="142"/>
        <v>0.19427649976051287</v>
      </c>
      <c r="C2296" s="4">
        <f t="shared" si="144"/>
        <v>2.0868798546927647</v>
      </c>
      <c r="D2296" s="34">
        <f t="shared" si="145"/>
        <v>7.7906896060190203E-2</v>
      </c>
    </row>
    <row r="2297" spans="1:4">
      <c r="A2297" s="7">
        <f t="shared" si="143"/>
        <v>1145</v>
      </c>
      <c r="B2297" s="4">
        <f t="shared" si="142"/>
        <v>0.19436913442396708</v>
      </c>
      <c r="C2297" s="4">
        <f t="shared" si="144"/>
        <v>2.0884002858236395</v>
      </c>
      <c r="D2297" s="34">
        <f t="shared" si="145"/>
        <v>7.7926499618537926E-2</v>
      </c>
    </row>
    <row r="2298" spans="1:4">
      <c r="A2298" s="7">
        <f t="shared" si="143"/>
        <v>1145.5</v>
      </c>
      <c r="B2298" s="4">
        <f t="shared" si="142"/>
        <v>0.19446177627267613</v>
      </c>
      <c r="C2298" s="4">
        <f t="shared" si="144"/>
        <v>2.0899214658371821</v>
      </c>
      <c r="D2298" s="34">
        <f t="shared" si="145"/>
        <v>7.7946109550417322E-2</v>
      </c>
    </row>
    <row r="2299" spans="1:4">
      <c r="A2299" s="7">
        <f t="shared" si="143"/>
        <v>1146</v>
      </c>
      <c r="B2299" s="4">
        <f t="shared" si="142"/>
        <v>0.19455442530719735</v>
      </c>
      <c r="C2299" s="4">
        <f t="shared" si="144"/>
        <v>2.0914433951022526</v>
      </c>
      <c r="D2299" s="34">
        <f t="shared" si="145"/>
        <v>7.7965725858078108E-2</v>
      </c>
    </row>
    <row r="2300" spans="1:4">
      <c r="A2300" s="7">
        <f t="shared" si="143"/>
        <v>1146.5</v>
      </c>
      <c r="B2300" s="4">
        <f t="shared" si="142"/>
        <v>0.19464708152808785</v>
      </c>
      <c r="C2300" s="4">
        <f t="shared" si="144"/>
        <v>2.0929660739878924</v>
      </c>
      <c r="D2300" s="34">
        <f t="shared" si="145"/>
        <v>7.7985348543770983E-2</v>
      </c>
    </row>
    <row r="2301" spans="1:4">
      <c r="A2301" s="7">
        <f t="shared" si="143"/>
        <v>1147</v>
      </c>
      <c r="B2301" s="4">
        <f t="shared" si="142"/>
        <v>0.19473974493590518</v>
      </c>
      <c r="C2301" s="4">
        <f t="shared" si="144"/>
        <v>2.0944895028633237</v>
      </c>
      <c r="D2301" s="34">
        <f t="shared" si="145"/>
        <v>7.8004977609747256E-2</v>
      </c>
    </row>
    <row r="2302" spans="1:4">
      <c r="A2302" s="7">
        <f t="shared" si="143"/>
        <v>1147.5</v>
      </c>
      <c r="B2302" s="4">
        <f t="shared" si="142"/>
        <v>0.19483241553120689</v>
      </c>
      <c r="C2302" s="4">
        <f t="shared" si="144"/>
        <v>2.096013682097952</v>
      </c>
      <c r="D2302" s="34">
        <f t="shared" si="145"/>
        <v>7.8024613058259126E-2</v>
      </c>
    </row>
    <row r="2303" spans="1:4">
      <c r="A2303" s="7">
        <f t="shared" si="143"/>
        <v>1148</v>
      </c>
      <c r="B2303" s="4">
        <f t="shared" si="142"/>
        <v>0.19492509331455032</v>
      </c>
      <c r="C2303" s="4">
        <f t="shared" si="144"/>
        <v>2.0975386120613635</v>
      </c>
      <c r="D2303" s="34">
        <f t="shared" si="145"/>
        <v>7.8044254891559695E-2</v>
      </c>
    </row>
    <row r="2304" spans="1:4">
      <c r="A2304" s="7">
        <f t="shared" si="143"/>
        <v>1148.5</v>
      </c>
      <c r="B2304" s="4">
        <f t="shared" si="142"/>
        <v>0.19501777828649303</v>
      </c>
      <c r="C2304" s="4">
        <f t="shared" si="144"/>
        <v>2.0990642931233272</v>
      </c>
      <c r="D2304" s="34">
        <f t="shared" si="145"/>
        <v>7.806390311190288E-2</v>
      </c>
    </row>
    <row r="2305" spans="1:4">
      <c r="A2305" s="7">
        <f t="shared" si="143"/>
        <v>1149</v>
      </c>
      <c r="B2305" s="4">
        <f t="shared" si="142"/>
        <v>0.19511047044759278</v>
      </c>
      <c r="C2305" s="4">
        <f t="shared" si="144"/>
        <v>2.1005907256537935</v>
      </c>
      <c r="D2305" s="34">
        <f t="shared" si="145"/>
        <v>7.8083557721543281E-2</v>
      </c>
    </row>
    <row r="2306" spans="1:4">
      <c r="A2306" s="7">
        <f t="shared" si="143"/>
        <v>1149.5</v>
      </c>
      <c r="B2306" s="4">
        <f t="shared" si="142"/>
        <v>0.19520316979840713</v>
      </c>
      <c r="C2306" s="4">
        <f t="shared" si="144"/>
        <v>2.1021179100228955</v>
      </c>
      <c r="D2306" s="34">
        <f t="shared" si="145"/>
        <v>7.8103218722736498E-2</v>
      </c>
    </row>
    <row r="2307" spans="1:4">
      <c r="A2307" s="7">
        <f t="shared" si="143"/>
        <v>1150</v>
      </c>
      <c r="B2307" s="4">
        <f t="shared" si="142"/>
        <v>0.19529587633949363</v>
      </c>
      <c r="C2307" s="4">
        <f t="shared" si="144"/>
        <v>2.1036458466009478</v>
      </c>
      <c r="D2307" s="34">
        <f t="shared" si="145"/>
        <v>7.8122886117738946E-2</v>
      </c>
    </row>
    <row r="2308" spans="1:4">
      <c r="A2308" s="7">
        <f t="shared" si="143"/>
        <v>1150.5</v>
      </c>
      <c r="B2308" s="4">
        <f t="shared" si="142"/>
        <v>0.1953885900714103</v>
      </c>
      <c r="C2308" s="4">
        <f t="shared" si="144"/>
        <v>2.1051745357584495</v>
      </c>
      <c r="D2308" s="34">
        <f t="shared" si="145"/>
        <v>7.8142559908807793E-2</v>
      </c>
    </row>
    <row r="2309" spans="1:4">
      <c r="A2309" s="7">
        <f t="shared" si="143"/>
        <v>1151</v>
      </c>
      <c r="B2309" s="4">
        <f t="shared" si="142"/>
        <v>0.19548131099471444</v>
      </c>
      <c r="C2309" s="4">
        <f t="shared" si="144"/>
        <v>2.106703977866081</v>
      </c>
      <c r="D2309" s="34">
        <f t="shared" si="145"/>
        <v>7.8162240098201261E-2</v>
      </c>
    </row>
    <row r="2310" spans="1:4">
      <c r="A2310" s="7">
        <f t="shared" si="143"/>
        <v>1151.5</v>
      </c>
      <c r="B2310" s="4">
        <f t="shared" si="142"/>
        <v>0.19557403910996429</v>
      </c>
      <c r="C2310" s="4">
        <f t="shared" si="144"/>
        <v>2.1082341732947034</v>
      </c>
      <c r="D2310" s="34">
        <f t="shared" si="145"/>
        <v>7.8181926688178013E-2</v>
      </c>
    </row>
    <row r="2311" spans="1:4">
      <c r="A2311" s="7">
        <f t="shared" si="143"/>
        <v>1152</v>
      </c>
      <c r="B2311" s="4">
        <f t="shared" si="142"/>
        <v>0.1956667744177174</v>
      </c>
      <c r="C2311" s="4">
        <f t="shared" si="144"/>
        <v>2.1097651224153626</v>
      </c>
      <c r="D2311" s="34">
        <f t="shared" si="145"/>
        <v>7.8201619680997925E-2</v>
      </c>
    </row>
    <row r="2312" spans="1:4">
      <c r="A2312" s="7">
        <f t="shared" si="143"/>
        <v>1152.5</v>
      </c>
      <c r="B2312" s="4">
        <f t="shared" si="142"/>
        <v>0.19575951691853177</v>
      </c>
      <c r="C2312" s="4">
        <f t="shared" si="144"/>
        <v>2.1112968255992866</v>
      </c>
      <c r="D2312" s="34">
        <f t="shared" si="145"/>
        <v>7.822131907892152E-2</v>
      </c>
    </row>
    <row r="2313" spans="1:4">
      <c r="A2313" s="7">
        <f t="shared" si="143"/>
        <v>1153</v>
      </c>
      <c r="B2313" s="4">
        <f t="shared" si="142"/>
        <v>0.1958522666129654</v>
      </c>
      <c r="C2313" s="4">
        <f t="shared" si="144"/>
        <v>2.1128292832178874</v>
      </c>
      <c r="D2313" s="34">
        <f t="shared" si="145"/>
        <v>7.824102488421017E-2</v>
      </c>
    </row>
    <row r="2314" spans="1:4">
      <c r="A2314" s="7">
        <f t="shared" si="143"/>
        <v>1153.5</v>
      </c>
      <c r="B2314" s="4">
        <f t="shared" ref="B2314:B2377" si="146">(EXP($B$3*A2314*10^6))-1</f>
        <v>0.19594502350157605</v>
      </c>
      <c r="C2314" s="4">
        <f t="shared" si="144"/>
        <v>2.1143624956427591</v>
      </c>
      <c r="D2314" s="34">
        <f t="shared" si="145"/>
        <v>7.8260737099126232E-2</v>
      </c>
    </row>
    <row r="2315" spans="1:4">
      <c r="A2315" s="7">
        <f t="shared" si="143"/>
        <v>1154</v>
      </c>
      <c r="B2315" s="4">
        <f t="shared" si="146"/>
        <v>0.19603778758492196</v>
      </c>
      <c r="C2315" s="4">
        <f t="shared" si="144"/>
        <v>2.1158964632456776</v>
      </c>
      <c r="D2315" s="34">
        <f t="shared" si="145"/>
        <v>7.828045572593266E-2</v>
      </c>
    </row>
    <row r="2316" spans="1:4">
      <c r="A2316" s="7">
        <f t="shared" si="143"/>
        <v>1154.5</v>
      </c>
      <c r="B2316" s="4">
        <f t="shared" si="146"/>
        <v>0.19613055886356112</v>
      </c>
      <c r="C2316" s="4">
        <f t="shared" si="144"/>
        <v>2.1174311863986039</v>
      </c>
      <c r="D2316" s="34">
        <f t="shared" si="145"/>
        <v>7.8300180766893407E-2</v>
      </c>
    </row>
    <row r="2317" spans="1:4">
      <c r="A2317" s="7">
        <f t="shared" si="143"/>
        <v>1155</v>
      </c>
      <c r="B2317" s="4">
        <f t="shared" si="146"/>
        <v>0.19622333733805175</v>
      </c>
      <c r="C2317" s="4">
        <f t="shared" si="144"/>
        <v>2.118966665473681</v>
      </c>
      <c r="D2317" s="34">
        <f t="shared" si="145"/>
        <v>7.8319912224273161E-2</v>
      </c>
    </row>
    <row r="2318" spans="1:4">
      <c r="A2318" s="7">
        <f t="shared" ref="A2318:A2381" si="147">A2317+0.5</f>
        <v>1155.5</v>
      </c>
      <c r="B2318" s="4">
        <f t="shared" si="146"/>
        <v>0.19631612300895185</v>
      </c>
      <c r="C2318" s="4">
        <f t="shared" ref="C2318:C2381" si="148">(EXP($B$4*A2318*10^6))-1</f>
        <v>2.1205029008432352</v>
      </c>
      <c r="D2318" s="34">
        <f t="shared" ref="D2318:D2381" si="149">(1/137.88)*(C2318/B2318)</f>
        <v>7.8339650100337568E-2</v>
      </c>
    </row>
    <row r="2319" spans="1:4">
      <c r="A2319" s="7">
        <f t="shared" si="147"/>
        <v>1156</v>
      </c>
      <c r="B2319" s="4">
        <f t="shared" si="146"/>
        <v>0.19640891587681963</v>
      </c>
      <c r="C2319" s="4">
        <f t="shared" si="148"/>
        <v>2.1220398928797763</v>
      </c>
      <c r="D2319" s="34">
        <f t="shared" si="149"/>
        <v>7.8359394397353052E-2</v>
      </c>
    </row>
    <row r="2320" spans="1:4">
      <c r="A2320" s="7">
        <f t="shared" si="147"/>
        <v>1156.5</v>
      </c>
      <c r="B2320" s="4">
        <f t="shared" si="146"/>
        <v>0.19650171594221333</v>
      </c>
      <c r="C2320" s="4">
        <f t="shared" si="148"/>
        <v>2.1235776419559995</v>
      </c>
      <c r="D2320" s="34">
        <f t="shared" si="149"/>
        <v>7.8379145117586924E-2</v>
      </c>
    </row>
    <row r="2321" spans="1:4">
      <c r="A2321" s="7">
        <f t="shared" si="147"/>
        <v>1157</v>
      </c>
      <c r="B2321" s="4">
        <f t="shared" si="146"/>
        <v>0.19659452320569115</v>
      </c>
      <c r="C2321" s="4">
        <f t="shared" si="148"/>
        <v>2.1251161484447803</v>
      </c>
      <c r="D2321" s="34">
        <f t="shared" si="149"/>
        <v>7.8398902263307244E-2</v>
      </c>
    </row>
    <row r="2322" spans="1:4">
      <c r="A2322" s="7">
        <f t="shared" si="147"/>
        <v>1157.5</v>
      </c>
      <c r="B2322" s="4">
        <f t="shared" si="146"/>
        <v>0.19668733766781177</v>
      </c>
      <c r="C2322" s="4">
        <f t="shared" si="148"/>
        <v>2.1266554127191797</v>
      </c>
      <c r="D2322" s="34">
        <f t="shared" si="149"/>
        <v>7.8418665836782864E-2</v>
      </c>
    </row>
    <row r="2323" spans="1:4">
      <c r="A2323" s="7">
        <f t="shared" si="147"/>
        <v>1158</v>
      </c>
      <c r="B2323" s="4">
        <f t="shared" si="146"/>
        <v>0.19678015932913318</v>
      </c>
      <c r="C2323" s="4">
        <f t="shared" si="148"/>
        <v>2.1281954351524424</v>
      </c>
      <c r="D2323" s="34">
        <f t="shared" si="149"/>
        <v>7.8438435840283691E-2</v>
      </c>
    </row>
    <row r="2324" spans="1:4">
      <c r="A2324" s="7">
        <f t="shared" si="147"/>
        <v>1158.5</v>
      </c>
      <c r="B2324" s="4">
        <f t="shared" si="146"/>
        <v>0.19687298819021382</v>
      </c>
      <c r="C2324" s="4">
        <f t="shared" si="148"/>
        <v>2.1297362161179958</v>
      </c>
      <c r="D2324" s="34">
        <f t="shared" si="149"/>
        <v>7.8458212276080311E-2</v>
      </c>
    </row>
    <row r="2325" spans="1:4">
      <c r="A2325" s="7">
        <f t="shared" si="147"/>
        <v>1159</v>
      </c>
      <c r="B2325" s="4">
        <f t="shared" si="146"/>
        <v>0.19696582425161213</v>
      </c>
      <c r="C2325" s="4">
        <f t="shared" si="148"/>
        <v>2.1312777559894536</v>
      </c>
      <c r="D2325" s="34">
        <f t="shared" si="149"/>
        <v>7.8477995146444227E-2</v>
      </c>
    </row>
    <row r="2326" spans="1:4">
      <c r="A2326" s="7">
        <f t="shared" si="147"/>
        <v>1159.5</v>
      </c>
      <c r="B2326" s="4">
        <f t="shared" si="146"/>
        <v>0.19705866751388701</v>
      </c>
      <c r="C2326" s="4">
        <f t="shared" si="148"/>
        <v>2.1328200551406118</v>
      </c>
      <c r="D2326" s="34">
        <f t="shared" si="149"/>
        <v>7.8497784453647593E-2</v>
      </c>
    </row>
    <row r="2327" spans="1:4">
      <c r="A2327" s="7">
        <f t="shared" si="147"/>
        <v>1160</v>
      </c>
      <c r="B2327" s="4">
        <f t="shared" si="146"/>
        <v>0.19715151797759645</v>
      </c>
      <c r="C2327" s="4">
        <f t="shared" si="148"/>
        <v>2.13436311394545</v>
      </c>
      <c r="D2327" s="34">
        <f t="shared" si="149"/>
        <v>7.8517580199963743E-2</v>
      </c>
    </row>
    <row r="2328" spans="1:4">
      <c r="A2328" s="7">
        <f t="shared" si="147"/>
        <v>1160.5</v>
      </c>
      <c r="B2328" s="4">
        <f t="shared" si="146"/>
        <v>0.19724437564329955</v>
      </c>
      <c r="C2328" s="4">
        <f t="shared" si="148"/>
        <v>2.1359069327781333</v>
      </c>
      <c r="D2328" s="34">
        <f t="shared" si="149"/>
        <v>7.8537382387666457E-2</v>
      </c>
    </row>
    <row r="2329" spans="1:4">
      <c r="A2329" s="7">
        <f t="shared" si="147"/>
        <v>1161</v>
      </c>
      <c r="B2329" s="4">
        <f t="shared" si="146"/>
        <v>0.19733724051155432</v>
      </c>
      <c r="C2329" s="4">
        <f t="shared" si="148"/>
        <v>2.1374515120130102</v>
      </c>
      <c r="D2329" s="34">
        <f t="shared" si="149"/>
        <v>7.8557191019030803E-2</v>
      </c>
    </row>
    <row r="2330" spans="1:4">
      <c r="A2330" s="7">
        <f t="shared" si="147"/>
        <v>1161.5</v>
      </c>
      <c r="B2330" s="4">
        <f t="shared" si="146"/>
        <v>0.19743011258292009</v>
      </c>
      <c r="C2330" s="4">
        <f t="shared" si="148"/>
        <v>2.1389968520246136</v>
      </c>
      <c r="D2330" s="34">
        <f t="shared" si="149"/>
        <v>7.8577006096332183E-2</v>
      </c>
    </row>
    <row r="2331" spans="1:4">
      <c r="A2331" s="7">
        <f t="shared" si="147"/>
        <v>1162</v>
      </c>
      <c r="B2331" s="4">
        <f t="shared" si="146"/>
        <v>0.19752299185795508</v>
      </c>
      <c r="C2331" s="4">
        <f t="shared" si="148"/>
        <v>2.140542953187663</v>
      </c>
      <c r="D2331" s="34">
        <f t="shared" si="149"/>
        <v>7.8596827621847332E-2</v>
      </c>
    </row>
    <row r="2332" spans="1:4">
      <c r="A2332" s="7">
        <f t="shared" si="147"/>
        <v>1162.5</v>
      </c>
      <c r="B2332" s="4">
        <f t="shared" si="146"/>
        <v>0.19761587833721816</v>
      </c>
      <c r="C2332" s="4">
        <f t="shared" si="148"/>
        <v>2.1420898158770596</v>
      </c>
      <c r="D2332" s="34">
        <f t="shared" si="149"/>
        <v>7.8616655597853538E-2</v>
      </c>
    </row>
    <row r="2333" spans="1:4">
      <c r="A2333" s="7">
        <f t="shared" si="147"/>
        <v>1163</v>
      </c>
      <c r="B2333" s="4">
        <f t="shared" si="146"/>
        <v>0.19770877202126846</v>
      </c>
      <c r="C2333" s="4">
        <f t="shared" si="148"/>
        <v>2.1436374404678897</v>
      </c>
      <c r="D2333" s="34">
        <f t="shared" si="149"/>
        <v>7.8636490026628855E-2</v>
      </c>
    </row>
    <row r="2334" spans="1:4">
      <c r="A2334" s="7">
        <f t="shared" si="147"/>
        <v>1163.5</v>
      </c>
      <c r="B2334" s="4">
        <f t="shared" si="146"/>
        <v>0.19780167291066442</v>
      </c>
      <c r="C2334" s="4">
        <f t="shared" si="148"/>
        <v>2.1451858273354261</v>
      </c>
      <c r="D2334" s="34">
        <f t="shared" si="149"/>
        <v>7.8656330910452488E-2</v>
      </c>
    </row>
    <row r="2335" spans="1:4">
      <c r="A2335" s="7">
        <f t="shared" si="147"/>
        <v>1164</v>
      </c>
      <c r="B2335" s="4">
        <f t="shared" si="146"/>
        <v>0.19789458100596491</v>
      </c>
      <c r="C2335" s="4">
        <f t="shared" si="148"/>
        <v>2.1467349768551243</v>
      </c>
      <c r="D2335" s="34">
        <f t="shared" si="149"/>
        <v>7.8676178251604306E-2</v>
      </c>
    </row>
    <row r="2336" spans="1:4">
      <c r="A2336" s="7">
        <f t="shared" si="147"/>
        <v>1164.5</v>
      </c>
      <c r="B2336" s="4">
        <f t="shared" si="146"/>
        <v>0.19798749630772927</v>
      </c>
      <c r="C2336" s="4">
        <f t="shared" si="148"/>
        <v>2.1482848894026256</v>
      </c>
      <c r="D2336" s="34">
        <f t="shared" si="149"/>
        <v>7.8696032052364875E-2</v>
      </c>
    </row>
    <row r="2337" spans="1:4">
      <c r="A2337" s="7">
        <f t="shared" si="147"/>
        <v>1165</v>
      </c>
      <c r="B2337" s="4">
        <f t="shared" si="146"/>
        <v>0.19808041881651595</v>
      </c>
      <c r="C2337" s="4">
        <f t="shared" si="148"/>
        <v>2.1498355653537584</v>
      </c>
      <c r="D2337" s="34">
        <f t="shared" si="149"/>
        <v>7.8715892315016009E-2</v>
      </c>
    </row>
    <row r="2338" spans="1:4">
      <c r="A2338" s="7">
        <f t="shared" si="147"/>
        <v>1165.5</v>
      </c>
      <c r="B2338" s="4">
        <f t="shared" si="146"/>
        <v>0.19817334853288449</v>
      </c>
      <c r="C2338" s="4">
        <f t="shared" si="148"/>
        <v>2.1513870050845325</v>
      </c>
      <c r="D2338" s="34">
        <f t="shared" si="149"/>
        <v>7.8735759041839867E-2</v>
      </c>
    </row>
    <row r="2339" spans="1:4">
      <c r="A2339" s="7">
        <f t="shared" si="147"/>
        <v>1166</v>
      </c>
      <c r="B2339" s="4">
        <f t="shared" si="146"/>
        <v>0.19826628545739355</v>
      </c>
      <c r="C2339" s="4">
        <f t="shared" si="148"/>
        <v>2.1529392089711457</v>
      </c>
      <c r="D2339" s="34">
        <f t="shared" si="149"/>
        <v>7.8755632235119888E-2</v>
      </c>
    </row>
    <row r="2340" spans="1:4">
      <c r="A2340" s="7">
        <f t="shared" si="147"/>
        <v>1166.5</v>
      </c>
      <c r="B2340" s="4">
        <f t="shared" si="146"/>
        <v>0.19835922959060248</v>
      </c>
      <c r="C2340" s="4">
        <f t="shared" si="148"/>
        <v>2.1544921773899794</v>
      </c>
      <c r="D2340" s="34">
        <f t="shared" si="149"/>
        <v>7.8775511897140063E-2</v>
      </c>
    </row>
    <row r="2341" spans="1:4">
      <c r="A2341" s="7">
        <f t="shared" si="147"/>
        <v>1167</v>
      </c>
      <c r="B2341" s="4">
        <f t="shared" si="146"/>
        <v>0.19845218093307015</v>
      </c>
      <c r="C2341" s="4">
        <f t="shared" si="148"/>
        <v>2.1560459107176015</v>
      </c>
      <c r="D2341" s="34">
        <f t="shared" si="149"/>
        <v>7.8795398030185468E-2</v>
      </c>
    </row>
    <row r="2342" spans="1:4">
      <c r="A2342" s="7">
        <f t="shared" si="147"/>
        <v>1167.5</v>
      </c>
      <c r="B2342" s="4">
        <f t="shared" si="146"/>
        <v>0.19854513948535613</v>
      </c>
      <c r="C2342" s="4">
        <f t="shared" si="148"/>
        <v>2.1576004093307644</v>
      </c>
      <c r="D2342" s="34">
        <f t="shared" si="149"/>
        <v>7.8815290636541704E-2</v>
      </c>
    </row>
    <row r="2343" spans="1:4">
      <c r="A2343" s="7">
        <f t="shared" si="147"/>
        <v>1168</v>
      </c>
      <c r="B2343" s="4">
        <f t="shared" si="146"/>
        <v>0.19863810524801928</v>
      </c>
      <c r="C2343" s="4">
        <f t="shared" si="148"/>
        <v>2.1591556736064077</v>
      </c>
      <c r="D2343" s="34">
        <f t="shared" si="149"/>
        <v>7.8835189718495624E-2</v>
      </c>
    </row>
    <row r="2344" spans="1:4">
      <c r="A2344" s="7">
        <f t="shared" si="147"/>
        <v>1168.5</v>
      </c>
      <c r="B2344" s="4">
        <f t="shared" si="146"/>
        <v>0.19873107822161917</v>
      </c>
      <c r="C2344" s="4">
        <f t="shared" si="148"/>
        <v>2.1607117039216557</v>
      </c>
      <c r="D2344" s="34">
        <f t="shared" si="149"/>
        <v>7.8855095278334564E-2</v>
      </c>
    </row>
    <row r="2345" spans="1:4">
      <c r="A2345" s="7">
        <f t="shared" si="147"/>
        <v>1169</v>
      </c>
      <c r="B2345" s="4">
        <f t="shared" si="146"/>
        <v>0.19882405840671491</v>
      </c>
      <c r="C2345" s="4">
        <f t="shared" si="148"/>
        <v>2.1622685006538167</v>
      </c>
      <c r="D2345" s="34">
        <f t="shared" si="149"/>
        <v>7.8875007318346915E-2</v>
      </c>
    </row>
    <row r="2346" spans="1:4">
      <c r="A2346" s="7">
        <f t="shared" si="147"/>
        <v>1169.5</v>
      </c>
      <c r="B2346" s="4">
        <f t="shared" si="146"/>
        <v>0.19891704580386582</v>
      </c>
      <c r="C2346" s="4">
        <f t="shared" si="148"/>
        <v>2.1638260641803875</v>
      </c>
      <c r="D2346" s="34">
        <f t="shared" si="149"/>
        <v>7.8894925840821875E-2</v>
      </c>
    </row>
    <row r="2347" spans="1:4">
      <c r="A2347" s="7">
        <f t="shared" si="147"/>
        <v>1170</v>
      </c>
      <c r="B2347" s="4">
        <f t="shared" si="146"/>
        <v>0.19901004041363168</v>
      </c>
      <c r="C2347" s="4">
        <f t="shared" si="148"/>
        <v>2.1653843948790499</v>
      </c>
      <c r="D2347" s="34">
        <f t="shared" si="149"/>
        <v>7.8914850848049362E-2</v>
      </c>
    </row>
    <row r="2348" spans="1:4">
      <c r="A2348" s="7">
        <f t="shared" si="147"/>
        <v>1170.5</v>
      </c>
      <c r="B2348" s="4">
        <f t="shared" si="146"/>
        <v>0.1991030422365716</v>
      </c>
      <c r="C2348" s="4">
        <f t="shared" si="148"/>
        <v>2.1669434931276705</v>
      </c>
      <c r="D2348" s="34">
        <f t="shared" si="149"/>
        <v>7.893478234232032E-2</v>
      </c>
    </row>
    <row r="2349" spans="1:4">
      <c r="A2349" s="7">
        <f t="shared" si="147"/>
        <v>1171</v>
      </c>
      <c r="B2349" s="4">
        <f t="shared" si="146"/>
        <v>0.19919605127324513</v>
      </c>
      <c r="C2349" s="4">
        <f t="shared" si="148"/>
        <v>2.1685033593043048</v>
      </c>
      <c r="D2349" s="34">
        <f t="shared" si="149"/>
        <v>7.89547203259265E-2</v>
      </c>
    </row>
    <row r="2350" spans="1:4">
      <c r="A2350" s="7">
        <f t="shared" si="147"/>
        <v>1171.5</v>
      </c>
      <c r="B2350" s="4">
        <f t="shared" si="146"/>
        <v>0.19928906752421183</v>
      </c>
      <c r="C2350" s="4">
        <f t="shared" si="148"/>
        <v>2.1700639937871924</v>
      </c>
      <c r="D2350" s="34">
        <f t="shared" si="149"/>
        <v>7.8974664801160457E-2</v>
      </c>
    </row>
    <row r="2351" spans="1:4">
      <c r="A2351" s="7">
        <f t="shared" si="147"/>
        <v>1172</v>
      </c>
      <c r="B2351" s="4">
        <f t="shared" si="146"/>
        <v>0.19938209099003124</v>
      </c>
      <c r="C2351" s="4">
        <f t="shared" si="148"/>
        <v>2.1716253969547594</v>
      </c>
      <c r="D2351" s="34">
        <f t="shared" si="149"/>
        <v>7.8994615770315621E-2</v>
      </c>
    </row>
    <row r="2352" spans="1:4">
      <c r="A2352" s="7">
        <f t="shared" si="147"/>
        <v>1172.5</v>
      </c>
      <c r="B2352" s="4">
        <f t="shared" si="146"/>
        <v>0.19947512167126313</v>
      </c>
      <c r="C2352" s="4">
        <f t="shared" si="148"/>
        <v>2.1731875691856191</v>
      </c>
      <c r="D2352" s="34">
        <f t="shared" si="149"/>
        <v>7.9014573235686184E-2</v>
      </c>
    </row>
    <row r="2353" spans="1:4">
      <c r="A2353" s="7">
        <f t="shared" si="147"/>
        <v>1173</v>
      </c>
      <c r="B2353" s="4">
        <f t="shared" si="146"/>
        <v>0.19956815956846707</v>
      </c>
      <c r="C2353" s="4">
        <f t="shared" si="148"/>
        <v>2.1747505108585696</v>
      </c>
      <c r="D2353" s="34">
        <f t="shared" si="149"/>
        <v>7.9034537199567323E-2</v>
      </c>
    </row>
    <row r="2354" spans="1:4">
      <c r="A2354" s="7">
        <f t="shared" si="147"/>
        <v>1173.5</v>
      </c>
      <c r="B2354" s="4">
        <f t="shared" si="146"/>
        <v>0.19966120468220283</v>
      </c>
      <c r="C2354" s="4">
        <f t="shared" si="148"/>
        <v>2.1763142223525969</v>
      </c>
      <c r="D2354" s="34">
        <f t="shared" si="149"/>
        <v>7.9054507664254925E-2</v>
      </c>
    </row>
    <row r="2355" spans="1:4">
      <c r="A2355" s="7">
        <f t="shared" si="147"/>
        <v>1174</v>
      </c>
      <c r="B2355" s="4">
        <f t="shared" si="146"/>
        <v>0.19975425701303018</v>
      </c>
      <c r="C2355" s="4">
        <f t="shared" si="148"/>
        <v>2.1778787040468748</v>
      </c>
      <c r="D2355" s="34">
        <f t="shared" si="149"/>
        <v>7.9074484632045874E-2</v>
      </c>
    </row>
    <row r="2356" spans="1:4">
      <c r="A2356" s="7">
        <f t="shared" si="147"/>
        <v>1174.5</v>
      </c>
      <c r="B2356" s="4">
        <f t="shared" si="146"/>
        <v>0.19984731656150867</v>
      </c>
      <c r="C2356" s="4">
        <f t="shared" si="148"/>
        <v>2.1794439563207626</v>
      </c>
      <c r="D2356" s="34">
        <f t="shared" si="149"/>
        <v>7.9094468105237931E-2</v>
      </c>
    </row>
    <row r="2357" spans="1:4">
      <c r="A2357" s="7">
        <f t="shared" si="147"/>
        <v>1175</v>
      </c>
      <c r="B2357" s="4">
        <f t="shared" si="146"/>
        <v>0.1999403833281983</v>
      </c>
      <c r="C2357" s="4">
        <f t="shared" si="148"/>
        <v>2.1810099795538047</v>
      </c>
      <c r="D2357" s="34">
        <f t="shared" si="149"/>
        <v>7.9114458086129477E-2</v>
      </c>
    </row>
    <row r="2358" spans="1:4">
      <c r="A2358" s="7">
        <f t="shared" si="147"/>
        <v>1175.5</v>
      </c>
      <c r="B2358" s="4">
        <f t="shared" si="146"/>
        <v>0.20003345731365907</v>
      </c>
      <c r="C2358" s="4">
        <f t="shared" si="148"/>
        <v>2.1825767741257351</v>
      </c>
      <c r="D2358" s="34">
        <f t="shared" si="149"/>
        <v>7.9134454577019883E-2</v>
      </c>
    </row>
    <row r="2359" spans="1:4">
      <c r="A2359" s="7">
        <f t="shared" si="147"/>
        <v>1176</v>
      </c>
      <c r="B2359" s="4">
        <f t="shared" si="146"/>
        <v>0.20012653851845075</v>
      </c>
      <c r="C2359" s="4">
        <f t="shared" si="148"/>
        <v>2.184144340416474</v>
      </c>
      <c r="D2359" s="34">
        <f t="shared" si="149"/>
        <v>7.9154457580209406E-2</v>
      </c>
    </row>
    <row r="2360" spans="1:4">
      <c r="A2360" s="7">
        <f t="shared" si="147"/>
        <v>1176.5</v>
      </c>
      <c r="B2360" s="4">
        <f t="shared" si="146"/>
        <v>0.20021962694313333</v>
      </c>
      <c r="C2360" s="4">
        <f t="shared" si="148"/>
        <v>2.1857126788061274</v>
      </c>
      <c r="D2360" s="34">
        <f t="shared" si="149"/>
        <v>7.9174467097999093E-2</v>
      </c>
    </row>
    <row r="2361" spans="1:4">
      <c r="A2361" s="7">
        <f t="shared" si="147"/>
        <v>1177</v>
      </c>
      <c r="B2361" s="4">
        <f t="shared" si="146"/>
        <v>0.20031272258826704</v>
      </c>
      <c r="C2361" s="4">
        <f t="shared" si="148"/>
        <v>2.1872817896749916</v>
      </c>
      <c r="D2361" s="34">
        <f t="shared" si="149"/>
        <v>7.919448313269084E-2</v>
      </c>
    </row>
    <row r="2362" spans="1:4">
      <c r="A2362" s="7">
        <f t="shared" si="147"/>
        <v>1177.5</v>
      </c>
      <c r="B2362" s="4">
        <f t="shared" si="146"/>
        <v>0.20040582545441166</v>
      </c>
      <c r="C2362" s="4">
        <f t="shared" si="148"/>
        <v>2.1888516734035472</v>
      </c>
      <c r="D2362" s="34">
        <f t="shared" si="149"/>
        <v>7.9214505686587472E-2</v>
      </c>
    </row>
    <row r="2363" spans="1:4">
      <c r="A2363" s="7">
        <f t="shared" si="147"/>
        <v>1178</v>
      </c>
      <c r="B2363" s="4">
        <f t="shared" si="146"/>
        <v>0.20049893554212739</v>
      </c>
      <c r="C2363" s="4">
        <f t="shared" si="148"/>
        <v>2.1904223303724639</v>
      </c>
      <c r="D2363" s="34">
        <f t="shared" si="149"/>
        <v>7.9234534761992603E-2</v>
      </c>
    </row>
    <row r="2364" spans="1:4">
      <c r="A2364" s="7">
        <f t="shared" si="147"/>
        <v>1178.5</v>
      </c>
      <c r="B2364" s="4">
        <f t="shared" si="146"/>
        <v>0.20059205285197423</v>
      </c>
      <c r="C2364" s="4">
        <f t="shared" si="148"/>
        <v>2.1919937609625983</v>
      </c>
      <c r="D2364" s="34">
        <f t="shared" si="149"/>
        <v>7.925457036121078E-2</v>
      </c>
    </row>
    <row r="2365" spans="1:4">
      <c r="A2365" s="7">
        <f t="shared" si="147"/>
        <v>1179</v>
      </c>
      <c r="B2365" s="4">
        <f t="shared" si="146"/>
        <v>0.20068517738451264</v>
      </c>
      <c r="C2365" s="4">
        <f t="shared" si="148"/>
        <v>2.1935659655549942</v>
      </c>
      <c r="D2365" s="34">
        <f t="shared" si="149"/>
        <v>7.9274612486547186E-2</v>
      </c>
    </row>
    <row r="2366" spans="1:4">
      <c r="A2366" s="7">
        <f t="shared" si="147"/>
        <v>1179.5</v>
      </c>
      <c r="B2366" s="4">
        <f t="shared" si="146"/>
        <v>0.20077830914030281</v>
      </c>
      <c r="C2366" s="4">
        <f t="shared" si="148"/>
        <v>2.1951389445308833</v>
      </c>
      <c r="D2366" s="34">
        <f t="shared" si="149"/>
        <v>7.9294661140308004E-2</v>
      </c>
    </row>
    <row r="2367" spans="1:4">
      <c r="A2367" s="7">
        <f t="shared" si="147"/>
        <v>1180</v>
      </c>
      <c r="B2367" s="4">
        <f t="shared" si="146"/>
        <v>0.20087144811990476</v>
      </c>
      <c r="C2367" s="4">
        <f t="shared" si="148"/>
        <v>2.1967126982716869</v>
      </c>
      <c r="D2367" s="34">
        <f t="shared" si="149"/>
        <v>7.9314716324800486E-2</v>
      </c>
    </row>
    <row r="2368" spans="1:4">
      <c r="A2368" s="7">
        <f t="shared" si="147"/>
        <v>1180.5</v>
      </c>
      <c r="B2368" s="4">
        <f t="shared" si="146"/>
        <v>0.20096459432387914</v>
      </c>
      <c r="C2368" s="4">
        <f t="shared" si="148"/>
        <v>2.1982872271590108</v>
      </c>
      <c r="D2368" s="34">
        <f t="shared" si="149"/>
        <v>7.9334778042332271E-2</v>
      </c>
    </row>
    <row r="2369" spans="1:4">
      <c r="A2369" s="7">
        <f t="shared" si="147"/>
        <v>1181</v>
      </c>
      <c r="B2369" s="4">
        <f t="shared" si="146"/>
        <v>0.20105774775278618</v>
      </c>
      <c r="C2369" s="4">
        <f t="shared" si="148"/>
        <v>2.1998625315746509</v>
      </c>
      <c r="D2369" s="34">
        <f t="shared" si="149"/>
        <v>7.9354846295212195E-2</v>
      </c>
    </row>
    <row r="2370" spans="1:4">
      <c r="A2370" s="7">
        <f t="shared" si="147"/>
        <v>1181.5</v>
      </c>
      <c r="B2370" s="4">
        <f t="shared" si="146"/>
        <v>0.20115090840718608</v>
      </c>
      <c r="C2370" s="4">
        <f t="shared" si="148"/>
        <v>2.2014386119005911</v>
      </c>
      <c r="D2370" s="34">
        <f t="shared" si="149"/>
        <v>7.937492108574995E-2</v>
      </c>
    </row>
    <row r="2371" spans="1:4">
      <c r="A2371" s="7">
        <f t="shared" si="147"/>
        <v>1182</v>
      </c>
      <c r="B2371" s="4">
        <f t="shared" si="146"/>
        <v>0.20124407628763952</v>
      </c>
      <c r="C2371" s="4">
        <f t="shared" si="148"/>
        <v>2.2030154685190033</v>
      </c>
      <c r="D2371" s="34">
        <f t="shared" si="149"/>
        <v>7.9395002416255897E-2</v>
      </c>
    </row>
    <row r="2372" spans="1:4">
      <c r="A2372" s="7">
        <f t="shared" si="147"/>
        <v>1182.5</v>
      </c>
      <c r="B2372" s="4">
        <f t="shared" si="146"/>
        <v>0.20133725139470715</v>
      </c>
      <c r="C2372" s="4">
        <f t="shared" si="148"/>
        <v>2.2045931018122462</v>
      </c>
      <c r="D2372" s="34">
        <f t="shared" si="149"/>
        <v>7.9415090289041257E-2</v>
      </c>
    </row>
    <row r="2373" spans="1:4">
      <c r="A2373" s="7">
        <f t="shared" si="147"/>
        <v>1183</v>
      </c>
      <c r="B2373" s="4">
        <f t="shared" si="146"/>
        <v>0.20143043372894898</v>
      </c>
      <c r="C2373" s="4">
        <f t="shared" si="148"/>
        <v>2.2061715121628702</v>
      </c>
      <c r="D2373" s="34">
        <f t="shared" si="149"/>
        <v>7.9435184706418471E-2</v>
      </c>
    </row>
    <row r="2374" spans="1:4">
      <c r="A2374" s="7">
        <f t="shared" si="147"/>
        <v>1183.5</v>
      </c>
      <c r="B2374" s="4">
        <f t="shared" si="146"/>
        <v>0.2015236232909261</v>
      </c>
      <c r="C2374" s="4">
        <f t="shared" si="148"/>
        <v>2.2077506999536105</v>
      </c>
      <c r="D2374" s="34">
        <f t="shared" si="149"/>
        <v>7.9455285670700301E-2</v>
      </c>
    </row>
    <row r="2375" spans="1:4">
      <c r="A2375" s="7">
        <f t="shared" si="147"/>
        <v>1184</v>
      </c>
      <c r="B2375" s="4">
        <f t="shared" si="146"/>
        <v>0.20161682008119897</v>
      </c>
      <c r="C2375" s="4">
        <f t="shared" si="148"/>
        <v>2.2093306655673928</v>
      </c>
      <c r="D2375" s="34">
        <f t="shared" si="149"/>
        <v>7.9475393184200716E-2</v>
      </c>
    </row>
    <row r="2376" spans="1:4">
      <c r="A2376" s="7">
        <f t="shared" si="147"/>
        <v>1184.5</v>
      </c>
      <c r="B2376" s="4">
        <f t="shared" si="146"/>
        <v>0.20171002410032823</v>
      </c>
      <c r="C2376" s="4">
        <f t="shared" si="148"/>
        <v>2.2109114093873306</v>
      </c>
      <c r="D2376" s="34">
        <f t="shared" si="149"/>
        <v>7.9495507249234446E-2</v>
      </c>
    </row>
    <row r="2377" spans="1:4">
      <c r="A2377" s="7">
        <f t="shared" si="147"/>
        <v>1185</v>
      </c>
      <c r="B2377" s="4">
        <f t="shared" si="146"/>
        <v>0.20180323534887434</v>
      </c>
      <c r="C2377" s="4">
        <f t="shared" si="148"/>
        <v>2.212492931796727</v>
      </c>
      <c r="D2377" s="34">
        <f t="shared" si="149"/>
        <v>7.9515627868117195E-2</v>
      </c>
    </row>
    <row r="2378" spans="1:4">
      <c r="A2378" s="7">
        <f t="shared" si="147"/>
        <v>1185.5</v>
      </c>
      <c r="B2378" s="4">
        <f t="shared" ref="B2378:B2441" si="150">(EXP($B$3*A2378*10^6))-1</f>
        <v>0.20189645382739863</v>
      </c>
      <c r="C2378" s="4">
        <f t="shared" si="148"/>
        <v>2.2140752331790718</v>
      </c>
      <c r="D2378" s="34">
        <f t="shared" si="149"/>
        <v>7.9535755043165152E-2</v>
      </c>
    </row>
    <row r="2379" spans="1:4">
      <c r="A2379" s="7">
        <f t="shared" si="147"/>
        <v>1186</v>
      </c>
      <c r="B2379" s="4">
        <f t="shared" si="150"/>
        <v>0.2019896795364613</v>
      </c>
      <c r="C2379" s="4">
        <f t="shared" si="148"/>
        <v>2.2156583139180483</v>
      </c>
      <c r="D2379" s="34">
        <f t="shared" si="149"/>
        <v>7.9555888776695935E-2</v>
      </c>
    </row>
    <row r="2380" spans="1:4">
      <c r="A2380" s="7">
        <f t="shared" si="147"/>
        <v>1186.5</v>
      </c>
      <c r="B2380" s="4">
        <f t="shared" si="150"/>
        <v>0.20208291247662369</v>
      </c>
      <c r="C2380" s="4">
        <f t="shared" si="148"/>
        <v>2.2172421743975228</v>
      </c>
      <c r="D2380" s="34">
        <f t="shared" si="149"/>
        <v>7.957602907102744E-2</v>
      </c>
    </row>
    <row r="2381" spans="1:4">
      <c r="A2381" s="7">
        <f t="shared" si="147"/>
        <v>1187</v>
      </c>
      <c r="B2381" s="4">
        <f t="shared" si="150"/>
        <v>0.20217615264844624</v>
      </c>
      <c r="C2381" s="4">
        <f t="shared" si="148"/>
        <v>2.2188268150015547</v>
      </c>
      <c r="D2381" s="34">
        <f t="shared" si="149"/>
        <v>7.9596175928478882E-2</v>
      </c>
    </row>
    <row r="2382" spans="1:4">
      <c r="A2382" s="7">
        <f t="shared" ref="A2382:A2445" si="151">A2381+0.5</f>
        <v>1187.5</v>
      </c>
      <c r="B2382" s="4">
        <f t="shared" si="150"/>
        <v>0.20226940005249028</v>
      </c>
      <c r="C2382" s="4">
        <f t="shared" ref="C2382:C2445" si="152">(EXP($B$4*A2382*10^6))-1</f>
        <v>2.2204122361143912</v>
      </c>
      <c r="D2382" s="34">
        <f t="shared" ref="D2382:D2445" si="153">(1/137.88)*(C2382/B2382)</f>
        <v>7.9616329351370002E-2</v>
      </c>
    </row>
    <row r="2383" spans="1:4">
      <c r="A2383" s="7">
        <f t="shared" si="151"/>
        <v>1188</v>
      </c>
      <c r="B2383" s="4">
        <f t="shared" si="150"/>
        <v>0.20236265468931647</v>
      </c>
      <c r="C2383" s="4">
        <f t="shared" si="152"/>
        <v>2.2219984381204694</v>
      </c>
      <c r="D2383" s="34">
        <f t="shared" si="153"/>
        <v>7.9636489342021652E-2</v>
      </c>
    </row>
    <row r="2384" spans="1:4">
      <c r="A2384" s="7">
        <f t="shared" si="151"/>
        <v>1188.5</v>
      </c>
      <c r="B2384" s="4">
        <f t="shared" si="150"/>
        <v>0.20245591655948592</v>
      </c>
      <c r="C2384" s="4">
        <f t="shared" si="152"/>
        <v>2.223585421404414</v>
      </c>
      <c r="D2384" s="34">
        <f t="shared" si="153"/>
        <v>7.9656655902755349E-2</v>
      </c>
    </row>
    <row r="2385" spans="1:4">
      <c r="A2385" s="7">
        <f t="shared" si="151"/>
        <v>1189</v>
      </c>
      <c r="B2385" s="4">
        <f t="shared" si="150"/>
        <v>0.20254918566355973</v>
      </c>
      <c r="C2385" s="4">
        <f t="shared" si="152"/>
        <v>2.225173186351042</v>
      </c>
      <c r="D2385" s="34">
        <f t="shared" si="153"/>
        <v>7.9676829035893598E-2</v>
      </c>
    </row>
    <row r="2386" spans="1:4">
      <c r="A2386" s="7">
        <f t="shared" si="151"/>
        <v>1189.5</v>
      </c>
      <c r="B2386" s="4">
        <f t="shared" si="150"/>
        <v>0.20264246200209901</v>
      </c>
      <c r="C2386" s="4">
        <f t="shared" si="152"/>
        <v>2.2267617333453584</v>
      </c>
      <c r="D2386" s="34">
        <f t="shared" si="153"/>
        <v>7.9697008743759734E-2</v>
      </c>
    </row>
    <row r="2387" spans="1:4">
      <c r="A2387" s="7">
        <f t="shared" si="151"/>
        <v>1190</v>
      </c>
      <c r="B2387" s="4">
        <f t="shared" si="150"/>
        <v>0.20273574557566487</v>
      </c>
      <c r="C2387" s="4">
        <f t="shared" si="152"/>
        <v>2.2283510627725573</v>
      </c>
      <c r="D2387" s="34">
        <f t="shared" si="153"/>
        <v>7.9717195028677884E-2</v>
      </c>
    </row>
    <row r="2388" spans="1:4">
      <c r="A2388" s="7">
        <f t="shared" si="151"/>
        <v>1190.5</v>
      </c>
      <c r="B2388" s="4">
        <f t="shared" si="150"/>
        <v>0.20282903638481842</v>
      </c>
      <c r="C2388" s="4">
        <f t="shared" si="152"/>
        <v>2.2299411750180234</v>
      </c>
      <c r="D2388" s="34">
        <f t="shared" si="153"/>
        <v>7.9737387892973161E-2</v>
      </c>
    </row>
    <row r="2389" spans="1:4">
      <c r="A2389" s="7">
        <f t="shared" si="151"/>
        <v>1191</v>
      </c>
      <c r="B2389" s="4">
        <f t="shared" si="150"/>
        <v>0.2029223344301212</v>
      </c>
      <c r="C2389" s="4">
        <f t="shared" si="152"/>
        <v>2.2315320704673303</v>
      </c>
      <c r="D2389" s="34">
        <f t="shared" si="153"/>
        <v>7.9757587338971328E-2</v>
      </c>
    </row>
    <row r="2390" spans="1:4">
      <c r="A2390" s="7">
        <f t="shared" si="151"/>
        <v>1191.5</v>
      </c>
      <c r="B2390" s="4">
        <f t="shared" si="150"/>
        <v>0.2030156397121341</v>
      </c>
      <c r="C2390" s="4">
        <f t="shared" si="152"/>
        <v>2.2331237495062419</v>
      </c>
      <c r="D2390" s="34">
        <f t="shared" si="153"/>
        <v>7.9777793368999275E-2</v>
      </c>
    </row>
    <row r="2391" spans="1:4">
      <c r="A2391" s="7">
        <f t="shared" si="151"/>
        <v>1192</v>
      </c>
      <c r="B2391" s="4">
        <f t="shared" si="150"/>
        <v>0.20310895223141867</v>
      </c>
      <c r="C2391" s="4">
        <f t="shared" si="152"/>
        <v>2.2347162125207145</v>
      </c>
      <c r="D2391" s="34">
        <f t="shared" si="153"/>
        <v>7.9798005985384612E-2</v>
      </c>
    </row>
    <row r="2392" spans="1:4">
      <c r="A2392" s="7">
        <f t="shared" si="151"/>
        <v>1192.5</v>
      </c>
      <c r="B2392" s="4">
        <f t="shared" si="150"/>
        <v>0.20320227198853602</v>
      </c>
      <c r="C2392" s="4">
        <f t="shared" si="152"/>
        <v>2.2363094598968902</v>
      </c>
      <c r="D2392" s="34">
        <f t="shared" si="153"/>
        <v>7.9818225190455866E-2</v>
      </c>
    </row>
    <row r="2393" spans="1:4">
      <c r="A2393" s="7">
        <f t="shared" si="151"/>
        <v>1193</v>
      </c>
      <c r="B2393" s="4">
        <f t="shared" si="150"/>
        <v>0.20329559898404792</v>
      </c>
      <c r="C2393" s="4">
        <f t="shared" si="152"/>
        <v>2.2379034920211041</v>
      </c>
      <c r="D2393" s="34">
        <f t="shared" si="153"/>
        <v>7.9838450986542228E-2</v>
      </c>
    </row>
    <row r="2394" spans="1:4">
      <c r="A2394" s="7">
        <f t="shared" si="151"/>
        <v>1193.5</v>
      </c>
      <c r="B2394" s="4">
        <f t="shared" si="150"/>
        <v>0.2033889332185157</v>
      </c>
      <c r="C2394" s="4">
        <f t="shared" si="152"/>
        <v>2.2394983092798806</v>
      </c>
      <c r="D2394" s="34">
        <f t="shared" si="153"/>
        <v>7.9858683375973988E-2</v>
      </c>
    </row>
    <row r="2395" spans="1:4">
      <c r="A2395" s="7">
        <f t="shared" si="151"/>
        <v>1194</v>
      </c>
      <c r="B2395" s="4">
        <f t="shared" si="150"/>
        <v>0.20348227469250069</v>
      </c>
      <c r="C2395" s="4">
        <f t="shared" si="152"/>
        <v>2.2410939120599354</v>
      </c>
      <c r="D2395" s="34">
        <f t="shared" si="153"/>
        <v>7.9878922361082266E-2</v>
      </c>
    </row>
    <row r="2396" spans="1:4">
      <c r="A2396" s="7">
        <f t="shared" si="151"/>
        <v>1194.5</v>
      </c>
      <c r="B2396" s="4">
        <f t="shared" si="150"/>
        <v>0.20357562340656443</v>
      </c>
      <c r="C2396" s="4">
        <f t="shared" si="152"/>
        <v>2.2426903007481727</v>
      </c>
      <c r="D2396" s="34">
        <f t="shared" si="153"/>
        <v>7.989916794419899E-2</v>
      </c>
    </row>
    <row r="2397" spans="1:4">
      <c r="A2397" s="7">
        <f t="shared" si="151"/>
        <v>1195</v>
      </c>
      <c r="B2397" s="4">
        <f t="shared" si="150"/>
        <v>0.20366897936126871</v>
      </c>
      <c r="C2397" s="4">
        <f t="shared" si="152"/>
        <v>2.2442874757316904</v>
      </c>
      <c r="D2397" s="34">
        <f t="shared" si="153"/>
        <v>7.9919420127656904E-2</v>
      </c>
    </row>
    <row r="2398" spans="1:4">
      <c r="A2398" s="7">
        <f t="shared" si="151"/>
        <v>1195.5</v>
      </c>
      <c r="B2398" s="4">
        <f t="shared" si="150"/>
        <v>0.20376234255717507</v>
      </c>
      <c r="C2398" s="4">
        <f t="shared" si="152"/>
        <v>2.2458854373977744</v>
      </c>
      <c r="D2398" s="34">
        <f t="shared" si="153"/>
        <v>7.9939678913789697E-2</v>
      </c>
    </row>
    <row r="2399" spans="1:4">
      <c r="A2399" s="7">
        <f t="shared" si="151"/>
        <v>1196</v>
      </c>
      <c r="B2399" s="4">
        <f t="shared" si="150"/>
        <v>0.20385571299484528</v>
      </c>
      <c r="C2399" s="4">
        <f t="shared" si="152"/>
        <v>2.2474841861339026</v>
      </c>
      <c r="D2399" s="34">
        <f t="shared" si="153"/>
        <v>7.9959944304931835E-2</v>
      </c>
    </row>
    <row r="2400" spans="1:4">
      <c r="A2400" s="7">
        <f t="shared" si="151"/>
        <v>1196.5</v>
      </c>
      <c r="B2400" s="4">
        <f t="shared" si="150"/>
        <v>0.20394909067484068</v>
      </c>
      <c r="C2400" s="4">
        <f t="shared" si="152"/>
        <v>2.2490837223277431</v>
      </c>
      <c r="D2400" s="34">
        <f t="shared" si="153"/>
        <v>7.998021630341888E-2</v>
      </c>
    </row>
    <row r="2401" spans="1:4">
      <c r="A2401" s="7">
        <f t="shared" si="151"/>
        <v>1197</v>
      </c>
      <c r="B2401" s="4">
        <f t="shared" si="150"/>
        <v>0.20404247559772348</v>
      </c>
      <c r="C2401" s="4">
        <f t="shared" si="152"/>
        <v>2.2506840463671556</v>
      </c>
      <c r="D2401" s="34">
        <f t="shared" si="153"/>
        <v>8.0000494911586922E-2</v>
      </c>
    </row>
    <row r="2402" spans="1:4">
      <c r="A2402" s="7">
        <f t="shared" si="151"/>
        <v>1197.5</v>
      </c>
      <c r="B2402" s="4">
        <f t="shared" si="150"/>
        <v>0.20413586776405501</v>
      </c>
      <c r="C2402" s="4">
        <f t="shared" si="152"/>
        <v>2.2522851586401891</v>
      </c>
      <c r="D2402" s="34">
        <f t="shared" si="153"/>
        <v>8.0020780131773189E-2</v>
      </c>
    </row>
    <row r="2403" spans="1:4">
      <c r="A2403" s="7">
        <f t="shared" si="151"/>
        <v>1198</v>
      </c>
      <c r="B2403" s="4">
        <f t="shared" si="150"/>
        <v>0.20422926717439749</v>
      </c>
      <c r="C2403" s="4">
        <f t="shared" si="152"/>
        <v>2.2538870595350882</v>
      </c>
      <c r="D2403" s="34">
        <f t="shared" si="153"/>
        <v>8.0041071966315658E-2</v>
      </c>
    </row>
    <row r="2404" spans="1:4">
      <c r="A2404" s="7">
        <f t="shared" si="151"/>
        <v>1198.5</v>
      </c>
      <c r="B2404" s="4">
        <f t="shared" si="150"/>
        <v>0.20432267382931291</v>
      </c>
      <c r="C2404" s="4">
        <f t="shared" si="152"/>
        <v>2.2554897494402826</v>
      </c>
      <c r="D2404" s="34">
        <f t="shared" si="153"/>
        <v>8.0061370417553013E-2</v>
      </c>
    </row>
    <row r="2405" spans="1:4">
      <c r="A2405" s="7">
        <f t="shared" si="151"/>
        <v>1199</v>
      </c>
      <c r="B2405" s="4">
        <f t="shared" si="150"/>
        <v>0.20441608772936259</v>
      </c>
      <c r="C2405" s="4">
        <f t="shared" si="152"/>
        <v>2.2570932287443979</v>
      </c>
      <c r="D2405" s="34">
        <f t="shared" si="153"/>
        <v>8.0081675487825271E-2</v>
      </c>
    </row>
    <row r="2406" spans="1:4">
      <c r="A2406" s="7">
        <f t="shared" si="151"/>
        <v>1199.5</v>
      </c>
      <c r="B2406" s="4">
        <f t="shared" si="150"/>
        <v>0.20450950887510921</v>
      </c>
      <c r="C2406" s="4">
        <f t="shared" si="152"/>
        <v>2.2586974978362488</v>
      </c>
      <c r="D2406" s="34">
        <f t="shared" si="153"/>
        <v>8.0101987179472728E-2</v>
      </c>
    </row>
    <row r="2407" spans="1:4">
      <c r="A2407" s="7">
        <f t="shared" si="151"/>
        <v>1200</v>
      </c>
      <c r="B2407" s="4">
        <f t="shared" si="150"/>
        <v>0.20460293726711432</v>
      </c>
      <c r="C2407" s="4">
        <f t="shared" si="152"/>
        <v>2.2603025571048421</v>
      </c>
      <c r="D2407" s="34">
        <f t="shared" si="153"/>
        <v>8.0122305494836996E-2</v>
      </c>
    </row>
    <row r="2408" spans="1:4">
      <c r="A2408" s="7">
        <f t="shared" si="151"/>
        <v>1200.5</v>
      </c>
      <c r="B2408" s="4">
        <f t="shared" si="150"/>
        <v>0.20469637290594012</v>
      </c>
      <c r="C2408" s="4">
        <f t="shared" si="152"/>
        <v>2.2619084069393778</v>
      </c>
      <c r="D2408" s="34">
        <f t="shared" si="153"/>
        <v>8.0142630436260395E-2</v>
      </c>
    </row>
    <row r="2409" spans="1:4">
      <c r="A2409" s="7">
        <f t="shared" si="151"/>
        <v>1201</v>
      </c>
      <c r="B2409" s="4">
        <f t="shared" si="150"/>
        <v>0.20478981579214861</v>
      </c>
      <c r="C2409" s="4">
        <f t="shared" si="152"/>
        <v>2.2635150477292454</v>
      </c>
      <c r="D2409" s="34">
        <f t="shared" si="153"/>
        <v>8.0162962006086108E-2</v>
      </c>
    </row>
    <row r="2410" spans="1:4">
      <c r="A2410" s="7">
        <f t="shared" si="151"/>
        <v>1201.5</v>
      </c>
      <c r="B2410" s="4">
        <f t="shared" si="150"/>
        <v>0.20488326592630224</v>
      </c>
      <c r="C2410" s="4">
        <f t="shared" si="152"/>
        <v>2.2651224798640266</v>
      </c>
      <c r="D2410" s="34">
        <f t="shared" si="153"/>
        <v>8.0183300206658092E-2</v>
      </c>
    </row>
    <row r="2411" spans="1:4">
      <c r="A2411" s="7">
        <f t="shared" si="151"/>
        <v>1202</v>
      </c>
      <c r="B2411" s="4">
        <f t="shared" si="150"/>
        <v>0.20497672330896299</v>
      </c>
      <c r="C2411" s="4">
        <f t="shared" si="152"/>
        <v>2.2667307037334963</v>
      </c>
      <c r="D2411" s="34">
        <f t="shared" si="153"/>
        <v>8.0203645040321361E-2</v>
      </c>
    </row>
    <row r="2412" spans="1:4">
      <c r="A2412" s="7">
        <f t="shared" si="151"/>
        <v>1202.5</v>
      </c>
      <c r="B2412" s="4">
        <f t="shared" si="150"/>
        <v>0.20507018794069287</v>
      </c>
      <c r="C2412" s="4">
        <f t="shared" si="152"/>
        <v>2.2683397197276194</v>
      </c>
      <c r="D2412" s="34">
        <f t="shared" si="153"/>
        <v>8.0223996509421761E-2</v>
      </c>
    </row>
    <row r="2413" spans="1:4">
      <c r="A2413" s="7">
        <f t="shared" si="151"/>
        <v>1203</v>
      </c>
      <c r="B2413" s="4">
        <f t="shared" si="150"/>
        <v>0.20516365982205453</v>
      </c>
      <c r="C2413" s="4">
        <f t="shared" si="152"/>
        <v>2.269949528236554</v>
      </c>
      <c r="D2413" s="34">
        <f t="shared" si="153"/>
        <v>8.024435461630583E-2</v>
      </c>
    </row>
    <row r="2414" spans="1:4">
      <c r="A2414" s="7">
        <f t="shared" si="151"/>
        <v>1203.5</v>
      </c>
      <c r="B2414" s="4">
        <f t="shared" si="150"/>
        <v>0.2052571389536102</v>
      </c>
      <c r="C2414" s="4">
        <f t="shared" si="152"/>
        <v>2.271560129650652</v>
      </c>
      <c r="D2414" s="34">
        <f t="shared" si="153"/>
        <v>8.0264719363321149E-2</v>
      </c>
    </row>
    <row r="2415" spans="1:4">
      <c r="A2415" s="7">
        <f t="shared" si="151"/>
        <v>1204</v>
      </c>
      <c r="B2415" s="4">
        <f t="shared" si="150"/>
        <v>0.2053506253359223</v>
      </c>
      <c r="C2415" s="4">
        <f t="shared" si="152"/>
        <v>2.2731715243604542</v>
      </c>
      <c r="D2415" s="34">
        <f t="shared" si="153"/>
        <v>8.0285090752816077E-2</v>
      </c>
    </row>
    <row r="2416" spans="1:4">
      <c r="A2416" s="7">
        <f t="shared" si="151"/>
        <v>1204.5</v>
      </c>
      <c r="B2416" s="4">
        <f t="shared" si="150"/>
        <v>0.20544411896955306</v>
      </c>
      <c r="C2416" s="4">
        <f t="shared" si="152"/>
        <v>2.2747837127566957</v>
      </c>
      <c r="D2416" s="34">
        <f t="shared" si="153"/>
        <v>8.0305468787139928E-2</v>
      </c>
    </row>
    <row r="2417" spans="1:4">
      <c r="A2417" s="7">
        <f t="shared" si="151"/>
        <v>1205</v>
      </c>
      <c r="B2417" s="4">
        <f t="shared" si="150"/>
        <v>0.20553761985506491</v>
      </c>
      <c r="C2417" s="4">
        <f t="shared" si="152"/>
        <v>2.2763966952303036</v>
      </c>
      <c r="D2417" s="34">
        <f t="shared" si="153"/>
        <v>8.0325853468642877E-2</v>
      </c>
    </row>
    <row r="2418" spans="1:4">
      <c r="A2418" s="7">
        <f t="shared" si="151"/>
        <v>1205.5</v>
      </c>
      <c r="B2418" s="4">
        <f t="shared" si="150"/>
        <v>0.20563112799302052</v>
      </c>
      <c r="C2418" s="4">
        <f t="shared" si="152"/>
        <v>2.2780104721723986</v>
      </c>
      <c r="D2418" s="34">
        <f t="shared" si="153"/>
        <v>8.0346244799675878E-2</v>
      </c>
    </row>
    <row r="2419" spans="1:4">
      <c r="A2419" s="7">
        <f t="shared" si="151"/>
        <v>1206</v>
      </c>
      <c r="B2419" s="4">
        <f t="shared" si="150"/>
        <v>0.20572464338398233</v>
      </c>
      <c r="C2419" s="4">
        <f t="shared" si="152"/>
        <v>2.279625043974292</v>
      </c>
      <c r="D2419" s="34">
        <f t="shared" si="153"/>
        <v>8.03666427825908E-2</v>
      </c>
    </row>
    <row r="2420" spans="1:4">
      <c r="A2420" s="7">
        <f t="shared" si="151"/>
        <v>1206.5</v>
      </c>
      <c r="B2420" s="4">
        <f t="shared" si="150"/>
        <v>0.20581816602851299</v>
      </c>
      <c r="C2420" s="4">
        <f t="shared" si="152"/>
        <v>2.2812404110274902</v>
      </c>
      <c r="D2420" s="34">
        <f t="shared" si="153"/>
        <v>8.038704741974044E-2</v>
      </c>
    </row>
    <row r="2421" spans="1:4">
      <c r="A2421" s="7">
        <f t="shared" si="151"/>
        <v>1207</v>
      </c>
      <c r="B2421" s="4">
        <f t="shared" si="150"/>
        <v>0.20591169592717518</v>
      </c>
      <c r="C2421" s="4">
        <f t="shared" si="152"/>
        <v>2.2828565737236906</v>
      </c>
      <c r="D2421" s="34">
        <f t="shared" si="153"/>
        <v>8.0407458713478347E-2</v>
      </c>
    </row>
    <row r="2422" spans="1:4">
      <c r="A2422" s="7">
        <f t="shared" si="151"/>
        <v>1207.5</v>
      </c>
      <c r="B2422" s="4">
        <f t="shared" si="150"/>
        <v>0.20600523308053131</v>
      </c>
      <c r="C2422" s="4">
        <f t="shared" si="152"/>
        <v>2.2844735324547845</v>
      </c>
      <c r="D2422" s="34">
        <f t="shared" si="153"/>
        <v>8.0427876666159137E-2</v>
      </c>
    </row>
    <row r="2423" spans="1:4">
      <c r="A2423" s="7">
        <f t="shared" si="151"/>
        <v>1208</v>
      </c>
      <c r="B2423" s="4">
        <f t="shared" si="150"/>
        <v>0.20609877748914429</v>
      </c>
      <c r="C2423" s="4">
        <f t="shared" si="152"/>
        <v>2.2860912876128556</v>
      </c>
      <c r="D2423" s="34">
        <f t="shared" si="153"/>
        <v>8.0448301280138093E-2</v>
      </c>
    </row>
    <row r="2424" spans="1:4">
      <c r="A2424" s="7">
        <f t="shared" si="151"/>
        <v>1208.5</v>
      </c>
      <c r="B2424" s="4">
        <f t="shared" si="150"/>
        <v>0.20619232915357677</v>
      </c>
      <c r="C2424" s="4">
        <f t="shared" si="152"/>
        <v>2.2877098395901814</v>
      </c>
      <c r="D2424" s="34">
        <f t="shared" si="153"/>
        <v>8.0468732557771511E-2</v>
      </c>
    </row>
    <row r="2425" spans="1:4">
      <c r="A2425" s="7">
        <f t="shared" si="151"/>
        <v>1209</v>
      </c>
      <c r="B2425" s="4">
        <f t="shared" si="150"/>
        <v>0.20628588807439185</v>
      </c>
      <c r="C2425" s="4">
        <f t="shared" si="152"/>
        <v>2.2893291887792309</v>
      </c>
      <c r="D2425" s="34">
        <f t="shared" si="153"/>
        <v>8.0489170501416324E-2</v>
      </c>
    </row>
    <row r="2426" spans="1:4">
      <c r="A2426" s="7">
        <f t="shared" si="151"/>
        <v>1209.5</v>
      </c>
      <c r="B2426" s="4">
        <f t="shared" si="150"/>
        <v>0.20637945425215198</v>
      </c>
      <c r="C2426" s="4">
        <f t="shared" si="152"/>
        <v>2.2909493355726709</v>
      </c>
      <c r="D2426" s="34">
        <f t="shared" si="153"/>
        <v>8.0509615113430799E-2</v>
      </c>
    </row>
    <row r="2427" spans="1:4">
      <c r="A2427" s="7">
        <f t="shared" si="151"/>
        <v>1210</v>
      </c>
      <c r="B2427" s="4">
        <f t="shared" si="150"/>
        <v>0.20647302768742026</v>
      </c>
      <c r="C2427" s="4">
        <f t="shared" si="152"/>
        <v>2.2925702803633552</v>
      </c>
      <c r="D2427" s="34">
        <f t="shared" si="153"/>
        <v>8.0530066396173577E-2</v>
      </c>
    </row>
    <row r="2428" spans="1:4">
      <c r="A2428" s="7">
        <f t="shared" si="151"/>
        <v>1210.5</v>
      </c>
      <c r="B2428" s="4">
        <f t="shared" si="150"/>
        <v>0.20656660838075958</v>
      </c>
      <c r="C2428" s="4">
        <f t="shared" si="152"/>
        <v>2.294192023544336</v>
      </c>
      <c r="D2428" s="34">
        <f t="shared" si="153"/>
        <v>8.0550524352004493E-2</v>
      </c>
    </row>
    <row r="2429" spans="1:4">
      <c r="A2429" s="7">
        <f t="shared" si="151"/>
        <v>1211</v>
      </c>
      <c r="B2429" s="4">
        <f t="shared" si="150"/>
        <v>0.20666019633273303</v>
      </c>
      <c r="C2429" s="4">
        <f t="shared" si="152"/>
        <v>2.2958145655088567</v>
      </c>
      <c r="D2429" s="34">
        <f t="shared" si="153"/>
        <v>8.0570988983284061E-2</v>
      </c>
    </row>
    <row r="2430" spans="1:4">
      <c r="A2430" s="7">
        <f t="shared" si="151"/>
        <v>1211.5</v>
      </c>
      <c r="B2430" s="4">
        <f t="shared" si="150"/>
        <v>0.2067537915439035</v>
      </c>
      <c r="C2430" s="4">
        <f t="shared" si="152"/>
        <v>2.2974379066503556</v>
      </c>
      <c r="D2430" s="34">
        <f t="shared" si="153"/>
        <v>8.0591460292373837E-2</v>
      </c>
    </row>
    <row r="2431" spans="1:4">
      <c r="A2431" s="7">
        <f t="shared" si="151"/>
        <v>1212</v>
      </c>
      <c r="B2431" s="4">
        <f t="shared" si="150"/>
        <v>0.2068473940148341</v>
      </c>
      <c r="C2431" s="4">
        <f t="shared" si="152"/>
        <v>2.2990620473624634</v>
      </c>
      <c r="D2431" s="34">
        <f t="shared" si="153"/>
        <v>8.0611938281636125E-2</v>
      </c>
    </row>
    <row r="2432" spans="1:4">
      <c r="A2432" s="7">
        <f t="shared" si="151"/>
        <v>1212.5</v>
      </c>
      <c r="B2432" s="4">
        <f t="shared" si="150"/>
        <v>0.2069410037460877</v>
      </c>
      <c r="C2432" s="4">
        <f t="shared" si="152"/>
        <v>2.3006869880390073</v>
      </c>
      <c r="D2432" s="34">
        <f t="shared" si="153"/>
        <v>8.0632422953434299E-2</v>
      </c>
    </row>
    <row r="2433" spans="1:4">
      <c r="A2433" s="7">
        <f t="shared" si="151"/>
        <v>1213</v>
      </c>
      <c r="B2433" s="4">
        <f t="shared" si="150"/>
        <v>0.20703462073822787</v>
      </c>
      <c r="C2433" s="4">
        <f t="shared" si="152"/>
        <v>2.3023127290740062</v>
      </c>
      <c r="D2433" s="34">
        <f t="shared" si="153"/>
        <v>8.0652914310132287E-2</v>
      </c>
    </row>
    <row r="2434" spans="1:4">
      <c r="A2434" s="7">
        <f t="shared" si="151"/>
        <v>1213.5</v>
      </c>
      <c r="B2434" s="4">
        <f t="shared" si="150"/>
        <v>0.20712824499181748</v>
      </c>
      <c r="C2434" s="4">
        <f t="shared" si="152"/>
        <v>2.3039392708616728</v>
      </c>
      <c r="D2434" s="34">
        <f t="shared" si="153"/>
        <v>8.067341235409517E-2</v>
      </c>
    </row>
    <row r="2435" spans="1:4">
      <c r="A2435" s="7">
        <f t="shared" si="151"/>
        <v>1214</v>
      </c>
      <c r="B2435" s="4">
        <f t="shared" si="150"/>
        <v>0.20722187650742008</v>
      </c>
      <c r="C2435" s="4">
        <f t="shared" si="152"/>
        <v>2.3055666137964157</v>
      </c>
      <c r="D2435" s="34">
        <f t="shared" si="153"/>
        <v>8.0693917087688694E-2</v>
      </c>
    </row>
    <row r="2436" spans="1:4">
      <c r="A2436" s="7">
        <f t="shared" si="151"/>
        <v>1214.5</v>
      </c>
      <c r="B2436" s="4">
        <f t="shared" si="150"/>
        <v>0.20731551528559855</v>
      </c>
      <c r="C2436" s="4">
        <f t="shared" si="152"/>
        <v>2.3071947582728369</v>
      </c>
      <c r="D2436" s="34">
        <f t="shared" si="153"/>
        <v>8.0714428513279785E-2</v>
      </c>
    </row>
    <row r="2437" spans="1:4">
      <c r="A2437" s="7">
        <f t="shared" si="151"/>
        <v>1215</v>
      </c>
      <c r="B2437" s="4">
        <f t="shared" si="150"/>
        <v>0.20740916132691645</v>
      </c>
      <c r="C2437" s="4">
        <f t="shared" si="152"/>
        <v>2.3088237046857314</v>
      </c>
      <c r="D2437" s="34">
        <f t="shared" si="153"/>
        <v>8.0734946633235896E-2</v>
      </c>
    </row>
    <row r="2438" spans="1:4">
      <c r="A2438" s="7">
        <f t="shared" si="151"/>
        <v>1215.5</v>
      </c>
      <c r="B2438" s="4">
        <f t="shared" si="150"/>
        <v>0.20750281463193709</v>
      </c>
      <c r="C2438" s="4">
        <f t="shared" si="152"/>
        <v>2.3104534534300929</v>
      </c>
      <c r="D2438" s="34">
        <f t="shared" si="153"/>
        <v>8.075547144992562E-2</v>
      </c>
    </row>
    <row r="2439" spans="1:4">
      <c r="A2439" s="7">
        <f t="shared" si="151"/>
        <v>1216</v>
      </c>
      <c r="B2439" s="4">
        <f t="shared" si="150"/>
        <v>0.20759647520122404</v>
      </c>
      <c r="C2439" s="4">
        <f t="shared" si="152"/>
        <v>2.312084004901104</v>
      </c>
      <c r="D2439" s="34">
        <f t="shared" si="153"/>
        <v>8.0776002965718199E-2</v>
      </c>
    </row>
    <row r="2440" spans="1:4">
      <c r="A2440" s="7">
        <f t="shared" si="151"/>
        <v>1216.5</v>
      </c>
      <c r="B2440" s="4">
        <f t="shared" si="150"/>
        <v>0.20769014303534061</v>
      </c>
      <c r="C2440" s="4">
        <f t="shared" si="152"/>
        <v>2.3137153594941453</v>
      </c>
      <c r="D2440" s="34">
        <f t="shared" si="153"/>
        <v>8.0796541182983947E-2</v>
      </c>
    </row>
    <row r="2441" spans="1:4">
      <c r="A2441" s="7">
        <f t="shared" si="151"/>
        <v>1217</v>
      </c>
      <c r="B2441" s="4">
        <f t="shared" si="150"/>
        <v>0.20778381813485014</v>
      </c>
      <c r="C2441" s="4">
        <f t="shared" si="152"/>
        <v>2.3153475176047924</v>
      </c>
      <c r="D2441" s="34">
        <f t="shared" si="153"/>
        <v>8.0817086104094063E-2</v>
      </c>
    </row>
    <row r="2442" spans="1:4">
      <c r="A2442" s="7">
        <f t="shared" si="151"/>
        <v>1217.5</v>
      </c>
      <c r="B2442" s="4">
        <f t="shared" ref="B2442:B2505" si="154">(EXP($B$3*A2442*10^6))-1</f>
        <v>0.20787750050031661</v>
      </c>
      <c r="C2442" s="4">
        <f t="shared" si="152"/>
        <v>2.3169804796288145</v>
      </c>
      <c r="D2442" s="34">
        <f t="shared" si="153"/>
        <v>8.0837637731420359E-2</v>
      </c>
    </row>
    <row r="2443" spans="1:4">
      <c r="A2443" s="7">
        <f t="shared" si="151"/>
        <v>1218</v>
      </c>
      <c r="B2443" s="4">
        <f t="shared" si="154"/>
        <v>0.20797119013230314</v>
      </c>
      <c r="C2443" s="4">
        <f t="shared" si="152"/>
        <v>2.3186142459621748</v>
      </c>
      <c r="D2443" s="34">
        <f t="shared" si="153"/>
        <v>8.0858196067335866E-2</v>
      </c>
    </row>
    <row r="2444" spans="1:4">
      <c r="A2444" s="7">
        <f t="shared" si="151"/>
        <v>1218.5</v>
      </c>
      <c r="B2444" s="4">
        <f t="shared" si="154"/>
        <v>0.20806488703137371</v>
      </c>
      <c r="C2444" s="4">
        <f t="shared" si="152"/>
        <v>2.3202488170010351</v>
      </c>
      <c r="D2444" s="34">
        <f t="shared" si="153"/>
        <v>8.0878761114214284E-2</v>
      </c>
    </row>
    <row r="2445" spans="1:4">
      <c r="A2445" s="7">
        <f t="shared" si="151"/>
        <v>1219</v>
      </c>
      <c r="B2445" s="4">
        <f t="shared" si="154"/>
        <v>0.20815859119809188</v>
      </c>
      <c r="C2445" s="4">
        <f t="shared" si="152"/>
        <v>2.3218841931417495</v>
      </c>
      <c r="D2445" s="34">
        <f t="shared" si="153"/>
        <v>8.0899332874430283E-2</v>
      </c>
    </row>
    <row r="2446" spans="1:4">
      <c r="A2446" s="7">
        <f t="shared" ref="A2446:A2509" si="155">A2445+0.5</f>
        <v>1219.5</v>
      </c>
      <c r="B2446" s="4">
        <f t="shared" si="154"/>
        <v>0.20825230263302119</v>
      </c>
      <c r="C2446" s="4">
        <f t="shared" ref="C2446:C2509" si="156">(EXP($B$4*A2446*10^6))-1</f>
        <v>2.323520374780867</v>
      </c>
      <c r="D2446" s="34">
        <f t="shared" ref="D2446:D2509" si="157">(1/137.88)*(C2446/B2446)</f>
        <v>8.0919911350359378E-2</v>
      </c>
    </row>
    <row r="2447" spans="1:4">
      <c r="A2447" s="7">
        <f t="shared" si="155"/>
        <v>1220</v>
      </c>
      <c r="B2447" s="4">
        <f t="shared" si="154"/>
        <v>0.20834602133672564</v>
      </c>
      <c r="C2447" s="4">
        <f t="shared" si="156"/>
        <v>2.3251573623151334</v>
      </c>
      <c r="D2447" s="34">
        <f t="shared" si="157"/>
        <v>8.0940496544377932E-2</v>
      </c>
    </row>
    <row r="2448" spans="1:4">
      <c r="A2448" s="7">
        <f t="shared" si="155"/>
        <v>1220.5</v>
      </c>
      <c r="B2448" s="4">
        <f t="shared" si="154"/>
        <v>0.208439747309769</v>
      </c>
      <c r="C2448" s="4">
        <f t="shared" si="156"/>
        <v>2.3267951561414892</v>
      </c>
      <c r="D2448" s="34">
        <f t="shared" si="157"/>
        <v>8.0961088458863212E-2</v>
      </c>
    </row>
    <row r="2449" spans="1:4">
      <c r="A2449" s="7">
        <f t="shared" si="155"/>
        <v>1221</v>
      </c>
      <c r="B2449" s="4">
        <f t="shared" si="154"/>
        <v>0.20853348055271503</v>
      </c>
      <c r="C2449" s="4">
        <f t="shared" si="156"/>
        <v>2.3284337566570699</v>
      </c>
      <c r="D2449" s="34">
        <f t="shared" si="157"/>
        <v>8.0981687096193411E-2</v>
      </c>
    </row>
    <row r="2450" spans="1:4">
      <c r="A2450" s="7">
        <f t="shared" si="155"/>
        <v>1221.5</v>
      </c>
      <c r="B2450" s="4">
        <f t="shared" si="154"/>
        <v>0.20862722106612774</v>
      </c>
      <c r="C2450" s="4">
        <f t="shared" si="156"/>
        <v>2.3300731642592094</v>
      </c>
      <c r="D2450" s="34">
        <f t="shared" si="157"/>
        <v>8.1002292458747557E-2</v>
      </c>
    </row>
    <row r="2451" spans="1:4">
      <c r="A2451" s="7">
        <f t="shared" si="155"/>
        <v>1222</v>
      </c>
      <c r="B2451" s="4">
        <f t="shared" si="154"/>
        <v>0.2087209688505709</v>
      </c>
      <c r="C2451" s="4">
        <f t="shared" si="156"/>
        <v>2.3317133793454334</v>
      </c>
      <c r="D2451" s="34">
        <f t="shared" si="157"/>
        <v>8.1022904548905636E-2</v>
      </c>
    </row>
    <row r="2452" spans="1:4">
      <c r="A2452" s="7">
        <f t="shared" si="155"/>
        <v>1222.5</v>
      </c>
      <c r="B2452" s="4">
        <f t="shared" si="154"/>
        <v>0.20881472390660871</v>
      </c>
      <c r="C2452" s="4">
        <f t="shared" si="156"/>
        <v>2.3333544023134651</v>
      </c>
      <c r="D2452" s="34">
        <f t="shared" si="157"/>
        <v>8.1043523369048298E-2</v>
      </c>
    </row>
    <row r="2453" spans="1:4">
      <c r="A2453" s="7">
        <f t="shared" si="155"/>
        <v>1223</v>
      </c>
      <c r="B2453" s="4">
        <f t="shared" si="154"/>
        <v>0.20890848623480496</v>
      </c>
      <c r="C2453" s="4">
        <f t="shared" si="156"/>
        <v>2.3349962335612244</v>
      </c>
      <c r="D2453" s="34">
        <f t="shared" si="157"/>
        <v>8.1064148921557375E-2</v>
      </c>
    </row>
    <row r="2454" spans="1:4">
      <c r="A2454" s="7">
        <f t="shared" si="155"/>
        <v>1223.5</v>
      </c>
      <c r="B2454" s="4">
        <f t="shared" si="154"/>
        <v>0.20900225583572385</v>
      </c>
      <c r="C2454" s="4">
        <f t="shared" si="156"/>
        <v>2.3366388734868258</v>
      </c>
      <c r="D2454" s="34">
        <f t="shared" si="157"/>
        <v>8.1084781208815376E-2</v>
      </c>
    </row>
    <row r="2455" spans="1:4">
      <c r="A2455" s="7">
        <f t="shared" si="155"/>
        <v>1224</v>
      </c>
      <c r="B2455" s="4">
        <f t="shared" si="154"/>
        <v>0.2090960327099296</v>
      </c>
      <c r="C2455" s="4">
        <f t="shared" si="156"/>
        <v>2.3382823224885803</v>
      </c>
      <c r="D2455" s="34">
        <f t="shared" si="157"/>
        <v>8.1105420233205675E-2</v>
      </c>
    </row>
    <row r="2456" spans="1:4">
      <c r="A2456" s="7">
        <f t="shared" si="155"/>
        <v>1224.5</v>
      </c>
      <c r="B2456" s="4">
        <f t="shared" si="154"/>
        <v>0.20918981685798599</v>
      </c>
      <c r="C2456" s="4">
        <f t="shared" si="156"/>
        <v>2.3399265809649967</v>
      </c>
      <c r="D2456" s="34">
        <f t="shared" si="157"/>
        <v>8.1126065997112806E-2</v>
      </c>
    </row>
    <row r="2457" spans="1:4">
      <c r="A2457" s="7">
        <f t="shared" si="155"/>
        <v>1225</v>
      </c>
      <c r="B2457" s="4">
        <f t="shared" si="154"/>
        <v>0.20928360828045767</v>
      </c>
      <c r="C2457" s="4">
        <f t="shared" si="156"/>
        <v>2.3415716493147776</v>
      </c>
      <c r="D2457" s="34">
        <f t="shared" si="157"/>
        <v>8.114671850292178E-2</v>
      </c>
    </row>
    <row r="2458" spans="1:4">
      <c r="A2458" s="7">
        <f t="shared" si="155"/>
        <v>1225.5</v>
      </c>
      <c r="B2458" s="4">
        <f t="shared" si="154"/>
        <v>0.20937740697790863</v>
      </c>
      <c r="C2458" s="4">
        <f t="shared" si="156"/>
        <v>2.3432175279368237</v>
      </c>
      <c r="D2458" s="34">
        <f t="shared" si="157"/>
        <v>8.1167377753018813E-2</v>
      </c>
    </row>
    <row r="2459" spans="1:4">
      <c r="A2459" s="7">
        <f t="shared" si="155"/>
        <v>1226</v>
      </c>
      <c r="B2459" s="4">
        <f t="shared" si="154"/>
        <v>0.20947121295090332</v>
      </c>
      <c r="C2459" s="4">
        <f t="shared" si="156"/>
        <v>2.3448642172302314</v>
      </c>
      <c r="D2459" s="34">
        <f t="shared" si="157"/>
        <v>8.1188043749790828E-2</v>
      </c>
    </row>
    <row r="2460" spans="1:4">
      <c r="A2460" s="7">
        <f t="shared" si="155"/>
        <v>1226.5</v>
      </c>
      <c r="B2460" s="4">
        <f t="shared" si="154"/>
        <v>0.20956502620000572</v>
      </c>
      <c r="C2460" s="4">
        <f t="shared" si="156"/>
        <v>2.3465117175942938</v>
      </c>
      <c r="D2460" s="34">
        <f t="shared" si="157"/>
        <v>8.1208716495625791E-2</v>
      </c>
    </row>
    <row r="2461" spans="1:4">
      <c r="A2461" s="7">
        <f t="shared" si="155"/>
        <v>1227</v>
      </c>
      <c r="B2461" s="4">
        <f t="shared" si="154"/>
        <v>0.20965884672578072</v>
      </c>
      <c r="C2461" s="4">
        <f t="shared" si="156"/>
        <v>2.3481600294284997</v>
      </c>
      <c r="D2461" s="34">
        <f t="shared" si="157"/>
        <v>8.122939599291229E-2</v>
      </c>
    </row>
    <row r="2462" spans="1:4">
      <c r="A2462" s="7">
        <f t="shared" si="155"/>
        <v>1227.5</v>
      </c>
      <c r="B2462" s="4">
        <f t="shared" si="154"/>
        <v>0.20975267452879232</v>
      </c>
      <c r="C2462" s="4">
        <f t="shared" si="156"/>
        <v>2.3498091531325382</v>
      </c>
      <c r="D2462" s="34">
        <f t="shared" si="157"/>
        <v>8.125008224404015E-2</v>
      </c>
    </row>
    <row r="2463" spans="1:4">
      <c r="A2463" s="7">
        <f t="shared" si="155"/>
        <v>1228</v>
      </c>
      <c r="B2463" s="4">
        <f t="shared" si="154"/>
        <v>0.20984650960960516</v>
      </c>
      <c r="C2463" s="4">
        <f t="shared" si="156"/>
        <v>2.3514590891062901</v>
      </c>
      <c r="D2463" s="34">
        <f t="shared" si="157"/>
        <v>8.1270775251399752E-2</v>
      </c>
    </row>
    <row r="2464" spans="1:4">
      <c r="A2464" s="7">
        <f t="shared" si="155"/>
        <v>1228.5</v>
      </c>
      <c r="B2464" s="4">
        <f t="shared" si="154"/>
        <v>0.20994035196878369</v>
      </c>
      <c r="C2464" s="4">
        <f t="shared" si="156"/>
        <v>2.3531098377498374</v>
      </c>
      <c r="D2464" s="34">
        <f t="shared" si="157"/>
        <v>8.1291475017382611E-2</v>
      </c>
    </row>
    <row r="2465" spans="1:4">
      <c r="A2465" s="7">
        <f t="shared" si="155"/>
        <v>1229</v>
      </c>
      <c r="B2465" s="4">
        <f t="shared" si="154"/>
        <v>0.21003420160689235</v>
      </c>
      <c r="C2465" s="4">
        <f t="shared" si="156"/>
        <v>2.3547613994634569</v>
      </c>
      <c r="D2465" s="34">
        <f t="shared" si="157"/>
        <v>8.1312181544380996E-2</v>
      </c>
    </row>
    <row r="2466" spans="1:4">
      <c r="A2466" s="7">
        <f t="shared" si="155"/>
        <v>1229.5</v>
      </c>
      <c r="B2466" s="4">
        <f t="shared" si="154"/>
        <v>0.21012805852449623</v>
      </c>
      <c r="C2466" s="4">
        <f t="shared" si="156"/>
        <v>2.3564137746476237</v>
      </c>
      <c r="D2466" s="34">
        <f t="shared" si="157"/>
        <v>8.1332894834787964E-2</v>
      </c>
    </row>
    <row r="2467" spans="1:4">
      <c r="A2467" s="7">
        <f t="shared" si="155"/>
        <v>1230</v>
      </c>
      <c r="B2467" s="4">
        <f t="shared" si="154"/>
        <v>0.21022192272215934</v>
      </c>
      <c r="C2467" s="4">
        <f t="shared" si="156"/>
        <v>2.3580669637030085</v>
      </c>
      <c r="D2467" s="34">
        <f t="shared" si="157"/>
        <v>8.1353614890997766E-2</v>
      </c>
    </row>
    <row r="2468" spans="1:4">
      <c r="A2468" s="7">
        <f t="shared" si="155"/>
        <v>1230.5</v>
      </c>
      <c r="B2468" s="4">
        <f t="shared" si="154"/>
        <v>0.21031579420044655</v>
      </c>
      <c r="C2468" s="4">
        <f t="shared" si="156"/>
        <v>2.3597209670304817</v>
      </c>
      <c r="D2468" s="34">
        <f t="shared" si="157"/>
        <v>8.1374341715405307E-2</v>
      </c>
    </row>
    <row r="2469" spans="1:4">
      <c r="A2469" s="7">
        <f t="shared" si="155"/>
        <v>1231</v>
      </c>
      <c r="B2469" s="4">
        <f t="shared" si="154"/>
        <v>0.21040967295992297</v>
      </c>
      <c r="C2469" s="4">
        <f t="shared" si="156"/>
        <v>2.3613757850311101</v>
      </c>
      <c r="D2469" s="34">
        <f t="shared" si="157"/>
        <v>8.1395075310406323E-2</v>
      </c>
    </row>
    <row r="2470" spans="1:4">
      <c r="A2470" s="7">
        <f t="shared" si="155"/>
        <v>1231.5</v>
      </c>
      <c r="B2470" s="4">
        <f t="shared" si="154"/>
        <v>0.21050355900115281</v>
      </c>
      <c r="C2470" s="4">
        <f t="shared" si="156"/>
        <v>2.3630314181061576</v>
      </c>
      <c r="D2470" s="34">
        <f t="shared" si="157"/>
        <v>8.1415815678397729E-2</v>
      </c>
    </row>
    <row r="2471" spans="1:4">
      <c r="A2471" s="7">
        <f t="shared" si="155"/>
        <v>1232</v>
      </c>
      <c r="B2471" s="4">
        <f t="shared" si="154"/>
        <v>0.21059745232470117</v>
      </c>
      <c r="C2471" s="4">
        <f t="shared" si="156"/>
        <v>2.3646878666570856</v>
      </c>
      <c r="D2471" s="34">
        <f t="shared" si="157"/>
        <v>8.1436562821777025E-2</v>
      </c>
    </row>
    <row r="2472" spans="1:4">
      <c r="A2472" s="7">
        <f t="shared" si="155"/>
        <v>1232.5</v>
      </c>
      <c r="B2472" s="4">
        <f t="shared" si="154"/>
        <v>0.21069135293113295</v>
      </c>
      <c r="C2472" s="4">
        <f t="shared" si="156"/>
        <v>2.3663451310855543</v>
      </c>
      <c r="D2472" s="34">
        <f t="shared" si="157"/>
        <v>8.1457316742942723E-2</v>
      </c>
    </row>
    <row r="2473" spans="1:4">
      <c r="A2473" s="7">
        <f t="shared" si="155"/>
        <v>1233</v>
      </c>
      <c r="B2473" s="4">
        <f t="shared" si="154"/>
        <v>0.21078526082101301</v>
      </c>
      <c r="C2473" s="4">
        <f t="shared" si="156"/>
        <v>2.3680032117934209</v>
      </c>
      <c r="D2473" s="34">
        <f t="shared" si="157"/>
        <v>8.147807744429425E-2</v>
      </c>
    </row>
    <row r="2474" spans="1:4">
      <c r="A2474" s="7">
        <f t="shared" si="155"/>
        <v>1233.5</v>
      </c>
      <c r="B2474" s="4">
        <f t="shared" si="154"/>
        <v>0.21087917599490624</v>
      </c>
      <c r="C2474" s="4">
        <f t="shared" si="156"/>
        <v>2.3696621091827406</v>
      </c>
      <c r="D2474" s="34">
        <f t="shared" si="157"/>
        <v>8.1498844928231867E-2</v>
      </c>
    </row>
    <row r="2475" spans="1:4">
      <c r="A2475" s="7">
        <f t="shared" si="155"/>
        <v>1234</v>
      </c>
      <c r="B2475" s="4">
        <f t="shared" si="154"/>
        <v>0.21097309845337753</v>
      </c>
      <c r="C2475" s="4">
        <f t="shared" si="156"/>
        <v>2.3713218236557672</v>
      </c>
      <c r="D2475" s="34">
        <f t="shared" si="157"/>
        <v>8.1519619197156834E-2</v>
      </c>
    </row>
    <row r="2476" spans="1:4">
      <c r="A2476" s="7">
        <f t="shared" si="155"/>
        <v>1234.5</v>
      </c>
      <c r="B2476" s="4">
        <f t="shared" si="154"/>
        <v>0.21106702819699219</v>
      </c>
      <c r="C2476" s="4">
        <f t="shared" si="156"/>
        <v>2.3729823556149516</v>
      </c>
      <c r="D2476" s="34">
        <f t="shared" si="157"/>
        <v>8.154040025347109E-2</v>
      </c>
    </row>
    <row r="2477" spans="1:4">
      <c r="A2477" s="7">
        <f t="shared" si="155"/>
        <v>1235</v>
      </c>
      <c r="B2477" s="4">
        <f t="shared" si="154"/>
        <v>0.21116096522631489</v>
      </c>
      <c r="C2477" s="4">
        <f t="shared" si="156"/>
        <v>2.3746437054629443</v>
      </c>
      <c r="D2477" s="34">
        <f t="shared" si="157"/>
        <v>8.1561188099577769E-2</v>
      </c>
    </row>
    <row r="2478" spans="1:4">
      <c r="A2478" s="7">
        <f t="shared" si="155"/>
        <v>1235.5</v>
      </c>
      <c r="B2478" s="4">
        <f t="shared" si="154"/>
        <v>0.21125490954191117</v>
      </c>
      <c r="C2478" s="4">
        <f t="shared" si="156"/>
        <v>2.3763058736025928</v>
      </c>
      <c r="D2478" s="34">
        <f t="shared" si="157"/>
        <v>8.1581982737880518E-2</v>
      </c>
    </row>
    <row r="2479" spans="1:4">
      <c r="A2479" s="7">
        <f t="shared" si="155"/>
        <v>1236</v>
      </c>
      <c r="B2479" s="4">
        <f t="shared" si="154"/>
        <v>0.21134886114434592</v>
      </c>
      <c r="C2479" s="4">
        <f t="shared" si="156"/>
        <v>2.3779688604369431</v>
      </c>
      <c r="D2479" s="34">
        <f t="shared" si="157"/>
        <v>8.160278417078419E-2</v>
      </c>
    </row>
    <row r="2480" spans="1:4">
      <c r="A2480" s="7">
        <f t="shared" si="155"/>
        <v>1236.5</v>
      </c>
      <c r="B2480" s="4">
        <f t="shared" si="154"/>
        <v>0.21144282003418469</v>
      </c>
      <c r="C2480" s="4">
        <f t="shared" si="156"/>
        <v>2.3796326663692415</v>
      </c>
      <c r="D2480" s="34">
        <f t="shared" si="157"/>
        <v>8.162359240069432E-2</v>
      </c>
    </row>
    <row r="2481" spans="1:4">
      <c r="A2481" s="7">
        <f t="shared" si="155"/>
        <v>1237</v>
      </c>
      <c r="B2481" s="4">
        <f t="shared" si="154"/>
        <v>0.21153678621199234</v>
      </c>
      <c r="C2481" s="4">
        <f t="shared" si="156"/>
        <v>2.3812972918029311</v>
      </c>
      <c r="D2481" s="34">
        <f t="shared" si="157"/>
        <v>8.1644407430017565E-2</v>
      </c>
    </row>
    <row r="2482" spans="1:4">
      <c r="A2482" s="7">
        <f t="shared" si="155"/>
        <v>1237.5</v>
      </c>
      <c r="B2482" s="4">
        <f t="shared" si="154"/>
        <v>0.21163075967833422</v>
      </c>
      <c r="C2482" s="4">
        <f t="shared" si="156"/>
        <v>2.3829627371416544</v>
      </c>
      <c r="D2482" s="34">
        <f t="shared" si="157"/>
        <v>8.1665229261161307E-2</v>
      </c>
    </row>
    <row r="2483" spans="1:4">
      <c r="A2483" s="7">
        <f t="shared" si="155"/>
        <v>1238</v>
      </c>
      <c r="B2483" s="4">
        <f t="shared" si="154"/>
        <v>0.21172474043377587</v>
      </c>
      <c r="C2483" s="4">
        <f t="shared" si="156"/>
        <v>2.3846290027892523</v>
      </c>
      <c r="D2483" s="34">
        <f t="shared" si="157"/>
        <v>8.1686057896533784E-2</v>
      </c>
    </row>
    <row r="2484" spans="1:4">
      <c r="A2484" s="7">
        <f t="shared" si="155"/>
        <v>1238.5</v>
      </c>
      <c r="B2484" s="4">
        <f t="shared" si="154"/>
        <v>0.21181872847888239</v>
      </c>
      <c r="C2484" s="4">
        <f t="shared" si="156"/>
        <v>2.3862960891497647</v>
      </c>
      <c r="D2484" s="34">
        <f t="shared" si="157"/>
        <v>8.1706893338544292E-2</v>
      </c>
    </row>
    <row r="2485" spans="1:4">
      <c r="A2485" s="7">
        <f t="shared" si="155"/>
        <v>1239</v>
      </c>
      <c r="B2485" s="4">
        <f t="shared" si="154"/>
        <v>0.21191272381421955</v>
      </c>
      <c r="C2485" s="4">
        <f t="shared" si="156"/>
        <v>2.3879639966274309</v>
      </c>
      <c r="D2485" s="34">
        <f t="shared" si="157"/>
        <v>8.1727735589602807E-2</v>
      </c>
    </row>
    <row r="2486" spans="1:4">
      <c r="A2486" s="7">
        <f t="shared" si="155"/>
        <v>1239.5</v>
      </c>
      <c r="B2486" s="4">
        <f t="shared" si="154"/>
        <v>0.21200672644035268</v>
      </c>
      <c r="C2486" s="4">
        <f t="shared" si="156"/>
        <v>2.3896327256266892</v>
      </c>
      <c r="D2486" s="34">
        <f t="shared" si="157"/>
        <v>8.1748584652120343E-2</v>
      </c>
    </row>
    <row r="2487" spans="1:4">
      <c r="A2487" s="7">
        <f t="shared" si="155"/>
        <v>1240</v>
      </c>
      <c r="B2487" s="4">
        <f t="shared" si="154"/>
        <v>0.2121007363578471</v>
      </c>
      <c r="C2487" s="4">
        <f t="shared" si="156"/>
        <v>2.3913022765521768</v>
      </c>
      <c r="D2487" s="34">
        <f t="shared" si="157"/>
        <v>8.1769440528508874E-2</v>
      </c>
    </row>
    <row r="2488" spans="1:4">
      <c r="A2488" s="7">
        <f t="shared" si="155"/>
        <v>1240.5</v>
      </c>
      <c r="B2488" s="4">
        <f t="shared" si="154"/>
        <v>0.21219475356726858</v>
      </c>
      <c r="C2488" s="4">
        <f t="shared" si="156"/>
        <v>2.3929726498087307</v>
      </c>
      <c r="D2488" s="34">
        <f t="shared" si="157"/>
        <v>8.1790303221181096E-2</v>
      </c>
    </row>
    <row r="2489" spans="1:4">
      <c r="A2489" s="7">
        <f t="shared" si="155"/>
        <v>1241</v>
      </c>
      <c r="B2489" s="4">
        <f t="shared" si="154"/>
        <v>0.21228877806918289</v>
      </c>
      <c r="C2489" s="4">
        <f t="shared" si="156"/>
        <v>2.3946438458013866</v>
      </c>
      <c r="D2489" s="34">
        <f t="shared" si="157"/>
        <v>8.1811172732550577E-2</v>
      </c>
    </row>
    <row r="2490" spans="1:4">
      <c r="A2490" s="7">
        <f t="shared" si="155"/>
        <v>1241.5</v>
      </c>
      <c r="B2490" s="4">
        <f t="shared" si="154"/>
        <v>0.21238280986415514</v>
      </c>
      <c r="C2490" s="4">
        <f t="shared" si="156"/>
        <v>2.3963158649353793</v>
      </c>
      <c r="D2490" s="34">
        <f t="shared" si="157"/>
        <v>8.1832049065032095E-2</v>
      </c>
    </row>
    <row r="2491" spans="1:4">
      <c r="A2491" s="7">
        <f t="shared" si="155"/>
        <v>1242</v>
      </c>
      <c r="B2491" s="4">
        <f t="shared" si="154"/>
        <v>0.21247684895275154</v>
      </c>
      <c r="C2491" s="4">
        <f t="shared" si="156"/>
        <v>2.3979887076161459</v>
      </c>
      <c r="D2491" s="34">
        <f t="shared" si="157"/>
        <v>8.1852932221040967E-2</v>
      </c>
    </row>
    <row r="2492" spans="1:4">
      <c r="A2492" s="7">
        <f t="shared" si="155"/>
        <v>1242.5</v>
      </c>
      <c r="B2492" s="4">
        <f t="shared" si="154"/>
        <v>0.21257089533553764</v>
      </c>
      <c r="C2492" s="4">
        <f t="shared" si="156"/>
        <v>2.3996623742493202</v>
      </c>
      <c r="D2492" s="34">
        <f t="shared" si="157"/>
        <v>8.1873822202993538E-2</v>
      </c>
    </row>
    <row r="2493" spans="1:4">
      <c r="A2493" s="7">
        <f t="shared" si="155"/>
        <v>1243</v>
      </c>
      <c r="B2493" s="4">
        <f t="shared" si="154"/>
        <v>0.21266494901307897</v>
      </c>
      <c r="C2493" s="4">
        <f t="shared" si="156"/>
        <v>2.401336865240737</v>
      </c>
      <c r="D2493" s="34">
        <f t="shared" si="157"/>
        <v>8.1894719013307193E-2</v>
      </c>
    </row>
    <row r="2494" spans="1:4">
      <c r="A2494" s="7">
        <f t="shared" si="155"/>
        <v>1243.5</v>
      </c>
      <c r="B2494" s="4">
        <f t="shared" si="154"/>
        <v>0.21275900998594177</v>
      </c>
      <c r="C2494" s="4">
        <f t="shared" si="156"/>
        <v>2.4030121809964307</v>
      </c>
      <c r="D2494" s="34">
        <f t="shared" si="157"/>
        <v>8.1915622654399903E-2</v>
      </c>
    </row>
    <row r="2495" spans="1:4">
      <c r="A2495" s="7">
        <f t="shared" si="155"/>
        <v>1244</v>
      </c>
      <c r="B2495" s="4">
        <f t="shared" si="154"/>
        <v>0.2128530782546918</v>
      </c>
      <c r="C2495" s="4">
        <f t="shared" si="156"/>
        <v>2.4046883219226363</v>
      </c>
      <c r="D2495" s="34">
        <f t="shared" si="157"/>
        <v>8.1936533128690744E-2</v>
      </c>
    </row>
    <row r="2496" spans="1:4">
      <c r="A2496" s="7">
        <f t="shared" si="155"/>
        <v>1244.5</v>
      </c>
      <c r="B2496" s="4">
        <f t="shared" si="154"/>
        <v>0.21294715381989482</v>
      </c>
      <c r="C2496" s="4">
        <f t="shared" si="156"/>
        <v>2.4063652884257878</v>
      </c>
      <c r="D2496" s="34">
        <f t="shared" si="157"/>
        <v>8.1957450438599713E-2</v>
      </c>
    </row>
    <row r="2497" spans="1:4">
      <c r="A2497" s="7">
        <f t="shared" si="155"/>
        <v>1245</v>
      </c>
      <c r="B2497" s="4">
        <f t="shared" si="154"/>
        <v>0.21304123668211683</v>
      </c>
      <c r="C2497" s="4">
        <f t="shared" si="156"/>
        <v>2.4080430809125208</v>
      </c>
      <c r="D2497" s="34">
        <f t="shared" si="157"/>
        <v>8.1978374586547637E-2</v>
      </c>
    </row>
    <row r="2498" spans="1:4">
      <c r="A2498" s="7">
        <f t="shared" si="155"/>
        <v>1245.5</v>
      </c>
      <c r="B2498" s="4">
        <f t="shared" si="154"/>
        <v>0.21313532684192382</v>
      </c>
      <c r="C2498" s="4">
        <f t="shared" si="156"/>
        <v>2.40972169978967</v>
      </c>
      <c r="D2498" s="34">
        <f t="shared" si="157"/>
        <v>8.1999305574956244E-2</v>
      </c>
    </row>
    <row r="2499" spans="1:4">
      <c r="A2499" s="7">
        <f t="shared" si="155"/>
        <v>1246</v>
      </c>
      <c r="B2499" s="4">
        <f t="shared" si="154"/>
        <v>0.21322942429988179</v>
      </c>
      <c r="C2499" s="4">
        <f t="shared" si="156"/>
        <v>2.4114011454642705</v>
      </c>
      <c r="D2499" s="34">
        <f t="shared" si="157"/>
        <v>8.2020243406248153E-2</v>
      </c>
    </row>
    <row r="2500" spans="1:4">
      <c r="A2500" s="7">
        <f t="shared" si="155"/>
        <v>1246.5</v>
      </c>
      <c r="B2500" s="4">
        <f t="shared" si="154"/>
        <v>0.21332352905655694</v>
      </c>
      <c r="C2500" s="4">
        <f t="shared" si="156"/>
        <v>2.4130814183435594</v>
      </c>
      <c r="D2500" s="34">
        <f t="shared" si="157"/>
        <v>8.2041188082846897E-2</v>
      </c>
    </row>
    <row r="2501" spans="1:4">
      <c r="A2501" s="7">
        <f t="shared" si="155"/>
        <v>1247</v>
      </c>
      <c r="B2501" s="4">
        <f t="shared" si="154"/>
        <v>0.21341764111251549</v>
      </c>
      <c r="C2501" s="4">
        <f t="shared" si="156"/>
        <v>2.4147625188349719</v>
      </c>
      <c r="D2501" s="34">
        <f t="shared" si="157"/>
        <v>8.2062139607176815E-2</v>
      </c>
    </row>
    <row r="2502" spans="1:4">
      <c r="A2502" s="7">
        <f t="shared" si="155"/>
        <v>1247.5</v>
      </c>
      <c r="B2502" s="4">
        <f t="shared" si="154"/>
        <v>0.21351176046832321</v>
      </c>
      <c r="C2502" s="4">
        <f t="shared" si="156"/>
        <v>2.4164444473461457</v>
      </c>
      <c r="D2502" s="34">
        <f t="shared" si="157"/>
        <v>8.2083097981663397E-2</v>
      </c>
    </row>
    <row r="2503" spans="1:4">
      <c r="A2503" s="7">
        <f t="shared" si="155"/>
        <v>1248</v>
      </c>
      <c r="B2503" s="4">
        <f t="shared" si="154"/>
        <v>0.21360588712454676</v>
      </c>
      <c r="C2503" s="4">
        <f t="shared" si="156"/>
        <v>2.4181272042849198</v>
      </c>
      <c r="D2503" s="34">
        <f t="shared" si="157"/>
        <v>8.210406320873273E-2</v>
      </c>
    </row>
    <row r="2504" spans="1:4">
      <c r="A2504" s="7">
        <f t="shared" si="155"/>
        <v>1248.5</v>
      </c>
      <c r="B2504" s="4">
        <f t="shared" si="154"/>
        <v>0.21370002108175212</v>
      </c>
      <c r="C2504" s="4">
        <f t="shared" si="156"/>
        <v>2.4198107900593322</v>
      </c>
      <c r="D2504" s="34">
        <f t="shared" si="157"/>
        <v>8.2125035290812012E-2</v>
      </c>
    </row>
    <row r="2505" spans="1:4">
      <c r="A2505" s="7">
        <f t="shared" si="155"/>
        <v>1249</v>
      </c>
      <c r="B2505" s="4">
        <f t="shared" si="154"/>
        <v>0.21379416234050597</v>
      </c>
      <c r="C2505" s="4">
        <f t="shared" si="156"/>
        <v>2.4214952050776235</v>
      </c>
      <c r="D2505" s="34">
        <f t="shared" si="157"/>
        <v>8.2146014230329162E-2</v>
      </c>
    </row>
    <row r="2506" spans="1:4">
      <c r="A2506" s="7">
        <f t="shared" si="155"/>
        <v>1249.5</v>
      </c>
      <c r="B2506" s="4">
        <f t="shared" ref="B2506:B2569" si="158">(EXP($B$3*A2506*10^6))-1</f>
        <v>0.21388831090137406</v>
      </c>
      <c r="C2506" s="4">
        <f t="shared" si="156"/>
        <v>2.4231804497482337</v>
      </c>
      <c r="D2506" s="34">
        <f t="shared" si="157"/>
        <v>8.2167000029713264E-2</v>
      </c>
    </row>
    <row r="2507" spans="1:4">
      <c r="A2507" s="7">
        <f t="shared" si="155"/>
        <v>1250</v>
      </c>
      <c r="B2507" s="4">
        <f t="shared" si="158"/>
        <v>0.21398246676492327</v>
      </c>
      <c r="C2507" s="4">
        <f t="shared" si="156"/>
        <v>2.4248665244798056</v>
      </c>
      <c r="D2507" s="34">
        <f t="shared" si="157"/>
        <v>8.2187992691394027E-2</v>
      </c>
    </row>
    <row r="2508" spans="1:4">
      <c r="A2508" s="7">
        <f t="shared" si="155"/>
        <v>1250.5</v>
      </c>
      <c r="B2508" s="4">
        <f t="shared" si="158"/>
        <v>0.21407662993171983</v>
      </c>
      <c r="C2508" s="4">
        <f t="shared" si="156"/>
        <v>2.4265534296811819</v>
      </c>
      <c r="D2508" s="34">
        <f t="shared" si="157"/>
        <v>8.2208992217802201E-2</v>
      </c>
    </row>
    <row r="2509" spans="1:4">
      <c r="A2509" s="7">
        <f t="shared" si="155"/>
        <v>1251</v>
      </c>
      <c r="B2509" s="4">
        <f t="shared" si="158"/>
        <v>0.21417080040233016</v>
      </c>
      <c r="C2509" s="4">
        <f t="shared" si="156"/>
        <v>2.4282411657614089</v>
      </c>
      <c r="D2509" s="34">
        <f t="shared" si="157"/>
        <v>8.2229998611369468E-2</v>
      </c>
    </row>
    <row r="2510" spans="1:4">
      <c r="A2510" s="7">
        <f t="shared" ref="A2510:A2573" si="159">A2509+0.5</f>
        <v>1251.5</v>
      </c>
      <c r="B2510" s="4">
        <f t="shared" si="158"/>
        <v>0.21426497817732115</v>
      </c>
      <c r="C2510" s="4">
        <f t="shared" ref="C2510:C2573" si="160">(EXP($B$4*A2510*10^6))-1</f>
        <v>2.4299297331297316</v>
      </c>
      <c r="D2510" s="34">
        <f t="shared" ref="D2510:D2573" si="161">(1/137.88)*(C2510/B2510)</f>
        <v>8.2251011874528185E-2</v>
      </c>
    </row>
    <row r="2511" spans="1:4">
      <c r="A2511" s="7">
        <f t="shared" si="159"/>
        <v>1252</v>
      </c>
      <c r="B2511" s="4">
        <f t="shared" si="158"/>
        <v>0.21435916325725879</v>
      </c>
      <c r="C2511" s="4">
        <f t="shared" si="160"/>
        <v>2.4316191321955984</v>
      </c>
      <c r="D2511" s="34">
        <f t="shared" si="161"/>
        <v>8.2272032009712059E-2</v>
      </c>
    </row>
    <row r="2512" spans="1:4">
      <c r="A2512" s="7">
        <f t="shared" si="159"/>
        <v>1252.5</v>
      </c>
      <c r="B2512" s="4">
        <f t="shared" si="158"/>
        <v>0.21445335564271018</v>
      </c>
      <c r="C2512" s="4">
        <f t="shared" si="160"/>
        <v>2.4333093633686582</v>
      </c>
      <c r="D2512" s="34">
        <f t="shared" si="161"/>
        <v>8.2293059019355158E-2</v>
      </c>
    </row>
    <row r="2513" spans="1:4">
      <c r="A2513" s="7">
        <f t="shared" si="159"/>
        <v>1253</v>
      </c>
      <c r="B2513" s="4">
        <f t="shared" si="158"/>
        <v>0.21454755533424175</v>
      </c>
      <c r="C2513" s="4">
        <f t="shared" si="160"/>
        <v>2.4350004270587626</v>
      </c>
      <c r="D2513" s="34">
        <f t="shared" si="161"/>
        <v>8.2314092905892838E-2</v>
      </c>
    </row>
    <row r="2514" spans="1:4">
      <c r="A2514" s="7">
        <f t="shared" si="159"/>
        <v>1253.5</v>
      </c>
      <c r="B2514" s="4">
        <f t="shared" si="158"/>
        <v>0.21464176233242038</v>
      </c>
      <c r="C2514" s="4">
        <f t="shared" si="160"/>
        <v>2.4366923236759646</v>
      </c>
      <c r="D2514" s="34">
        <f t="shared" si="161"/>
        <v>8.2335133671761151E-2</v>
      </c>
    </row>
    <row r="2515" spans="1:4">
      <c r="A2515" s="7">
        <f t="shared" si="159"/>
        <v>1254</v>
      </c>
      <c r="B2515" s="4">
        <f t="shared" si="158"/>
        <v>0.21473597663781252</v>
      </c>
      <c r="C2515" s="4">
        <f t="shared" si="160"/>
        <v>2.4383850536305198</v>
      </c>
      <c r="D2515" s="34">
        <f t="shared" si="161"/>
        <v>8.2356181319397287E-2</v>
      </c>
    </row>
    <row r="2516" spans="1:4">
      <c r="A2516" s="7">
        <f t="shared" si="159"/>
        <v>1254.5</v>
      </c>
      <c r="B2516" s="4">
        <f t="shared" si="158"/>
        <v>0.21483019825098526</v>
      </c>
      <c r="C2516" s="4">
        <f t="shared" si="160"/>
        <v>2.4400786173328854</v>
      </c>
      <c r="D2516" s="34">
        <f t="shared" si="161"/>
        <v>8.2377235851239058E-2</v>
      </c>
    </row>
    <row r="2517" spans="1:4">
      <c r="A2517" s="7">
        <f t="shared" si="159"/>
        <v>1255</v>
      </c>
      <c r="B2517" s="4">
        <f t="shared" si="158"/>
        <v>0.21492442717250526</v>
      </c>
      <c r="C2517" s="4">
        <f t="shared" si="160"/>
        <v>2.4417730151937205</v>
      </c>
      <c r="D2517" s="34">
        <f t="shared" si="161"/>
        <v>8.2398297269725362E-2</v>
      </c>
    </row>
    <row r="2518" spans="1:4">
      <c r="A2518" s="7">
        <f t="shared" si="159"/>
        <v>1255.5</v>
      </c>
      <c r="B2518" s="4">
        <f t="shared" si="158"/>
        <v>0.2150186634029394</v>
      </c>
      <c r="C2518" s="4">
        <f t="shared" si="160"/>
        <v>2.4434682476238865</v>
      </c>
      <c r="D2518" s="34">
        <f t="shared" si="161"/>
        <v>8.2419365577295955E-2</v>
      </c>
    </row>
    <row r="2519" spans="1:4">
      <c r="A2519" s="7">
        <f t="shared" si="159"/>
        <v>1256</v>
      </c>
      <c r="B2519" s="4">
        <f t="shared" si="158"/>
        <v>0.21511290694285456</v>
      </c>
      <c r="C2519" s="4">
        <f t="shared" si="160"/>
        <v>2.445164315034448</v>
      </c>
      <c r="D2519" s="34">
        <f t="shared" si="161"/>
        <v>8.244044077639151E-2</v>
      </c>
    </row>
    <row r="2520" spans="1:4">
      <c r="A2520" s="7">
        <f t="shared" si="159"/>
        <v>1256.5</v>
      </c>
      <c r="B2520" s="4">
        <f t="shared" si="158"/>
        <v>0.21520715779281785</v>
      </c>
      <c r="C2520" s="4">
        <f t="shared" si="160"/>
        <v>2.4468612178366711</v>
      </c>
      <c r="D2520" s="34">
        <f t="shared" si="161"/>
        <v>8.2461522869453546E-2</v>
      </c>
    </row>
    <row r="2521" spans="1:4">
      <c r="A2521" s="7">
        <f t="shared" si="159"/>
        <v>1257</v>
      </c>
      <c r="B2521" s="4">
        <f t="shared" si="158"/>
        <v>0.21530141595339614</v>
      </c>
      <c r="C2521" s="4">
        <f t="shared" si="160"/>
        <v>2.4485589564420245</v>
      </c>
      <c r="D2521" s="34">
        <f t="shared" si="161"/>
        <v>8.2482611858924554E-2</v>
      </c>
    </row>
    <row r="2522" spans="1:4">
      <c r="A2522" s="7">
        <f t="shared" si="159"/>
        <v>1257.5</v>
      </c>
      <c r="B2522" s="4">
        <f t="shared" si="158"/>
        <v>0.21539568142515653</v>
      </c>
      <c r="C2522" s="4">
        <f t="shared" si="160"/>
        <v>2.4502575312621806</v>
      </c>
      <c r="D2522" s="34">
        <f t="shared" si="161"/>
        <v>8.2503707747247912E-2</v>
      </c>
    </row>
    <row r="2523" spans="1:4">
      <c r="A2523" s="7">
        <f t="shared" si="159"/>
        <v>1258</v>
      </c>
      <c r="B2523" s="4">
        <f t="shared" si="158"/>
        <v>0.21548995420866635</v>
      </c>
      <c r="C2523" s="4">
        <f t="shared" si="160"/>
        <v>2.4519569427090135</v>
      </c>
      <c r="D2523" s="34">
        <f t="shared" si="161"/>
        <v>8.252481053686779E-2</v>
      </c>
    </row>
    <row r="2524" spans="1:4">
      <c r="A2524" s="7">
        <f t="shared" si="159"/>
        <v>1258.5</v>
      </c>
      <c r="B2524" s="4">
        <f t="shared" si="158"/>
        <v>0.21558423430449225</v>
      </c>
      <c r="C2524" s="4">
        <f t="shared" si="160"/>
        <v>2.4536571911946008</v>
      </c>
      <c r="D2524" s="34">
        <f t="shared" si="161"/>
        <v>8.254592023022958E-2</v>
      </c>
    </row>
    <row r="2525" spans="1:4">
      <c r="A2525" s="7">
        <f t="shared" si="159"/>
        <v>1259</v>
      </c>
      <c r="B2525" s="4">
        <f t="shared" si="158"/>
        <v>0.21567852171320179</v>
      </c>
      <c r="C2525" s="4">
        <f t="shared" si="160"/>
        <v>2.4553582771312223</v>
      </c>
      <c r="D2525" s="34">
        <f t="shared" si="161"/>
        <v>8.2567036829779214E-2</v>
      </c>
    </row>
    <row r="2526" spans="1:4">
      <c r="A2526" s="7">
        <f t="shared" si="159"/>
        <v>1259.5</v>
      </c>
      <c r="B2526" s="4">
        <f t="shared" si="158"/>
        <v>0.21577281643536228</v>
      </c>
      <c r="C2526" s="4">
        <f t="shared" si="160"/>
        <v>2.4570602009313611</v>
      </c>
      <c r="D2526" s="34">
        <f t="shared" si="161"/>
        <v>8.2588160337963623E-2</v>
      </c>
    </row>
    <row r="2527" spans="1:4">
      <c r="A2527" s="7">
        <f t="shared" si="159"/>
        <v>1260</v>
      </c>
      <c r="B2527" s="4">
        <f t="shared" si="158"/>
        <v>0.21586711847154039</v>
      </c>
      <c r="C2527" s="4">
        <f t="shared" si="160"/>
        <v>2.4587629630077048</v>
      </c>
      <c r="D2527" s="34">
        <f t="shared" si="161"/>
        <v>8.2609290757231016E-2</v>
      </c>
    </row>
    <row r="2528" spans="1:4">
      <c r="A2528" s="7">
        <f t="shared" si="159"/>
        <v>1260.5</v>
      </c>
      <c r="B2528" s="4">
        <f t="shared" si="158"/>
        <v>0.2159614278223041</v>
      </c>
      <c r="C2528" s="4">
        <f t="shared" si="160"/>
        <v>2.4604665637731431</v>
      </c>
      <c r="D2528" s="34">
        <f t="shared" si="161"/>
        <v>8.2630428090029934E-2</v>
      </c>
    </row>
    <row r="2529" spans="1:4">
      <c r="A2529" s="7">
        <f t="shared" si="159"/>
        <v>1261</v>
      </c>
      <c r="B2529" s="4">
        <f t="shared" si="158"/>
        <v>0.21605574448822051</v>
      </c>
      <c r="C2529" s="4">
        <f t="shared" si="160"/>
        <v>2.4621710036407687</v>
      </c>
      <c r="D2529" s="34">
        <f t="shared" si="161"/>
        <v>8.2651572338810167E-2</v>
      </c>
    </row>
    <row r="2530" spans="1:4">
      <c r="A2530" s="7">
        <f t="shared" si="159"/>
        <v>1261.5</v>
      </c>
      <c r="B2530" s="4">
        <f t="shared" si="158"/>
        <v>0.21615006846985696</v>
      </c>
      <c r="C2530" s="4">
        <f t="shared" si="160"/>
        <v>2.4638762830238785</v>
      </c>
      <c r="D2530" s="34">
        <f t="shared" si="161"/>
        <v>8.2672723506022394E-2</v>
      </c>
    </row>
    <row r="2531" spans="1:4">
      <c r="A2531" s="7">
        <f t="shared" si="159"/>
        <v>1262</v>
      </c>
      <c r="B2531" s="4">
        <f t="shared" si="158"/>
        <v>0.2162443997677812</v>
      </c>
      <c r="C2531" s="4">
        <f t="shared" si="160"/>
        <v>2.4655824023359725</v>
      </c>
      <c r="D2531" s="34">
        <f t="shared" si="161"/>
        <v>8.2693881594118029E-2</v>
      </c>
    </row>
    <row r="2532" spans="1:4">
      <c r="A2532" s="7">
        <f t="shared" si="159"/>
        <v>1262.5</v>
      </c>
      <c r="B2532" s="4">
        <f t="shared" si="158"/>
        <v>0.21633873838256013</v>
      </c>
      <c r="C2532" s="4">
        <f t="shared" si="160"/>
        <v>2.4672893619907543</v>
      </c>
      <c r="D2532" s="34">
        <f t="shared" si="161"/>
        <v>8.2715046605549736E-2</v>
      </c>
    </row>
    <row r="2533" spans="1:4">
      <c r="A2533" s="7">
        <f t="shared" si="159"/>
        <v>1263</v>
      </c>
      <c r="B2533" s="4">
        <f t="shared" si="158"/>
        <v>0.21643308431476194</v>
      </c>
      <c r="C2533" s="4">
        <f t="shared" si="160"/>
        <v>2.4689971624021321</v>
      </c>
      <c r="D2533" s="34">
        <f t="shared" si="161"/>
        <v>8.2736218542770634E-2</v>
      </c>
    </row>
    <row r="2534" spans="1:4">
      <c r="A2534" s="7">
        <f t="shared" si="159"/>
        <v>1263.5</v>
      </c>
      <c r="B2534" s="4">
        <f t="shared" si="158"/>
        <v>0.21652743756495374</v>
      </c>
      <c r="C2534" s="4">
        <f t="shared" si="160"/>
        <v>2.4707058039842176</v>
      </c>
      <c r="D2534" s="34">
        <f t="shared" si="161"/>
        <v>8.2757397408235178E-2</v>
      </c>
    </row>
    <row r="2535" spans="1:4">
      <c r="A2535" s="7">
        <f t="shared" si="159"/>
        <v>1264</v>
      </c>
      <c r="B2535" s="4">
        <f t="shared" si="158"/>
        <v>0.2166217981337033</v>
      </c>
      <c r="C2535" s="4">
        <f t="shared" si="160"/>
        <v>2.4724152871513252</v>
      </c>
      <c r="D2535" s="34">
        <f t="shared" si="161"/>
        <v>8.2778583204398459E-2</v>
      </c>
    </row>
    <row r="2536" spans="1:4">
      <c r="A2536" s="7">
        <f t="shared" si="159"/>
        <v>1264.5</v>
      </c>
      <c r="B2536" s="4">
        <f t="shared" si="158"/>
        <v>0.21671616602157839</v>
      </c>
      <c r="C2536" s="4">
        <f t="shared" si="160"/>
        <v>2.4741256123179758</v>
      </c>
      <c r="D2536" s="34">
        <f t="shared" si="161"/>
        <v>8.2799775933716568E-2</v>
      </c>
    </row>
    <row r="2537" spans="1:4">
      <c r="A2537" s="7">
        <f t="shared" si="159"/>
        <v>1265</v>
      </c>
      <c r="B2537" s="4">
        <f t="shared" si="158"/>
        <v>0.21681054122914678</v>
      </c>
      <c r="C2537" s="4">
        <f t="shared" si="160"/>
        <v>2.4758367798988923</v>
      </c>
      <c r="D2537" s="34">
        <f t="shared" si="161"/>
        <v>8.2820975598646457E-2</v>
      </c>
    </row>
    <row r="2538" spans="1:4">
      <c r="A2538" s="7">
        <f t="shared" si="159"/>
        <v>1265.5</v>
      </c>
      <c r="B2538" s="4">
        <f t="shared" si="158"/>
        <v>0.21690492375697579</v>
      </c>
      <c r="C2538" s="4">
        <f t="shared" si="160"/>
        <v>2.4775487903090019</v>
      </c>
      <c r="D2538" s="34">
        <f t="shared" si="161"/>
        <v>8.2842182201646172E-2</v>
      </c>
    </row>
    <row r="2539" spans="1:4">
      <c r="A2539" s="7">
        <f t="shared" si="159"/>
        <v>1266</v>
      </c>
      <c r="B2539" s="4">
        <f t="shared" si="158"/>
        <v>0.21699931360563385</v>
      </c>
      <c r="C2539" s="4">
        <f t="shared" si="160"/>
        <v>2.4792616439634387</v>
      </c>
      <c r="D2539" s="34">
        <f t="shared" si="161"/>
        <v>8.2863395745174345E-2</v>
      </c>
    </row>
    <row r="2540" spans="1:4">
      <c r="A2540" s="7">
        <f t="shared" si="159"/>
        <v>1266.5</v>
      </c>
      <c r="B2540" s="4">
        <f t="shared" si="158"/>
        <v>0.21709371077568829</v>
      </c>
      <c r="C2540" s="4">
        <f t="shared" si="160"/>
        <v>2.480975341277539</v>
      </c>
      <c r="D2540" s="34">
        <f t="shared" si="161"/>
        <v>8.2884616231690897E-2</v>
      </c>
    </row>
    <row r="2541" spans="1:4">
      <c r="A2541" s="7">
        <f t="shared" si="159"/>
        <v>1267</v>
      </c>
      <c r="B2541" s="4">
        <f t="shared" si="158"/>
        <v>0.21718811526770709</v>
      </c>
      <c r="C2541" s="4">
        <f t="shared" si="160"/>
        <v>2.4826898826668442</v>
      </c>
      <c r="D2541" s="34">
        <f t="shared" si="161"/>
        <v>8.2905843663656428E-2</v>
      </c>
    </row>
    <row r="2542" spans="1:4">
      <c r="A2542" s="7">
        <f t="shared" si="159"/>
        <v>1267.5</v>
      </c>
      <c r="B2542" s="4">
        <f t="shared" si="158"/>
        <v>0.21728252708225848</v>
      </c>
      <c r="C2542" s="4">
        <f t="shared" si="160"/>
        <v>2.4844052685470999</v>
      </c>
      <c r="D2542" s="34">
        <f t="shared" si="161"/>
        <v>8.2927078043532373E-2</v>
      </c>
    </row>
    <row r="2543" spans="1:4">
      <c r="A2543" s="7">
        <f t="shared" si="159"/>
        <v>1268</v>
      </c>
      <c r="B2543" s="4">
        <f t="shared" si="158"/>
        <v>0.21737694621991022</v>
      </c>
      <c r="C2543" s="4">
        <f t="shared" si="160"/>
        <v>2.4861214993342573</v>
      </c>
      <c r="D2543" s="34">
        <f t="shared" si="161"/>
        <v>8.2948319373781318E-2</v>
      </c>
    </row>
    <row r="2544" spans="1:4">
      <c r="A2544" s="7">
        <f t="shared" si="159"/>
        <v>1268.5</v>
      </c>
      <c r="B2544" s="4">
        <f t="shared" si="158"/>
        <v>0.21747137268123029</v>
      </c>
      <c r="C2544" s="4">
        <f t="shared" si="160"/>
        <v>2.4878385754444721</v>
      </c>
      <c r="D2544" s="34">
        <f t="shared" si="161"/>
        <v>8.2969567656866625E-2</v>
      </c>
    </row>
    <row r="2545" spans="1:4">
      <c r="A2545" s="7">
        <f t="shared" si="159"/>
        <v>1269</v>
      </c>
      <c r="B2545" s="4">
        <f t="shared" si="158"/>
        <v>0.21756580646678669</v>
      </c>
      <c r="C2545" s="4">
        <f t="shared" si="160"/>
        <v>2.4895564972941049</v>
      </c>
      <c r="D2545" s="34">
        <f t="shared" si="161"/>
        <v>8.2990822895252628E-2</v>
      </c>
    </row>
    <row r="2546" spans="1:4">
      <c r="A2546" s="7">
        <f t="shared" si="159"/>
        <v>1269.5</v>
      </c>
      <c r="B2546" s="4">
        <f t="shared" si="158"/>
        <v>0.21766024757714764</v>
      </c>
      <c r="C2546" s="4">
        <f t="shared" si="160"/>
        <v>2.4912752652997217</v>
      </c>
      <c r="D2546" s="34">
        <f t="shared" si="161"/>
        <v>8.3012085091404508E-2</v>
      </c>
    </row>
    <row r="2547" spans="1:4">
      <c r="A2547" s="7">
        <f t="shared" si="159"/>
        <v>1270</v>
      </c>
      <c r="B2547" s="4">
        <f t="shared" si="158"/>
        <v>0.21775469601288155</v>
      </c>
      <c r="C2547" s="4">
        <f t="shared" si="160"/>
        <v>2.4929948798780934</v>
      </c>
      <c r="D2547" s="34">
        <f t="shared" si="161"/>
        <v>8.3033354247788294E-2</v>
      </c>
    </row>
    <row r="2548" spans="1:4">
      <c r="A2548" s="7">
        <f t="shared" si="159"/>
        <v>1270.5</v>
      </c>
      <c r="B2548" s="4">
        <f t="shared" si="158"/>
        <v>0.21784915177455622</v>
      </c>
      <c r="C2548" s="4">
        <f t="shared" si="160"/>
        <v>2.494715341446196</v>
      </c>
      <c r="D2548" s="34">
        <f t="shared" si="161"/>
        <v>8.3054630366871163E-2</v>
      </c>
    </row>
    <row r="2549" spans="1:4">
      <c r="A2549" s="7">
        <f t="shared" si="159"/>
        <v>1271</v>
      </c>
      <c r="B2549" s="4">
        <f t="shared" si="158"/>
        <v>0.21794361486273983</v>
      </c>
      <c r="C2549" s="4">
        <f t="shared" si="160"/>
        <v>2.4964366504212117</v>
      </c>
      <c r="D2549" s="34">
        <f t="shared" si="161"/>
        <v>8.3075913451121086E-2</v>
      </c>
    </row>
    <row r="2550" spans="1:4">
      <c r="A2550" s="7">
        <f t="shared" si="159"/>
        <v>1271.5</v>
      </c>
      <c r="B2550" s="4">
        <f t="shared" si="158"/>
        <v>0.21803808527800106</v>
      </c>
      <c r="C2550" s="4">
        <f t="shared" si="160"/>
        <v>2.4981588072205261</v>
      </c>
      <c r="D2550" s="34">
        <f t="shared" si="161"/>
        <v>8.3097203503006797E-2</v>
      </c>
    </row>
    <row r="2551" spans="1:4">
      <c r="A2551" s="7">
        <f t="shared" si="159"/>
        <v>1272</v>
      </c>
      <c r="B2551" s="4">
        <f t="shared" si="158"/>
        <v>0.21813256302090811</v>
      </c>
      <c r="C2551" s="4">
        <f t="shared" si="160"/>
        <v>2.4998818122617337</v>
      </c>
      <c r="D2551" s="34">
        <f t="shared" si="161"/>
        <v>8.311850052499814E-2</v>
      </c>
    </row>
    <row r="2552" spans="1:4">
      <c r="A2552" s="7">
        <f t="shared" si="159"/>
        <v>1272.5</v>
      </c>
      <c r="B2552" s="4">
        <f t="shared" si="158"/>
        <v>0.2182270480920292</v>
      </c>
      <c r="C2552" s="4">
        <f t="shared" si="160"/>
        <v>2.5016056659626327</v>
      </c>
      <c r="D2552" s="34">
        <f t="shared" si="161"/>
        <v>8.3139804519565888E-2</v>
      </c>
    </row>
    <row r="2553" spans="1:4">
      <c r="A2553" s="7">
        <f t="shared" si="159"/>
        <v>1273</v>
      </c>
      <c r="B2553" s="4">
        <f t="shared" si="158"/>
        <v>0.21832154049193297</v>
      </c>
      <c r="C2553" s="4">
        <f t="shared" si="160"/>
        <v>2.5033303687412265</v>
      </c>
      <c r="D2553" s="34">
        <f t="shared" si="161"/>
        <v>8.316111548918155E-2</v>
      </c>
    </row>
    <row r="2554" spans="1:4">
      <c r="A2554" s="7">
        <f t="shared" si="159"/>
        <v>1273.5</v>
      </c>
      <c r="B2554" s="4">
        <f t="shared" si="158"/>
        <v>0.21841604022118744</v>
      </c>
      <c r="C2554" s="4">
        <f t="shared" si="160"/>
        <v>2.5050559210157251</v>
      </c>
      <c r="D2554" s="34">
        <f t="shared" si="161"/>
        <v>8.3182433436317843E-2</v>
      </c>
    </row>
    <row r="2555" spans="1:4">
      <c r="A2555" s="7">
        <f t="shared" si="159"/>
        <v>1274</v>
      </c>
      <c r="B2555" s="4">
        <f t="shared" si="158"/>
        <v>0.21851054728036168</v>
      </c>
      <c r="C2555" s="4">
        <f t="shared" si="160"/>
        <v>2.5067823232045452</v>
      </c>
      <c r="D2555" s="34">
        <f t="shared" si="161"/>
        <v>8.3203758363447997E-2</v>
      </c>
    </row>
    <row r="2556" spans="1:4">
      <c r="A2556" s="7">
        <f t="shared" si="159"/>
        <v>1274.5</v>
      </c>
      <c r="B2556" s="4">
        <f t="shared" si="158"/>
        <v>0.21860506167002391</v>
      </c>
      <c r="C2556" s="4">
        <f t="shared" si="160"/>
        <v>2.5085095757263085</v>
      </c>
      <c r="D2556" s="34">
        <f t="shared" si="161"/>
        <v>8.3225090273046504E-2</v>
      </c>
    </row>
    <row r="2557" spans="1:4">
      <c r="A2557" s="7">
        <f t="shared" si="159"/>
        <v>1275</v>
      </c>
      <c r="B2557" s="4">
        <f t="shared" si="158"/>
        <v>0.2186995833907428</v>
      </c>
      <c r="C2557" s="4">
        <f t="shared" si="160"/>
        <v>2.5102376789998431</v>
      </c>
      <c r="D2557" s="34">
        <f t="shared" si="161"/>
        <v>8.3246429167588648E-2</v>
      </c>
    </row>
    <row r="2558" spans="1:4">
      <c r="A2558" s="7">
        <f t="shared" si="159"/>
        <v>1275.5</v>
      </c>
      <c r="B2558" s="4">
        <f t="shared" si="158"/>
        <v>0.218794112443087</v>
      </c>
      <c r="C2558" s="4">
        <f t="shared" si="160"/>
        <v>2.5119666334441839</v>
      </c>
      <c r="D2558" s="34">
        <f t="shared" si="161"/>
        <v>8.3267775049550616E-2</v>
      </c>
    </row>
    <row r="2559" spans="1:4">
      <c r="A2559" s="7">
        <f t="shared" si="159"/>
        <v>1276</v>
      </c>
      <c r="B2559" s="4">
        <f t="shared" si="158"/>
        <v>0.21888864882762515</v>
      </c>
      <c r="C2559" s="4">
        <f t="shared" si="160"/>
        <v>2.5136964394785721</v>
      </c>
      <c r="D2559" s="34">
        <f t="shared" si="161"/>
        <v>8.328912792140955E-2</v>
      </c>
    </row>
    <row r="2560" spans="1:4">
      <c r="A2560" s="7">
        <f t="shared" si="159"/>
        <v>1276.5</v>
      </c>
      <c r="B2560" s="4">
        <f t="shared" si="158"/>
        <v>0.21898319254492593</v>
      </c>
      <c r="C2560" s="4">
        <f t="shared" si="160"/>
        <v>2.5154270975224549</v>
      </c>
      <c r="D2560" s="34">
        <f t="shared" si="161"/>
        <v>8.3310487785643511E-2</v>
      </c>
    </row>
    <row r="2561" spans="1:4">
      <c r="A2561" s="7">
        <f t="shared" si="159"/>
        <v>1277</v>
      </c>
      <c r="B2561" s="4">
        <f t="shared" si="158"/>
        <v>0.21907774359555821</v>
      </c>
      <c r="C2561" s="4">
        <f t="shared" si="160"/>
        <v>2.5171586079954866</v>
      </c>
      <c r="D2561" s="34">
        <f t="shared" si="161"/>
        <v>8.333185464473146E-2</v>
      </c>
    </row>
    <row r="2562" spans="1:4">
      <c r="A2562" s="7">
        <f t="shared" si="159"/>
        <v>1277.5</v>
      </c>
      <c r="B2562" s="4">
        <f t="shared" si="158"/>
        <v>0.21917230198009086</v>
      </c>
      <c r="C2562" s="4">
        <f t="shared" si="160"/>
        <v>2.5188909713175267</v>
      </c>
      <c r="D2562" s="34">
        <f t="shared" si="161"/>
        <v>8.3353228501153162E-2</v>
      </c>
    </row>
    <row r="2563" spans="1:4">
      <c r="A2563" s="7">
        <f t="shared" si="159"/>
        <v>1278</v>
      </c>
      <c r="B2563" s="4">
        <f t="shared" si="158"/>
        <v>0.21926686769909254</v>
      </c>
      <c r="C2563" s="4">
        <f t="shared" si="160"/>
        <v>2.5206241879086448</v>
      </c>
      <c r="D2563" s="34">
        <f t="shared" si="161"/>
        <v>8.3374609357389579E-2</v>
      </c>
    </row>
    <row r="2564" spans="1:4">
      <c r="A2564" s="7">
        <f t="shared" si="159"/>
        <v>1278.5</v>
      </c>
      <c r="B2564" s="4">
        <f t="shared" si="158"/>
        <v>0.21936144075313235</v>
      </c>
      <c r="C2564" s="4">
        <f t="shared" si="160"/>
        <v>2.5223582581891146</v>
      </c>
      <c r="D2564" s="34">
        <f t="shared" si="161"/>
        <v>8.3395997215922363E-2</v>
      </c>
    </row>
    <row r="2565" spans="1:4">
      <c r="A2565" s="7">
        <f t="shared" si="159"/>
        <v>1279</v>
      </c>
      <c r="B2565" s="4">
        <f t="shared" si="158"/>
        <v>0.21945602114277896</v>
      </c>
      <c r="C2565" s="4">
        <f t="shared" si="160"/>
        <v>2.5240931825794175</v>
      </c>
      <c r="D2565" s="34">
        <f t="shared" si="161"/>
        <v>8.3417392079234237E-2</v>
      </c>
    </row>
    <row r="2566" spans="1:4">
      <c r="A2566" s="7">
        <f t="shared" si="159"/>
        <v>1279.5</v>
      </c>
      <c r="B2566" s="4">
        <f t="shared" si="158"/>
        <v>0.21955060886860167</v>
      </c>
      <c r="C2566" s="4">
        <f t="shared" si="160"/>
        <v>2.5258289615002423</v>
      </c>
      <c r="D2566" s="34">
        <f t="shared" si="161"/>
        <v>8.3438793949808646E-2</v>
      </c>
    </row>
    <row r="2567" spans="1:4">
      <c r="A2567" s="7">
        <f t="shared" si="159"/>
        <v>1280</v>
      </c>
      <c r="B2567" s="4">
        <f t="shared" si="158"/>
        <v>0.21964520393116937</v>
      </c>
      <c r="C2567" s="4">
        <f t="shared" si="160"/>
        <v>2.5275655953724843</v>
      </c>
      <c r="D2567" s="34">
        <f t="shared" si="161"/>
        <v>8.3460202830130142E-2</v>
      </c>
    </row>
    <row r="2568" spans="1:4">
      <c r="A2568" s="7">
        <f t="shared" si="159"/>
        <v>1280.5</v>
      </c>
      <c r="B2568" s="4">
        <f t="shared" si="158"/>
        <v>0.21973980633105117</v>
      </c>
      <c r="C2568" s="4">
        <f t="shared" si="160"/>
        <v>2.5293030846172471</v>
      </c>
      <c r="D2568" s="34">
        <f t="shared" si="161"/>
        <v>8.3481618722684114E-2</v>
      </c>
    </row>
    <row r="2569" spans="1:4">
      <c r="A2569" s="7">
        <f t="shared" si="159"/>
        <v>1281</v>
      </c>
      <c r="B2569" s="4">
        <f t="shared" si="158"/>
        <v>0.21983441606881615</v>
      </c>
      <c r="C2569" s="4">
        <f t="shared" si="160"/>
        <v>2.5310414296558412</v>
      </c>
      <c r="D2569" s="34">
        <f t="shared" si="161"/>
        <v>8.350304162995692E-2</v>
      </c>
    </row>
    <row r="2570" spans="1:4">
      <c r="A2570" s="7">
        <f t="shared" si="159"/>
        <v>1281.5</v>
      </c>
      <c r="B2570" s="4">
        <f t="shared" ref="B2570:B2633" si="162">(EXP($B$3*A2570*10^6))-1</f>
        <v>0.21992903314503365</v>
      </c>
      <c r="C2570" s="4">
        <f t="shared" si="160"/>
        <v>2.5327806309097847</v>
      </c>
      <c r="D2570" s="34">
        <f t="shared" si="161"/>
        <v>8.3524471554435736E-2</v>
      </c>
    </row>
    <row r="2571" spans="1:4">
      <c r="A2571" s="7">
        <f t="shared" si="159"/>
        <v>1282</v>
      </c>
      <c r="B2571" s="4">
        <f t="shared" si="162"/>
        <v>0.22002365756027253</v>
      </c>
      <c r="C2571" s="4">
        <f t="shared" si="160"/>
        <v>2.5345206888008027</v>
      </c>
      <c r="D2571" s="34">
        <f t="shared" si="161"/>
        <v>8.3545908498608878E-2</v>
      </c>
    </row>
    <row r="2572" spans="1:4">
      <c r="A2572" s="7">
        <f t="shared" si="159"/>
        <v>1282.5</v>
      </c>
      <c r="B2572" s="4">
        <f t="shared" si="162"/>
        <v>0.22011828931510236</v>
      </c>
      <c r="C2572" s="4">
        <f t="shared" si="160"/>
        <v>2.536261603750829</v>
      </c>
      <c r="D2572" s="34">
        <f t="shared" si="161"/>
        <v>8.3567352464965314E-2</v>
      </c>
    </row>
    <row r="2573" spans="1:4">
      <c r="A2573" s="7">
        <f t="shared" si="159"/>
        <v>1283</v>
      </c>
      <c r="B2573" s="4">
        <f t="shared" si="162"/>
        <v>0.22021292841009243</v>
      </c>
      <c r="C2573" s="4">
        <f t="shared" si="160"/>
        <v>2.5380033761820053</v>
      </c>
      <c r="D2573" s="34">
        <f t="shared" si="161"/>
        <v>8.3588803455995092E-2</v>
      </c>
    </row>
    <row r="2574" spans="1:4">
      <c r="A2574" s="7">
        <f t="shared" ref="A2574:A2637" si="163">A2573+0.5</f>
        <v>1283.5</v>
      </c>
      <c r="B2574" s="4">
        <f t="shared" si="162"/>
        <v>0.22030757484581187</v>
      </c>
      <c r="C2574" s="4">
        <f t="shared" ref="C2574:C2637" si="164">(EXP($B$4*A2574*10^6))-1</f>
        <v>2.5397460065166793</v>
      </c>
      <c r="D2574" s="34">
        <f t="shared" ref="D2574:D2637" si="165">(1/137.88)*(C2574/B2574)</f>
        <v>8.3610261474189207E-2</v>
      </c>
    </row>
    <row r="2575" spans="1:4">
      <c r="A2575" s="7">
        <f t="shared" si="163"/>
        <v>1284</v>
      </c>
      <c r="B2575" s="4">
        <f t="shared" si="162"/>
        <v>0.22040222862283021</v>
      </c>
      <c r="C2575" s="4">
        <f t="shared" si="164"/>
        <v>2.5414894951774096</v>
      </c>
      <c r="D2575" s="34">
        <f t="shared" si="165"/>
        <v>8.3631726522039498E-2</v>
      </c>
    </row>
    <row r="2576" spans="1:4">
      <c r="A2576" s="7">
        <f t="shared" si="163"/>
        <v>1284.5</v>
      </c>
      <c r="B2576" s="4">
        <f t="shared" si="162"/>
        <v>0.22049688974171677</v>
      </c>
      <c r="C2576" s="4">
        <f t="shared" si="164"/>
        <v>2.5432338425869609</v>
      </c>
      <c r="D2576" s="34">
        <f t="shared" si="165"/>
        <v>8.3653198602038806E-2</v>
      </c>
    </row>
    <row r="2577" spans="1:4">
      <c r="A2577" s="7">
        <f t="shared" si="163"/>
        <v>1285</v>
      </c>
      <c r="B2577" s="4">
        <f t="shared" si="162"/>
        <v>0.2205915582030411</v>
      </c>
      <c r="C2577" s="4">
        <f t="shared" si="164"/>
        <v>2.5449790491683073</v>
      </c>
      <c r="D2577" s="34">
        <f t="shared" si="165"/>
        <v>8.3674677716680815E-2</v>
      </c>
    </row>
    <row r="2578" spans="1:4">
      <c r="A2578" s="7">
        <f t="shared" si="163"/>
        <v>1285.5</v>
      </c>
      <c r="B2578" s="4">
        <f t="shared" si="162"/>
        <v>0.22068623400737297</v>
      </c>
      <c r="C2578" s="4">
        <f t="shared" si="164"/>
        <v>2.5467251153446302</v>
      </c>
      <c r="D2578" s="34">
        <f t="shared" si="165"/>
        <v>8.3696163868460086E-2</v>
      </c>
    </row>
    <row r="2579" spans="1:4">
      <c r="A2579" s="7">
        <f t="shared" si="163"/>
        <v>1286</v>
      </c>
      <c r="B2579" s="4">
        <f t="shared" si="162"/>
        <v>0.22078091715528148</v>
      </c>
      <c r="C2579" s="4">
        <f t="shared" si="164"/>
        <v>2.5484720415393194</v>
      </c>
      <c r="D2579" s="34">
        <f t="shared" si="165"/>
        <v>8.3717657059872344E-2</v>
      </c>
    </row>
    <row r="2580" spans="1:4">
      <c r="A2580" s="7">
        <f t="shared" si="163"/>
        <v>1286.5</v>
      </c>
      <c r="B2580" s="4">
        <f t="shared" si="162"/>
        <v>0.22087560764733638</v>
      </c>
      <c r="C2580" s="4">
        <f t="shared" si="164"/>
        <v>2.5502198281759747</v>
      </c>
      <c r="D2580" s="34">
        <f t="shared" si="165"/>
        <v>8.3739157293414052E-2</v>
      </c>
    </row>
    <row r="2581" spans="1:4">
      <c r="A2581" s="7">
        <f t="shared" si="163"/>
        <v>1287</v>
      </c>
      <c r="B2581" s="4">
        <f t="shared" si="162"/>
        <v>0.22097030548410768</v>
      </c>
      <c r="C2581" s="4">
        <f t="shared" si="164"/>
        <v>2.5519684756784025</v>
      </c>
      <c r="D2581" s="34">
        <f t="shared" si="165"/>
        <v>8.3760664571582474E-2</v>
      </c>
    </row>
    <row r="2582" spans="1:4">
      <c r="A2582" s="7">
        <f t="shared" si="163"/>
        <v>1287.5</v>
      </c>
      <c r="B2582" s="4">
        <f t="shared" si="162"/>
        <v>0.22106501066616446</v>
      </c>
      <c r="C2582" s="4">
        <f t="shared" si="164"/>
        <v>2.5537179844706199</v>
      </c>
      <c r="D2582" s="34">
        <f t="shared" si="165"/>
        <v>8.3782178896876211E-2</v>
      </c>
    </row>
    <row r="2583" spans="1:4">
      <c r="A2583" s="7">
        <f t="shared" si="163"/>
        <v>1288</v>
      </c>
      <c r="B2583" s="4">
        <f t="shared" si="162"/>
        <v>0.22115972319407717</v>
      </c>
      <c r="C2583" s="4">
        <f t="shared" si="164"/>
        <v>2.5554683549768518</v>
      </c>
      <c r="D2583" s="34">
        <f t="shared" si="165"/>
        <v>8.3803700271794276E-2</v>
      </c>
    </row>
    <row r="2584" spans="1:4">
      <c r="A2584" s="7">
        <f t="shared" si="163"/>
        <v>1288.5</v>
      </c>
      <c r="B2584" s="4">
        <f t="shared" si="162"/>
        <v>0.22125444306841491</v>
      </c>
      <c r="C2584" s="4">
        <f t="shared" si="164"/>
        <v>2.5572195876215318</v>
      </c>
      <c r="D2584" s="34">
        <f t="shared" si="165"/>
        <v>8.3825228698837115E-2</v>
      </c>
    </row>
    <row r="2585" spans="1:4">
      <c r="A2585" s="7">
        <f t="shared" si="163"/>
        <v>1289</v>
      </c>
      <c r="B2585" s="4">
        <f t="shared" si="162"/>
        <v>0.2213491702897481</v>
      </c>
      <c r="C2585" s="4">
        <f t="shared" si="164"/>
        <v>2.558971682829303</v>
      </c>
      <c r="D2585" s="34">
        <f t="shared" si="165"/>
        <v>8.3846764180505656E-2</v>
      </c>
    </row>
    <row r="2586" spans="1:4">
      <c r="A2586" s="7">
        <f t="shared" si="163"/>
        <v>1289.5</v>
      </c>
      <c r="B2586" s="4">
        <f t="shared" si="162"/>
        <v>0.22144390485864607</v>
      </c>
      <c r="C2586" s="4">
        <f t="shared" si="164"/>
        <v>2.560724641025018</v>
      </c>
      <c r="D2586" s="34">
        <f t="shared" si="165"/>
        <v>8.3868306719302135E-2</v>
      </c>
    </row>
    <row r="2587" spans="1:4">
      <c r="A2587" s="7">
        <f t="shared" si="163"/>
        <v>1290</v>
      </c>
      <c r="B2587" s="4">
        <f t="shared" si="162"/>
        <v>0.22153864677567925</v>
      </c>
      <c r="C2587" s="4">
        <f t="shared" si="164"/>
        <v>2.5624784626337385</v>
      </c>
      <c r="D2587" s="34">
        <f t="shared" si="165"/>
        <v>8.3889856317729369E-2</v>
      </c>
    </row>
    <row r="2588" spans="1:4">
      <c r="A2588" s="7">
        <f t="shared" si="163"/>
        <v>1290.5</v>
      </c>
      <c r="B2588" s="4">
        <f t="shared" si="162"/>
        <v>0.22163339604141719</v>
      </c>
      <c r="C2588" s="4">
        <f t="shared" si="164"/>
        <v>2.564233148080735</v>
      </c>
      <c r="D2588" s="34">
        <f t="shared" si="165"/>
        <v>8.3911412978291453E-2</v>
      </c>
    </row>
    <row r="2589" spans="1:4">
      <c r="A2589" s="7">
        <f t="shared" si="163"/>
        <v>1291</v>
      </c>
      <c r="B2589" s="4">
        <f t="shared" si="162"/>
        <v>0.22172815265643009</v>
      </c>
      <c r="C2589" s="4">
        <f t="shared" si="164"/>
        <v>2.5659886977914876</v>
      </c>
      <c r="D2589" s="34">
        <f t="shared" si="165"/>
        <v>8.3932976703493117E-2</v>
      </c>
    </row>
    <row r="2590" spans="1:4">
      <c r="A2590" s="7">
        <f t="shared" si="163"/>
        <v>1291.5</v>
      </c>
      <c r="B2590" s="4">
        <f t="shared" si="162"/>
        <v>0.22182291662128817</v>
      </c>
      <c r="C2590" s="4">
        <f t="shared" si="164"/>
        <v>2.5677451121916866</v>
      </c>
      <c r="D2590" s="34">
        <f t="shared" si="165"/>
        <v>8.3954547495840082E-2</v>
      </c>
    </row>
    <row r="2591" spans="1:4">
      <c r="A2591" s="7">
        <f t="shared" si="163"/>
        <v>1292</v>
      </c>
      <c r="B2591" s="4">
        <f t="shared" si="162"/>
        <v>0.22191768793656119</v>
      </c>
      <c r="C2591" s="4">
        <f t="shared" si="164"/>
        <v>2.569502391707231</v>
      </c>
      <c r="D2591" s="34">
        <f t="shared" si="165"/>
        <v>8.3976125357839188E-2</v>
      </c>
    </row>
    <row r="2592" spans="1:4">
      <c r="A2592" s="7">
        <f t="shared" si="163"/>
        <v>1292.5</v>
      </c>
      <c r="B2592" s="4">
        <f t="shared" si="162"/>
        <v>0.22201246660281937</v>
      </c>
      <c r="C2592" s="4">
        <f t="shared" si="164"/>
        <v>2.5712605367642309</v>
      </c>
      <c r="D2592" s="34">
        <f t="shared" si="165"/>
        <v>8.3997710291998054E-2</v>
      </c>
    </row>
    <row r="2593" spans="1:4">
      <c r="A2593" s="7">
        <f t="shared" si="163"/>
        <v>1293</v>
      </c>
      <c r="B2593" s="4">
        <f t="shared" si="162"/>
        <v>0.22210725262063291</v>
      </c>
      <c r="C2593" s="4">
        <f t="shared" si="164"/>
        <v>2.5730195477890048</v>
      </c>
      <c r="D2593" s="34">
        <f t="shared" si="165"/>
        <v>8.4019302300825188E-2</v>
      </c>
    </row>
    <row r="2594" spans="1:4">
      <c r="A2594" s="7">
        <f t="shared" si="163"/>
        <v>1293.5</v>
      </c>
      <c r="B2594" s="4">
        <f t="shared" si="162"/>
        <v>0.22220204599057203</v>
      </c>
      <c r="C2594" s="4">
        <f t="shared" si="164"/>
        <v>2.5747794252080825</v>
      </c>
      <c r="D2594" s="34">
        <f t="shared" si="165"/>
        <v>8.4040901386830166E-2</v>
      </c>
    </row>
    <row r="2595" spans="1:4">
      <c r="A2595" s="7">
        <f t="shared" si="163"/>
        <v>1294</v>
      </c>
      <c r="B2595" s="4">
        <f t="shared" si="162"/>
        <v>0.22229684671320737</v>
      </c>
      <c r="C2595" s="4">
        <f t="shared" si="164"/>
        <v>2.5765401694482026</v>
      </c>
      <c r="D2595" s="34">
        <f t="shared" si="165"/>
        <v>8.4062507552523202E-2</v>
      </c>
    </row>
    <row r="2596" spans="1:4">
      <c r="A2596" s="7">
        <f t="shared" si="163"/>
        <v>1294.5</v>
      </c>
      <c r="B2596" s="4">
        <f t="shared" si="162"/>
        <v>0.22239165478910872</v>
      </c>
      <c r="C2596" s="4">
        <f t="shared" si="164"/>
        <v>2.5783017809363153</v>
      </c>
      <c r="D2596" s="34">
        <f t="shared" si="165"/>
        <v>8.4084120800415926E-2</v>
      </c>
    </row>
    <row r="2597" spans="1:4">
      <c r="A2597" s="7">
        <f t="shared" si="163"/>
        <v>1295</v>
      </c>
      <c r="B2597" s="4">
        <f t="shared" si="162"/>
        <v>0.22248647021884649</v>
      </c>
      <c r="C2597" s="4">
        <f t="shared" si="164"/>
        <v>2.5800642600995789</v>
      </c>
      <c r="D2597" s="34">
        <f t="shared" si="165"/>
        <v>8.4105741133020523E-2</v>
      </c>
    </row>
    <row r="2598" spans="1:4">
      <c r="A2598" s="7">
        <f t="shared" si="163"/>
        <v>1295.5</v>
      </c>
      <c r="B2598" s="4">
        <f t="shared" si="162"/>
        <v>0.22258129300299156</v>
      </c>
      <c r="C2598" s="4">
        <f t="shared" si="164"/>
        <v>2.5818276073653652</v>
      </c>
      <c r="D2598" s="34">
        <f t="shared" si="165"/>
        <v>8.4127368552850107E-2</v>
      </c>
    </row>
    <row r="2599" spans="1:4">
      <c r="A2599" s="7">
        <f t="shared" si="163"/>
        <v>1296</v>
      </c>
      <c r="B2599" s="4">
        <f t="shared" si="162"/>
        <v>0.22267612314211371</v>
      </c>
      <c r="C2599" s="4">
        <f t="shared" si="164"/>
        <v>2.5835918231612549</v>
      </c>
      <c r="D2599" s="34">
        <f t="shared" si="165"/>
        <v>8.4149003062419084E-2</v>
      </c>
    </row>
    <row r="2600" spans="1:4">
      <c r="A2600" s="7">
        <f t="shared" si="163"/>
        <v>1296.5</v>
      </c>
      <c r="B2600" s="4">
        <f t="shared" si="162"/>
        <v>0.22277096063678403</v>
      </c>
      <c r="C2600" s="4">
        <f t="shared" si="164"/>
        <v>2.5853569079150382</v>
      </c>
      <c r="D2600" s="34">
        <f t="shared" si="165"/>
        <v>8.4170644664242303E-2</v>
      </c>
    </row>
    <row r="2601" spans="1:4">
      <c r="A2601" s="7">
        <f t="shared" si="163"/>
        <v>1297</v>
      </c>
      <c r="B2601" s="4">
        <f t="shared" si="162"/>
        <v>0.22286580548757273</v>
      </c>
      <c r="C2601" s="4">
        <f t="shared" si="164"/>
        <v>2.5871228620547173</v>
      </c>
      <c r="D2601" s="34">
        <f t="shared" si="165"/>
        <v>8.419229336083589E-2</v>
      </c>
    </row>
    <row r="2602" spans="1:4">
      <c r="A2602" s="7">
        <f t="shared" si="163"/>
        <v>1297.5</v>
      </c>
      <c r="B2602" s="4">
        <f t="shared" si="162"/>
        <v>0.22296065769505047</v>
      </c>
      <c r="C2602" s="4">
        <f t="shared" si="164"/>
        <v>2.5888896860085056</v>
      </c>
      <c r="D2602" s="34">
        <f t="shared" si="165"/>
        <v>8.4213949154716805E-2</v>
      </c>
    </row>
    <row r="2603" spans="1:4">
      <c r="A2603" s="7">
        <f t="shared" si="163"/>
        <v>1298</v>
      </c>
      <c r="B2603" s="4">
        <f t="shared" si="162"/>
        <v>0.22305551725978789</v>
      </c>
      <c r="C2603" s="4">
        <f t="shared" si="164"/>
        <v>2.5906573802048261</v>
      </c>
      <c r="D2603" s="34">
        <f t="shared" si="165"/>
        <v>8.4235612048402936E-2</v>
      </c>
    </row>
    <row r="2604" spans="1:4">
      <c r="A2604" s="7">
        <f t="shared" si="163"/>
        <v>1298.5</v>
      </c>
      <c r="B2604" s="4">
        <f t="shared" si="162"/>
        <v>0.22315038418235567</v>
      </c>
      <c r="C2604" s="4">
        <f t="shared" si="164"/>
        <v>2.5924259450723137</v>
      </c>
      <c r="D2604" s="34">
        <f t="shared" si="165"/>
        <v>8.4257282044413059E-2</v>
      </c>
    </row>
    <row r="2605" spans="1:4">
      <c r="A2605" s="7">
        <f t="shared" si="163"/>
        <v>1299</v>
      </c>
      <c r="B2605" s="4">
        <f t="shared" si="162"/>
        <v>0.22324525846332444</v>
      </c>
      <c r="C2605" s="4">
        <f t="shared" si="164"/>
        <v>2.5941953810398144</v>
      </c>
      <c r="D2605" s="34">
        <f t="shared" si="165"/>
        <v>8.4278959145267007E-2</v>
      </c>
    </row>
    <row r="2606" spans="1:4">
      <c r="A2606" s="7">
        <f t="shared" si="163"/>
        <v>1299.5</v>
      </c>
      <c r="B2606" s="4">
        <f t="shared" si="162"/>
        <v>0.22334014010326508</v>
      </c>
      <c r="C2606" s="4">
        <f t="shared" si="164"/>
        <v>2.5959656885363853</v>
      </c>
      <c r="D2606" s="34">
        <f t="shared" si="165"/>
        <v>8.430064335348543E-2</v>
      </c>
    </row>
    <row r="2607" spans="1:4">
      <c r="A2607" s="7">
        <f t="shared" si="163"/>
        <v>1300</v>
      </c>
      <c r="B2607" s="4">
        <f t="shared" si="162"/>
        <v>0.22343502910274826</v>
      </c>
      <c r="C2607" s="4">
        <f t="shared" si="164"/>
        <v>2.5977368679912942</v>
      </c>
      <c r="D2607" s="34">
        <f t="shared" si="165"/>
        <v>8.4322334671589977E-2</v>
      </c>
    </row>
    <row r="2608" spans="1:4">
      <c r="A2608" s="7">
        <f t="shared" si="163"/>
        <v>1300.5</v>
      </c>
      <c r="B2608" s="4">
        <f t="shared" si="162"/>
        <v>0.22352992546234485</v>
      </c>
      <c r="C2608" s="4">
        <f t="shared" si="164"/>
        <v>2.599508919834022</v>
      </c>
      <c r="D2608" s="34">
        <f t="shared" si="165"/>
        <v>8.4344033102103255E-2</v>
      </c>
    </row>
    <row r="2609" spans="1:4">
      <c r="A2609" s="7">
        <f t="shared" si="163"/>
        <v>1301</v>
      </c>
      <c r="B2609" s="4">
        <f t="shared" si="162"/>
        <v>0.22362482918262594</v>
      </c>
      <c r="C2609" s="4">
        <f t="shared" si="164"/>
        <v>2.6012818444942578</v>
      </c>
      <c r="D2609" s="34">
        <f t="shared" si="165"/>
        <v>8.4365738647548608E-2</v>
      </c>
    </row>
    <row r="2610" spans="1:4">
      <c r="A2610" s="7">
        <f t="shared" si="163"/>
        <v>1301.5</v>
      </c>
      <c r="B2610" s="4">
        <f t="shared" si="162"/>
        <v>0.22371974026416219</v>
      </c>
      <c r="C2610" s="4">
        <f t="shared" si="164"/>
        <v>2.6030556424019076</v>
      </c>
      <c r="D2610" s="34">
        <f t="shared" si="165"/>
        <v>8.4387451310450681E-2</v>
      </c>
    </row>
    <row r="2611" spans="1:4">
      <c r="A2611" s="7">
        <f t="shared" si="163"/>
        <v>1302</v>
      </c>
      <c r="B2611" s="4">
        <f t="shared" si="162"/>
        <v>0.22381465870752471</v>
      </c>
      <c r="C2611" s="4">
        <f t="shared" si="164"/>
        <v>2.6048303139870845</v>
      </c>
      <c r="D2611" s="34">
        <f t="shared" si="165"/>
        <v>8.4409171093334762E-2</v>
      </c>
    </row>
    <row r="2612" spans="1:4">
      <c r="A2612" s="7">
        <f t="shared" si="163"/>
        <v>1302.5</v>
      </c>
      <c r="B2612" s="4">
        <f t="shared" si="162"/>
        <v>0.22390958451328458</v>
      </c>
      <c r="C2612" s="4">
        <f t="shared" si="164"/>
        <v>2.6066058596801156</v>
      </c>
      <c r="D2612" s="34">
        <f t="shared" si="165"/>
        <v>8.4430897998727134E-2</v>
      </c>
    </row>
    <row r="2613" spans="1:4">
      <c r="A2613" s="7">
        <f t="shared" si="163"/>
        <v>1303</v>
      </c>
      <c r="B2613" s="4">
        <f t="shared" si="162"/>
        <v>0.22400451768201268</v>
      </c>
      <c r="C2613" s="4">
        <f t="shared" si="164"/>
        <v>2.608382279911539</v>
      </c>
      <c r="D2613" s="34">
        <f t="shared" si="165"/>
        <v>8.4452632029155109E-2</v>
      </c>
    </row>
    <row r="2614" spans="1:4">
      <c r="A2614" s="7">
        <f t="shared" si="163"/>
        <v>1303.5</v>
      </c>
      <c r="B2614" s="4">
        <f t="shared" si="162"/>
        <v>0.22409945821428034</v>
      </c>
      <c r="C2614" s="4">
        <f t="shared" si="164"/>
        <v>2.6101595751121054</v>
      </c>
      <c r="D2614" s="34">
        <f t="shared" si="165"/>
        <v>8.4474373187146803E-2</v>
      </c>
    </row>
    <row r="2615" spans="1:4">
      <c r="A2615" s="7">
        <f t="shared" si="163"/>
        <v>1304</v>
      </c>
      <c r="B2615" s="4">
        <f t="shared" si="162"/>
        <v>0.22419440611065866</v>
      </c>
      <c r="C2615" s="4">
        <f t="shared" si="164"/>
        <v>2.6119377457127779</v>
      </c>
      <c r="D2615" s="34">
        <f t="shared" si="165"/>
        <v>8.4496121475231389E-2</v>
      </c>
    </row>
    <row r="2616" spans="1:4">
      <c r="A2616" s="7">
        <f t="shared" si="163"/>
        <v>1304.5</v>
      </c>
      <c r="B2616" s="4">
        <f t="shared" si="162"/>
        <v>0.22428936137171873</v>
      </c>
      <c r="C2616" s="4">
        <f t="shared" si="164"/>
        <v>2.6137167921447313</v>
      </c>
      <c r="D2616" s="34">
        <f t="shared" si="165"/>
        <v>8.4517876895938954E-2</v>
      </c>
    </row>
    <row r="2617" spans="1:4">
      <c r="A2617" s="7">
        <f t="shared" si="163"/>
        <v>1305</v>
      </c>
      <c r="B2617" s="4">
        <f t="shared" si="162"/>
        <v>0.22438432399803188</v>
      </c>
      <c r="C2617" s="4">
        <f t="shared" si="164"/>
        <v>2.6154967148393529</v>
      </c>
      <c r="D2617" s="34">
        <f t="shared" si="165"/>
        <v>8.4539639451800486E-2</v>
      </c>
    </row>
    <row r="2618" spans="1:4">
      <c r="A2618" s="7">
        <f t="shared" si="163"/>
        <v>1305.5</v>
      </c>
      <c r="B2618" s="4">
        <f t="shared" si="162"/>
        <v>0.22447929399016942</v>
      </c>
      <c r="C2618" s="4">
        <f t="shared" si="164"/>
        <v>2.6172775142282427</v>
      </c>
      <c r="D2618" s="34">
        <f t="shared" si="165"/>
        <v>8.4561409145347904E-2</v>
      </c>
    </row>
    <row r="2619" spans="1:4">
      <c r="A2619" s="7">
        <f t="shared" si="163"/>
        <v>1306</v>
      </c>
      <c r="B2619" s="4">
        <f t="shared" si="162"/>
        <v>0.22457427134870245</v>
      </c>
      <c r="C2619" s="4">
        <f t="shared" si="164"/>
        <v>2.6190591907432137</v>
      </c>
      <c r="D2619" s="34">
        <f t="shared" si="165"/>
        <v>8.4583185979114198E-2</v>
      </c>
    </row>
    <row r="2620" spans="1:4">
      <c r="A2620" s="7">
        <f t="shared" si="163"/>
        <v>1306.5</v>
      </c>
      <c r="B2620" s="4">
        <f t="shared" si="162"/>
        <v>0.22466925607420274</v>
      </c>
      <c r="C2620" s="4">
        <f t="shared" si="164"/>
        <v>2.6208417448162904</v>
      </c>
      <c r="D2620" s="34">
        <f t="shared" si="165"/>
        <v>8.4604969955633033E-2</v>
      </c>
    </row>
    <row r="2621" spans="1:4">
      <c r="A2621" s="7">
        <f t="shared" si="163"/>
        <v>1307</v>
      </c>
      <c r="B2621" s="4">
        <f t="shared" si="162"/>
        <v>0.22476424816724139</v>
      </c>
      <c r="C2621" s="4">
        <f t="shared" si="164"/>
        <v>2.6226251768797102</v>
      </c>
      <c r="D2621" s="34">
        <f t="shared" si="165"/>
        <v>8.4626761077439286E-2</v>
      </c>
    </row>
    <row r="2622" spans="1:4">
      <c r="A2622" s="7">
        <f t="shared" si="163"/>
        <v>1307.5</v>
      </c>
      <c r="B2622" s="4">
        <f t="shared" si="162"/>
        <v>0.22485924762839016</v>
      </c>
      <c r="C2622" s="4">
        <f t="shared" si="164"/>
        <v>2.6244094873659254</v>
      </c>
      <c r="D2622" s="34">
        <f t="shared" si="165"/>
        <v>8.4648559347068594E-2</v>
      </c>
    </row>
    <row r="2623" spans="1:4">
      <c r="A2623" s="7">
        <f t="shared" si="163"/>
        <v>1308</v>
      </c>
      <c r="B2623" s="4">
        <f t="shared" si="162"/>
        <v>0.22495425445822037</v>
      </c>
      <c r="C2623" s="4">
        <f t="shared" si="164"/>
        <v>2.6261946767075992</v>
      </c>
      <c r="D2623" s="34">
        <f t="shared" si="165"/>
        <v>8.4670364767057638E-2</v>
      </c>
    </row>
    <row r="2624" spans="1:4">
      <c r="A2624" s="7">
        <f t="shared" si="163"/>
        <v>1308.5</v>
      </c>
      <c r="B2624" s="4">
        <f t="shared" si="162"/>
        <v>0.22504926865730357</v>
      </c>
      <c r="C2624" s="4">
        <f t="shared" si="164"/>
        <v>2.6279807453376089</v>
      </c>
      <c r="D2624" s="34">
        <f t="shared" si="165"/>
        <v>8.4692177339944053E-2</v>
      </c>
    </row>
    <row r="2625" spans="1:4">
      <c r="A2625" s="7">
        <f t="shared" si="163"/>
        <v>1309</v>
      </c>
      <c r="B2625" s="4">
        <f t="shared" si="162"/>
        <v>0.2251442902262113</v>
      </c>
      <c r="C2625" s="4">
        <f t="shared" si="164"/>
        <v>2.6297676936890442</v>
      </c>
      <c r="D2625" s="34">
        <f t="shared" si="165"/>
        <v>8.471399706826635E-2</v>
      </c>
    </row>
    <row r="2626" spans="1:4">
      <c r="A2626" s="7">
        <f t="shared" si="163"/>
        <v>1309.5</v>
      </c>
      <c r="B2626" s="4">
        <f t="shared" si="162"/>
        <v>0.22523931916551554</v>
      </c>
      <c r="C2626" s="4">
        <f t="shared" si="164"/>
        <v>2.6315555221952094</v>
      </c>
      <c r="D2626" s="34">
        <f t="shared" si="165"/>
        <v>8.4735823954563902E-2</v>
      </c>
    </row>
    <row r="2627" spans="1:4">
      <c r="A2627" s="7">
        <f t="shared" si="163"/>
        <v>1310</v>
      </c>
      <c r="B2627" s="4">
        <f t="shared" si="162"/>
        <v>0.2253343554757874</v>
      </c>
      <c r="C2627" s="4">
        <f t="shared" si="164"/>
        <v>2.6333442312896196</v>
      </c>
      <c r="D2627" s="34">
        <f t="shared" si="165"/>
        <v>8.4757658001377328E-2</v>
      </c>
    </row>
    <row r="2628" spans="1:4">
      <c r="A2628" s="7">
        <f t="shared" si="163"/>
        <v>1310.5</v>
      </c>
      <c r="B2628" s="4">
        <f t="shared" si="162"/>
        <v>0.2254293991575993</v>
      </c>
      <c r="C2628" s="4">
        <f t="shared" si="164"/>
        <v>2.6351338214060069</v>
      </c>
      <c r="D2628" s="34">
        <f t="shared" si="165"/>
        <v>8.4779499211247722E-2</v>
      </c>
    </row>
    <row r="2629" spans="1:4">
      <c r="A2629" s="7">
        <f t="shared" si="163"/>
        <v>1311</v>
      </c>
      <c r="B2629" s="4">
        <f t="shared" si="162"/>
        <v>0.22552445021152234</v>
      </c>
      <c r="C2629" s="4">
        <f t="shared" si="164"/>
        <v>2.636924292978315</v>
      </c>
      <c r="D2629" s="34">
        <f t="shared" si="165"/>
        <v>8.4801347586717674E-2</v>
      </c>
    </row>
    <row r="2630" spans="1:4">
      <c r="A2630" s="7">
        <f t="shared" si="163"/>
        <v>1311.5</v>
      </c>
      <c r="B2630" s="4">
        <f t="shared" si="162"/>
        <v>0.22561950863812896</v>
      </c>
      <c r="C2630" s="4">
        <f t="shared" si="164"/>
        <v>2.6387156464407013</v>
      </c>
      <c r="D2630" s="34">
        <f t="shared" si="165"/>
        <v>8.4823203130330177E-2</v>
      </c>
    </row>
    <row r="2631" spans="1:4">
      <c r="A2631" s="7">
        <f t="shared" si="163"/>
        <v>1312</v>
      </c>
      <c r="B2631" s="4">
        <f t="shared" si="162"/>
        <v>0.22571457443799048</v>
      </c>
      <c r="C2631" s="4">
        <f t="shared" si="164"/>
        <v>2.6405078822275385</v>
      </c>
      <c r="D2631" s="34">
        <f t="shared" si="165"/>
        <v>8.4845065844629641E-2</v>
      </c>
    </row>
    <row r="2632" spans="1:4">
      <c r="A2632" s="7">
        <f t="shared" si="163"/>
        <v>1312.5</v>
      </c>
      <c r="B2632" s="4">
        <f t="shared" si="162"/>
        <v>0.22580964761167932</v>
      </c>
      <c r="C2632" s="4">
        <f t="shared" si="164"/>
        <v>2.6423010007734109</v>
      </c>
      <c r="D2632" s="34">
        <f t="shared" si="165"/>
        <v>8.4866935732160989E-2</v>
      </c>
    </row>
    <row r="2633" spans="1:4">
      <c r="A2633" s="7">
        <f t="shared" si="163"/>
        <v>1313</v>
      </c>
      <c r="B2633" s="4">
        <f t="shared" si="162"/>
        <v>0.22590472815976703</v>
      </c>
      <c r="C2633" s="4">
        <f t="shared" si="164"/>
        <v>2.6440950025131182</v>
      </c>
      <c r="D2633" s="34">
        <f t="shared" si="165"/>
        <v>8.4888812795470447E-2</v>
      </c>
    </row>
    <row r="2634" spans="1:4">
      <c r="A2634" s="7">
        <f t="shared" si="163"/>
        <v>1313.5</v>
      </c>
      <c r="B2634" s="4">
        <f t="shared" ref="B2634:B2697" si="166">(EXP($B$3*A2634*10^6))-1</f>
        <v>0.2259998160828256</v>
      </c>
      <c r="C2634" s="4">
        <f t="shared" si="164"/>
        <v>2.6458898878816757</v>
      </c>
      <c r="D2634" s="34">
        <f t="shared" si="165"/>
        <v>8.491069703710509E-2</v>
      </c>
    </row>
    <row r="2635" spans="1:4">
      <c r="A2635" s="7">
        <f t="shared" si="163"/>
        <v>1314</v>
      </c>
      <c r="B2635" s="4">
        <f t="shared" si="166"/>
        <v>0.22609491138142745</v>
      </c>
      <c r="C2635" s="4">
        <f t="shared" si="164"/>
        <v>2.6476856573143106</v>
      </c>
      <c r="D2635" s="34">
        <f t="shared" si="165"/>
        <v>8.4932588459612726E-2</v>
      </c>
    </row>
    <row r="2636" spans="1:4">
      <c r="A2636" s="7">
        <f t="shared" si="163"/>
        <v>1314.5</v>
      </c>
      <c r="B2636" s="4">
        <f t="shared" si="166"/>
        <v>0.22619001405614436</v>
      </c>
      <c r="C2636" s="4">
        <f t="shared" si="164"/>
        <v>2.6494823112464649</v>
      </c>
      <c r="D2636" s="34">
        <f t="shared" si="165"/>
        <v>8.4954487065542358E-2</v>
      </c>
    </row>
    <row r="2637" spans="1:4">
      <c r="A2637" s="7">
        <f t="shared" si="163"/>
        <v>1315</v>
      </c>
      <c r="B2637" s="4">
        <f t="shared" si="166"/>
        <v>0.22628512410754875</v>
      </c>
      <c r="C2637" s="4">
        <f t="shared" si="164"/>
        <v>2.6512798501137964</v>
      </c>
      <c r="D2637" s="34">
        <f t="shared" si="165"/>
        <v>8.4976392857443794E-2</v>
      </c>
    </row>
    <row r="2638" spans="1:4">
      <c r="A2638" s="7">
        <f t="shared" ref="A2638:A2701" si="167">A2637+0.5</f>
        <v>1315.5</v>
      </c>
      <c r="B2638" s="4">
        <f t="shared" si="166"/>
        <v>0.22638024153621239</v>
      </c>
      <c r="C2638" s="4">
        <f t="shared" ref="C2638:C2701" si="168">(EXP($B$4*A2638*10^6))-1</f>
        <v>2.6530782743521768</v>
      </c>
      <c r="D2638" s="34">
        <f t="shared" ref="D2638:D2701" si="169">(1/137.88)*(C2638/B2638)</f>
        <v>8.4998305837867993E-2</v>
      </c>
    </row>
    <row r="2639" spans="1:4">
      <c r="A2639" s="7">
        <f t="shared" si="167"/>
        <v>1316</v>
      </c>
      <c r="B2639" s="4">
        <f t="shared" si="166"/>
        <v>0.22647536634270771</v>
      </c>
      <c r="C2639" s="4">
        <f t="shared" si="168"/>
        <v>2.6548775843976902</v>
      </c>
      <c r="D2639" s="34">
        <f t="shared" si="169"/>
        <v>8.5020226009366567E-2</v>
      </c>
    </row>
    <row r="2640" spans="1:4">
      <c r="A2640" s="7">
        <f t="shared" si="167"/>
        <v>1316.5</v>
      </c>
      <c r="B2640" s="4">
        <f t="shared" si="166"/>
        <v>0.22657049852760713</v>
      </c>
      <c r="C2640" s="4">
        <f t="shared" si="168"/>
        <v>2.6566777806866395</v>
      </c>
      <c r="D2640" s="34">
        <f t="shared" si="169"/>
        <v>8.504215337449221E-2</v>
      </c>
    </row>
    <row r="2641" spans="1:4">
      <c r="A2641" s="7">
        <f t="shared" si="167"/>
        <v>1317</v>
      </c>
      <c r="B2641" s="4">
        <f t="shared" si="166"/>
        <v>0.22666563809148266</v>
      </c>
      <c r="C2641" s="4">
        <f t="shared" si="168"/>
        <v>2.6584788636555405</v>
      </c>
      <c r="D2641" s="34">
        <f t="shared" si="169"/>
        <v>8.5064087935798713E-2</v>
      </c>
    </row>
    <row r="2642" spans="1:4">
      <c r="A2642" s="7">
        <f t="shared" si="167"/>
        <v>1317.5</v>
      </c>
      <c r="B2642" s="4">
        <f t="shared" si="166"/>
        <v>0.22676078503490671</v>
      </c>
      <c r="C2642" s="4">
        <f t="shared" si="168"/>
        <v>2.6602808337411239</v>
      </c>
      <c r="D2642" s="34">
        <f t="shared" si="169"/>
        <v>8.5086029695840615E-2</v>
      </c>
    </row>
    <row r="2643" spans="1:4">
      <c r="A2643" s="7">
        <f t="shared" si="167"/>
        <v>1318</v>
      </c>
      <c r="B2643" s="4">
        <f t="shared" si="166"/>
        <v>0.22685593935845194</v>
      </c>
      <c r="C2643" s="4">
        <f t="shared" si="168"/>
        <v>2.6620836913803352</v>
      </c>
      <c r="D2643" s="34">
        <f t="shared" si="169"/>
        <v>8.5107978657173372E-2</v>
      </c>
    </row>
    <row r="2644" spans="1:4">
      <c r="A2644" s="7">
        <f t="shared" si="167"/>
        <v>1318.5</v>
      </c>
      <c r="B2644" s="4">
        <f t="shared" si="166"/>
        <v>0.22695110106269056</v>
      </c>
      <c r="C2644" s="4">
        <f t="shared" si="168"/>
        <v>2.6638874370103363</v>
      </c>
      <c r="D2644" s="34">
        <f t="shared" si="169"/>
        <v>8.5129934822353592E-2</v>
      </c>
    </row>
    <row r="2645" spans="1:4">
      <c r="A2645" s="7">
        <f t="shared" si="167"/>
        <v>1319</v>
      </c>
      <c r="B2645" s="4">
        <f t="shared" si="166"/>
        <v>0.22704627014819523</v>
      </c>
      <c r="C2645" s="4">
        <f t="shared" si="168"/>
        <v>2.6656920710685021</v>
      </c>
      <c r="D2645" s="34">
        <f t="shared" si="169"/>
        <v>8.5151898193938605E-2</v>
      </c>
    </row>
    <row r="2646" spans="1:4">
      <c r="A2646" s="7">
        <f t="shared" si="167"/>
        <v>1319.5</v>
      </c>
      <c r="B2646" s="4">
        <f t="shared" si="166"/>
        <v>0.22714144661553815</v>
      </c>
      <c r="C2646" s="4">
        <f t="shared" si="168"/>
        <v>2.6674975939924273</v>
      </c>
      <c r="D2646" s="34">
        <f t="shared" si="169"/>
        <v>8.5173868774487002E-2</v>
      </c>
    </row>
    <row r="2647" spans="1:4">
      <c r="A2647" s="7">
        <f t="shared" si="167"/>
        <v>1320</v>
      </c>
      <c r="B2647" s="4">
        <f t="shared" si="166"/>
        <v>0.22723663046529219</v>
      </c>
      <c r="C2647" s="4">
        <f t="shared" si="168"/>
        <v>2.6693040062199178</v>
      </c>
      <c r="D2647" s="34">
        <f t="shared" si="169"/>
        <v>8.5195846566557987E-2</v>
      </c>
    </row>
    <row r="2648" spans="1:4">
      <c r="A2648" s="7">
        <f t="shared" si="167"/>
        <v>1320.5</v>
      </c>
      <c r="B2648" s="4">
        <f t="shared" si="166"/>
        <v>0.22733182169803001</v>
      </c>
      <c r="C2648" s="4">
        <f t="shared" si="168"/>
        <v>2.6711113081889968</v>
      </c>
      <c r="D2648" s="34">
        <f t="shared" si="169"/>
        <v>8.5217831572711844E-2</v>
      </c>
    </row>
    <row r="2649" spans="1:4">
      <c r="A2649" s="7">
        <f t="shared" si="167"/>
        <v>1321</v>
      </c>
      <c r="B2649" s="4">
        <f t="shared" si="166"/>
        <v>0.22742702031432405</v>
      </c>
      <c r="C2649" s="4">
        <f t="shared" si="168"/>
        <v>2.6729195003379034</v>
      </c>
      <c r="D2649" s="34">
        <f t="shared" si="169"/>
        <v>8.5239823795509914E-2</v>
      </c>
    </row>
    <row r="2650" spans="1:4">
      <c r="A2650" s="7">
        <f t="shared" si="167"/>
        <v>1321.5</v>
      </c>
      <c r="B2650" s="4">
        <f t="shared" si="166"/>
        <v>0.22752222631474717</v>
      </c>
      <c r="C2650" s="4">
        <f t="shared" si="168"/>
        <v>2.6747285831050931</v>
      </c>
      <c r="D2650" s="34">
        <f t="shared" si="169"/>
        <v>8.5261823237514342E-2</v>
      </c>
    </row>
    <row r="2651" spans="1:4">
      <c r="A2651" s="7">
        <f t="shared" si="167"/>
        <v>1322</v>
      </c>
      <c r="B2651" s="4">
        <f t="shared" si="166"/>
        <v>0.22761743969987203</v>
      </c>
      <c r="C2651" s="4">
        <f t="shared" si="168"/>
        <v>2.6765385569292341</v>
      </c>
      <c r="D2651" s="34">
        <f t="shared" si="169"/>
        <v>8.5283829901288258E-2</v>
      </c>
    </row>
    <row r="2652" spans="1:4">
      <c r="A2652" s="7">
        <f t="shared" si="167"/>
        <v>1322.5</v>
      </c>
      <c r="B2652" s="4">
        <f t="shared" si="166"/>
        <v>0.2277126604702715</v>
      </c>
      <c r="C2652" s="4">
        <f t="shared" si="168"/>
        <v>2.6783494222492155</v>
      </c>
      <c r="D2652" s="34">
        <f t="shared" si="169"/>
        <v>8.5305843789395791E-2</v>
      </c>
    </row>
    <row r="2653" spans="1:4">
      <c r="A2653" s="7">
        <f t="shared" si="167"/>
        <v>1323</v>
      </c>
      <c r="B2653" s="4">
        <f t="shared" si="166"/>
        <v>0.22780788862651846</v>
      </c>
      <c r="C2653" s="4">
        <f t="shared" si="168"/>
        <v>2.68016117950414</v>
      </c>
      <c r="D2653" s="34">
        <f t="shared" si="169"/>
        <v>8.5327864904401987E-2</v>
      </c>
    </row>
    <row r="2654" spans="1:4">
      <c r="A2654" s="7">
        <f t="shared" si="167"/>
        <v>1323.5</v>
      </c>
      <c r="B2654" s="4">
        <f t="shared" si="166"/>
        <v>0.22790312416918557</v>
      </c>
      <c r="C2654" s="4">
        <f t="shared" si="168"/>
        <v>2.6819738291333262</v>
      </c>
      <c r="D2654" s="34">
        <f t="shared" si="169"/>
        <v>8.5349893248872918E-2</v>
      </c>
    </row>
    <row r="2655" spans="1:4">
      <c r="A2655" s="7">
        <f t="shared" si="167"/>
        <v>1324</v>
      </c>
      <c r="B2655" s="4">
        <f t="shared" si="166"/>
        <v>0.22799836709884613</v>
      </c>
      <c r="C2655" s="4">
        <f t="shared" si="168"/>
        <v>2.6837873715763099</v>
      </c>
      <c r="D2655" s="34">
        <f t="shared" si="169"/>
        <v>8.5371928825375407E-2</v>
      </c>
    </row>
    <row r="2656" spans="1:4">
      <c r="A2656" s="7">
        <f t="shared" si="167"/>
        <v>1324.5</v>
      </c>
      <c r="B2656" s="4">
        <f t="shared" si="166"/>
        <v>0.22809361741607281</v>
      </c>
      <c r="C2656" s="4">
        <f t="shared" si="168"/>
        <v>2.6856018072728434</v>
      </c>
      <c r="D2656" s="34">
        <f t="shared" si="169"/>
        <v>8.5393971636477481E-2</v>
      </c>
    </row>
    <row r="2657" spans="1:4">
      <c r="A2657" s="7">
        <f t="shared" si="167"/>
        <v>1325</v>
      </c>
      <c r="B2657" s="4">
        <f t="shared" si="166"/>
        <v>0.22818887512143893</v>
      </c>
      <c r="C2657" s="4">
        <f t="shared" si="168"/>
        <v>2.6874171366628943</v>
      </c>
      <c r="D2657" s="34">
        <f t="shared" si="169"/>
        <v>8.5416021684747878E-2</v>
      </c>
    </row>
    <row r="2658" spans="1:4">
      <c r="A2658" s="7">
        <f t="shared" si="167"/>
        <v>1325.5</v>
      </c>
      <c r="B2658" s="4">
        <f t="shared" si="166"/>
        <v>0.22828414021551713</v>
      </c>
      <c r="C2658" s="4">
        <f t="shared" si="168"/>
        <v>2.6892333601866496</v>
      </c>
      <c r="D2658" s="34">
        <f t="shared" si="169"/>
        <v>8.5438078972756598E-2</v>
      </c>
    </row>
    <row r="2659" spans="1:4">
      <c r="A2659" s="7">
        <f t="shared" si="167"/>
        <v>1326</v>
      </c>
      <c r="B2659" s="4">
        <f t="shared" si="166"/>
        <v>0.22837941269888073</v>
      </c>
      <c r="C2659" s="4">
        <f t="shared" si="168"/>
        <v>2.6910504782845113</v>
      </c>
      <c r="D2659" s="34">
        <f t="shared" si="169"/>
        <v>8.5460143503074376E-2</v>
      </c>
    </row>
    <row r="2660" spans="1:4">
      <c r="A2660" s="7">
        <f t="shared" si="167"/>
        <v>1326.5</v>
      </c>
      <c r="B2660" s="4">
        <f t="shared" si="166"/>
        <v>0.22847469257210307</v>
      </c>
      <c r="C2660" s="4">
        <f t="shared" si="168"/>
        <v>2.6928684913970975</v>
      </c>
      <c r="D2660" s="34">
        <f t="shared" si="169"/>
        <v>8.5482215278272794E-2</v>
      </c>
    </row>
    <row r="2661" spans="1:4">
      <c r="A2661" s="7">
        <f t="shared" si="167"/>
        <v>1327</v>
      </c>
      <c r="B2661" s="4">
        <f t="shared" si="166"/>
        <v>0.22856997983575722</v>
      </c>
      <c r="C2661" s="4">
        <f t="shared" si="168"/>
        <v>2.6946873999652454</v>
      </c>
      <c r="D2661" s="34">
        <f t="shared" si="169"/>
        <v>8.5504294300924641E-2</v>
      </c>
    </row>
    <row r="2662" spans="1:4">
      <c r="A2662" s="7">
        <f t="shared" si="167"/>
        <v>1327.5</v>
      </c>
      <c r="B2662" s="4">
        <f t="shared" si="166"/>
        <v>0.22866527449041629</v>
      </c>
      <c r="C2662" s="4">
        <f t="shared" si="168"/>
        <v>2.6965072044300076</v>
      </c>
      <c r="D2662" s="34">
        <f t="shared" si="169"/>
        <v>8.5526380573603566E-2</v>
      </c>
    </row>
    <row r="2663" spans="1:4">
      <c r="A2663" s="7">
        <f t="shared" si="167"/>
        <v>1328</v>
      </c>
      <c r="B2663" s="4">
        <f t="shared" si="166"/>
        <v>0.2287605765366536</v>
      </c>
      <c r="C2663" s="4">
        <f t="shared" si="168"/>
        <v>2.698327905232655</v>
      </c>
      <c r="D2663" s="34">
        <f t="shared" si="169"/>
        <v>8.5548474098884192E-2</v>
      </c>
    </row>
    <row r="2664" spans="1:4">
      <c r="A2664" s="7">
        <f t="shared" si="167"/>
        <v>1328.5</v>
      </c>
      <c r="B2664" s="4">
        <f t="shared" si="166"/>
        <v>0.22885588597504247</v>
      </c>
      <c r="C2664" s="4">
        <f t="shared" si="168"/>
        <v>2.7001495028146749</v>
      </c>
      <c r="D2664" s="34">
        <f t="shared" si="169"/>
        <v>8.557057487934204E-2</v>
      </c>
    </row>
    <row r="2665" spans="1:4">
      <c r="A2665" s="7">
        <f t="shared" si="167"/>
        <v>1329</v>
      </c>
      <c r="B2665" s="4">
        <f t="shared" si="166"/>
        <v>0.22895120280615666</v>
      </c>
      <c r="C2665" s="4">
        <f t="shared" si="168"/>
        <v>2.7019719976177732</v>
      </c>
      <c r="D2665" s="34">
        <f t="shared" si="169"/>
        <v>8.5592682917553481E-2</v>
      </c>
    </row>
    <row r="2666" spans="1:4">
      <c r="A2666" s="7">
        <f t="shared" si="167"/>
        <v>1329.5</v>
      </c>
      <c r="B2666" s="4">
        <f t="shared" si="166"/>
        <v>0.22904652703056905</v>
      </c>
      <c r="C2666" s="4">
        <f t="shared" si="168"/>
        <v>2.7037953900838727</v>
      </c>
      <c r="D2666" s="34">
        <f t="shared" si="169"/>
        <v>8.5614798216096202E-2</v>
      </c>
    </row>
    <row r="2667" spans="1:4">
      <c r="A2667" s="7">
        <f t="shared" si="167"/>
        <v>1330</v>
      </c>
      <c r="B2667" s="4">
        <f t="shared" si="166"/>
        <v>0.22914185864885339</v>
      </c>
      <c r="C2667" s="4">
        <f t="shared" si="168"/>
        <v>2.705619680655114</v>
      </c>
      <c r="D2667" s="34">
        <f t="shared" si="169"/>
        <v>8.5636920777548489E-2</v>
      </c>
    </row>
    <row r="2668" spans="1:4">
      <c r="A2668" s="7">
        <f t="shared" si="167"/>
        <v>1330.5</v>
      </c>
      <c r="B2668" s="4">
        <f t="shared" si="166"/>
        <v>0.22923719766158301</v>
      </c>
      <c r="C2668" s="4">
        <f t="shared" si="168"/>
        <v>2.7074448697738545</v>
      </c>
      <c r="D2668" s="34">
        <f t="shared" si="169"/>
        <v>8.5659050604489792E-2</v>
      </c>
    </row>
    <row r="2669" spans="1:4">
      <c r="A2669" s="7">
        <f t="shared" si="167"/>
        <v>1331</v>
      </c>
      <c r="B2669" s="4">
        <f t="shared" si="166"/>
        <v>0.2293325440693319</v>
      </c>
      <c r="C2669" s="4">
        <f t="shared" si="168"/>
        <v>2.7092709578826719</v>
      </c>
      <c r="D2669" s="34">
        <f t="shared" si="169"/>
        <v>8.5681187699500311E-2</v>
      </c>
    </row>
    <row r="2670" spans="1:4">
      <c r="A2670" s="7">
        <f t="shared" si="167"/>
        <v>1331.5</v>
      </c>
      <c r="B2670" s="4">
        <f t="shared" si="166"/>
        <v>0.22942789787267315</v>
      </c>
      <c r="C2670" s="4">
        <f t="shared" si="168"/>
        <v>2.7110979454243598</v>
      </c>
      <c r="D2670" s="34">
        <f t="shared" si="169"/>
        <v>8.5703332065161536E-2</v>
      </c>
    </row>
    <row r="2671" spans="1:4">
      <c r="A2671" s="7">
        <f t="shared" si="167"/>
        <v>1332</v>
      </c>
      <c r="B2671" s="4">
        <f t="shared" si="166"/>
        <v>0.22952325907218052</v>
      </c>
      <c r="C2671" s="4">
        <f t="shared" si="168"/>
        <v>2.7129258328419303</v>
      </c>
      <c r="D2671" s="34">
        <f t="shared" si="169"/>
        <v>8.5725483704055652E-2</v>
      </c>
    </row>
    <row r="2672" spans="1:4">
      <c r="A2672" s="7">
        <f t="shared" si="167"/>
        <v>1332.5</v>
      </c>
      <c r="B2672" s="4">
        <f t="shared" si="166"/>
        <v>0.22961862766842778</v>
      </c>
      <c r="C2672" s="4">
        <f t="shared" si="168"/>
        <v>2.7147546205786139</v>
      </c>
      <c r="D2672" s="34">
        <f t="shared" si="169"/>
        <v>8.5747642618765843E-2</v>
      </c>
    </row>
    <row r="2673" spans="1:4">
      <c r="A2673" s="7">
        <f t="shared" si="167"/>
        <v>1333</v>
      </c>
      <c r="B2673" s="4">
        <f t="shared" si="166"/>
        <v>0.22971400366198891</v>
      </c>
      <c r="C2673" s="4">
        <f t="shared" si="168"/>
        <v>2.7165843090778607</v>
      </c>
      <c r="D2673" s="34">
        <f t="shared" si="169"/>
        <v>8.5769808811876236E-2</v>
      </c>
    </row>
    <row r="2674" spans="1:4">
      <c r="A2674" s="7">
        <f t="shared" si="167"/>
        <v>1333.5</v>
      </c>
      <c r="B2674" s="4">
        <f t="shared" si="166"/>
        <v>0.22980938705343723</v>
      </c>
      <c r="C2674" s="4">
        <f t="shared" si="168"/>
        <v>2.718414898783335</v>
      </c>
      <c r="D2674" s="34">
        <f t="shared" si="169"/>
        <v>8.579198228597204E-2</v>
      </c>
    </row>
    <row r="2675" spans="1:4">
      <c r="A2675" s="7">
        <f t="shared" si="167"/>
        <v>1334</v>
      </c>
      <c r="B2675" s="4">
        <f t="shared" si="166"/>
        <v>0.22990477784334673</v>
      </c>
      <c r="C2675" s="4">
        <f t="shared" si="168"/>
        <v>2.7202463901389251</v>
      </c>
      <c r="D2675" s="34">
        <f t="shared" si="169"/>
        <v>8.5814163043639355E-2</v>
      </c>
    </row>
    <row r="2676" spans="1:4">
      <c r="A2676" s="7">
        <f t="shared" si="167"/>
        <v>1334.5</v>
      </c>
      <c r="B2676" s="4">
        <f t="shared" si="166"/>
        <v>0.23000017603229139</v>
      </c>
      <c r="C2676" s="4">
        <f t="shared" si="168"/>
        <v>2.7220787835887346</v>
      </c>
      <c r="D2676" s="34">
        <f t="shared" si="169"/>
        <v>8.5836351087465179E-2</v>
      </c>
    </row>
    <row r="2677" spans="1:4">
      <c r="A2677" s="7">
        <f t="shared" si="167"/>
        <v>1335</v>
      </c>
      <c r="B2677" s="4">
        <f t="shared" si="166"/>
        <v>0.2300955816208452</v>
      </c>
      <c r="C2677" s="4">
        <f t="shared" si="168"/>
        <v>2.723912079577087</v>
      </c>
      <c r="D2677" s="34">
        <f t="shared" si="169"/>
        <v>8.5858546420037513E-2</v>
      </c>
    </row>
    <row r="2678" spans="1:4">
      <c r="A2678" s="7">
        <f t="shared" si="167"/>
        <v>1335.5</v>
      </c>
      <c r="B2678" s="4">
        <f t="shared" si="166"/>
        <v>0.2301909946095817</v>
      </c>
      <c r="C2678" s="4">
        <f t="shared" si="168"/>
        <v>2.7257462785485234</v>
      </c>
      <c r="D2678" s="34">
        <f t="shared" si="169"/>
        <v>8.5880749043945451E-2</v>
      </c>
    </row>
    <row r="2679" spans="1:4">
      <c r="A2679" s="7">
        <f t="shared" si="167"/>
        <v>1336</v>
      </c>
      <c r="B2679" s="4">
        <f t="shared" si="166"/>
        <v>0.23028641499907532</v>
      </c>
      <c r="C2679" s="4">
        <f t="shared" si="168"/>
        <v>2.7275813809478056</v>
      </c>
      <c r="D2679" s="34">
        <f t="shared" si="169"/>
        <v>8.5902958961778783E-2</v>
      </c>
    </row>
    <row r="2680" spans="1:4">
      <c r="A2680" s="7">
        <f t="shared" si="167"/>
        <v>1336.5</v>
      </c>
      <c r="B2680" s="4">
        <f t="shared" si="166"/>
        <v>0.23038184278989982</v>
      </c>
      <c r="C2680" s="4">
        <f t="shared" si="168"/>
        <v>2.7294173872199123</v>
      </c>
      <c r="D2680" s="34">
        <f t="shared" si="169"/>
        <v>8.5925176176128507E-2</v>
      </c>
    </row>
    <row r="2681" spans="1:4">
      <c r="A2681" s="7">
        <f t="shared" si="167"/>
        <v>1337</v>
      </c>
      <c r="B2681" s="4">
        <f t="shared" si="166"/>
        <v>0.2304772779826294</v>
      </c>
      <c r="C2681" s="4">
        <f t="shared" si="168"/>
        <v>2.7312542978100449</v>
      </c>
      <c r="D2681" s="34">
        <f t="shared" si="169"/>
        <v>8.5947400689586465E-2</v>
      </c>
    </row>
    <row r="2682" spans="1:4">
      <c r="A2682" s="7">
        <f t="shared" si="167"/>
        <v>1337.5</v>
      </c>
      <c r="B2682" s="4">
        <f t="shared" si="166"/>
        <v>0.23057272057783829</v>
      </c>
      <c r="C2682" s="4">
        <f t="shared" si="168"/>
        <v>2.7330921131636203</v>
      </c>
      <c r="D2682" s="34">
        <f t="shared" si="169"/>
        <v>8.5969632504745444E-2</v>
      </c>
    </row>
    <row r="2683" spans="1:4">
      <c r="A2683" s="7">
        <f t="shared" si="167"/>
        <v>1338</v>
      </c>
      <c r="B2683" s="4">
        <f t="shared" si="166"/>
        <v>0.23066817057610045</v>
      </c>
      <c r="C2683" s="4">
        <f t="shared" si="168"/>
        <v>2.7349308337262768</v>
      </c>
      <c r="D2683" s="34">
        <f t="shared" si="169"/>
        <v>8.5991871624199287E-2</v>
      </c>
    </row>
    <row r="2684" spans="1:4">
      <c r="A2684" s="7">
        <f t="shared" si="167"/>
        <v>1338.5</v>
      </c>
      <c r="B2684" s="4">
        <f t="shared" si="166"/>
        <v>0.23076362797799033</v>
      </c>
      <c r="C2684" s="4">
        <f t="shared" si="168"/>
        <v>2.7367704599438714</v>
      </c>
      <c r="D2684" s="34">
        <f t="shared" si="169"/>
        <v>8.6014118050542682E-2</v>
      </c>
    </row>
    <row r="2685" spans="1:4">
      <c r="A2685" s="7">
        <f t="shared" si="167"/>
        <v>1339</v>
      </c>
      <c r="B2685" s="4">
        <f t="shared" si="166"/>
        <v>0.2308590927840819</v>
      </c>
      <c r="C2685" s="4">
        <f t="shared" si="168"/>
        <v>2.7386109922624824</v>
      </c>
      <c r="D2685" s="34">
        <f t="shared" si="169"/>
        <v>8.6036371786371482E-2</v>
      </c>
    </row>
    <row r="2686" spans="1:4">
      <c r="A2686" s="7">
        <f t="shared" si="167"/>
        <v>1339.5</v>
      </c>
      <c r="B2686" s="4">
        <f t="shared" si="166"/>
        <v>0.23095456499494982</v>
      </c>
      <c r="C2686" s="4">
        <f t="shared" si="168"/>
        <v>2.7404524311284035</v>
      </c>
      <c r="D2686" s="34">
        <f t="shared" si="169"/>
        <v>8.6058632834282139E-2</v>
      </c>
    </row>
    <row r="2687" spans="1:4">
      <c r="A2687" s="7">
        <f t="shared" si="167"/>
        <v>1340</v>
      </c>
      <c r="B2687" s="4">
        <f t="shared" si="166"/>
        <v>0.23105004461116829</v>
      </c>
      <c r="C2687" s="4">
        <f t="shared" si="168"/>
        <v>2.742294776988154</v>
      </c>
      <c r="D2687" s="34">
        <f t="shared" si="169"/>
        <v>8.6080901196872436E-2</v>
      </c>
    </row>
    <row r="2688" spans="1:4">
      <c r="A2688" s="7">
        <f t="shared" si="167"/>
        <v>1340.5</v>
      </c>
      <c r="B2688" s="4">
        <f t="shared" si="166"/>
        <v>0.23114553163331153</v>
      </c>
      <c r="C2688" s="4">
        <f t="shared" si="168"/>
        <v>2.744138030288469</v>
      </c>
      <c r="D2688" s="34">
        <f t="shared" si="169"/>
        <v>8.610317687674103E-2</v>
      </c>
    </row>
    <row r="2689" spans="1:4">
      <c r="A2689" s="7">
        <f t="shared" si="167"/>
        <v>1341</v>
      </c>
      <c r="B2689" s="4">
        <f t="shared" si="166"/>
        <v>0.2312410260619544</v>
      </c>
      <c r="C2689" s="4">
        <f t="shared" si="168"/>
        <v>2.7459821914763056</v>
      </c>
      <c r="D2689" s="34">
        <f t="shared" si="169"/>
        <v>8.6125459876487342E-2</v>
      </c>
    </row>
    <row r="2690" spans="1:4">
      <c r="A2690" s="7">
        <f t="shared" si="167"/>
        <v>1341.5</v>
      </c>
      <c r="B2690" s="4">
        <f t="shared" si="166"/>
        <v>0.2313365278976709</v>
      </c>
      <c r="C2690" s="4">
        <f t="shared" si="168"/>
        <v>2.7478272609988403</v>
      </c>
      <c r="D2690" s="34">
        <f t="shared" si="169"/>
        <v>8.6147750198712097E-2</v>
      </c>
    </row>
    <row r="2691" spans="1:4">
      <c r="A2691" s="7">
        <f t="shared" si="167"/>
        <v>1342</v>
      </c>
      <c r="B2691" s="4">
        <f t="shared" si="166"/>
        <v>0.23143203714103611</v>
      </c>
      <c r="C2691" s="4">
        <f t="shared" si="168"/>
        <v>2.7496732393034695</v>
      </c>
      <c r="D2691" s="34">
        <f t="shared" si="169"/>
        <v>8.6170047846016576E-2</v>
      </c>
    </row>
    <row r="2692" spans="1:4">
      <c r="A2692" s="7">
        <f t="shared" si="167"/>
        <v>1342.5</v>
      </c>
      <c r="B2692" s="4">
        <f t="shared" si="166"/>
        <v>0.23152755379262402</v>
      </c>
      <c r="C2692" s="4">
        <f t="shared" si="168"/>
        <v>2.7515201268378102</v>
      </c>
      <c r="D2692" s="34">
        <f t="shared" si="169"/>
        <v>8.619235282100346E-2</v>
      </c>
    </row>
    <row r="2693" spans="1:4">
      <c r="A2693" s="7">
        <f t="shared" si="167"/>
        <v>1343</v>
      </c>
      <c r="B2693" s="4">
        <f t="shared" si="166"/>
        <v>0.23162307785300973</v>
      </c>
      <c r="C2693" s="4">
        <f t="shared" si="168"/>
        <v>2.7533679240497011</v>
      </c>
      <c r="D2693" s="34">
        <f t="shared" si="169"/>
        <v>8.6214665126276055E-2</v>
      </c>
    </row>
    <row r="2694" spans="1:4">
      <c r="A2694" s="7">
        <f t="shared" si="167"/>
        <v>1343.5</v>
      </c>
      <c r="B2694" s="4">
        <f t="shared" si="166"/>
        <v>0.23171860932276744</v>
      </c>
      <c r="C2694" s="4">
        <f t="shared" si="168"/>
        <v>2.7552166313872002</v>
      </c>
      <c r="D2694" s="34">
        <f t="shared" si="169"/>
        <v>8.6236984764438918E-2</v>
      </c>
    </row>
    <row r="2695" spans="1:4">
      <c r="A2695" s="7">
        <f t="shared" si="167"/>
        <v>1344</v>
      </c>
      <c r="B2695" s="4">
        <f t="shared" si="166"/>
        <v>0.23181414820247248</v>
      </c>
      <c r="C2695" s="4">
        <f t="shared" si="168"/>
        <v>2.7570662492985862</v>
      </c>
      <c r="D2695" s="34">
        <f t="shared" si="169"/>
        <v>8.62593117380972E-2</v>
      </c>
    </row>
    <row r="2696" spans="1:4">
      <c r="A2696" s="7">
        <f t="shared" si="167"/>
        <v>1344.5</v>
      </c>
      <c r="B2696" s="4">
        <f t="shared" si="166"/>
        <v>0.23190969449269905</v>
      </c>
      <c r="C2696" s="4">
        <f t="shared" si="168"/>
        <v>2.7589167782323587</v>
      </c>
      <c r="D2696" s="34">
        <f t="shared" si="169"/>
        <v>8.6281646049857413E-2</v>
      </c>
    </row>
    <row r="2697" spans="1:4">
      <c r="A2697" s="7">
        <f t="shared" si="167"/>
        <v>1345</v>
      </c>
      <c r="B2697" s="4">
        <f t="shared" si="166"/>
        <v>0.23200524819402224</v>
      </c>
      <c r="C2697" s="4">
        <f t="shared" si="168"/>
        <v>2.7607682186372395</v>
      </c>
      <c r="D2697" s="34">
        <f t="shared" si="169"/>
        <v>8.6303987702326834E-2</v>
      </c>
    </row>
    <row r="2698" spans="1:4">
      <c r="A2698" s="7">
        <f t="shared" si="167"/>
        <v>1345.5</v>
      </c>
      <c r="B2698" s="4">
        <f t="shared" ref="B2698:B2761" si="170">(EXP($B$3*A2698*10^6))-1</f>
        <v>0.23210080930701671</v>
      </c>
      <c r="C2698" s="4">
        <f t="shared" si="168"/>
        <v>2.7626205709621678</v>
      </c>
      <c r="D2698" s="34">
        <f t="shared" si="169"/>
        <v>8.6326336698113709E-2</v>
      </c>
    </row>
    <row r="2699" spans="1:4">
      <c r="A2699" s="7">
        <f t="shared" si="167"/>
        <v>1346</v>
      </c>
      <c r="B2699" s="4">
        <f t="shared" si="170"/>
        <v>0.23219637783225755</v>
      </c>
      <c r="C2699" s="4">
        <f t="shared" si="168"/>
        <v>2.7644738356563088</v>
      </c>
      <c r="D2699" s="34">
        <f t="shared" si="169"/>
        <v>8.6348693039827298E-2</v>
      </c>
    </row>
    <row r="2700" spans="1:4">
      <c r="A2700" s="7">
        <f t="shared" si="167"/>
        <v>1346.5</v>
      </c>
      <c r="B2700" s="4">
        <f t="shared" si="170"/>
        <v>0.23229195377031964</v>
      </c>
      <c r="C2700" s="4">
        <f t="shared" si="168"/>
        <v>2.7663280131690455</v>
      </c>
      <c r="D2700" s="34">
        <f t="shared" si="169"/>
        <v>8.6371056730077791E-2</v>
      </c>
    </row>
    <row r="2701" spans="1:4">
      <c r="A2701" s="7">
        <f t="shared" si="167"/>
        <v>1347</v>
      </c>
      <c r="B2701" s="4">
        <f t="shared" si="170"/>
        <v>0.23238753712177784</v>
      </c>
      <c r="C2701" s="4">
        <f t="shared" si="168"/>
        <v>2.7681831039499838</v>
      </c>
      <c r="D2701" s="34">
        <f t="shared" si="169"/>
        <v>8.6393427771476433E-2</v>
      </c>
    </row>
    <row r="2702" spans="1:4">
      <c r="A2702" s="7">
        <f t="shared" ref="A2702:A2765" si="171">A2701+0.5</f>
        <v>1347.5</v>
      </c>
      <c r="B2702" s="4">
        <f t="shared" si="170"/>
        <v>0.23248312788720726</v>
      </c>
      <c r="C2702" s="4">
        <f t="shared" ref="C2702:C2765" si="172">(EXP($B$4*A2702*10^6))-1</f>
        <v>2.77003910844895</v>
      </c>
      <c r="D2702" s="34">
        <f t="shared" ref="D2702:D2765" si="173">(1/137.88)*(C2702/B2702)</f>
        <v>8.6415806166635342E-2</v>
      </c>
    </row>
    <row r="2703" spans="1:4">
      <c r="A2703" s="7">
        <f t="shared" si="171"/>
        <v>1348</v>
      </c>
      <c r="B2703" s="4">
        <f t="shared" si="170"/>
        <v>0.23257872606718299</v>
      </c>
      <c r="C2703" s="4">
        <f t="shared" si="172"/>
        <v>2.7718960271159929</v>
      </c>
      <c r="D2703" s="34">
        <f t="shared" si="173"/>
        <v>8.6438191918167651E-2</v>
      </c>
    </row>
    <row r="2704" spans="1:4">
      <c r="A2704" s="7">
        <f t="shared" si="171"/>
        <v>1348.5</v>
      </c>
      <c r="B2704" s="4">
        <f t="shared" si="170"/>
        <v>0.23267433166228013</v>
      </c>
      <c r="C2704" s="4">
        <f t="shared" si="172"/>
        <v>2.7737538604013814</v>
      </c>
      <c r="D2704" s="34">
        <f t="shared" si="173"/>
        <v>8.6460585028687406E-2</v>
      </c>
    </row>
    <row r="2705" spans="1:4">
      <c r="A2705" s="7">
        <f t="shared" si="171"/>
        <v>1349</v>
      </c>
      <c r="B2705" s="4">
        <f t="shared" si="170"/>
        <v>0.23276994467307399</v>
      </c>
      <c r="C2705" s="4">
        <f t="shared" si="172"/>
        <v>2.7756126087556097</v>
      </c>
      <c r="D2705" s="34">
        <f t="shared" si="173"/>
        <v>8.6482985500809725E-2</v>
      </c>
    </row>
    <row r="2706" spans="1:4">
      <c r="A2706" s="7">
        <f t="shared" si="171"/>
        <v>1349.5</v>
      </c>
      <c r="B2706" s="4">
        <f t="shared" si="170"/>
        <v>0.23286556510013945</v>
      </c>
      <c r="C2706" s="4">
        <f t="shared" si="172"/>
        <v>2.7774722726293897</v>
      </c>
      <c r="D2706" s="34">
        <f t="shared" si="173"/>
        <v>8.6505393337150682E-2</v>
      </c>
    </row>
    <row r="2707" spans="1:4">
      <c r="A2707" s="7">
        <f t="shared" si="171"/>
        <v>1350</v>
      </c>
      <c r="B2707" s="4">
        <f t="shared" si="170"/>
        <v>0.23296119294405182</v>
      </c>
      <c r="C2707" s="4">
        <f t="shared" si="172"/>
        <v>2.7793328524736576</v>
      </c>
      <c r="D2707" s="34">
        <f t="shared" si="173"/>
        <v>8.6527808540327295E-2</v>
      </c>
    </row>
    <row r="2708" spans="1:4">
      <c r="A2708" s="7">
        <f t="shared" si="171"/>
        <v>1350.5</v>
      </c>
      <c r="B2708" s="4">
        <f t="shared" si="170"/>
        <v>0.23305682820538665</v>
      </c>
      <c r="C2708" s="4">
        <f t="shared" si="172"/>
        <v>2.7811943487395712</v>
      </c>
      <c r="D2708" s="34">
        <f t="shared" si="173"/>
        <v>8.6550231112957454E-2</v>
      </c>
    </row>
    <row r="2709" spans="1:4">
      <c r="A2709" s="7">
        <f t="shared" si="171"/>
        <v>1351</v>
      </c>
      <c r="B2709" s="4">
        <f t="shared" si="170"/>
        <v>0.23315247088471902</v>
      </c>
      <c r="C2709" s="4">
        <f t="shared" si="172"/>
        <v>2.7830567618785116</v>
      </c>
      <c r="D2709" s="34">
        <f t="shared" si="173"/>
        <v>8.6572661057660219E-2</v>
      </c>
    </row>
    <row r="2710" spans="1:4">
      <c r="A2710" s="7">
        <f t="shared" si="171"/>
        <v>1351.5</v>
      </c>
      <c r="B2710" s="4">
        <f t="shared" si="170"/>
        <v>0.23324812098262449</v>
      </c>
      <c r="C2710" s="4">
        <f t="shared" si="172"/>
        <v>2.7849200923420789</v>
      </c>
      <c r="D2710" s="34">
        <f t="shared" si="173"/>
        <v>8.6595098377055424E-2</v>
      </c>
    </row>
    <row r="2711" spans="1:4">
      <c r="A2711" s="7">
        <f t="shared" si="171"/>
        <v>1352</v>
      </c>
      <c r="B2711" s="4">
        <f t="shared" si="170"/>
        <v>0.23334377849967813</v>
      </c>
      <c r="C2711" s="4">
        <f t="shared" si="172"/>
        <v>2.7867843405820993</v>
      </c>
      <c r="D2711" s="34">
        <f t="shared" si="173"/>
        <v>8.6617543073764111E-2</v>
      </c>
    </row>
    <row r="2712" spans="1:4">
      <c r="A2712" s="7">
        <f t="shared" si="171"/>
        <v>1352.5</v>
      </c>
      <c r="B2712" s="4">
        <f t="shared" si="170"/>
        <v>0.23343944343645595</v>
      </c>
      <c r="C2712" s="4">
        <f t="shared" si="172"/>
        <v>2.7886495070506205</v>
      </c>
      <c r="D2712" s="34">
        <f t="shared" si="173"/>
        <v>8.6639995150407975E-2</v>
      </c>
    </row>
    <row r="2713" spans="1:4">
      <c r="A2713" s="7">
        <f t="shared" si="171"/>
        <v>1353</v>
      </c>
      <c r="B2713" s="4">
        <f t="shared" si="170"/>
        <v>0.23353511579353325</v>
      </c>
      <c r="C2713" s="4">
        <f t="shared" si="172"/>
        <v>2.7905155921999123</v>
      </c>
      <c r="D2713" s="34">
        <f t="shared" si="173"/>
        <v>8.666245460960996E-2</v>
      </c>
    </row>
    <row r="2714" spans="1:4">
      <c r="A2714" s="7">
        <f t="shared" si="171"/>
        <v>1353.5</v>
      </c>
      <c r="B2714" s="4">
        <f t="shared" si="170"/>
        <v>0.23363079557148536</v>
      </c>
      <c r="C2714" s="4">
        <f t="shared" si="172"/>
        <v>2.7923825964824669</v>
      </c>
      <c r="D2714" s="34">
        <f t="shared" si="173"/>
        <v>8.6684921453993938E-2</v>
      </c>
    </row>
    <row r="2715" spans="1:4">
      <c r="A2715" s="7">
        <f t="shared" si="171"/>
        <v>1354</v>
      </c>
      <c r="B2715" s="4">
        <f t="shared" si="170"/>
        <v>0.23372648277088803</v>
      </c>
      <c r="C2715" s="4">
        <f t="shared" si="172"/>
        <v>2.7942505203510004</v>
      </c>
      <c r="D2715" s="34">
        <f t="shared" si="173"/>
        <v>8.6707395686184685E-2</v>
      </c>
    </row>
    <row r="2716" spans="1:4">
      <c r="A2716" s="7">
        <f t="shared" si="171"/>
        <v>1354.5</v>
      </c>
      <c r="B2716" s="4">
        <f t="shared" si="170"/>
        <v>0.23382217739231703</v>
      </c>
      <c r="C2716" s="4">
        <f t="shared" si="172"/>
        <v>2.7961193642584505</v>
      </c>
      <c r="D2716" s="34">
        <f t="shared" si="173"/>
        <v>8.6729877308807907E-2</v>
      </c>
    </row>
    <row r="2717" spans="1:4">
      <c r="A2717" s="7">
        <f t="shared" si="171"/>
        <v>1355</v>
      </c>
      <c r="B2717" s="4">
        <f t="shared" si="170"/>
        <v>0.2339178794363479</v>
      </c>
      <c r="C2717" s="4">
        <f t="shared" si="172"/>
        <v>2.797989128657981</v>
      </c>
      <c r="D2717" s="34">
        <f t="shared" si="173"/>
        <v>8.6752366324490446E-2</v>
      </c>
    </row>
    <row r="2718" spans="1:4">
      <c r="A2718" s="7">
        <f t="shared" si="171"/>
        <v>1355.5</v>
      </c>
      <c r="B2718" s="4">
        <f t="shared" si="170"/>
        <v>0.23401358890355661</v>
      </c>
      <c r="C2718" s="4">
        <f t="shared" si="172"/>
        <v>2.7998598140029753</v>
      </c>
      <c r="D2718" s="34">
        <f t="shared" si="173"/>
        <v>8.6774862735859937E-2</v>
      </c>
    </row>
    <row r="2719" spans="1:4">
      <c r="A2719" s="7">
        <f t="shared" si="171"/>
        <v>1356</v>
      </c>
      <c r="B2719" s="4">
        <f t="shared" si="170"/>
        <v>0.2341093057945185</v>
      </c>
      <c r="C2719" s="4">
        <f t="shared" si="172"/>
        <v>2.8017314207470418</v>
      </c>
      <c r="D2719" s="34">
        <f t="shared" si="173"/>
        <v>8.6797366545545235E-2</v>
      </c>
    </row>
    <row r="2720" spans="1:4">
      <c r="A2720" s="7">
        <f t="shared" si="171"/>
        <v>1356.5</v>
      </c>
      <c r="B2720" s="4">
        <f t="shared" si="170"/>
        <v>0.23420503010980975</v>
      </c>
      <c r="C2720" s="4">
        <f t="shared" si="172"/>
        <v>2.8036039493440126</v>
      </c>
      <c r="D2720" s="34">
        <f t="shared" si="173"/>
        <v>8.6819877756175889E-2</v>
      </c>
    </row>
    <row r="2721" spans="1:4">
      <c r="A2721" s="7">
        <f t="shared" si="171"/>
        <v>1357</v>
      </c>
      <c r="B2721" s="4">
        <f t="shared" si="170"/>
        <v>0.23430076185000637</v>
      </c>
      <c r="C2721" s="4">
        <f t="shared" si="172"/>
        <v>2.8054774002479435</v>
      </c>
      <c r="D2721" s="34">
        <f t="shared" si="173"/>
        <v>8.684239637038256E-2</v>
      </c>
    </row>
    <row r="2722" spans="1:4">
      <c r="A2722" s="7">
        <f t="shared" si="171"/>
        <v>1357.5</v>
      </c>
      <c r="B2722" s="4">
        <f t="shared" si="170"/>
        <v>0.23439650101568388</v>
      </c>
      <c r="C2722" s="4">
        <f t="shared" si="172"/>
        <v>2.8073517739131106</v>
      </c>
      <c r="D2722" s="34">
        <f t="shared" si="173"/>
        <v>8.686492239079692E-2</v>
      </c>
    </row>
    <row r="2723" spans="1:4">
      <c r="A2723" s="7">
        <f t="shared" si="171"/>
        <v>1358</v>
      </c>
      <c r="B2723" s="4">
        <f t="shared" si="170"/>
        <v>0.23449224760741827</v>
      </c>
      <c r="C2723" s="4">
        <f t="shared" si="172"/>
        <v>2.809227070794019</v>
      </c>
      <c r="D2723" s="34">
        <f t="shared" si="173"/>
        <v>8.6887455820051654E-2</v>
      </c>
    </row>
    <row r="2724" spans="1:4">
      <c r="A2724" s="7">
        <f t="shared" si="171"/>
        <v>1358.5</v>
      </c>
      <c r="B2724" s="4">
        <f t="shared" si="170"/>
        <v>0.23458800162578597</v>
      </c>
      <c r="C2724" s="4">
        <f t="shared" si="172"/>
        <v>2.811103291345395</v>
      </c>
      <c r="D2724" s="34">
        <f t="shared" si="173"/>
        <v>8.6909996660780198E-2</v>
      </c>
    </row>
    <row r="2725" spans="1:4">
      <c r="A2725" s="7">
        <f t="shared" si="171"/>
        <v>1359</v>
      </c>
      <c r="B2725" s="4">
        <f t="shared" si="170"/>
        <v>0.23468376307136252</v>
      </c>
      <c r="C2725" s="4">
        <f t="shared" si="172"/>
        <v>2.8129804360221882</v>
      </c>
      <c r="D2725" s="34">
        <f t="shared" si="173"/>
        <v>8.6932544915617291E-2</v>
      </c>
    </row>
    <row r="2726" spans="1:4">
      <c r="A2726" s="7">
        <f t="shared" si="171"/>
        <v>1359.5</v>
      </c>
      <c r="B2726" s="4">
        <f t="shared" si="170"/>
        <v>0.23477953194472434</v>
      </c>
      <c r="C2726" s="4">
        <f t="shared" si="172"/>
        <v>2.8148585052795738</v>
      </c>
      <c r="D2726" s="34">
        <f t="shared" si="173"/>
        <v>8.6955100587198367E-2</v>
      </c>
    </row>
    <row r="2727" spans="1:4">
      <c r="A2727" s="7">
        <f t="shared" si="171"/>
        <v>1360</v>
      </c>
      <c r="B2727" s="4">
        <f t="shared" si="170"/>
        <v>0.23487530824644764</v>
      </c>
      <c r="C2727" s="4">
        <f t="shared" si="172"/>
        <v>2.8167374995729499</v>
      </c>
      <c r="D2727" s="34">
        <f t="shared" si="173"/>
        <v>8.6977663678159914E-2</v>
      </c>
    </row>
    <row r="2728" spans="1:4">
      <c r="A2728" s="7">
        <f t="shared" si="171"/>
        <v>1360.5</v>
      </c>
      <c r="B2728" s="4">
        <f t="shared" si="170"/>
        <v>0.23497109197710819</v>
      </c>
      <c r="C2728" s="4">
        <f t="shared" si="172"/>
        <v>2.8186174193579392</v>
      </c>
      <c r="D2728" s="34">
        <f t="shared" si="173"/>
        <v>8.7000234191139614E-2</v>
      </c>
    </row>
    <row r="2729" spans="1:4">
      <c r="A2729" s="7">
        <f t="shared" si="171"/>
        <v>1361</v>
      </c>
      <c r="B2729" s="4">
        <f t="shared" si="170"/>
        <v>0.23506688313728263</v>
      </c>
      <c r="C2729" s="4">
        <f t="shared" si="172"/>
        <v>2.8204982650903903</v>
      </c>
      <c r="D2729" s="34">
        <f t="shared" si="173"/>
        <v>8.7022812128775801E-2</v>
      </c>
    </row>
    <row r="2730" spans="1:4">
      <c r="A2730" s="7">
        <f t="shared" si="171"/>
        <v>1361.5</v>
      </c>
      <c r="B2730" s="4">
        <f t="shared" si="170"/>
        <v>0.23516268172754695</v>
      </c>
      <c r="C2730" s="4">
        <f t="shared" si="172"/>
        <v>2.8223800372263748</v>
      </c>
      <c r="D2730" s="34">
        <f t="shared" si="173"/>
        <v>8.7045397493708057E-2</v>
      </c>
    </row>
    <row r="2731" spans="1:4">
      <c r="A2731" s="7">
        <f t="shared" si="171"/>
        <v>1362</v>
      </c>
      <c r="B2731" s="4">
        <f t="shared" si="170"/>
        <v>0.2352584877484778</v>
      </c>
      <c r="C2731" s="4">
        <f t="shared" si="172"/>
        <v>2.8242627362221895</v>
      </c>
      <c r="D2731" s="34">
        <f t="shared" si="173"/>
        <v>8.706799028857673E-2</v>
      </c>
    </row>
    <row r="2732" spans="1:4">
      <c r="A2732" s="7">
        <f t="shared" si="171"/>
        <v>1362.5</v>
      </c>
      <c r="B2732" s="4">
        <f t="shared" si="170"/>
        <v>0.23535430120065115</v>
      </c>
      <c r="C2732" s="4">
        <f t="shared" si="172"/>
        <v>2.8261463625343555</v>
      </c>
      <c r="D2732" s="34">
        <f t="shared" si="173"/>
        <v>8.7090590516023372E-2</v>
      </c>
    </row>
    <row r="2733" spans="1:4">
      <c r="A2733" s="7">
        <f t="shared" si="171"/>
        <v>1363</v>
      </c>
      <c r="B2733" s="4">
        <f t="shared" si="170"/>
        <v>0.23545012208464366</v>
      </c>
      <c r="C2733" s="4">
        <f t="shared" si="172"/>
        <v>2.8280309166196185</v>
      </c>
      <c r="D2733" s="34">
        <f t="shared" si="173"/>
        <v>8.7113198178690288E-2</v>
      </c>
    </row>
    <row r="2734" spans="1:4">
      <c r="A2734" s="7">
        <f t="shared" si="171"/>
        <v>1363.5</v>
      </c>
      <c r="B2734" s="4">
        <f t="shared" si="170"/>
        <v>0.23554595040103155</v>
      </c>
      <c r="C2734" s="4">
        <f t="shared" si="172"/>
        <v>2.829916398934949</v>
      </c>
      <c r="D2734" s="34">
        <f t="shared" si="173"/>
        <v>8.7135813279220944E-2</v>
      </c>
    </row>
    <row r="2735" spans="1:4">
      <c r="A2735" s="7">
        <f t="shared" si="171"/>
        <v>1364</v>
      </c>
      <c r="B2735" s="4">
        <f t="shared" si="170"/>
        <v>0.23564178615039166</v>
      </c>
      <c r="C2735" s="4">
        <f t="shared" si="172"/>
        <v>2.8318028099375452</v>
      </c>
      <c r="D2735" s="34">
        <f t="shared" si="173"/>
        <v>8.7158435820259658E-2</v>
      </c>
    </row>
    <row r="2736" spans="1:4">
      <c r="A2736" s="7">
        <f t="shared" si="171"/>
        <v>1364.5</v>
      </c>
      <c r="B2736" s="4">
        <f t="shared" si="170"/>
        <v>0.23573762933330045</v>
      </c>
      <c r="C2736" s="4">
        <f t="shared" si="172"/>
        <v>2.8336901500848275</v>
      </c>
      <c r="D2736" s="34">
        <f t="shared" si="173"/>
        <v>8.7181065804451799E-2</v>
      </c>
    </row>
    <row r="2737" spans="1:4">
      <c r="A2737" s="7">
        <f t="shared" si="171"/>
        <v>1365</v>
      </c>
      <c r="B2737" s="4">
        <f t="shared" si="170"/>
        <v>0.23583347995033432</v>
      </c>
      <c r="C2737" s="4">
        <f t="shared" si="172"/>
        <v>2.8355784198344427</v>
      </c>
      <c r="D2737" s="34">
        <f t="shared" si="173"/>
        <v>8.720370323444375E-2</v>
      </c>
    </row>
    <row r="2738" spans="1:4">
      <c r="A2738" s="7">
        <f t="shared" si="171"/>
        <v>1365.5</v>
      </c>
      <c r="B2738" s="4">
        <f t="shared" si="170"/>
        <v>0.23592933800206994</v>
      </c>
      <c r="C2738" s="4">
        <f t="shared" si="172"/>
        <v>2.8374676196442632</v>
      </c>
      <c r="D2738" s="34">
        <f t="shared" si="173"/>
        <v>8.7226348112882851E-2</v>
      </c>
    </row>
    <row r="2739" spans="1:4">
      <c r="A2739" s="7">
        <f t="shared" si="171"/>
        <v>1366</v>
      </c>
      <c r="B2739" s="4">
        <f t="shared" si="170"/>
        <v>0.23602520348908396</v>
      </c>
      <c r="C2739" s="4">
        <f t="shared" si="172"/>
        <v>2.8393577499723865</v>
      </c>
      <c r="D2739" s="34">
        <f t="shared" si="173"/>
        <v>8.7249000442417429E-2</v>
      </c>
    </row>
    <row r="2740" spans="1:4">
      <c r="A2740" s="7">
        <f t="shared" si="171"/>
        <v>1366.5</v>
      </c>
      <c r="B2740" s="4">
        <f t="shared" si="170"/>
        <v>0.23612107641195346</v>
      </c>
      <c r="C2740" s="4">
        <f t="shared" si="172"/>
        <v>2.841248811277135</v>
      </c>
      <c r="D2740" s="34">
        <f t="shared" si="173"/>
        <v>8.7271660225696601E-2</v>
      </c>
    </row>
    <row r="2741" spans="1:4">
      <c r="A2741" s="7">
        <f t="shared" si="171"/>
        <v>1367</v>
      </c>
      <c r="B2741" s="4">
        <f t="shared" si="170"/>
        <v>0.23621695677125465</v>
      </c>
      <c r="C2741" s="4">
        <f t="shared" si="172"/>
        <v>2.8431408040170592</v>
      </c>
      <c r="D2741" s="34">
        <f t="shared" si="173"/>
        <v>8.7294327465370899E-2</v>
      </c>
    </row>
    <row r="2742" spans="1:4">
      <c r="A2742" s="7">
        <f t="shared" si="171"/>
        <v>1367.5</v>
      </c>
      <c r="B2742" s="4">
        <f t="shared" si="170"/>
        <v>0.23631284456756485</v>
      </c>
      <c r="C2742" s="4">
        <f t="shared" si="172"/>
        <v>2.8450337286509337</v>
      </c>
      <c r="D2742" s="34">
        <f t="shared" si="173"/>
        <v>8.7317002164091412E-2</v>
      </c>
    </row>
    <row r="2743" spans="1:4">
      <c r="A2743" s="7">
        <f t="shared" si="171"/>
        <v>1368</v>
      </c>
      <c r="B2743" s="4">
        <f t="shared" si="170"/>
        <v>0.23640873980146049</v>
      </c>
      <c r="C2743" s="4">
        <f t="shared" si="172"/>
        <v>2.8469275856377592</v>
      </c>
      <c r="D2743" s="34">
        <f t="shared" si="173"/>
        <v>8.733968432451053E-2</v>
      </c>
    </row>
    <row r="2744" spans="1:4">
      <c r="A2744" s="7">
        <f t="shared" si="171"/>
        <v>1368.5</v>
      </c>
      <c r="B2744" s="4">
        <f t="shared" si="170"/>
        <v>0.23650464247351888</v>
      </c>
      <c r="C2744" s="4">
        <f t="shared" si="172"/>
        <v>2.8488223754367636</v>
      </c>
      <c r="D2744" s="34">
        <f t="shared" si="173"/>
        <v>8.7362373949281355E-2</v>
      </c>
    </row>
    <row r="2745" spans="1:4">
      <c r="A2745" s="7">
        <f t="shared" si="171"/>
        <v>1369</v>
      </c>
      <c r="B2745" s="4">
        <f t="shared" si="170"/>
        <v>0.23660055258431667</v>
      </c>
      <c r="C2745" s="4">
        <f t="shared" si="172"/>
        <v>2.850718098507397</v>
      </c>
      <c r="D2745" s="34">
        <f t="shared" si="173"/>
        <v>8.7385071041058138E-2</v>
      </c>
    </row>
    <row r="2746" spans="1:4">
      <c r="A2746" s="7">
        <f t="shared" si="171"/>
        <v>1369.5</v>
      </c>
      <c r="B2746" s="4">
        <f t="shared" si="170"/>
        <v>0.23669647013443074</v>
      </c>
      <c r="C2746" s="4">
        <f t="shared" si="172"/>
        <v>2.8526147553093422</v>
      </c>
      <c r="D2746" s="34">
        <f t="shared" si="173"/>
        <v>8.740777560249624E-2</v>
      </c>
    </row>
    <row r="2747" spans="1:4">
      <c r="A2747" s="7">
        <f t="shared" si="171"/>
        <v>1370</v>
      </c>
      <c r="B2747" s="4">
        <f t="shared" si="170"/>
        <v>0.23679239512443861</v>
      </c>
      <c r="C2747" s="4">
        <f t="shared" si="172"/>
        <v>2.8545123463025033</v>
      </c>
      <c r="D2747" s="34">
        <f t="shared" si="173"/>
        <v>8.7430487636251594E-2</v>
      </c>
    </row>
    <row r="2748" spans="1:4">
      <c r="A2748" s="7">
        <f t="shared" si="171"/>
        <v>1370.5</v>
      </c>
      <c r="B2748" s="4">
        <f t="shared" si="170"/>
        <v>0.23688832755491673</v>
      </c>
      <c r="C2748" s="4">
        <f t="shared" si="172"/>
        <v>2.8564108719470136</v>
      </c>
      <c r="D2748" s="34">
        <f t="shared" si="173"/>
        <v>8.7453207144981698E-2</v>
      </c>
    </row>
    <row r="2749" spans="1:4">
      <c r="A2749" s="7">
        <f t="shared" si="171"/>
        <v>1371</v>
      </c>
      <c r="B2749" s="4">
        <f t="shared" si="170"/>
        <v>0.23698426742644285</v>
      </c>
      <c r="C2749" s="4">
        <f t="shared" si="172"/>
        <v>2.8583103327032311</v>
      </c>
      <c r="D2749" s="34">
        <f t="shared" si="173"/>
        <v>8.7475934131344399E-2</v>
      </c>
    </row>
    <row r="2750" spans="1:4">
      <c r="A2750" s="7">
        <f t="shared" si="171"/>
        <v>1371.5</v>
      </c>
      <c r="B2750" s="4">
        <f t="shared" si="170"/>
        <v>0.23708021473959384</v>
      </c>
      <c r="C2750" s="4">
        <f t="shared" si="172"/>
        <v>2.8602107290317429</v>
      </c>
      <c r="D2750" s="34">
        <f t="shared" si="173"/>
        <v>8.7498668597999069E-2</v>
      </c>
    </row>
    <row r="2751" spans="1:4">
      <c r="A2751" s="7">
        <f t="shared" si="171"/>
        <v>1372</v>
      </c>
      <c r="B2751" s="4">
        <f t="shared" si="170"/>
        <v>0.2371761694949468</v>
      </c>
      <c r="C2751" s="4">
        <f t="shared" si="172"/>
        <v>2.8621120613933604</v>
      </c>
      <c r="D2751" s="34">
        <f t="shared" si="173"/>
        <v>8.7521410547605802E-2</v>
      </c>
    </row>
    <row r="2752" spans="1:4">
      <c r="A2752" s="7">
        <f t="shared" si="171"/>
        <v>1372.5</v>
      </c>
      <c r="B2752" s="4">
        <f t="shared" si="170"/>
        <v>0.23727213169307904</v>
      </c>
      <c r="C2752" s="4">
        <f t="shared" si="172"/>
        <v>2.8640143302491228</v>
      </c>
      <c r="D2752" s="34">
        <f t="shared" si="173"/>
        <v>8.7544159982825748E-2</v>
      </c>
    </row>
    <row r="2753" spans="1:4">
      <c r="A2753" s="7">
        <f t="shared" si="171"/>
        <v>1373</v>
      </c>
      <c r="B2753" s="4">
        <f t="shared" si="170"/>
        <v>0.23736810133456809</v>
      </c>
      <c r="C2753" s="4">
        <f t="shared" si="172"/>
        <v>2.8659175360602989</v>
      </c>
      <c r="D2753" s="34">
        <f t="shared" si="173"/>
        <v>8.7566916906320999E-2</v>
      </c>
    </row>
    <row r="2754" spans="1:4">
      <c r="A2754" s="7">
        <f t="shared" si="171"/>
        <v>1373.5</v>
      </c>
      <c r="B2754" s="4">
        <f t="shared" si="170"/>
        <v>0.23746407841999106</v>
      </c>
      <c r="C2754" s="4">
        <f t="shared" si="172"/>
        <v>2.8678216792883813</v>
      </c>
      <c r="D2754" s="34">
        <f t="shared" si="173"/>
        <v>8.7589681320754703E-2</v>
      </c>
    </row>
    <row r="2755" spans="1:4">
      <c r="A2755" s="7">
        <f t="shared" si="171"/>
        <v>1374</v>
      </c>
      <c r="B2755" s="4">
        <f t="shared" si="170"/>
        <v>0.23756006294992549</v>
      </c>
      <c r="C2755" s="4">
        <f t="shared" si="172"/>
        <v>2.8697267603950913</v>
      </c>
      <c r="D2755" s="34">
        <f t="shared" si="173"/>
        <v>8.7612453228790937E-2</v>
      </c>
    </row>
    <row r="2756" spans="1:4">
      <c r="A2756" s="7">
        <f t="shared" si="171"/>
        <v>1374.5</v>
      </c>
      <c r="B2756" s="4">
        <f t="shared" si="170"/>
        <v>0.23765605492494868</v>
      </c>
      <c r="C2756" s="4">
        <f t="shared" si="172"/>
        <v>2.8716327798423782</v>
      </c>
      <c r="D2756" s="34">
        <f t="shared" si="173"/>
        <v>8.7635232633094862E-2</v>
      </c>
    </row>
    <row r="2757" spans="1:4">
      <c r="A2757" s="7">
        <f t="shared" si="171"/>
        <v>1375</v>
      </c>
      <c r="B2757" s="4">
        <f t="shared" si="170"/>
        <v>0.23775205434563818</v>
      </c>
      <c r="C2757" s="4">
        <f t="shared" si="172"/>
        <v>2.8735397380924157</v>
      </c>
      <c r="D2757" s="34">
        <f t="shared" si="173"/>
        <v>8.7658019536332468E-2</v>
      </c>
    </row>
    <row r="2758" spans="1:4">
      <c r="A2758" s="7">
        <f t="shared" si="171"/>
        <v>1375.5</v>
      </c>
      <c r="B2758" s="4">
        <f t="shared" si="170"/>
        <v>0.23784806121257152</v>
      </c>
      <c r="C2758" s="4">
        <f t="shared" si="172"/>
        <v>2.8754476356076104</v>
      </c>
      <c r="D2758" s="34">
        <f t="shared" si="173"/>
        <v>8.7680813941170901E-2</v>
      </c>
    </row>
    <row r="2759" spans="1:4">
      <c r="A2759" s="7">
        <f t="shared" si="171"/>
        <v>1376</v>
      </c>
      <c r="B2759" s="4">
        <f t="shared" si="170"/>
        <v>0.23794407552632624</v>
      </c>
      <c r="C2759" s="4">
        <f t="shared" si="172"/>
        <v>2.8773564728505927</v>
      </c>
      <c r="D2759" s="34">
        <f t="shared" si="173"/>
        <v>8.7703615850278235E-2</v>
      </c>
    </row>
    <row r="2760" spans="1:4">
      <c r="A2760" s="7">
        <f t="shared" si="171"/>
        <v>1376.5</v>
      </c>
      <c r="B2760" s="4">
        <f t="shared" si="170"/>
        <v>0.2380400972874801</v>
      </c>
      <c r="C2760" s="4">
        <f t="shared" si="172"/>
        <v>2.8792662502842217</v>
      </c>
      <c r="D2760" s="34">
        <f t="shared" si="173"/>
        <v>8.772642526632346E-2</v>
      </c>
    </row>
    <row r="2761" spans="1:4">
      <c r="A2761" s="7">
        <f t="shared" si="171"/>
        <v>1377</v>
      </c>
      <c r="B2761" s="4">
        <f t="shared" si="170"/>
        <v>0.23813612649661065</v>
      </c>
      <c r="C2761" s="4">
        <f t="shared" si="172"/>
        <v>2.8811769683715855</v>
      </c>
      <c r="D2761" s="34">
        <f t="shared" si="173"/>
        <v>8.7749242191976676E-2</v>
      </c>
    </row>
    <row r="2762" spans="1:4">
      <c r="A2762" s="7">
        <f t="shared" si="171"/>
        <v>1377.5</v>
      </c>
      <c r="B2762" s="4">
        <f t="shared" ref="B2762:B2825" si="174">(EXP($B$3*A2762*10^6))-1</f>
        <v>0.23823216315429541</v>
      </c>
      <c r="C2762" s="4">
        <f t="shared" si="172"/>
        <v>2.883088627575999</v>
      </c>
      <c r="D2762" s="34">
        <f t="shared" si="173"/>
        <v>8.7772066629908996E-2</v>
      </c>
    </row>
    <row r="2763" spans="1:4">
      <c r="A2763" s="7">
        <f t="shared" si="171"/>
        <v>1378</v>
      </c>
      <c r="B2763" s="4">
        <f t="shared" si="174"/>
        <v>0.23832820726111259</v>
      </c>
      <c r="C2763" s="4">
        <f t="shared" si="172"/>
        <v>2.8850012283610056</v>
      </c>
      <c r="D2763" s="34">
        <f t="shared" si="173"/>
        <v>8.7794898582792269E-2</v>
      </c>
    </row>
    <row r="2764" spans="1:4">
      <c r="A2764" s="7">
        <f t="shared" si="171"/>
        <v>1378.5</v>
      </c>
      <c r="B2764" s="4">
        <f t="shared" si="174"/>
        <v>0.23842425881763951</v>
      </c>
      <c r="C2764" s="4">
        <f t="shared" si="172"/>
        <v>2.8869147711903786</v>
      </c>
      <c r="D2764" s="34">
        <f t="shared" si="173"/>
        <v>8.7817738053299774E-2</v>
      </c>
    </row>
    <row r="2765" spans="1:4">
      <c r="A2765" s="7">
        <f t="shared" si="171"/>
        <v>1379</v>
      </c>
      <c r="B2765" s="4">
        <f t="shared" si="174"/>
        <v>0.23852031782445415</v>
      </c>
      <c r="C2765" s="4">
        <f t="shared" si="172"/>
        <v>2.8888292565281177</v>
      </c>
      <c r="D2765" s="34">
        <f t="shared" si="173"/>
        <v>8.7840585044105413E-2</v>
      </c>
    </row>
    <row r="2766" spans="1:4">
      <c r="A2766" s="7">
        <f t="shared" ref="A2766:A2829" si="175">A2765+0.5</f>
        <v>1379.5</v>
      </c>
      <c r="B2766" s="4">
        <f t="shared" si="174"/>
        <v>0.23861638428213472</v>
      </c>
      <c r="C2766" s="4">
        <f t="shared" ref="C2766:C2829" si="176">(EXP($B$4*A2766*10^6))-1</f>
        <v>2.8907446848384515</v>
      </c>
      <c r="D2766" s="34">
        <f t="shared" ref="D2766:D2829" si="177">(1/137.88)*(C2766/B2766)</f>
        <v>8.7863439557884129E-2</v>
      </c>
    </row>
    <row r="2767" spans="1:4">
      <c r="A2767" s="7">
        <f t="shared" si="175"/>
        <v>1380</v>
      </c>
      <c r="B2767" s="4">
        <f t="shared" si="174"/>
        <v>0.23871245819125875</v>
      </c>
      <c r="C2767" s="4">
        <f t="shared" si="176"/>
        <v>2.8926610565858382</v>
      </c>
      <c r="D2767" s="34">
        <f t="shared" si="177"/>
        <v>8.7886301597312061E-2</v>
      </c>
    </row>
    <row r="2768" spans="1:4">
      <c r="A2768" s="7">
        <f t="shared" si="175"/>
        <v>1380.5</v>
      </c>
      <c r="B2768" s="4">
        <f t="shared" si="174"/>
        <v>0.23880853955240422</v>
      </c>
      <c r="C2768" s="4">
        <f t="shared" si="176"/>
        <v>2.8945783722349647</v>
      </c>
      <c r="D2768" s="34">
        <f t="shared" si="177"/>
        <v>8.7909171165066247E-2</v>
      </c>
    </row>
    <row r="2769" spans="1:4">
      <c r="A2769" s="7">
        <f t="shared" si="175"/>
        <v>1381</v>
      </c>
      <c r="B2769" s="4">
        <f t="shared" si="174"/>
        <v>0.23890462836614934</v>
      </c>
      <c r="C2769" s="4">
        <f t="shared" si="176"/>
        <v>2.8964966322507437</v>
      </c>
      <c r="D2769" s="34">
        <f t="shared" si="177"/>
        <v>8.7932048263824558E-2</v>
      </c>
    </row>
    <row r="2770" spans="1:4">
      <c r="A2770" s="7">
        <f t="shared" si="175"/>
        <v>1381.5</v>
      </c>
      <c r="B2770" s="4">
        <f t="shared" si="174"/>
        <v>0.23900072463307231</v>
      </c>
      <c r="C2770" s="4">
        <f t="shared" si="176"/>
        <v>2.8984158370983222</v>
      </c>
      <c r="D2770" s="34">
        <f t="shared" si="177"/>
        <v>8.7954932896265992E-2</v>
      </c>
    </row>
    <row r="2771" spans="1:4">
      <c r="A2771" s="7">
        <f t="shared" si="175"/>
        <v>1382</v>
      </c>
      <c r="B2771" s="4">
        <f t="shared" si="174"/>
        <v>0.23909682835375068</v>
      </c>
      <c r="C2771" s="4">
        <f t="shared" si="176"/>
        <v>2.9003359872430727</v>
      </c>
      <c r="D2771" s="34">
        <f t="shared" si="177"/>
        <v>8.7977825065070778E-2</v>
      </c>
    </row>
    <row r="2772" spans="1:4">
      <c r="A2772" s="7">
        <f t="shared" si="175"/>
        <v>1382.5</v>
      </c>
      <c r="B2772" s="4">
        <f t="shared" si="174"/>
        <v>0.2391929395287633</v>
      </c>
      <c r="C2772" s="4">
        <f t="shared" si="176"/>
        <v>2.902257083150598</v>
      </c>
      <c r="D2772" s="34">
        <f t="shared" si="177"/>
        <v>8.8000724772919606E-2</v>
      </c>
    </row>
    <row r="2773" spans="1:4">
      <c r="A2773" s="7">
        <f t="shared" si="175"/>
        <v>1383</v>
      </c>
      <c r="B2773" s="4">
        <f t="shared" si="174"/>
        <v>0.23928905815868795</v>
      </c>
      <c r="C2773" s="4">
        <f t="shared" si="176"/>
        <v>2.9041791252867295</v>
      </c>
      <c r="D2773" s="34">
        <f t="shared" si="177"/>
        <v>8.8023632022494636E-2</v>
      </c>
    </row>
    <row r="2774" spans="1:4">
      <c r="A2774" s="7">
        <f t="shared" si="175"/>
        <v>1383.5</v>
      </c>
      <c r="B2774" s="4">
        <f t="shared" si="174"/>
        <v>0.23938518424410282</v>
      </c>
      <c r="C2774" s="4">
        <f t="shared" si="176"/>
        <v>2.9061021141175289</v>
      </c>
      <c r="D2774" s="34">
        <f t="shared" si="177"/>
        <v>8.8046546816478888E-2</v>
      </c>
    </row>
    <row r="2775" spans="1:4">
      <c r="A2775" s="7">
        <f t="shared" si="175"/>
        <v>1384</v>
      </c>
      <c r="B2775" s="4">
        <f t="shared" si="174"/>
        <v>0.23948131778558657</v>
      </c>
      <c r="C2775" s="4">
        <f t="shared" si="176"/>
        <v>2.9080260501092861</v>
      </c>
      <c r="D2775" s="34">
        <f t="shared" si="177"/>
        <v>8.8069469157556146E-2</v>
      </c>
    </row>
    <row r="2776" spans="1:4">
      <c r="A2776" s="7">
        <f t="shared" si="175"/>
        <v>1384.5</v>
      </c>
      <c r="B2776" s="4">
        <f t="shared" si="174"/>
        <v>0.23957745878371717</v>
      </c>
      <c r="C2776" s="4">
        <f t="shared" si="176"/>
        <v>2.9099509337285232</v>
      </c>
      <c r="D2776" s="34">
        <f t="shared" si="177"/>
        <v>8.8092399048411624E-2</v>
      </c>
    </row>
    <row r="2777" spans="1:4">
      <c r="A2777" s="7">
        <f t="shared" si="175"/>
        <v>1385</v>
      </c>
      <c r="B2777" s="4">
        <f t="shared" si="174"/>
        <v>0.23967360723907327</v>
      </c>
      <c r="C2777" s="4">
        <f t="shared" si="176"/>
        <v>2.9118767654419906</v>
      </c>
      <c r="D2777" s="34">
        <f t="shared" si="177"/>
        <v>8.8115336491731158E-2</v>
      </c>
    </row>
    <row r="2778" spans="1:4">
      <c r="A2778" s="7">
        <f t="shared" si="175"/>
        <v>1385.5</v>
      </c>
      <c r="B2778" s="4">
        <f t="shared" si="174"/>
        <v>0.23976976315223308</v>
      </c>
      <c r="C2778" s="4">
        <f t="shared" si="176"/>
        <v>2.9138035457166676</v>
      </c>
      <c r="D2778" s="34">
        <f t="shared" si="177"/>
        <v>8.8138281490201809E-2</v>
      </c>
    </row>
    <row r="2779" spans="1:4">
      <c r="A2779" s="7">
        <f t="shared" si="175"/>
        <v>1386</v>
      </c>
      <c r="B2779" s="4">
        <f t="shared" si="174"/>
        <v>0.23986592652377503</v>
      </c>
      <c r="C2779" s="4">
        <f t="shared" si="176"/>
        <v>2.9157312750197657</v>
      </c>
      <c r="D2779" s="34">
        <f t="shared" si="177"/>
        <v>8.8161234046511563E-2</v>
      </c>
    </row>
    <row r="2780" spans="1:4">
      <c r="A2780" s="7">
        <f t="shared" si="175"/>
        <v>1386.5</v>
      </c>
      <c r="B2780" s="4">
        <f t="shared" si="174"/>
        <v>0.23996209735427776</v>
      </c>
      <c r="C2780" s="4">
        <f t="shared" si="176"/>
        <v>2.9176599538187236</v>
      </c>
      <c r="D2780" s="34">
        <f t="shared" si="177"/>
        <v>8.8184194163349355E-2</v>
      </c>
    </row>
    <row r="2781" spans="1:4">
      <c r="A2781" s="7">
        <f t="shared" si="175"/>
        <v>1387</v>
      </c>
      <c r="B2781" s="4">
        <f t="shared" si="174"/>
        <v>0.24005827564431992</v>
      </c>
      <c r="C2781" s="4">
        <f t="shared" si="176"/>
        <v>2.9195895825812119</v>
      </c>
      <c r="D2781" s="34">
        <f t="shared" si="177"/>
        <v>8.8207161843405102E-2</v>
      </c>
    </row>
    <row r="2782" spans="1:4">
      <c r="A2782" s="7">
        <f t="shared" si="175"/>
        <v>1387.5</v>
      </c>
      <c r="B2782" s="4">
        <f t="shared" si="174"/>
        <v>0.24015446139447993</v>
      </c>
      <c r="C2782" s="4">
        <f t="shared" si="176"/>
        <v>2.9215201617751334</v>
      </c>
      <c r="D2782" s="34">
        <f t="shared" si="177"/>
        <v>8.8230137089369914E-2</v>
      </c>
    </row>
    <row r="2783" spans="1:4">
      <c r="A2783" s="7">
        <f t="shared" si="175"/>
        <v>1388</v>
      </c>
      <c r="B2783" s="4">
        <f t="shared" si="174"/>
        <v>0.24025065460533668</v>
      </c>
      <c r="C2783" s="4">
        <f t="shared" si="176"/>
        <v>2.9234516918686184</v>
      </c>
      <c r="D2783" s="34">
        <f t="shared" si="177"/>
        <v>8.8253119903935626E-2</v>
      </c>
    </row>
    <row r="2784" spans="1:4">
      <c r="A2784" s="7">
        <f t="shared" si="175"/>
        <v>1388.5</v>
      </c>
      <c r="B2784" s="4">
        <f t="shared" si="174"/>
        <v>0.24034685527746857</v>
      </c>
      <c r="C2784" s="4">
        <f t="shared" si="176"/>
        <v>2.9253841733300292</v>
      </c>
      <c r="D2784" s="34">
        <f t="shared" si="177"/>
        <v>8.8276110289795345E-2</v>
      </c>
    </row>
    <row r="2785" spans="1:4">
      <c r="A2785" s="7">
        <f t="shared" si="175"/>
        <v>1389</v>
      </c>
      <c r="B2785" s="4">
        <f t="shared" si="174"/>
        <v>0.24044306341145449</v>
      </c>
      <c r="C2785" s="4">
        <f t="shared" si="176"/>
        <v>2.9273176066279585</v>
      </c>
      <c r="D2785" s="34">
        <f t="shared" si="177"/>
        <v>8.8299108249643002E-2</v>
      </c>
    </row>
    <row r="2786" spans="1:4">
      <c r="A2786" s="7">
        <f t="shared" si="175"/>
        <v>1389.5</v>
      </c>
      <c r="B2786" s="4">
        <f t="shared" si="174"/>
        <v>0.24053927900787331</v>
      </c>
      <c r="C2786" s="4">
        <f t="shared" si="176"/>
        <v>2.9292519922312299</v>
      </c>
      <c r="D2786" s="34">
        <f t="shared" si="177"/>
        <v>8.8322113786173551E-2</v>
      </c>
    </row>
    <row r="2787" spans="1:4">
      <c r="A2787" s="7">
        <f t="shared" si="175"/>
        <v>1390</v>
      </c>
      <c r="B2787" s="4">
        <f t="shared" si="174"/>
        <v>0.24063550206730366</v>
      </c>
      <c r="C2787" s="4">
        <f t="shared" si="176"/>
        <v>2.9311873306088967</v>
      </c>
      <c r="D2787" s="34">
        <f t="shared" si="177"/>
        <v>8.8345126902082988E-2</v>
      </c>
    </row>
    <row r="2788" spans="1:4">
      <c r="A2788" s="7">
        <f t="shared" si="175"/>
        <v>1390.5</v>
      </c>
      <c r="B2788" s="4">
        <f t="shared" si="174"/>
        <v>0.24073173259032443</v>
      </c>
      <c r="C2788" s="4">
        <f t="shared" si="176"/>
        <v>2.9331236222302466</v>
      </c>
      <c r="D2788" s="34">
        <f t="shared" si="177"/>
        <v>8.8368147600068406E-2</v>
      </c>
    </row>
    <row r="2789" spans="1:4">
      <c r="A2789" s="7">
        <f t="shared" si="175"/>
        <v>1391</v>
      </c>
      <c r="B2789" s="4">
        <f t="shared" si="174"/>
        <v>0.24082797057751471</v>
      </c>
      <c r="C2789" s="4">
        <f t="shared" si="176"/>
        <v>2.9350608675647947</v>
      </c>
      <c r="D2789" s="34">
        <f t="shared" si="177"/>
        <v>8.8391175882827661E-2</v>
      </c>
    </row>
    <row r="2790" spans="1:4">
      <c r="A2790" s="7">
        <f t="shared" si="175"/>
        <v>1391.5</v>
      </c>
      <c r="B2790" s="4">
        <f t="shared" si="174"/>
        <v>0.24092421602945313</v>
      </c>
      <c r="C2790" s="4">
        <f t="shared" si="176"/>
        <v>2.9369990670822888</v>
      </c>
      <c r="D2790" s="34">
        <f t="shared" si="177"/>
        <v>8.8414211753059857E-2</v>
      </c>
    </row>
    <row r="2791" spans="1:4">
      <c r="A2791" s="7">
        <f t="shared" si="175"/>
        <v>1392</v>
      </c>
      <c r="B2791" s="4">
        <f t="shared" si="174"/>
        <v>0.24102046894671925</v>
      </c>
      <c r="C2791" s="4">
        <f t="shared" si="176"/>
        <v>2.9389382212527098</v>
      </c>
      <c r="D2791" s="34">
        <f t="shared" si="177"/>
        <v>8.8437255213464863E-2</v>
      </c>
    </row>
    <row r="2792" spans="1:4">
      <c r="A2792" s="7">
        <f t="shared" si="175"/>
        <v>1392.5</v>
      </c>
      <c r="B2792" s="4">
        <f t="shared" si="174"/>
        <v>0.2411167293298917</v>
      </c>
      <c r="C2792" s="4">
        <f t="shared" si="176"/>
        <v>2.940878330546266</v>
      </c>
      <c r="D2792" s="34">
        <f t="shared" si="177"/>
        <v>8.8460306266743755E-2</v>
      </c>
    </row>
    <row r="2793" spans="1:4">
      <c r="A2793" s="7">
        <f t="shared" si="175"/>
        <v>1393</v>
      </c>
      <c r="B2793" s="4">
        <f t="shared" si="174"/>
        <v>0.24121299717954958</v>
      </c>
      <c r="C2793" s="4">
        <f t="shared" si="176"/>
        <v>2.9428193954334003</v>
      </c>
      <c r="D2793" s="34">
        <f t="shared" si="177"/>
        <v>8.8483364915598536E-2</v>
      </c>
    </row>
    <row r="2794" spans="1:4">
      <c r="A2794" s="7">
        <f t="shared" si="175"/>
        <v>1393.5</v>
      </c>
      <c r="B2794" s="4">
        <f t="shared" si="174"/>
        <v>0.24130927249627221</v>
      </c>
      <c r="C2794" s="4">
        <f t="shared" si="176"/>
        <v>2.9447614163847882</v>
      </c>
      <c r="D2794" s="34">
        <f t="shared" si="177"/>
        <v>8.8506431162732227E-2</v>
      </c>
    </row>
    <row r="2795" spans="1:4">
      <c r="A2795" s="7">
        <f t="shared" si="175"/>
        <v>1394</v>
      </c>
      <c r="B2795" s="4">
        <f t="shared" si="174"/>
        <v>0.24140555528063867</v>
      </c>
      <c r="C2795" s="4">
        <f t="shared" si="176"/>
        <v>2.9467043938713342</v>
      </c>
      <c r="D2795" s="34">
        <f t="shared" si="177"/>
        <v>8.8529505010848816E-2</v>
      </c>
    </row>
    <row r="2796" spans="1:4">
      <c r="A2796" s="7">
        <f t="shared" si="175"/>
        <v>1394.5</v>
      </c>
      <c r="B2796" s="4">
        <f t="shared" si="174"/>
        <v>0.24150184553322807</v>
      </c>
      <c r="C2796" s="4">
        <f t="shared" si="176"/>
        <v>2.9486483283641771</v>
      </c>
      <c r="D2796" s="34">
        <f t="shared" si="177"/>
        <v>8.8552586462653418E-2</v>
      </c>
    </row>
    <row r="2797" spans="1:4">
      <c r="A2797" s="7">
        <f t="shared" si="175"/>
        <v>1395</v>
      </c>
      <c r="B2797" s="4">
        <f t="shared" si="174"/>
        <v>0.24159814325461992</v>
      </c>
      <c r="C2797" s="4">
        <f t="shared" si="176"/>
        <v>2.9505932203346861</v>
      </c>
      <c r="D2797" s="34">
        <f t="shared" si="177"/>
        <v>8.8575675520851951E-2</v>
      </c>
    </row>
    <row r="2798" spans="1:4">
      <c r="A2798" s="7">
        <f t="shared" si="175"/>
        <v>1395.5</v>
      </c>
      <c r="B2798" s="4">
        <f t="shared" si="174"/>
        <v>0.24169444844539356</v>
      </c>
      <c r="C2798" s="4">
        <f t="shared" si="176"/>
        <v>2.9525390702544629</v>
      </c>
      <c r="D2798" s="34">
        <f t="shared" si="177"/>
        <v>8.8598772188151403E-2</v>
      </c>
    </row>
    <row r="2799" spans="1:4">
      <c r="A2799" s="7">
        <f t="shared" si="175"/>
        <v>1396</v>
      </c>
      <c r="B2799" s="4">
        <f t="shared" si="174"/>
        <v>0.24179076110612829</v>
      </c>
      <c r="C2799" s="4">
        <f t="shared" si="176"/>
        <v>2.9544858785953423</v>
      </c>
      <c r="D2799" s="34">
        <f t="shared" si="177"/>
        <v>8.86218764672599E-2</v>
      </c>
    </row>
    <row r="2800" spans="1:4">
      <c r="A2800" s="7">
        <f t="shared" si="175"/>
        <v>1396.5</v>
      </c>
      <c r="B2800" s="4">
        <f t="shared" si="174"/>
        <v>0.24188708123740343</v>
      </c>
      <c r="C2800" s="4">
        <f t="shared" si="176"/>
        <v>2.9564336458293914</v>
      </c>
      <c r="D2800" s="34">
        <f t="shared" si="177"/>
        <v>8.8644988360886495E-2</v>
      </c>
    </row>
    <row r="2801" spans="1:4">
      <c r="A2801" s="7">
        <f t="shared" si="175"/>
        <v>1397</v>
      </c>
      <c r="B2801" s="4">
        <f t="shared" si="174"/>
        <v>0.2419834088397983</v>
      </c>
      <c r="C2801" s="4">
        <f t="shared" si="176"/>
        <v>2.9583823724289093</v>
      </c>
      <c r="D2801" s="34">
        <f t="shared" si="177"/>
        <v>8.8668107871741328E-2</v>
      </c>
    </row>
    <row r="2802" spans="1:4">
      <c r="A2802" s="7">
        <f t="shared" si="175"/>
        <v>1397.5</v>
      </c>
      <c r="B2802" s="4">
        <f t="shared" si="174"/>
        <v>0.24207974391389286</v>
      </c>
      <c r="C2802" s="4">
        <f t="shared" si="176"/>
        <v>2.9603320588664275</v>
      </c>
      <c r="D2802" s="34">
        <f t="shared" si="177"/>
        <v>8.8691235002535243E-2</v>
      </c>
    </row>
    <row r="2803" spans="1:4">
      <c r="A2803" s="7">
        <f t="shared" si="175"/>
        <v>1398</v>
      </c>
      <c r="B2803" s="4">
        <f t="shared" si="174"/>
        <v>0.24217608646026623</v>
      </c>
      <c r="C2803" s="4">
        <f t="shared" si="176"/>
        <v>2.9622827056147116</v>
      </c>
      <c r="D2803" s="34">
        <f t="shared" si="177"/>
        <v>8.8714369755980529E-2</v>
      </c>
    </row>
    <row r="2804" spans="1:4">
      <c r="A2804" s="7">
        <f t="shared" si="175"/>
        <v>1398.5</v>
      </c>
      <c r="B2804" s="4">
        <f t="shared" si="174"/>
        <v>0.24227243647949814</v>
      </c>
      <c r="C2804" s="4">
        <f t="shared" si="176"/>
        <v>2.9642343131467577</v>
      </c>
      <c r="D2804" s="34">
        <f t="shared" si="177"/>
        <v>8.8737512134790142E-2</v>
      </c>
    </row>
    <row r="2805" spans="1:4">
      <c r="A2805" s="7">
        <f t="shared" si="175"/>
        <v>1399</v>
      </c>
      <c r="B2805" s="4">
        <f t="shared" si="174"/>
        <v>0.24236879397216837</v>
      </c>
      <c r="C2805" s="4">
        <f t="shared" si="176"/>
        <v>2.9661868819357959</v>
      </c>
      <c r="D2805" s="34">
        <f t="shared" si="177"/>
        <v>8.8760662141678145E-2</v>
      </c>
    </row>
    <row r="2806" spans="1:4">
      <c r="A2806" s="7">
        <f t="shared" si="175"/>
        <v>1399.5</v>
      </c>
      <c r="B2806" s="4">
        <f t="shared" si="174"/>
        <v>0.24246515893885623</v>
      </c>
      <c r="C2806" s="4">
        <f t="shared" si="176"/>
        <v>2.9681404124552917</v>
      </c>
      <c r="D2806" s="34">
        <f t="shared" si="177"/>
        <v>8.8783819779359813E-2</v>
      </c>
    </row>
    <row r="2807" spans="1:4">
      <c r="A2807" s="7">
        <f t="shared" si="175"/>
        <v>1400</v>
      </c>
      <c r="B2807" s="4">
        <f t="shared" si="174"/>
        <v>0.24256153138014191</v>
      </c>
      <c r="C2807" s="4">
        <f t="shared" si="176"/>
        <v>2.9700949051789407</v>
      </c>
      <c r="D2807" s="34">
        <f t="shared" si="177"/>
        <v>8.8806985050551054E-2</v>
      </c>
    </row>
    <row r="2808" spans="1:4">
      <c r="A2808" s="7">
        <f t="shared" si="175"/>
        <v>1400.5</v>
      </c>
      <c r="B2808" s="4">
        <f t="shared" si="174"/>
        <v>0.24265791129660497</v>
      </c>
      <c r="C2808" s="4">
        <f t="shared" si="176"/>
        <v>2.9720503605806727</v>
      </c>
      <c r="D2808" s="34">
        <f t="shared" si="177"/>
        <v>8.8830157957969058E-2</v>
      </c>
    </row>
    <row r="2809" spans="1:4">
      <c r="A2809" s="7">
        <f t="shared" si="175"/>
        <v>1401</v>
      </c>
      <c r="B2809" s="4">
        <f t="shared" si="174"/>
        <v>0.24275429868882514</v>
      </c>
      <c r="C2809" s="4">
        <f t="shared" si="176"/>
        <v>2.9740067791346521</v>
      </c>
      <c r="D2809" s="34">
        <f t="shared" si="177"/>
        <v>8.8853338504331997E-2</v>
      </c>
    </row>
    <row r="2810" spans="1:4">
      <c r="A2810" s="7">
        <f t="shared" si="175"/>
        <v>1401.5</v>
      </c>
      <c r="B2810" s="4">
        <f t="shared" si="174"/>
        <v>0.24285069355738242</v>
      </c>
      <c r="C2810" s="4">
        <f t="shared" si="176"/>
        <v>2.9759641613152752</v>
      </c>
      <c r="D2810" s="34">
        <f t="shared" si="177"/>
        <v>8.8876526692358959E-2</v>
      </c>
    </row>
    <row r="2811" spans="1:4">
      <c r="A2811" s="7">
        <f t="shared" si="175"/>
        <v>1402</v>
      </c>
      <c r="B2811" s="4">
        <f t="shared" si="174"/>
        <v>0.24294709590285657</v>
      </c>
      <c r="C2811" s="4">
        <f t="shared" si="176"/>
        <v>2.9779225075971718</v>
      </c>
      <c r="D2811" s="34">
        <f t="shared" si="177"/>
        <v>8.8899722524770117E-2</v>
      </c>
    </row>
    <row r="2812" spans="1:4">
      <c r="A2812" s="7">
        <f t="shared" si="175"/>
        <v>1402.5</v>
      </c>
      <c r="B2812" s="4">
        <f t="shared" si="174"/>
        <v>0.24304350572582756</v>
      </c>
      <c r="C2812" s="4">
        <f t="shared" si="176"/>
        <v>2.9798818184552083</v>
      </c>
      <c r="D2812" s="34">
        <f t="shared" si="177"/>
        <v>8.8922926004286681E-2</v>
      </c>
    </row>
    <row r="2813" spans="1:4">
      <c r="A2813" s="7">
        <f t="shared" si="175"/>
        <v>1403</v>
      </c>
      <c r="B2813" s="4">
        <f t="shared" si="174"/>
        <v>0.24313992302687559</v>
      </c>
      <c r="C2813" s="4">
        <f t="shared" si="176"/>
        <v>2.9818420943644828</v>
      </c>
      <c r="D2813" s="34">
        <f t="shared" si="177"/>
        <v>8.894613713363074E-2</v>
      </c>
    </row>
    <row r="2814" spans="1:4">
      <c r="A2814" s="7">
        <f t="shared" si="175"/>
        <v>1403.5</v>
      </c>
      <c r="B2814" s="4">
        <f t="shared" si="174"/>
        <v>0.24323634780658043</v>
      </c>
      <c r="C2814" s="4">
        <f t="shared" si="176"/>
        <v>2.9838033358003266</v>
      </c>
      <c r="D2814" s="34">
        <f t="shared" si="177"/>
        <v>8.8969355915525558E-2</v>
      </c>
    </row>
    <row r="2815" spans="1:4">
      <c r="A2815" s="7">
        <f t="shared" si="175"/>
        <v>1404</v>
      </c>
      <c r="B2815" s="4">
        <f t="shared" si="174"/>
        <v>0.2433327800655225</v>
      </c>
      <c r="C2815" s="4">
        <f t="shared" si="176"/>
        <v>2.9857655432383079</v>
      </c>
      <c r="D2815" s="34">
        <f t="shared" si="177"/>
        <v>8.8992582352695263E-2</v>
      </c>
    </row>
    <row r="2816" spans="1:4">
      <c r="A2816" s="7">
        <f t="shared" si="175"/>
        <v>1404.5</v>
      </c>
      <c r="B2816" s="4">
        <f t="shared" si="174"/>
        <v>0.24342921980428156</v>
      </c>
      <c r="C2816" s="4">
        <f t="shared" si="176"/>
        <v>2.9877287171542251</v>
      </c>
      <c r="D2816" s="34">
        <f t="shared" si="177"/>
        <v>8.9015816447865145E-2</v>
      </c>
    </row>
    <row r="2817" spans="1:4">
      <c r="A2817" s="7">
        <f t="shared" si="175"/>
        <v>1405</v>
      </c>
      <c r="B2817" s="4">
        <f t="shared" si="174"/>
        <v>0.24352566702343803</v>
      </c>
      <c r="C2817" s="4">
        <f t="shared" si="176"/>
        <v>2.9896928580241138</v>
      </c>
      <c r="D2817" s="34">
        <f t="shared" si="177"/>
        <v>8.9039058203761345E-2</v>
      </c>
    </row>
    <row r="2818" spans="1:4">
      <c r="A2818" s="7">
        <f t="shared" si="175"/>
        <v>1405.5</v>
      </c>
      <c r="B2818" s="4">
        <f t="shared" si="174"/>
        <v>0.24362212172357189</v>
      </c>
      <c r="C2818" s="4">
        <f t="shared" si="176"/>
        <v>2.9916579663242451</v>
      </c>
      <c r="D2818" s="34">
        <f t="shared" si="177"/>
        <v>8.9062307623111236E-2</v>
      </c>
    </row>
    <row r="2819" spans="1:4">
      <c r="A2819" s="7">
        <f t="shared" si="175"/>
        <v>1406</v>
      </c>
      <c r="B2819" s="4">
        <f t="shared" si="174"/>
        <v>0.2437185839052638</v>
      </c>
      <c r="C2819" s="4">
        <f t="shared" si="176"/>
        <v>2.9936240425311222</v>
      </c>
      <c r="D2819" s="34">
        <f t="shared" si="177"/>
        <v>8.9085564708642928E-2</v>
      </c>
    </row>
    <row r="2820" spans="1:4">
      <c r="A2820" s="7">
        <f t="shared" si="175"/>
        <v>1406.5</v>
      </c>
      <c r="B2820" s="4">
        <f t="shared" si="174"/>
        <v>0.24381505356909372</v>
      </c>
      <c r="C2820" s="4">
        <f t="shared" si="176"/>
        <v>2.9955910871214844</v>
      </c>
      <c r="D2820" s="34">
        <f t="shared" si="177"/>
        <v>8.9108829463085792E-2</v>
      </c>
    </row>
    <row r="2821" spans="1:4">
      <c r="A2821" s="7">
        <f t="shared" si="175"/>
        <v>1407</v>
      </c>
      <c r="B2821" s="4">
        <f t="shared" si="174"/>
        <v>0.24391153071564209</v>
      </c>
      <c r="C2821" s="4">
        <f t="shared" si="176"/>
        <v>2.9975591005723046</v>
      </c>
      <c r="D2821" s="34">
        <f t="shared" si="177"/>
        <v>8.9132101889170104E-2</v>
      </c>
    </row>
    <row r="2822" spans="1:4">
      <c r="A2822" s="7">
        <f t="shared" si="175"/>
        <v>1407.5</v>
      </c>
      <c r="B2822" s="4">
        <f t="shared" si="174"/>
        <v>0.24400801534548955</v>
      </c>
      <c r="C2822" s="4">
        <f t="shared" si="176"/>
        <v>2.9995280833607918</v>
      </c>
      <c r="D2822" s="34">
        <f t="shared" si="177"/>
        <v>8.9155381989627067E-2</v>
      </c>
    </row>
    <row r="2823" spans="1:4">
      <c r="A2823" s="7">
        <f t="shared" si="175"/>
        <v>1408</v>
      </c>
      <c r="B2823" s="4">
        <f t="shared" si="174"/>
        <v>0.24410450745921608</v>
      </c>
      <c r="C2823" s="4">
        <f t="shared" si="176"/>
        <v>3.0014980359643886</v>
      </c>
      <c r="D2823" s="34">
        <f t="shared" si="177"/>
        <v>8.9178669767189148E-2</v>
      </c>
    </row>
    <row r="2824" spans="1:4">
      <c r="A2824" s="7">
        <f t="shared" si="175"/>
        <v>1408.5</v>
      </c>
      <c r="B2824" s="4">
        <f t="shared" si="174"/>
        <v>0.24420100705740255</v>
      </c>
      <c r="C2824" s="4">
        <f t="shared" si="176"/>
        <v>3.0034689588607755</v>
      </c>
      <c r="D2824" s="34">
        <f t="shared" si="177"/>
        <v>8.9201965224589591E-2</v>
      </c>
    </row>
    <row r="2825" spans="1:4">
      <c r="A2825" s="7">
        <f t="shared" si="175"/>
        <v>1409</v>
      </c>
      <c r="B2825" s="4">
        <f t="shared" si="174"/>
        <v>0.24429751414062939</v>
      </c>
      <c r="C2825" s="4">
        <f t="shared" si="176"/>
        <v>3.0054408525278671</v>
      </c>
      <c r="D2825" s="34">
        <f t="shared" si="177"/>
        <v>8.9225268364562807E-2</v>
      </c>
    </row>
    <row r="2826" spans="1:4">
      <c r="A2826" s="7">
        <f t="shared" si="175"/>
        <v>1409.5</v>
      </c>
      <c r="B2826" s="4">
        <f t="shared" ref="B2826:B2889" si="178">(EXP($B$3*A2826*10^6))-1</f>
        <v>0.24439402870947724</v>
      </c>
      <c r="C2826" s="4">
        <f t="shared" si="176"/>
        <v>3.0074137174438116</v>
      </c>
      <c r="D2826" s="34">
        <f t="shared" si="177"/>
        <v>8.9248579189844093E-2</v>
      </c>
    </row>
    <row r="2827" spans="1:4">
      <c r="A2827" s="7">
        <f t="shared" si="175"/>
        <v>1410</v>
      </c>
      <c r="B2827" s="4">
        <f t="shared" si="178"/>
        <v>0.24449055076452653</v>
      </c>
      <c r="C2827" s="4">
        <f t="shared" si="176"/>
        <v>3.0093875540869934</v>
      </c>
      <c r="D2827" s="34">
        <f t="shared" si="177"/>
        <v>8.9271897703169914E-2</v>
      </c>
    </row>
    <row r="2828" spans="1:4">
      <c r="A2828" s="7">
        <f t="shared" si="175"/>
        <v>1410.5</v>
      </c>
      <c r="B2828" s="4">
        <f t="shared" si="178"/>
        <v>0.24458708030635812</v>
      </c>
      <c r="C2828" s="4">
        <f t="shared" si="176"/>
        <v>3.0113623629360333</v>
      </c>
      <c r="D2828" s="34">
        <f t="shared" si="177"/>
        <v>8.9295223907277579E-2</v>
      </c>
    </row>
    <row r="2829" spans="1:4">
      <c r="A2829" s="7">
        <f t="shared" si="175"/>
        <v>1411</v>
      </c>
      <c r="B2829" s="4">
        <f t="shared" si="178"/>
        <v>0.24468361733555266</v>
      </c>
      <c r="C2829" s="4">
        <f t="shared" si="176"/>
        <v>3.0133381444697882</v>
      </c>
      <c r="D2829" s="34">
        <f t="shared" si="177"/>
        <v>8.931855780490558E-2</v>
      </c>
    </row>
    <row r="2830" spans="1:4">
      <c r="A2830" s="7">
        <f t="shared" ref="A2830:A2893" si="179">A2829+0.5</f>
        <v>1411.5</v>
      </c>
      <c r="B2830" s="4">
        <f t="shared" si="178"/>
        <v>0.2447801618526908</v>
      </c>
      <c r="C2830" s="4">
        <f t="shared" ref="C2830:C2893" si="180">(EXP($B$4*A2830*10^6))-1</f>
        <v>3.0153148991673504</v>
      </c>
      <c r="D2830" s="34">
        <f t="shared" ref="D2830:D2893" si="181">(1/137.88)*(C2830/B2830)</f>
        <v>8.934189939879339E-2</v>
      </c>
    </row>
    <row r="2831" spans="1:4">
      <c r="A2831" s="7">
        <f t="shared" si="179"/>
        <v>1412</v>
      </c>
      <c r="B2831" s="4">
        <f t="shared" si="178"/>
        <v>0.24487671385835363</v>
      </c>
      <c r="C2831" s="4">
        <f t="shared" si="180"/>
        <v>3.0172926275080485</v>
      </c>
      <c r="D2831" s="34">
        <f t="shared" si="181"/>
        <v>8.9365248691681373E-2</v>
      </c>
    </row>
    <row r="2832" spans="1:4">
      <c r="A2832" s="7">
        <f t="shared" si="179"/>
        <v>1412.5</v>
      </c>
      <c r="B2832" s="4">
        <f t="shared" si="178"/>
        <v>0.2449732733531218</v>
      </c>
      <c r="C2832" s="4">
        <f t="shared" si="180"/>
        <v>3.0192713299714464</v>
      </c>
      <c r="D2832" s="34">
        <f t="shared" si="181"/>
        <v>8.9388605686311073E-2</v>
      </c>
    </row>
    <row r="2833" spans="1:4">
      <c r="A2833" s="7">
        <f t="shared" si="179"/>
        <v>1413</v>
      </c>
      <c r="B2833" s="4">
        <f t="shared" si="178"/>
        <v>0.24506984033757617</v>
      </c>
      <c r="C2833" s="4">
        <f t="shared" si="180"/>
        <v>3.0212510070373444</v>
      </c>
      <c r="D2833" s="34">
        <f t="shared" si="181"/>
        <v>8.9411970385425019E-2</v>
      </c>
    </row>
    <row r="2834" spans="1:4">
      <c r="A2834" s="7">
        <f t="shared" si="179"/>
        <v>1413.5</v>
      </c>
      <c r="B2834" s="4">
        <f t="shared" si="178"/>
        <v>0.24516641481229784</v>
      </c>
      <c r="C2834" s="4">
        <f t="shared" si="180"/>
        <v>3.0232316591857789</v>
      </c>
      <c r="D2834" s="34">
        <f t="shared" si="181"/>
        <v>8.9435342791766625E-2</v>
      </c>
    </row>
    <row r="2835" spans="1:4">
      <c r="A2835" s="7">
        <f t="shared" si="179"/>
        <v>1414</v>
      </c>
      <c r="B2835" s="4">
        <f t="shared" si="178"/>
        <v>0.24526299677786767</v>
      </c>
      <c r="C2835" s="4">
        <f t="shared" si="180"/>
        <v>3.0252132868970225</v>
      </c>
      <c r="D2835" s="34">
        <f t="shared" si="181"/>
        <v>8.9458722908080504E-2</v>
      </c>
    </row>
    <row r="2836" spans="1:4">
      <c r="A2836" s="7">
        <f t="shared" si="179"/>
        <v>1414.5</v>
      </c>
      <c r="B2836" s="4">
        <f t="shared" si="178"/>
        <v>0.24535958623486653</v>
      </c>
      <c r="C2836" s="4">
        <f t="shared" si="180"/>
        <v>3.0271958906515879</v>
      </c>
      <c r="D2836" s="34">
        <f t="shared" si="181"/>
        <v>8.9482110737112319E-2</v>
      </c>
    </row>
    <row r="2837" spans="1:4">
      <c r="A2837" s="7">
        <f t="shared" si="179"/>
        <v>1415</v>
      </c>
      <c r="B2837" s="4">
        <f t="shared" si="178"/>
        <v>0.24545618318387596</v>
      </c>
      <c r="C2837" s="4">
        <f t="shared" si="180"/>
        <v>3.0291794709302193</v>
      </c>
      <c r="D2837" s="34">
        <f t="shared" si="181"/>
        <v>8.9505506281608457E-2</v>
      </c>
    </row>
    <row r="2838" spans="1:4">
      <c r="A2838" s="7">
        <f t="shared" si="179"/>
        <v>1415.5</v>
      </c>
      <c r="B2838" s="4">
        <f t="shared" si="178"/>
        <v>0.24555278762547661</v>
      </c>
      <c r="C2838" s="4">
        <f t="shared" si="180"/>
        <v>3.0311640282139019</v>
      </c>
      <c r="D2838" s="34">
        <f t="shared" si="181"/>
        <v>8.952890954431672E-2</v>
      </c>
    </row>
    <row r="2839" spans="1:4">
      <c r="A2839" s="7">
        <f t="shared" si="179"/>
        <v>1416</v>
      </c>
      <c r="B2839" s="4">
        <f t="shared" si="178"/>
        <v>0.24564939956025</v>
      </c>
      <c r="C2839" s="4">
        <f t="shared" si="180"/>
        <v>3.0331495629838532</v>
      </c>
      <c r="D2839" s="34">
        <f t="shared" si="181"/>
        <v>8.9552320527985549E-2</v>
      </c>
    </row>
    <row r="2840" spans="1:4">
      <c r="A2840" s="7">
        <f t="shared" si="179"/>
        <v>1416.5</v>
      </c>
      <c r="B2840" s="4">
        <f t="shared" si="178"/>
        <v>0.24574601898877724</v>
      </c>
      <c r="C2840" s="4">
        <f t="shared" si="180"/>
        <v>3.0351360757215309</v>
      </c>
      <c r="D2840" s="34">
        <f t="shared" si="181"/>
        <v>8.9575739235364632E-2</v>
      </c>
    </row>
    <row r="2841" spans="1:4">
      <c r="A2841" s="7">
        <f t="shared" si="179"/>
        <v>1417</v>
      </c>
      <c r="B2841" s="4">
        <f t="shared" si="178"/>
        <v>0.2458426459116394</v>
      </c>
      <c r="C2841" s="4">
        <f t="shared" si="180"/>
        <v>3.0371235669086314</v>
      </c>
      <c r="D2841" s="34">
        <f t="shared" si="181"/>
        <v>8.9599165669204783E-2</v>
      </c>
    </row>
    <row r="2842" spans="1:4">
      <c r="A2842" s="7">
        <f t="shared" si="179"/>
        <v>1417.5</v>
      </c>
      <c r="B2842" s="4">
        <f t="shared" si="178"/>
        <v>0.24593928032941803</v>
      </c>
      <c r="C2842" s="4">
        <f t="shared" si="180"/>
        <v>3.0391120370270848</v>
      </c>
      <c r="D2842" s="34">
        <f t="shared" si="181"/>
        <v>8.9622599832257552E-2</v>
      </c>
    </row>
    <row r="2843" spans="1:4">
      <c r="A2843" s="7">
        <f t="shared" si="179"/>
        <v>1418</v>
      </c>
      <c r="B2843" s="4">
        <f t="shared" si="178"/>
        <v>0.24603592224269444</v>
      </c>
      <c r="C2843" s="4">
        <f t="shared" si="180"/>
        <v>3.04110148655906</v>
      </c>
      <c r="D2843" s="34">
        <f t="shared" si="181"/>
        <v>8.9646041727275694E-2</v>
      </c>
    </row>
    <row r="2844" spans="1:4">
      <c r="A2844" s="7">
        <f t="shared" si="179"/>
        <v>1418.5</v>
      </c>
      <c r="B2844" s="4">
        <f t="shared" si="178"/>
        <v>0.24613257165204971</v>
      </c>
      <c r="C2844" s="4">
        <f t="shared" si="180"/>
        <v>3.043091915986964</v>
      </c>
      <c r="D2844" s="34">
        <f t="shared" si="181"/>
        <v>8.9669491357013062E-2</v>
      </c>
    </row>
    <row r="2845" spans="1:4">
      <c r="A2845" s="7">
        <f t="shared" si="179"/>
        <v>1419</v>
      </c>
      <c r="B2845" s="4">
        <f t="shared" si="178"/>
        <v>0.24622922855806584</v>
      </c>
      <c r="C2845" s="4">
        <f t="shared" si="180"/>
        <v>3.0450833257934411</v>
      </c>
      <c r="D2845" s="34">
        <f t="shared" si="181"/>
        <v>8.9692948724224231E-2</v>
      </c>
    </row>
    <row r="2846" spans="1:4">
      <c r="A2846" s="7">
        <f t="shared" si="179"/>
        <v>1419.5</v>
      </c>
      <c r="B2846" s="4">
        <f t="shared" si="178"/>
        <v>0.24632589296132368</v>
      </c>
      <c r="C2846" s="4">
        <f t="shared" si="180"/>
        <v>3.0470757164613724</v>
      </c>
      <c r="D2846" s="34">
        <f t="shared" si="181"/>
        <v>8.9716413831665232E-2</v>
      </c>
    </row>
    <row r="2847" spans="1:4">
      <c r="A2847" s="7">
        <f t="shared" si="179"/>
        <v>1420</v>
      </c>
      <c r="B2847" s="4">
        <f t="shared" si="178"/>
        <v>0.24642256486240521</v>
      </c>
      <c r="C2847" s="4">
        <f t="shared" si="180"/>
        <v>3.0490690884738765</v>
      </c>
      <c r="D2847" s="34">
        <f t="shared" si="181"/>
        <v>8.9739886682092651E-2</v>
      </c>
    </row>
    <row r="2848" spans="1:4">
      <c r="A2848" s="7">
        <f t="shared" si="179"/>
        <v>1420.5</v>
      </c>
      <c r="B2848" s="4">
        <f t="shared" si="178"/>
        <v>0.24651924426189176</v>
      </c>
      <c r="C2848" s="4">
        <f t="shared" si="180"/>
        <v>3.0510634423143141</v>
      </c>
      <c r="D2848" s="34">
        <f t="shared" si="181"/>
        <v>8.9763367278264533E-2</v>
      </c>
    </row>
    <row r="2849" spans="1:4">
      <c r="A2849" s="7">
        <f t="shared" si="179"/>
        <v>1421</v>
      </c>
      <c r="B2849" s="4">
        <f t="shared" si="178"/>
        <v>0.24661593116036529</v>
      </c>
      <c r="C2849" s="4">
        <f t="shared" si="180"/>
        <v>3.0530587784662782</v>
      </c>
      <c r="D2849" s="34">
        <f t="shared" si="181"/>
        <v>8.978685562293956E-2</v>
      </c>
    </row>
    <row r="2850" spans="1:4">
      <c r="A2850" s="7">
        <f t="shared" si="179"/>
        <v>1421.5</v>
      </c>
      <c r="B2850" s="4">
        <f t="shared" si="178"/>
        <v>0.2467126255584069</v>
      </c>
      <c r="C2850" s="4">
        <f t="shared" si="180"/>
        <v>3.0550550974136055</v>
      </c>
      <c r="D2850" s="34">
        <f t="shared" si="181"/>
        <v>8.9810351718877898E-2</v>
      </c>
    </row>
    <row r="2851" spans="1:4">
      <c r="A2851" s="7">
        <f t="shared" si="179"/>
        <v>1422</v>
      </c>
      <c r="B2851" s="4">
        <f t="shared" si="178"/>
        <v>0.24680932745659878</v>
      </c>
      <c r="C2851" s="4">
        <f t="shared" si="180"/>
        <v>3.057052399640364</v>
      </c>
      <c r="D2851" s="34">
        <f t="shared" si="181"/>
        <v>8.9833855568840187E-2</v>
      </c>
    </row>
    <row r="2852" spans="1:4">
      <c r="A2852" s="7">
        <f t="shared" si="179"/>
        <v>1422.5</v>
      </c>
      <c r="B2852" s="4">
        <f t="shared" si="178"/>
        <v>0.24690603685552248</v>
      </c>
      <c r="C2852" s="4">
        <f t="shared" si="180"/>
        <v>3.0590506856308668</v>
      </c>
      <c r="D2852" s="34">
        <f t="shared" si="181"/>
        <v>8.985736717558851E-2</v>
      </c>
    </row>
    <row r="2853" spans="1:4">
      <c r="A2853" s="7">
        <f t="shared" si="179"/>
        <v>1423</v>
      </c>
      <c r="B2853" s="4">
        <f t="shared" si="178"/>
        <v>0.24700275375575997</v>
      </c>
      <c r="C2853" s="4">
        <f t="shared" si="180"/>
        <v>3.0610499558696631</v>
      </c>
      <c r="D2853" s="34">
        <f t="shared" si="181"/>
        <v>8.9880886541885821E-2</v>
      </c>
    </row>
    <row r="2854" spans="1:4">
      <c r="A2854" s="7">
        <f t="shared" si="179"/>
        <v>1423.5</v>
      </c>
      <c r="B2854" s="4">
        <f t="shared" si="178"/>
        <v>0.24709947815789302</v>
      </c>
      <c r="C2854" s="4">
        <f t="shared" si="180"/>
        <v>3.0630502108415412</v>
      </c>
      <c r="D2854" s="34">
        <f t="shared" si="181"/>
        <v>8.9904413670496147E-2</v>
      </c>
    </row>
    <row r="2855" spans="1:4">
      <c r="A2855" s="7">
        <f t="shared" si="179"/>
        <v>1424</v>
      </c>
      <c r="B2855" s="4">
        <f t="shared" si="178"/>
        <v>0.24719621006250314</v>
      </c>
      <c r="C2855" s="4">
        <f t="shared" si="180"/>
        <v>3.0650514510315263</v>
      </c>
      <c r="D2855" s="34">
        <f t="shared" si="181"/>
        <v>8.9927948564184609E-2</v>
      </c>
    </row>
    <row r="2856" spans="1:4">
      <c r="A2856" s="7">
        <f t="shared" si="179"/>
        <v>1424.5</v>
      </c>
      <c r="B2856" s="4">
        <f t="shared" si="178"/>
        <v>0.24729294947017277</v>
      </c>
      <c r="C2856" s="4">
        <f t="shared" si="180"/>
        <v>3.0670536769248846</v>
      </c>
      <c r="D2856" s="34">
        <f t="shared" si="181"/>
        <v>8.9951491225717148E-2</v>
      </c>
    </row>
    <row r="2857" spans="1:4">
      <c r="A2857" s="7">
        <f t="shared" si="179"/>
        <v>1425</v>
      </c>
      <c r="B2857" s="4">
        <f t="shared" si="178"/>
        <v>0.24738969638148367</v>
      </c>
      <c r="C2857" s="4">
        <f t="shared" si="180"/>
        <v>3.0690568890071201</v>
      </c>
      <c r="D2857" s="34">
        <f t="shared" si="181"/>
        <v>8.9975041657860896E-2</v>
      </c>
    </row>
    <row r="2858" spans="1:4">
      <c r="A2858" s="7">
        <f t="shared" si="179"/>
        <v>1425.5</v>
      </c>
      <c r="B2858" s="4">
        <f t="shared" si="178"/>
        <v>0.24748645079701803</v>
      </c>
      <c r="C2858" s="4">
        <f t="shared" si="180"/>
        <v>3.0710610877639768</v>
      </c>
      <c r="D2858" s="34">
        <f t="shared" si="181"/>
        <v>8.9998599863383932E-2</v>
      </c>
    </row>
    <row r="2859" spans="1:4">
      <c r="A2859" s="7">
        <f t="shared" si="179"/>
        <v>1426</v>
      </c>
      <c r="B2859" s="4">
        <f t="shared" si="178"/>
        <v>0.24758321271735761</v>
      </c>
      <c r="C2859" s="4">
        <f t="shared" si="180"/>
        <v>3.0730662736814383</v>
      </c>
      <c r="D2859" s="34">
        <f t="shared" si="181"/>
        <v>9.0022165845055555E-2</v>
      </c>
    </row>
    <row r="2860" spans="1:4">
      <c r="A2860" s="7">
        <f t="shared" si="179"/>
        <v>1426.5</v>
      </c>
      <c r="B2860" s="4">
        <f t="shared" si="178"/>
        <v>0.24767998214308484</v>
      </c>
      <c r="C2860" s="4">
        <f t="shared" si="180"/>
        <v>3.0750724472457263</v>
      </c>
      <c r="D2860" s="34">
        <f t="shared" si="181"/>
        <v>9.0045739605645811E-2</v>
      </c>
    </row>
    <row r="2861" spans="1:4">
      <c r="A2861" s="7">
        <f t="shared" si="179"/>
        <v>1427</v>
      </c>
      <c r="B2861" s="4">
        <f t="shared" si="178"/>
        <v>0.24777675907478169</v>
      </c>
      <c r="C2861" s="4">
        <f t="shared" si="180"/>
        <v>3.0770796089433023</v>
      </c>
      <c r="D2861" s="34">
        <f t="shared" si="181"/>
        <v>9.0069321147925999E-2</v>
      </c>
    </row>
    <row r="2862" spans="1:4">
      <c r="A2862" s="7">
        <f t="shared" si="179"/>
        <v>1427.5</v>
      </c>
      <c r="B2862" s="4">
        <f t="shared" si="178"/>
        <v>0.24787354351303037</v>
      </c>
      <c r="C2862" s="4">
        <f t="shared" si="180"/>
        <v>3.0790877592608688</v>
      </c>
      <c r="D2862" s="34">
        <f t="shared" si="181"/>
        <v>9.0092910474668372E-2</v>
      </c>
    </row>
    <row r="2863" spans="1:4">
      <c r="A2863" s="7">
        <f t="shared" si="179"/>
        <v>1428</v>
      </c>
      <c r="B2863" s="4">
        <f t="shared" si="178"/>
        <v>0.24797033545841329</v>
      </c>
      <c r="C2863" s="4">
        <f t="shared" si="180"/>
        <v>3.0810968986853648</v>
      </c>
      <c r="D2863" s="34">
        <f t="shared" si="181"/>
        <v>9.0116507588646103E-2</v>
      </c>
    </row>
    <row r="2864" spans="1:4">
      <c r="A2864" s="7">
        <f t="shared" si="179"/>
        <v>1428.5</v>
      </c>
      <c r="B2864" s="4">
        <f t="shared" si="178"/>
        <v>0.24806713491151244</v>
      </c>
      <c r="C2864" s="4">
        <f t="shared" si="180"/>
        <v>3.0831070277039716</v>
      </c>
      <c r="D2864" s="34">
        <f t="shared" si="181"/>
        <v>9.0140112492633623E-2</v>
      </c>
    </row>
    <row r="2865" spans="1:4">
      <c r="A2865" s="7">
        <f t="shared" si="179"/>
        <v>1429</v>
      </c>
      <c r="B2865" s="4">
        <f t="shared" si="178"/>
        <v>0.24816394187291047</v>
      </c>
      <c r="C2865" s="4">
        <f t="shared" si="180"/>
        <v>3.0851181468041124</v>
      </c>
      <c r="D2865" s="34">
        <f t="shared" si="181"/>
        <v>9.0163725189406255E-2</v>
      </c>
    </row>
    <row r="2866" spans="1:4">
      <c r="A2866" s="7">
        <f t="shared" si="179"/>
        <v>1429.5</v>
      </c>
      <c r="B2866" s="4">
        <f t="shared" si="178"/>
        <v>0.24826075634318978</v>
      </c>
      <c r="C2866" s="4">
        <f t="shared" si="180"/>
        <v>3.0871302564734453</v>
      </c>
      <c r="D2866" s="34">
        <f t="shared" si="181"/>
        <v>9.018734568174025E-2</v>
      </c>
    </row>
    <row r="2867" spans="1:4">
      <c r="A2867" s="7">
        <f t="shared" si="179"/>
        <v>1430</v>
      </c>
      <c r="B2867" s="4">
        <f t="shared" si="178"/>
        <v>0.24835757832293237</v>
      </c>
      <c r="C2867" s="4">
        <f t="shared" si="180"/>
        <v>3.0891433571998741</v>
      </c>
      <c r="D2867" s="34">
        <f t="shared" si="181"/>
        <v>9.0210973972413289E-2</v>
      </c>
    </row>
    <row r="2868" spans="1:4">
      <c r="A2868" s="7">
        <f t="shared" si="179"/>
        <v>1430.5</v>
      </c>
      <c r="B2868" s="4">
        <f t="shared" si="178"/>
        <v>0.2484544078127211</v>
      </c>
      <c r="C2868" s="4">
        <f t="shared" si="180"/>
        <v>3.0911574494715381</v>
      </c>
      <c r="D2868" s="34">
        <f t="shared" si="181"/>
        <v>9.0234610064203594E-2</v>
      </c>
    </row>
    <row r="2869" spans="1:4">
      <c r="A2869" s="7">
        <f t="shared" si="179"/>
        <v>1431</v>
      </c>
      <c r="B2869" s="4">
        <f t="shared" si="178"/>
        <v>0.24855124481313862</v>
      </c>
      <c r="C2869" s="4">
        <f t="shared" si="180"/>
        <v>3.0931725337768201</v>
      </c>
      <c r="D2869" s="34">
        <f t="shared" si="181"/>
        <v>9.0258253959890622E-2</v>
      </c>
    </row>
    <row r="2870" spans="1:4">
      <c r="A2870" s="7">
        <f t="shared" si="179"/>
        <v>1431.5</v>
      </c>
      <c r="B2870" s="4">
        <f t="shared" si="178"/>
        <v>0.24864808932476712</v>
      </c>
      <c r="C2870" s="4">
        <f t="shared" si="180"/>
        <v>3.0951886106043416</v>
      </c>
      <c r="D2870" s="34">
        <f t="shared" si="181"/>
        <v>9.0281905662254996E-2</v>
      </c>
    </row>
    <row r="2871" spans="1:4">
      <c r="A2871" s="7">
        <f t="shared" si="179"/>
        <v>1432</v>
      </c>
      <c r="B2871" s="4">
        <f t="shared" si="178"/>
        <v>0.24874494134818925</v>
      </c>
      <c r="C2871" s="4">
        <f t="shared" si="180"/>
        <v>3.0972056804429675</v>
      </c>
      <c r="D2871" s="34">
        <f t="shared" si="181"/>
        <v>9.0305565174078326E-2</v>
      </c>
    </row>
    <row r="2872" spans="1:4">
      <c r="A2872" s="7">
        <f t="shared" si="179"/>
        <v>1432.5</v>
      </c>
      <c r="B2872" s="4">
        <f t="shared" si="178"/>
        <v>0.24884180088398788</v>
      </c>
      <c r="C2872" s="4">
        <f t="shared" si="180"/>
        <v>3.0992237437818009</v>
      </c>
      <c r="D2872" s="34">
        <f t="shared" si="181"/>
        <v>9.032923249814305E-2</v>
      </c>
    </row>
    <row r="2873" spans="1:4">
      <c r="A2873" s="7">
        <f t="shared" si="179"/>
        <v>1433</v>
      </c>
      <c r="B2873" s="4">
        <f t="shared" si="178"/>
        <v>0.24893866793274566</v>
      </c>
      <c r="C2873" s="4">
        <f t="shared" si="180"/>
        <v>3.1012428011101862</v>
      </c>
      <c r="D2873" s="34">
        <f t="shared" si="181"/>
        <v>9.0352907637232832E-2</v>
      </c>
    </row>
    <row r="2874" spans="1:4">
      <c r="A2874" s="7">
        <f t="shared" si="179"/>
        <v>1433.5</v>
      </c>
      <c r="B2874" s="4">
        <f t="shared" si="178"/>
        <v>0.24903554249504523</v>
      </c>
      <c r="C2874" s="4">
        <f t="shared" si="180"/>
        <v>3.1032628529177106</v>
      </c>
      <c r="D2874" s="34">
        <f t="shared" si="181"/>
        <v>9.0376590594132403E-2</v>
      </c>
    </row>
    <row r="2875" spans="1:4">
      <c r="A2875" s="7">
        <f t="shared" si="179"/>
        <v>1434</v>
      </c>
      <c r="B2875" s="4">
        <f t="shared" si="178"/>
        <v>0.24913242457146945</v>
      </c>
      <c r="C2875" s="4">
        <f t="shared" si="180"/>
        <v>3.1052838996941992</v>
      </c>
      <c r="D2875" s="34">
        <f t="shared" si="181"/>
        <v>9.0400281371627353E-2</v>
      </c>
    </row>
    <row r="2876" spans="1:4">
      <c r="A2876" s="7">
        <f t="shared" si="179"/>
        <v>1434.5</v>
      </c>
      <c r="B2876" s="4">
        <f t="shared" si="178"/>
        <v>0.24922931416260119</v>
      </c>
      <c r="C2876" s="4">
        <f t="shared" si="180"/>
        <v>3.1073059419297202</v>
      </c>
      <c r="D2876" s="34">
        <f t="shared" si="181"/>
        <v>9.0423979972504412E-2</v>
      </c>
    </row>
    <row r="2877" spans="1:4">
      <c r="A2877" s="7">
        <f t="shared" si="179"/>
        <v>1435</v>
      </c>
      <c r="B2877" s="4">
        <f t="shared" si="178"/>
        <v>0.24932621126902332</v>
      </c>
      <c r="C2877" s="4">
        <f t="shared" si="180"/>
        <v>3.1093289801145847</v>
      </c>
      <c r="D2877" s="34">
        <f t="shared" si="181"/>
        <v>9.0447686399551391E-2</v>
      </c>
    </row>
    <row r="2878" spans="1:4">
      <c r="A2878" s="7">
        <f t="shared" si="179"/>
        <v>1435.5</v>
      </c>
      <c r="B2878" s="4">
        <f t="shared" si="178"/>
        <v>0.24942311589131849</v>
      </c>
      <c r="C2878" s="4">
        <f t="shared" si="180"/>
        <v>3.1113530147393433</v>
      </c>
      <c r="D2878" s="34">
        <f t="shared" si="181"/>
        <v>9.0471400655557185E-2</v>
      </c>
    </row>
    <row r="2879" spans="1:4">
      <c r="A2879" s="7">
        <f t="shared" si="179"/>
        <v>1436</v>
      </c>
      <c r="B2879" s="4">
        <f t="shared" si="178"/>
        <v>0.24952002803007023</v>
      </c>
      <c r="C2879" s="4">
        <f t="shared" si="180"/>
        <v>3.1133780462947884</v>
      </c>
      <c r="D2879" s="34">
        <f t="shared" si="181"/>
        <v>9.0495122743311424E-2</v>
      </c>
    </row>
    <row r="2880" spans="1:4">
      <c r="A2880" s="7">
        <f t="shared" si="179"/>
        <v>1436.5</v>
      </c>
      <c r="B2880" s="4">
        <f t="shared" si="178"/>
        <v>0.24961694768586118</v>
      </c>
      <c r="C2880" s="4">
        <f t="shared" si="180"/>
        <v>3.1154040752719556</v>
      </c>
      <c r="D2880" s="34">
        <f t="shared" si="181"/>
        <v>9.0518852665605123E-2</v>
      </c>
    </row>
    <row r="2881" spans="1:4">
      <c r="A2881" s="7">
        <f t="shared" si="179"/>
        <v>1437</v>
      </c>
      <c r="B2881" s="4">
        <f t="shared" si="178"/>
        <v>0.24971387485927443</v>
      </c>
      <c r="C2881" s="4">
        <f t="shared" si="180"/>
        <v>3.1174311021621195</v>
      </c>
      <c r="D2881" s="34">
        <f t="shared" si="181"/>
        <v>9.0542590425230204E-2</v>
      </c>
    </row>
    <row r="2882" spans="1:4">
      <c r="A2882" s="7">
        <f t="shared" si="179"/>
        <v>1437.5</v>
      </c>
      <c r="B2882" s="4">
        <f t="shared" si="178"/>
        <v>0.24981080955089308</v>
      </c>
      <c r="C2882" s="4">
        <f t="shared" si="180"/>
        <v>3.1194591274567989</v>
      </c>
      <c r="D2882" s="34">
        <f t="shared" si="181"/>
        <v>9.0566336024979585E-2</v>
      </c>
    </row>
    <row r="2883" spans="1:4">
      <c r="A2883" s="7">
        <f t="shared" si="179"/>
        <v>1438</v>
      </c>
      <c r="B2883" s="4">
        <f t="shared" si="178"/>
        <v>0.2499077517613002</v>
      </c>
      <c r="C2883" s="4">
        <f t="shared" si="180"/>
        <v>3.1214881516477551</v>
      </c>
      <c r="D2883" s="34">
        <f t="shared" si="181"/>
        <v>9.059008946764735E-2</v>
      </c>
    </row>
    <row r="2884" spans="1:4">
      <c r="A2884" s="7">
        <f t="shared" si="179"/>
        <v>1438.5</v>
      </c>
      <c r="B2884" s="4">
        <f t="shared" si="178"/>
        <v>0.25000470149107934</v>
      </c>
      <c r="C2884" s="4">
        <f t="shared" si="180"/>
        <v>3.12351817522699</v>
      </c>
      <c r="D2884" s="34">
        <f t="shared" si="181"/>
        <v>9.0613850756028375E-2</v>
      </c>
    </row>
    <row r="2885" spans="1:4">
      <c r="A2885" s="7">
        <f t="shared" si="179"/>
        <v>1439</v>
      </c>
      <c r="B2885" s="4">
        <f t="shared" si="178"/>
        <v>0.25010165874081358</v>
      </c>
      <c r="C2885" s="4">
        <f t="shared" si="180"/>
        <v>3.125549198686751</v>
      </c>
      <c r="D2885" s="34">
        <f t="shared" si="181"/>
        <v>9.063761989291888E-2</v>
      </c>
    </row>
    <row r="2886" spans="1:4">
      <c r="A2886" s="7">
        <f t="shared" si="179"/>
        <v>1439.5</v>
      </c>
      <c r="B2886" s="4">
        <f t="shared" si="178"/>
        <v>0.25019862351108602</v>
      </c>
      <c r="C2886" s="4">
        <f t="shared" si="180"/>
        <v>3.1275812225195212</v>
      </c>
      <c r="D2886" s="34">
        <f t="shared" si="181"/>
        <v>9.0661396881115922E-2</v>
      </c>
    </row>
    <row r="2887" spans="1:4">
      <c r="A2887" s="7">
        <f t="shared" si="179"/>
        <v>1440</v>
      </c>
      <c r="B2887" s="4">
        <f t="shared" si="178"/>
        <v>0.25029559580248018</v>
      </c>
      <c r="C2887" s="4">
        <f t="shared" si="180"/>
        <v>3.1296142472180328</v>
      </c>
      <c r="D2887" s="34">
        <f t="shared" si="181"/>
        <v>9.0685181723417649E-2</v>
      </c>
    </row>
    <row r="2888" spans="1:4">
      <c r="A2888" s="7">
        <f t="shared" si="179"/>
        <v>1440.5</v>
      </c>
      <c r="B2888" s="4">
        <f t="shared" si="178"/>
        <v>0.25039257561557937</v>
      </c>
      <c r="C2888" s="4">
        <f t="shared" si="180"/>
        <v>3.1316482732752577</v>
      </c>
      <c r="D2888" s="34">
        <f t="shared" si="181"/>
        <v>9.0708974422623295E-2</v>
      </c>
    </row>
    <row r="2889" spans="1:4">
      <c r="A2889" s="7">
        <f t="shared" si="179"/>
        <v>1441</v>
      </c>
      <c r="B2889" s="4">
        <f t="shared" si="178"/>
        <v>0.25048956295096692</v>
      </c>
      <c r="C2889" s="4">
        <f t="shared" si="180"/>
        <v>3.133683301184413</v>
      </c>
      <c r="D2889" s="34">
        <f t="shared" si="181"/>
        <v>9.0732774981533135E-2</v>
      </c>
    </row>
    <row r="2890" spans="1:4">
      <c r="A2890" s="7">
        <f t="shared" si="179"/>
        <v>1441.5</v>
      </c>
      <c r="B2890" s="4">
        <f t="shared" ref="B2890:B2953" si="182">(EXP($B$3*A2890*10^6))-1</f>
        <v>0.25058655780922656</v>
      </c>
      <c r="C2890" s="4">
        <f t="shared" si="180"/>
        <v>3.1357193314389562</v>
      </c>
      <c r="D2890" s="34">
        <f t="shared" si="181"/>
        <v>9.0756583402948385E-2</v>
      </c>
    </row>
    <row r="2891" spans="1:4">
      <c r="A2891" s="7">
        <f t="shared" si="179"/>
        <v>1442</v>
      </c>
      <c r="B2891" s="4">
        <f t="shared" si="182"/>
        <v>0.25068356019094162</v>
      </c>
      <c r="C2891" s="4">
        <f t="shared" si="180"/>
        <v>3.1377563645325885</v>
      </c>
      <c r="D2891" s="34">
        <f t="shared" si="181"/>
        <v>9.0780399689671401E-2</v>
      </c>
    </row>
    <row r="2892" spans="1:4">
      <c r="A2892" s="7">
        <f t="shared" si="179"/>
        <v>1442.5</v>
      </c>
      <c r="B2892" s="4">
        <f t="shared" si="182"/>
        <v>0.25078057009669563</v>
      </c>
      <c r="C2892" s="4">
        <f t="shared" si="180"/>
        <v>3.1397944009592544</v>
      </c>
      <c r="D2892" s="34">
        <f t="shared" si="181"/>
        <v>9.080422384450558E-2</v>
      </c>
    </row>
    <row r="2893" spans="1:4">
      <c r="A2893" s="7">
        <f t="shared" si="179"/>
        <v>1443</v>
      </c>
      <c r="B2893" s="4">
        <f t="shared" si="182"/>
        <v>0.25087758752707234</v>
      </c>
      <c r="C2893" s="4">
        <f t="shared" si="180"/>
        <v>3.1418334412131435</v>
      </c>
      <c r="D2893" s="34">
        <f t="shared" si="181"/>
        <v>9.0828055870255331E-2</v>
      </c>
    </row>
    <row r="2894" spans="1:4">
      <c r="A2894" s="7">
        <f t="shared" ref="A2894:A2957" si="183">A2893+0.5</f>
        <v>1443.5</v>
      </c>
      <c r="B2894" s="4">
        <f t="shared" si="182"/>
        <v>0.25097461248265551</v>
      </c>
      <c r="C2894" s="4">
        <f t="shared" ref="C2894:C2957" si="184">(EXP($B$4*A2894*10^6))-1</f>
        <v>3.1438734857886841</v>
      </c>
      <c r="D2894" s="34">
        <f t="shared" ref="D2894:D2957" si="185">(1/137.88)*(C2894/B2894)</f>
        <v>9.0851895769725979E-2</v>
      </c>
    </row>
    <row r="2895" spans="1:4">
      <c r="A2895" s="7">
        <f t="shared" si="183"/>
        <v>1444</v>
      </c>
      <c r="B2895" s="4">
        <f t="shared" si="182"/>
        <v>0.25107164496402845</v>
      </c>
      <c r="C2895" s="4">
        <f t="shared" si="184"/>
        <v>3.1459145351805535</v>
      </c>
      <c r="D2895" s="34">
        <f t="shared" si="185"/>
        <v>9.0875743545724239E-2</v>
      </c>
    </row>
    <row r="2896" spans="1:4">
      <c r="A2896" s="7">
        <f t="shared" si="183"/>
        <v>1444.5</v>
      </c>
      <c r="B2896" s="4">
        <f t="shared" si="182"/>
        <v>0.25116868497177514</v>
      </c>
      <c r="C2896" s="4">
        <f t="shared" si="184"/>
        <v>3.1479565898836697</v>
      </c>
      <c r="D2896" s="34">
        <f t="shared" si="185"/>
        <v>9.0899599201057557E-2</v>
      </c>
    </row>
    <row r="2897" spans="1:4">
      <c r="A2897" s="7">
        <f t="shared" si="183"/>
        <v>1445</v>
      </c>
      <c r="B2897" s="4">
        <f t="shared" si="182"/>
        <v>0.25126573250647932</v>
      </c>
      <c r="C2897" s="4">
        <f t="shared" si="184"/>
        <v>3.1499996503931964</v>
      </c>
      <c r="D2897" s="34">
        <f t="shared" si="185"/>
        <v>9.0923462738534591E-2</v>
      </c>
    </row>
    <row r="2898" spans="1:4">
      <c r="A2898" s="7">
        <f t="shared" si="183"/>
        <v>1445.5</v>
      </c>
      <c r="B2898" s="4">
        <f t="shared" si="182"/>
        <v>0.25136278756872477</v>
      </c>
      <c r="C2898" s="4">
        <f t="shared" si="184"/>
        <v>3.1520437172045366</v>
      </c>
      <c r="D2898" s="34">
        <f t="shared" si="185"/>
        <v>9.0947334160964913E-2</v>
      </c>
    </row>
    <row r="2899" spans="1:4">
      <c r="A2899" s="7">
        <f t="shared" si="183"/>
        <v>1446</v>
      </c>
      <c r="B2899" s="4">
        <f t="shared" si="182"/>
        <v>0.25145985015909544</v>
      </c>
      <c r="C2899" s="4">
        <f t="shared" si="184"/>
        <v>3.1540887908133426</v>
      </c>
      <c r="D2899" s="34">
        <f t="shared" si="185"/>
        <v>9.0971213471159232E-2</v>
      </c>
    </row>
    <row r="2900" spans="1:4">
      <c r="A2900" s="7">
        <f t="shared" si="183"/>
        <v>1446.5</v>
      </c>
      <c r="B2900" s="4">
        <f t="shared" si="182"/>
        <v>0.25155692027817533</v>
      </c>
      <c r="C2900" s="4">
        <f t="shared" si="184"/>
        <v>3.1561348717155076</v>
      </c>
      <c r="D2900" s="34">
        <f t="shared" si="185"/>
        <v>9.099510067192923E-2</v>
      </c>
    </row>
    <row r="2901" spans="1:4">
      <c r="A2901" s="7">
        <f t="shared" si="183"/>
        <v>1447</v>
      </c>
      <c r="B2901" s="4">
        <f t="shared" si="182"/>
        <v>0.25165399792654819</v>
      </c>
      <c r="C2901" s="4">
        <f t="shared" si="184"/>
        <v>3.1581819604071715</v>
      </c>
      <c r="D2901" s="34">
        <f t="shared" si="185"/>
        <v>9.101899576608781E-2</v>
      </c>
    </row>
    <row r="2902" spans="1:4">
      <c r="A2902" s="7">
        <f t="shared" si="183"/>
        <v>1447.5</v>
      </c>
      <c r="B2902" s="4">
        <f t="shared" si="182"/>
        <v>0.25175108310479843</v>
      </c>
      <c r="C2902" s="4">
        <f t="shared" si="184"/>
        <v>3.160230057384716</v>
      </c>
      <c r="D2902" s="34">
        <f t="shared" si="185"/>
        <v>9.1042898756448595E-2</v>
      </c>
    </row>
    <row r="2903" spans="1:4">
      <c r="A2903" s="7">
        <f t="shared" si="183"/>
        <v>1448</v>
      </c>
      <c r="B2903" s="4">
        <f t="shared" si="182"/>
        <v>0.2518481758135096</v>
      </c>
      <c r="C2903" s="4">
        <f t="shared" si="184"/>
        <v>3.1622791631447695</v>
      </c>
      <c r="D2903" s="34">
        <f t="shared" si="185"/>
        <v>9.1066809645826682E-2</v>
      </c>
    </row>
    <row r="2904" spans="1:4">
      <c r="A2904" s="7">
        <f t="shared" si="183"/>
        <v>1448.5</v>
      </c>
      <c r="B2904" s="4">
        <f t="shared" si="182"/>
        <v>0.25194527605326611</v>
      </c>
      <c r="C2904" s="4">
        <f t="shared" si="184"/>
        <v>3.1643292781842041</v>
      </c>
      <c r="D2904" s="34">
        <f t="shared" si="185"/>
        <v>9.1090728437037888E-2</v>
      </c>
    </row>
    <row r="2905" spans="1:4">
      <c r="A2905" s="7">
        <f t="shared" si="183"/>
        <v>1449</v>
      </c>
      <c r="B2905" s="4">
        <f t="shared" si="182"/>
        <v>0.25204238382465216</v>
      </c>
      <c r="C2905" s="4">
        <f t="shared" si="184"/>
        <v>3.1663804030001366</v>
      </c>
      <c r="D2905" s="34">
        <f t="shared" si="185"/>
        <v>9.1114655132899153E-2</v>
      </c>
    </row>
    <row r="2906" spans="1:4">
      <c r="A2906" s="7">
        <f t="shared" si="183"/>
        <v>1449.5</v>
      </c>
      <c r="B2906" s="4">
        <f t="shared" si="182"/>
        <v>0.25213949912825173</v>
      </c>
      <c r="C2906" s="4">
        <f t="shared" si="184"/>
        <v>3.1684325380899265</v>
      </c>
      <c r="D2906" s="34">
        <f t="shared" si="185"/>
        <v>9.1138589736228529E-2</v>
      </c>
    </row>
    <row r="2907" spans="1:4">
      <c r="A2907" s="7">
        <f t="shared" si="183"/>
        <v>1450</v>
      </c>
      <c r="B2907" s="4">
        <f t="shared" si="182"/>
        <v>0.25223662196464902</v>
      </c>
      <c r="C2907" s="4">
        <f t="shared" si="184"/>
        <v>3.170485683951183</v>
      </c>
      <c r="D2907" s="34">
        <f t="shared" si="185"/>
        <v>9.1162532249845177E-2</v>
      </c>
    </row>
    <row r="2908" spans="1:4">
      <c r="A2908" s="7">
        <f t="shared" si="183"/>
        <v>1450.5</v>
      </c>
      <c r="B2908" s="4">
        <f t="shared" si="182"/>
        <v>0.25233375233442867</v>
      </c>
      <c r="C2908" s="4">
        <f t="shared" si="184"/>
        <v>3.1725398410817576</v>
      </c>
      <c r="D2908" s="34">
        <f t="shared" si="185"/>
        <v>9.118648267656905E-2</v>
      </c>
    </row>
    <row r="2909" spans="1:4">
      <c r="A2909" s="7">
        <f t="shared" si="183"/>
        <v>1451</v>
      </c>
      <c r="B2909" s="4">
        <f t="shared" si="182"/>
        <v>0.25243089023817489</v>
      </c>
      <c r="C2909" s="4">
        <f t="shared" si="184"/>
        <v>3.1745950099797469</v>
      </c>
      <c r="D2909" s="34">
        <f t="shared" si="185"/>
        <v>9.1210441019221392E-2</v>
      </c>
    </row>
    <row r="2910" spans="1:4">
      <c r="A2910" s="7">
        <f t="shared" si="183"/>
        <v>1451.5</v>
      </c>
      <c r="B2910" s="4">
        <f t="shared" si="182"/>
        <v>0.25252803567647164</v>
      </c>
      <c r="C2910" s="4">
        <f t="shared" si="184"/>
        <v>3.1766511911434918</v>
      </c>
      <c r="D2910" s="34">
        <f t="shared" si="185"/>
        <v>9.1234407280624499E-2</v>
      </c>
    </row>
    <row r="2911" spans="1:4">
      <c r="A2911" s="7">
        <f t="shared" si="183"/>
        <v>1452</v>
      </c>
      <c r="B2911" s="4">
        <f t="shared" si="182"/>
        <v>0.2526251886499038</v>
      </c>
      <c r="C2911" s="4">
        <f t="shared" si="184"/>
        <v>3.1787083850715812</v>
      </c>
      <c r="D2911" s="34">
        <f t="shared" si="185"/>
        <v>9.1258381463601532E-2</v>
      </c>
    </row>
    <row r="2912" spans="1:4">
      <c r="A2912" s="7">
        <f t="shared" si="183"/>
        <v>1452.5</v>
      </c>
      <c r="B2912" s="4">
        <f t="shared" si="182"/>
        <v>0.25272234915905578</v>
      </c>
      <c r="C2912" s="4">
        <f t="shared" si="184"/>
        <v>3.1807665922628479</v>
      </c>
      <c r="D2912" s="34">
        <f t="shared" si="185"/>
        <v>9.1282363570976799E-2</v>
      </c>
    </row>
    <row r="2913" spans="1:4">
      <c r="A2913" s="7">
        <f t="shared" si="183"/>
        <v>1453</v>
      </c>
      <c r="B2913" s="4">
        <f t="shared" si="182"/>
        <v>0.25281951720451201</v>
      </c>
      <c r="C2913" s="4">
        <f t="shared" si="184"/>
        <v>3.1828258132163709</v>
      </c>
      <c r="D2913" s="34">
        <f t="shared" si="185"/>
        <v>9.1306353605575721E-2</v>
      </c>
    </row>
    <row r="2914" spans="1:4">
      <c r="A2914" s="7">
        <f t="shared" si="183"/>
        <v>1453.5</v>
      </c>
      <c r="B2914" s="4">
        <f t="shared" si="182"/>
        <v>0.25291669278685713</v>
      </c>
      <c r="C2914" s="4">
        <f t="shared" si="184"/>
        <v>3.1848860484314763</v>
      </c>
      <c r="D2914" s="34">
        <f t="shared" si="185"/>
        <v>9.1330351570224719E-2</v>
      </c>
    </row>
    <row r="2915" spans="1:4">
      <c r="A2915" s="7">
        <f t="shared" si="183"/>
        <v>1454</v>
      </c>
      <c r="B2915" s="4">
        <f t="shared" si="182"/>
        <v>0.25301387590667557</v>
      </c>
      <c r="C2915" s="4">
        <f t="shared" si="184"/>
        <v>3.1869472984077341</v>
      </c>
      <c r="D2915" s="34">
        <f t="shared" si="185"/>
        <v>9.1354357467751307E-2</v>
      </c>
    </row>
    <row r="2916" spans="1:4">
      <c r="A2916" s="7">
        <f t="shared" si="183"/>
        <v>1454.5</v>
      </c>
      <c r="B2916" s="4">
        <f t="shared" si="182"/>
        <v>0.25311106656455196</v>
      </c>
      <c r="C2916" s="4">
        <f t="shared" si="184"/>
        <v>3.1890095636449605</v>
      </c>
      <c r="D2916" s="34">
        <f t="shared" si="185"/>
        <v>9.1378371300984002E-2</v>
      </c>
    </row>
    <row r="2917" spans="1:4">
      <c r="A2917" s="7">
        <f t="shared" si="183"/>
        <v>1455</v>
      </c>
      <c r="B2917" s="4">
        <f t="shared" si="182"/>
        <v>0.25320826476107117</v>
      </c>
      <c r="C2917" s="4">
        <f t="shared" si="184"/>
        <v>3.1910728446432186</v>
      </c>
      <c r="D2917" s="34">
        <f t="shared" si="185"/>
        <v>9.1402393072752344E-2</v>
      </c>
    </row>
    <row r="2918" spans="1:4">
      <c r="A2918" s="7">
        <f t="shared" si="183"/>
        <v>1455.5</v>
      </c>
      <c r="B2918" s="4">
        <f t="shared" si="182"/>
        <v>0.25330547049681806</v>
      </c>
      <c r="C2918" s="4">
        <f t="shared" si="184"/>
        <v>3.1931371419028167</v>
      </c>
      <c r="D2918" s="34">
        <f t="shared" si="185"/>
        <v>9.1426422785886863E-2</v>
      </c>
    </row>
    <row r="2919" spans="1:4">
      <c r="A2919" s="7">
        <f t="shared" si="183"/>
        <v>1456</v>
      </c>
      <c r="B2919" s="4">
        <f t="shared" si="182"/>
        <v>0.25340268377237685</v>
      </c>
      <c r="C2919" s="4">
        <f t="shared" si="184"/>
        <v>3.1952024559243135</v>
      </c>
      <c r="D2919" s="34">
        <f t="shared" si="185"/>
        <v>9.1450460443219583E-2</v>
      </c>
    </row>
    <row r="2920" spans="1:4">
      <c r="A2920" s="7">
        <f t="shared" si="183"/>
        <v>1456.5</v>
      </c>
      <c r="B2920" s="4">
        <f t="shared" si="182"/>
        <v>0.25349990458833305</v>
      </c>
      <c r="C2920" s="4">
        <f t="shared" si="184"/>
        <v>3.1972687872085093</v>
      </c>
      <c r="D2920" s="34">
        <f t="shared" si="185"/>
        <v>9.1474506047582921E-2</v>
      </c>
    </row>
    <row r="2921" spans="1:4">
      <c r="A2921" s="7">
        <f t="shared" si="183"/>
        <v>1457</v>
      </c>
      <c r="B2921" s="4">
        <f t="shared" si="182"/>
        <v>0.25359713294527109</v>
      </c>
      <c r="C2921" s="4">
        <f t="shared" si="184"/>
        <v>3.1993361362564547</v>
      </c>
      <c r="D2921" s="34">
        <f t="shared" si="185"/>
        <v>9.1498559601810886E-2</v>
      </c>
    </row>
    <row r="2922" spans="1:4">
      <c r="A2922" s="7">
        <f t="shared" si="183"/>
        <v>1457.5</v>
      </c>
      <c r="B2922" s="4">
        <f t="shared" si="182"/>
        <v>0.25369436884377627</v>
      </c>
      <c r="C2922" s="4">
        <f t="shared" si="184"/>
        <v>3.2014045035694423</v>
      </c>
      <c r="D2922" s="34">
        <f t="shared" si="185"/>
        <v>9.1522621108738086E-2</v>
      </c>
    </row>
    <row r="2923" spans="1:4">
      <c r="A2923" s="7">
        <f t="shared" si="183"/>
        <v>1458</v>
      </c>
      <c r="B2923" s="4">
        <f t="shared" si="182"/>
        <v>0.25379161228443303</v>
      </c>
      <c r="C2923" s="4">
        <f t="shared" si="184"/>
        <v>3.2034738896490165</v>
      </c>
      <c r="D2923" s="34">
        <f t="shared" si="185"/>
        <v>9.1546690571200726E-2</v>
      </c>
    </row>
    <row r="2924" spans="1:4">
      <c r="A2924" s="7">
        <f t="shared" si="183"/>
        <v>1458.5</v>
      </c>
      <c r="B2924" s="4">
        <f t="shared" si="182"/>
        <v>0.25388886326782689</v>
      </c>
      <c r="C2924" s="4">
        <f t="shared" si="184"/>
        <v>3.205544294996967</v>
      </c>
      <c r="D2924" s="34">
        <f t="shared" si="185"/>
        <v>9.1570767992035562E-2</v>
      </c>
    </row>
    <row r="2925" spans="1:4">
      <c r="A2925" s="7">
        <f t="shared" si="183"/>
        <v>1459</v>
      </c>
      <c r="B2925" s="4">
        <f t="shared" si="182"/>
        <v>0.2539861217945425</v>
      </c>
      <c r="C2925" s="4">
        <f t="shared" si="184"/>
        <v>3.2076157201153306</v>
      </c>
      <c r="D2925" s="34">
        <f t="shared" si="185"/>
        <v>9.1594853374080729E-2</v>
      </c>
    </row>
    <row r="2926" spans="1:4">
      <c r="A2926" s="7">
        <f t="shared" si="183"/>
        <v>1459.5</v>
      </c>
      <c r="B2926" s="4">
        <f t="shared" si="182"/>
        <v>0.25408338786516516</v>
      </c>
      <c r="C2926" s="4">
        <f t="shared" si="184"/>
        <v>3.2096881655063916</v>
      </c>
      <c r="D2926" s="34">
        <f t="shared" si="185"/>
        <v>9.1618946720175301E-2</v>
      </c>
    </row>
    <row r="2927" spans="1:4">
      <c r="A2927" s="7">
        <f t="shared" si="183"/>
        <v>1460</v>
      </c>
      <c r="B2927" s="4">
        <f t="shared" si="182"/>
        <v>0.25418066148028018</v>
      </c>
      <c r="C2927" s="4">
        <f t="shared" si="184"/>
        <v>3.2117616316726814</v>
      </c>
      <c r="D2927" s="34">
        <f t="shared" si="185"/>
        <v>9.1643048033159313E-2</v>
      </c>
    </row>
    <row r="2928" spans="1:4">
      <c r="A2928" s="7">
        <f t="shared" si="183"/>
        <v>1460.5</v>
      </c>
      <c r="B2928" s="4">
        <f t="shared" si="182"/>
        <v>0.25427794264047243</v>
      </c>
      <c r="C2928" s="4">
        <f t="shared" si="184"/>
        <v>3.2138361191169791</v>
      </c>
      <c r="D2928" s="34">
        <f t="shared" si="185"/>
        <v>9.1667157315874076E-2</v>
      </c>
    </row>
    <row r="2929" spans="1:4">
      <c r="A2929" s="7">
        <f t="shared" si="183"/>
        <v>1461</v>
      </c>
      <c r="B2929" s="4">
        <f t="shared" si="182"/>
        <v>0.25437523134632745</v>
      </c>
      <c r="C2929" s="4">
        <f t="shared" si="184"/>
        <v>3.2159116283423108</v>
      </c>
      <c r="D2929" s="34">
        <f t="shared" si="185"/>
        <v>9.1691274571161746E-2</v>
      </c>
    </row>
    <row r="2930" spans="1:4">
      <c r="A2930" s="7">
        <f t="shared" si="183"/>
        <v>1461.5</v>
      </c>
      <c r="B2930" s="4">
        <f t="shared" si="182"/>
        <v>0.25447252759843009</v>
      </c>
      <c r="C2930" s="4">
        <f t="shared" si="184"/>
        <v>3.2179881598519504</v>
      </c>
      <c r="D2930" s="34">
        <f t="shared" si="185"/>
        <v>9.1715399801865757E-2</v>
      </c>
    </row>
    <row r="2931" spans="1:4">
      <c r="A2931" s="7">
        <f t="shared" si="183"/>
        <v>1462</v>
      </c>
      <c r="B2931" s="4">
        <f t="shared" si="182"/>
        <v>0.25456983139736633</v>
      </c>
      <c r="C2931" s="4">
        <f t="shared" si="184"/>
        <v>3.2200657141494222</v>
      </c>
      <c r="D2931" s="34">
        <f t="shared" si="185"/>
        <v>9.1739533010830321E-2</v>
      </c>
    </row>
    <row r="2932" spans="1:4">
      <c r="A2932" s="7">
        <f t="shared" si="183"/>
        <v>1462.5</v>
      </c>
      <c r="B2932" s="4">
        <f t="shared" si="182"/>
        <v>0.25466714274372082</v>
      </c>
      <c r="C2932" s="4">
        <f t="shared" si="184"/>
        <v>3.2221442917384966</v>
      </c>
      <c r="D2932" s="34">
        <f t="shared" si="185"/>
        <v>9.1763674200901105E-2</v>
      </c>
    </row>
    <row r="2933" spans="1:4">
      <c r="A2933" s="7">
        <f t="shared" si="183"/>
        <v>1463</v>
      </c>
      <c r="B2933" s="4">
        <f t="shared" si="182"/>
        <v>0.25476446163807953</v>
      </c>
      <c r="C2933" s="4">
        <f t="shared" si="184"/>
        <v>3.2242238931231899</v>
      </c>
      <c r="D2933" s="34">
        <f t="shared" si="185"/>
        <v>9.1787823374924346E-2</v>
      </c>
    </row>
    <row r="2934" spans="1:4">
      <c r="A2934" s="7">
        <f t="shared" si="183"/>
        <v>1463.5</v>
      </c>
      <c r="B2934" s="4">
        <f t="shared" si="182"/>
        <v>0.25486178808102755</v>
      </c>
      <c r="C2934" s="4">
        <f t="shared" si="184"/>
        <v>3.226304518807769</v>
      </c>
      <c r="D2934" s="34">
        <f t="shared" si="185"/>
        <v>9.1811980535747739E-2</v>
      </c>
    </row>
    <row r="2935" spans="1:4">
      <c r="A2935" s="7">
        <f t="shared" si="183"/>
        <v>1464</v>
      </c>
      <c r="B2935" s="4">
        <f t="shared" si="182"/>
        <v>0.25495912207315063</v>
      </c>
      <c r="C2935" s="4">
        <f t="shared" si="184"/>
        <v>3.2283861692967495</v>
      </c>
      <c r="D2935" s="34">
        <f t="shared" si="185"/>
        <v>9.1836145686219825E-2</v>
      </c>
    </row>
    <row r="2936" spans="1:4">
      <c r="A2936" s="7">
        <f t="shared" si="183"/>
        <v>1464.5</v>
      </c>
      <c r="B2936" s="4">
        <f t="shared" si="182"/>
        <v>0.25505646361503431</v>
      </c>
      <c r="C2936" s="4">
        <f t="shared" si="184"/>
        <v>3.2304688450948964</v>
      </c>
      <c r="D2936" s="34">
        <f t="shared" si="185"/>
        <v>9.1860318829190338E-2</v>
      </c>
    </row>
    <row r="2937" spans="1:4">
      <c r="A2937" s="7">
        <f t="shared" si="183"/>
        <v>1465</v>
      </c>
      <c r="B2937" s="4">
        <f t="shared" si="182"/>
        <v>0.25515381270726412</v>
      </c>
      <c r="C2937" s="4">
        <f t="shared" si="184"/>
        <v>3.2325525467072209</v>
      </c>
      <c r="D2937" s="34">
        <f t="shared" si="185"/>
        <v>9.1884499967509969E-2</v>
      </c>
    </row>
    <row r="2938" spans="1:4">
      <c r="A2938" s="7">
        <f t="shared" si="183"/>
        <v>1465.5</v>
      </c>
      <c r="B2938" s="4">
        <f t="shared" si="182"/>
        <v>0.2552511693504258</v>
      </c>
      <c r="C2938" s="4">
        <f t="shared" si="184"/>
        <v>3.2346372746389829</v>
      </c>
      <c r="D2938" s="34">
        <f t="shared" si="185"/>
        <v>9.190868910403048E-2</v>
      </c>
    </row>
    <row r="2939" spans="1:4">
      <c r="A2939" s="7">
        <f t="shared" si="183"/>
        <v>1466</v>
      </c>
      <c r="B2939" s="4">
        <f t="shared" si="182"/>
        <v>0.25534853354510489</v>
      </c>
      <c r="C2939" s="4">
        <f t="shared" si="184"/>
        <v>3.2367230293956935</v>
      </c>
      <c r="D2939" s="34">
        <f t="shared" si="185"/>
        <v>9.1932886241604783E-2</v>
      </c>
    </row>
    <row r="2940" spans="1:4">
      <c r="A2940" s="7">
        <f t="shared" si="183"/>
        <v>1466.5</v>
      </c>
      <c r="B2940" s="4">
        <f t="shared" si="182"/>
        <v>0.25544590529188715</v>
      </c>
      <c r="C2940" s="4">
        <f t="shared" si="184"/>
        <v>3.2388098114831116</v>
      </c>
      <c r="D2940" s="34">
        <f t="shared" si="185"/>
        <v>9.1957091383086845E-2</v>
      </c>
    </row>
    <row r="2941" spans="1:4">
      <c r="A2941" s="7">
        <f t="shared" si="183"/>
        <v>1467</v>
      </c>
      <c r="B2941" s="4">
        <f t="shared" si="182"/>
        <v>0.25554328459135855</v>
      </c>
      <c r="C2941" s="4">
        <f t="shared" si="184"/>
        <v>3.2408976214072425</v>
      </c>
      <c r="D2941" s="34">
        <f t="shared" si="185"/>
        <v>9.1981304531331465E-2</v>
      </c>
    </row>
    <row r="2942" spans="1:4">
      <c r="A2942" s="7">
        <f t="shared" si="183"/>
        <v>1467.5</v>
      </c>
      <c r="B2942" s="4">
        <f t="shared" si="182"/>
        <v>0.25564067144410485</v>
      </c>
      <c r="C2942" s="4">
        <f t="shared" si="184"/>
        <v>3.2429864596743476</v>
      </c>
      <c r="D2942" s="34">
        <f t="shared" si="185"/>
        <v>9.2005525689194859E-2</v>
      </c>
    </row>
    <row r="2943" spans="1:4">
      <c r="A2943" s="7">
        <f t="shared" si="183"/>
        <v>1468</v>
      </c>
      <c r="B2943" s="4">
        <f t="shared" si="182"/>
        <v>0.25573806585071157</v>
      </c>
      <c r="C2943" s="4">
        <f t="shared" si="184"/>
        <v>3.2450763267909304</v>
      </c>
      <c r="D2943" s="34">
        <f t="shared" si="185"/>
        <v>9.2029754859534157E-2</v>
      </c>
    </row>
    <row r="2944" spans="1:4">
      <c r="A2944" s="7">
        <f t="shared" si="183"/>
        <v>1468.5</v>
      </c>
      <c r="B2944" s="4">
        <f t="shared" si="182"/>
        <v>0.25583546781176514</v>
      </c>
      <c r="C2944" s="4">
        <f t="shared" si="184"/>
        <v>3.247167223263749</v>
      </c>
      <c r="D2944" s="34">
        <f t="shared" si="185"/>
        <v>9.2053992045207408E-2</v>
      </c>
    </row>
    <row r="2945" spans="1:4">
      <c r="A2945" s="7">
        <f t="shared" si="183"/>
        <v>1469</v>
      </c>
      <c r="B2945" s="4">
        <f t="shared" si="182"/>
        <v>0.2559328773278513</v>
      </c>
      <c r="C2945" s="4">
        <f t="shared" si="184"/>
        <v>3.2492591495998067</v>
      </c>
      <c r="D2945" s="34">
        <f t="shared" si="185"/>
        <v>9.2078237249073894E-2</v>
      </c>
    </row>
    <row r="2946" spans="1:4">
      <c r="A2946" s="7">
        <f t="shared" si="183"/>
        <v>1469.5</v>
      </c>
      <c r="B2946" s="4">
        <f t="shared" si="182"/>
        <v>0.25603029439955605</v>
      </c>
      <c r="C2946" s="4">
        <f t="shared" si="184"/>
        <v>3.2513521063063591</v>
      </c>
      <c r="D2946" s="34">
        <f t="shared" si="185"/>
        <v>9.2102490473993923E-2</v>
      </c>
    </row>
    <row r="2947" spans="1:4">
      <c r="A2947" s="7">
        <f t="shared" si="183"/>
        <v>1470</v>
      </c>
      <c r="B2947" s="4">
        <f t="shared" si="182"/>
        <v>0.25612771902746534</v>
      </c>
      <c r="C2947" s="4">
        <f t="shared" si="184"/>
        <v>3.2534460938909113</v>
      </c>
      <c r="D2947" s="34">
        <f t="shared" si="185"/>
        <v>9.2126751722828873E-2</v>
      </c>
    </row>
    <row r="2948" spans="1:4">
      <c r="A2948" s="7">
        <f t="shared" si="183"/>
        <v>1470.5</v>
      </c>
      <c r="B2948" s="4">
        <f t="shared" si="182"/>
        <v>0.2562251512121656</v>
      </c>
      <c r="C2948" s="4">
        <f t="shared" si="184"/>
        <v>3.2555411128612199</v>
      </c>
      <c r="D2948" s="34">
        <f t="shared" si="185"/>
        <v>9.2151020998441135E-2</v>
      </c>
    </row>
    <row r="2949" spans="1:4">
      <c r="A2949" s="7">
        <f t="shared" si="183"/>
        <v>1471</v>
      </c>
      <c r="B2949" s="4">
        <f t="shared" si="182"/>
        <v>0.25632259095424259</v>
      </c>
      <c r="C2949" s="4">
        <f t="shared" si="184"/>
        <v>3.2576371637252892</v>
      </c>
      <c r="D2949" s="34">
        <f t="shared" si="185"/>
        <v>9.2175298303694295E-2</v>
      </c>
    </row>
    <row r="2950" spans="1:4">
      <c r="A2950" s="7">
        <f t="shared" si="183"/>
        <v>1471.5</v>
      </c>
      <c r="B2950" s="4">
        <f t="shared" si="182"/>
        <v>0.25642003825428272</v>
      </c>
      <c r="C2950" s="4">
        <f t="shared" si="184"/>
        <v>3.2597342469913757</v>
      </c>
      <c r="D2950" s="34">
        <f t="shared" si="185"/>
        <v>9.2199583641452892E-2</v>
      </c>
    </row>
    <row r="2951" spans="1:4">
      <c r="A2951" s="7">
        <f t="shared" si="183"/>
        <v>1472</v>
      </c>
      <c r="B2951" s="4">
        <f t="shared" si="182"/>
        <v>0.2565174931128722</v>
      </c>
      <c r="C2951" s="4">
        <f t="shared" si="184"/>
        <v>3.2618323631679829</v>
      </c>
      <c r="D2951" s="34">
        <f t="shared" si="185"/>
        <v>9.2223877014582512E-2</v>
      </c>
    </row>
    <row r="2952" spans="1:4">
      <c r="A2952" s="7">
        <f t="shared" si="183"/>
        <v>1472.5</v>
      </c>
      <c r="B2952" s="4">
        <f t="shared" si="182"/>
        <v>0.25661495553059721</v>
      </c>
      <c r="C2952" s="4">
        <f t="shared" si="184"/>
        <v>3.2639315127638682</v>
      </c>
      <c r="D2952" s="34">
        <f t="shared" si="185"/>
        <v>9.22481784259499E-2</v>
      </c>
    </row>
    <row r="2953" spans="1:4">
      <c r="A2953" s="7">
        <f t="shared" si="183"/>
        <v>1473</v>
      </c>
      <c r="B2953" s="4">
        <f t="shared" si="182"/>
        <v>0.25671242550804441</v>
      </c>
      <c r="C2953" s="4">
        <f t="shared" si="184"/>
        <v>3.2660316962880387</v>
      </c>
      <c r="D2953" s="34">
        <f t="shared" si="185"/>
        <v>9.2272487878422738E-2</v>
      </c>
    </row>
    <row r="2954" spans="1:4">
      <c r="A2954" s="7">
        <f t="shared" si="183"/>
        <v>1473.5</v>
      </c>
      <c r="B2954" s="4">
        <f t="shared" ref="B2954:B3017" si="186">(EXP($B$3*A2954*10^6))-1</f>
        <v>0.25680990304579976</v>
      </c>
      <c r="C2954" s="4">
        <f t="shared" si="184"/>
        <v>3.2681329142497511</v>
      </c>
      <c r="D2954" s="34">
        <f t="shared" si="185"/>
        <v>9.2296805374869964E-2</v>
      </c>
    </row>
    <row r="2955" spans="1:4">
      <c r="A2955" s="7">
        <f t="shared" si="183"/>
        <v>1474</v>
      </c>
      <c r="B2955" s="4">
        <f t="shared" si="186"/>
        <v>0.25690738814444969</v>
      </c>
      <c r="C2955" s="4">
        <f t="shared" si="184"/>
        <v>3.270235167158515</v>
      </c>
      <c r="D2955" s="34">
        <f t="shared" si="185"/>
        <v>9.2321130918161548E-2</v>
      </c>
    </row>
    <row r="2956" spans="1:4">
      <c r="A2956" s="7">
        <f t="shared" si="183"/>
        <v>1474.5</v>
      </c>
      <c r="B2956" s="4">
        <f t="shared" si="186"/>
        <v>0.25700488080458106</v>
      </c>
      <c r="C2956" s="4">
        <f t="shared" si="184"/>
        <v>3.27233845552409</v>
      </c>
      <c r="D2956" s="34">
        <f t="shared" si="185"/>
        <v>9.2345464511168318E-2</v>
      </c>
    </row>
    <row r="2957" spans="1:4">
      <c r="A2957" s="7">
        <f t="shared" si="183"/>
        <v>1475</v>
      </c>
      <c r="B2957" s="4">
        <f t="shared" si="186"/>
        <v>0.25710238102678007</v>
      </c>
      <c r="C2957" s="4">
        <f t="shared" si="184"/>
        <v>3.2744427798564848</v>
      </c>
      <c r="D2957" s="34">
        <f t="shared" si="185"/>
        <v>9.2369806156762366E-2</v>
      </c>
    </row>
    <row r="2958" spans="1:4">
      <c r="A2958" s="7">
        <f t="shared" ref="A2958:A3021" si="187">A2957+0.5</f>
        <v>1475.5</v>
      </c>
      <c r="B2958" s="4">
        <f t="shared" si="186"/>
        <v>0.25719988881163336</v>
      </c>
      <c r="C2958" s="4">
        <f t="shared" ref="C2958:C3021" si="188">(EXP($B$4*A2958*10^6))-1</f>
        <v>3.2765481406659607</v>
      </c>
      <c r="D2958" s="34">
        <f t="shared" ref="D2958:D3021" si="189">(1/137.88)*(C2958/B2958)</f>
        <v>9.2394155857816782E-2</v>
      </c>
    </row>
    <row r="2959" spans="1:4">
      <c r="A2959" s="7">
        <f t="shared" si="187"/>
        <v>1476</v>
      </c>
      <c r="B2959" s="4">
        <f t="shared" si="186"/>
        <v>0.25729740415972757</v>
      </c>
      <c r="C2959" s="4">
        <f t="shared" si="188"/>
        <v>3.2786545384630319</v>
      </c>
      <c r="D2959" s="34">
        <f t="shared" si="189"/>
        <v>9.2418513617205794E-2</v>
      </c>
    </row>
    <row r="2960" spans="1:4">
      <c r="A2960" s="7">
        <f t="shared" si="187"/>
        <v>1476.5</v>
      </c>
      <c r="B2960" s="4">
        <f t="shared" si="186"/>
        <v>0.25739492707164913</v>
      </c>
      <c r="C2960" s="4">
        <f t="shared" si="188"/>
        <v>3.2807619737584623</v>
      </c>
      <c r="D2960" s="34">
        <f t="shared" si="189"/>
        <v>9.2442879437804687E-2</v>
      </c>
    </row>
    <row r="2961" spans="1:4">
      <c r="A2961" s="7">
        <f t="shared" si="187"/>
        <v>1477</v>
      </c>
      <c r="B2961" s="4">
        <f t="shared" si="186"/>
        <v>0.25749245754798511</v>
      </c>
      <c r="C2961" s="4">
        <f t="shared" si="188"/>
        <v>3.2828704470632681</v>
      </c>
      <c r="D2961" s="34">
        <f t="shared" si="189"/>
        <v>9.2467253322489687E-2</v>
      </c>
    </row>
    <row r="2962" spans="1:4">
      <c r="A2962" s="7">
        <f t="shared" si="187"/>
        <v>1477.5</v>
      </c>
      <c r="B2962" s="4">
        <f t="shared" si="186"/>
        <v>0.25758999558932194</v>
      </c>
      <c r="C2962" s="4">
        <f t="shared" si="188"/>
        <v>3.2849799588887176</v>
      </c>
      <c r="D2962" s="34">
        <f t="shared" si="189"/>
        <v>9.2491635274138298E-2</v>
      </c>
    </row>
    <row r="2963" spans="1:4">
      <c r="A2963" s="7">
        <f t="shared" si="187"/>
        <v>1478</v>
      </c>
      <c r="B2963" s="4">
        <f t="shared" si="186"/>
        <v>0.25768754119624648</v>
      </c>
      <c r="C2963" s="4">
        <f t="shared" si="188"/>
        <v>3.2870905097463288</v>
      </c>
      <c r="D2963" s="34">
        <f t="shared" si="189"/>
        <v>9.2516025295628954E-2</v>
      </c>
    </row>
    <row r="2964" spans="1:4">
      <c r="A2964" s="7">
        <f t="shared" si="187"/>
        <v>1478.5</v>
      </c>
      <c r="B2964" s="4">
        <f t="shared" si="186"/>
        <v>0.2577850943693456</v>
      </c>
      <c r="C2964" s="4">
        <f t="shared" si="188"/>
        <v>3.2892021001478735</v>
      </c>
      <c r="D2964" s="34">
        <f t="shared" si="189"/>
        <v>9.2540423389841156E-2</v>
      </c>
    </row>
    <row r="2965" spans="1:4">
      <c r="A2965" s="7">
        <f t="shared" si="187"/>
        <v>1479</v>
      </c>
      <c r="B2965" s="4">
        <f t="shared" si="186"/>
        <v>0.25788265510920616</v>
      </c>
      <c r="C2965" s="4">
        <f t="shared" si="188"/>
        <v>3.2913147306053752</v>
      </c>
      <c r="D2965" s="34">
        <f t="shared" si="189"/>
        <v>9.2564829559655559E-2</v>
      </c>
    </row>
    <row r="2966" spans="1:4">
      <c r="A2966" s="7">
        <f t="shared" si="187"/>
        <v>1479.5</v>
      </c>
      <c r="B2966" s="4">
        <f t="shared" si="186"/>
        <v>0.25798022341641502</v>
      </c>
      <c r="C2966" s="4">
        <f t="shared" si="188"/>
        <v>3.2934284016311102</v>
      </c>
      <c r="D2966" s="34">
        <f t="shared" si="189"/>
        <v>9.2589243807953858E-2</v>
      </c>
    </row>
    <row r="2967" spans="1:4">
      <c r="A2967" s="7">
        <f t="shared" si="187"/>
        <v>1480</v>
      </c>
      <c r="B2967" s="4">
        <f t="shared" si="186"/>
        <v>0.25807779929155927</v>
      </c>
      <c r="C2967" s="4">
        <f t="shared" si="188"/>
        <v>3.2955431137376063</v>
      </c>
      <c r="D2967" s="34">
        <f t="shared" si="189"/>
        <v>9.2613666137618789E-2</v>
      </c>
    </row>
    <row r="2968" spans="1:4">
      <c r="A2968" s="7">
        <f t="shared" si="187"/>
        <v>1480.5</v>
      </c>
      <c r="B2968" s="4">
        <f t="shared" si="186"/>
        <v>0.25817538273522578</v>
      </c>
      <c r="C2968" s="4">
        <f t="shared" si="188"/>
        <v>3.2976588674376446</v>
      </c>
      <c r="D2968" s="34">
        <f t="shared" si="189"/>
        <v>9.2638096551534252E-2</v>
      </c>
    </row>
    <row r="2969" spans="1:4">
      <c r="A2969" s="7">
        <f t="shared" si="187"/>
        <v>1481</v>
      </c>
      <c r="B2969" s="4">
        <f t="shared" si="186"/>
        <v>0.25827297374800184</v>
      </c>
      <c r="C2969" s="4">
        <f t="shared" si="188"/>
        <v>3.2997756632442563</v>
      </c>
      <c r="D2969" s="34">
        <f t="shared" si="189"/>
        <v>9.266253505258501E-2</v>
      </c>
    </row>
    <row r="2970" spans="1:4">
      <c r="A2970" s="7">
        <f t="shared" si="187"/>
        <v>1481.5</v>
      </c>
      <c r="B2970" s="4">
        <f t="shared" si="186"/>
        <v>0.25837057233047411</v>
      </c>
      <c r="C2970" s="4">
        <f t="shared" si="188"/>
        <v>3.3018935016707278</v>
      </c>
      <c r="D2970" s="34">
        <f t="shared" si="189"/>
        <v>9.2686981643657268E-2</v>
      </c>
    </row>
    <row r="2971" spans="1:4">
      <c r="A2971" s="7">
        <f t="shared" si="187"/>
        <v>1482</v>
      </c>
      <c r="B2971" s="4">
        <f t="shared" si="186"/>
        <v>0.25846817848323034</v>
      </c>
      <c r="C2971" s="4">
        <f t="shared" si="188"/>
        <v>3.3040123832305976</v>
      </c>
      <c r="D2971" s="34">
        <f t="shared" si="189"/>
        <v>9.2711436327637814E-2</v>
      </c>
    </row>
    <row r="2972" spans="1:4">
      <c r="A2972" s="7">
        <f t="shared" si="187"/>
        <v>1482.5</v>
      </c>
      <c r="B2972" s="4">
        <f t="shared" si="186"/>
        <v>0.25856579220685716</v>
      </c>
      <c r="C2972" s="4">
        <f t="shared" si="188"/>
        <v>3.3061323084376584</v>
      </c>
      <c r="D2972" s="34">
        <f t="shared" si="189"/>
        <v>9.273589910741506E-2</v>
      </c>
    </row>
    <row r="2973" spans="1:4">
      <c r="A2973" s="7">
        <f t="shared" si="187"/>
        <v>1483</v>
      </c>
      <c r="B2973" s="4">
        <f t="shared" si="186"/>
        <v>0.25866341350194211</v>
      </c>
      <c r="C2973" s="4">
        <f t="shared" si="188"/>
        <v>3.308253277805953</v>
      </c>
      <c r="D2973" s="34">
        <f t="shared" si="189"/>
        <v>9.2760369985878041E-2</v>
      </c>
    </row>
    <row r="2974" spans="1:4">
      <c r="A2974" s="7">
        <f t="shared" si="187"/>
        <v>1483.5</v>
      </c>
      <c r="B2974" s="4">
        <f t="shared" si="186"/>
        <v>0.25876104236907249</v>
      </c>
      <c r="C2974" s="4">
        <f t="shared" si="188"/>
        <v>3.3103752918497804</v>
      </c>
      <c r="D2974" s="34">
        <f t="shared" si="189"/>
        <v>9.2784848965917086E-2</v>
      </c>
    </row>
    <row r="2975" spans="1:4">
      <c r="A2975" s="7">
        <f t="shared" si="187"/>
        <v>1484</v>
      </c>
      <c r="B2975" s="4">
        <f t="shared" si="186"/>
        <v>0.2588586788088354</v>
      </c>
      <c r="C2975" s="4">
        <f t="shared" si="188"/>
        <v>3.3124983510836907</v>
      </c>
      <c r="D2975" s="34">
        <f t="shared" si="189"/>
        <v>9.280933605042363E-2</v>
      </c>
    </row>
    <row r="2976" spans="1:4">
      <c r="A2976" s="7">
        <f t="shared" si="187"/>
        <v>1484.5</v>
      </c>
      <c r="B2976" s="4">
        <f t="shared" si="186"/>
        <v>0.25895632282181835</v>
      </c>
      <c r="C2976" s="4">
        <f t="shared" si="188"/>
        <v>3.3146224560224891</v>
      </c>
      <c r="D2976" s="34">
        <f t="shared" si="189"/>
        <v>9.2833831242290069E-2</v>
      </c>
    </row>
    <row r="2977" spans="1:4">
      <c r="A2977" s="7">
        <f t="shared" si="187"/>
        <v>1485</v>
      </c>
      <c r="B2977" s="4">
        <f t="shared" si="186"/>
        <v>0.25905397440860889</v>
      </c>
      <c r="C2977" s="4">
        <f t="shared" si="188"/>
        <v>3.3167476071812318</v>
      </c>
      <c r="D2977" s="34">
        <f t="shared" si="189"/>
        <v>9.2858334544409837E-2</v>
      </c>
    </row>
    <row r="2978" spans="1:4">
      <c r="A2978" s="7">
        <f t="shared" si="187"/>
        <v>1485.5</v>
      </c>
      <c r="B2978" s="4">
        <f t="shared" si="186"/>
        <v>0.25915163356979432</v>
      </c>
      <c r="C2978" s="4">
        <f t="shared" si="188"/>
        <v>3.3188738050752331</v>
      </c>
      <c r="D2978" s="34">
        <f t="shared" si="189"/>
        <v>9.2882845959677662E-2</v>
      </c>
    </row>
    <row r="2979" spans="1:4">
      <c r="A2979" s="7">
        <f t="shared" si="187"/>
        <v>1486</v>
      </c>
      <c r="B2979" s="4">
        <f t="shared" si="186"/>
        <v>0.25924930030596238</v>
      </c>
      <c r="C2979" s="4">
        <f t="shared" si="188"/>
        <v>3.3210010502200591</v>
      </c>
      <c r="D2979" s="34">
        <f t="shared" si="189"/>
        <v>9.2907365490989144E-2</v>
      </c>
    </row>
    <row r="2980" spans="1:4">
      <c r="A2980" s="7">
        <f t="shared" si="187"/>
        <v>1486.5</v>
      </c>
      <c r="B2980" s="4">
        <f t="shared" si="186"/>
        <v>0.25934697461770018</v>
      </c>
      <c r="C2980" s="4">
        <f t="shared" si="188"/>
        <v>3.3231293431315256</v>
      </c>
      <c r="D2980" s="34">
        <f t="shared" si="189"/>
        <v>9.2931893141241104E-2</v>
      </c>
    </row>
    <row r="2981" spans="1:4">
      <c r="A2981" s="7">
        <f t="shared" si="187"/>
        <v>1487</v>
      </c>
      <c r="B2981" s="4">
        <f t="shared" si="186"/>
        <v>0.25944465650559567</v>
      </c>
      <c r="C2981" s="4">
        <f t="shared" si="188"/>
        <v>3.3252586843257088</v>
      </c>
      <c r="D2981" s="34">
        <f t="shared" si="189"/>
        <v>9.2956428913331335E-2</v>
      </c>
    </row>
    <row r="2982" spans="1:4">
      <c r="A2982" s="7">
        <f t="shared" si="187"/>
        <v>1487.5</v>
      </c>
      <c r="B2982" s="4">
        <f t="shared" si="186"/>
        <v>0.25954234597023662</v>
      </c>
      <c r="C2982" s="4">
        <f t="shared" si="188"/>
        <v>3.327389074318936</v>
      </c>
      <c r="D2982" s="34">
        <f t="shared" si="189"/>
        <v>9.2980972810158699E-2</v>
      </c>
    </row>
    <row r="2983" spans="1:4">
      <c r="A2983" s="7">
        <f t="shared" si="187"/>
        <v>1488</v>
      </c>
      <c r="B2983" s="4">
        <f t="shared" si="186"/>
        <v>0.25964004301221033</v>
      </c>
      <c r="C2983" s="4">
        <f t="shared" si="188"/>
        <v>3.3295205136277879</v>
      </c>
      <c r="D2983" s="34">
        <f t="shared" si="189"/>
        <v>9.3005524834623279E-2</v>
      </c>
    </row>
    <row r="2984" spans="1:4">
      <c r="A2984" s="7">
        <f t="shared" si="187"/>
        <v>1488.5</v>
      </c>
      <c r="B2984" s="4">
        <f t="shared" si="186"/>
        <v>0.25973774763210478</v>
      </c>
      <c r="C2984" s="4">
        <f t="shared" si="188"/>
        <v>3.3316530027691025</v>
      </c>
      <c r="D2984" s="34">
        <f t="shared" si="189"/>
        <v>9.303008498962613E-2</v>
      </c>
    </row>
    <row r="2985" spans="1:4">
      <c r="A2985" s="7">
        <f t="shared" si="187"/>
        <v>1489</v>
      </c>
      <c r="B2985" s="4">
        <f t="shared" si="186"/>
        <v>0.25983545983050771</v>
      </c>
      <c r="C2985" s="4">
        <f t="shared" si="188"/>
        <v>3.3337865422599711</v>
      </c>
      <c r="D2985" s="34">
        <f t="shared" si="189"/>
        <v>9.3054653278069402E-2</v>
      </c>
    </row>
    <row r="2986" spans="1:4">
      <c r="A2986" s="7">
        <f t="shared" si="187"/>
        <v>1489.5</v>
      </c>
      <c r="B2986" s="4">
        <f t="shared" si="186"/>
        <v>0.25993317960800688</v>
      </c>
      <c r="C2986" s="4">
        <f t="shared" si="188"/>
        <v>3.3359211326177389</v>
      </c>
      <c r="D2986" s="34">
        <f t="shared" si="189"/>
        <v>9.307922970285637E-2</v>
      </c>
    </row>
    <row r="2987" spans="1:4">
      <c r="A2987" s="7">
        <f t="shared" si="187"/>
        <v>1490</v>
      </c>
      <c r="B2987" s="4">
        <f t="shared" si="186"/>
        <v>0.26003090696519027</v>
      </c>
      <c r="C2987" s="4">
        <f t="shared" si="188"/>
        <v>3.3380567743600054</v>
      </c>
      <c r="D2987" s="34">
        <f t="shared" si="189"/>
        <v>9.3103814266891294E-2</v>
      </c>
    </row>
    <row r="2988" spans="1:4">
      <c r="A2988" s="7">
        <f t="shared" si="187"/>
        <v>1490.5</v>
      </c>
      <c r="B2988" s="4">
        <f t="shared" si="186"/>
        <v>0.26012864190264584</v>
      </c>
      <c r="C2988" s="4">
        <f t="shared" si="188"/>
        <v>3.3401934680046281</v>
      </c>
      <c r="D2988" s="34">
        <f t="shared" si="189"/>
        <v>9.3128406973079586E-2</v>
      </c>
    </row>
    <row r="2989" spans="1:4">
      <c r="A2989" s="7">
        <f t="shared" si="187"/>
        <v>1491</v>
      </c>
      <c r="B2989" s="4">
        <f t="shared" si="186"/>
        <v>0.26022638442096158</v>
      </c>
      <c r="C2989" s="4">
        <f t="shared" si="188"/>
        <v>3.3423312140697155</v>
      </c>
      <c r="D2989" s="34">
        <f t="shared" si="189"/>
        <v>9.3153007824327699E-2</v>
      </c>
    </row>
    <row r="2990" spans="1:4">
      <c r="A2990" s="7">
        <f t="shared" si="187"/>
        <v>1491.5</v>
      </c>
      <c r="B2990" s="4">
        <f t="shared" si="186"/>
        <v>0.26032413452072523</v>
      </c>
      <c r="C2990" s="4">
        <f t="shared" si="188"/>
        <v>3.3444700130736349</v>
      </c>
      <c r="D2990" s="34">
        <f t="shared" si="189"/>
        <v>9.3177616823543322E-2</v>
      </c>
    </row>
    <row r="2991" spans="1:4">
      <c r="A2991" s="7">
        <f t="shared" si="187"/>
        <v>1492</v>
      </c>
      <c r="B2991" s="4">
        <f t="shared" si="186"/>
        <v>0.26042189220252498</v>
      </c>
      <c r="C2991" s="4">
        <f t="shared" si="188"/>
        <v>3.3466098655350081</v>
      </c>
      <c r="D2991" s="34">
        <f t="shared" si="189"/>
        <v>9.3202233973635085E-2</v>
      </c>
    </row>
    <row r="2992" spans="1:4">
      <c r="A2992" s="7">
        <f t="shared" si="187"/>
        <v>1492.5</v>
      </c>
      <c r="B2992" s="4">
        <f t="shared" si="186"/>
        <v>0.26051965746694905</v>
      </c>
      <c r="C2992" s="4">
        <f t="shared" si="188"/>
        <v>3.3487507719727097</v>
      </c>
      <c r="D2992" s="34">
        <f t="shared" si="189"/>
        <v>9.3226859277512647E-2</v>
      </c>
    </row>
    <row r="2993" spans="1:4">
      <c r="A2993" s="7">
        <f t="shared" si="187"/>
        <v>1493</v>
      </c>
      <c r="B2993" s="4">
        <f t="shared" si="186"/>
        <v>0.26061743031458562</v>
      </c>
      <c r="C2993" s="4">
        <f t="shared" si="188"/>
        <v>3.350892732905872</v>
      </c>
      <c r="D2993" s="34">
        <f t="shared" si="189"/>
        <v>9.3251492738086778E-2</v>
      </c>
    </row>
    <row r="2994" spans="1:4">
      <c r="A2994" s="7">
        <f t="shared" si="187"/>
        <v>1493.5</v>
      </c>
      <c r="B2994" s="4">
        <f t="shared" si="186"/>
        <v>0.26071521074602266</v>
      </c>
      <c r="C2994" s="4">
        <f t="shared" si="188"/>
        <v>3.353035748853884</v>
      </c>
      <c r="D2994" s="34">
        <f t="shared" si="189"/>
        <v>9.327613435826955E-2</v>
      </c>
    </row>
    <row r="2995" spans="1:4">
      <c r="A2995" s="7">
        <f t="shared" si="187"/>
        <v>1494</v>
      </c>
      <c r="B2995" s="4">
        <f t="shared" si="186"/>
        <v>0.2608129987618486</v>
      </c>
      <c r="C2995" s="4">
        <f t="shared" si="188"/>
        <v>3.3551798203363878</v>
      </c>
      <c r="D2995" s="34">
        <f t="shared" si="189"/>
        <v>9.3300784140973814E-2</v>
      </c>
    </row>
    <row r="2996" spans="1:4">
      <c r="A2996" s="7">
        <f t="shared" si="187"/>
        <v>1494.5</v>
      </c>
      <c r="B2996" s="4">
        <f t="shared" si="186"/>
        <v>0.26091079436265185</v>
      </c>
      <c r="C2996" s="4">
        <f t="shared" si="188"/>
        <v>3.3573249478732841</v>
      </c>
      <c r="D2996" s="34">
        <f t="shared" si="189"/>
        <v>9.3325442089113642E-2</v>
      </c>
    </row>
    <row r="2997" spans="1:4">
      <c r="A2997" s="7">
        <f t="shared" si="187"/>
        <v>1495</v>
      </c>
      <c r="B2997" s="4">
        <f t="shared" si="186"/>
        <v>0.26100859754902039</v>
      </c>
      <c r="C2997" s="4">
        <f t="shared" si="188"/>
        <v>3.359471131984729</v>
      </c>
      <c r="D2997" s="34">
        <f t="shared" si="189"/>
        <v>9.335010820560434E-2</v>
      </c>
    </row>
    <row r="2998" spans="1:4">
      <c r="A2998" s="7">
        <f t="shared" si="187"/>
        <v>1495.5</v>
      </c>
      <c r="B2998" s="4">
        <f t="shared" si="186"/>
        <v>0.26110640832154264</v>
      </c>
      <c r="C2998" s="4">
        <f t="shared" si="188"/>
        <v>3.3616183731911331</v>
      </c>
      <c r="D2998" s="34">
        <f t="shared" si="189"/>
        <v>9.3374782493362091E-2</v>
      </c>
    </row>
    <row r="2999" spans="1:4">
      <c r="A2999" s="7">
        <f t="shared" si="187"/>
        <v>1496</v>
      </c>
      <c r="B2999" s="4">
        <f t="shared" si="186"/>
        <v>0.26120422668080745</v>
      </c>
      <c r="C2999" s="4">
        <f t="shared" si="188"/>
        <v>3.3637666720131651</v>
      </c>
      <c r="D2999" s="34">
        <f t="shared" si="189"/>
        <v>9.3399464955304115E-2</v>
      </c>
    </row>
    <row r="3000" spans="1:4">
      <c r="A3000" s="7">
        <f t="shared" si="187"/>
        <v>1496.5</v>
      </c>
      <c r="B3000" s="4">
        <f t="shared" si="186"/>
        <v>0.2613020526274028</v>
      </c>
      <c r="C3000" s="4">
        <f t="shared" si="188"/>
        <v>3.3659160289717498</v>
      </c>
      <c r="D3000" s="34">
        <f t="shared" si="189"/>
        <v>9.3424155594348982E-2</v>
      </c>
    </row>
    <row r="3001" spans="1:4">
      <c r="A3001" s="7">
        <f t="shared" si="187"/>
        <v>1497</v>
      </c>
      <c r="B3001" s="4">
        <f t="shared" si="186"/>
        <v>0.26139988616191734</v>
      </c>
      <c r="C3001" s="4">
        <f t="shared" si="188"/>
        <v>3.3680664445880666</v>
      </c>
      <c r="D3001" s="34">
        <f t="shared" si="189"/>
        <v>9.3448854413416133E-2</v>
      </c>
    </row>
    <row r="3002" spans="1:4">
      <c r="A3002" s="7">
        <f t="shared" si="187"/>
        <v>1497.5</v>
      </c>
      <c r="B3002" s="4">
        <f t="shared" si="186"/>
        <v>0.2614977272849397</v>
      </c>
      <c r="C3002" s="4">
        <f t="shared" si="188"/>
        <v>3.3702179193835562</v>
      </c>
      <c r="D3002" s="34">
        <f t="shared" si="189"/>
        <v>9.3473561415426218E-2</v>
      </c>
    </row>
    <row r="3003" spans="1:4">
      <c r="A3003" s="7">
        <f t="shared" si="187"/>
        <v>1498</v>
      </c>
      <c r="B3003" s="4">
        <f t="shared" si="186"/>
        <v>0.26159557599705874</v>
      </c>
      <c r="C3003" s="4">
        <f t="shared" si="188"/>
        <v>3.3723704538799142</v>
      </c>
      <c r="D3003" s="34">
        <f t="shared" si="189"/>
        <v>9.3498276603300845E-2</v>
      </c>
    </row>
    <row r="3004" spans="1:4">
      <c r="A3004" s="7">
        <f t="shared" si="187"/>
        <v>1498.5</v>
      </c>
      <c r="B3004" s="4">
        <f t="shared" si="186"/>
        <v>0.26169343229886244</v>
      </c>
      <c r="C3004" s="4">
        <f t="shared" si="188"/>
        <v>3.3745240485990884</v>
      </c>
      <c r="D3004" s="34">
        <f t="shared" si="189"/>
        <v>9.3522999979962912E-2</v>
      </c>
    </row>
    <row r="3005" spans="1:4">
      <c r="A3005" s="7">
        <f t="shared" si="187"/>
        <v>1499</v>
      </c>
      <c r="B3005" s="4">
        <f t="shared" si="186"/>
        <v>0.26179129619094033</v>
      </c>
      <c r="C3005" s="4">
        <f t="shared" si="188"/>
        <v>3.3766787040632895</v>
      </c>
      <c r="D3005" s="34">
        <f t="shared" si="189"/>
        <v>9.354773154833608E-2</v>
      </c>
    </row>
    <row r="3006" spans="1:4">
      <c r="A3006" s="7">
        <f t="shared" si="187"/>
        <v>1499.5</v>
      </c>
      <c r="B3006" s="4">
        <f t="shared" si="186"/>
        <v>0.26188916767388037</v>
      </c>
      <c r="C3006" s="4">
        <f t="shared" si="188"/>
        <v>3.3788344207949832</v>
      </c>
      <c r="D3006" s="34">
        <f t="shared" si="189"/>
        <v>9.3572471311345523E-2</v>
      </c>
    </row>
    <row r="3007" spans="1:4">
      <c r="A3007" s="7">
        <f t="shared" si="187"/>
        <v>1500</v>
      </c>
      <c r="B3007" s="4">
        <f t="shared" si="186"/>
        <v>0.26198704674827189</v>
      </c>
      <c r="C3007" s="4">
        <f t="shared" si="188"/>
        <v>3.3809911993168926</v>
      </c>
      <c r="D3007" s="34">
        <f t="shared" si="189"/>
        <v>9.3597219271917109E-2</v>
      </c>
    </row>
    <row r="3008" spans="1:4">
      <c r="A3008" s="7">
        <f t="shared" si="187"/>
        <v>1500.5</v>
      </c>
      <c r="B3008" s="4">
        <f t="shared" si="186"/>
        <v>0.26208493341470351</v>
      </c>
      <c r="C3008" s="4">
        <f t="shared" si="188"/>
        <v>3.3831490401519995</v>
      </c>
      <c r="D3008" s="34">
        <f t="shared" si="189"/>
        <v>9.3621975432978108E-2</v>
      </c>
    </row>
    <row r="3009" spans="1:4">
      <c r="A3009" s="7">
        <f t="shared" si="187"/>
        <v>1501</v>
      </c>
      <c r="B3009" s="4">
        <f t="shared" si="186"/>
        <v>0.26218282767376411</v>
      </c>
      <c r="C3009" s="4">
        <f t="shared" si="188"/>
        <v>3.3853079438235421</v>
      </c>
      <c r="D3009" s="34">
        <f t="shared" si="189"/>
        <v>9.3646739797456691E-2</v>
      </c>
    </row>
    <row r="3010" spans="1:4">
      <c r="A3010" s="7">
        <f t="shared" si="187"/>
        <v>1501.5</v>
      </c>
      <c r="B3010" s="4">
        <f t="shared" si="186"/>
        <v>0.26228072952604276</v>
      </c>
      <c r="C3010" s="4">
        <f t="shared" si="188"/>
        <v>3.3874679108550163</v>
      </c>
      <c r="D3010" s="34">
        <f t="shared" si="189"/>
        <v>9.3671512368282153E-2</v>
      </c>
    </row>
    <row r="3011" spans="1:4">
      <c r="A3011" s="7">
        <f t="shared" si="187"/>
        <v>1502</v>
      </c>
      <c r="B3011" s="4">
        <f t="shared" si="186"/>
        <v>0.26237863897212832</v>
      </c>
      <c r="C3011" s="4">
        <f t="shared" si="188"/>
        <v>3.3896289417701757</v>
      </c>
      <c r="D3011" s="34">
        <f t="shared" si="189"/>
        <v>9.3696293148384915E-2</v>
      </c>
    </row>
    <row r="3012" spans="1:4">
      <c r="A3012" s="7">
        <f t="shared" si="187"/>
        <v>1502.5</v>
      </c>
      <c r="B3012" s="4">
        <f t="shared" si="186"/>
        <v>0.26247655601260966</v>
      </c>
      <c r="C3012" s="4">
        <f t="shared" si="188"/>
        <v>3.3917910370930322</v>
      </c>
      <c r="D3012" s="34">
        <f t="shared" si="189"/>
        <v>9.3721082140696535E-2</v>
      </c>
    </row>
    <row r="3013" spans="1:4">
      <c r="A3013" s="7">
        <f t="shared" si="187"/>
        <v>1503</v>
      </c>
      <c r="B3013" s="4">
        <f t="shared" si="186"/>
        <v>0.26257448064807609</v>
      </c>
      <c r="C3013" s="4">
        <f t="shared" si="188"/>
        <v>3.3939541973478553</v>
      </c>
      <c r="D3013" s="34">
        <f t="shared" si="189"/>
        <v>9.3745879348149527E-2</v>
      </c>
    </row>
    <row r="3014" spans="1:4">
      <c r="A3014" s="7">
        <f t="shared" si="187"/>
        <v>1503.5</v>
      </c>
      <c r="B3014" s="4">
        <f t="shared" si="186"/>
        <v>0.26267241287911669</v>
      </c>
      <c r="C3014" s="4">
        <f t="shared" si="188"/>
        <v>3.3961184230591748</v>
      </c>
      <c r="D3014" s="34">
        <f t="shared" si="189"/>
        <v>9.3770684773677601E-2</v>
      </c>
    </row>
    <row r="3015" spans="1:4">
      <c r="A3015" s="7">
        <f t="shared" si="187"/>
        <v>1504</v>
      </c>
      <c r="B3015" s="4">
        <f t="shared" si="186"/>
        <v>0.26277035270632032</v>
      </c>
      <c r="C3015" s="4">
        <f t="shared" si="188"/>
        <v>3.3982837147517779</v>
      </c>
      <c r="D3015" s="34">
        <f t="shared" si="189"/>
        <v>9.3795498420215673E-2</v>
      </c>
    </row>
    <row r="3016" spans="1:4">
      <c r="A3016" s="7">
        <f t="shared" si="187"/>
        <v>1504.5</v>
      </c>
      <c r="B3016" s="4">
        <f t="shared" si="186"/>
        <v>0.26286830013027651</v>
      </c>
      <c r="C3016" s="4">
        <f t="shared" si="188"/>
        <v>3.4004500729507079</v>
      </c>
      <c r="D3016" s="34">
        <f t="shared" si="189"/>
        <v>9.3820320290699449E-2</v>
      </c>
    </row>
    <row r="3017" spans="1:4">
      <c r="A3017" s="7">
        <f t="shared" si="187"/>
        <v>1505</v>
      </c>
      <c r="B3017" s="4">
        <f t="shared" si="186"/>
        <v>0.26296625515157457</v>
      </c>
      <c r="C3017" s="4">
        <f t="shared" si="188"/>
        <v>3.402617498181268</v>
      </c>
      <c r="D3017" s="34">
        <f t="shared" si="189"/>
        <v>9.3845150388065873E-2</v>
      </c>
    </row>
    <row r="3018" spans="1:4">
      <c r="A3018" s="7">
        <f t="shared" si="187"/>
        <v>1505.5</v>
      </c>
      <c r="B3018" s="4">
        <f t="shared" ref="B3018:B3081" si="190">(EXP($B$3*A3018*10^6))-1</f>
        <v>0.26306421777080335</v>
      </c>
      <c r="C3018" s="4">
        <f t="shared" si="188"/>
        <v>3.404785990969021</v>
      </c>
      <c r="D3018" s="34">
        <f t="shared" si="189"/>
        <v>9.3869988715253164E-2</v>
      </c>
    </row>
    <row r="3019" spans="1:4">
      <c r="A3019" s="7">
        <f t="shared" si="187"/>
        <v>1506</v>
      </c>
      <c r="B3019" s="4">
        <f t="shared" si="190"/>
        <v>0.26316218798855262</v>
      </c>
      <c r="C3019" s="4">
        <f t="shared" si="188"/>
        <v>3.4069555518397898</v>
      </c>
      <c r="D3019" s="34">
        <f t="shared" si="189"/>
        <v>9.3894835275200358E-2</v>
      </c>
    </row>
    <row r="3020" spans="1:4">
      <c r="A3020" s="7">
        <f t="shared" si="187"/>
        <v>1506.5</v>
      </c>
      <c r="B3020" s="4">
        <f t="shared" si="190"/>
        <v>0.26326016580541167</v>
      </c>
      <c r="C3020" s="4">
        <f t="shared" si="188"/>
        <v>3.4091261813196541</v>
      </c>
      <c r="D3020" s="34">
        <f t="shared" si="189"/>
        <v>9.3919690070847758E-2</v>
      </c>
    </row>
    <row r="3021" spans="1:4">
      <c r="A3021" s="7">
        <f t="shared" si="187"/>
        <v>1507</v>
      </c>
      <c r="B3021" s="4">
        <f t="shared" si="190"/>
        <v>0.26335815122196959</v>
      </c>
      <c r="C3021" s="4">
        <f t="shared" si="188"/>
        <v>3.4112978799349527</v>
      </c>
      <c r="D3021" s="34">
        <f t="shared" si="189"/>
        <v>9.3944553105136802E-2</v>
      </c>
    </row>
    <row r="3022" spans="1:4">
      <c r="A3022" s="7">
        <f t="shared" ref="A3022:A3085" si="191">A3021+0.5</f>
        <v>1507.5</v>
      </c>
      <c r="B3022" s="4">
        <f t="shared" si="190"/>
        <v>0.26345614423881636</v>
      </c>
      <c r="C3022" s="4">
        <f t="shared" ref="C3022:C3085" si="192">(EXP($B$4*A3022*10^6))-1</f>
        <v>3.4134706482122841</v>
      </c>
      <c r="D3022" s="34">
        <f t="shared" ref="D3022:D3085" si="193">(1/137.88)*(C3022/B3022)</f>
        <v>9.3969424381009761E-2</v>
      </c>
    </row>
    <row r="3023" spans="1:4">
      <c r="A3023" s="7">
        <f t="shared" si="191"/>
        <v>1508</v>
      </c>
      <c r="B3023" s="4">
        <f t="shared" si="190"/>
        <v>0.26355414485654127</v>
      </c>
      <c r="C3023" s="4">
        <f t="shared" si="192"/>
        <v>3.4156444866785076</v>
      </c>
      <c r="D3023" s="34">
        <f t="shared" si="193"/>
        <v>9.3994303901410281E-2</v>
      </c>
    </row>
    <row r="3024" spans="1:4">
      <c r="A3024" s="7">
        <f t="shared" si="191"/>
        <v>1508.5</v>
      </c>
      <c r="B3024" s="4">
        <f t="shared" si="190"/>
        <v>0.26365215307573386</v>
      </c>
      <c r="C3024" s="4">
        <f t="shared" si="192"/>
        <v>3.4178193958607386</v>
      </c>
      <c r="D3024" s="34">
        <f t="shared" si="193"/>
        <v>9.4019191669282964E-2</v>
      </c>
    </row>
    <row r="3025" spans="1:4">
      <c r="A3025" s="7">
        <f t="shared" si="191"/>
        <v>1509</v>
      </c>
      <c r="B3025" s="4">
        <f t="shared" si="190"/>
        <v>0.26375016889698366</v>
      </c>
      <c r="C3025" s="4">
        <f t="shared" si="192"/>
        <v>3.419995376286356</v>
      </c>
      <c r="D3025" s="34">
        <f t="shared" si="193"/>
        <v>9.4044087687573621E-2</v>
      </c>
    </row>
    <row r="3026" spans="1:4">
      <c r="A3026" s="7">
        <f t="shared" si="191"/>
        <v>1509.5</v>
      </c>
      <c r="B3026" s="4">
        <f t="shared" si="190"/>
        <v>0.26384819232088041</v>
      </c>
      <c r="C3026" s="4">
        <f t="shared" si="192"/>
        <v>3.4221724284829964</v>
      </c>
      <c r="D3026" s="34">
        <f t="shared" si="193"/>
        <v>9.4068991959229062E-2</v>
      </c>
    </row>
    <row r="3027" spans="1:4">
      <c r="A3027" s="7">
        <f t="shared" si="191"/>
        <v>1510</v>
      </c>
      <c r="B3027" s="4">
        <f t="shared" si="190"/>
        <v>0.2639462233480141</v>
      </c>
      <c r="C3027" s="4">
        <f t="shared" si="192"/>
        <v>3.4243505529785567</v>
      </c>
      <c r="D3027" s="34">
        <f t="shared" si="193"/>
        <v>9.4093904487197136E-2</v>
      </c>
    </row>
    <row r="3028" spans="1:4">
      <c r="A3028" s="7">
        <f t="shared" si="191"/>
        <v>1510.5</v>
      </c>
      <c r="B3028" s="4">
        <f t="shared" si="190"/>
        <v>0.26404426197897402</v>
      </c>
      <c r="C3028" s="4">
        <f t="shared" si="192"/>
        <v>3.426529750301194</v>
      </c>
      <c r="D3028" s="34">
        <f t="shared" si="193"/>
        <v>9.4118825274426998E-2</v>
      </c>
    </row>
    <row r="3029" spans="1:4">
      <c r="A3029" s="7">
        <f t="shared" si="191"/>
        <v>1511</v>
      </c>
      <c r="B3029" s="4">
        <f t="shared" si="190"/>
        <v>0.26414230821435014</v>
      </c>
      <c r="C3029" s="4">
        <f t="shared" si="192"/>
        <v>3.4287100209793238</v>
      </c>
      <c r="D3029" s="34">
        <f t="shared" si="193"/>
        <v>9.4143754323868734E-2</v>
      </c>
    </row>
    <row r="3030" spans="1:4">
      <c r="A3030" s="7">
        <f t="shared" si="191"/>
        <v>1511.5</v>
      </c>
      <c r="B3030" s="4">
        <f t="shared" si="190"/>
        <v>0.26424036205473223</v>
      </c>
      <c r="C3030" s="4">
        <f t="shared" si="192"/>
        <v>3.4308913655416235</v>
      </c>
      <c r="D3030" s="34">
        <f t="shared" si="193"/>
        <v>9.4168691638473592E-2</v>
      </c>
    </row>
    <row r="3031" spans="1:4">
      <c r="A3031" s="7">
        <f t="shared" si="191"/>
        <v>1512</v>
      </c>
      <c r="B3031" s="4">
        <f t="shared" si="190"/>
        <v>0.26433842350071046</v>
      </c>
      <c r="C3031" s="4">
        <f t="shared" si="192"/>
        <v>3.4330737845170329</v>
      </c>
      <c r="D3031" s="34">
        <f t="shared" si="193"/>
        <v>9.4193637221193838E-2</v>
      </c>
    </row>
    <row r="3032" spans="1:4">
      <c r="A3032" s="7">
        <f t="shared" si="191"/>
        <v>1512.5</v>
      </c>
      <c r="B3032" s="4">
        <f t="shared" si="190"/>
        <v>0.2644364925528746</v>
      </c>
      <c r="C3032" s="4">
        <f t="shared" si="192"/>
        <v>3.4352572784347482</v>
      </c>
      <c r="D3032" s="34">
        <f t="shared" si="193"/>
        <v>9.4218591074982955E-2</v>
      </c>
    </row>
    <row r="3033" spans="1:4">
      <c r="A3033" s="7">
        <f t="shared" si="191"/>
        <v>1513</v>
      </c>
      <c r="B3033" s="4">
        <f t="shared" si="190"/>
        <v>0.2645345692118144</v>
      </c>
      <c r="C3033" s="4">
        <f t="shared" si="192"/>
        <v>3.4374418478242292</v>
      </c>
      <c r="D3033" s="34">
        <f t="shared" si="193"/>
        <v>9.4243553202795566E-2</v>
      </c>
    </row>
    <row r="3034" spans="1:4">
      <c r="A3034" s="7">
        <f t="shared" si="191"/>
        <v>1513.5</v>
      </c>
      <c r="B3034" s="4">
        <f t="shared" si="190"/>
        <v>0.26463265347812026</v>
      </c>
      <c r="C3034" s="4">
        <f t="shared" si="192"/>
        <v>3.4396274932151947</v>
      </c>
      <c r="D3034" s="34">
        <f t="shared" si="193"/>
        <v>9.4268523607587126E-2</v>
      </c>
    </row>
    <row r="3035" spans="1:4">
      <c r="A3035" s="7">
        <f t="shared" si="191"/>
        <v>1514</v>
      </c>
      <c r="B3035" s="4">
        <f t="shared" si="190"/>
        <v>0.26473074535238195</v>
      </c>
      <c r="C3035" s="4">
        <f t="shared" si="192"/>
        <v>3.4418142151376259</v>
      </c>
      <c r="D3035" s="34">
        <f t="shared" si="193"/>
        <v>9.4293502292314563E-2</v>
      </c>
    </row>
    <row r="3036" spans="1:4">
      <c r="A3036" s="7">
        <f t="shared" si="191"/>
        <v>1514.5</v>
      </c>
      <c r="B3036" s="4">
        <f t="shared" si="190"/>
        <v>0.26482884483518965</v>
      </c>
      <c r="C3036" s="4">
        <f t="shared" si="192"/>
        <v>3.4440020141217627</v>
      </c>
      <c r="D3036" s="34">
        <f t="shared" si="193"/>
        <v>9.4318489259935592E-2</v>
      </c>
    </row>
    <row r="3037" spans="1:4">
      <c r="A3037" s="7">
        <f t="shared" si="191"/>
        <v>1515</v>
      </c>
      <c r="B3037" s="4">
        <f t="shared" si="190"/>
        <v>0.26492695192713378</v>
      </c>
      <c r="C3037" s="4">
        <f t="shared" si="192"/>
        <v>3.4461908906981105</v>
      </c>
      <c r="D3037" s="34">
        <f t="shared" si="193"/>
        <v>9.4343484513409168E-2</v>
      </c>
    </row>
    <row r="3038" spans="1:4">
      <c r="A3038" s="7">
        <f t="shared" si="191"/>
        <v>1515.5</v>
      </c>
      <c r="B3038" s="4">
        <f t="shared" si="190"/>
        <v>0.2650250666288041</v>
      </c>
      <c r="C3038" s="4">
        <f t="shared" si="192"/>
        <v>3.4483808453974332</v>
      </c>
      <c r="D3038" s="34">
        <f t="shared" si="193"/>
        <v>9.436848805569549E-2</v>
      </c>
    </row>
    <row r="3039" spans="1:4">
      <c r="A3039" s="7">
        <f t="shared" si="191"/>
        <v>1516</v>
      </c>
      <c r="B3039" s="4">
        <f t="shared" si="190"/>
        <v>0.26512318894079123</v>
      </c>
      <c r="C3039" s="4">
        <f t="shared" si="192"/>
        <v>3.4505718787507531</v>
      </c>
      <c r="D3039" s="34">
        <f t="shared" si="193"/>
        <v>9.4393499889755483E-2</v>
      </c>
    </row>
    <row r="3040" spans="1:4">
      <c r="A3040" s="7">
        <f t="shared" si="191"/>
        <v>1516.5</v>
      </c>
      <c r="B3040" s="4">
        <f t="shared" si="190"/>
        <v>0.26522131886368538</v>
      </c>
      <c r="C3040" s="4">
        <f t="shared" si="192"/>
        <v>3.45276399128936</v>
      </c>
      <c r="D3040" s="34">
        <f t="shared" si="193"/>
        <v>9.4418520018551541E-2</v>
      </c>
    </row>
    <row r="3041" spans="1:4">
      <c r="A3041" s="7">
        <f t="shared" si="191"/>
        <v>1517</v>
      </c>
      <c r="B3041" s="4">
        <f t="shared" si="190"/>
        <v>0.26531945639807675</v>
      </c>
      <c r="C3041" s="4">
        <f t="shared" si="192"/>
        <v>3.4549571835448019</v>
      </c>
      <c r="D3041" s="34">
        <f t="shared" si="193"/>
        <v>9.4443548445047015E-2</v>
      </c>
    </row>
    <row r="3042" spans="1:4">
      <c r="A3042" s="7">
        <f t="shared" si="191"/>
        <v>1517.5</v>
      </c>
      <c r="B3042" s="4">
        <f t="shared" si="190"/>
        <v>0.26541760154455596</v>
      </c>
      <c r="C3042" s="4">
        <f t="shared" si="192"/>
        <v>3.4571514560488872</v>
      </c>
      <c r="D3042" s="34">
        <f t="shared" si="193"/>
        <v>9.4468585172206257E-2</v>
      </c>
    </row>
    <row r="3043" spans="1:4">
      <c r="A3043" s="7">
        <f t="shared" si="191"/>
        <v>1518</v>
      </c>
      <c r="B3043" s="4">
        <f t="shared" si="190"/>
        <v>0.26551575430371321</v>
      </c>
      <c r="C3043" s="4">
        <f t="shared" si="192"/>
        <v>3.4593468093336917</v>
      </c>
      <c r="D3043" s="34">
        <f t="shared" si="193"/>
        <v>9.4493630202994991E-2</v>
      </c>
    </row>
    <row r="3044" spans="1:4">
      <c r="A3044" s="7">
        <f t="shared" si="191"/>
        <v>1518.5</v>
      </c>
      <c r="B3044" s="4">
        <f t="shared" si="190"/>
        <v>0.26561391467613915</v>
      </c>
      <c r="C3044" s="4">
        <f t="shared" si="192"/>
        <v>3.4615432439315477</v>
      </c>
      <c r="D3044" s="34">
        <f t="shared" si="193"/>
        <v>9.4518683540379816E-2</v>
      </c>
    </row>
    <row r="3045" spans="1:4">
      <c r="A3045" s="7">
        <f t="shared" si="191"/>
        <v>1519</v>
      </c>
      <c r="B3045" s="4">
        <f t="shared" si="190"/>
        <v>0.26571208266242419</v>
      </c>
      <c r="C3045" s="4">
        <f t="shared" si="192"/>
        <v>3.4637407603750532</v>
      </c>
      <c r="D3045" s="34">
        <f t="shared" si="193"/>
        <v>9.4543745187328554E-2</v>
      </c>
    </row>
    <row r="3046" spans="1:4">
      <c r="A3046" s="7">
        <f t="shared" si="191"/>
        <v>1519.5</v>
      </c>
      <c r="B3046" s="4">
        <f t="shared" si="190"/>
        <v>0.26581025826315896</v>
      </c>
      <c r="C3046" s="4">
        <f t="shared" si="192"/>
        <v>3.4659393591970673</v>
      </c>
      <c r="D3046" s="34">
        <f t="shared" si="193"/>
        <v>9.4568815146810092E-2</v>
      </c>
    </row>
    <row r="3047" spans="1:4">
      <c r="A3047" s="7">
        <f t="shared" si="191"/>
        <v>1520</v>
      </c>
      <c r="B3047" s="4">
        <f t="shared" si="190"/>
        <v>0.26590844147893411</v>
      </c>
      <c r="C3047" s="4">
        <f t="shared" si="192"/>
        <v>3.4681390409307102</v>
      </c>
      <c r="D3047" s="34">
        <f t="shared" si="193"/>
        <v>9.4593893421794376E-2</v>
      </c>
    </row>
    <row r="3048" spans="1:4">
      <c r="A3048" s="7">
        <f t="shared" si="191"/>
        <v>1520.5</v>
      </c>
      <c r="B3048" s="4">
        <f t="shared" si="190"/>
        <v>0.26600663231034027</v>
      </c>
      <c r="C3048" s="4">
        <f t="shared" si="192"/>
        <v>3.4703398061093651</v>
      </c>
      <c r="D3048" s="34">
        <f t="shared" si="193"/>
        <v>9.4618980015252485E-2</v>
      </c>
    </row>
    <row r="3049" spans="1:4">
      <c r="A3049" s="7">
        <f t="shared" si="191"/>
        <v>1521</v>
      </c>
      <c r="B3049" s="4">
        <f t="shared" si="190"/>
        <v>0.26610483075796809</v>
      </c>
      <c r="C3049" s="4">
        <f t="shared" si="192"/>
        <v>3.4725416552666823</v>
      </c>
      <c r="D3049" s="34">
        <f t="shared" si="193"/>
        <v>9.4644074930156752E-2</v>
      </c>
    </row>
    <row r="3050" spans="1:4">
      <c r="A3050" s="7">
        <f t="shared" si="191"/>
        <v>1521.5</v>
      </c>
      <c r="B3050" s="4">
        <f t="shared" si="190"/>
        <v>0.26620303682240842</v>
      </c>
      <c r="C3050" s="4">
        <f t="shared" si="192"/>
        <v>3.4747445889365691</v>
      </c>
      <c r="D3050" s="34">
        <f t="shared" si="193"/>
        <v>9.4669178169480409E-2</v>
      </c>
    </row>
    <row r="3051" spans="1:4">
      <c r="A3051" s="7">
        <f t="shared" si="191"/>
        <v>1522</v>
      </c>
      <c r="B3051" s="4">
        <f t="shared" si="190"/>
        <v>0.26630125050425213</v>
      </c>
      <c r="C3051" s="4">
        <f t="shared" si="192"/>
        <v>3.476948607653199</v>
      </c>
      <c r="D3051" s="34">
        <f t="shared" si="193"/>
        <v>9.4694289736197895E-2</v>
      </c>
    </row>
    <row r="3052" spans="1:4">
      <c r="A3052" s="7">
        <f t="shared" si="191"/>
        <v>1522.5</v>
      </c>
      <c r="B3052" s="4">
        <f t="shared" si="190"/>
        <v>0.26639947180409007</v>
      </c>
      <c r="C3052" s="4">
        <f t="shared" si="192"/>
        <v>3.4791537119510059</v>
      </c>
      <c r="D3052" s="34">
        <f t="shared" si="193"/>
        <v>9.4719409633284679E-2</v>
      </c>
    </row>
    <row r="3053" spans="1:4">
      <c r="A3053" s="7">
        <f t="shared" si="191"/>
        <v>1523</v>
      </c>
      <c r="B3053" s="4">
        <f t="shared" si="190"/>
        <v>0.26649770072251289</v>
      </c>
      <c r="C3053" s="4">
        <f t="shared" si="192"/>
        <v>3.4813599023646908</v>
      </c>
      <c r="D3053" s="34">
        <f t="shared" si="193"/>
        <v>9.4744537863717532E-2</v>
      </c>
    </row>
    <row r="3054" spans="1:4">
      <c r="A3054" s="7">
        <f t="shared" si="191"/>
        <v>1523.5</v>
      </c>
      <c r="B3054" s="4">
        <f t="shared" si="190"/>
        <v>0.26659593726011144</v>
      </c>
      <c r="C3054" s="4">
        <f t="shared" si="192"/>
        <v>3.4835671794292136</v>
      </c>
      <c r="D3054" s="34">
        <f t="shared" si="193"/>
        <v>9.476967443047421E-2</v>
      </c>
    </row>
    <row r="3055" spans="1:4">
      <c r="A3055" s="7">
        <f t="shared" si="191"/>
        <v>1524</v>
      </c>
      <c r="B3055" s="4">
        <f t="shared" si="190"/>
        <v>0.26669418141747725</v>
      </c>
      <c r="C3055" s="4">
        <f t="shared" si="192"/>
        <v>3.4857755436798028</v>
      </c>
      <c r="D3055" s="34">
        <f t="shared" si="193"/>
        <v>9.4794819336533456E-2</v>
      </c>
    </row>
    <row r="3056" spans="1:4">
      <c r="A3056" s="7">
        <f t="shared" si="191"/>
        <v>1524.5</v>
      </c>
      <c r="B3056" s="4">
        <f t="shared" si="190"/>
        <v>0.26679243319520096</v>
      </c>
      <c r="C3056" s="4">
        <f t="shared" si="192"/>
        <v>3.4879849956519475</v>
      </c>
      <c r="D3056" s="34">
        <f t="shared" si="193"/>
        <v>9.4819972584875359E-2</v>
      </c>
    </row>
    <row r="3057" spans="1:4">
      <c r="A3057" s="7">
        <f t="shared" si="191"/>
        <v>1525</v>
      </c>
      <c r="B3057" s="4">
        <f t="shared" si="190"/>
        <v>0.26689069259387366</v>
      </c>
      <c r="C3057" s="4">
        <f t="shared" si="192"/>
        <v>3.4901955358813996</v>
      </c>
      <c r="D3057" s="34">
        <f t="shared" si="193"/>
        <v>9.4845134178480978E-2</v>
      </c>
    </row>
    <row r="3058" spans="1:4">
      <c r="A3058" s="7">
        <f t="shared" si="191"/>
        <v>1525.5</v>
      </c>
      <c r="B3058" s="4">
        <f t="shared" si="190"/>
        <v>0.26698895961408664</v>
      </c>
      <c r="C3058" s="4">
        <f t="shared" si="192"/>
        <v>3.4924071649041766</v>
      </c>
      <c r="D3058" s="34">
        <f t="shared" si="193"/>
        <v>9.4870304120332469E-2</v>
      </c>
    </row>
    <row r="3059" spans="1:4">
      <c r="A3059" s="7">
        <f t="shared" si="191"/>
        <v>1526</v>
      </c>
      <c r="B3059" s="4">
        <f t="shared" si="190"/>
        <v>0.26708723425643077</v>
      </c>
      <c r="C3059" s="4">
        <f t="shared" si="192"/>
        <v>3.4946198832565596</v>
      </c>
      <c r="D3059" s="34">
        <f t="shared" si="193"/>
        <v>9.4895482413413251E-2</v>
      </c>
    </row>
    <row r="3060" spans="1:4">
      <c r="A3060" s="7">
        <f t="shared" si="191"/>
        <v>1526.5</v>
      </c>
      <c r="B3060" s="4">
        <f t="shared" si="190"/>
        <v>0.2671855165214978</v>
      </c>
      <c r="C3060" s="4">
        <f t="shared" si="192"/>
        <v>3.4968336914750937</v>
      </c>
      <c r="D3060" s="34">
        <f t="shared" si="193"/>
        <v>9.4920669060707563E-2</v>
      </c>
    </row>
    <row r="3061" spans="1:4">
      <c r="A3061" s="7">
        <f t="shared" si="191"/>
        <v>1527</v>
      </c>
      <c r="B3061" s="4">
        <f t="shared" si="190"/>
        <v>0.26728380640987837</v>
      </c>
      <c r="C3061" s="4">
        <f t="shared" si="192"/>
        <v>3.4990485900965886</v>
      </c>
      <c r="D3061" s="34">
        <f t="shared" si="193"/>
        <v>9.4945864065201141E-2</v>
      </c>
    </row>
    <row r="3062" spans="1:4">
      <c r="A3062" s="7">
        <f t="shared" si="191"/>
        <v>1527.5</v>
      </c>
      <c r="B3062" s="4">
        <f t="shared" si="190"/>
        <v>0.26738210392216422</v>
      </c>
      <c r="C3062" s="4">
        <f t="shared" si="192"/>
        <v>3.5012645796581197</v>
      </c>
      <c r="D3062" s="34">
        <f t="shared" si="193"/>
        <v>9.4971067429880568E-2</v>
      </c>
    </row>
    <row r="3063" spans="1:4">
      <c r="A3063" s="7">
        <f t="shared" si="191"/>
        <v>1528</v>
      </c>
      <c r="B3063" s="4">
        <f t="shared" si="190"/>
        <v>0.26748040905894643</v>
      </c>
      <c r="C3063" s="4">
        <f t="shared" si="192"/>
        <v>3.5034816606970232</v>
      </c>
      <c r="D3063" s="34">
        <f t="shared" si="193"/>
        <v>9.4996279157733593E-2</v>
      </c>
    </row>
    <row r="3064" spans="1:4">
      <c r="A3064" s="7">
        <f t="shared" si="191"/>
        <v>1528.5</v>
      </c>
      <c r="B3064" s="4">
        <f t="shared" si="190"/>
        <v>0.26757872182081655</v>
      </c>
      <c r="C3064" s="4">
        <f t="shared" si="192"/>
        <v>3.5056998337509029</v>
      </c>
      <c r="D3064" s="34">
        <f t="shared" si="193"/>
        <v>9.5021499251749103E-2</v>
      </c>
    </row>
    <row r="3065" spans="1:4">
      <c r="A3065" s="7">
        <f t="shared" si="191"/>
        <v>1529</v>
      </c>
      <c r="B3065" s="4">
        <f t="shared" si="190"/>
        <v>0.26767704220836608</v>
      </c>
      <c r="C3065" s="4">
        <f t="shared" si="192"/>
        <v>3.5079190993576264</v>
      </c>
      <c r="D3065" s="34">
        <f t="shared" si="193"/>
        <v>9.5046727714917054E-2</v>
      </c>
    </row>
    <row r="3066" spans="1:4">
      <c r="A3066" s="7">
        <f t="shared" si="191"/>
        <v>1529.5</v>
      </c>
      <c r="B3066" s="4">
        <f t="shared" si="190"/>
        <v>0.26777537022218634</v>
      </c>
      <c r="C3066" s="4">
        <f t="shared" si="192"/>
        <v>3.5101394580553258</v>
      </c>
      <c r="D3066" s="34">
        <f t="shared" si="193"/>
        <v>9.507196455022858E-2</v>
      </c>
    </row>
    <row r="3067" spans="1:4">
      <c r="A3067" s="7">
        <f t="shared" si="191"/>
        <v>1530</v>
      </c>
      <c r="B3067" s="4">
        <f t="shared" si="190"/>
        <v>0.26787370586286885</v>
      </c>
      <c r="C3067" s="4">
        <f t="shared" si="192"/>
        <v>3.5123609103824016</v>
      </c>
      <c r="D3067" s="34">
        <f t="shared" si="193"/>
        <v>9.5097209760675996E-2</v>
      </c>
    </row>
    <row r="3068" spans="1:4">
      <c r="A3068" s="7">
        <f t="shared" si="191"/>
        <v>1530.5</v>
      </c>
      <c r="B3068" s="4">
        <f t="shared" si="190"/>
        <v>0.26797204913100559</v>
      </c>
      <c r="C3068" s="4">
        <f t="shared" si="192"/>
        <v>3.5145834568775154</v>
      </c>
      <c r="D3068" s="34">
        <f t="shared" si="193"/>
        <v>9.5122463349252465E-2</v>
      </c>
    </row>
    <row r="3069" spans="1:4">
      <c r="A3069" s="7">
        <f t="shared" si="191"/>
        <v>1531</v>
      </c>
      <c r="B3069" s="4">
        <f t="shared" si="190"/>
        <v>0.26807040002718763</v>
      </c>
      <c r="C3069" s="4">
        <f t="shared" si="192"/>
        <v>3.5168070980795942</v>
      </c>
      <c r="D3069" s="34">
        <f t="shared" si="193"/>
        <v>9.5147725318952603E-2</v>
      </c>
    </row>
    <row r="3070" spans="1:4">
      <c r="A3070" s="7">
        <f t="shared" si="191"/>
        <v>1531.5</v>
      </c>
      <c r="B3070" s="4">
        <f t="shared" si="190"/>
        <v>0.26816875855200695</v>
      </c>
      <c r="C3070" s="4">
        <f t="shared" si="192"/>
        <v>3.5190318345278344</v>
      </c>
      <c r="D3070" s="34">
        <f t="shared" si="193"/>
        <v>9.5172995672771946E-2</v>
      </c>
    </row>
    <row r="3071" spans="1:4">
      <c r="A3071" s="7">
        <f t="shared" si="191"/>
        <v>1532</v>
      </c>
      <c r="B3071" s="4">
        <f t="shared" si="190"/>
        <v>0.26826712470605529</v>
      </c>
      <c r="C3071" s="4">
        <f t="shared" si="192"/>
        <v>3.5212576667616933</v>
      </c>
      <c r="D3071" s="34">
        <f t="shared" si="193"/>
        <v>9.519827441370711E-2</v>
      </c>
    </row>
    <row r="3072" spans="1:4">
      <c r="A3072" s="7">
        <f t="shared" si="191"/>
        <v>1532.5</v>
      </c>
      <c r="B3072" s="4">
        <f t="shared" si="190"/>
        <v>0.26836549848992419</v>
      </c>
      <c r="C3072" s="4">
        <f t="shared" si="192"/>
        <v>3.5234845953208964</v>
      </c>
      <c r="D3072" s="34">
        <f t="shared" si="193"/>
        <v>9.5223561544756002E-2</v>
      </c>
    </row>
    <row r="3073" spans="1:4">
      <c r="A3073" s="7">
        <f t="shared" si="191"/>
        <v>1533</v>
      </c>
      <c r="B3073" s="4">
        <f t="shared" si="190"/>
        <v>0.26846387990420584</v>
      </c>
      <c r="C3073" s="4">
        <f t="shared" si="192"/>
        <v>3.5257126207454359</v>
      </c>
      <c r="D3073" s="34">
        <f t="shared" si="193"/>
        <v>9.5248857068917447E-2</v>
      </c>
    </row>
    <row r="3074" spans="1:4">
      <c r="A3074" s="7">
        <f t="shared" si="191"/>
        <v>1533.5</v>
      </c>
      <c r="B3074" s="4">
        <f t="shared" si="190"/>
        <v>0.26856226894949153</v>
      </c>
      <c r="C3074" s="4">
        <f t="shared" si="192"/>
        <v>3.5279417435755684</v>
      </c>
      <c r="D3074" s="34">
        <f t="shared" si="193"/>
        <v>9.5274160989191684E-2</v>
      </c>
    </row>
    <row r="3075" spans="1:4">
      <c r="A3075" s="7">
        <f t="shared" si="191"/>
        <v>1534</v>
      </c>
      <c r="B3075" s="4">
        <f t="shared" si="190"/>
        <v>0.26866066562637392</v>
      </c>
      <c r="C3075" s="4">
        <f t="shared" si="192"/>
        <v>3.5301719643518163</v>
      </c>
      <c r="D3075" s="34">
        <f t="shared" si="193"/>
        <v>9.5299473308579602E-2</v>
      </c>
    </row>
    <row r="3076" spans="1:4">
      <c r="A3076" s="7">
        <f t="shared" si="191"/>
        <v>1534.5</v>
      </c>
      <c r="B3076" s="4">
        <f t="shared" si="190"/>
        <v>0.26875906993544429</v>
      </c>
      <c r="C3076" s="4">
        <f t="shared" si="192"/>
        <v>3.5324032836149684</v>
      </c>
      <c r="D3076" s="34">
        <f t="shared" si="193"/>
        <v>9.532479403008369E-2</v>
      </c>
    </row>
    <row r="3077" spans="1:4">
      <c r="A3077" s="7">
        <f t="shared" si="191"/>
        <v>1535</v>
      </c>
      <c r="B3077" s="4">
        <f t="shared" si="190"/>
        <v>0.26885748187729486</v>
      </c>
      <c r="C3077" s="4">
        <f t="shared" si="192"/>
        <v>3.5346357019060806</v>
      </c>
      <c r="D3077" s="34">
        <f t="shared" si="193"/>
        <v>9.5350123156707309E-2</v>
      </c>
    </row>
    <row r="3078" spans="1:4">
      <c r="A3078" s="7">
        <f t="shared" si="191"/>
        <v>1535.5</v>
      </c>
      <c r="B3078" s="4">
        <f t="shared" si="190"/>
        <v>0.2689559014525178</v>
      </c>
      <c r="C3078" s="4">
        <f t="shared" si="192"/>
        <v>3.5368692197664746</v>
      </c>
      <c r="D3078" s="34">
        <f t="shared" si="193"/>
        <v>9.5375460691454889E-2</v>
      </c>
    </row>
    <row r="3079" spans="1:4">
      <c r="A3079" s="7">
        <f t="shared" si="191"/>
        <v>1536</v>
      </c>
      <c r="B3079" s="4">
        <f t="shared" si="190"/>
        <v>0.26905432866170509</v>
      </c>
      <c r="C3079" s="4">
        <f t="shared" si="192"/>
        <v>3.5391038377377413</v>
      </c>
      <c r="D3079" s="34">
        <f t="shared" si="193"/>
        <v>9.5400806637332206E-2</v>
      </c>
    </row>
    <row r="3080" spans="1:4">
      <c r="A3080" s="7">
        <f t="shared" si="191"/>
        <v>1536.5</v>
      </c>
      <c r="B3080" s="4">
        <f t="shared" si="190"/>
        <v>0.26915276350544892</v>
      </c>
      <c r="C3080" s="4">
        <f t="shared" si="192"/>
        <v>3.5413395563617343</v>
      </c>
      <c r="D3080" s="34">
        <f t="shared" si="193"/>
        <v>9.5426160997345924E-2</v>
      </c>
    </row>
    <row r="3081" spans="1:4">
      <c r="A3081" s="7">
        <f t="shared" si="191"/>
        <v>1537</v>
      </c>
      <c r="B3081" s="4">
        <f t="shared" si="190"/>
        <v>0.26925120598434127</v>
      </c>
      <c r="C3081" s="4">
        <f t="shared" si="192"/>
        <v>3.5435763761805763</v>
      </c>
      <c r="D3081" s="34">
        <f t="shared" si="193"/>
        <v>9.5451523774504013E-2</v>
      </c>
    </row>
    <row r="3082" spans="1:4">
      <c r="A3082" s="7">
        <f t="shared" si="191"/>
        <v>1537.5</v>
      </c>
      <c r="B3082" s="4">
        <f t="shared" ref="B3082:B3145" si="194">(EXP($B$3*A3082*10^6))-1</f>
        <v>0.26934965609897454</v>
      </c>
      <c r="C3082" s="4">
        <f t="shared" si="192"/>
        <v>3.5458142977366567</v>
      </c>
      <c r="D3082" s="34">
        <f t="shared" si="193"/>
        <v>9.5476894971815454E-2</v>
      </c>
    </row>
    <row r="3083" spans="1:4">
      <c r="A3083" s="7">
        <f t="shared" si="191"/>
        <v>1538</v>
      </c>
      <c r="B3083" s="4">
        <f t="shared" si="194"/>
        <v>0.26944811384994094</v>
      </c>
      <c r="C3083" s="4">
        <f t="shared" si="192"/>
        <v>3.548053321572632</v>
      </c>
      <c r="D3083" s="34">
        <f t="shared" si="193"/>
        <v>9.5502274592290354E-2</v>
      </c>
    </row>
    <row r="3084" spans="1:4">
      <c r="A3084" s="7">
        <f t="shared" si="191"/>
        <v>1538.5</v>
      </c>
      <c r="B3084" s="4">
        <f t="shared" si="194"/>
        <v>0.26954657923783309</v>
      </c>
      <c r="C3084" s="4">
        <f t="shared" si="192"/>
        <v>3.5502934482314261</v>
      </c>
      <c r="D3084" s="34">
        <f t="shared" si="193"/>
        <v>9.5527662638939886E-2</v>
      </c>
    </row>
    <row r="3085" spans="1:4">
      <c r="A3085" s="7">
        <f t="shared" si="191"/>
        <v>1539</v>
      </c>
      <c r="B3085" s="4">
        <f t="shared" si="194"/>
        <v>0.26964505226324276</v>
      </c>
      <c r="C3085" s="4">
        <f t="shared" si="192"/>
        <v>3.5525346782562313</v>
      </c>
      <c r="D3085" s="34">
        <f t="shared" si="193"/>
        <v>9.555305911477667E-2</v>
      </c>
    </row>
    <row r="3086" spans="1:4">
      <c r="A3086" s="7">
        <f t="shared" ref="A3086:A3149" si="195">A3085+0.5</f>
        <v>1539.5</v>
      </c>
      <c r="B3086" s="4">
        <f t="shared" si="194"/>
        <v>0.26974353292676279</v>
      </c>
      <c r="C3086" s="4">
        <f t="shared" ref="C3086:C3149" si="196">(EXP($B$4*A3086*10^6))-1</f>
        <v>3.5547770121905051</v>
      </c>
      <c r="D3086" s="34">
        <f t="shared" ref="D3086:D3149" si="197">(1/137.88)*(C3086/B3086)</f>
        <v>9.5578464022813989E-2</v>
      </c>
    </row>
    <row r="3087" spans="1:4">
      <c r="A3087" s="7">
        <f t="shared" si="195"/>
        <v>1540</v>
      </c>
      <c r="B3087" s="4">
        <f t="shared" si="194"/>
        <v>0.2698420212289856</v>
      </c>
      <c r="C3087" s="4">
        <f t="shared" si="196"/>
        <v>3.5570204505779746</v>
      </c>
      <c r="D3087" s="34">
        <f t="shared" si="197"/>
        <v>9.5603877366066514E-2</v>
      </c>
    </row>
    <row r="3088" spans="1:4">
      <c r="A3088" s="7">
        <f t="shared" si="195"/>
        <v>1540.5</v>
      </c>
      <c r="B3088" s="4">
        <f t="shared" si="194"/>
        <v>0.2699405171705036</v>
      </c>
      <c r="C3088" s="4">
        <f t="shared" si="196"/>
        <v>3.5592649939626329</v>
      </c>
      <c r="D3088" s="34">
        <f t="shared" si="197"/>
        <v>9.5629299147550001E-2</v>
      </c>
    </row>
    <row r="3089" spans="1:4">
      <c r="A3089" s="7">
        <f t="shared" si="195"/>
        <v>1541</v>
      </c>
      <c r="B3089" s="4">
        <f t="shared" si="194"/>
        <v>0.27003902075190922</v>
      </c>
      <c r="C3089" s="4">
        <f t="shared" si="196"/>
        <v>3.5615106428887442</v>
      </c>
      <c r="D3089" s="34">
        <f t="shared" si="197"/>
        <v>9.5654729370281438E-2</v>
      </c>
    </row>
    <row r="3090" spans="1:4">
      <c r="A3090" s="7">
        <f t="shared" si="195"/>
        <v>1541.5</v>
      </c>
      <c r="B3090" s="4">
        <f t="shared" si="194"/>
        <v>0.27013753197379509</v>
      </c>
      <c r="C3090" s="4">
        <f t="shared" si="196"/>
        <v>3.5637573979008357</v>
      </c>
      <c r="D3090" s="34">
        <f t="shared" si="197"/>
        <v>9.5680168037278676E-2</v>
      </c>
    </row>
    <row r="3091" spans="1:4">
      <c r="A3091" s="7">
        <f t="shared" si="195"/>
        <v>1542</v>
      </c>
      <c r="B3091" s="4">
        <f t="shared" si="194"/>
        <v>0.27023605083675406</v>
      </c>
      <c r="C3091" s="4">
        <f t="shared" si="196"/>
        <v>3.5660052595437097</v>
      </c>
      <c r="D3091" s="34">
        <f t="shared" si="197"/>
        <v>9.570561515156091E-2</v>
      </c>
    </row>
    <row r="3092" spans="1:4">
      <c r="A3092" s="7">
        <f t="shared" si="195"/>
        <v>1542.5</v>
      </c>
      <c r="B3092" s="4">
        <f t="shared" si="194"/>
        <v>0.27033457734137878</v>
      </c>
      <c r="C3092" s="4">
        <f t="shared" si="196"/>
        <v>3.5682542283624317</v>
      </c>
      <c r="D3092" s="34">
        <f t="shared" si="197"/>
        <v>9.5731070716148364E-2</v>
      </c>
    </row>
    <row r="3093" spans="1:4">
      <c r="A3093" s="7">
        <f t="shared" si="195"/>
        <v>1543</v>
      </c>
      <c r="B3093" s="4">
        <f t="shared" si="194"/>
        <v>0.27043311148826188</v>
      </c>
      <c r="C3093" s="4">
        <f t="shared" si="196"/>
        <v>3.5705043049023359</v>
      </c>
      <c r="D3093" s="34">
        <f t="shared" si="197"/>
        <v>9.5756534734062412E-2</v>
      </c>
    </row>
    <row r="3094" spans="1:4">
      <c r="A3094" s="7">
        <f t="shared" si="195"/>
        <v>1543.5</v>
      </c>
      <c r="B3094" s="4">
        <f t="shared" si="194"/>
        <v>0.270531653277996</v>
      </c>
      <c r="C3094" s="4">
        <f t="shared" si="196"/>
        <v>3.572755489709027</v>
      </c>
      <c r="D3094" s="34">
        <f t="shared" si="197"/>
        <v>9.5782007208325609E-2</v>
      </c>
    </row>
    <row r="3095" spans="1:4">
      <c r="A3095" s="7">
        <f t="shared" si="195"/>
        <v>1544</v>
      </c>
      <c r="B3095" s="4">
        <f t="shared" si="194"/>
        <v>0.27063020271117422</v>
      </c>
      <c r="C3095" s="4">
        <f t="shared" si="196"/>
        <v>3.5750077833283784</v>
      </c>
      <c r="D3095" s="34">
        <f t="shared" si="197"/>
        <v>9.580748814196155E-2</v>
      </c>
    </row>
    <row r="3096" spans="1:4">
      <c r="A3096" s="7">
        <f t="shared" si="195"/>
        <v>1544.5</v>
      </c>
      <c r="B3096" s="4">
        <f t="shared" si="194"/>
        <v>0.27072875978838917</v>
      </c>
      <c r="C3096" s="4">
        <f t="shared" si="196"/>
        <v>3.5772611863065293</v>
      </c>
      <c r="D3096" s="34">
        <f t="shared" si="197"/>
        <v>9.5832977537995009E-2</v>
      </c>
    </row>
    <row r="3097" spans="1:4">
      <c r="A3097" s="7">
        <f t="shared" si="195"/>
        <v>1545</v>
      </c>
      <c r="B3097" s="4">
        <f t="shared" si="194"/>
        <v>0.27082732451023395</v>
      </c>
      <c r="C3097" s="4">
        <f t="shared" si="196"/>
        <v>3.5795156991898942</v>
      </c>
      <c r="D3097" s="34">
        <f t="shared" si="197"/>
        <v>9.5858475399451901E-2</v>
      </c>
    </row>
    <row r="3098" spans="1:4">
      <c r="A3098" s="7">
        <f t="shared" si="195"/>
        <v>1545.5</v>
      </c>
      <c r="B3098" s="4">
        <f t="shared" si="194"/>
        <v>0.27092589687730162</v>
      </c>
      <c r="C3098" s="4">
        <f t="shared" si="196"/>
        <v>3.5817713225251495</v>
      </c>
      <c r="D3098" s="34">
        <f t="shared" si="197"/>
        <v>9.5883981729359136E-2</v>
      </c>
    </row>
    <row r="3099" spans="1:4">
      <c r="A3099" s="7">
        <f t="shared" si="195"/>
        <v>1546</v>
      </c>
      <c r="B3099" s="4">
        <f t="shared" si="194"/>
        <v>0.27102447689018483</v>
      </c>
      <c r="C3099" s="4">
        <f t="shared" si="196"/>
        <v>3.5840280568592444</v>
      </c>
      <c r="D3099" s="34">
        <f t="shared" si="197"/>
        <v>9.5909496530745E-2</v>
      </c>
    </row>
    <row r="3100" spans="1:4">
      <c r="A3100" s="7">
        <f t="shared" si="195"/>
        <v>1546.5</v>
      </c>
      <c r="B3100" s="4">
        <f t="shared" si="194"/>
        <v>0.27112306454947688</v>
      </c>
      <c r="C3100" s="4">
        <f t="shared" si="196"/>
        <v>3.5862859027393981</v>
      </c>
      <c r="D3100" s="34">
        <f t="shared" si="197"/>
        <v>9.5935019806638697E-2</v>
      </c>
    </row>
    <row r="3101" spans="1:4">
      <c r="A3101" s="7">
        <f t="shared" si="195"/>
        <v>1547</v>
      </c>
      <c r="B3101" s="4">
        <f t="shared" si="194"/>
        <v>0.27122165985577062</v>
      </c>
      <c r="C3101" s="4">
        <f t="shared" si="196"/>
        <v>3.5885448607130987</v>
      </c>
      <c r="D3101" s="34">
        <f t="shared" si="197"/>
        <v>9.5960551560070731E-2</v>
      </c>
    </row>
    <row r="3102" spans="1:4">
      <c r="A3102" s="7">
        <f t="shared" si="195"/>
        <v>1547.5</v>
      </c>
      <c r="B3102" s="4">
        <f t="shared" si="194"/>
        <v>0.2713202628096596</v>
      </c>
      <c r="C3102" s="4">
        <f t="shared" si="196"/>
        <v>3.5908049313281012</v>
      </c>
      <c r="D3102" s="34">
        <f t="shared" si="197"/>
        <v>9.5986091794072428E-2</v>
      </c>
    </row>
    <row r="3103" spans="1:4">
      <c r="A3103" s="7">
        <f t="shared" si="195"/>
        <v>1548</v>
      </c>
      <c r="B3103" s="4">
        <f t="shared" si="194"/>
        <v>0.27141887341173687</v>
      </c>
      <c r="C3103" s="4">
        <f t="shared" si="196"/>
        <v>3.5930661151324372</v>
      </c>
      <c r="D3103" s="34">
        <f t="shared" si="197"/>
        <v>9.6011640511676613E-2</v>
      </c>
    </row>
    <row r="3104" spans="1:4">
      <c r="A3104" s="7">
        <f t="shared" si="195"/>
        <v>1548.5</v>
      </c>
      <c r="B3104" s="4">
        <f t="shared" si="194"/>
        <v>0.27151749166259531</v>
      </c>
      <c r="C3104" s="4">
        <f t="shared" si="196"/>
        <v>3.5953284126744007</v>
      </c>
      <c r="D3104" s="34">
        <f t="shared" si="197"/>
        <v>9.6037197715917164E-2</v>
      </c>
    </row>
    <row r="3105" spans="1:4">
      <c r="A3105" s="7">
        <f t="shared" si="195"/>
        <v>1549</v>
      </c>
      <c r="B3105" s="4">
        <f t="shared" si="194"/>
        <v>0.27161611756282866</v>
      </c>
      <c r="C3105" s="4">
        <f t="shared" si="196"/>
        <v>3.59759182450256</v>
      </c>
      <c r="D3105" s="34">
        <f t="shared" si="197"/>
        <v>9.6062763409828833E-2</v>
      </c>
    </row>
    <row r="3106" spans="1:4">
      <c r="A3106" s="7">
        <f t="shared" si="195"/>
        <v>1549.5</v>
      </c>
      <c r="B3106" s="4">
        <f t="shared" si="194"/>
        <v>0.27171475111303023</v>
      </c>
      <c r="C3106" s="4">
        <f t="shared" si="196"/>
        <v>3.5998563511657533</v>
      </c>
      <c r="D3106" s="34">
        <f t="shared" si="197"/>
        <v>9.6088337596447734E-2</v>
      </c>
    </row>
    <row r="3107" spans="1:4">
      <c r="A3107" s="7">
        <f t="shared" si="195"/>
        <v>1550</v>
      </c>
      <c r="B3107" s="4">
        <f t="shared" si="194"/>
        <v>0.27181339231379287</v>
      </c>
      <c r="C3107" s="4">
        <f t="shared" si="196"/>
        <v>3.6021219932130872</v>
      </c>
      <c r="D3107" s="34">
        <f t="shared" si="197"/>
        <v>9.6113920278811202E-2</v>
      </c>
    </row>
    <row r="3108" spans="1:4">
      <c r="A3108" s="7">
        <f t="shared" si="195"/>
        <v>1550.5</v>
      </c>
      <c r="B3108" s="4">
        <f t="shared" si="194"/>
        <v>0.27191204116571055</v>
      </c>
      <c r="C3108" s="4">
        <f t="shared" si="196"/>
        <v>3.6043887511939392</v>
      </c>
      <c r="D3108" s="34">
        <f t="shared" si="197"/>
        <v>9.6139511459957361E-2</v>
      </c>
    </row>
    <row r="3109" spans="1:4">
      <c r="A3109" s="7">
        <f t="shared" si="195"/>
        <v>1551</v>
      </c>
      <c r="B3109" s="4">
        <f t="shared" si="194"/>
        <v>0.27201069766937658</v>
      </c>
      <c r="C3109" s="4">
        <f t="shared" si="196"/>
        <v>3.606656625657962</v>
      </c>
      <c r="D3109" s="34">
        <f t="shared" si="197"/>
        <v>9.6165111142925835E-2</v>
      </c>
    </row>
    <row r="3110" spans="1:4">
      <c r="A3110" s="7">
        <f t="shared" si="195"/>
        <v>1551.5</v>
      </c>
      <c r="B3110" s="4">
        <f t="shared" si="194"/>
        <v>0.27210936182538448</v>
      </c>
      <c r="C3110" s="4">
        <f t="shared" si="196"/>
        <v>3.6089256171550712</v>
      </c>
      <c r="D3110" s="34">
        <f t="shared" si="197"/>
        <v>9.6190719330757124E-2</v>
      </c>
    </row>
    <row r="3111" spans="1:4">
      <c r="A3111" s="7">
        <f t="shared" si="195"/>
        <v>1552</v>
      </c>
      <c r="B3111" s="4">
        <f t="shared" si="194"/>
        <v>0.27220803363432755</v>
      </c>
      <c r="C3111" s="4">
        <f t="shared" si="196"/>
        <v>3.6111957262354588</v>
      </c>
      <c r="D3111" s="34">
        <f t="shared" si="197"/>
        <v>9.6216336026493071E-2</v>
      </c>
    </row>
    <row r="3112" spans="1:4">
      <c r="A3112" s="7">
        <f t="shared" si="195"/>
        <v>1552.5</v>
      </c>
      <c r="B3112" s="4">
        <f t="shared" si="194"/>
        <v>0.27230671309679977</v>
      </c>
      <c r="C3112" s="4">
        <f t="shared" si="196"/>
        <v>3.6134669534495867</v>
      </c>
      <c r="D3112" s="34">
        <f t="shared" si="197"/>
        <v>9.6241961233176423E-2</v>
      </c>
    </row>
    <row r="3113" spans="1:4">
      <c r="A3113" s="7">
        <f t="shared" si="195"/>
        <v>1553</v>
      </c>
      <c r="B3113" s="4">
        <f t="shared" si="194"/>
        <v>0.27240540021339466</v>
      </c>
      <c r="C3113" s="4">
        <f t="shared" si="196"/>
        <v>3.6157392993481858</v>
      </c>
      <c r="D3113" s="34">
        <f t="shared" si="197"/>
        <v>9.6267594953851218E-2</v>
      </c>
    </row>
    <row r="3114" spans="1:4">
      <c r="A3114" s="7">
        <f t="shared" si="195"/>
        <v>1553.5</v>
      </c>
      <c r="B3114" s="4">
        <f t="shared" si="194"/>
        <v>0.27250409498470574</v>
      </c>
      <c r="C3114" s="4">
        <f t="shared" si="196"/>
        <v>3.6180127644822626</v>
      </c>
      <c r="D3114" s="34">
        <f t="shared" si="197"/>
        <v>9.6293237191562686E-2</v>
      </c>
    </row>
    <row r="3115" spans="1:4">
      <c r="A3115" s="7">
        <f t="shared" si="195"/>
        <v>1554</v>
      </c>
      <c r="B3115" s="4">
        <f t="shared" si="194"/>
        <v>0.27260279741132698</v>
      </c>
      <c r="C3115" s="4">
        <f t="shared" si="196"/>
        <v>3.6202873494030898</v>
      </c>
      <c r="D3115" s="34">
        <f t="shared" si="197"/>
        <v>9.6318887949356974E-2</v>
      </c>
    </row>
    <row r="3116" spans="1:4">
      <c r="A3116" s="7">
        <f t="shared" si="195"/>
        <v>1554.5</v>
      </c>
      <c r="B3116" s="4">
        <f t="shared" si="194"/>
        <v>0.27270150749385214</v>
      </c>
      <c r="C3116" s="4">
        <f t="shared" si="196"/>
        <v>3.6225630546622165</v>
      </c>
      <c r="D3116" s="34">
        <f t="shared" si="197"/>
        <v>9.634454723028156E-2</v>
      </c>
    </row>
    <row r="3117" spans="1:4">
      <c r="A3117" s="7">
        <f t="shared" si="195"/>
        <v>1555</v>
      </c>
      <c r="B3117" s="4">
        <f t="shared" si="194"/>
        <v>0.27280022523287495</v>
      </c>
      <c r="C3117" s="4">
        <f t="shared" si="196"/>
        <v>3.624839880811459</v>
      </c>
      <c r="D3117" s="34">
        <f t="shared" si="197"/>
        <v>9.6370215037384979E-2</v>
      </c>
    </row>
    <row r="3118" spans="1:4">
      <c r="A3118" s="7">
        <f t="shared" si="195"/>
        <v>1555.5</v>
      </c>
      <c r="B3118" s="4">
        <f t="shared" si="194"/>
        <v>0.27289895062898939</v>
      </c>
      <c r="C3118" s="4">
        <f t="shared" si="196"/>
        <v>3.6271178284029091</v>
      </c>
      <c r="D3118" s="34">
        <f t="shared" si="197"/>
        <v>9.639589137371693E-2</v>
      </c>
    </row>
    <row r="3119" spans="1:4">
      <c r="A3119" s="7">
        <f t="shared" si="195"/>
        <v>1556</v>
      </c>
      <c r="B3119" s="4">
        <f t="shared" si="194"/>
        <v>0.27299768368278943</v>
      </c>
      <c r="C3119" s="4">
        <f t="shared" si="196"/>
        <v>3.6293968979889266</v>
      </c>
      <c r="D3119" s="34">
        <f t="shared" si="197"/>
        <v>9.6421576242328139E-2</v>
      </c>
    </row>
    <row r="3120" spans="1:4">
      <c r="A3120" s="7">
        <f t="shared" si="195"/>
        <v>1556.5</v>
      </c>
      <c r="B3120" s="4">
        <f t="shared" si="194"/>
        <v>0.27309642439486881</v>
      </c>
      <c r="C3120" s="4">
        <f t="shared" si="196"/>
        <v>3.6316770901221496</v>
      </c>
      <c r="D3120" s="34">
        <f t="shared" si="197"/>
        <v>9.6447269646270761E-2</v>
      </c>
    </row>
    <row r="3121" spans="1:4">
      <c r="A3121" s="7">
        <f t="shared" si="195"/>
        <v>1557</v>
      </c>
      <c r="B3121" s="4">
        <f t="shared" si="194"/>
        <v>0.2731951727658215</v>
      </c>
      <c r="C3121" s="4">
        <f t="shared" si="196"/>
        <v>3.6339584053554823</v>
      </c>
      <c r="D3121" s="34">
        <f t="shared" si="197"/>
        <v>9.6472971588597883E-2</v>
      </c>
    </row>
    <row r="3122" spans="1:4">
      <c r="A3122" s="7">
        <f t="shared" si="195"/>
        <v>1557.5</v>
      </c>
      <c r="B3122" s="4">
        <f t="shared" si="194"/>
        <v>0.27329392879624193</v>
      </c>
      <c r="C3122" s="4">
        <f t="shared" si="196"/>
        <v>3.6362408442421028</v>
      </c>
      <c r="D3122" s="34">
        <f t="shared" si="197"/>
        <v>9.6498682072363562E-2</v>
      </c>
    </row>
    <row r="3123" spans="1:4">
      <c r="A3123" s="7">
        <f t="shared" si="195"/>
        <v>1558</v>
      </c>
      <c r="B3123" s="4">
        <f t="shared" si="194"/>
        <v>0.27339269248672426</v>
      </c>
      <c r="C3123" s="4">
        <f t="shared" si="196"/>
        <v>3.6385244073354635</v>
      </c>
      <c r="D3123" s="34">
        <f t="shared" si="197"/>
        <v>9.65244011006232E-2</v>
      </c>
    </row>
    <row r="3124" spans="1:4">
      <c r="A3124" s="7">
        <f t="shared" si="195"/>
        <v>1558.5</v>
      </c>
      <c r="B3124" s="4">
        <f t="shared" si="194"/>
        <v>0.27349146383786205</v>
      </c>
      <c r="C3124" s="4">
        <f t="shared" si="196"/>
        <v>3.6408090951892875</v>
      </c>
      <c r="D3124" s="34">
        <f t="shared" si="197"/>
        <v>9.6550128676433547E-2</v>
      </c>
    </row>
    <row r="3125" spans="1:4">
      <c r="A3125" s="7">
        <f t="shared" si="195"/>
        <v>1559</v>
      </c>
      <c r="B3125" s="4">
        <f t="shared" si="194"/>
        <v>0.27359024285025013</v>
      </c>
      <c r="C3125" s="4">
        <f t="shared" si="196"/>
        <v>3.643094908357571</v>
      </c>
      <c r="D3125" s="34">
        <f t="shared" si="197"/>
        <v>9.6575864802851977E-2</v>
      </c>
    </row>
    <row r="3126" spans="1:4">
      <c r="A3126" s="7">
        <f t="shared" si="195"/>
        <v>1559.5</v>
      </c>
      <c r="B3126" s="4">
        <f t="shared" si="194"/>
        <v>0.27368902952448226</v>
      </c>
      <c r="C3126" s="4">
        <f t="shared" si="196"/>
        <v>3.6453818473945852</v>
      </c>
      <c r="D3126" s="34">
        <f t="shared" si="197"/>
        <v>9.6601609482937556E-2</v>
      </c>
    </row>
    <row r="3127" spans="1:4">
      <c r="A3127" s="7">
        <f t="shared" si="195"/>
        <v>1560</v>
      </c>
      <c r="B3127" s="4">
        <f t="shared" si="194"/>
        <v>0.27378782386115308</v>
      </c>
      <c r="C3127" s="4">
        <f t="shared" si="196"/>
        <v>3.6476699128548704</v>
      </c>
      <c r="D3127" s="34">
        <f t="shared" si="197"/>
        <v>9.6627362719750018E-2</v>
      </c>
    </row>
    <row r="3128" spans="1:4">
      <c r="A3128" s="7">
        <f t="shared" si="195"/>
        <v>1560.5</v>
      </c>
      <c r="B3128" s="4">
        <f t="shared" si="194"/>
        <v>0.27388662586085699</v>
      </c>
      <c r="C3128" s="4">
        <f t="shared" si="196"/>
        <v>3.6499591052932443</v>
      </c>
      <c r="D3128" s="34">
        <f t="shared" si="197"/>
        <v>9.6653124516350525E-2</v>
      </c>
    </row>
    <row r="3129" spans="1:4">
      <c r="A3129" s="7">
        <f t="shared" si="195"/>
        <v>1561</v>
      </c>
      <c r="B3129" s="4">
        <f t="shared" si="194"/>
        <v>0.27398543552418797</v>
      </c>
      <c r="C3129" s="4">
        <f t="shared" si="196"/>
        <v>3.6522494252647943</v>
      </c>
      <c r="D3129" s="34">
        <f t="shared" si="197"/>
        <v>9.6678894875801363E-2</v>
      </c>
    </row>
    <row r="3130" spans="1:4">
      <c r="A3130" s="7">
        <f t="shared" si="195"/>
        <v>1561.5</v>
      </c>
      <c r="B3130" s="4">
        <f t="shared" si="194"/>
        <v>0.27408425285174065</v>
      </c>
      <c r="C3130" s="4">
        <f t="shared" si="196"/>
        <v>3.6545408733248825</v>
      </c>
      <c r="D3130" s="34">
        <f t="shared" si="197"/>
        <v>9.6704673801165861E-2</v>
      </c>
    </row>
    <row r="3131" spans="1:4">
      <c r="A3131" s="7">
        <f t="shared" si="195"/>
        <v>1562</v>
      </c>
      <c r="B3131" s="4">
        <f t="shared" si="194"/>
        <v>0.27418307784410967</v>
      </c>
      <c r="C3131" s="4">
        <f t="shared" si="196"/>
        <v>3.6568334500291444</v>
      </c>
      <c r="D3131" s="34">
        <f t="shared" si="197"/>
        <v>9.6730461295508469E-2</v>
      </c>
    </row>
    <row r="3132" spans="1:4">
      <c r="A3132" s="7">
        <f t="shared" si="195"/>
        <v>1562.5</v>
      </c>
      <c r="B3132" s="4">
        <f t="shared" si="194"/>
        <v>0.27428191050188944</v>
      </c>
      <c r="C3132" s="4">
        <f t="shared" si="196"/>
        <v>3.6591271559334926</v>
      </c>
      <c r="D3132" s="34">
        <f t="shared" si="197"/>
        <v>9.6756257361894943E-2</v>
      </c>
    </row>
    <row r="3133" spans="1:4">
      <c r="A3133" s="7">
        <f t="shared" si="195"/>
        <v>1563</v>
      </c>
      <c r="B3133" s="4">
        <f t="shared" si="194"/>
        <v>0.27438075082567459</v>
      </c>
      <c r="C3133" s="4">
        <f t="shared" si="196"/>
        <v>3.6614219915941071</v>
      </c>
      <c r="D3133" s="34">
        <f t="shared" si="197"/>
        <v>9.6782062003391997E-2</v>
      </c>
    </row>
    <row r="3134" spans="1:4">
      <c r="A3134" s="7">
        <f t="shared" si="195"/>
        <v>1563.5</v>
      </c>
      <c r="B3134" s="4">
        <f t="shared" si="194"/>
        <v>0.27447959881605954</v>
      </c>
      <c r="C3134" s="4">
        <f t="shared" si="196"/>
        <v>3.6637179575674459</v>
      </c>
      <c r="D3134" s="34">
        <f t="shared" si="197"/>
        <v>9.6807875223067663E-2</v>
      </c>
    </row>
    <row r="3135" spans="1:4">
      <c r="A3135" s="7">
        <f t="shared" si="195"/>
        <v>1564</v>
      </c>
      <c r="B3135" s="4">
        <f t="shared" si="194"/>
        <v>0.27457845447363916</v>
      </c>
      <c r="C3135" s="4">
        <f t="shared" si="196"/>
        <v>3.6660150544102406</v>
      </c>
      <c r="D3135" s="34">
        <f t="shared" si="197"/>
        <v>9.6833697023990986E-2</v>
      </c>
    </row>
    <row r="3136" spans="1:4">
      <c r="A3136" s="7">
        <f t="shared" si="195"/>
        <v>1564.5</v>
      </c>
      <c r="B3136" s="4">
        <f t="shared" si="194"/>
        <v>0.27467731779900806</v>
      </c>
      <c r="C3136" s="4">
        <f t="shared" si="196"/>
        <v>3.6683132826794962</v>
      </c>
      <c r="D3136" s="34">
        <f t="shared" si="197"/>
        <v>9.6859527409232204E-2</v>
      </c>
    </row>
    <row r="3137" spans="1:4">
      <c r="A3137" s="7">
        <f t="shared" si="195"/>
        <v>1565</v>
      </c>
      <c r="B3137" s="4">
        <f t="shared" si="194"/>
        <v>0.27477618879276089</v>
      </c>
      <c r="C3137" s="4">
        <f t="shared" si="196"/>
        <v>3.6706126429324923</v>
      </c>
      <c r="D3137" s="34">
        <f t="shared" si="197"/>
        <v>9.6885366381862736E-2</v>
      </c>
    </row>
    <row r="3138" spans="1:4">
      <c r="A3138" s="7">
        <f t="shared" si="195"/>
        <v>1565.5</v>
      </c>
      <c r="B3138" s="4">
        <f t="shared" si="194"/>
        <v>0.27487506745549273</v>
      </c>
      <c r="C3138" s="4">
        <f t="shared" si="196"/>
        <v>3.6729131357267848</v>
      </c>
      <c r="D3138" s="34">
        <f t="shared" si="197"/>
        <v>9.6911213944955055E-2</v>
      </c>
    </row>
    <row r="3139" spans="1:4">
      <c r="A3139" s="7">
        <f t="shared" si="195"/>
        <v>1566</v>
      </c>
      <c r="B3139" s="4">
        <f t="shared" si="194"/>
        <v>0.27497395378779821</v>
      </c>
      <c r="C3139" s="4">
        <f t="shared" si="196"/>
        <v>3.675214761620202</v>
      </c>
      <c r="D3139" s="34">
        <f t="shared" si="197"/>
        <v>9.6937070101582881E-2</v>
      </c>
    </row>
    <row r="3140" spans="1:4">
      <c r="A3140" s="7">
        <f t="shared" si="195"/>
        <v>1566.5</v>
      </c>
      <c r="B3140" s="4">
        <f t="shared" si="194"/>
        <v>0.27507284779027241</v>
      </c>
      <c r="C3140" s="4">
        <f t="shared" si="196"/>
        <v>3.6775175211708468</v>
      </c>
      <c r="D3140" s="34">
        <f t="shared" si="197"/>
        <v>9.6962934854820965E-2</v>
      </c>
    </row>
    <row r="3141" spans="1:4">
      <c r="A3141" s="7">
        <f t="shared" si="195"/>
        <v>1567</v>
      </c>
      <c r="B3141" s="4">
        <f t="shared" si="194"/>
        <v>0.27517174946350997</v>
      </c>
      <c r="C3141" s="4">
        <f t="shared" si="196"/>
        <v>3.6798214149370994</v>
      </c>
      <c r="D3141" s="34">
        <f t="shared" si="197"/>
        <v>9.6988808207745428E-2</v>
      </c>
    </row>
    <row r="3142" spans="1:4">
      <c r="A3142" s="7">
        <f t="shared" si="195"/>
        <v>1567.5</v>
      </c>
      <c r="B3142" s="4">
        <f t="shared" si="194"/>
        <v>0.27527065880810619</v>
      </c>
      <c r="C3142" s="4">
        <f t="shared" si="196"/>
        <v>3.6821264434776113</v>
      </c>
      <c r="D3142" s="34">
        <f t="shared" si="197"/>
        <v>9.7014690163433226E-2</v>
      </c>
    </row>
    <row r="3143" spans="1:4">
      <c r="A3143" s="7">
        <f t="shared" si="195"/>
        <v>1568</v>
      </c>
      <c r="B3143" s="4">
        <f t="shared" si="194"/>
        <v>0.27536957582465615</v>
      </c>
      <c r="C3143" s="4">
        <f t="shared" si="196"/>
        <v>3.6844326073513125</v>
      </c>
      <c r="D3143" s="34">
        <f t="shared" si="197"/>
        <v>9.7040580724962619E-2</v>
      </c>
    </row>
    <row r="3144" spans="1:4">
      <c r="A3144" s="7">
        <f t="shared" si="195"/>
        <v>1568.5</v>
      </c>
      <c r="B3144" s="4">
        <f t="shared" si="194"/>
        <v>0.27546850051375449</v>
      </c>
      <c r="C3144" s="4">
        <f t="shared" si="196"/>
        <v>3.686739907117409</v>
      </c>
      <c r="D3144" s="34">
        <f t="shared" si="197"/>
        <v>9.7066479895413241E-2</v>
      </c>
    </row>
    <row r="3145" spans="1:4">
      <c r="A3145" s="7">
        <f t="shared" si="195"/>
        <v>1569</v>
      </c>
      <c r="B3145" s="4">
        <f t="shared" si="194"/>
        <v>0.27556743287599672</v>
      </c>
      <c r="C3145" s="4">
        <f t="shared" si="196"/>
        <v>3.6890483433353776</v>
      </c>
      <c r="D3145" s="34">
        <f t="shared" si="197"/>
        <v>9.7092387677865447E-2</v>
      </c>
    </row>
    <row r="3146" spans="1:4">
      <c r="A3146" s="7">
        <f t="shared" si="195"/>
        <v>1569.5</v>
      </c>
      <c r="B3146" s="4">
        <f t="shared" ref="B3146:B3209" si="198">(EXP($B$3*A3146*10^6))-1</f>
        <v>0.27566637291197771</v>
      </c>
      <c r="C3146" s="4">
        <f t="shared" si="196"/>
        <v>3.6913579165649741</v>
      </c>
      <c r="D3146" s="34">
        <f t="shared" si="197"/>
        <v>9.7118304075401077E-2</v>
      </c>
    </row>
    <row r="3147" spans="1:4">
      <c r="A3147" s="7">
        <f t="shared" si="195"/>
        <v>1570</v>
      </c>
      <c r="B3147" s="4">
        <f t="shared" si="198"/>
        <v>0.27576532062229298</v>
      </c>
      <c r="C3147" s="4">
        <f t="shared" si="196"/>
        <v>3.6936686273662298</v>
      </c>
      <c r="D3147" s="34">
        <f t="shared" si="197"/>
        <v>9.7144229091102915E-2</v>
      </c>
    </row>
    <row r="3148" spans="1:4">
      <c r="A3148" s="7">
        <f t="shared" si="195"/>
        <v>1570.5</v>
      </c>
      <c r="B3148" s="4">
        <f t="shared" si="198"/>
        <v>0.2758642760075376</v>
      </c>
      <c r="C3148" s="4">
        <f t="shared" si="196"/>
        <v>3.695980476299451</v>
      </c>
      <c r="D3148" s="34">
        <f t="shared" si="197"/>
        <v>9.7170162728054996E-2</v>
      </c>
    </row>
    <row r="3149" spans="1:4">
      <c r="A3149" s="7">
        <f t="shared" si="195"/>
        <v>1571</v>
      </c>
      <c r="B3149" s="4">
        <f t="shared" si="198"/>
        <v>0.27596323906830711</v>
      </c>
      <c r="C3149" s="4">
        <f t="shared" si="196"/>
        <v>3.6982934639252187</v>
      </c>
      <c r="D3149" s="34">
        <f t="shared" si="197"/>
        <v>9.7196104989342419E-2</v>
      </c>
    </row>
    <row r="3150" spans="1:4">
      <c r="A3150" s="7">
        <f t="shared" ref="A3150:A3213" si="199">A3149+0.5</f>
        <v>1571.5</v>
      </c>
      <c r="B3150" s="4">
        <f t="shared" si="198"/>
        <v>0.27606220980519658</v>
      </c>
      <c r="C3150" s="4">
        <f t="shared" ref="C3150:C3213" si="200">(EXP($B$4*A3150*10^6))-1</f>
        <v>3.7006075908043954</v>
      </c>
      <c r="D3150" s="34">
        <f t="shared" ref="D3150:D3213" si="201">(1/137.88)*(C3150/B3150)</f>
        <v>9.7222055878051647E-2</v>
      </c>
    </row>
    <row r="3151" spans="1:4">
      <c r="A3151" s="7">
        <f t="shared" si="199"/>
        <v>1572</v>
      </c>
      <c r="B3151" s="4">
        <f t="shared" si="198"/>
        <v>0.27616118821880153</v>
      </c>
      <c r="C3151" s="4">
        <f t="shared" si="200"/>
        <v>3.7029228574981143</v>
      </c>
      <c r="D3151" s="34">
        <f t="shared" si="201"/>
        <v>9.7248015397270113E-2</v>
      </c>
    </row>
    <row r="3152" spans="1:4">
      <c r="A3152" s="7">
        <f t="shared" si="199"/>
        <v>1572.5</v>
      </c>
      <c r="B3152" s="4">
        <f t="shared" si="198"/>
        <v>0.2762601743097175</v>
      </c>
      <c r="C3152" s="4">
        <f t="shared" si="200"/>
        <v>3.7052392645677861</v>
      </c>
      <c r="D3152" s="34">
        <f t="shared" si="201"/>
        <v>9.727398355008636E-2</v>
      </c>
    </row>
    <row r="3153" spans="1:4">
      <c r="A3153" s="7">
        <f t="shared" si="199"/>
        <v>1573</v>
      </c>
      <c r="B3153" s="4">
        <f t="shared" si="198"/>
        <v>0.27635916807854</v>
      </c>
      <c r="C3153" s="4">
        <f t="shared" si="200"/>
        <v>3.7075568125750991</v>
      </c>
      <c r="D3153" s="34">
        <f t="shared" si="201"/>
        <v>9.7299960339590152E-2</v>
      </c>
    </row>
    <row r="3154" spans="1:4">
      <c r="A3154" s="7">
        <f t="shared" si="199"/>
        <v>1573.5</v>
      </c>
      <c r="B3154" s="4">
        <f t="shared" si="198"/>
        <v>0.27645816952586433</v>
      </c>
      <c r="C3154" s="4">
        <f t="shared" si="200"/>
        <v>3.709875502082018</v>
      </c>
      <c r="D3154" s="34">
        <f t="shared" si="201"/>
        <v>9.7325945768872546E-2</v>
      </c>
    </row>
    <row r="3155" spans="1:4">
      <c r="A3155" s="7">
        <f t="shared" si="199"/>
        <v>1574</v>
      </c>
      <c r="B3155" s="4">
        <f t="shared" si="198"/>
        <v>0.27655717865228624</v>
      </c>
      <c r="C3155" s="4">
        <f t="shared" si="200"/>
        <v>3.7121953336507838</v>
      </c>
      <c r="D3155" s="34">
        <f t="shared" si="201"/>
        <v>9.7351939841025553E-2</v>
      </c>
    </row>
    <row r="3156" spans="1:4">
      <c r="A3156" s="7">
        <f t="shared" si="199"/>
        <v>1574.5</v>
      </c>
      <c r="B3156" s="4">
        <f t="shared" si="198"/>
        <v>0.27665619545840126</v>
      </c>
      <c r="C3156" s="4">
        <f t="shared" si="200"/>
        <v>3.7145163078439163</v>
      </c>
      <c r="D3156" s="34">
        <f t="shared" si="201"/>
        <v>9.7377942559142464E-2</v>
      </c>
    </row>
    <row r="3157" spans="1:4">
      <c r="A3157" s="7">
        <f t="shared" si="199"/>
        <v>1575</v>
      </c>
      <c r="B3157" s="4">
        <f t="shared" si="198"/>
        <v>0.27675521994480512</v>
      </c>
      <c r="C3157" s="4">
        <f t="shared" si="200"/>
        <v>3.7168384252242097</v>
      </c>
      <c r="D3157" s="34">
        <f t="shared" si="201"/>
        <v>9.7403953926317635E-2</v>
      </c>
    </row>
    <row r="3158" spans="1:4">
      <c r="A3158" s="7">
        <f t="shared" si="199"/>
        <v>1575.5</v>
      </c>
      <c r="B3158" s="4">
        <f t="shared" si="198"/>
        <v>0.2768542521120938</v>
      </c>
      <c r="C3158" s="4">
        <f t="shared" si="200"/>
        <v>3.7191616863547363</v>
      </c>
      <c r="D3158" s="34">
        <f t="shared" si="201"/>
        <v>9.7429973945646509E-2</v>
      </c>
    </row>
    <row r="3159" spans="1:4">
      <c r="A3159" s="7">
        <f t="shared" si="199"/>
        <v>1576</v>
      </c>
      <c r="B3159" s="4">
        <f t="shared" si="198"/>
        <v>0.2769532919608626</v>
      </c>
      <c r="C3159" s="4">
        <f t="shared" si="200"/>
        <v>3.7214860917988455</v>
      </c>
      <c r="D3159" s="34">
        <f t="shared" si="201"/>
        <v>9.7456002620225954E-2</v>
      </c>
    </row>
    <row r="3160" spans="1:4">
      <c r="A3160" s="7">
        <f t="shared" si="199"/>
        <v>1576.5</v>
      </c>
      <c r="B3160" s="4">
        <f t="shared" si="198"/>
        <v>0.27705233949170771</v>
      </c>
      <c r="C3160" s="4">
        <f t="shared" si="200"/>
        <v>3.7238116421201664</v>
      </c>
      <c r="D3160" s="34">
        <f t="shared" si="201"/>
        <v>9.7482039953153729E-2</v>
      </c>
    </row>
    <row r="3161" spans="1:4">
      <c r="A3161" s="7">
        <f t="shared" si="199"/>
        <v>1577</v>
      </c>
      <c r="B3161" s="4">
        <f t="shared" si="198"/>
        <v>0.27715139470522487</v>
      </c>
      <c r="C3161" s="4">
        <f t="shared" si="200"/>
        <v>3.7261383378826016</v>
      </c>
      <c r="D3161" s="34">
        <f t="shared" si="201"/>
        <v>9.7508085947528841E-2</v>
      </c>
    </row>
    <row r="3162" spans="1:4">
      <c r="A3162" s="7">
        <f t="shared" si="199"/>
        <v>1577.5</v>
      </c>
      <c r="B3162" s="4">
        <f t="shared" si="198"/>
        <v>0.27725045760201006</v>
      </c>
      <c r="C3162" s="4">
        <f t="shared" si="200"/>
        <v>3.7284661796503364</v>
      </c>
      <c r="D3162" s="34">
        <f t="shared" si="201"/>
        <v>9.7534140606451519E-2</v>
      </c>
    </row>
    <row r="3163" spans="1:4">
      <c r="A3163" s="7">
        <f t="shared" si="199"/>
        <v>1578</v>
      </c>
      <c r="B3163" s="4">
        <f t="shared" si="198"/>
        <v>0.27734952818265923</v>
      </c>
      <c r="C3163" s="4">
        <f t="shared" si="200"/>
        <v>3.7307951679878304</v>
      </c>
      <c r="D3163" s="34">
        <f t="shared" si="201"/>
        <v>9.7560203933023032E-2</v>
      </c>
    </row>
    <row r="3164" spans="1:4">
      <c r="A3164" s="7">
        <f t="shared" si="199"/>
        <v>1578.5</v>
      </c>
      <c r="B3164" s="4">
        <f t="shared" si="198"/>
        <v>0.27744860644776814</v>
      </c>
      <c r="C3164" s="4">
        <f t="shared" si="200"/>
        <v>3.733125303459822</v>
      </c>
      <c r="D3164" s="34">
        <f t="shared" si="201"/>
        <v>9.7586275930345981E-2</v>
      </c>
    </row>
    <row r="3165" spans="1:4">
      <c r="A3165" s="7">
        <f t="shared" si="199"/>
        <v>1579</v>
      </c>
      <c r="B3165" s="4">
        <f t="shared" si="198"/>
        <v>0.27754769239793298</v>
      </c>
      <c r="C3165" s="4">
        <f t="shared" si="200"/>
        <v>3.7354565866313285</v>
      </c>
      <c r="D3165" s="34">
        <f t="shared" si="201"/>
        <v>9.7612356601523967E-2</v>
      </c>
    </row>
    <row r="3166" spans="1:4">
      <c r="A3166" s="7">
        <f t="shared" si="199"/>
        <v>1579.5</v>
      </c>
      <c r="B3166" s="4">
        <f t="shared" si="198"/>
        <v>0.27764678603374993</v>
      </c>
      <c r="C3166" s="4">
        <f t="shared" si="200"/>
        <v>3.7377890180676436</v>
      </c>
      <c r="D3166" s="34">
        <f t="shared" si="201"/>
        <v>9.7638445949661715E-2</v>
      </c>
    </row>
    <row r="3167" spans="1:4">
      <c r="A3167" s="7">
        <f t="shared" si="199"/>
        <v>1580</v>
      </c>
      <c r="B3167" s="4">
        <f t="shared" si="198"/>
        <v>0.27774588735581518</v>
      </c>
      <c r="C3167" s="4">
        <f t="shared" si="200"/>
        <v>3.7401225983343425</v>
      </c>
      <c r="D3167" s="34">
        <f t="shared" si="201"/>
        <v>9.7664543977865212E-2</v>
      </c>
    </row>
    <row r="3168" spans="1:4">
      <c r="A3168" s="7">
        <f t="shared" si="199"/>
        <v>1580.5</v>
      </c>
      <c r="B3168" s="4">
        <f t="shared" si="198"/>
        <v>0.27784499636472493</v>
      </c>
      <c r="C3168" s="4">
        <f t="shared" si="200"/>
        <v>3.7424573279972773</v>
      </c>
      <c r="D3168" s="34">
        <f t="shared" si="201"/>
        <v>9.7690650689241584E-2</v>
      </c>
    </row>
    <row r="3169" spans="1:4">
      <c r="A3169" s="7">
        <f t="shared" si="199"/>
        <v>1581</v>
      </c>
      <c r="B3169" s="4">
        <f t="shared" si="198"/>
        <v>0.27794411306107514</v>
      </c>
      <c r="C3169" s="4">
        <f t="shared" si="200"/>
        <v>3.7447932076225783</v>
      </c>
      <c r="D3169" s="34">
        <f t="shared" si="201"/>
        <v>9.7716766086899207E-2</v>
      </c>
    </row>
    <row r="3170" spans="1:4">
      <c r="A3170" s="7">
        <f t="shared" si="199"/>
        <v>1581.5</v>
      </c>
      <c r="B3170" s="4">
        <f t="shared" si="198"/>
        <v>0.27804323744546222</v>
      </c>
      <c r="C3170" s="4">
        <f t="shared" si="200"/>
        <v>3.7471302377766547</v>
      </c>
      <c r="D3170" s="34">
        <f t="shared" si="201"/>
        <v>9.7742890173947439E-2</v>
      </c>
    </row>
    <row r="3171" spans="1:4">
      <c r="A3171" s="7">
        <f t="shared" si="199"/>
        <v>1582</v>
      </c>
      <c r="B3171" s="4">
        <f t="shared" si="198"/>
        <v>0.27814236951848259</v>
      </c>
      <c r="C3171" s="4">
        <f t="shared" si="200"/>
        <v>3.7494684190261953</v>
      </c>
      <c r="D3171" s="34">
        <f t="shared" si="201"/>
        <v>9.7769022953496904E-2</v>
      </c>
    </row>
    <row r="3172" spans="1:4">
      <c r="A3172" s="7">
        <f t="shared" si="199"/>
        <v>1582.5</v>
      </c>
      <c r="B3172" s="4">
        <f t="shared" si="198"/>
        <v>0.27824150928073266</v>
      </c>
      <c r="C3172" s="4">
        <f t="shared" si="200"/>
        <v>3.7518077519381681</v>
      </c>
      <c r="D3172" s="34">
        <f t="shared" si="201"/>
        <v>9.7795164428659306E-2</v>
      </c>
    </row>
    <row r="3173" spans="1:4">
      <c r="A3173" s="7">
        <f t="shared" si="199"/>
        <v>1583</v>
      </c>
      <c r="B3173" s="4">
        <f t="shared" si="198"/>
        <v>0.27834065673280861</v>
      </c>
      <c r="C3173" s="4">
        <f t="shared" si="200"/>
        <v>3.7541482370798196</v>
      </c>
      <c r="D3173" s="34">
        <f t="shared" si="201"/>
        <v>9.7821314602547671E-2</v>
      </c>
    </row>
    <row r="3174" spans="1:4">
      <c r="A3174" s="7">
        <f t="shared" si="199"/>
        <v>1583.5</v>
      </c>
      <c r="B3174" s="4">
        <f t="shared" si="198"/>
        <v>0.27843981187530709</v>
      </c>
      <c r="C3174" s="4">
        <f t="shared" si="200"/>
        <v>3.7564898750186781</v>
      </c>
      <c r="D3174" s="34">
        <f t="shared" si="201"/>
        <v>9.7847473478276076E-2</v>
      </c>
    </row>
    <row r="3175" spans="1:4">
      <c r="A3175" s="7">
        <f t="shared" si="199"/>
        <v>1584</v>
      </c>
      <c r="B3175" s="4">
        <f t="shared" si="198"/>
        <v>0.27853897470882449</v>
      </c>
      <c r="C3175" s="4">
        <f t="shared" si="200"/>
        <v>3.7588326663225473</v>
      </c>
      <c r="D3175" s="34">
        <f t="shared" si="201"/>
        <v>9.7873641058959737E-2</v>
      </c>
    </row>
    <row r="3176" spans="1:4">
      <c r="A3176" s="7">
        <f t="shared" si="199"/>
        <v>1584.5</v>
      </c>
      <c r="B3176" s="4">
        <f t="shared" si="198"/>
        <v>0.27863814523395769</v>
      </c>
      <c r="C3176" s="4">
        <f t="shared" si="200"/>
        <v>3.761176611559514</v>
      </c>
      <c r="D3176" s="34">
        <f t="shared" si="201"/>
        <v>9.789981734771501E-2</v>
      </c>
    </row>
    <row r="3177" spans="1:4">
      <c r="A3177" s="7">
        <f t="shared" si="199"/>
        <v>1585</v>
      </c>
      <c r="B3177" s="4">
        <f t="shared" si="198"/>
        <v>0.27873732345130287</v>
      </c>
      <c r="C3177" s="4">
        <f t="shared" si="200"/>
        <v>3.763521711297944</v>
      </c>
      <c r="D3177" s="34">
        <f t="shared" si="201"/>
        <v>9.7926002347659621E-2</v>
      </c>
    </row>
    <row r="3178" spans="1:4">
      <c r="A3178" s="7">
        <f t="shared" si="199"/>
        <v>1585.5</v>
      </c>
      <c r="B3178" s="4">
        <f t="shared" si="198"/>
        <v>0.27883650936145687</v>
      </c>
      <c r="C3178" s="4">
        <f t="shared" si="200"/>
        <v>3.7658679661064811</v>
      </c>
      <c r="D3178" s="34">
        <f t="shared" si="201"/>
        <v>9.7952196061912203E-2</v>
      </c>
    </row>
    <row r="3179" spans="1:4">
      <c r="A3179" s="7">
        <f t="shared" si="199"/>
        <v>1586</v>
      </c>
      <c r="B3179" s="4">
        <f t="shared" si="198"/>
        <v>0.27893570296501657</v>
      </c>
      <c r="C3179" s="4">
        <f t="shared" si="200"/>
        <v>3.7682153765540516</v>
      </c>
      <c r="D3179" s="34">
        <f t="shared" si="201"/>
        <v>9.7978398493592619E-2</v>
      </c>
    </row>
    <row r="3180" spans="1:4">
      <c r="A3180" s="7">
        <f t="shared" si="199"/>
        <v>1586.5</v>
      </c>
      <c r="B3180" s="4">
        <f t="shared" si="198"/>
        <v>0.27903490426257815</v>
      </c>
      <c r="C3180" s="4">
        <f t="shared" si="200"/>
        <v>3.7705639432098623</v>
      </c>
      <c r="D3180" s="34">
        <f t="shared" si="201"/>
        <v>9.8004609645822166E-2</v>
      </c>
    </row>
    <row r="3181" spans="1:4">
      <c r="A3181" s="7">
        <f t="shared" si="199"/>
        <v>1587</v>
      </c>
      <c r="B3181" s="4">
        <f t="shared" si="198"/>
        <v>0.27913411325473914</v>
      </c>
      <c r="C3181" s="4">
        <f t="shared" si="200"/>
        <v>3.7729136666433982</v>
      </c>
      <c r="D3181" s="34">
        <f t="shared" si="201"/>
        <v>9.8030829521722818E-2</v>
      </c>
    </row>
    <row r="3182" spans="1:4">
      <c r="A3182" s="7">
        <f t="shared" si="199"/>
        <v>1587.5</v>
      </c>
      <c r="B3182" s="4">
        <f t="shared" si="198"/>
        <v>0.27923332994209593</v>
      </c>
      <c r="C3182" s="4">
        <f t="shared" si="200"/>
        <v>3.7752645474244257</v>
      </c>
      <c r="D3182" s="34">
        <f t="shared" si="201"/>
        <v>9.8057058124418089E-2</v>
      </c>
    </row>
    <row r="3183" spans="1:4">
      <c r="A3183" s="7">
        <f t="shared" si="199"/>
        <v>1588</v>
      </c>
      <c r="B3183" s="4">
        <f t="shared" si="198"/>
        <v>0.2793325543252454</v>
      </c>
      <c r="C3183" s="4">
        <f t="shared" si="200"/>
        <v>3.777616586122992</v>
      </c>
      <c r="D3183" s="34">
        <f t="shared" si="201"/>
        <v>9.8083295457032607E-2</v>
      </c>
    </row>
    <row r="3184" spans="1:4">
      <c r="A3184" s="7">
        <f t="shared" si="199"/>
        <v>1588.5</v>
      </c>
      <c r="B3184" s="4">
        <f t="shared" si="198"/>
        <v>0.27943178640478461</v>
      </c>
      <c r="C3184" s="4">
        <f t="shared" si="200"/>
        <v>3.7799697833094248</v>
      </c>
      <c r="D3184" s="34">
        <f t="shared" si="201"/>
        <v>9.8109541522691995E-2</v>
      </c>
    </row>
    <row r="3185" spans="1:4">
      <c r="A3185" s="7">
        <f t="shared" si="199"/>
        <v>1589</v>
      </c>
      <c r="B3185" s="4">
        <f t="shared" si="198"/>
        <v>0.27953102618131043</v>
      </c>
      <c r="C3185" s="4">
        <f t="shared" si="200"/>
        <v>3.7823241395543334</v>
      </c>
      <c r="D3185" s="34">
        <f t="shared" si="201"/>
        <v>9.8135796324523225E-2</v>
      </c>
    </row>
    <row r="3186" spans="1:4">
      <c r="A3186" s="7">
        <f t="shared" si="199"/>
        <v>1589.5</v>
      </c>
      <c r="B3186" s="4">
        <f t="shared" si="198"/>
        <v>0.27963027365541993</v>
      </c>
      <c r="C3186" s="4">
        <f t="shared" si="200"/>
        <v>3.784679655428608</v>
      </c>
      <c r="D3186" s="34">
        <f t="shared" si="201"/>
        <v>9.8162059865654391E-2</v>
      </c>
    </row>
    <row r="3187" spans="1:4">
      <c r="A3187" s="7">
        <f t="shared" si="199"/>
        <v>1590</v>
      </c>
      <c r="B3187" s="4">
        <f t="shared" si="198"/>
        <v>0.27972952882771018</v>
      </c>
      <c r="C3187" s="4">
        <f t="shared" si="200"/>
        <v>3.787036331503419</v>
      </c>
      <c r="D3187" s="34">
        <f t="shared" si="201"/>
        <v>9.8188332149214658E-2</v>
      </c>
    </row>
    <row r="3188" spans="1:4">
      <c r="A3188" s="7">
        <f t="shared" si="199"/>
        <v>1590.5</v>
      </c>
      <c r="B3188" s="4">
        <f t="shared" si="198"/>
        <v>0.2798287916987785</v>
      </c>
      <c r="C3188" s="4">
        <f t="shared" si="200"/>
        <v>3.7893941683502197</v>
      </c>
      <c r="D3188" s="34">
        <f t="shared" si="201"/>
        <v>9.8214613178334423E-2</v>
      </c>
    </row>
    <row r="3189" spans="1:4">
      <c r="A3189" s="7">
        <f t="shared" si="199"/>
        <v>1591</v>
      </c>
      <c r="B3189" s="4">
        <f t="shared" si="198"/>
        <v>0.27992806226922151</v>
      </c>
      <c r="C3189" s="4">
        <f t="shared" si="200"/>
        <v>3.7917531665407438</v>
      </c>
      <c r="D3189" s="34">
        <f t="shared" si="201"/>
        <v>9.8240902956145446E-2</v>
      </c>
    </row>
    <row r="3190" spans="1:4">
      <c r="A3190" s="7">
        <f t="shared" si="199"/>
        <v>1591.5</v>
      </c>
      <c r="B3190" s="4">
        <f t="shared" si="198"/>
        <v>0.28002734053963696</v>
      </c>
      <c r="C3190" s="4">
        <f t="shared" si="200"/>
        <v>3.7941133266470066</v>
      </c>
      <c r="D3190" s="34">
        <f t="shared" si="201"/>
        <v>9.8267201485780248E-2</v>
      </c>
    </row>
    <row r="3191" spans="1:4">
      <c r="A3191" s="7">
        <f t="shared" si="199"/>
        <v>1592</v>
      </c>
      <c r="B3191" s="4">
        <f t="shared" si="198"/>
        <v>0.28012662651062192</v>
      </c>
      <c r="C3191" s="4">
        <f t="shared" si="200"/>
        <v>3.7964746492413051</v>
      </c>
      <c r="D3191" s="34">
        <f t="shared" si="201"/>
        <v>9.8293508770372809E-2</v>
      </c>
    </row>
    <row r="3192" spans="1:4">
      <c r="A3192" s="7">
        <f t="shared" si="199"/>
        <v>1592.5</v>
      </c>
      <c r="B3192" s="4">
        <f t="shared" si="198"/>
        <v>0.28022592018277348</v>
      </c>
      <c r="C3192" s="4">
        <f t="shared" si="200"/>
        <v>3.7988371348962193</v>
      </c>
      <c r="D3192" s="34">
        <f t="shared" si="201"/>
        <v>9.8319824813058329E-2</v>
      </c>
    </row>
    <row r="3193" spans="1:4">
      <c r="A3193" s="7">
        <f t="shared" si="199"/>
        <v>1593</v>
      </c>
      <c r="B3193" s="4">
        <f t="shared" si="198"/>
        <v>0.28032522155668937</v>
      </c>
      <c r="C3193" s="4">
        <f t="shared" si="200"/>
        <v>3.8012007841846085</v>
      </c>
      <c r="D3193" s="34">
        <f t="shared" si="201"/>
        <v>9.8346149616972869E-2</v>
      </c>
    </row>
    <row r="3194" spans="1:4">
      <c r="A3194" s="7">
        <f t="shared" si="199"/>
        <v>1593.5</v>
      </c>
      <c r="B3194" s="4">
        <f t="shared" si="198"/>
        <v>0.28042453063296668</v>
      </c>
      <c r="C3194" s="4">
        <f t="shared" si="200"/>
        <v>3.8035655976796185</v>
      </c>
      <c r="D3194" s="34">
        <f t="shared" si="201"/>
        <v>9.8372483185254045E-2</v>
      </c>
    </row>
    <row r="3195" spans="1:4">
      <c r="A3195" s="7">
        <f t="shared" si="199"/>
        <v>1594</v>
      </c>
      <c r="B3195" s="4">
        <f t="shared" si="198"/>
        <v>0.28052384741220293</v>
      </c>
      <c r="C3195" s="4">
        <f t="shared" si="200"/>
        <v>3.8059315759546726</v>
      </c>
      <c r="D3195" s="34">
        <f t="shared" si="201"/>
        <v>9.8398825521040331E-2</v>
      </c>
    </row>
    <row r="3196" spans="1:4">
      <c r="A3196" s="7">
        <f t="shared" si="199"/>
        <v>1594.5</v>
      </c>
      <c r="B3196" s="4">
        <f t="shared" si="198"/>
        <v>0.28062317189499564</v>
      </c>
      <c r="C3196" s="4">
        <f t="shared" si="200"/>
        <v>3.8082987195834797</v>
      </c>
      <c r="D3196" s="34">
        <f t="shared" si="201"/>
        <v>9.8425176627471536E-2</v>
      </c>
    </row>
    <row r="3197" spans="1:4">
      <c r="A3197" s="7">
        <f t="shared" si="199"/>
        <v>1595</v>
      </c>
      <c r="B3197" s="4">
        <f t="shared" si="198"/>
        <v>0.28072250408194233</v>
      </c>
      <c r="C3197" s="4">
        <f t="shared" si="200"/>
        <v>3.8106670291400304</v>
      </c>
      <c r="D3197" s="34">
        <f t="shared" si="201"/>
        <v>9.8451536507688592E-2</v>
      </c>
    </row>
    <row r="3198" spans="1:4">
      <c r="A3198" s="7">
        <f t="shared" si="199"/>
        <v>1595.5</v>
      </c>
      <c r="B3198" s="4">
        <f t="shared" si="198"/>
        <v>0.28082184397364052</v>
      </c>
      <c r="C3198" s="4">
        <f t="shared" si="200"/>
        <v>3.8130365051985997</v>
      </c>
      <c r="D3198" s="34">
        <f t="shared" si="201"/>
        <v>9.8477905164833707E-2</v>
      </c>
    </row>
    <row r="3199" spans="1:4">
      <c r="A3199" s="7">
        <f t="shared" si="199"/>
        <v>1596</v>
      </c>
      <c r="B3199" s="4">
        <f t="shared" si="198"/>
        <v>0.28092119157068796</v>
      </c>
      <c r="C3199" s="4">
        <f t="shared" si="200"/>
        <v>3.8154071483337422</v>
      </c>
      <c r="D3199" s="34">
        <f t="shared" si="201"/>
        <v>9.8504282602050047E-2</v>
      </c>
    </row>
    <row r="3200" spans="1:4">
      <c r="A3200" s="7">
        <f t="shared" si="199"/>
        <v>1596.5</v>
      </c>
      <c r="B3200" s="4">
        <f t="shared" si="198"/>
        <v>0.28102054687368216</v>
      </c>
      <c r="C3200" s="4">
        <f t="shared" si="200"/>
        <v>3.8177789591202966</v>
      </c>
      <c r="D3200" s="34">
        <f t="shared" si="201"/>
        <v>9.8530668822482112E-2</v>
      </c>
    </row>
    <row r="3201" spans="1:4">
      <c r="A3201" s="7">
        <f t="shared" si="199"/>
        <v>1597</v>
      </c>
      <c r="B3201" s="4">
        <f t="shared" si="198"/>
        <v>0.28111990988322111</v>
      </c>
      <c r="C3201" s="4">
        <f t="shared" si="200"/>
        <v>3.8201519381333862</v>
      </c>
      <c r="D3201" s="34">
        <f t="shared" si="201"/>
        <v>9.8557063829275524E-2</v>
      </c>
    </row>
    <row r="3202" spans="1:4">
      <c r="A3202" s="7">
        <f t="shared" si="199"/>
        <v>1597.5</v>
      </c>
      <c r="B3202" s="4">
        <f t="shared" si="198"/>
        <v>0.28121928059990209</v>
      </c>
      <c r="C3202" s="4">
        <f t="shared" si="200"/>
        <v>3.8225260859484163</v>
      </c>
      <c r="D3202" s="34">
        <f t="shared" si="201"/>
        <v>9.8583467625577209E-2</v>
      </c>
    </row>
    <row r="3203" spans="1:4">
      <c r="A3203" s="7">
        <f t="shared" si="199"/>
        <v>1598</v>
      </c>
      <c r="B3203" s="4">
        <f t="shared" si="198"/>
        <v>0.28131865902432329</v>
      </c>
      <c r="C3203" s="4">
        <f t="shared" si="200"/>
        <v>3.8249014031410766</v>
      </c>
      <c r="D3203" s="34">
        <f t="shared" si="201"/>
        <v>9.8609880214535053E-2</v>
      </c>
    </row>
    <row r="3204" spans="1:4">
      <c r="A3204" s="7">
        <f t="shared" si="199"/>
        <v>1598.5</v>
      </c>
      <c r="B3204" s="4">
        <f t="shared" si="198"/>
        <v>0.28141804515708246</v>
      </c>
      <c r="C3204" s="4">
        <f t="shared" si="200"/>
        <v>3.8272778902873386</v>
      </c>
      <c r="D3204" s="34">
        <f t="shared" si="201"/>
        <v>9.8636301599298232E-2</v>
      </c>
    </row>
    <row r="3205" spans="1:4">
      <c r="A3205" s="7">
        <f t="shared" si="199"/>
        <v>1599</v>
      </c>
      <c r="B3205" s="4">
        <f t="shared" si="198"/>
        <v>0.28151743899877757</v>
      </c>
      <c r="C3205" s="4">
        <f t="shared" si="200"/>
        <v>3.8296555479634584</v>
      </c>
      <c r="D3205" s="34">
        <f t="shared" si="201"/>
        <v>9.8662731783017071E-2</v>
      </c>
    </row>
    <row r="3206" spans="1:4">
      <c r="A3206" s="7">
        <f t="shared" si="199"/>
        <v>1599.5</v>
      </c>
      <c r="B3206" s="4">
        <f t="shared" si="198"/>
        <v>0.28161684055000658</v>
      </c>
      <c r="C3206" s="4">
        <f t="shared" si="200"/>
        <v>3.8320343767459777</v>
      </c>
      <c r="D3206" s="34">
        <f t="shared" si="201"/>
        <v>9.8689170768843093E-2</v>
      </c>
    </row>
    <row r="3207" spans="1:4">
      <c r="A3207" s="7">
        <f t="shared" si="199"/>
        <v>1600</v>
      </c>
      <c r="B3207" s="4">
        <f t="shared" si="198"/>
        <v>0.28171624981136723</v>
      </c>
      <c r="C3207" s="4">
        <f t="shared" si="200"/>
        <v>3.8344143772117194</v>
      </c>
      <c r="D3207" s="34">
        <f t="shared" si="201"/>
        <v>9.8715618559929066E-2</v>
      </c>
    </row>
    <row r="3208" spans="1:4">
      <c r="A3208" s="7">
        <f t="shared" si="199"/>
        <v>1600.5</v>
      </c>
      <c r="B3208" s="4">
        <f t="shared" si="198"/>
        <v>0.28181566678345793</v>
      </c>
      <c r="C3208" s="4">
        <f t="shared" si="200"/>
        <v>3.8367955499377908</v>
      </c>
      <c r="D3208" s="34">
        <f t="shared" si="201"/>
        <v>9.8742075159428705E-2</v>
      </c>
    </row>
    <row r="3209" spans="1:4">
      <c r="A3209" s="7">
        <f t="shared" si="199"/>
        <v>1601</v>
      </c>
      <c r="B3209" s="4">
        <f t="shared" si="198"/>
        <v>0.28191509146687643</v>
      </c>
      <c r="C3209" s="4">
        <f t="shared" si="200"/>
        <v>3.8391778955015861</v>
      </c>
      <c r="D3209" s="34">
        <f t="shared" si="201"/>
        <v>9.8768540570497235E-2</v>
      </c>
    </row>
    <row r="3210" spans="1:4">
      <c r="A3210" s="7">
        <f t="shared" si="199"/>
        <v>1601.5</v>
      </c>
      <c r="B3210" s="4">
        <f t="shared" ref="B3210:B3273" si="202">(EXP($B$3*A3210*10^6))-1</f>
        <v>0.28201452386222114</v>
      </c>
      <c r="C3210" s="4">
        <f t="shared" si="200"/>
        <v>3.8415614144807817</v>
      </c>
      <c r="D3210" s="34">
        <f t="shared" si="201"/>
        <v>9.8795014796290756E-2</v>
      </c>
    </row>
    <row r="3211" spans="1:4">
      <c r="A3211" s="7">
        <f t="shared" si="199"/>
        <v>1602</v>
      </c>
      <c r="B3211" s="4">
        <f t="shared" si="202"/>
        <v>0.28211396397009003</v>
      </c>
      <c r="C3211" s="4">
        <f t="shared" si="200"/>
        <v>3.8439461074533385</v>
      </c>
      <c r="D3211" s="34">
        <f t="shared" si="201"/>
        <v>9.8821497839966757E-2</v>
      </c>
    </row>
    <row r="3212" spans="1:4">
      <c r="A3212" s="7">
        <f t="shared" si="199"/>
        <v>1602.5</v>
      </c>
      <c r="B3212" s="4">
        <f t="shared" si="202"/>
        <v>0.28221341179108128</v>
      </c>
      <c r="C3212" s="4">
        <f t="shared" si="200"/>
        <v>3.8463319749975033</v>
      </c>
      <c r="D3212" s="34">
        <f t="shared" si="201"/>
        <v>9.8847989704683836E-2</v>
      </c>
    </row>
    <row r="3213" spans="1:4">
      <c r="A3213" s="7">
        <f t="shared" si="199"/>
        <v>1603</v>
      </c>
      <c r="B3213" s="4">
        <f t="shared" si="202"/>
        <v>0.28231286732579353</v>
      </c>
      <c r="C3213" s="4">
        <f t="shared" si="200"/>
        <v>3.8487190176918062</v>
      </c>
      <c r="D3213" s="34">
        <f t="shared" si="201"/>
        <v>9.8874490393601619E-2</v>
      </c>
    </row>
    <row r="3214" spans="1:4">
      <c r="A3214" s="7">
        <f t="shared" ref="A3214:A3277" si="203">A3213+0.5</f>
        <v>1603.5</v>
      </c>
      <c r="B3214" s="4">
        <f t="shared" si="202"/>
        <v>0.28241233057482473</v>
      </c>
      <c r="C3214" s="4">
        <f t="shared" ref="C3214:C3277" si="204">(EXP($B$4*A3214*10^6))-1</f>
        <v>3.8511072361150624</v>
      </c>
      <c r="D3214" s="34">
        <f t="shared" ref="D3214:D3277" si="205">(1/137.88)*(C3214/B3214)</f>
        <v>9.8900999909881174E-2</v>
      </c>
    </row>
    <row r="3215" spans="1:4">
      <c r="A3215" s="7">
        <f t="shared" si="203"/>
        <v>1604</v>
      </c>
      <c r="B3215" s="4">
        <f t="shared" si="202"/>
        <v>0.28251180153877331</v>
      </c>
      <c r="C3215" s="4">
        <f t="shared" si="204"/>
        <v>3.8534966308463758</v>
      </c>
      <c r="D3215" s="34">
        <f t="shared" si="205"/>
        <v>9.8927518256684666E-2</v>
      </c>
    </row>
    <row r="3216" spans="1:4">
      <c r="A3216" s="7">
        <f t="shared" si="203"/>
        <v>1604.5</v>
      </c>
      <c r="B3216" s="4">
        <f t="shared" si="202"/>
        <v>0.28261128021823789</v>
      </c>
      <c r="C3216" s="4">
        <f t="shared" si="204"/>
        <v>3.8558872024651292</v>
      </c>
      <c r="D3216" s="34">
        <f t="shared" si="205"/>
        <v>9.8954045437175259E-2</v>
      </c>
    </row>
    <row r="3217" spans="1:4">
      <c r="A3217" s="7">
        <f t="shared" si="203"/>
        <v>1605</v>
      </c>
      <c r="B3217" s="4">
        <f t="shared" si="202"/>
        <v>0.28271076661381667</v>
      </c>
      <c r="C3217" s="4">
        <f t="shared" si="204"/>
        <v>3.8582789515509948</v>
      </c>
      <c r="D3217" s="34">
        <f t="shared" si="205"/>
        <v>9.8980581454517547E-2</v>
      </c>
    </row>
    <row r="3218" spans="1:4">
      <c r="A3218" s="7">
        <f t="shared" si="203"/>
        <v>1605.5</v>
      </c>
      <c r="B3218" s="4">
        <f t="shared" si="202"/>
        <v>0.28281026072610849</v>
      </c>
      <c r="C3218" s="4">
        <f t="shared" si="204"/>
        <v>3.8606718786839309</v>
      </c>
      <c r="D3218" s="34">
        <f t="shared" si="205"/>
        <v>9.9007126311877108E-2</v>
      </c>
    </row>
    <row r="3219" spans="1:4">
      <c r="A3219" s="7">
        <f t="shared" si="203"/>
        <v>1606</v>
      </c>
      <c r="B3219" s="4">
        <f t="shared" si="202"/>
        <v>0.28290976255571132</v>
      </c>
      <c r="C3219" s="4">
        <f t="shared" si="204"/>
        <v>3.8630659844441793</v>
      </c>
      <c r="D3219" s="34">
        <f t="shared" si="205"/>
        <v>9.903368001242098E-2</v>
      </c>
    </row>
    <row r="3220" spans="1:4">
      <c r="A3220" s="7">
        <f t="shared" si="203"/>
        <v>1606.5</v>
      </c>
      <c r="B3220" s="4">
        <f t="shared" si="202"/>
        <v>0.28300927210322446</v>
      </c>
      <c r="C3220" s="4">
        <f t="shared" si="204"/>
        <v>3.8654612694122665</v>
      </c>
      <c r="D3220" s="34">
        <f t="shared" si="205"/>
        <v>9.9060242559316905E-2</v>
      </c>
    </row>
    <row r="3221" spans="1:4">
      <c r="A3221" s="7">
        <f t="shared" si="203"/>
        <v>1607</v>
      </c>
      <c r="B3221" s="4">
        <f t="shared" si="202"/>
        <v>0.28310878936924588</v>
      </c>
      <c r="C3221" s="4">
        <f t="shared" si="204"/>
        <v>3.8678577341690108</v>
      </c>
      <c r="D3221" s="34">
        <f t="shared" si="205"/>
        <v>9.9086813955734432E-2</v>
      </c>
    </row>
    <row r="3222" spans="1:4">
      <c r="A3222" s="7">
        <f t="shared" si="203"/>
        <v>1607.5</v>
      </c>
      <c r="B3222" s="4">
        <f t="shared" si="202"/>
        <v>0.28320831435437488</v>
      </c>
      <c r="C3222" s="4">
        <f t="shared" si="204"/>
        <v>3.8702553792955117</v>
      </c>
      <c r="D3222" s="34">
        <f t="shared" si="205"/>
        <v>9.9113394204843719E-2</v>
      </c>
    </row>
    <row r="3223" spans="1:4">
      <c r="A3223" s="7">
        <f t="shared" si="203"/>
        <v>1608</v>
      </c>
      <c r="B3223" s="4">
        <f t="shared" si="202"/>
        <v>0.28330784705920986</v>
      </c>
      <c r="C3223" s="4">
        <f t="shared" si="204"/>
        <v>3.8726542053731539</v>
      </c>
      <c r="D3223" s="34">
        <f t="shared" si="205"/>
        <v>9.9139983309816437E-2</v>
      </c>
    </row>
    <row r="3224" spans="1:4">
      <c r="A3224" s="7">
        <f t="shared" si="203"/>
        <v>1608.5</v>
      </c>
      <c r="B3224" s="4">
        <f t="shared" si="202"/>
        <v>0.28340738748434946</v>
      </c>
      <c r="C3224" s="4">
        <f t="shared" si="204"/>
        <v>3.8750542129836116</v>
      </c>
      <c r="D3224" s="34">
        <f t="shared" si="205"/>
        <v>9.9166581273825438E-2</v>
      </c>
    </row>
    <row r="3225" spans="1:4">
      <c r="A3225" s="7">
        <f t="shared" si="203"/>
        <v>1609</v>
      </c>
      <c r="B3225" s="4">
        <f t="shared" si="202"/>
        <v>0.28350693563039298</v>
      </c>
      <c r="C3225" s="4">
        <f t="shared" si="204"/>
        <v>3.8774554027088453</v>
      </c>
      <c r="D3225" s="34">
        <f t="shared" si="205"/>
        <v>9.9193188100044502E-2</v>
      </c>
    </row>
    <row r="3226" spans="1:4">
      <c r="A3226" s="7">
        <f t="shared" si="203"/>
        <v>1609.5</v>
      </c>
      <c r="B3226" s="4">
        <f t="shared" si="202"/>
        <v>0.28360649149793882</v>
      </c>
      <c r="C3226" s="4">
        <f t="shared" si="204"/>
        <v>3.8798577751310983</v>
      </c>
      <c r="D3226" s="34">
        <f t="shared" si="205"/>
        <v>9.9219803791648908E-2</v>
      </c>
    </row>
    <row r="3227" spans="1:4">
      <c r="A3227" s="7">
        <f t="shared" si="203"/>
        <v>1610</v>
      </c>
      <c r="B3227" s="4">
        <f t="shared" si="202"/>
        <v>0.28370605508758628</v>
      </c>
      <c r="C3227" s="4">
        <f t="shared" si="204"/>
        <v>3.8822613308329084</v>
      </c>
      <c r="D3227" s="34">
        <f t="shared" si="205"/>
        <v>9.924642835181495E-2</v>
      </c>
    </row>
    <row r="3228" spans="1:4">
      <c r="A3228" s="7">
        <f t="shared" si="203"/>
        <v>1610.5</v>
      </c>
      <c r="B3228" s="4">
        <f t="shared" si="202"/>
        <v>0.28380562639993401</v>
      </c>
      <c r="C3228" s="4">
        <f t="shared" si="204"/>
        <v>3.8846660703970919</v>
      </c>
      <c r="D3228" s="34">
        <f t="shared" si="205"/>
        <v>9.9273061783720182E-2</v>
      </c>
    </row>
    <row r="3229" spans="1:4">
      <c r="A3229" s="7">
        <f t="shared" si="203"/>
        <v>1611</v>
      </c>
      <c r="B3229" s="4">
        <f t="shared" si="202"/>
        <v>0.28390520543558107</v>
      </c>
      <c r="C3229" s="4">
        <f t="shared" si="204"/>
        <v>3.8870719944067567</v>
      </c>
      <c r="D3229" s="34">
        <f t="shared" si="205"/>
        <v>9.9299704090543311E-2</v>
      </c>
    </row>
    <row r="3230" spans="1:4">
      <c r="A3230" s="7">
        <f t="shared" si="203"/>
        <v>1611.5</v>
      </c>
      <c r="B3230" s="4">
        <f t="shared" si="202"/>
        <v>0.28400479219512675</v>
      </c>
      <c r="C3230" s="4">
        <f t="shared" si="204"/>
        <v>3.8894791034452965</v>
      </c>
      <c r="D3230" s="34">
        <f t="shared" si="205"/>
        <v>9.9326355275464115E-2</v>
      </c>
    </row>
    <row r="3231" spans="1:4">
      <c r="A3231" s="7">
        <f t="shared" si="203"/>
        <v>1612</v>
      </c>
      <c r="B3231" s="4">
        <f t="shared" si="202"/>
        <v>0.28410438667917015</v>
      </c>
      <c r="C3231" s="4">
        <f t="shared" si="204"/>
        <v>3.8918873980963928</v>
      </c>
      <c r="D3231" s="34">
        <f t="shared" si="205"/>
        <v>9.9353015341663686E-2</v>
      </c>
    </row>
    <row r="3232" spans="1:4">
      <c r="A3232" s="7">
        <f t="shared" si="203"/>
        <v>1612.5</v>
      </c>
      <c r="B3232" s="4">
        <f t="shared" si="202"/>
        <v>0.28420398888831011</v>
      </c>
      <c r="C3232" s="4">
        <f t="shared" si="204"/>
        <v>3.8942968789440151</v>
      </c>
      <c r="D3232" s="34">
        <f t="shared" si="205"/>
        <v>9.9379684292324424E-2</v>
      </c>
    </row>
    <row r="3233" spans="1:4">
      <c r="A3233" s="7">
        <f t="shared" si="203"/>
        <v>1613</v>
      </c>
      <c r="B3233" s="4">
        <f t="shared" si="202"/>
        <v>0.28430359882314615</v>
      </c>
      <c r="C3233" s="4">
        <f t="shared" si="204"/>
        <v>3.8967075465724204</v>
      </c>
      <c r="D3233" s="34">
        <f t="shared" si="205"/>
        <v>9.9406362130629644E-2</v>
      </c>
    </row>
    <row r="3234" spans="1:4">
      <c r="A3234" s="7">
        <f t="shared" si="203"/>
        <v>1613.5</v>
      </c>
      <c r="B3234" s="4">
        <f t="shared" si="202"/>
        <v>0.28440321648427735</v>
      </c>
      <c r="C3234" s="4">
        <f t="shared" si="204"/>
        <v>3.8991194015661526</v>
      </c>
      <c r="D3234" s="34">
        <f t="shared" si="205"/>
        <v>9.9433048859764075E-2</v>
      </c>
    </row>
    <row r="3235" spans="1:4">
      <c r="A3235" s="7">
        <f t="shared" si="203"/>
        <v>1614</v>
      </c>
      <c r="B3235" s="4">
        <f t="shared" si="202"/>
        <v>0.28450284187230301</v>
      </c>
      <c r="C3235" s="4">
        <f t="shared" si="204"/>
        <v>3.9015324445100452</v>
      </c>
      <c r="D3235" s="34">
        <f t="shared" si="205"/>
        <v>9.9459744482913573E-2</v>
      </c>
    </row>
    <row r="3236" spans="1:4">
      <c r="A3236" s="7">
        <f t="shared" si="203"/>
        <v>1614.5</v>
      </c>
      <c r="B3236" s="4">
        <f t="shared" si="202"/>
        <v>0.28460247498782265</v>
      </c>
      <c r="C3236" s="4">
        <f t="shared" si="204"/>
        <v>3.903946675989217</v>
      </c>
      <c r="D3236" s="34">
        <f t="shared" si="205"/>
        <v>9.9486449003265046E-2</v>
      </c>
    </row>
    <row r="3237" spans="1:4">
      <c r="A3237" s="7">
        <f t="shared" si="203"/>
        <v>1615</v>
      </c>
      <c r="B3237" s="4">
        <f t="shared" si="202"/>
        <v>0.28470211583143534</v>
      </c>
      <c r="C3237" s="4">
        <f t="shared" si="204"/>
        <v>3.9063620965890777</v>
      </c>
      <c r="D3237" s="34">
        <f t="shared" si="205"/>
        <v>9.9513162424006832E-2</v>
      </c>
    </row>
    <row r="3238" spans="1:4">
      <c r="A3238" s="7">
        <f t="shared" si="203"/>
        <v>1615.5</v>
      </c>
      <c r="B3238" s="4">
        <f t="shared" si="202"/>
        <v>0.28480176440374083</v>
      </c>
      <c r="C3238" s="4">
        <f t="shared" si="204"/>
        <v>3.9087787068953235</v>
      </c>
      <c r="D3238" s="34">
        <f t="shared" si="205"/>
        <v>9.9539884748328256E-2</v>
      </c>
    </row>
    <row r="3239" spans="1:4">
      <c r="A3239" s="7">
        <f t="shared" si="203"/>
        <v>1616</v>
      </c>
      <c r="B3239" s="4">
        <f t="shared" si="202"/>
        <v>0.28490142070533819</v>
      </c>
      <c r="C3239" s="4">
        <f t="shared" si="204"/>
        <v>3.9111965074939397</v>
      </c>
      <c r="D3239" s="34">
        <f t="shared" si="205"/>
        <v>9.9566615979420015E-2</v>
      </c>
    </row>
    <row r="3240" spans="1:4">
      <c r="A3240" s="7">
        <f t="shared" si="203"/>
        <v>1616.5</v>
      </c>
      <c r="B3240" s="4">
        <f t="shared" si="202"/>
        <v>0.28500108473682739</v>
      </c>
      <c r="C3240" s="4">
        <f t="shared" si="204"/>
        <v>3.9136154989712013</v>
      </c>
      <c r="D3240" s="34">
        <f t="shared" si="205"/>
        <v>9.9593356120473764E-2</v>
      </c>
    </row>
    <row r="3241" spans="1:4">
      <c r="A3241" s="7">
        <f t="shared" si="203"/>
        <v>1617</v>
      </c>
      <c r="B3241" s="4">
        <f t="shared" si="202"/>
        <v>0.28510075649880795</v>
      </c>
      <c r="C3241" s="4">
        <f t="shared" si="204"/>
        <v>3.9160356819136712</v>
      </c>
      <c r="D3241" s="34">
        <f t="shared" si="205"/>
        <v>9.9620105174682533E-2</v>
      </c>
    </row>
    <row r="3242" spans="1:4">
      <c r="A3242" s="7">
        <f t="shared" si="203"/>
        <v>1617.5</v>
      </c>
      <c r="B3242" s="4">
        <f t="shared" si="202"/>
        <v>0.28520043599187916</v>
      </c>
      <c r="C3242" s="4">
        <f t="shared" si="204"/>
        <v>3.9184570569082</v>
      </c>
      <c r="D3242" s="34">
        <f t="shared" si="205"/>
        <v>9.9646863145240558E-2</v>
      </c>
    </row>
    <row r="3243" spans="1:4">
      <c r="A3243" s="7">
        <f t="shared" si="203"/>
        <v>1618</v>
      </c>
      <c r="B3243" s="4">
        <f t="shared" si="202"/>
        <v>0.28530012321664122</v>
      </c>
      <c r="C3243" s="4">
        <f t="shared" si="204"/>
        <v>3.9208796245419295</v>
      </c>
      <c r="D3243" s="34">
        <f t="shared" si="205"/>
        <v>9.9673630035343061E-2</v>
      </c>
    </row>
    <row r="3244" spans="1:4">
      <c r="A3244" s="7">
        <f t="shared" si="203"/>
        <v>1618.5</v>
      </c>
      <c r="B3244" s="4">
        <f t="shared" si="202"/>
        <v>0.2853998181736932</v>
      </c>
      <c r="C3244" s="4">
        <f t="shared" si="204"/>
        <v>3.9233033854022876</v>
      </c>
      <c r="D3244" s="34">
        <f t="shared" si="205"/>
        <v>9.9700405848186777E-2</v>
      </c>
    </row>
    <row r="3245" spans="1:4">
      <c r="A3245" s="7">
        <f t="shared" si="203"/>
        <v>1619</v>
      </c>
      <c r="B3245" s="4">
        <f t="shared" si="202"/>
        <v>0.28549952086363528</v>
      </c>
      <c r="C3245" s="4">
        <f t="shared" si="204"/>
        <v>3.9257283400769962</v>
      </c>
      <c r="D3245" s="34">
        <f t="shared" si="205"/>
        <v>9.9727190586969383E-2</v>
      </c>
    </row>
    <row r="3246" spans="1:4">
      <c r="A3246" s="7">
        <f t="shared" si="203"/>
        <v>1619.5</v>
      </c>
      <c r="B3246" s="4">
        <f t="shared" si="202"/>
        <v>0.28559923128706721</v>
      </c>
      <c r="C3246" s="4">
        <f t="shared" si="204"/>
        <v>3.9281544891540641</v>
      </c>
      <c r="D3246" s="34">
        <f t="shared" si="205"/>
        <v>9.9753984254889835E-2</v>
      </c>
    </row>
    <row r="3247" spans="1:4">
      <c r="A3247" s="7">
        <f t="shared" si="203"/>
        <v>1620</v>
      </c>
      <c r="B3247" s="4">
        <f t="shared" si="202"/>
        <v>0.28569894944458851</v>
      </c>
      <c r="C3247" s="4">
        <f t="shared" si="204"/>
        <v>3.9305818332217877</v>
      </c>
      <c r="D3247" s="34">
        <f t="shared" si="205"/>
        <v>9.9780786855148351E-2</v>
      </c>
    </row>
    <row r="3248" spans="1:4">
      <c r="A3248" s="7">
        <f t="shared" si="203"/>
        <v>1620.5</v>
      </c>
      <c r="B3248" s="4">
        <f t="shared" si="202"/>
        <v>0.28579867533679959</v>
      </c>
      <c r="C3248" s="4">
        <f t="shared" si="204"/>
        <v>3.9330103728687567</v>
      </c>
      <c r="D3248" s="34">
        <f t="shared" si="205"/>
        <v>9.9807598390946148E-2</v>
      </c>
    </row>
    <row r="3249" spans="1:4">
      <c r="A3249" s="7">
        <f t="shared" si="203"/>
        <v>1621</v>
      </c>
      <c r="B3249" s="4">
        <f t="shared" si="202"/>
        <v>0.28589840896430019</v>
      </c>
      <c r="C3249" s="4">
        <f t="shared" si="204"/>
        <v>3.9354401086838484</v>
      </c>
      <c r="D3249" s="34">
        <f t="shared" si="205"/>
        <v>9.9834418865485802E-2</v>
      </c>
    </row>
    <row r="3250" spans="1:4">
      <c r="A3250" s="7">
        <f t="shared" si="203"/>
        <v>1621.5</v>
      </c>
      <c r="B3250" s="4">
        <f t="shared" si="202"/>
        <v>0.28599815032769027</v>
      </c>
      <c r="C3250" s="4">
        <f t="shared" si="204"/>
        <v>3.9378710412562317</v>
      </c>
      <c r="D3250" s="34">
        <f t="shared" si="205"/>
        <v>9.9861248281971057E-2</v>
      </c>
    </row>
    <row r="3251" spans="1:4">
      <c r="A3251" s="7">
        <f t="shared" si="203"/>
        <v>1622</v>
      </c>
      <c r="B3251" s="4">
        <f t="shared" si="202"/>
        <v>0.2860978994275698</v>
      </c>
      <c r="C3251" s="4">
        <f t="shared" si="204"/>
        <v>3.9403031711753647</v>
      </c>
      <c r="D3251" s="34">
        <f t="shared" si="205"/>
        <v>9.9888086643606905E-2</v>
      </c>
    </row>
    <row r="3252" spans="1:4">
      <c r="A3252" s="7">
        <f t="shared" si="203"/>
        <v>1622.5</v>
      </c>
      <c r="B3252" s="4">
        <f t="shared" si="202"/>
        <v>0.28619765626453897</v>
      </c>
      <c r="C3252" s="4">
        <f t="shared" si="204"/>
        <v>3.9427364990309952</v>
      </c>
      <c r="D3252" s="34">
        <f t="shared" si="205"/>
        <v>9.9914933953599391E-2</v>
      </c>
    </row>
    <row r="3253" spans="1:4">
      <c r="A3253" s="7">
        <f t="shared" si="203"/>
        <v>1623</v>
      </c>
      <c r="B3253" s="4">
        <f t="shared" si="202"/>
        <v>0.28629742083919796</v>
      </c>
      <c r="C3253" s="4">
        <f t="shared" si="204"/>
        <v>3.9451710254131633</v>
      </c>
      <c r="D3253" s="34">
        <f t="shared" si="205"/>
        <v>9.9941790215155868E-2</v>
      </c>
    </row>
    <row r="3254" spans="1:4">
      <c r="A3254" s="7">
        <f t="shared" si="203"/>
        <v>1623.5</v>
      </c>
      <c r="B3254" s="4">
        <f t="shared" si="202"/>
        <v>0.28639719315214673</v>
      </c>
      <c r="C3254" s="4">
        <f t="shared" si="204"/>
        <v>3.9476067509121986</v>
      </c>
      <c r="D3254" s="34">
        <f t="shared" si="205"/>
        <v>9.9968655431484907E-2</v>
      </c>
    </row>
    <row r="3255" spans="1:4">
      <c r="A3255" s="7">
        <f t="shared" si="203"/>
        <v>1624</v>
      </c>
      <c r="B3255" s="4">
        <f t="shared" si="202"/>
        <v>0.28649697320398571</v>
      </c>
      <c r="C3255" s="4">
        <f t="shared" si="204"/>
        <v>3.9500436761187219</v>
      </c>
      <c r="D3255" s="34">
        <f t="shared" si="205"/>
        <v>9.9995529605796191E-2</v>
      </c>
    </row>
    <row r="3256" spans="1:4">
      <c r="A3256" s="7">
        <f t="shared" si="203"/>
        <v>1624.5</v>
      </c>
      <c r="B3256" s="4">
        <f t="shared" si="202"/>
        <v>0.28659676099531506</v>
      </c>
      <c r="C3256" s="4">
        <f t="shared" si="204"/>
        <v>3.9524818016236427</v>
      </c>
      <c r="D3256" s="34">
        <f t="shared" si="205"/>
        <v>0.10002241274130062</v>
      </c>
    </row>
    <row r="3257" spans="1:4">
      <c r="A3257" s="7">
        <f t="shared" si="203"/>
        <v>1625</v>
      </c>
      <c r="B3257" s="4">
        <f t="shared" si="202"/>
        <v>0.2866965565267352</v>
      </c>
      <c r="C3257" s="4">
        <f t="shared" si="204"/>
        <v>3.9549211280181655</v>
      </c>
      <c r="D3257" s="34">
        <f t="shared" si="205"/>
        <v>0.10004930484121033</v>
      </c>
    </row>
    <row r="3258" spans="1:4">
      <c r="A3258" s="7">
        <f t="shared" si="203"/>
        <v>1625.5</v>
      </c>
      <c r="B3258" s="4">
        <f t="shared" si="202"/>
        <v>0.28679635979884655</v>
      </c>
      <c r="C3258" s="4">
        <f t="shared" si="204"/>
        <v>3.9573616558937843</v>
      </c>
      <c r="D3258" s="34">
        <f t="shared" si="205"/>
        <v>0.10007620590873866</v>
      </c>
    </row>
    <row r="3259" spans="1:4">
      <c r="A3259" s="7">
        <f t="shared" si="203"/>
        <v>1626</v>
      </c>
      <c r="B3259" s="4">
        <f t="shared" si="202"/>
        <v>0.28689617081224927</v>
      </c>
      <c r="C3259" s="4">
        <f t="shared" si="204"/>
        <v>3.9598033858422834</v>
      </c>
      <c r="D3259" s="34">
        <f t="shared" si="205"/>
        <v>0.10010311594710018</v>
      </c>
    </row>
    <row r="3260" spans="1:4">
      <c r="A3260" s="7">
        <f t="shared" si="203"/>
        <v>1626.5</v>
      </c>
      <c r="B3260" s="4">
        <f t="shared" si="202"/>
        <v>0.2869959895675438</v>
      </c>
      <c r="C3260" s="4">
        <f t="shared" si="204"/>
        <v>3.9622463184557386</v>
      </c>
      <c r="D3260" s="34">
        <f t="shared" si="205"/>
        <v>0.10013003495951062</v>
      </c>
    </row>
    <row r="3261" spans="1:4">
      <c r="A3261" s="7">
        <f t="shared" si="203"/>
        <v>1627</v>
      </c>
      <c r="B3261" s="4">
        <f t="shared" si="202"/>
        <v>0.28709581606533097</v>
      </c>
      <c r="C3261" s="4">
        <f t="shared" si="204"/>
        <v>3.9646904543265196</v>
      </c>
      <c r="D3261" s="34">
        <f t="shared" si="205"/>
        <v>0.10015696294918679</v>
      </c>
    </row>
    <row r="3262" spans="1:4">
      <c r="A3262" s="7">
        <f t="shared" si="203"/>
        <v>1627.5</v>
      </c>
      <c r="B3262" s="4">
        <f t="shared" si="202"/>
        <v>0.28719565030621119</v>
      </c>
      <c r="C3262" s="4">
        <f t="shared" si="204"/>
        <v>3.9671357940472847</v>
      </c>
      <c r="D3262" s="34">
        <f t="shared" si="205"/>
        <v>0.10018389991934688</v>
      </c>
    </row>
    <row r="3263" spans="1:4">
      <c r="A3263" s="7">
        <f t="shared" si="203"/>
        <v>1628</v>
      </c>
      <c r="B3263" s="4">
        <f t="shared" si="202"/>
        <v>0.28729549229078488</v>
      </c>
      <c r="C3263" s="4">
        <f t="shared" si="204"/>
        <v>3.9695823382109863</v>
      </c>
      <c r="D3263" s="34">
        <f t="shared" si="205"/>
        <v>0.10021084587321029</v>
      </c>
    </row>
    <row r="3264" spans="1:4">
      <c r="A3264" s="7">
        <f t="shared" si="203"/>
        <v>1628.5</v>
      </c>
      <c r="B3264" s="4">
        <f t="shared" si="202"/>
        <v>0.28739534201965311</v>
      </c>
      <c r="C3264" s="4">
        <f t="shared" si="204"/>
        <v>3.972030087410868</v>
      </c>
      <c r="D3264" s="34">
        <f t="shared" si="205"/>
        <v>0.10023780081399739</v>
      </c>
    </row>
    <row r="3265" spans="1:4">
      <c r="A3265" s="7">
        <f t="shared" si="203"/>
        <v>1629</v>
      </c>
      <c r="B3265" s="4">
        <f t="shared" si="202"/>
        <v>0.28749519949341584</v>
      </c>
      <c r="C3265" s="4">
        <f t="shared" si="204"/>
        <v>3.9744790422404668</v>
      </c>
      <c r="D3265" s="34">
        <f t="shared" si="205"/>
        <v>0.10026476474493019</v>
      </c>
    </row>
    <row r="3266" spans="1:4">
      <c r="A3266" s="7">
        <f t="shared" si="203"/>
        <v>1629.5</v>
      </c>
      <c r="B3266" s="4">
        <f t="shared" si="202"/>
        <v>0.28759506471267482</v>
      </c>
      <c r="C3266" s="4">
        <f t="shared" si="204"/>
        <v>3.9769292032936105</v>
      </c>
      <c r="D3266" s="34">
        <f t="shared" si="205"/>
        <v>0.10029173766923127</v>
      </c>
    </row>
    <row r="3267" spans="1:4">
      <c r="A3267" s="7">
        <f t="shared" si="203"/>
        <v>1630</v>
      </c>
      <c r="B3267" s="4">
        <f t="shared" si="202"/>
        <v>0.28769493767802978</v>
      </c>
      <c r="C3267" s="4">
        <f t="shared" si="204"/>
        <v>3.9793805711644197</v>
      </c>
      <c r="D3267" s="34">
        <f t="shared" si="205"/>
        <v>0.10031871959012514</v>
      </c>
    </row>
    <row r="3268" spans="1:4">
      <c r="A3268" s="7">
        <f t="shared" si="203"/>
        <v>1630.5</v>
      </c>
      <c r="B3268" s="4">
        <f t="shared" si="202"/>
        <v>0.28779481839008225</v>
      </c>
      <c r="C3268" s="4">
        <f t="shared" si="204"/>
        <v>3.9818331464473076</v>
      </c>
      <c r="D3268" s="34">
        <f t="shared" si="205"/>
        <v>0.10034571051083692</v>
      </c>
    </row>
    <row r="3269" spans="1:4">
      <c r="A3269" s="7">
        <f t="shared" si="203"/>
        <v>1631</v>
      </c>
      <c r="B3269" s="4">
        <f t="shared" si="202"/>
        <v>0.28789470684943286</v>
      </c>
      <c r="C3269" s="4">
        <f t="shared" si="204"/>
        <v>3.9842869297369816</v>
      </c>
      <c r="D3269" s="34">
        <f t="shared" si="205"/>
        <v>0.10037271043459323</v>
      </c>
    </row>
    <row r="3270" spans="1:4">
      <c r="A3270" s="7">
        <f t="shared" si="203"/>
        <v>1631.5</v>
      </c>
      <c r="B3270" s="4">
        <f t="shared" si="202"/>
        <v>0.28799460305668267</v>
      </c>
      <c r="C3270" s="4">
        <f t="shared" si="204"/>
        <v>3.9867419216284414</v>
      </c>
      <c r="D3270" s="34">
        <f t="shared" si="205"/>
        <v>0.10039971936462184</v>
      </c>
    </row>
    <row r="3271" spans="1:4">
      <c r="A3271" s="7">
        <f t="shared" si="203"/>
        <v>1632</v>
      </c>
      <c r="B3271" s="4">
        <f t="shared" si="202"/>
        <v>0.28809450701243233</v>
      </c>
      <c r="C3271" s="4">
        <f t="shared" si="204"/>
        <v>3.989198122716977</v>
      </c>
      <c r="D3271" s="34">
        <f t="shared" si="205"/>
        <v>0.10042673730415178</v>
      </c>
    </row>
    <row r="3272" spans="1:4">
      <c r="A3272" s="7">
        <f t="shared" si="203"/>
        <v>1632.5</v>
      </c>
      <c r="B3272" s="4">
        <f t="shared" si="202"/>
        <v>0.28819441871728335</v>
      </c>
      <c r="C3272" s="4">
        <f t="shared" si="204"/>
        <v>3.991655533598176</v>
      </c>
      <c r="D3272" s="34">
        <f t="shared" si="205"/>
        <v>0.10045376425641306</v>
      </c>
    </row>
    <row r="3273" spans="1:4">
      <c r="A3273" s="7">
        <f t="shared" si="203"/>
        <v>1633</v>
      </c>
      <c r="B3273" s="4">
        <f t="shared" si="202"/>
        <v>0.28829433817183614</v>
      </c>
      <c r="C3273" s="4">
        <f t="shared" si="204"/>
        <v>3.9941141548679173</v>
      </c>
      <c r="D3273" s="34">
        <f t="shared" si="205"/>
        <v>0.10048080022463733</v>
      </c>
    </row>
    <row r="3274" spans="1:4">
      <c r="A3274" s="7">
        <f t="shared" si="203"/>
        <v>1633.5</v>
      </c>
      <c r="B3274" s="4">
        <f t="shared" ref="B3274:B3337" si="206">(EXP($B$3*A3274*10^6))-1</f>
        <v>0.28839426537669244</v>
      </c>
      <c r="C3274" s="4">
        <f t="shared" si="204"/>
        <v>3.9965739871223711</v>
      </c>
      <c r="D3274" s="34">
        <f t="shared" si="205"/>
        <v>0.10050784521205691</v>
      </c>
    </row>
    <row r="3275" spans="1:4">
      <c r="A3275" s="7">
        <f t="shared" si="203"/>
        <v>1634</v>
      </c>
      <c r="B3275" s="4">
        <f t="shared" si="206"/>
        <v>0.2884942003324531</v>
      </c>
      <c r="C3275" s="4">
        <f t="shared" si="204"/>
        <v>3.9990350309580052</v>
      </c>
      <c r="D3275" s="34">
        <f t="shared" si="205"/>
        <v>0.10053489922190573</v>
      </c>
    </row>
    <row r="3276" spans="1:4">
      <c r="A3276" s="7">
        <f t="shared" si="203"/>
        <v>1634.5</v>
      </c>
      <c r="B3276" s="4">
        <f t="shared" si="206"/>
        <v>0.28859414303971942</v>
      </c>
      <c r="C3276" s="4">
        <f t="shared" si="204"/>
        <v>4.0014972869715795</v>
      </c>
      <c r="D3276" s="34">
        <f t="shared" si="205"/>
        <v>0.10056196225741877</v>
      </c>
    </row>
    <row r="3277" spans="1:4">
      <c r="A3277" s="7">
        <f t="shared" si="203"/>
        <v>1635</v>
      </c>
      <c r="B3277" s="4">
        <f t="shared" si="206"/>
        <v>0.2886940934990927</v>
      </c>
      <c r="C3277" s="4">
        <f t="shared" si="204"/>
        <v>4.0039607557601462</v>
      </c>
      <c r="D3277" s="34">
        <f t="shared" si="205"/>
        <v>0.10058903432183221</v>
      </c>
    </row>
    <row r="3278" spans="1:4">
      <c r="A3278" s="7">
        <f t="shared" ref="A3278:A3341" si="207">A3277+0.5</f>
        <v>1635.5</v>
      </c>
      <c r="B3278" s="4">
        <f t="shared" si="206"/>
        <v>0.288794051711174</v>
      </c>
      <c r="C3278" s="4">
        <f t="shared" ref="C3278:C3341" si="208">(EXP($B$4*A3278*10^6))-1</f>
        <v>4.0064254379210551</v>
      </c>
      <c r="D3278" s="34">
        <f t="shared" ref="D3278:D3341" si="209">(1/137.88)*(C3278/B3278)</f>
        <v>0.1006161154183836</v>
      </c>
    </row>
    <row r="3279" spans="1:4">
      <c r="A3279" s="7">
        <f t="shared" si="207"/>
        <v>1636</v>
      </c>
      <c r="B3279" s="4">
        <f t="shared" si="206"/>
        <v>0.28889401767656486</v>
      </c>
      <c r="C3279" s="4">
        <f t="shared" si="208"/>
        <v>4.0088913340519463</v>
      </c>
      <c r="D3279" s="34">
        <f t="shared" si="209"/>
        <v>0.10064320555031143</v>
      </c>
    </row>
    <row r="3280" spans="1:4">
      <c r="A3280" s="7">
        <f t="shared" si="207"/>
        <v>1636.5</v>
      </c>
      <c r="B3280" s="4">
        <f t="shared" si="206"/>
        <v>0.28899399139586657</v>
      </c>
      <c r="C3280" s="4">
        <f t="shared" si="208"/>
        <v>4.0113584447507566</v>
      </c>
      <c r="D3280" s="34">
        <f t="shared" si="209"/>
        <v>0.10067030472085566</v>
      </c>
    </row>
    <row r="3281" spans="1:4">
      <c r="A3281" s="7">
        <f t="shared" si="207"/>
        <v>1637</v>
      </c>
      <c r="B3281" s="4">
        <f t="shared" si="206"/>
        <v>0.28909397286968064</v>
      </c>
      <c r="C3281" s="4">
        <f t="shared" si="208"/>
        <v>4.0138267706157178</v>
      </c>
      <c r="D3281" s="34">
        <f t="shared" si="209"/>
        <v>0.10069741293325728</v>
      </c>
    </row>
    <row r="3282" spans="1:4">
      <c r="A3282" s="7">
        <f t="shared" si="207"/>
        <v>1637.5</v>
      </c>
      <c r="B3282" s="4">
        <f t="shared" si="206"/>
        <v>0.28919396209860859</v>
      </c>
      <c r="C3282" s="4">
        <f t="shared" si="208"/>
        <v>4.0162963122453545</v>
      </c>
      <c r="D3282" s="34">
        <f t="shared" si="209"/>
        <v>0.10072453019075854</v>
      </c>
    </row>
    <row r="3283" spans="1:4">
      <c r="A3283" s="7">
        <f t="shared" si="207"/>
        <v>1638</v>
      </c>
      <c r="B3283" s="4">
        <f t="shared" si="206"/>
        <v>0.28929395908325173</v>
      </c>
      <c r="C3283" s="4">
        <f t="shared" si="208"/>
        <v>4.0187670702384883</v>
      </c>
      <c r="D3283" s="34">
        <f t="shared" si="209"/>
        <v>0.10075165649660306</v>
      </c>
    </row>
    <row r="3284" spans="1:4">
      <c r="A3284" s="7">
        <f t="shared" si="207"/>
        <v>1638.5</v>
      </c>
      <c r="B3284" s="4">
        <f t="shared" si="206"/>
        <v>0.28939396382421179</v>
      </c>
      <c r="C3284" s="4">
        <f t="shared" si="208"/>
        <v>4.0212390451942337</v>
      </c>
      <c r="D3284" s="34">
        <f t="shared" si="209"/>
        <v>0.10077879185403542</v>
      </c>
    </row>
    <row r="3285" spans="1:4">
      <c r="A3285" s="7">
        <f t="shared" si="207"/>
        <v>1639</v>
      </c>
      <c r="B3285" s="4">
        <f t="shared" si="206"/>
        <v>0.28949397632209051</v>
      </c>
      <c r="C3285" s="4">
        <f t="shared" si="208"/>
        <v>4.0237122377120009</v>
      </c>
      <c r="D3285" s="34">
        <f t="shared" si="209"/>
        <v>0.10080593626630149</v>
      </c>
    </row>
    <row r="3286" spans="1:4">
      <c r="A3286" s="7">
        <f t="shared" si="207"/>
        <v>1639.5</v>
      </c>
      <c r="B3286" s="4">
        <f t="shared" si="206"/>
        <v>0.28959399657748919</v>
      </c>
      <c r="C3286" s="4">
        <f t="shared" si="208"/>
        <v>4.0261866483914961</v>
      </c>
      <c r="D3286" s="34">
        <f t="shared" si="209"/>
        <v>0.10083308973664855</v>
      </c>
    </row>
    <row r="3287" spans="1:4">
      <c r="A3287" s="7">
        <f t="shared" si="207"/>
        <v>1640</v>
      </c>
      <c r="B3287" s="4">
        <f t="shared" si="206"/>
        <v>0.28969402459101001</v>
      </c>
      <c r="C3287" s="4">
        <f t="shared" si="208"/>
        <v>4.0286622778327192</v>
      </c>
      <c r="D3287" s="34">
        <f t="shared" si="209"/>
        <v>0.10086025226832473</v>
      </c>
    </row>
    <row r="3288" spans="1:4">
      <c r="A3288" s="7">
        <f t="shared" si="207"/>
        <v>1640.5</v>
      </c>
      <c r="B3288" s="4">
        <f t="shared" si="206"/>
        <v>0.2897940603632545</v>
      </c>
      <c r="C3288" s="4">
        <f t="shared" si="208"/>
        <v>4.031139126635968</v>
      </c>
      <c r="D3288" s="34">
        <f t="shared" si="209"/>
        <v>0.1008874238645797</v>
      </c>
    </row>
    <row r="3289" spans="1:4">
      <c r="A3289" s="7">
        <f t="shared" si="207"/>
        <v>1641</v>
      </c>
      <c r="B3289" s="4">
        <f t="shared" si="206"/>
        <v>0.28989410389482462</v>
      </c>
      <c r="C3289" s="4">
        <f t="shared" si="208"/>
        <v>4.0336171954018338</v>
      </c>
      <c r="D3289" s="34">
        <f t="shared" si="209"/>
        <v>0.10091460452866413</v>
      </c>
    </row>
    <row r="3290" spans="1:4">
      <c r="A3290" s="7">
        <f t="shared" si="207"/>
        <v>1641.5</v>
      </c>
      <c r="B3290" s="4">
        <f t="shared" si="206"/>
        <v>0.28999415518632188</v>
      </c>
      <c r="C3290" s="4">
        <f t="shared" si="208"/>
        <v>4.0360964847312042</v>
      </c>
      <c r="D3290" s="34">
        <f t="shared" si="209"/>
        <v>0.10094179426383011</v>
      </c>
    </row>
    <row r="3291" spans="1:4">
      <c r="A3291" s="7">
        <f t="shared" si="207"/>
        <v>1642</v>
      </c>
      <c r="B3291" s="4">
        <f t="shared" si="206"/>
        <v>0.29009421423834847</v>
      </c>
      <c r="C3291" s="4">
        <f t="shared" si="208"/>
        <v>4.0385769952252639</v>
      </c>
      <c r="D3291" s="34">
        <f t="shared" si="209"/>
        <v>0.10096899307333078</v>
      </c>
    </row>
    <row r="3292" spans="1:4">
      <c r="A3292" s="7">
        <f t="shared" si="207"/>
        <v>1642.5</v>
      </c>
      <c r="B3292" s="4">
        <f t="shared" si="206"/>
        <v>0.29019428105150635</v>
      </c>
      <c r="C3292" s="4">
        <f t="shared" si="208"/>
        <v>4.0410587274854937</v>
      </c>
      <c r="D3292" s="34">
        <f t="shared" si="209"/>
        <v>0.10099620096042052</v>
      </c>
    </row>
    <row r="3293" spans="1:4">
      <c r="A3293" s="7">
        <f t="shared" si="207"/>
        <v>1643</v>
      </c>
      <c r="B3293" s="4">
        <f t="shared" si="206"/>
        <v>0.29029435562639727</v>
      </c>
      <c r="C3293" s="4">
        <f t="shared" si="208"/>
        <v>4.0435416821136698</v>
      </c>
      <c r="D3293" s="34">
        <f t="shared" si="209"/>
        <v>0.10102341792835506</v>
      </c>
    </row>
    <row r="3294" spans="1:4">
      <c r="A3294" s="7">
        <f t="shared" si="207"/>
        <v>1643.5</v>
      </c>
      <c r="B3294" s="4">
        <f t="shared" si="206"/>
        <v>0.29039443796362341</v>
      </c>
      <c r="C3294" s="4">
        <f t="shared" si="208"/>
        <v>4.0460258597118646</v>
      </c>
      <c r="D3294" s="34">
        <f t="shared" si="209"/>
        <v>0.10105064398039118</v>
      </c>
    </row>
    <row r="3295" spans="1:4">
      <c r="A3295" s="7">
        <f t="shared" si="207"/>
        <v>1644</v>
      </c>
      <c r="B3295" s="4">
        <f t="shared" si="206"/>
        <v>0.29049452806378717</v>
      </c>
      <c r="C3295" s="4">
        <f t="shared" si="208"/>
        <v>4.0485112608824467</v>
      </c>
      <c r="D3295" s="34">
        <f t="shared" si="209"/>
        <v>0.10107787911978681</v>
      </c>
    </row>
    <row r="3296" spans="1:4">
      <c r="A3296" s="7">
        <f t="shared" si="207"/>
        <v>1644.5</v>
      </c>
      <c r="B3296" s="4">
        <f t="shared" si="206"/>
        <v>0.29059462592749008</v>
      </c>
      <c r="C3296" s="4">
        <f t="shared" si="208"/>
        <v>4.0509978862280827</v>
      </c>
      <c r="D3296" s="34">
        <f t="shared" si="209"/>
        <v>0.10110512334980147</v>
      </c>
    </row>
    <row r="3297" spans="1:4">
      <c r="A3297" s="7">
        <f t="shared" si="207"/>
        <v>1645</v>
      </c>
      <c r="B3297" s="4">
        <f t="shared" si="206"/>
        <v>0.29069473155533476</v>
      </c>
      <c r="C3297" s="4">
        <f t="shared" si="208"/>
        <v>4.0534857363517354</v>
      </c>
      <c r="D3297" s="34">
        <f t="shared" si="209"/>
        <v>0.10113237667369548</v>
      </c>
    </row>
    <row r="3298" spans="1:4">
      <c r="A3298" s="7">
        <f t="shared" si="207"/>
        <v>1645.5</v>
      </c>
      <c r="B3298" s="4">
        <f t="shared" si="206"/>
        <v>0.2907948449479234</v>
      </c>
      <c r="C3298" s="4">
        <f t="shared" si="208"/>
        <v>4.0559748118566645</v>
      </c>
      <c r="D3298" s="34">
        <f t="shared" si="209"/>
        <v>0.10115963909473058</v>
      </c>
    </row>
    <row r="3299" spans="1:4">
      <c r="A3299" s="7">
        <f t="shared" si="207"/>
        <v>1646</v>
      </c>
      <c r="B3299" s="4">
        <f t="shared" si="206"/>
        <v>0.29089496610585819</v>
      </c>
      <c r="C3299" s="4">
        <f t="shared" si="208"/>
        <v>4.0584651133464282</v>
      </c>
      <c r="D3299" s="34">
        <f t="shared" si="209"/>
        <v>0.10118691061616975</v>
      </c>
    </row>
    <row r="3300" spans="1:4">
      <c r="A3300" s="7">
        <f t="shared" si="207"/>
        <v>1646.5</v>
      </c>
      <c r="B3300" s="4">
        <f t="shared" si="206"/>
        <v>0.2909950950297413</v>
      </c>
      <c r="C3300" s="4">
        <f t="shared" si="208"/>
        <v>4.0609566414248786</v>
      </c>
      <c r="D3300" s="34">
        <f t="shared" si="209"/>
        <v>0.10121419124127716</v>
      </c>
    </row>
    <row r="3301" spans="1:4">
      <c r="A3301" s="7">
        <f t="shared" si="207"/>
        <v>1647</v>
      </c>
      <c r="B3301" s="4">
        <f t="shared" si="206"/>
        <v>0.29109523172017537</v>
      </c>
      <c r="C3301" s="4">
        <f t="shared" si="208"/>
        <v>4.0634493966961687</v>
      </c>
      <c r="D3301" s="34">
        <f t="shared" si="209"/>
        <v>0.10124148097331812</v>
      </c>
    </row>
    <row r="3302" spans="1:4">
      <c r="A3302" s="7">
        <f t="shared" si="207"/>
        <v>1647.5</v>
      </c>
      <c r="B3302" s="4">
        <f t="shared" si="206"/>
        <v>0.29119537617776281</v>
      </c>
      <c r="C3302" s="4">
        <f t="shared" si="208"/>
        <v>4.0659433797647475</v>
      </c>
      <c r="D3302" s="34">
        <f t="shared" si="209"/>
        <v>0.10126877981555922</v>
      </c>
    </row>
    <row r="3303" spans="1:4">
      <c r="A3303" s="7">
        <f t="shared" si="207"/>
        <v>1648</v>
      </c>
      <c r="B3303" s="4">
        <f t="shared" si="206"/>
        <v>0.2912955284031058</v>
      </c>
      <c r="C3303" s="4">
        <f t="shared" si="208"/>
        <v>4.0684385912353616</v>
      </c>
      <c r="D3303" s="34">
        <f t="shared" si="209"/>
        <v>0.10129608777126835</v>
      </c>
    </row>
    <row r="3304" spans="1:4">
      <c r="A3304" s="7">
        <f t="shared" si="207"/>
        <v>1648.5</v>
      </c>
      <c r="B3304" s="4">
        <f t="shared" si="206"/>
        <v>0.29139568839680696</v>
      </c>
      <c r="C3304" s="4">
        <f t="shared" si="208"/>
        <v>4.0709350317130566</v>
      </c>
      <c r="D3304" s="34">
        <f t="shared" si="209"/>
        <v>0.10132340484371455</v>
      </c>
    </row>
    <row r="3305" spans="1:4">
      <c r="A3305" s="7">
        <f t="shared" si="207"/>
        <v>1649</v>
      </c>
      <c r="B3305" s="4">
        <f t="shared" si="206"/>
        <v>0.29149585615946938</v>
      </c>
      <c r="C3305" s="4">
        <f t="shared" si="208"/>
        <v>4.0734327018031742</v>
      </c>
      <c r="D3305" s="34">
        <f t="shared" si="209"/>
        <v>0.10135073103616783</v>
      </c>
    </row>
    <row r="3306" spans="1:4">
      <c r="A3306" s="7">
        <f t="shared" si="207"/>
        <v>1649.5</v>
      </c>
      <c r="B3306" s="4">
        <f t="shared" si="206"/>
        <v>0.29159603169169479</v>
      </c>
      <c r="C3306" s="4">
        <f t="shared" si="208"/>
        <v>4.075931602111357</v>
      </c>
      <c r="D3306" s="34">
        <f t="shared" si="209"/>
        <v>0.10137806635190007</v>
      </c>
    </row>
    <row r="3307" spans="1:4">
      <c r="A3307" s="7">
        <f t="shared" si="207"/>
        <v>1650</v>
      </c>
      <c r="B3307" s="4">
        <f t="shared" si="206"/>
        <v>0.29169621499408627</v>
      </c>
      <c r="C3307" s="4">
        <f t="shared" si="208"/>
        <v>4.0784317332435434</v>
      </c>
      <c r="D3307" s="34">
        <f t="shared" si="209"/>
        <v>0.10140541079418378</v>
      </c>
    </row>
    <row r="3308" spans="1:4">
      <c r="A3308" s="7">
        <f t="shared" si="207"/>
        <v>1650.5</v>
      </c>
      <c r="B3308" s="4">
        <f t="shared" si="206"/>
        <v>0.29179640606724666</v>
      </c>
      <c r="C3308" s="4">
        <f t="shared" si="208"/>
        <v>4.0809330958059711</v>
      </c>
      <c r="D3308" s="34">
        <f t="shared" si="209"/>
        <v>0.10143276436629281</v>
      </c>
    </row>
    <row r="3309" spans="1:4">
      <c r="A3309" s="7">
        <f t="shared" si="207"/>
        <v>1651</v>
      </c>
      <c r="B3309" s="4">
        <f t="shared" si="206"/>
        <v>0.29189660491177838</v>
      </c>
      <c r="C3309" s="4">
        <f t="shared" si="208"/>
        <v>4.0834356904051772</v>
      </c>
      <c r="D3309" s="34">
        <f t="shared" si="209"/>
        <v>0.10146012707150248</v>
      </c>
    </row>
    <row r="3310" spans="1:4">
      <c r="A3310" s="7">
        <f t="shared" si="207"/>
        <v>1651.5</v>
      </c>
      <c r="B3310" s="4">
        <f t="shared" si="206"/>
        <v>0.29199681152828449</v>
      </c>
      <c r="C3310" s="4">
        <f t="shared" si="208"/>
        <v>4.0859395176479953</v>
      </c>
      <c r="D3310" s="34">
        <f t="shared" si="209"/>
        <v>0.101487498913089</v>
      </c>
    </row>
    <row r="3311" spans="1:4">
      <c r="A3311" s="7">
        <f t="shared" si="207"/>
        <v>1652</v>
      </c>
      <c r="B3311" s="4">
        <f t="shared" si="206"/>
        <v>0.29209702591736764</v>
      </c>
      <c r="C3311" s="4">
        <f t="shared" si="208"/>
        <v>4.0884445781415604</v>
      </c>
      <c r="D3311" s="34">
        <f t="shared" si="209"/>
        <v>0.10151487989433011</v>
      </c>
    </row>
    <row r="3312" spans="1:4">
      <c r="A3312" s="7">
        <f t="shared" si="207"/>
        <v>1652.5</v>
      </c>
      <c r="B3312" s="4">
        <f t="shared" si="206"/>
        <v>0.29219724807963088</v>
      </c>
      <c r="C3312" s="4">
        <f t="shared" si="208"/>
        <v>4.0909508724933055</v>
      </c>
      <c r="D3312" s="34">
        <f t="shared" si="209"/>
        <v>0.10154227001850454</v>
      </c>
    </row>
    <row r="3313" spans="1:4">
      <c r="A3313" s="7">
        <f t="shared" si="207"/>
        <v>1653</v>
      </c>
      <c r="B3313" s="4">
        <f t="shared" si="206"/>
        <v>0.29229747801567707</v>
      </c>
      <c r="C3313" s="4">
        <f t="shared" si="208"/>
        <v>4.0934584013109632</v>
      </c>
      <c r="D3313" s="34">
        <f t="shared" si="209"/>
        <v>0.1015696692888924</v>
      </c>
    </row>
    <row r="3314" spans="1:4">
      <c r="A3314" s="7">
        <f t="shared" si="207"/>
        <v>1653.5</v>
      </c>
      <c r="B3314" s="4">
        <f t="shared" si="206"/>
        <v>0.29239771572610906</v>
      </c>
      <c r="C3314" s="4">
        <f t="shared" si="208"/>
        <v>4.0959671652025644</v>
      </c>
      <c r="D3314" s="34">
        <f t="shared" si="209"/>
        <v>0.10159707770877498</v>
      </c>
    </row>
    <row r="3315" spans="1:4">
      <c r="A3315" s="7">
        <f t="shared" si="207"/>
        <v>1654</v>
      </c>
      <c r="B3315" s="4">
        <f t="shared" si="206"/>
        <v>0.29249796121153016</v>
      </c>
      <c r="C3315" s="4">
        <f t="shared" si="208"/>
        <v>4.0984771647764386</v>
      </c>
      <c r="D3315" s="34">
        <f t="shared" si="209"/>
        <v>0.10162449528143463</v>
      </c>
    </row>
    <row r="3316" spans="1:4">
      <c r="A3316" s="7">
        <f t="shared" si="207"/>
        <v>1654.5</v>
      </c>
      <c r="B3316" s="4">
        <f t="shared" si="206"/>
        <v>0.29259821447254297</v>
      </c>
      <c r="C3316" s="4">
        <f t="shared" si="208"/>
        <v>4.1009884006412198</v>
      </c>
      <c r="D3316" s="34">
        <f t="shared" si="209"/>
        <v>0.1016519220101554</v>
      </c>
    </row>
    <row r="3317" spans="1:4">
      <c r="A3317" s="7">
        <f t="shared" si="207"/>
        <v>1655</v>
      </c>
      <c r="B3317" s="4">
        <f t="shared" si="206"/>
        <v>0.29269847550975103</v>
      </c>
      <c r="C3317" s="4">
        <f t="shared" si="208"/>
        <v>4.1035008734058369</v>
      </c>
      <c r="D3317" s="34">
        <f t="shared" si="209"/>
        <v>0.10167935789822198</v>
      </c>
    </row>
    <row r="3318" spans="1:4">
      <c r="A3318" s="7">
        <f t="shared" si="207"/>
        <v>1655.5</v>
      </c>
      <c r="B3318" s="4">
        <f t="shared" si="206"/>
        <v>0.29279874432375763</v>
      </c>
      <c r="C3318" s="4">
        <f t="shared" si="208"/>
        <v>4.1060145836795208</v>
      </c>
      <c r="D3318" s="34">
        <f t="shared" si="209"/>
        <v>0.10170680294892059</v>
      </c>
    </row>
    <row r="3319" spans="1:4">
      <c r="A3319" s="7">
        <f t="shared" si="207"/>
        <v>1656</v>
      </c>
      <c r="B3319" s="4">
        <f t="shared" si="206"/>
        <v>0.2928990209151654</v>
      </c>
      <c r="C3319" s="4">
        <f t="shared" si="208"/>
        <v>4.1085295320718007</v>
      </c>
      <c r="D3319" s="34">
        <f t="shared" si="209"/>
        <v>0.1017342571655388</v>
      </c>
    </row>
    <row r="3320" spans="1:4">
      <c r="A3320" s="7">
        <f t="shared" si="207"/>
        <v>1656.5</v>
      </c>
      <c r="B3320" s="4">
        <f t="shared" si="206"/>
        <v>0.29299930528457807</v>
      </c>
      <c r="C3320" s="4">
        <f t="shared" si="208"/>
        <v>4.1110457191925089</v>
      </c>
      <c r="D3320" s="34">
        <f t="shared" si="209"/>
        <v>0.10176172055136512</v>
      </c>
    </row>
    <row r="3321" spans="1:4">
      <c r="A3321" s="7">
        <f t="shared" si="207"/>
        <v>1657</v>
      </c>
      <c r="B3321" s="4">
        <f t="shared" si="206"/>
        <v>0.29309959743259895</v>
      </c>
      <c r="C3321" s="4">
        <f t="shared" si="208"/>
        <v>4.1135631456517752</v>
      </c>
      <c r="D3321" s="34">
        <f t="shared" si="209"/>
        <v>0.10178919310968941</v>
      </c>
    </row>
    <row r="3322" spans="1:4">
      <c r="A3322" s="7">
        <f t="shared" si="207"/>
        <v>1657.5</v>
      </c>
      <c r="B3322" s="4">
        <f t="shared" si="206"/>
        <v>0.29319989735983087</v>
      </c>
      <c r="C3322" s="4">
        <f t="shared" si="208"/>
        <v>4.1160818120600311</v>
      </c>
      <c r="D3322" s="34">
        <f t="shared" si="209"/>
        <v>0.10181667484380297</v>
      </c>
    </row>
    <row r="3323" spans="1:4">
      <c r="A3323" s="7">
        <f t="shared" si="207"/>
        <v>1658</v>
      </c>
      <c r="B3323" s="4">
        <f t="shared" si="206"/>
        <v>0.29330020506687782</v>
      </c>
      <c r="C3323" s="4">
        <f t="shared" si="208"/>
        <v>4.1186017190280104</v>
      </c>
      <c r="D3323" s="34">
        <f t="shared" si="209"/>
        <v>0.10184416575699795</v>
      </c>
    </row>
    <row r="3324" spans="1:4">
      <c r="A3324" s="7">
        <f t="shared" si="207"/>
        <v>1658.5</v>
      </c>
      <c r="B3324" s="4">
        <f t="shared" si="206"/>
        <v>0.29340052055434307</v>
      </c>
      <c r="C3324" s="4">
        <f t="shared" si="208"/>
        <v>4.1211228671667444</v>
      </c>
      <c r="D3324" s="34">
        <f t="shared" si="209"/>
        <v>0.10187166585256792</v>
      </c>
    </row>
    <row r="3325" spans="1:4">
      <c r="A3325" s="7">
        <f t="shared" si="207"/>
        <v>1659</v>
      </c>
      <c r="B3325" s="4">
        <f t="shared" si="206"/>
        <v>0.29350084382283015</v>
      </c>
      <c r="C3325" s="4">
        <f t="shared" si="208"/>
        <v>4.1236452570875679</v>
      </c>
      <c r="D3325" s="34">
        <f t="shared" si="209"/>
        <v>0.10189917513380772</v>
      </c>
    </row>
    <row r="3326" spans="1:4">
      <c r="A3326" s="7">
        <f t="shared" si="207"/>
        <v>1659.5</v>
      </c>
      <c r="B3326" s="4">
        <f t="shared" si="206"/>
        <v>0.29360117487294235</v>
      </c>
      <c r="C3326" s="4">
        <f t="shared" si="208"/>
        <v>4.1261688894021153</v>
      </c>
      <c r="D3326" s="34">
        <f t="shared" si="209"/>
        <v>0.10192669360401345</v>
      </c>
    </row>
    <row r="3327" spans="1:4">
      <c r="A3327" s="7">
        <f t="shared" si="207"/>
        <v>1660</v>
      </c>
      <c r="B3327" s="4">
        <f t="shared" si="206"/>
        <v>0.29370151370528341</v>
      </c>
      <c r="C3327" s="4">
        <f t="shared" si="208"/>
        <v>4.1286937647223239</v>
      </c>
      <c r="D3327" s="34">
        <f t="shared" si="209"/>
        <v>0.10195422126648232</v>
      </c>
    </row>
    <row r="3328" spans="1:4">
      <c r="A3328" s="7">
        <f t="shared" si="207"/>
        <v>1660.5</v>
      </c>
      <c r="B3328" s="4">
        <f t="shared" si="206"/>
        <v>0.29380186032045708</v>
      </c>
      <c r="C3328" s="4">
        <f t="shared" si="208"/>
        <v>4.1312198836604308</v>
      </c>
      <c r="D3328" s="34">
        <f t="shared" si="209"/>
        <v>0.10198175812451279</v>
      </c>
    </row>
    <row r="3329" spans="1:4">
      <c r="A3329" s="7">
        <f t="shared" si="207"/>
        <v>1661</v>
      </c>
      <c r="B3329" s="4">
        <f t="shared" si="206"/>
        <v>0.29390221471906686</v>
      </c>
      <c r="C3329" s="4">
        <f t="shared" si="208"/>
        <v>4.1337472468289764</v>
      </c>
      <c r="D3329" s="34">
        <f t="shared" si="209"/>
        <v>0.10200930418140468</v>
      </c>
    </row>
    <row r="3330" spans="1:4">
      <c r="A3330" s="7">
        <f t="shared" si="207"/>
        <v>1661.5</v>
      </c>
      <c r="B3330" s="4">
        <f t="shared" si="206"/>
        <v>0.29400257690171672</v>
      </c>
      <c r="C3330" s="4">
        <f t="shared" si="208"/>
        <v>4.1362758548408012</v>
      </c>
      <c r="D3330" s="34">
        <f t="shared" si="209"/>
        <v>0.10203685944045883</v>
      </c>
    </row>
    <row r="3331" spans="1:4">
      <c r="A3331" s="7">
        <f t="shared" si="207"/>
        <v>1662</v>
      </c>
      <c r="B3331" s="4">
        <f t="shared" si="206"/>
        <v>0.29410294686901017</v>
      </c>
      <c r="C3331" s="4">
        <f t="shared" si="208"/>
        <v>4.1388057083090484</v>
      </c>
      <c r="D3331" s="34">
        <f t="shared" si="209"/>
        <v>0.10206442390497757</v>
      </c>
    </row>
    <row r="3332" spans="1:4">
      <c r="A3332" s="7">
        <f t="shared" si="207"/>
        <v>1662.5</v>
      </c>
      <c r="B3332" s="4">
        <f t="shared" si="206"/>
        <v>0.29420332462155097</v>
      </c>
      <c r="C3332" s="4">
        <f t="shared" si="208"/>
        <v>4.1413368078471615</v>
      </c>
      <c r="D3332" s="34">
        <f t="shared" si="209"/>
        <v>0.10209199757826432</v>
      </c>
    </row>
    <row r="3333" spans="1:4">
      <c r="A3333" s="7">
        <f t="shared" si="207"/>
        <v>1663</v>
      </c>
      <c r="B3333" s="4">
        <f t="shared" si="206"/>
        <v>0.29430371015994328</v>
      </c>
      <c r="C3333" s="4">
        <f t="shared" si="208"/>
        <v>4.1438691540688897</v>
      </c>
      <c r="D3333" s="34">
        <f t="shared" si="209"/>
        <v>0.10211958046362368</v>
      </c>
    </row>
    <row r="3334" spans="1:4">
      <c r="A3334" s="7">
        <f t="shared" si="207"/>
        <v>1663.5</v>
      </c>
      <c r="B3334" s="4">
        <f t="shared" si="206"/>
        <v>0.29440410348479085</v>
      </c>
      <c r="C3334" s="4">
        <f t="shared" si="208"/>
        <v>4.1464027475882803</v>
      </c>
      <c r="D3334" s="34">
        <f t="shared" si="209"/>
        <v>0.10214717256436157</v>
      </c>
    </row>
    <row r="3335" spans="1:4">
      <c r="A3335" s="7">
        <f t="shared" si="207"/>
        <v>1664</v>
      </c>
      <c r="B3335" s="4">
        <f t="shared" si="206"/>
        <v>0.29450450459669764</v>
      </c>
      <c r="C3335" s="4">
        <f t="shared" si="208"/>
        <v>4.1489375890196865</v>
      </c>
      <c r="D3335" s="34">
        <f t="shared" si="209"/>
        <v>0.10217477388378517</v>
      </c>
    </row>
    <row r="3336" spans="1:4">
      <c r="A3336" s="7">
        <f t="shared" si="207"/>
        <v>1664.5</v>
      </c>
      <c r="B3336" s="4">
        <f t="shared" si="206"/>
        <v>0.29460491349626783</v>
      </c>
      <c r="C3336" s="4">
        <f t="shared" si="208"/>
        <v>4.1514736789777613</v>
      </c>
      <c r="D3336" s="34">
        <f t="shared" si="209"/>
        <v>0.10220238442520276</v>
      </c>
    </row>
    <row r="3337" spans="1:4">
      <c r="A3337" s="7">
        <f t="shared" si="207"/>
        <v>1665</v>
      </c>
      <c r="B3337" s="4">
        <f t="shared" si="206"/>
        <v>0.29470533018410516</v>
      </c>
      <c r="C3337" s="4">
        <f t="shared" si="208"/>
        <v>4.1540110180774636</v>
      </c>
      <c r="D3337" s="34">
        <f t="shared" si="209"/>
        <v>0.10223000419192411</v>
      </c>
    </row>
    <row r="3338" spans="1:4">
      <c r="A3338" s="7">
        <f t="shared" si="207"/>
        <v>1665.5</v>
      </c>
      <c r="B3338" s="4">
        <f t="shared" ref="B3338:B3401" si="210">(EXP($B$3*A3338*10^6))-1</f>
        <v>0.29480575466081405</v>
      </c>
      <c r="C3338" s="4">
        <f t="shared" si="208"/>
        <v>4.1565496069340524</v>
      </c>
      <c r="D3338" s="34">
        <f t="shared" si="209"/>
        <v>0.10225763318725994</v>
      </c>
    </row>
    <row r="3339" spans="1:4">
      <c r="A3339" s="7">
        <f t="shared" si="207"/>
        <v>1666</v>
      </c>
      <c r="B3339" s="4">
        <f t="shared" si="210"/>
        <v>0.29490618692699822</v>
      </c>
      <c r="C3339" s="4">
        <f t="shared" si="208"/>
        <v>4.1590894461630903</v>
      </c>
      <c r="D3339" s="34">
        <f t="shared" si="209"/>
        <v>0.10228527141452248</v>
      </c>
    </row>
    <row r="3340" spans="1:4">
      <c r="A3340" s="7">
        <f t="shared" si="207"/>
        <v>1666.5</v>
      </c>
      <c r="B3340" s="4">
        <f t="shared" si="210"/>
        <v>0.2950066269832623</v>
      </c>
      <c r="C3340" s="4">
        <f t="shared" si="208"/>
        <v>4.1616305363804447</v>
      </c>
      <c r="D3340" s="34">
        <f t="shared" si="209"/>
        <v>0.10231291887702494</v>
      </c>
    </row>
    <row r="3341" spans="1:4">
      <c r="A3341" s="7">
        <f t="shared" si="207"/>
        <v>1667</v>
      </c>
      <c r="B3341" s="4">
        <f t="shared" si="210"/>
        <v>0.29510707483021048</v>
      </c>
      <c r="C3341" s="4">
        <f t="shared" si="208"/>
        <v>4.1641728782022849</v>
      </c>
      <c r="D3341" s="34">
        <f t="shared" si="209"/>
        <v>0.10234057557808189</v>
      </c>
    </row>
    <row r="3342" spans="1:4">
      <c r="A3342" s="7">
        <f t="shared" ref="A3342:A3405" si="211">A3341+0.5</f>
        <v>1667.5</v>
      </c>
      <c r="B3342" s="4">
        <f t="shared" si="210"/>
        <v>0.29520753046844672</v>
      </c>
      <c r="C3342" s="4">
        <f t="shared" ref="C3342:C3405" si="212">(EXP($B$4*A3342*10^6))-1</f>
        <v>4.166716472245084</v>
      </c>
      <c r="D3342" s="34">
        <f t="shared" ref="D3342:D3405" si="213">(1/137.88)*(C3342/B3342)</f>
        <v>0.10236824152100925</v>
      </c>
    </row>
    <row r="3343" spans="1:4">
      <c r="A3343" s="7">
        <f t="shared" si="211"/>
        <v>1668</v>
      </c>
      <c r="B3343" s="4">
        <f t="shared" si="210"/>
        <v>0.29530799389857587</v>
      </c>
      <c r="C3343" s="4">
        <f t="shared" si="212"/>
        <v>4.1692613191256189</v>
      </c>
      <c r="D3343" s="34">
        <f t="shared" si="213"/>
        <v>0.1023959167091239</v>
      </c>
    </row>
    <row r="3344" spans="1:4">
      <c r="A3344" s="7">
        <f t="shared" si="211"/>
        <v>1668.5</v>
      </c>
      <c r="B3344" s="4">
        <f t="shared" si="210"/>
        <v>0.29540846512120189</v>
      </c>
      <c r="C3344" s="4">
        <f t="shared" si="212"/>
        <v>4.1718074194609702</v>
      </c>
      <c r="D3344" s="34">
        <f t="shared" si="213"/>
        <v>0.10242360114574428</v>
      </c>
    </row>
    <row r="3345" spans="1:4">
      <c r="A3345" s="7">
        <f t="shared" si="211"/>
        <v>1669</v>
      </c>
      <c r="B3345" s="4">
        <f t="shared" si="210"/>
        <v>0.29550894413692919</v>
      </c>
      <c r="C3345" s="4">
        <f t="shared" si="212"/>
        <v>4.1743547738685205</v>
      </c>
      <c r="D3345" s="34">
        <f t="shared" si="213"/>
        <v>0.10245129483418988</v>
      </c>
    </row>
    <row r="3346" spans="1:4">
      <c r="A3346" s="7">
        <f t="shared" si="211"/>
        <v>1669.5</v>
      </c>
      <c r="B3346" s="4">
        <f t="shared" si="210"/>
        <v>0.29560943094636261</v>
      </c>
      <c r="C3346" s="4">
        <f t="shared" si="212"/>
        <v>4.1769033829659605</v>
      </c>
      <c r="D3346" s="34">
        <f t="shared" si="213"/>
        <v>0.10247899777778141</v>
      </c>
    </row>
    <row r="3347" spans="1:4">
      <c r="A3347" s="7">
        <f t="shared" si="211"/>
        <v>1670</v>
      </c>
      <c r="B3347" s="4">
        <f t="shared" si="210"/>
        <v>0.29570992555010633</v>
      </c>
      <c r="C3347" s="4">
        <f t="shared" si="212"/>
        <v>4.1794532473712831</v>
      </c>
      <c r="D3347" s="34">
        <f t="shared" si="213"/>
        <v>0.10250670997984097</v>
      </c>
    </row>
    <row r="3348" spans="1:4">
      <c r="A3348" s="7">
        <f t="shared" si="211"/>
        <v>1670.5</v>
      </c>
      <c r="B3348" s="4">
        <f t="shared" si="210"/>
        <v>0.295810427948765</v>
      </c>
      <c r="C3348" s="4">
        <f t="shared" si="212"/>
        <v>4.1820043677027847</v>
      </c>
      <c r="D3348" s="34">
        <f t="shared" si="213"/>
        <v>0.10253443144369181</v>
      </c>
    </row>
    <row r="3349" spans="1:4">
      <c r="A3349" s="7">
        <f t="shared" si="211"/>
        <v>1671</v>
      </c>
      <c r="B3349" s="4">
        <f t="shared" si="210"/>
        <v>0.29591093814294345</v>
      </c>
      <c r="C3349" s="4">
        <f t="shared" si="212"/>
        <v>4.1845567445790666</v>
      </c>
      <c r="D3349" s="34">
        <f t="shared" si="213"/>
        <v>0.10256216217265832</v>
      </c>
    </row>
    <row r="3350" spans="1:4">
      <c r="A3350" s="7">
        <f t="shared" si="211"/>
        <v>1671.5</v>
      </c>
      <c r="B3350" s="4">
        <f t="shared" si="210"/>
        <v>0.29601145613324609</v>
      </c>
      <c r="C3350" s="4">
        <f t="shared" si="212"/>
        <v>4.1871103786190362</v>
      </c>
      <c r="D3350" s="34">
        <f t="shared" si="213"/>
        <v>0.10258990217006636</v>
      </c>
    </row>
    <row r="3351" spans="1:4">
      <c r="A3351" s="7">
        <f t="shared" si="211"/>
        <v>1672</v>
      </c>
      <c r="B3351" s="4">
        <f t="shared" si="210"/>
        <v>0.29611198192027777</v>
      </c>
      <c r="C3351" s="4">
        <f t="shared" si="212"/>
        <v>4.1896652704419033</v>
      </c>
      <c r="D3351" s="34">
        <f t="shared" si="213"/>
        <v>0.10261765143924284</v>
      </c>
    </row>
    <row r="3352" spans="1:4">
      <c r="A3352" s="7">
        <f t="shared" si="211"/>
        <v>1672.5</v>
      </c>
      <c r="B3352" s="4">
        <f t="shared" si="210"/>
        <v>0.29621251550464311</v>
      </c>
      <c r="C3352" s="4">
        <f t="shared" si="212"/>
        <v>4.1922214206671864</v>
      </c>
      <c r="D3352" s="34">
        <f t="shared" si="213"/>
        <v>0.10264540998351608</v>
      </c>
    </row>
    <row r="3353" spans="1:4">
      <c r="A3353" s="7">
        <f t="shared" si="211"/>
        <v>1673</v>
      </c>
      <c r="B3353" s="4">
        <f t="shared" si="210"/>
        <v>0.29631305688694698</v>
      </c>
      <c r="C3353" s="4">
        <f t="shared" si="212"/>
        <v>4.1947788299147053</v>
      </c>
      <c r="D3353" s="34">
        <f t="shared" si="213"/>
        <v>0.10267317780621549</v>
      </c>
    </row>
    <row r="3354" spans="1:4">
      <c r="A3354" s="7">
        <f t="shared" si="211"/>
        <v>1673.5</v>
      </c>
      <c r="B3354" s="4">
        <f t="shared" si="210"/>
        <v>0.29641360606779421</v>
      </c>
      <c r="C3354" s="4">
        <f t="shared" si="212"/>
        <v>4.197337498804588</v>
      </c>
      <c r="D3354" s="34">
        <f t="shared" si="213"/>
        <v>0.10270095491067187</v>
      </c>
    </row>
    <row r="3355" spans="1:4">
      <c r="A3355" s="7">
        <f t="shared" si="211"/>
        <v>1674</v>
      </c>
      <c r="B3355" s="4">
        <f t="shared" si="210"/>
        <v>0.29651416304778988</v>
      </c>
      <c r="C3355" s="4">
        <f t="shared" si="212"/>
        <v>4.1998974279572652</v>
      </c>
      <c r="D3355" s="34">
        <f t="shared" si="213"/>
        <v>0.10272874130021704</v>
      </c>
    </row>
    <row r="3356" spans="1:4">
      <c r="A3356" s="7">
        <f t="shared" si="211"/>
        <v>1674.5</v>
      </c>
      <c r="B3356" s="4">
        <f t="shared" si="210"/>
        <v>0.29661472782753862</v>
      </c>
      <c r="C3356" s="4">
        <f t="shared" si="212"/>
        <v>4.202458617993476</v>
      </c>
      <c r="D3356" s="34">
        <f t="shared" si="213"/>
        <v>0.10275653697818438</v>
      </c>
    </row>
    <row r="3357" spans="1:4">
      <c r="A3357" s="7">
        <f t="shared" si="211"/>
        <v>1675</v>
      </c>
      <c r="B3357" s="4">
        <f t="shared" si="210"/>
        <v>0.29671530040764571</v>
      </c>
      <c r="C3357" s="4">
        <f t="shared" si="212"/>
        <v>4.2050210695342614</v>
      </c>
      <c r="D3357" s="34">
        <f t="shared" si="213"/>
        <v>0.10278434194790818</v>
      </c>
    </row>
    <row r="3358" spans="1:4">
      <c r="A3358" s="7">
        <f t="shared" si="211"/>
        <v>1675.5</v>
      </c>
      <c r="B3358" s="4">
        <f t="shared" si="210"/>
        <v>0.29681588078871601</v>
      </c>
      <c r="C3358" s="4">
        <f t="shared" si="212"/>
        <v>4.2075847832009741</v>
      </c>
      <c r="D3358" s="34">
        <f t="shared" si="213"/>
        <v>0.10281215621272431</v>
      </c>
    </row>
    <row r="3359" spans="1:4">
      <c r="A3359" s="7">
        <f t="shared" si="211"/>
        <v>1676</v>
      </c>
      <c r="B3359" s="4">
        <f t="shared" si="210"/>
        <v>0.29691646897135482</v>
      </c>
      <c r="C3359" s="4">
        <f t="shared" si="212"/>
        <v>4.2101497596152671</v>
      </c>
      <c r="D3359" s="34">
        <f t="shared" si="213"/>
        <v>0.10283997977596958</v>
      </c>
    </row>
    <row r="3360" spans="1:4">
      <c r="A3360" s="7">
        <f t="shared" si="211"/>
        <v>1676.5</v>
      </c>
      <c r="B3360" s="4">
        <f t="shared" si="210"/>
        <v>0.29701706495616698</v>
      </c>
      <c r="C3360" s="4">
        <f t="shared" si="212"/>
        <v>4.2127159993991024</v>
      </c>
      <c r="D3360" s="34">
        <f t="shared" si="213"/>
        <v>0.1028678126409823</v>
      </c>
    </row>
    <row r="3361" spans="1:4">
      <c r="A3361" s="7">
        <f t="shared" si="211"/>
        <v>1677</v>
      </c>
      <c r="B3361" s="4">
        <f t="shared" si="210"/>
        <v>0.297117668743758</v>
      </c>
      <c r="C3361" s="4">
        <f t="shared" si="212"/>
        <v>4.2152835031747484</v>
      </c>
      <c r="D3361" s="34">
        <f t="shared" si="213"/>
        <v>0.10289565481110183</v>
      </c>
    </row>
    <row r="3362" spans="1:4">
      <c r="A3362" s="7">
        <f t="shared" si="211"/>
        <v>1677.5</v>
      </c>
      <c r="B3362" s="4">
        <f t="shared" si="210"/>
        <v>0.29721828033473252</v>
      </c>
      <c r="C3362" s="4">
        <f t="shared" si="212"/>
        <v>4.2178522715647802</v>
      </c>
      <c r="D3362" s="34">
        <f t="shared" si="213"/>
        <v>0.10292350628966906</v>
      </c>
    </row>
    <row r="3363" spans="1:4">
      <c r="A3363" s="7">
        <f t="shared" si="211"/>
        <v>1678</v>
      </c>
      <c r="B3363" s="4">
        <f t="shared" si="210"/>
        <v>0.2973188997296965</v>
      </c>
      <c r="C3363" s="4">
        <f t="shared" si="212"/>
        <v>4.2204223051920771</v>
      </c>
      <c r="D3363" s="34">
        <f t="shared" si="213"/>
        <v>0.10295136708002572</v>
      </c>
    </row>
    <row r="3364" spans="1:4">
      <c r="A3364" s="7">
        <f t="shared" si="211"/>
        <v>1678.5</v>
      </c>
      <c r="B3364" s="4">
        <f t="shared" si="210"/>
        <v>0.297419526929255</v>
      </c>
      <c r="C3364" s="4">
        <f t="shared" si="212"/>
        <v>4.2229936046798278</v>
      </c>
      <c r="D3364" s="34">
        <f t="shared" si="213"/>
        <v>0.10297923718551506</v>
      </c>
    </row>
    <row r="3365" spans="1:4">
      <c r="A3365" s="7">
        <f t="shared" si="211"/>
        <v>1679</v>
      </c>
      <c r="B3365" s="4">
        <f t="shared" si="210"/>
        <v>0.29752016193401332</v>
      </c>
      <c r="C3365" s="4">
        <f t="shared" si="212"/>
        <v>4.2255661706515282</v>
      </c>
      <c r="D3365" s="34">
        <f t="shared" si="213"/>
        <v>0.10300711660948161</v>
      </c>
    </row>
    <row r="3366" spans="1:4">
      <c r="A3366" s="7">
        <f t="shared" si="211"/>
        <v>1679.5</v>
      </c>
      <c r="B3366" s="4">
        <f t="shared" si="210"/>
        <v>0.29762080474457675</v>
      </c>
      <c r="C3366" s="4">
        <f t="shared" si="212"/>
        <v>4.2281400037309798</v>
      </c>
      <c r="D3366" s="34">
        <f t="shared" si="213"/>
        <v>0.1030350053552711</v>
      </c>
    </row>
    <row r="3367" spans="1:4">
      <c r="A3367" s="7">
        <f t="shared" si="211"/>
        <v>1680</v>
      </c>
      <c r="B3367" s="4">
        <f t="shared" si="210"/>
        <v>0.29772145536155104</v>
      </c>
      <c r="C3367" s="4">
        <f t="shared" si="212"/>
        <v>4.2307151045422904</v>
      </c>
      <c r="D3367" s="34">
        <f t="shared" si="213"/>
        <v>0.10306290342623037</v>
      </c>
    </row>
    <row r="3368" spans="1:4">
      <c r="A3368" s="7">
        <f t="shared" si="211"/>
        <v>1680.5</v>
      </c>
      <c r="B3368" s="4">
        <f t="shared" si="210"/>
        <v>0.29782211378554169</v>
      </c>
      <c r="C3368" s="4">
        <f t="shared" si="212"/>
        <v>4.2332914737098788</v>
      </c>
      <c r="D3368" s="34">
        <f t="shared" si="213"/>
        <v>0.10309081082570765</v>
      </c>
    </row>
    <row r="3369" spans="1:4">
      <c r="A3369" s="7">
        <f t="shared" si="211"/>
        <v>1681</v>
      </c>
      <c r="B3369" s="4">
        <f t="shared" si="210"/>
        <v>0.297922780017154</v>
      </c>
      <c r="C3369" s="4">
        <f t="shared" si="212"/>
        <v>4.2358691118584666</v>
      </c>
      <c r="D3369" s="34">
        <f t="shared" si="213"/>
        <v>0.10311872755705243</v>
      </c>
    </row>
    <row r="3370" spans="1:4">
      <c r="A3370" s="7">
        <f t="shared" si="211"/>
        <v>1681.5</v>
      </c>
      <c r="B3370" s="4">
        <f t="shared" si="210"/>
        <v>0.29802345405699371</v>
      </c>
      <c r="C3370" s="4">
        <f t="shared" si="212"/>
        <v>4.238448019613088</v>
      </c>
      <c r="D3370" s="34">
        <f t="shared" si="213"/>
        <v>0.10314665362361544</v>
      </c>
    </row>
    <row r="3371" spans="1:4">
      <c r="A3371" s="7">
        <f t="shared" si="211"/>
        <v>1682</v>
      </c>
      <c r="B3371" s="4">
        <f t="shared" si="210"/>
        <v>0.29812413590566633</v>
      </c>
      <c r="C3371" s="4">
        <f t="shared" si="212"/>
        <v>4.2410281975990811</v>
      </c>
      <c r="D3371" s="34">
        <f t="shared" si="213"/>
        <v>0.10317458902874867</v>
      </c>
    </row>
    <row r="3372" spans="1:4">
      <c r="A3372" s="7">
        <f t="shared" si="211"/>
        <v>1682.5</v>
      </c>
      <c r="B3372" s="4">
        <f t="shared" si="210"/>
        <v>0.29822482556377783</v>
      </c>
      <c r="C3372" s="4">
        <f t="shared" si="212"/>
        <v>4.2436096464420938</v>
      </c>
      <c r="D3372" s="34">
        <f t="shared" si="213"/>
        <v>0.10320253377580522</v>
      </c>
    </row>
    <row r="3373" spans="1:4">
      <c r="A3373" s="7">
        <f t="shared" si="211"/>
        <v>1683</v>
      </c>
      <c r="B3373" s="4">
        <f t="shared" si="210"/>
        <v>0.29832552303193394</v>
      </c>
      <c r="C3373" s="4">
        <f t="shared" si="212"/>
        <v>4.2461923667680832</v>
      </c>
      <c r="D3373" s="34">
        <f t="shared" si="213"/>
        <v>0.10323048786813963</v>
      </c>
    </row>
    <row r="3374" spans="1:4">
      <c r="A3374" s="7">
        <f t="shared" si="211"/>
        <v>1683.5</v>
      </c>
      <c r="B3374" s="4">
        <f t="shared" si="210"/>
        <v>0.29842622831074017</v>
      </c>
      <c r="C3374" s="4">
        <f t="shared" si="212"/>
        <v>4.2487763592033119</v>
      </c>
      <c r="D3374" s="34">
        <f t="shared" si="213"/>
        <v>0.10325845130910764</v>
      </c>
    </row>
    <row r="3375" spans="1:4">
      <c r="A3375" s="7">
        <f t="shared" si="211"/>
        <v>1684</v>
      </c>
      <c r="B3375" s="4">
        <f t="shared" si="210"/>
        <v>0.29852694140080249</v>
      </c>
      <c r="C3375" s="4">
        <f t="shared" si="212"/>
        <v>4.2513616243743524</v>
      </c>
      <c r="D3375" s="34">
        <f t="shared" si="213"/>
        <v>0.10328642410206623</v>
      </c>
    </row>
    <row r="3376" spans="1:4">
      <c r="A3376" s="7">
        <f t="shared" si="211"/>
        <v>1684.5</v>
      </c>
      <c r="B3376" s="4">
        <f t="shared" si="210"/>
        <v>0.29862766230272686</v>
      </c>
      <c r="C3376" s="4">
        <f t="shared" si="212"/>
        <v>4.2539481629080882</v>
      </c>
      <c r="D3376" s="34">
        <f t="shared" si="213"/>
        <v>0.10331440625037365</v>
      </c>
    </row>
    <row r="3377" spans="1:4">
      <c r="A3377" s="7">
        <f t="shared" si="211"/>
        <v>1685</v>
      </c>
      <c r="B3377" s="4">
        <f t="shared" si="210"/>
        <v>0.29872839101711923</v>
      </c>
      <c r="C3377" s="4">
        <f t="shared" si="212"/>
        <v>4.2565359754317074</v>
      </c>
      <c r="D3377" s="34">
        <f t="shared" si="213"/>
        <v>0.10334239775738933</v>
      </c>
    </row>
    <row r="3378" spans="1:4">
      <c r="A3378" s="7">
        <f t="shared" si="211"/>
        <v>1685.5</v>
      </c>
      <c r="B3378" s="4">
        <f t="shared" si="210"/>
        <v>0.29882912754458557</v>
      </c>
      <c r="C3378" s="4">
        <f t="shared" si="212"/>
        <v>4.2591250625727097</v>
      </c>
      <c r="D3378" s="34">
        <f t="shared" si="213"/>
        <v>0.10337039862647408</v>
      </c>
    </row>
    <row r="3379" spans="1:4">
      <c r="A3379" s="7">
        <f t="shared" si="211"/>
        <v>1686</v>
      </c>
      <c r="B3379" s="4">
        <f t="shared" si="210"/>
        <v>0.29892987188573161</v>
      </c>
      <c r="C3379" s="4">
        <f t="shared" si="212"/>
        <v>4.2617154249589033</v>
      </c>
      <c r="D3379" s="34">
        <f t="shared" si="213"/>
        <v>0.10339840886098998</v>
      </c>
    </row>
    <row r="3380" spans="1:4">
      <c r="A3380" s="7">
        <f t="shared" si="211"/>
        <v>1686.5</v>
      </c>
      <c r="B3380" s="4">
        <f t="shared" si="210"/>
        <v>0.29903062404116376</v>
      </c>
      <c r="C3380" s="4">
        <f t="shared" si="212"/>
        <v>4.2643070632184044</v>
      </c>
      <c r="D3380" s="34">
        <f t="shared" si="213"/>
        <v>0.10342642846430017</v>
      </c>
    </row>
    <row r="3381" spans="1:4">
      <c r="A3381" s="7">
        <f t="shared" si="211"/>
        <v>1687</v>
      </c>
      <c r="B3381" s="4">
        <f t="shared" si="210"/>
        <v>0.29913138401148798</v>
      </c>
      <c r="C3381" s="4">
        <f t="shared" si="212"/>
        <v>4.2668999779796408</v>
      </c>
      <c r="D3381" s="34">
        <f t="shared" si="213"/>
        <v>0.10345445743976926</v>
      </c>
    </row>
    <row r="3382" spans="1:4">
      <c r="A3382" s="7">
        <f t="shared" si="211"/>
        <v>1687.5</v>
      </c>
      <c r="B3382" s="4">
        <f t="shared" si="210"/>
        <v>0.29923215179731066</v>
      </c>
      <c r="C3382" s="4">
        <f t="shared" si="212"/>
        <v>4.2694941698713489</v>
      </c>
      <c r="D3382" s="34">
        <f t="shared" si="213"/>
        <v>0.10348249579076298</v>
      </c>
    </row>
    <row r="3383" spans="1:4">
      <c r="A3383" s="7">
        <f t="shared" si="211"/>
        <v>1688</v>
      </c>
      <c r="B3383" s="4">
        <f t="shared" si="210"/>
        <v>0.29933292739923778</v>
      </c>
      <c r="C3383" s="4">
        <f t="shared" si="212"/>
        <v>4.2720896395225729</v>
      </c>
      <c r="D3383" s="34">
        <f t="shared" si="213"/>
        <v>0.10351054352064837</v>
      </c>
    </row>
    <row r="3384" spans="1:4">
      <c r="A3384" s="7">
        <f t="shared" si="211"/>
        <v>1688.5</v>
      </c>
      <c r="B3384" s="4">
        <f t="shared" si="210"/>
        <v>0.29943371081787551</v>
      </c>
      <c r="C3384" s="4">
        <f t="shared" si="212"/>
        <v>4.2746863875626691</v>
      </c>
      <c r="D3384" s="34">
        <f t="shared" si="213"/>
        <v>0.10353860063279383</v>
      </c>
    </row>
    <row r="3385" spans="1:4">
      <c r="A3385" s="7">
        <f t="shared" si="211"/>
        <v>1689</v>
      </c>
      <c r="B3385" s="4">
        <f t="shared" si="210"/>
        <v>0.29953450205383048</v>
      </c>
      <c r="C3385" s="4">
        <f t="shared" si="212"/>
        <v>4.2772844146213043</v>
      </c>
      <c r="D3385" s="34">
        <f t="shared" si="213"/>
        <v>0.10356666713056879</v>
      </c>
    </row>
    <row r="3386" spans="1:4">
      <c r="A3386" s="7">
        <f t="shared" si="211"/>
        <v>1689.5</v>
      </c>
      <c r="B3386" s="4">
        <f t="shared" si="210"/>
        <v>0.29963530110770886</v>
      </c>
      <c r="C3386" s="4">
        <f t="shared" si="212"/>
        <v>4.279883721328452</v>
      </c>
      <c r="D3386" s="34">
        <f t="shared" si="213"/>
        <v>0.10359474301734414</v>
      </c>
    </row>
    <row r="3387" spans="1:4">
      <c r="A3387" s="7">
        <f t="shared" si="211"/>
        <v>1690</v>
      </c>
      <c r="B3387" s="4">
        <f t="shared" si="210"/>
        <v>0.29973610798011685</v>
      </c>
      <c r="C3387" s="4">
        <f t="shared" si="212"/>
        <v>4.2824843083144009</v>
      </c>
      <c r="D3387" s="34">
        <f t="shared" si="213"/>
        <v>0.10362282829649207</v>
      </c>
    </row>
    <row r="3388" spans="1:4">
      <c r="A3388" s="7">
        <f t="shared" si="211"/>
        <v>1690.5</v>
      </c>
      <c r="B3388" s="4">
        <f t="shared" si="210"/>
        <v>0.29983692267166129</v>
      </c>
      <c r="C3388" s="4">
        <f t="shared" si="212"/>
        <v>4.2850861762097461</v>
      </c>
      <c r="D3388" s="34">
        <f t="shared" si="213"/>
        <v>0.10365092297138576</v>
      </c>
    </row>
    <row r="3389" spans="1:4">
      <c r="A3389" s="7">
        <f t="shared" si="211"/>
        <v>1691</v>
      </c>
      <c r="B3389" s="4">
        <f t="shared" si="210"/>
        <v>0.29993774518294858</v>
      </c>
      <c r="C3389" s="4">
        <f t="shared" si="212"/>
        <v>4.2876893256453954</v>
      </c>
      <c r="D3389" s="34">
        <f t="shared" si="213"/>
        <v>0.10367902704539986</v>
      </c>
    </row>
    <row r="3390" spans="1:4">
      <c r="A3390" s="7">
        <f t="shared" si="211"/>
        <v>1691.5</v>
      </c>
      <c r="B3390" s="4">
        <f t="shared" si="210"/>
        <v>0.30003857551458513</v>
      </c>
      <c r="C3390" s="4">
        <f t="shared" si="212"/>
        <v>4.2902937572525657</v>
      </c>
      <c r="D3390" s="34">
        <f t="shared" si="213"/>
        <v>0.10370714052191028</v>
      </c>
    </row>
    <row r="3391" spans="1:4">
      <c r="A3391" s="7">
        <f t="shared" si="211"/>
        <v>1692</v>
      </c>
      <c r="B3391" s="4">
        <f t="shared" si="210"/>
        <v>0.30013941366717733</v>
      </c>
      <c r="C3391" s="4">
        <f t="shared" si="212"/>
        <v>4.2928994716627882</v>
      </c>
      <c r="D3391" s="34">
        <f t="shared" si="213"/>
        <v>0.10373526340429427</v>
      </c>
    </row>
    <row r="3392" spans="1:4">
      <c r="A3392" s="7">
        <f t="shared" si="211"/>
        <v>1692.5</v>
      </c>
      <c r="B3392" s="4">
        <f t="shared" si="210"/>
        <v>0.30024025964133227</v>
      </c>
      <c r="C3392" s="4">
        <f t="shared" si="212"/>
        <v>4.2955064695078979</v>
      </c>
      <c r="D3392" s="34">
        <f t="shared" si="213"/>
        <v>0.10376339569592997</v>
      </c>
    </row>
    <row r="3393" spans="1:4">
      <c r="A3393" s="7">
        <f t="shared" si="211"/>
        <v>1693</v>
      </c>
      <c r="B3393" s="4">
        <f t="shared" si="210"/>
        <v>0.30034111343765657</v>
      </c>
      <c r="C3393" s="4">
        <f t="shared" si="212"/>
        <v>4.2981147514200506</v>
      </c>
      <c r="D3393" s="34">
        <f t="shared" si="213"/>
        <v>0.10379153740019718</v>
      </c>
    </row>
    <row r="3394" spans="1:4">
      <c r="A3394" s="7">
        <f t="shared" si="211"/>
        <v>1693.5</v>
      </c>
      <c r="B3394" s="4">
        <f t="shared" si="210"/>
        <v>0.30044197505675663</v>
      </c>
      <c r="C3394" s="4">
        <f t="shared" si="212"/>
        <v>4.3007243180317074</v>
      </c>
      <c r="D3394" s="34">
        <f t="shared" si="213"/>
        <v>0.10381968852047689</v>
      </c>
    </row>
    <row r="3395" spans="1:4">
      <c r="A3395" s="7">
        <f t="shared" si="211"/>
        <v>1694</v>
      </c>
      <c r="B3395" s="4">
        <f t="shared" si="210"/>
        <v>0.30054284449923951</v>
      </c>
      <c r="C3395" s="4">
        <f t="shared" si="212"/>
        <v>4.3033351699756413</v>
      </c>
      <c r="D3395" s="34">
        <f t="shared" si="213"/>
        <v>0.1038478490601512</v>
      </c>
    </row>
    <row r="3396" spans="1:4">
      <c r="A3396" s="7">
        <f t="shared" si="211"/>
        <v>1694.5</v>
      </c>
      <c r="B3396" s="4">
        <f t="shared" si="210"/>
        <v>0.30064372176571186</v>
      </c>
      <c r="C3396" s="4">
        <f t="shared" si="212"/>
        <v>4.3059473078849386</v>
      </c>
      <c r="D3396" s="34">
        <f t="shared" si="213"/>
        <v>0.10387601902260363</v>
      </c>
    </row>
    <row r="3397" spans="1:4">
      <c r="A3397" s="7">
        <f t="shared" si="211"/>
        <v>1695</v>
      </c>
      <c r="B3397" s="4">
        <f t="shared" si="210"/>
        <v>0.30074460685678073</v>
      </c>
      <c r="C3397" s="4">
        <f t="shared" si="212"/>
        <v>4.308560732392996</v>
      </c>
      <c r="D3397" s="34">
        <f t="shared" si="213"/>
        <v>0.10390419841121881</v>
      </c>
    </row>
    <row r="3398" spans="1:4">
      <c r="A3398" s="7">
        <f t="shared" si="211"/>
        <v>1695.5</v>
      </c>
      <c r="B3398" s="4">
        <f t="shared" si="210"/>
        <v>0.30084549977305275</v>
      </c>
      <c r="C3398" s="4">
        <f t="shared" si="212"/>
        <v>4.3111754441335233</v>
      </c>
      <c r="D3398" s="34">
        <f t="shared" si="213"/>
        <v>0.10393238722938287</v>
      </c>
    </row>
    <row r="3399" spans="1:4">
      <c r="A3399" s="7">
        <f t="shared" si="211"/>
        <v>1696</v>
      </c>
      <c r="B3399" s="4">
        <f t="shared" si="210"/>
        <v>0.30094640051513522</v>
      </c>
      <c r="C3399" s="4">
        <f t="shared" si="212"/>
        <v>4.3137914437405431</v>
      </c>
      <c r="D3399" s="34">
        <f t="shared" si="213"/>
        <v>0.10396058548048299</v>
      </c>
    </row>
    <row r="3400" spans="1:4">
      <c r="A3400" s="7">
        <f t="shared" si="211"/>
        <v>1696.5</v>
      </c>
      <c r="B3400" s="4">
        <f t="shared" si="210"/>
        <v>0.3010473090836352</v>
      </c>
      <c r="C3400" s="4">
        <f t="shared" si="212"/>
        <v>4.3164087318483881</v>
      </c>
      <c r="D3400" s="34">
        <f t="shared" si="213"/>
        <v>0.1039887931679076</v>
      </c>
    </row>
    <row r="3401" spans="1:4">
      <c r="A3401" s="7">
        <f t="shared" si="211"/>
        <v>1697</v>
      </c>
      <c r="B3401" s="4">
        <f t="shared" si="210"/>
        <v>0.30114822547915931</v>
      </c>
      <c r="C3401" s="4">
        <f t="shared" si="212"/>
        <v>4.3190273090917044</v>
      </c>
      <c r="D3401" s="34">
        <f t="shared" si="213"/>
        <v>0.10401701029504669</v>
      </c>
    </row>
    <row r="3402" spans="1:4">
      <c r="A3402" s="7">
        <f t="shared" si="211"/>
        <v>1697.5</v>
      </c>
      <c r="B3402" s="4">
        <f t="shared" ref="B3402:B3465" si="214">(EXP($B$3*A3402*10^6))-1</f>
        <v>0.30124914970231487</v>
      </c>
      <c r="C3402" s="4">
        <f t="shared" si="212"/>
        <v>4.3216471761054525</v>
      </c>
      <c r="D3402" s="34">
        <f t="shared" si="213"/>
        <v>0.10404523686529127</v>
      </c>
    </row>
    <row r="3403" spans="1:4">
      <c r="A3403" s="7">
        <f t="shared" si="211"/>
        <v>1698</v>
      </c>
      <c r="B3403" s="4">
        <f t="shared" si="214"/>
        <v>0.30135008175370936</v>
      </c>
      <c r="C3403" s="4">
        <f t="shared" si="212"/>
        <v>4.3242683335249028</v>
      </c>
      <c r="D3403" s="34">
        <f t="shared" si="213"/>
        <v>0.10407347288203354</v>
      </c>
    </row>
    <row r="3404" spans="1:4">
      <c r="A3404" s="7">
        <f t="shared" si="211"/>
        <v>1698.5</v>
      </c>
      <c r="B3404" s="4">
        <f t="shared" si="214"/>
        <v>0.30145102163394943</v>
      </c>
      <c r="C3404" s="4">
        <f t="shared" si="212"/>
        <v>4.3268907819856377</v>
      </c>
      <c r="D3404" s="34">
        <f t="shared" si="213"/>
        <v>0.10410171834866723</v>
      </c>
    </row>
    <row r="3405" spans="1:4">
      <c r="A3405" s="7">
        <f t="shared" si="211"/>
        <v>1699</v>
      </c>
      <c r="B3405" s="4">
        <f t="shared" si="214"/>
        <v>0.30155196934364259</v>
      </c>
      <c r="C3405" s="4">
        <f t="shared" si="212"/>
        <v>4.3295145221235583</v>
      </c>
      <c r="D3405" s="34">
        <f t="shared" si="213"/>
        <v>0.10412997326858721</v>
      </c>
    </row>
    <row r="3406" spans="1:4">
      <c r="A3406" s="7">
        <f t="shared" ref="A3406:A3469" si="215">A3405+0.5</f>
        <v>1699.5</v>
      </c>
      <c r="B3406" s="4">
        <f t="shared" si="214"/>
        <v>0.30165292488339635</v>
      </c>
      <c r="C3406" s="4">
        <f t="shared" ref="C3406:C3469" si="216">(EXP($B$4*A3406*10^6))-1</f>
        <v>4.3321395545748738</v>
      </c>
      <c r="D3406" s="34">
        <f t="shared" ref="D3406:D3469" si="217">(1/137.88)*(C3406/B3406)</f>
        <v>0.1041582376451895</v>
      </c>
    </row>
    <row r="3407" spans="1:4">
      <c r="A3407" s="7">
        <f t="shared" si="215"/>
        <v>1700</v>
      </c>
      <c r="B3407" s="4">
        <f t="shared" si="214"/>
        <v>0.30175388825381755</v>
      </c>
      <c r="C3407" s="4">
        <f t="shared" si="216"/>
        <v>4.3347658799761088</v>
      </c>
      <c r="D3407" s="34">
        <f t="shared" si="217"/>
        <v>0.1041865114818717</v>
      </c>
    </row>
    <row r="3408" spans="1:4">
      <c r="A3408" s="7">
        <f t="shared" si="215"/>
        <v>1700.5</v>
      </c>
      <c r="B3408" s="4">
        <f t="shared" si="214"/>
        <v>0.30185485945551416</v>
      </c>
      <c r="C3408" s="4">
        <f t="shared" si="216"/>
        <v>4.3373934989640999</v>
      </c>
      <c r="D3408" s="34">
        <f t="shared" si="217"/>
        <v>0.10421479478203229</v>
      </c>
    </row>
    <row r="3409" spans="1:4">
      <c r="A3409" s="7">
        <f t="shared" si="215"/>
        <v>1701</v>
      </c>
      <c r="B3409" s="4">
        <f t="shared" si="214"/>
        <v>0.30195583848909324</v>
      </c>
      <c r="C3409" s="4">
        <f t="shared" si="216"/>
        <v>4.3400224121759994</v>
      </c>
      <c r="D3409" s="34">
        <f t="shared" si="217"/>
        <v>0.10424308754907136</v>
      </c>
    </row>
    <row r="3410" spans="1:4">
      <c r="A3410" s="7">
        <f t="shared" si="215"/>
        <v>1701.5</v>
      </c>
      <c r="B3410" s="4">
        <f t="shared" si="214"/>
        <v>0.30205682535516232</v>
      </c>
      <c r="C3410" s="4">
        <f t="shared" si="216"/>
        <v>4.3426526202492717</v>
      </c>
      <c r="D3410" s="34">
        <f t="shared" si="217"/>
        <v>0.1042713897863901</v>
      </c>
    </row>
    <row r="3411" spans="1:4">
      <c r="A3411" s="7">
        <f t="shared" si="215"/>
        <v>1702</v>
      </c>
      <c r="B3411" s="4">
        <f t="shared" si="214"/>
        <v>0.3021578200543289</v>
      </c>
      <c r="C3411" s="4">
        <f t="shared" si="216"/>
        <v>4.3452841238216964</v>
      </c>
      <c r="D3411" s="34">
        <f t="shared" si="217"/>
        <v>0.10429970149739105</v>
      </c>
    </row>
    <row r="3412" spans="1:4">
      <c r="A3412" s="7">
        <f t="shared" si="215"/>
        <v>1702.5</v>
      </c>
      <c r="B3412" s="4">
        <f t="shared" si="214"/>
        <v>0.30225882258720072</v>
      </c>
      <c r="C3412" s="4">
        <f t="shared" si="216"/>
        <v>4.3479169235313675</v>
      </c>
      <c r="D3412" s="34">
        <f t="shared" si="217"/>
        <v>0.10432802268547794</v>
      </c>
    </row>
    <row r="3413" spans="1:4">
      <c r="A3413" s="7">
        <f t="shared" si="215"/>
        <v>1703</v>
      </c>
      <c r="B3413" s="4">
        <f t="shared" si="214"/>
        <v>0.30235983295438529</v>
      </c>
      <c r="C3413" s="4">
        <f t="shared" si="216"/>
        <v>4.3505510200166917</v>
      </c>
      <c r="D3413" s="34">
        <f t="shared" si="217"/>
        <v>0.10435635335405583</v>
      </c>
    </row>
    <row r="3414" spans="1:4">
      <c r="A3414" s="7">
        <f t="shared" si="215"/>
        <v>1703.5</v>
      </c>
      <c r="B3414" s="4">
        <f t="shared" si="214"/>
        <v>0.30246085115649035</v>
      </c>
      <c r="C3414" s="4">
        <f t="shared" si="216"/>
        <v>4.3531864139163909</v>
      </c>
      <c r="D3414" s="34">
        <f t="shared" si="217"/>
        <v>0.10438469350653101</v>
      </c>
    </row>
    <row r="3415" spans="1:4">
      <c r="A3415" s="7">
        <f t="shared" si="215"/>
        <v>1704</v>
      </c>
      <c r="B3415" s="4">
        <f t="shared" si="214"/>
        <v>0.30256187719412364</v>
      </c>
      <c r="C3415" s="4">
        <f t="shared" si="216"/>
        <v>4.3558231058695034</v>
      </c>
      <c r="D3415" s="34">
        <f t="shared" si="217"/>
        <v>0.10441304314631113</v>
      </c>
    </row>
    <row r="3416" spans="1:4">
      <c r="A3416" s="7">
        <f t="shared" si="215"/>
        <v>1704.5</v>
      </c>
      <c r="B3416" s="4">
        <f t="shared" si="214"/>
        <v>0.30266291106789267</v>
      </c>
      <c r="C3416" s="4">
        <f t="shared" si="216"/>
        <v>4.3584610965153763</v>
      </c>
      <c r="D3416" s="34">
        <f t="shared" si="217"/>
        <v>0.10444140227680505</v>
      </c>
    </row>
    <row r="3417" spans="1:4">
      <c r="A3417" s="7">
        <f t="shared" si="215"/>
        <v>1705</v>
      </c>
      <c r="B3417" s="4">
        <f t="shared" si="214"/>
        <v>0.3027639527784054</v>
      </c>
      <c r="C3417" s="4">
        <f t="shared" si="216"/>
        <v>4.3611003864936801</v>
      </c>
      <c r="D3417" s="34">
        <f t="shared" si="217"/>
        <v>0.10446977090142295</v>
      </c>
    </row>
    <row r="3418" spans="1:4">
      <c r="A3418" s="7">
        <f t="shared" si="215"/>
        <v>1705.5</v>
      </c>
      <c r="B3418" s="4">
        <f t="shared" si="214"/>
        <v>0.30286500232627001</v>
      </c>
      <c r="C3418" s="4">
        <f t="shared" si="216"/>
        <v>4.3637409764443946</v>
      </c>
      <c r="D3418" s="34">
        <f t="shared" si="217"/>
        <v>0.10449814902357613</v>
      </c>
    </row>
    <row r="3419" spans="1:4">
      <c r="A3419" s="7">
        <f t="shared" si="215"/>
        <v>1706</v>
      </c>
      <c r="B3419" s="4">
        <f t="shared" si="214"/>
        <v>0.302966059712094</v>
      </c>
      <c r="C3419" s="4">
        <f t="shared" si="216"/>
        <v>4.3663828670078164</v>
      </c>
      <c r="D3419" s="34">
        <f t="shared" si="217"/>
        <v>0.10452653664667742</v>
      </c>
    </row>
    <row r="3420" spans="1:4">
      <c r="A3420" s="7">
        <f t="shared" si="215"/>
        <v>1706.5</v>
      </c>
      <c r="B3420" s="4">
        <f t="shared" si="214"/>
        <v>0.30306712493648558</v>
      </c>
      <c r="C3420" s="4">
        <f t="shared" si="216"/>
        <v>4.3690260588245575</v>
      </c>
      <c r="D3420" s="34">
        <f t="shared" si="217"/>
        <v>0.10455493377414071</v>
      </c>
    </row>
    <row r="3421" spans="1:4">
      <c r="A3421" s="7">
        <f t="shared" si="215"/>
        <v>1707</v>
      </c>
      <c r="B3421" s="4">
        <f t="shared" si="214"/>
        <v>0.30316819800005246</v>
      </c>
      <c r="C3421" s="4">
        <f t="shared" si="216"/>
        <v>4.3716705525355453</v>
      </c>
      <c r="D3421" s="34">
        <f t="shared" si="217"/>
        <v>0.10458334040938136</v>
      </c>
    </row>
    <row r="3422" spans="1:4">
      <c r="A3422" s="7">
        <f t="shared" si="215"/>
        <v>1707.5</v>
      </c>
      <c r="B3422" s="4">
        <f t="shared" si="214"/>
        <v>0.30326927890340305</v>
      </c>
      <c r="C3422" s="4">
        <f t="shared" si="216"/>
        <v>4.3743163487820214</v>
      </c>
      <c r="D3422" s="34">
        <f t="shared" si="217"/>
        <v>0.10461175655581575</v>
      </c>
    </row>
    <row r="3423" spans="1:4">
      <c r="A3423" s="7">
        <f t="shared" si="215"/>
        <v>1708</v>
      </c>
      <c r="B3423" s="4">
        <f t="shared" si="214"/>
        <v>0.30337036764714509</v>
      </c>
      <c r="C3423" s="4">
        <f t="shared" si="216"/>
        <v>4.3769634482055473</v>
      </c>
      <c r="D3423" s="34">
        <f t="shared" si="217"/>
        <v>0.10464018221686189</v>
      </c>
    </row>
    <row r="3424" spans="1:4">
      <c r="A3424" s="7">
        <f t="shared" si="215"/>
        <v>1708.5</v>
      </c>
      <c r="B3424" s="4">
        <f t="shared" si="214"/>
        <v>0.30347146423188698</v>
      </c>
      <c r="C3424" s="4">
        <f t="shared" si="216"/>
        <v>4.379611851447998</v>
      </c>
      <c r="D3424" s="34">
        <f t="shared" si="217"/>
        <v>0.10466861739593875</v>
      </c>
    </row>
    <row r="3425" spans="1:4">
      <c r="A3425" s="7">
        <f t="shared" si="215"/>
        <v>1709</v>
      </c>
      <c r="B3425" s="4">
        <f t="shared" si="214"/>
        <v>0.30357256865823667</v>
      </c>
      <c r="C3425" s="4">
        <f t="shared" si="216"/>
        <v>4.382261559151563</v>
      </c>
      <c r="D3425" s="34">
        <f t="shared" si="217"/>
        <v>0.10469706209646676</v>
      </c>
    </row>
    <row r="3426" spans="1:4">
      <c r="A3426" s="7">
        <f t="shared" si="215"/>
        <v>1709.5</v>
      </c>
      <c r="B3426" s="4">
        <f t="shared" si="214"/>
        <v>0.3036736809268028</v>
      </c>
      <c r="C3426" s="4">
        <f t="shared" si="216"/>
        <v>4.3849125719587505</v>
      </c>
      <c r="D3426" s="34">
        <f t="shared" si="217"/>
        <v>0.10472551632186745</v>
      </c>
    </row>
    <row r="3427" spans="1:4">
      <c r="A3427" s="7">
        <f t="shared" si="215"/>
        <v>1710</v>
      </c>
      <c r="B3427" s="4">
        <f t="shared" si="214"/>
        <v>0.30377480103819332</v>
      </c>
      <c r="C3427" s="4">
        <f t="shared" si="216"/>
        <v>4.387564890512385</v>
      </c>
      <c r="D3427" s="34">
        <f t="shared" si="217"/>
        <v>0.10475398007556391</v>
      </c>
    </row>
    <row r="3428" spans="1:4">
      <c r="A3428" s="7">
        <f t="shared" si="215"/>
        <v>1710.5</v>
      </c>
      <c r="B3428" s="4">
        <f t="shared" si="214"/>
        <v>0.30387592899301663</v>
      </c>
      <c r="C3428" s="4">
        <f t="shared" si="216"/>
        <v>4.3902185154556044</v>
      </c>
      <c r="D3428" s="34">
        <f t="shared" si="217"/>
        <v>0.10478245336098024</v>
      </c>
    </row>
    <row r="3429" spans="1:4">
      <c r="A3429" s="7">
        <f t="shared" si="215"/>
        <v>1711</v>
      </c>
      <c r="B3429" s="4">
        <f t="shared" si="214"/>
        <v>0.30397706479188114</v>
      </c>
      <c r="C3429" s="4">
        <f t="shared" si="216"/>
        <v>4.3928734474318691</v>
      </c>
      <c r="D3429" s="34">
        <f t="shared" si="217"/>
        <v>0.10481093618154202</v>
      </c>
    </row>
    <row r="3430" spans="1:4">
      <c r="A3430" s="7">
        <f t="shared" si="215"/>
        <v>1711.5</v>
      </c>
      <c r="B3430" s="4">
        <f t="shared" si="214"/>
        <v>0.30407820843539524</v>
      </c>
      <c r="C3430" s="4">
        <f t="shared" si="216"/>
        <v>4.3955296870849523</v>
      </c>
      <c r="D3430" s="34">
        <f t="shared" si="217"/>
        <v>0.104839428540676</v>
      </c>
    </row>
    <row r="3431" spans="1:4">
      <c r="A3431" s="7">
        <f t="shared" si="215"/>
        <v>1712</v>
      </c>
      <c r="B3431" s="4">
        <f t="shared" si="214"/>
        <v>0.30417935992416756</v>
      </c>
      <c r="C3431" s="4">
        <f t="shared" si="216"/>
        <v>4.3981872350589448</v>
      </c>
      <c r="D3431" s="34">
        <f t="shared" si="217"/>
        <v>0.10486793044181018</v>
      </c>
    </row>
    <row r="3432" spans="1:4">
      <c r="A3432" s="7">
        <f t="shared" si="215"/>
        <v>1712.5</v>
      </c>
      <c r="B3432" s="4">
        <f t="shared" si="214"/>
        <v>0.3042805192588065</v>
      </c>
      <c r="C3432" s="4">
        <f t="shared" si="216"/>
        <v>4.4008460919982557</v>
      </c>
      <c r="D3432" s="34">
        <f t="shared" si="217"/>
        <v>0.10489644188837395</v>
      </c>
    </row>
    <row r="3433" spans="1:4">
      <c r="A3433" s="7">
        <f t="shared" si="215"/>
        <v>1713</v>
      </c>
      <c r="B3433" s="4">
        <f t="shared" si="214"/>
        <v>0.30438168643992047</v>
      </c>
      <c r="C3433" s="4">
        <f t="shared" si="216"/>
        <v>4.403506258547611</v>
      </c>
      <c r="D3433" s="34">
        <f t="shared" si="217"/>
        <v>0.104924962883798</v>
      </c>
    </row>
    <row r="3434" spans="1:4">
      <c r="A3434" s="7">
        <f t="shared" si="215"/>
        <v>1713.5</v>
      </c>
      <c r="B3434" s="4">
        <f t="shared" si="214"/>
        <v>0.30448286146811832</v>
      </c>
      <c r="C3434" s="4">
        <f t="shared" si="216"/>
        <v>4.406167735352053</v>
      </c>
      <c r="D3434" s="34">
        <f t="shared" si="217"/>
        <v>0.10495349343151415</v>
      </c>
    </row>
    <row r="3435" spans="1:4">
      <c r="A3435" s="7">
        <f t="shared" si="215"/>
        <v>1714</v>
      </c>
      <c r="B3435" s="4">
        <f t="shared" si="214"/>
        <v>0.30458404434400865</v>
      </c>
      <c r="C3435" s="4">
        <f t="shared" si="216"/>
        <v>4.4088305230569453</v>
      </c>
      <c r="D3435" s="34">
        <f t="shared" si="217"/>
        <v>0.10498203353495567</v>
      </c>
    </row>
    <row r="3436" spans="1:4">
      <c r="A3436" s="7">
        <f t="shared" si="215"/>
        <v>1714.5</v>
      </c>
      <c r="B3436" s="4">
        <f t="shared" si="214"/>
        <v>0.30468523506820011</v>
      </c>
      <c r="C3436" s="4">
        <f t="shared" si="216"/>
        <v>4.4114946223079654</v>
      </c>
      <c r="D3436" s="34">
        <f t="shared" si="217"/>
        <v>0.105010583197557</v>
      </c>
    </row>
    <row r="3437" spans="1:4">
      <c r="A3437" s="7">
        <f t="shared" si="215"/>
        <v>1715</v>
      </c>
      <c r="B3437" s="4">
        <f t="shared" si="214"/>
        <v>0.30478643364130131</v>
      </c>
      <c r="C3437" s="4">
        <f t="shared" si="216"/>
        <v>4.4141600337511102</v>
      </c>
      <c r="D3437" s="34">
        <f t="shared" si="217"/>
        <v>0.10503914242275399</v>
      </c>
    </row>
    <row r="3438" spans="1:4">
      <c r="A3438" s="7">
        <f t="shared" si="215"/>
        <v>1715.5</v>
      </c>
      <c r="B3438" s="4">
        <f t="shared" si="214"/>
        <v>0.30488764006392155</v>
      </c>
      <c r="C3438" s="4">
        <f t="shared" si="216"/>
        <v>4.4168267580326974</v>
      </c>
      <c r="D3438" s="34">
        <f t="shared" si="217"/>
        <v>0.10506771121398355</v>
      </c>
    </row>
    <row r="3439" spans="1:4">
      <c r="A3439" s="7">
        <f t="shared" si="215"/>
        <v>1716</v>
      </c>
      <c r="B3439" s="4">
        <f t="shared" si="214"/>
        <v>0.30498885433666922</v>
      </c>
      <c r="C3439" s="4">
        <f t="shared" si="216"/>
        <v>4.4194947957993582</v>
      </c>
      <c r="D3439" s="34">
        <f t="shared" si="217"/>
        <v>0.10509628957468412</v>
      </c>
    </row>
    <row r="3440" spans="1:4">
      <c r="A3440" s="7">
        <f t="shared" si="215"/>
        <v>1716.5</v>
      </c>
      <c r="B3440" s="4">
        <f t="shared" si="214"/>
        <v>0.3050900764601534</v>
      </c>
      <c r="C3440" s="4">
        <f t="shared" si="216"/>
        <v>4.4221641476980436</v>
      </c>
      <c r="D3440" s="34">
        <f t="shared" si="217"/>
        <v>0.10512487750829526</v>
      </c>
    </row>
    <row r="3441" spans="1:4">
      <c r="A3441" s="7">
        <f t="shared" si="215"/>
        <v>1717</v>
      </c>
      <c r="B3441" s="4">
        <f t="shared" si="214"/>
        <v>0.30519130643498316</v>
      </c>
      <c r="C3441" s="4">
        <f t="shared" si="216"/>
        <v>4.4248348143760277</v>
      </c>
      <c r="D3441" s="34">
        <f t="shared" si="217"/>
        <v>0.10515347501825791</v>
      </c>
    </row>
    <row r="3442" spans="1:4">
      <c r="A3442" s="7">
        <f t="shared" si="215"/>
        <v>1717.5</v>
      </c>
      <c r="B3442" s="4">
        <f t="shared" si="214"/>
        <v>0.30529254426176733</v>
      </c>
      <c r="C3442" s="4">
        <f t="shared" si="216"/>
        <v>4.4275067964808983</v>
      </c>
      <c r="D3442" s="34">
        <f t="shared" si="217"/>
        <v>0.10518208210801426</v>
      </c>
    </row>
    <row r="3443" spans="1:4">
      <c r="A3443" s="7">
        <f t="shared" si="215"/>
        <v>1718</v>
      </c>
      <c r="B3443" s="4">
        <f t="shared" si="214"/>
        <v>0.30539378994111477</v>
      </c>
      <c r="C3443" s="4">
        <f t="shared" si="216"/>
        <v>4.4301800946605647</v>
      </c>
      <c r="D3443" s="34">
        <f t="shared" si="217"/>
        <v>0.10521069878100793</v>
      </c>
    </row>
    <row r="3444" spans="1:4">
      <c r="A3444" s="7">
        <f t="shared" si="215"/>
        <v>1718.5</v>
      </c>
      <c r="B3444" s="4">
        <f t="shared" si="214"/>
        <v>0.30549504347363499</v>
      </c>
      <c r="C3444" s="4">
        <f t="shared" si="216"/>
        <v>4.4328547095632542</v>
      </c>
      <c r="D3444" s="34">
        <f t="shared" si="217"/>
        <v>0.10523932504068352</v>
      </c>
    </row>
    <row r="3445" spans="1:4">
      <c r="A3445" s="7">
        <f t="shared" si="215"/>
        <v>1719</v>
      </c>
      <c r="B3445" s="4">
        <f t="shared" si="214"/>
        <v>0.30559630485993683</v>
      </c>
      <c r="C3445" s="4">
        <f t="shared" si="216"/>
        <v>4.4355306418375138</v>
      </c>
      <c r="D3445" s="34">
        <f t="shared" si="217"/>
        <v>0.10526796089048721</v>
      </c>
    </row>
    <row r="3446" spans="1:4">
      <c r="A3446" s="7">
        <f t="shared" si="215"/>
        <v>1719.5</v>
      </c>
      <c r="B3446" s="4">
        <f t="shared" si="214"/>
        <v>0.30569757410062937</v>
      </c>
      <c r="C3446" s="4">
        <f t="shared" si="216"/>
        <v>4.4382078921322092</v>
      </c>
      <c r="D3446" s="34">
        <f t="shared" si="217"/>
        <v>0.10529660633386638</v>
      </c>
    </row>
    <row r="3447" spans="1:4">
      <c r="A3447" s="7">
        <f t="shared" si="215"/>
        <v>1720</v>
      </c>
      <c r="B3447" s="4">
        <f t="shared" si="214"/>
        <v>0.30579885119632211</v>
      </c>
      <c r="C3447" s="4">
        <f t="shared" si="216"/>
        <v>4.440886461096528</v>
      </c>
      <c r="D3447" s="34">
        <f t="shared" si="217"/>
        <v>0.1053252613742696</v>
      </c>
    </row>
    <row r="3448" spans="1:4">
      <c r="A3448" s="7">
        <f t="shared" si="215"/>
        <v>1720.5</v>
      </c>
      <c r="B3448" s="4">
        <f t="shared" si="214"/>
        <v>0.30590013614762435</v>
      </c>
      <c r="C3448" s="4">
        <f t="shared" si="216"/>
        <v>4.4435663493799753</v>
      </c>
      <c r="D3448" s="34">
        <f t="shared" si="217"/>
        <v>0.10535392601514683</v>
      </c>
    </row>
    <row r="3449" spans="1:4">
      <c r="A3449" s="7">
        <f t="shared" si="215"/>
        <v>1721</v>
      </c>
      <c r="B3449" s="4">
        <f t="shared" si="214"/>
        <v>0.30600142895514515</v>
      </c>
      <c r="C3449" s="4">
        <f t="shared" si="216"/>
        <v>4.4462475576323772</v>
      </c>
      <c r="D3449" s="34">
        <f t="shared" si="217"/>
        <v>0.10538260025994937</v>
      </c>
    </row>
    <row r="3450" spans="1:4">
      <c r="A3450" s="7">
        <f t="shared" si="215"/>
        <v>1721.5</v>
      </c>
      <c r="B3450" s="4">
        <f t="shared" si="214"/>
        <v>0.30610272961949403</v>
      </c>
      <c r="C3450" s="4">
        <f t="shared" si="216"/>
        <v>4.4489300865038794</v>
      </c>
      <c r="D3450" s="34">
        <f t="shared" si="217"/>
        <v>0.10541128411212973</v>
      </c>
    </row>
    <row r="3451" spans="1:4">
      <c r="A3451" s="7">
        <f t="shared" si="215"/>
        <v>1722</v>
      </c>
      <c r="B3451" s="4">
        <f t="shared" si="214"/>
        <v>0.30620403814128072</v>
      </c>
      <c r="C3451" s="4">
        <f t="shared" si="216"/>
        <v>4.4516139366449474</v>
      </c>
      <c r="D3451" s="34">
        <f t="shared" si="217"/>
        <v>0.10543997757514156</v>
      </c>
    </row>
    <row r="3452" spans="1:4">
      <c r="A3452" s="7">
        <f t="shared" si="215"/>
        <v>1722.5</v>
      </c>
      <c r="B3452" s="4">
        <f t="shared" si="214"/>
        <v>0.30630535452111385</v>
      </c>
      <c r="C3452" s="4">
        <f t="shared" si="216"/>
        <v>4.4542991087063655</v>
      </c>
      <c r="D3452" s="34">
        <f t="shared" si="217"/>
        <v>0.10546868065244025</v>
      </c>
    </row>
    <row r="3453" spans="1:4">
      <c r="A3453" s="7">
        <f t="shared" si="215"/>
        <v>1723</v>
      </c>
      <c r="B3453" s="4">
        <f t="shared" si="214"/>
        <v>0.30640667875960381</v>
      </c>
      <c r="C3453" s="4">
        <f t="shared" si="216"/>
        <v>4.4569856033392448</v>
      </c>
      <c r="D3453" s="34">
        <f t="shared" si="217"/>
        <v>0.105497393347482</v>
      </c>
    </row>
    <row r="3454" spans="1:4">
      <c r="A3454" s="7">
        <f t="shared" si="215"/>
        <v>1723.5</v>
      </c>
      <c r="B3454" s="4">
        <f t="shared" si="214"/>
        <v>0.30650801085735968</v>
      </c>
      <c r="C3454" s="4">
        <f t="shared" si="216"/>
        <v>4.4596734211950109</v>
      </c>
      <c r="D3454" s="34">
        <f t="shared" si="217"/>
        <v>0.10552611566372462</v>
      </c>
    </row>
    <row r="3455" spans="1:4">
      <c r="A3455" s="7">
        <f t="shared" si="215"/>
        <v>1724</v>
      </c>
      <c r="B3455" s="4">
        <f t="shared" si="214"/>
        <v>0.30660935081499119</v>
      </c>
      <c r="C3455" s="4">
        <f t="shared" si="216"/>
        <v>4.4623625629254118</v>
      </c>
      <c r="D3455" s="34">
        <f t="shared" si="217"/>
        <v>0.10555484760462705</v>
      </c>
    </row>
    <row r="3456" spans="1:4">
      <c r="A3456" s="7">
        <f t="shared" si="215"/>
        <v>1724.5</v>
      </c>
      <c r="B3456" s="4">
        <f t="shared" si="214"/>
        <v>0.30671069863310807</v>
      </c>
      <c r="C3456" s="4">
        <f t="shared" si="216"/>
        <v>4.4650530291825179</v>
      </c>
      <c r="D3456" s="34">
        <f t="shared" si="217"/>
        <v>0.10558358917364956</v>
      </c>
    </row>
    <row r="3457" spans="1:4">
      <c r="A3457" s="7">
        <f t="shared" si="215"/>
        <v>1725</v>
      </c>
      <c r="B3457" s="4">
        <f t="shared" si="214"/>
        <v>0.30681205431232006</v>
      </c>
      <c r="C3457" s="4">
        <f t="shared" si="216"/>
        <v>4.4677448206187194</v>
      </c>
      <c r="D3457" s="34">
        <f t="shared" si="217"/>
        <v>0.10561234037425374</v>
      </c>
    </row>
    <row r="3458" spans="1:4">
      <c r="A3458" s="7">
        <f t="shared" si="215"/>
        <v>1725.5</v>
      </c>
      <c r="B3458" s="4">
        <f t="shared" si="214"/>
        <v>0.30691341785323667</v>
      </c>
      <c r="C3458" s="4">
        <f t="shared" si="216"/>
        <v>4.4704379378867269</v>
      </c>
      <c r="D3458" s="34">
        <f t="shared" si="217"/>
        <v>0.1056411012099025</v>
      </c>
    </row>
    <row r="3459" spans="1:4">
      <c r="A3459" s="7">
        <f t="shared" si="215"/>
        <v>1726</v>
      </c>
      <c r="B3459" s="4">
        <f t="shared" si="214"/>
        <v>0.30701478925646786</v>
      </c>
      <c r="C3459" s="4">
        <f t="shared" si="216"/>
        <v>4.4731323816395774</v>
      </c>
      <c r="D3459" s="34">
        <f t="shared" si="217"/>
        <v>0.10566987168406004</v>
      </c>
    </row>
    <row r="3460" spans="1:4">
      <c r="A3460" s="7">
        <f t="shared" si="215"/>
        <v>1726.5</v>
      </c>
      <c r="B3460" s="4">
        <f t="shared" si="214"/>
        <v>0.30711616852262336</v>
      </c>
      <c r="C3460" s="4">
        <f t="shared" si="216"/>
        <v>4.4758281525306236</v>
      </c>
      <c r="D3460" s="34">
        <f t="shared" si="217"/>
        <v>0.10569865180019185</v>
      </c>
    </row>
    <row r="3461" spans="1:4">
      <c r="A3461" s="7">
        <f t="shared" si="215"/>
        <v>1727</v>
      </c>
      <c r="B3461" s="4">
        <f t="shared" si="214"/>
        <v>0.30721755565231312</v>
      </c>
      <c r="C3461" s="4">
        <f t="shared" si="216"/>
        <v>4.4785252512135436</v>
      </c>
      <c r="D3461" s="34">
        <f t="shared" si="217"/>
        <v>0.10572744156176468</v>
      </c>
    </row>
    <row r="3462" spans="1:4">
      <c r="A3462" s="7">
        <f t="shared" si="215"/>
        <v>1727.5</v>
      </c>
      <c r="B3462" s="4">
        <f t="shared" si="214"/>
        <v>0.30731895064614712</v>
      </c>
      <c r="C3462" s="4">
        <f t="shared" si="216"/>
        <v>4.481223678342336</v>
      </c>
      <c r="D3462" s="34">
        <f t="shared" si="217"/>
        <v>0.10575624097224658</v>
      </c>
    </row>
    <row r="3463" spans="1:4">
      <c r="A3463" s="7">
        <f t="shared" si="215"/>
        <v>1728</v>
      </c>
      <c r="B3463" s="4">
        <f t="shared" si="214"/>
        <v>0.30742035350473529</v>
      </c>
      <c r="C3463" s="4">
        <f t="shared" si="216"/>
        <v>4.4839234345713201</v>
      </c>
      <c r="D3463" s="34">
        <f t="shared" si="217"/>
        <v>0.10578505003510691</v>
      </c>
    </row>
    <row r="3464" spans="1:4">
      <c r="A3464" s="7">
        <f t="shared" si="215"/>
        <v>1728.5</v>
      </c>
      <c r="B3464" s="4">
        <f t="shared" si="214"/>
        <v>0.30752176422868804</v>
      </c>
      <c r="C3464" s="4">
        <f t="shared" si="216"/>
        <v>4.4866245205551412</v>
      </c>
      <c r="D3464" s="34">
        <f t="shared" si="217"/>
        <v>0.10581386875381624</v>
      </c>
    </row>
    <row r="3465" spans="1:4">
      <c r="A3465" s="7">
        <f t="shared" si="215"/>
        <v>1729</v>
      </c>
      <c r="B3465" s="4">
        <f t="shared" si="214"/>
        <v>0.30762318281861489</v>
      </c>
      <c r="C3465" s="4">
        <f t="shared" si="216"/>
        <v>4.4893269369487641</v>
      </c>
      <c r="D3465" s="34">
        <f t="shared" si="217"/>
        <v>0.10584269713184671</v>
      </c>
    </row>
    <row r="3466" spans="1:4">
      <c r="A3466" s="7">
        <f t="shared" si="215"/>
        <v>1729.5</v>
      </c>
      <c r="B3466" s="4">
        <f t="shared" ref="B3466:B3529" si="218">(EXP($B$3*A3466*10^6))-1</f>
        <v>0.30772460927512602</v>
      </c>
      <c r="C3466" s="4">
        <f t="shared" si="216"/>
        <v>4.4920306844074789</v>
      </c>
      <c r="D3466" s="34">
        <f t="shared" si="217"/>
        <v>0.10587153517267163</v>
      </c>
    </row>
    <row r="3467" spans="1:4">
      <c r="A3467" s="7">
        <f t="shared" si="215"/>
        <v>1730</v>
      </c>
      <c r="B3467" s="4">
        <f t="shared" si="218"/>
        <v>0.30782604359883203</v>
      </c>
      <c r="C3467" s="4">
        <f t="shared" si="216"/>
        <v>4.4947357635868945</v>
      </c>
      <c r="D3467" s="34">
        <f t="shared" si="217"/>
        <v>0.10590038287976536</v>
      </c>
    </row>
    <row r="3468" spans="1:4">
      <c r="A3468" s="7">
        <f t="shared" si="215"/>
        <v>1730.5</v>
      </c>
      <c r="B3468" s="4">
        <f t="shared" si="218"/>
        <v>0.30792748579034268</v>
      </c>
      <c r="C3468" s="4">
        <f t="shared" si="216"/>
        <v>4.4974421751429459</v>
      </c>
      <c r="D3468" s="34">
        <f t="shared" si="217"/>
        <v>0.10592924025660393</v>
      </c>
    </row>
    <row r="3469" spans="1:4">
      <c r="A3469" s="7">
        <f t="shared" si="215"/>
        <v>1731</v>
      </c>
      <c r="B3469" s="4">
        <f t="shared" si="218"/>
        <v>0.30802893585026858</v>
      </c>
      <c r="C3469" s="4">
        <f t="shared" si="216"/>
        <v>4.5001499197318893</v>
      </c>
      <c r="D3469" s="34">
        <f t="shared" si="217"/>
        <v>0.10595810730666438</v>
      </c>
    </row>
    <row r="3470" spans="1:4">
      <c r="A3470" s="7">
        <f t="shared" ref="A3470:A3533" si="219">A3469+0.5</f>
        <v>1731.5</v>
      </c>
      <c r="B3470" s="4">
        <f t="shared" si="218"/>
        <v>0.30813039377921991</v>
      </c>
      <c r="C3470" s="4">
        <f t="shared" ref="C3470:C3533" si="220">(EXP($B$4*A3470*10^6))-1</f>
        <v>4.5028589980103071</v>
      </c>
      <c r="D3470" s="34">
        <f t="shared" ref="D3470:D3533" si="221">(1/137.88)*(C3470/B3470)</f>
        <v>0.10598698403342531</v>
      </c>
    </row>
    <row r="3471" spans="1:4">
      <c r="A3471" s="7">
        <f t="shared" si="219"/>
        <v>1732</v>
      </c>
      <c r="B3471" s="4">
        <f t="shared" si="218"/>
        <v>0.30823185957780708</v>
      </c>
      <c r="C3471" s="4">
        <f t="shared" si="220"/>
        <v>4.5055694106351014</v>
      </c>
      <c r="D3471" s="34">
        <f t="shared" si="221"/>
        <v>0.10601587044036641</v>
      </c>
    </row>
    <row r="3472" spans="1:4">
      <c r="A3472" s="7">
        <f t="shared" si="219"/>
        <v>1732.5</v>
      </c>
      <c r="B3472" s="4">
        <f t="shared" si="218"/>
        <v>0.30833333324664047</v>
      </c>
      <c r="C3472" s="4">
        <f t="shared" si="220"/>
        <v>4.5082811582635003</v>
      </c>
      <c r="D3472" s="34">
        <f t="shared" si="221"/>
        <v>0.10604476653096878</v>
      </c>
    </row>
    <row r="3473" spans="1:4">
      <c r="A3473" s="7">
        <f t="shared" si="219"/>
        <v>1733</v>
      </c>
      <c r="B3473" s="4">
        <f t="shared" si="218"/>
        <v>0.3084348147863305</v>
      </c>
      <c r="C3473" s="4">
        <f t="shared" si="220"/>
        <v>4.5109942415530551</v>
      </c>
      <c r="D3473" s="34">
        <f t="shared" si="221"/>
        <v>0.10607367230871485</v>
      </c>
    </row>
    <row r="3474" spans="1:4">
      <c r="A3474" s="7">
        <f t="shared" si="219"/>
        <v>1733.5</v>
      </c>
      <c r="B3474" s="4">
        <f t="shared" si="218"/>
        <v>0.30853630419748779</v>
      </c>
      <c r="C3474" s="4">
        <f t="shared" si="220"/>
        <v>4.5137086611616413</v>
      </c>
      <c r="D3474" s="34">
        <f t="shared" si="221"/>
        <v>0.10610258777708827</v>
      </c>
    </row>
    <row r="3475" spans="1:4">
      <c r="A3475" s="7">
        <f t="shared" si="219"/>
        <v>1734</v>
      </c>
      <c r="B3475" s="4">
        <f t="shared" si="218"/>
        <v>0.30863780148072273</v>
      </c>
      <c r="C3475" s="4">
        <f t="shared" si="220"/>
        <v>4.5164244177474542</v>
      </c>
      <c r="D3475" s="34">
        <f t="shared" si="221"/>
        <v>0.106131512939574</v>
      </c>
    </row>
    <row r="3476" spans="1:4">
      <c r="A3476" s="7">
        <f t="shared" si="219"/>
        <v>1734.5</v>
      </c>
      <c r="B3476" s="4">
        <f t="shared" si="218"/>
        <v>0.30873930663664595</v>
      </c>
      <c r="C3476" s="4">
        <f t="shared" si="220"/>
        <v>4.5191415119690204</v>
      </c>
      <c r="D3476" s="34">
        <f t="shared" si="221"/>
        <v>0.1061604477996584</v>
      </c>
    </row>
    <row r="3477" spans="1:4">
      <c r="A3477" s="7">
        <f t="shared" si="219"/>
        <v>1735</v>
      </c>
      <c r="B3477" s="4">
        <f t="shared" si="218"/>
        <v>0.30884081966586829</v>
      </c>
      <c r="C3477" s="4">
        <f t="shared" si="220"/>
        <v>4.521859944485187</v>
      </c>
      <c r="D3477" s="34">
        <f t="shared" si="221"/>
        <v>0.10618939236082901</v>
      </c>
    </row>
    <row r="3478" spans="1:4">
      <c r="A3478" s="7">
        <f t="shared" si="219"/>
        <v>1735.5</v>
      </c>
      <c r="B3478" s="4">
        <f t="shared" si="218"/>
        <v>0.30894234056900016</v>
      </c>
      <c r="C3478" s="4">
        <f t="shared" si="220"/>
        <v>4.5245797159551246</v>
      </c>
      <c r="D3478" s="34">
        <f t="shared" si="221"/>
        <v>0.10621834662657481</v>
      </c>
    </row>
    <row r="3479" spans="1:4">
      <c r="A3479" s="7">
        <f t="shared" si="219"/>
        <v>1736</v>
      </c>
      <c r="B3479" s="4">
        <f t="shared" si="218"/>
        <v>0.30904386934665262</v>
      </c>
      <c r="C3479" s="4">
        <f t="shared" si="220"/>
        <v>4.5273008270383315</v>
      </c>
      <c r="D3479" s="34">
        <f t="shared" si="221"/>
        <v>0.10624731060038591</v>
      </c>
    </row>
    <row r="3480" spans="1:4">
      <c r="A3480" s="7">
        <f t="shared" si="219"/>
        <v>1736.5</v>
      </c>
      <c r="B3480" s="4">
        <f t="shared" si="218"/>
        <v>0.3091454059994363</v>
      </c>
      <c r="C3480" s="4">
        <f t="shared" si="220"/>
        <v>4.530023278394629</v>
      </c>
      <c r="D3480" s="34">
        <f t="shared" si="221"/>
        <v>0.10627628428575391</v>
      </c>
    </row>
    <row r="3481" spans="1:4">
      <c r="A3481" s="7">
        <f t="shared" si="219"/>
        <v>1737</v>
      </c>
      <c r="B3481" s="4">
        <f t="shared" si="218"/>
        <v>0.30924695052796181</v>
      </c>
      <c r="C3481" s="4">
        <f t="shared" si="220"/>
        <v>4.5327470706841604</v>
      </c>
      <c r="D3481" s="34">
        <f t="shared" si="221"/>
        <v>0.10630526768617163</v>
      </c>
    </row>
    <row r="3482" spans="1:4">
      <c r="A3482" s="7">
        <f t="shared" si="219"/>
        <v>1737.5</v>
      </c>
      <c r="B3482" s="4">
        <f t="shared" si="218"/>
        <v>0.30934850293284044</v>
      </c>
      <c r="C3482" s="4">
        <f t="shared" si="220"/>
        <v>4.5354722045674025</v>
      </c>
      <c r="D3482" s="34">
        <f t="shared" si="221"/>
        <v>0.1063342608051332</v>
      </c>
    </row>
    <row r="3483" spans="1:4">
      <c r="A3483" s="7">
        <f t="shared" si="219"/>
        <v>1738</v>
      </c>
      <c r="B3483" s="4">
        <f t="shared" si="218"/>
        <v>0.30945006321468282</v>
      </c>
      <c r="C3483" s="4">
        <f t="shared" si="220"/>
        <v>4.5381986807051486</v>
      </c>
      <c r="D3483" s="34">
        <f t="shared" si="221"/>
        <v>0.10636326364613408</v>
      </c>
    </row>
    <row r="3484" spans="1:4">
      <c r="A3484" s="7">
        <f t="shared" si="219"/>
        <v>1738.5</v>
      </c>
      <c r="B3484" s="4">
        <f t="shared" si="218"/>
        <v>0.30955163137410024</v>
      </c>
      <c r="C3484" s="4">
        <f t="shared" si="220"/>
        <v>4.5409264997585232</v>
      </c>
      <c r="D3484" s="34">
        <f t="shared" si="221"/>
        <v>0.10639227621267096</v>
      </c>
    </row>
    <row r="3485" spans="1:4">
      <c r="A3485" s="7">
        <f t="shared" si="219"/>
        <v>1739</v>
      </c>
      <c r="B3485" s="4">
        <f t="shared" si="218"/>
        <v>0.30965320741170355</v>
      </c>
      <c r="C3485" s="4">
        <f t="shared" si="220"/>
        <v>4.5436556623889732</v>
      </c>
      <c r="D3485" s="34">
        <f t="shared" si="221"/>
        <v>0.10642129850824193</v>
      </c>
    </row>
    <row r="3486" spans="1:4">
      <c r="A3486" s="7">
        <f t="shared" si="219"/>
        <v>1739.5</v>
      </c>
      <c r="B3486" s="4">
        <f t="shared" si="218"/>
        <v>0.3097547913281038</v>
      </c>
      <c r="C3486" s="4">
        <f t="shared" si="220"/>
        <v>4.5463861692582741</v>
      </c>
      <c r="D3486" s="34">
        <f t="shared" si="221"/>
        <v>0.10645033053634644</v>
      </c>
    </row>
    <row r="3487" spans="1:4">
      <c r="A3487" s="7">
        <f t="shared" si="219"/>
        <v>1740</v>
      </c>
      <c r="B3487" s="4">
        <f t="shared" si="218"/>
        <v>0.30985638312391206</v>
      </c>
      <c r="C3487" s="4">
        <f t="shared" si="220"/>
        <v>4.549118021028522</v>
      </c>
      <c r="D3487" s="34">
        <f t="shared" si="221"/>
        <v>0.10647937230048507</v>
      </c>
    </row>
    <row r="3488" spans="1:4">
      <c r="A3488" s="7">
        <f t="shared" si="219"/>
        <v>1740.5</v>
      </c>
      <c r="B3488" s="4">
        <f t="shared" si="218"/>
        <v>0.30995798279973963</v>
      </c>
      <c r="C3488" s="4">
        <f t="shared" si="220"/>
        <v>4.5518512183621462</v>
      </c>
      <c r="D3488" s="34">
        <f t="shared" si="221"/>
        <v>0.10650842380415987</v>
      </c>
    </row>
    <row r="3489" spans="1:4">
      <c r="A3489" s="7">
        <f t="shared" si="219"/>
        <v>1741</v>
      </c>
      <c r="B3489" s="4">
        <f t="shared" si="218"/>
        <v>0.31005959035619757</v>
      </c>
      <c r="C3489" s="4">
        <f t="shared" si="220"/>
        <v>4.5545857619218975</v>
      </c>
      <c r="D3489" s="34">
        <f t="shared" si="221"/>
        <v>0.10653748505087415</v>
      </c>
    </row>
    <row r="3490" spans="1:4">
      <c r="A3490" s="7">
        <f t="shared" si="219"/>
        <v>1741.5</v>
      </c>
      <c r="B3490" s="4">
        <f t="shared" si="218"/>
        <v>0.31016120579389739</v>
      </c>
      <c r="C3490" s="4">
        <f t="shared" si="220"/>
        <v>4.557321652370856</v>
      </c>
      <c r="D3490" s="34">
        <f t="shared" si="221"/>
        <v>0.10656655604413252</v>
      </c>
    </row>
    <row r="3491" spans="1:4">
      <c r="A3491" s="7">
        <f t="shared" si="219"/>
        <v>1742</v>
      </c>
      <c r="B3491" s="4">
        <f t="shared" si="218"/>
        <v>0.31026282911345016</v>
      </c>
      <c r="C3491" s="4">
        <f t="shared" si="220"/>
        <v>4.5600588903724253</v>
      </c>
      <c r="D3491" s="34">
        <f t="shared" si="221"/>
        <v>0.10659563678744094</v>
      </c>
    </row>
    <row r="3492" spans="1:4">
      <c r="A3492" s="7">
        <f t="shared" si="219"/>
        <v>1742.5</v>
      </c>
      <c r="B3492" s="4">
        <f t="shared" si="218"/>
        <v>0.31036446031546738</v>
      </c>
      <c r="C3492" s="4">
        <f t="shared" si="220"/>
        <v>4.5627974765903376</v>
      </c>
      <c r="D3492" s="34">
        <f t="shared" si="221"/>
        <v>0.10662472728430659</v>
      </c>
    </row>
    <row r="3493" spans="1:4">
      <c r="A3493" s="7">
        <f t="shared" si="219"/>
        <v>1743</v>
      </c>
      <c r="B3493" s="4">
        <f t="shared" si="218"/>
        <v>0.31046609940056036</v>
      </c>
      <c r="C3493" s="4">
        <f t="shared" si="220"/>
        <v>4.5655374116886511</v>
      </c>
      <c r="D3493" s="34">
        <f t="shared" si="221"/>
        <v>0.10665382753823806</v>
      </c>
    </row>
    <row r="3494" spans="1:4">
      <c r="A3494" s="7">
        <f t="shared" si="219"/>
        <v>1743.5</v>
      </c>
      <c r="B3494" s="4">
        <f t="shared" si="218"/>
        <v>0.31056774636934059</v>
      </c>
      <c r="C3494" s="4">
        <f t="shared" si="220"/>
        <v>4.5682786963317552</v>
      </c>
      <c r="D3494" s="34">
        <f t="shared" si="221"/>
        <v>0.10668293755274529</v>
      </c>
    </row>
    <row r="3495" spans="1:4">
      <c r="A3495" s="7">
        <f t="shared" si="219"/>
        <v>1744</v>
      </c>
      <c r="B3495" s="4">
        <f t="shared" si="218"/>
        <v>0.31066940122241982</v>
      </c>
      <c r="C3495" s="4">
        <f t="shared" si="220"/>
        <v>4.5710213311843599</v>
      </c>
      <c r="D3495" s="34">
        <f t="shared" si="221"/>
        <v>0.1067120573313393</v>
      </c>
    </row>
    <row r="3496" spans="1:4">
      <c r="A3496" s="7">
        <f t="shared" si="219"/>
        <v>1744.5</v>
      </c>
      <c r="B3496" s="4">
        <f t="shared" si="218"/>
        <v>0.3107710639604091</v>
      </c>
      <c r="C3496" s="4">
        <f t="shared" si="220"/>
        <v>4.5737653169115067</v>
      </c>
      <c r="D3496" s="34">
        <f t="shared" si="221"/>
        <v>0.1067411868775328</v>
      </c>
    </row>
    <row r="3497" spans="1:4">
      <c r="A3497" s="7">
        <f t="shared" si="219"/>
        <v>1745</v>
      </c>
      <c r="B3497" s="4">
        <f t="shared" si="218"/>
        <v>0.3108727345839204</v>
      </c>
      <c r="C3497" s="4">
        <f t="shared" si="220"/>
        <v>4.5765106541785654</v>
      </c>
      <c r="D3497" s="34">
        <f t="shared" si="221"/>
        <v>0.1067703261948395</v>
      </c>
    </row>
    <row r="3498" spans="1:4">
      <c r="A3498" s="7">
        <f t="shared" si="219"/>
        <v>1745.5</v>
      </c>
      <c r="B3498" s="4">
        <f t="shared" si="218"/>
        <v>0.31097441309356544</v>
      </c>
      <c r="C3498" s="4">
        <f t="shared" si="220"/>
        <v>4.5792573436512294</v>
      </c>
      <c r="D3498" s="34">
        <f t="shared" si="221"/>
        <v>0.10679947528677447</v>
      </c>
    </row>
    <row r="3499" spans="1:4">
      <c r="A3499" s="7">
        <f t="shared" si="219"/>
        <v>1746</v>
      </c>
      <c r="B3499" s="4">
        <f t="shared" si="218"/>
        <v>0.31107609948995552</v>
      </c>
      <c r="C3499" s="4">
        <f t="shared" si="220"/>
        <v>4.5820053859955223</v>
      </c>
      <c r="D3499" s="34">
        <f t="shared" si="221"/>
        <v>0.10682863415685427</v>
      </c>
    </row>
    <row r="3500" spans="1:4">
      <c r="A3500" s="7">
        <f t="shared" si="219"/>
        <v>1746.5</v>
      </c>
      <c r="B3500" s="4">
        <f t="shared" si="218"/>
        <v>0.3111777937737028</v>
      </c>
      <c r="C3500" s="4">
        <f t="shared" si="220"/>
        <v>4.5847547818777983</v>
      </c>
      <c r="D3500" s="34">
        <f t="shared" si="221"/>
        <v>0.10685780280859658</v>
      </c>
    </row>
    <row r="3501" spans="1:4">
      <c r="A3501" s="7">
        <f t="shared" si="219"/>
        <v>1747</v>
      </c>
      <c r="B3501" s="4">
        <f t="shared" si="218"/>
        <v>0.31127949594541859</v>
      </c>
      <c r="C3501" s="4">
        <f t="shared" si="220"/>
        <v>4.5875055319647355</v>
      </c>
      <c r="D3501" s="34">
        <f t="shared" si="221"/>
        <v>0.10688698124552062</v>
      </c>
    </row>
    <row r="3502" spans="1:4">
      <c r="A3502" s="7">
        <f t="shared" si="219"/>
        <v>1747.5</v>
      </c>
      <c r="B3502" s="4">
        <f t="shared" si="218"/>
        <v>0.31138120600571506</v>
      </c>
      <c r="C3502" s="4">
        <f t="shared" si="220"/>
        <v>4.5902576369233445</v>
      </c>
      <c r="D3502" s="34">
        <f t="shared" si="221"/>
        <v>0.10691616947114672</v>
      </c>
    </row>
    <row r="3503" spans="1:4">
      <c r="A3503" s="7">
        <f t="shared" si="219"/>
        <v>1748</v>
      </c>
      <c r="B3503" s="4">
        <f t="shared" si="218"/>
        <v>0.31148292395520438</v>
      </c>
      <c r="C3503" s="4">
        <f t="shared" si="220"/>
        <v>4.5930110974209608</v>
      </c>
      <c r="D3503" s="34">
        <f t="shared" si="221"/>
        <v>0.10694536748899647</v>
      </c>
    </row>
    <row r="3504" spans="1:4">
      <c r="A3504" s="7">
        <f t="shared" si="219"/>
        <v>1748.5</v>
      </c>
      <c r="B3504" s="4">
        <f t="shared" si="218"/>
        <v>0.31158464979449763</v>
      </c>
      <c r="C3504" s="4">
        <f t="shared" si="220"/>
        <v>4.5957659141252494</v>
      </c>
      <c r="D3504" s="34">
        <f t="shared" si="221"/>
        <v>0.10697457530259319</v>
      </c>
    </row>
    <row r="3505" spans="1:4">
      <c r="A3505" s="7">
        <f t="shared" si="219"/>
        <v>1749</v>
      </c>
      <c r="B3505" s="4">
        <f t="shared" si="218"/>
        <v>0.31168638352420763</v>
      </c>
      <c r="C3505" s="4">
        <f t="shared" si="220"/>
        <v>4.5985220877042057</v>
      </c>
      <c r="D3505" s="34">
        <f t="shared" si="221"/>
        <v>0.10700379291546094</v>
      </c>
    </row>
    <row r="3506" spans="1:4">
      <c r="A3506" s="7">
        <f t="shared" si="219"/>
        <v>1749.5</v>
      </c>
      <c r="B3506" s="4">
        <f t="shared" si="218"/>
        <v>0.31178812514494592</v>
      </c>
      <c r="C3506" s="4">
        <f t="shared" si="220"/>
        <v>4.6012796188261538</v>
      </c>
      <c r="D3506" s="34">
        <f t="shared" si="221"/>
        <v>0.10703302033112565</v>
      </c>
    </row>
    <row r="3507" spans="1:4">
      <c r="A3507" s="7">
        <f t="shared" si="219"/>
        <v>1750</v>
      </c>
      <c r="B3507" s="4">
        <f t="shared" si="218"/>
        <v>0.31188987465732465</v>
      </c>
      <c r="C3507" s="4">
        <f t="shared" si="220"/>
        <v>4.6040385081597455</v>
      </c>
      <c r="D3507" s="34">
        <f t="shared" si="221"/>
        <v>0.1070622575531142</v>
      </c>
    </row>
    <row r="3508" spans="1:4">
      <c r="A3508" s="7">
        <f t="shared" si="219"/>
        <v>1750.5</v>
      </c>
      <c r="B3508" s="4">
        <f t="shared" si="218"/>
        <v>0.31199163206195624</v>
      </c>
      <c r="C3508" s="4">
        <f t="shared" si="220"/>
        <v>4.6067987563739639</v>
      </c>
      <c r="D3508" s="34">
        <f t="shared" si="221"/>
        <v>0.10709150458495491</v>
      </c>
    </row>
    <row r="3509" spans="1:4">
      <c r="A3509" s="7">
        <f t="shared" si="219"/>
        <v>1751</v>
      </c>
      <c r="B3509" s="4">
        <f t="shared" si="218"/>
        <v>0.31209339735945241</v>
      </c>
      <c r="C3509" s="4">
        <f t="shared" si="220"/>
        <v>4.6095603641381206</v>
      </c>
      <c r="D3509" s="34">
        <f t="shared" si="221"/>
        <v>0.1071207614301775</v>
      </c>
    </row>
    <row r="3510" spans="1:4">
      <c r="A3510" s="7">
        <f t="shared" si="219"/>
        <v>1751.5</v>
      </c>
      <c r="B3510" s="4">
        <f t="shared" si="218"/>
        <v>0.31219517055042578</v>
      </c>
      <c r="C3510" s="4">
        <f t="shared" si="220"/>
        <v>4.6123233321218553</v>
      </c>
      <c r="D3510" s="34">
        <f t="shared" si="221"/>
        <v>0.10715002809231282</v>
      </c>
    </row>
    <row r="3511" spans="1:4">
      <c r="A3511" s="7">
        <f t="shared" si="219"/>
        <v>1752</v>
      </c>
      <c r="B3511" s="4">
        <f t="shared" si="218"/>
        <v>0.3122969516354881</v>
      </c>
      <c r="C3511" s="4">
        <f t="shared" si="220"/>
        <v>4.6150876609951386</v>
      </c>
      <c r="D3511" s="34">
        <f t="shared" si="221"/>
        <v>0.1071793045748933</v>
      </c>
    </row>
    <row r="3512" spans="1:4">
      <c r="A3512" s="7">
        <f t="shared" si="219"/>
        <v>1752.5</v>
      </c>
      <c r="B3512" s="4">
        <f t="shared" si="218"/>
        <v>0.31239874061525219</v>
      </c>
      <c r="C3512" s="4">
        <f t="shared" si="220"/>
        <v>4.6178533514282742</v>
      </c>
      <c r="D3512" s="34">
        <f t="shared" si="221"/>
        <v>0.10720859088145245</v>
      </c>
    </row>
    <row r="3513" spans="1:4">
      <c r="A3513" s="7">
        <f t="shared" si="219"/>
        <v>1753</v>
      </c>
      <c r="B3513" s="4">
        <f t="shared" si="218"/>
        <v>0.31250053749033024</v>
      </c>
      <c r="C3513" s="4">
        <f t="shared" si="220"/>
        <v>4.6206204040918921</v>
      </c>
      <c r="D3513" s="34">
        <f t="shared" si="221"/>
        <v>0.10723788701552524</v>
      </c>
    </row>
    <row r="3514" spans="1:4">
      <c r="A3514" s="7">
        <f t="shared" si="219"/>
        <v>1753.5</v>
      </c>
      <c r="B3514" s="4">
        <f t="shared" si="218"/>
        <v>0.31260234226133465</v>
      </c>
      <c r="C3514" s="4">
        <f t="shared" si="220"/>
        <v>4.6233888196569533</v>
      </c>
      <c r="D3514" s="34">
        <f t="shared" si="221"/>
        <v>0.10726719298064789</v>
      </c>
    </row>
    <row r="3515" spans="1:4">
      <c r="A3515" s="7">
        <f t="shared" si="219"/>
        <v>1754</v>
      </c>
      <c r="B3515" s="4">
        <f t="shared" si="218"/>
        <v>0.3127041549288776</v>
      </c>
      <c r="C3515" s="4">
        <f t="shared" si="220"/>
        <v>4.62615859879475</v>
      </c>
      <c r="D3515" s="34">
        <f t="shared" si="221"/>
        <v>0.10729650878035812</v>
      </c>
    </row>
    <row r="3516" spans="1:4">
      <c r="A3516" s="7">
        <f t="shared" si="219"/>
        <v>1754.5</v>
      </c>
      <c r="B3516" s="4">
        <f t="shared" si="218"/>
        <v>0.31280597549357214</v>
      </c>
      <c r="C3516" s="4">
        <f t="shared" si="220"/>
        <v>4.628929742176906</v>
      </c>
      <c r="D3516" s="34">
        <f t="shared" si="221"/>
        <v>0.10732583441819467</v>
      </c>
    </row>
    <row r="3517" spans="1:4">
      <c r="A3517" s="7">
        <f t="shared" si="219"/>
        <v>1755</v>
      </c>
      <c r="B3517" s="4">
        <f t="shared" si="218"/>
        <v>0.31290780395603024</v>
      </c>
      <c r="C3517" s="4">
        <f t="shared" si="220"/>
        <v>4.6317022504753718</v>
      </c>
      <c r="D3517" s="34">
        <f t="shared" si="221"/>
        <v>0.10735516989769789</v>
      </c>
    </row>
    <row r="3518" spans="1:4">
      <c r="A3518" s="7">
        <f t="shared" si="219"/>
        <v>1755.5</v>
      </c>
      <c r="B3518" s="4">
        <f t="shared" si="218"/>
        <v>0.31300964031686496</v>
      </c>
      <c r="C3518" s="4">
        <f t="shared" si="220"/>
        <v>4.6344761243624353</v>
      </c>
      <c r="D3518" s="34">
        <f t="shared" si="221"/>
        <v>0.10738451522240929</v>
      </c>
    </row>
    <row r="3519" spans="1:4">
      <c r="A3519" s="7">
        <f t="shared" si="219"/>
        <v>1756</v>
      </c>
      <c r="B3519" s="4">
        <f t="shared" si="218"/>
        <v>0.31311148457668869</v>
      </c>
      <c r="C3519" s="4">
        <f t="shared" si="220"/>
        <v>4.6372513645107105</v>
      </c>
      <c r="D3519" s="34">
        <f t="shared" si="221"/>
        <v>0.1074138703958718</v>
      </c>
    </row>
    <row r="3520" spans="1:4">
      <c r="A3520" s="7">
        <f t="shared" si="219"/>
        <v>1756.5</v>
      </c>
      <c r="B3520" s="4">
        <f t="shared" si="218"/>
        <v>0.31321333673611407</v>
      </c>
      <c r="C3520" s="4">
        <f t="shared" si="220"/>
        <v>4.6400279715931445</v>
      </c>
      <c r="D3520" s="34">
        <f t="shared" si="221"/>
        <v>0.10744323542162965</v>
      </c>
    </row>
    <row r="3521" spans="1:4">
      <c r="A3521" s="7">
        <f t="shared" si="219"/>
        <v>1757</v>
      </c>
      <c r="B3521" s="4">
        <f t="shared" si="218"/>
        <v>0.31331519679575415</v>
      </c>
      <c r="C3521" s="4">
        <f t="shared" si="220"/>
        <v>4.6428059462830173</v>
      </c>
      <c r="D3521" s="34">
        <f t="shared" si="221"/>
        <v>0.10747261030322833</v>
      </c>
    </row>
    <row r="3522" spans="1:4">
      <c r="A3522" s="7">
        <f t="shared" si="219"/>
        <v>1757.5</v>
      </c>
      <c r="B3522" s="4">
        <f t="shared" si="218"/>
        <v>0.31341706475622133</v>
      </c>
      <c r="C3522" s="4">
        <f t="shared" si="220"/>
        <v>4.6455852892539351</v>
      </c>
      <c r="D3522" s="34">
        <f t="shared" si="221"/>
        <v>0.10750199504421476</v>
      </c>
    </row>
    <row r="3523" spans="1:4">
      <c r="A3523" s="7">
        <f t="shared" si="219"/>
        <v>1758</v>
      </c>
      <c r="B3523" s="4">
        <f t="shared" si="218"/>
        <v>0.31351894061812868</v>
      </c>
      <c r="C3523" s="4">
        <f t="shared" si="220"/>
        <v>4.6483660011798404</v>
      </c>
      <c r="D3523" s="34">
        <f t="shared" si="221"/>
        <v>0.10753138964813708</v>
      </c>
    </row>
    <row r="3524" spans="1:4">
      <c r="A3524" s="7">
        <f t="shared" si="219"/>
        <v>1758.5</v>
      </c>
      <c r="B3524" s="4">
        <f t="shared" si="218"/>
        <v>0.31362082438208905</v>
      </c>
      <c r="C3524" s="4">
        <f t="shared" si="220"/>
        <v>4.6511480827350091</v>
      </c>
      <c r="D3524" s="34">
        <f t="shared" si="221"/>
        <v>0.10756079411854487</v>
      </c>
    </row>
    <row r="3525" spans="1:4">
      <c r="A3525" s="7">
        <f t="shared" si="219"/>
        <v>1759</v>
      </c>
      <c r="B3525" s="4">
        <f t="shared" si="218"/>
        <v>0.31372271604871527</v>
      </c>
      <c r="C3525" s="4">
        <f t="shared" si="220"/>
        <v>4.6539315345940464</v>
      </c>
      <c r="D3525" s="34">
        <f t="shared" si="221"/>
        <v>0.10759020845898902</v>
      </c>
    </row>
    <row r="3526" spans="1:4">
      <c r="A3526" s="7">
        <f t="shared" si="219"/>
        <v>1759.5</v>
      </c>
      <c r="B3526" s="4">
        <f t="shared" si="218"/>
        <v>0.31382461561862041</v>
      </c>
      <c r="C3526" s="4">
        <f t="shared" si="220"/>
        <v>4.6567163574318888</v>
      </c>
      <c r="D3526" s="34">
        <f t="shared" si="221"/>
        <v>0.10761963267302167</v>
      </c>
    </row>
    <row r="3527" spans="1:4">
      <c r="A3527" s="7">
        <f t="shared" si="219"/>
        <v>1760</v>
      </c>
      <c r="B3527" s="4">
        <f t="shared" si="218"/>
        <v>0.31392652309241753</v>
      </c>
      <c r="C3527" s="4">
        <f t="shared" si="220"/>
        <v>4.6595025519238087</v>
      </c>
      <c r="D3527" s="34">
        <f t="shared" si="221"/>
        <v>0.10764906676419635</v>
      </c>
    </row>
    <row r="3528" spans="1:4">
      <c r="A3528" s="7">
        <f t="shared" si="219"/>
        <v>1760.5</v>
      </c>
      <c r="B3528" s="4">
        <f t="shared" si="218"/>
        <v>0.31402843847071948</v>
      </c>
      <c r="C3528" s="4">
        <f t="shared" si="220"/>
        <v>4.6622901187454078</v>
      </c>
      <c r="D3528" s="34">
        <f t="shared" si="221"/>
        <v>0.10767851073606798</v>
      </c>
    </row>
    <row r="3529" spans="1:4">
      <c r="A3529" s="7">
        <f t="shared" si="219"/>
        <v>1761</v>
      </c>
      <c r="B3529" s="4">
        <f t="shared" si="218"/>
        <v>0.31413036175413978</v>
      </c>
      <c r="C3529" s="4">
        <f t="shared" si="220"/>
        <v>4.665079058572621</v>
      </c>
      <c r="D3529" s="34">
        <f t="shared" si="221"/>
        <v>0.10770796459219256</v>
      </c>
    </row>
    <row r="3530" spans="1:4">
      <c r="A3530" s="7">
        <f t="shared" si="219"/>
        <v>1761.5</v>
      </c>
      <c r="B3530" s="4">
        <f t="shared" ref="B3530:B3593" si="222">(EXP($B$3*A3530*10^6))-1</f>
        <v>0.31423229294329103</v>
      </c>
      <c r="C3530" s="4">
        <f t="shared" si="220"/>
        <v>4.6678693720817206</v>
      </c>
      <c r="D3530" s="34">
        <f t="shared" si="221"/>
        <v>0.1077374283361279</v>
      </c>
    </row>
    <row r="3531" spans="1:4">
      <c r="A3531" s="7">
        <f t="shared" si="219"/>
        <v>1762</v>
      </c>
      <c r="B3531" s="4">
        <f t="shared" si="222"/>
        <v>0.31433423203878696</v>
      </c>
      <c r="C3531" s="4">
        <f t="shared" si="220"/>
        <v>4.6706610599493059</v>
      </c>
      <c r="D3531" s="34">
        <f t="shared" si="221"/>
        <v>0.10776690197143263</v>
      </c>
    </row>
    <row r="3532" spans="1:4">
      <c r="A3532" s="7">
        <f t="shared" si="219"/>
        <v>1762.5</v>
      </c>
      <c r="B3532" s="4">
        <f t="shared" si="222"/>
        <v>0.31443617904124044</v>
      </c>
      <c r="C3532" s="4">
        <f t="shared" si="220"/>
        <v>4.6734541228523128</v>
      </c>
      <c r="D3532" s="34">
        <f t="shared" si="221"/>
        <v>0.10779638550166706</v>
      </c>
    </row>
    <row r="3533" spans="1:4">
      <c r="A3533" s="7">
        <f t="shared" si="219"/>
        <v>1763</v>
      </c>
      <c r="B3533" s="4">
        <f t="shared" si="222"/>
        <v>0.31453813395126518</v>
      </c>
      <c r="C3533" s="4">
        <f t="shared" si="220"/>
        <v>4.67624856146801</v>
      </c>
      <c r="D3533" s="34">
        <f t="shared" si="221"/>
        <v>0.1078258789303926</v>
      </c>
    </row>
    <row r="3534" spans="1:4">
      <c r="A3534" s="7">
        <f t="shared" ref="A3534:A3597" si="223">A3533+0.5</f>
        <v>1763.5</v>
      </c>
      <c r="B3534" s="4">
        <f t="shared" si="222"/>
        <v>0.31464009676947424</v>
      </c>
      <c r="C3534" s="4">
        <f t="shared" ref="C3534:C3597" si="224">(EXP($B$4*A3534*10^6))-1</f>
        <v>4.6790443764739988</v>
      </c>
      <c r="D3534" s="34">
        <f t="shared" ref="D3534:D3597" si="225">(1/137.88)*(C3534/B3534)</f>
        <v>0.10785538226117215</v>
      </c>
    </row>
    <row r="3535" spans="1:4">
      <c r="A3535" s="7">
        <f t="shared" si="223"/>
        <v>1764</v>
      </c>
      <c r="B3535" s="4">
        <f t="shared" si="222"/>
        <v>0.31474206749648093</v>
      </c>
      <c r="C3535" s="4">
        <f t="shared" si="224"/>
        <v>4.6818415685482133</v>
      </c>
      <c r="D3535" s="34">
        <f t="shared" si="225"/>
        <v>0.10788489549756995</v>
      </c>
    </row>
    <row r="3536" spans="1:4">
      <c r="A3536" s="7">
        <f t="shared" si="223"/>
        <v>1764.5</v>
      </c>
      <c r="B3536" s="4">
        <f t="shared" si="222"/>
        <v>0.31484404613289896</v>
      </c>
      <c r="C3536" s="4">
        <f t="shared" si="224"/>
        <v>4.6846401383689278</v>
      </c>
      <c r="D3536" s="34">
        <f t="shared" si="225"/>
        <v>0.10791441864315146</v>
      </c>
    </row>
    <row r="3537" spans="1:4">
      <c r="A3537" s="7">
        <f t="shared" si="223"/>
        <v>1765</v>
      </c>
      <c r="B3537" s="4">
        <f t="shared" si="222"/>
        <v>0.31494603267934185</v>
      </c>
      <c r="C3537" s="4">
        <f t="shared" si="224"/>
        <v>4.6874400866147434</v>
      </c>
      <c r="D3537" s="34">
        <f t="shared" si="225"/>
        <v>0.10794395170148355</v>
      </c>
    </row>
    <row r="3538" spans="1:4">
      <c r="A3538" s="7">
        <f t="shared" si="223"/>
        <v>1765.5</v>
      </c>
      <c r="B3538" s="4">
        <f t="shared" si="222"/>
        <v>0.31504802713642288</v>
      </c>
      <c r="C3538" s="4">
        <f t="shared" si="224"/>
        <v>4.6902414139645989</v>
      </c>
      <c r="D3538" s="34">
        <f t="shared" si="225"/>
        <v>0.10797349467613444</v>
      </c>
    </row>
    <row r="3539" spans="1:4">
      <c r="A3539" s="7">
        <f t="shared" si="223"/>
        <v>1766</v>
      </c>
      <c r="B3539" s="4">
        <f t="shared" si="222"/>
        <v>0.31515002950475601</v>
      </c>
      <c r="C3539" s="4">
        <f t="shared" si="224"/>
        <v>4.6930441210977669</v>
      </c>
      <c r="D3539" s="34">
        <f t="shared" si="225"/>
        <v>0.10800304757067361</v>
      </c>
    </row>
    <row r="3540" spans="1:4">
      <c r="A3540" s="7">
        <f t="shared" si="223"/>
        <v>1766.5</v>
      </c>
      <c r="B3540" s="4">
        <f t="shared" si="222"/>
        <v>0.31525203978495431</v>
      </c>
      <c r="C3540" s="4">
        <f t="shared" si="224"/>
        <v>4.695848208693854</v>
      </c>
      <c r="D3540" s="34">
        <f t="shared" si="225"/>
        <v>0.1080326103886721</v>
      </c>
    </row>
    <row r="3541" spans="1:4">
      <c r="A3541" s="7">
        <f t="shared" si="223"/>
        <v>1767</v>
      </c>
      <c r="B3541" s="4">
        <f t="shared" si="222"/>
        <v>0.31535405797763216</v>
      </c>
      <c r="C3541" s="4">
        <f t="shared" si="224"/>
        <v>4.6986536774328007</v>
      </c>
      <c r="D3541" s="34">
        <f t="shared" si="225"/>
        <v>0.10806218313370182</v>
      </c>
    </row>
    <row r="3542" spans="1:4">
      <c r="A3542" s="7">
        <f t="shared" si="223"/>
        <v>1767.5</v>
      </c>
      <c r="B3542" s="4">
        <f t="shared" si="222"/>
        <v>0.31545608408340287</v>
      </c>
      <c r="C3542" s="4">
        <f t="shared" si="224"/>
        <v>4.7014605279948869</v>
      </c>
      <c r="D3542" s="34">
        <f t="shared" si="225"/>
        <v>0.10809176580933656</v>
      </c>
    </row>
    <row r="3543" spans="1:4">
      <c r="A3543" s="7">
        <f t="shared" si="223"/>
        <v>1768</v>
      </c>
      <c r="B3543" s="4">
        <f t="shared" si="222"/>
        <v>0.31555811810288015</v>
      </c>
      <c r="C3543" s="4">
        <f t="shared" si="224"/>
        <v>4.7042687610607237</v>
      </c>
      <c r="D3543" s="34">
        <f t="shared" si="225"/>
        <v>0.10812135841915121</v>
      </c>
    </row>
    <row r="3544" spans="1:4">
      <c r="A3544" s="7">
        <f t="shared" si="223"/>
        <v>1768.5</v>
      </c>
      <c r="B3544" s="4">
        <f t="shared" si="222"/>
        <v>0.31566016003667818</v>
      </c>
      <c r="C3544" s="4">
        <f t="shared" si="224"/>
        <v>4.7070783773112579</v>
      </c>
      <c r="D3544" s="34">
        <f t="shared" si="225"/>
        <v>0.10815096096672187</v>
      </c>
    </row>
    <row r="3545" spans="1:4">
      <c r="A3545" s="7">
        <f t="shared" si="223"/>
        <v>1769</v>
      </c>
      <c r="B3545" s="4">
        <f t="shared" si="222"/>
        <v>0.31576220988541048</v>
      </c>
      <c r="C3545" s="4">
        <f t="shared" si="224"/>
        <v>4.7098893774277695</v>
      </c>
      <c r="D3545" s="34">
        <f t="shared" si="225"/>
        <v>0.10818057345562621</v>
      </c>
    </row>
    <row r="3546" spans="1:4">
      <c r="A3546" s="7">
        <f t="shared" si="223"/>
        <v>1769.5</v>
      </c>
      <c r="B3546" s="4">
        <f t="shared" si="222"/>
        <v>0.31586426764969122</v>
      </c>
      <c r="C3546" s="4">
        <f t="shared" si="224"/>
        <v>4.7127017620918785</v>
      </c>
      <c r="D3546" s="34">
        <f t="shared" si="225"/>
        <v>0.10821019588944304</v>
      </c>
    </row>
    <row r="3547" spans="1:4">
      <c r="A3547" s="7">
        <f t="shared" si="223"/>
        <v>1770</v>
      </c>
      <c r="B3547" s="4">
        <f t="shared" si="222"/>
        <v>0.31596633333013435</v>
      </c>
      <c r="C3547" s="4">
        <f t="shared" si="224"/>
        <v>4.7155155319855391</v>
      </c>
      <c r="D3547" s="34">
        <f t="shared" si="225"/>
        <v>0.10823982827175267</v>
      </c>
    </row>
    <row r="3548" spans="1:4">
      <c r="A3548" s="7">
        <f t="shared" si="223"/>
        <v>1770.5</v>
      </c>
      <c r="B3548" s="4">
        <f t="shared" si="222"/>
        <v>0.31606840692735361</v>
      </c>
      <c r="C3548" s="4">
        <f t="shared" si="224"/>
        <v>4.71833068779104</v>
      </c>
      <c r="D3548" s="34">
        <f t="shared" si="225"/>
        <v>0.10826947060613674</v>
      </c>
    </row>
    <row r="3549" spans="1:4">
      <c r="A3549" s="7">
        <f t="shared" si="223"/>
        <v>1771</v>
      </c>
      <c r="B3549" s="4">
        <f t="shared" si="222"/>
        <v>0.3161704884419636</v>
      </c>
      <c r="C3549" s="4">
        <f t="shared" si="224"/>
        <v>4.7211472301910078</v>
      </c>
      <c r="D3549" s="34">
        <f t="shared" si="225"/>
        <v>0.10829912289617805</v>
      </c>
    </row>
    <row r="3550" spans="1:4">
      <c r="A3550" s="7">
        <f t="shared" si="223"/>
        <v>1771.5</v>
      </c>
      <c r="B3550" s="4">
        <f t="shared" si="222"/>
        <v>0.31627257787457808</v>
      </c>
      <c r="C3550" s="4">
        <f t="shared" si="224"/>
        <v>4.7239651598684045</v>
      </c>
      <c r="D3550" s="34">
        <f t="shared" si="225"/>
        <v>0.10832878514546097</v>
      </c>
    </row>
    <row r="3551" spans="1:4">
      <c r="A3551" s="7">
        <f t="shared" si="223"/>
        <v>1772</v>
      </c>
      <c r="B3551" s="4">
        <f t="shared" si="222"/>
        <v>0.31637467522581098</v>
      </c>
      <c r="C3551" s="4">
        <f t="shared" si="224"/>
        <v>4.7267844775065271</v>
      </c>
      <c r="D3551" s="34">
        <f t="shared" si="225"/>
        <v>0.1083584573575712</v>
      </c>
    </row>
    <row r="3552" spans="1:4">
      <c r="A3552" s="7">
        <f t="shared" si="223"/>
        <v>1772.5</v>
      </c>
      <c r="B3552" s="4">
        <f t="shared" si="222"/>
        <v>0.31647678049627714</v>
      </c>
      <c r="C3552" s="4">
        <f t="shared" si="224"/>
        <v>4.729605183789011</v>
      </c>
      <c r="D3552" s="34">
        <f t="shared" si="225"/>
        <v>0.10838813953609547</v>
      </c>
    </row>
    <row r="3553" spans="1:4">
      <c r="A3553" s="7">
        <f t="shared" si="223"/>
        <v>1773</v>
      </c>
      <c r="B3553" s="4">
        <f t="shared" si="222"/>
        <v>0.31657889368659031</v>
      </c>
      <c r="C3553" s="4">
        <f t="shared" si="224"/>
        <v>4.7324272793998272</v>
      </c>
      <c r="D3553" s="34">
        <f t="shared" si="225"/>
        <v>0.10841783168462227</v>
      </c>
    </row>
    <row r="3554" spans="1:4">
      <c r="A3554" s="7">
        <f t="shared" si="223"/>
        <v>1773.5</v>
      </c>
      <c r="B3554" s="4">
        <f t="shared" si="222"/>
        <v>0.3166810147973651</v>
      </c>
      <c r="C3554" s="4">
        <f t="shared" si="224"/>
        <v>4.7352507650232862</v>
      </c>
      <c r="D3554" s="34">
        <f t="shared" si="225"/>
        <v>0.10844753380674117</v>
      </c>
    </row>
    <row r="3555" spans="1:4">
      <c r="A3555" s="7">
        <f t="shared" si="223"/>
        <v>1774</v>
      </c>
      <c r="B3555" s="4">
        <f t="shared" si="222"/>
        <v>0.31678314382921569</v>
      </c>
      <c r="C3555" s="4">
        <f t="shared" si="224"/>
        <v>4.7380756413440315</v>
      </c>
      <c r="D3555" s="34">
        <f t="shared" si="225"/>
        <v>0.10847724590604321</v>
      </c>
    </row>
    <row r="3556" spans="1:4">
      <c r="A3556" s="7">
        <f t="shared" si="223"/>
        <v>1774.5</v>
      </c>
      <c r="B3556" s="4">
        <f t="shared" si="222"/>
        <v>0.31688528078275646</v>
      </c>
      <c r="C3556" s="4">
        <f t="shared" si="224"/>
        <v>4.7409019090470492</v>
      </c>
      <c r="D3556" s="34">
        <f t="shared" si="225"/>
        <v>0.10850696798612081</v>
      </c>
    </row>
    <row r="3557" spans="1:4">
      <c r="A3557" s="7">
        <f t="shared" si="223"/>
        <v>1775</v>
      </c>
      <c r="B3557" s="4">
        <f t="shared" si="222"/>
        <v>0.31698742565860183</v>
      </c>
      <c r="C3557" s="4">
        <f t="shared" si="224"/>
        <v>4.7437295688176544</v>
      </c>
      <c r="D3557" s="34">
        <f t="shared" si="225"/>
        <v>0.10853670005056755</v>
      </c>
    </row>
    <row r="3558" spans="1:4">
      <c r="A3558" s="7">
        <f t="shared" si="223"/>
        <v>1775.5</v>
      </c>
      <c r="B3558" s="4">
        <f t="shared" si="222"/>
        <v>0.31708957845736641</v>
      </c>
      <c r="C3558" s="4">
        <f t="shared" si="224"/>
        <v>4.7465586213415065</v>
      </c>
      <c r="D3558" s="34">
        <f t="shared" si="225"/>
        <v>0.10856644210297844</v>
      </c>
    </row>
    <row r="3559" spans="1:4">
      <c r="A3559" s="7">
        <f t="shared" si="223"/>
        <v>1776</v>
      </c>
      <c r="B3559" s="4">
        <f t="shared" si="222"/>
        <v>0.31719173917966503</v>
      </c>
      <c r="C3559" s="4">
        <f t="shared" si="224"/>
        <v>4.7493890673046035</v>
      </c>
      <c r="D3559" s="34">
        <f t="shared" si="225"/>
        <v>0.10859619414694986</v>
      </c>
    </row>
    <row r="3560" spans="1:4">
      <c r="A3560" s="7">
        <f t="shared" si="223"/>
        <v>1776.5</v>
      </c>
      <c r="B3560" s="4">
        <f t="shared" si="222"/>
        <v>0.31729390782611167</v>
      </c>
      <c r="C3560" s="4">
        <f t="shared" si="224"/>
        <v>4.7522209073932755</v>
      </c>
      <c r="D3560" s="34">
        <f t="shared" si="225"/>
        <v>0.10862595618607969</v>
      </c>
    </row>
    <row r="3561" spans="1:4">
      <c r="A3561" s="7">
        <f t="shared" si="223"/>
        <v>1777</v>
      </c>
      <c r="B3561" s="4">
        <f t="shared" si="222"/>
        <v>0.31739608439732137</v>
      </c>
      <c r="C3561" s="4">
        <f t="shared" si="224"/>
        <v>4.7550541422941963</v>
      </c>
      <c r="D3561" s="34">
        <f t="shared" si="225"/>
        <v>0.10865572822396688</v>
      </c>
    </row>
    <row r="3562" spans="1:4">
      <c r="A3562" s="7">
        <f t="shared" si="223"/>
        <v>1777.5</v>
      </c>
      <c r="B3562" s="4">
        <f t="shared" si="222"/>
        <v>0.31749826889390875</v>
      </c>
      <c r="C3562" s="4">
        <f t="shared" si="224"/>
        <v>4.7578887726943746</v>
      </c>
      <c r="D3562" s="34">
        <f t="shared" si="225"/>
        <v>0.1086855102642119</v>
      </c>
    </row>
    <row r="3563" spans="1:4">
      <c r="A3563" s="7">
        <f t="shared" si="223"/>
        <v>1778</v>
      </c>
      <c r="B3563" s="4">
        <f t="shared" si="222"/>
        <v>0.31760046131648845</v>
      </c>
      <c r="C3563" s="4">
        <f t="shared" si="224"/>
        <v>4.7607247992811574</v>
      </c>
      <c r="D3563" s="34">
        <f t="shared" si="225"/>
        <v>0.10871530231041654</v>
      </c>
    </row>
    <row r="3564" spans="1:4">
      <c r="A3564" s="7">
        <f t="shared" si="223"/>
        <v>1778.5</v>
      </c>
      <c r="B3564" s="4">
        <f t="shared" si="222"/>
        <v>0.31770266166567529</v>
      </c>
      <c r="C3564" s="4">
        <f t="shared" si="224"/>
        <v>4.7635622227422303</v>
      </c>
      <c r="D3564" s="34">
        <f t="shared" si="225"/>
        <v>0.10874510436618387</v>
      </c>
    </row>
    <row r="3565" spans="1:4">
      <c r="A3565" s="7">
        <f t="shared" si="223"/>
        <v>1779</v>
      </c>
      <c r="B3565" s="4">
        <f t="shared" si="222"/>
        <v>0.31780486994208434</v>
      </c>
      <c r="C3565" s="4">
        <f t="shared" si="224"/>
        <v>4.7664010437656223</v>
      </c>
      <c r="D3565" s="34">
        <f t="shared" si="225"/>
        <v>0.1087749164351184</v>
      </c>
    </row>
    <row r="3566" spans="1:4">
      <c r="A3566" s="7">
        <f t="shared" si="223"/>
        <v>1779.5</v>
      </c>
      <c r="B3566" s="4">
        <f t="shared" si="222"/>
        <v>0.31790708614633001</v>
      </c>
      <c r="C3566" s="4">
        <f t="shared" si="224"/>
        <v>4.7692412630396941</v>
      </c>
      <c r="D3566" s="34">
        <f t="shared" si="225"/>
        <v>0.10880473852082602</v>
      </c>
    </row>
    <row r="3567" spans="1:4">
      <c r="A3567" s="7">
        <f t="shared" si="223"/>
        <v>1780</v>
      </c>
      <c r="B3567" s="4">
        <f t="shared" si="222"/>
        <v>0.31800931027902779</v>
      </c>
      <c r="C3567" s="4">
        <f t="shared" si="224"/>
        <v>4.7720828812531506</v>
      </c>
      <c r="D3567" s="34">
        <f t="shared" si="225"/>
        <v>0.10883457062691378</v>
      </c>
    </row>
    <row r="3568" spans="1:4">
      <c r="A3568" s="7">
        <f t="shared" si="223"/>
        <v>1780.5</v>
      </c>
      <c r="B3568" s="4">
        <f t="shared" si="222"/>
        <v>0.31811154234079209</v>
      </c>
      <c r="C3568" s="4">
        <f t="shared" si="224"/>
        <v>4.7749258990950354</v>
      </c>
      <c r="D3568" s="34">
        <f t="shared" si="225"/>
        <v>0.10886441275699041</v>
      </c>
    </row>
    <row r="3569" spans="1:4">
      <c r="A3569" s="7">
        <f t="shared" si="223"/>
        <v>1781</v>
      </c>
      <c r="B3569" s="4">
        <f t="shared" si="222"/>
        <v>0.31821378233223818</v>
      </c>
      <c r="C3569" s="4">
        <f t="shared" si="224"/>
        <v>4.7777703172547268</v>
      </c>
      <c r="D3569" s="34">
        <f t="shared" si="225"/>
        <v>0.10889426491466567</v>
      </c>
    </row>
    <row r="3570" spans="1:4">
      <c r="A3570" s="7">
        <f t="shared" si="223"/>
        <v>1781.5</v>
      </c>
      <c r="B3570" s="4">
        <f t="shared" si="222"/>
        <v>0.31831603025398136</v>
      </c>
      <c r="C3570" s="4">
        <f t="shared" si="224"/>
        <v>4.7806161364219459</v>
      </c>
      <c r="D3570" s="34">
        <f t="shared" si="225"/>
        <v>0.10892412710355068</v>
      </c>
    </row>
    <row r="3571" spans="1:4">
      <c r="A3571" s="7">
        <f t="shared" si="223"/>
        <v>1782</v>
      </c>
      <c r="B3571" s="4">
        <f t="shared" si="222"/>
        <v>0.31841828610663647</v>
      </c>
      <c r="C3571" s="4">
        <f t="shared" si="224"/>
        <v>4.7834633572867578</v>
      </c>
      <c r="D3571" s="34">
        <f t="shared" si="225"/>
        <v>0.10895399932725823</v>
      </c>
    </row>
    <row r="3572" spans="1:4">
      <c r="A3572" s="7">
        <f t="shared" si="223"/>
        <v>1782.5</v>
      </c>
      <c r="B3572" s="4">
        <f t="shared" si="222"/>
        <v>0.31852054989081879</v>
      </c>
      <c r="C3572" s="4">
        <f t="shared" si="224"/>
        <v>4.7863119805395611</v>
      </c>
      <c r="D3572" s="34">
        <f t="shared" si="225"/>
        <v>0.10898388158940217</v>
      </c>
    </row>
    <row r="3573" spans="1:4">
      <c r="A3573" s="7">
        <f t="shared" si="223"/>
        <v>1783</v>
      </c>
      <c r="B3573" s="4">
        <f t="shared" si="222"/>
        <v>0.31862282160714339</v>
      </c>
      <c r="C3573" s="4">
        <f t="shared" si="224"/>
        <v>4.7891620068710958</v>
      </c>
      <c r="D3573" s="34">
        <f t="shared" si="225"/>
        <v>0.10901377389359786</v>
      </c>
    </row>
    <row r="3574" spans="1:4">
      <c r="A3574" s="7">
        <f t="shared" si="223"/>
        <v>1783.5</v>
      </c>
      <c r="B3574" s="4">
        <f t="shared" si="222"/>
        <v>0.31872510125622555</v>
      </c>
      <c r="C3574" s="4">
        <f t="shared" si="224"/>
        <v>4.7920134369724448</v>
      </c>
      <c r="D3574" s="34">
        <f t="shared" si="225"/>
        <v>0.10904367624346194</v>
      </c>
    </row>
    <row r="3575" spans="1:4">
      <c r="A3575" s="7">
        <f t="shared" si="223"/>
        <v>1784</v>
      </c>
      <c r="B3575" s="4">
        <f t="shared" si="222"/>
        <v>0.318827388838681</v>
      </c>
      <c r="C3575" s="4">
        <f t="shared" si="224"/>
        <v>4.794866271535029</v>
      </c>
      <c r="D3575" s="34">
        <f t="shared" si="225"/>
        <v>0.1090735886426123</v>
      </c>
    </row>
    <row r="3576" spans="1:4">
      <c r="A3576" s="7">
        <f t="shared" si="223"/>
        <v>1784.5</v>
      </c>
      <c r="B3576" s="4">
        <f t="shared" si="222"/>
        <v>0.31892968435512437</v>
      </c>
      <c r="C3576" s="4">
        <f t="shared" si="224"/>
        <v>4.7977205112506098</v>
      </c>
      <c r="D3576" s="34">
        <f t="shared" si="225"/>
        <v>0.10910351109466852</v>
      </c>
    </row>
    <row r="3577" spans="1:4">
      <c r="A3577" s="7">
        <f t="shared" si="223"/>
        <v>1785</v>
      </c>
      <c r="B3577" s="4">
        <f t="shared" si="222"/>
        <v>0.31903198780617159</v>
      </c>
      <c r="C3577" s="4">
        <f t="shared" si="224"/>
        <v>4.8005761568112915</v>
      </c>
      <c r="D3577" s="34">
        <f t="shared" si="225"/>
        <v>0.1091334436032512</v>
      </c>
    </row>
    <row r="3578" spans="1:4">
      <c r="A3578" s="7">
        <f t="shared" si="223"/>
        <v>1785.5</v>
      </c>
      <c r="B3578" s="4">
        <f t="shared" si="222"/>
        <v>0.31913429919243796</v>
      </c>
      <c r="C3578" s="4">
        <f t="shared" si="224"/>
        <v>4.8034332089095164</v>
      </c>
      <c r="D3578" s="34">
        <f t="shared" si="225"/>
        <v>0.1091633861719824</v>
      </c>
    </row>
    <row r="3579" spans="1:4">
      <c r="A3579" s="7">
        <f t="shared" si="223"/>
        <v>1786</v>
      </c>
      <c r="B3579" s="4">
        <f t="shared" si="222"/>
        <v>0.31923661851453899</v>
      </c>
      <c r="C3579" s="4">
        <f t="shared" si="224"/>
        <v>4.806291668238071</v>
      </c>
      <c r="D3579" s="34">
        <f t="shared" si="225"/>
        <v>0.10919333880448563</v>
      </c>
    </row>
    <row r="3580" spans="1:4">
      <c r="A3580" s="7">
        <f t="shared" si="223"/>
        <v>1786.5</v>
      </c>
      <c r="B3580" s="4">
        <f t="shared" si="222"/>
        <v>0.31933894577309019</v>
      </c>
      <c r="C3580" s="4">
        <f t="shared" si="224"/>
        <v>4.8091515354900816</v>
      </c>
      <c r="D3580" s="34">
        <f t="shared" si="225"/>
        <v>0.10922330150438572</v>
      </c>
    </row>
    <row r="3581" spans="1:4">
      <c r="A3581" s="7">
        <f t="shared" si="223"/>
        <v>1787</v>
      </c>
      <c r="B3581" s="4">
        <f t="shared" si="222"/>
        <v>0.31944128096870728</v>
      </c>
      <c r="C3581" s="4">
        <f t="shared" si="224"/>
        <v>4.812012811359013</v>
      </c>
      <c r="D3581" s="34">
        <f t="shared" si="225"/>
        <v>0.10925327427530869</v>
      </c>
    </row>
    <row r="3582" spans="1:4">
      <c r="A3582" s="7">
        <f t="shared" si="223"/>
        <v>1787.5</v>
      </c>
      <c r="B3582" s="4">
        <f t="shared" si="222"/>
        <v>0.31954362410200576</v>
      </c>
      <c r="C3582" s="4">
        <f t="shared" si="224"/>
        <v>4.814875496538674</v>
      </c>
      <c r="D3582" s="34">
        <f t="shared" si="225"/>
        <v>0.1092832571208821</v>
      </c>
    </row>
    <row r="3583" spans="1:4">
      <c r="A3583" s="7">
        <f t="shared" si="223"/>
        <v>1788</v>
      </c>
      <c r="B3583" s="4">
        <f t="shared" si="222"/>
        <v>0.31964597517360138</v>
      </c>
      <c r="C3583" s="4">
        <f t="shared" si="224"/>
        <v>4.8177395917232184</v>
      </c>
      <c r="D3583" s="34">
        <f t="shared" si="225"/>
        <v>0.10931325004473491</v>
      </c>
    </row>
    <row r="3584" spans="1:4">
      <c r="A3584" s="7">
        <f t="shared" si="223"/>
        <v>1788.5</v>
      </c>
      <c r="B3584" s="4">
        <f t="shared" si="222"/>
        <v>0.31974833418410964</v>
      </c>
      <c r="C3584" s="4">
        <f t="shared" si="224"/>
        <v>4.8206050976071371</v>
      </c>
      <c r="D3584" s="34">
        <f t="shared" si="225"/>
        <v>0.10934325305049736</v>
      </c>
    </row>
    <row r="3585" spans="1:4">
      <c r="A3585" s="7">
        <f t="shared" si="223"/>
        <v>1789</v>
      </c>
      <c r="B3585" s="4">
        <f t="shared" si="222"/>
        <v>0.31985070113414693</v>
      </c>
      <c r="C3585" s="4">
        <f t="shared" si="224"/>
        <v>4.8234720148852652</v>
      </c>
      <c r="D3585" s="34">
        <f t="shared" si="225"/>
        <v>0.10937326614180087</v>
      </c>
    </row>
    <row r="3586" spans="1:4">
      <c r="A3586" s="7">
        <f t="shared" si="223"/>
        <v>1789.5</v>
      </c>
      <c r="B3586" s="4">
        <f t="shared" si="222"/>
        <v>0.31995307602432854</v>
      </c>
      <c r="C3586" s="4">
        <f t="shared" si="224"/>
        <v>4.8263403442527801</v>
      </c>
      <c r="D3586" s="34">
        <f t="shared" si="225"/>
        <v>0.10940328932227861</v>
      </c>
    </row>
    <row r="3587" spans="1:4">
      <c r="A3587" s="7">
        <f t="shared" si="223"/>
        <v>1790</v>
      </c>
      <c r="B3587" s="4">
        <f t="shared" si="222"/>
        <v>0.32005545885527042</v>
      </c>
      <c r="C3587" s="4">
        <f t="shared" si="224"/>
        <v>4.8292100864052001</v>
      </c>
      <c r="D3587" s="34">
        <f t="shared" si="225"/>
        <v>0.10943332259556482</v>
      </c>
    </row>
    <row r="3588" spans="1:4">
      <c r="A3588" s="7">
        <f t="shared" si="223"/>
        <v>1790.5</v>
      </c>
      <c r="B3588" s="4">
        <f t="shared" si="222"/>
        <v>0.32015784962758875</v>
      </c>
      <c r="C3588" s="4">
        <f t="shared" si="224"/>
        <v>4.8320812420383863</v>
      </c>
      <c r="D3588" s="34">
        <f t="shared" si="225"/>
        <v>0.1094633659652951</v>
      </c>
    </row>
    <row r="3589" spans="1:4">
      <c r="A3589" s="7">
        <f t="shared" si="223"/>
        <v>1791</v>
      </c>
      <c r="B3589" s="4">
        <f t="shared" si="222"/>
        <v>0.32026024834189926</v>
      </c>
      <c r="C3589" s="4">
        <f t="shared" si="224"/>
        <v>4.8349538118485453</v>
      </c>
      <c r="D3589" s="34">
        <f t="shared" si="225"/>
        <v>0.10949341943510664</v>
      </c>
    </row>
    <row r="3590" spans="1:4">
      <c r="A3590" s="7">
        <f t="shared" si="223"/>
        <v>1791.5</v>
      </c>
      <c r="B3590" s="4">
        <f t="shared" si="222"/>
        <v>0.32036265499881811</v>
      </c>
      <c r="C3590" s="4">
        <f t="shared" si="224"/>
        <v>4.8378277965322249</v>
      </c>
      <c r="D3590" s="34">
        <f t="shared" si="225"/>
        <v>0.10952348300863776</v>
      </c>
    </row>
    <row r="3591" spans="1:4">
      <c r="A3591" s="7">
        <f t="shared" si="223"/>
        <v>1792</v>
      </c>
      <c r="B3591" s="4">
        <f t="shared" si="222"/>
        <v>0.32046506959896148</v>
      </c>
      <c r="C3591" s="4">
        <f t="shared" si="224"/>
        <v>4.8407031967863148</v>
      </c>
      <c r="D3591" s="34">
        <f t="shared" si="225"/>
        <v>0.10955355668952822</v>
      </c>
    </row>
    <row r="3592" spans="1:4">
      <c r="A3592" s="7">
        <f t="shared" si="223"/>
        <v>1792.5</v>
      </c>
      <c r="B3592" s="4">
        <f t="shared" si="222"/>
        <v>0.32056749214294511</v>
      </c>
      <c r="C3592" s="4">
        <f t="shared" si="224"/>
        <v>4.84358001330805</v>
      </c>
      <c r="D3592" s="34">
        <f t="shared" si="225"/>
        <v>0.1095836404814193</v>
      </c>
    </row>
    <row r="3593" spans="1:4">
      <c r="A3593" s="7">
        <f t="shared" si="223"/>
        <v>1793</v>
      </c>
      <c r="B3593" s="4">
        <f t="shared" si="222"/>
        <v>0.32066992263138538</v>
      </c>
      <c r="C3593" s="4">
        <f t="shared" si="224"/>
        <v>4.8464582467950059</v>
      </c>
      <c r="D3593" s="34">
        <f t="shared" si="225"/>
        <v>0.10961373438795337</v>
      </c>
    </row>
    <row r="3594" spans="1:4">
      <c r="A3594" s="7">
        <f t="shared" si="223"/>
        <v>1793.5</v>
      </c>
      <c r="B3594" s="4">
        <f t="shared" ref="B3594:B3657" si="226">(EXP($B$3*A3594*10^6))-1</f>
        <v>0.3207723610648987</v>
      </c>
      <c r="C3594" s="4">
        <f t="shared" si="224"/>
        <v>4.8493378979451025</v>
      </c>
      <c r="D3594" s="34">
        <f t="shared" si="225"/>
        <v>0.10964383841277425</v>
      </c>
    </row>
    <row r="3595" spans="1:4">
      <c r="A3595" s="7">
        <f t="shared" si="223"/>
        <v>1794</v>
      </c>
      <c r="B3595" s="4">
        <f t="shared" si="226"/>
        <v>0.32087480744410102</v>
      </c>
      <c r="C3595" s="4">
        <f t="shared" si="224"/>
        <v>4.8522189674566079</v>
      </c>
      <c r="D3595" s="34">
        <f t="shared" si="225"/>
        <v>0.10967395255952732</v>
      </c>
    </row>
    <row r="3596" spans="1:4">
      <c r="A3596" s="7">
        <f t="shared" si="223"/>
        <v>1794.5</v>
      </c>
      <c r="B3596" s="4">
        <f t="shared" si="226"/>
        <v>0.32097726176960895</v>
      </c>
      <c r="C3596" s="4">
        <f t="shared" si="224"/>
        <v>4.8551014560281294</v>
      </c>
      <c r="D3596" s="34">
        <f t="shared" si="225"/>
        <v>0.10970407683185909</v>
      </c>
    </row>
    <row r="3597" spans="1:4">
      <c r="A3597" s="7">
        <f t="shared" si="223"/>
        <v>1795</v>
      </c>
      <c r="B3597" s="4">
        <f t="shared" si="226"/>
        <v>0.32107972404203844</v>
      </c>
      <c r="C3597" s="4">
        <f t="shared" si="224"/>
        <v>4.8579853643586191</v>
      </c>
      <c r="D3597" s="34">
        <f t="shared" si="225"/>
        <v>0.10973421123341762</v>
      </c>
    </row>
    <row r="3598" spans="1:4">
      <c r="A3598" s="7">
        <f t="shared" ref="A3598:A3661" si="227">A3597+0.5</f>
        <v>1795.5</v>
      </c>
      <c r="B3598" s="4">
        <f t="shared" si="226"/>
        <v>0.32118219426200634</v>
      </c>
      <c r="C3598" s="4">
        <f t="shared" ref="C3598:C3661" si="228">(EXP($B$4*A3598*10^6))-1</f>
        <v>4.8608706931473744</v>
      </c>
      <c r="D3598" s="34">
        <f t="shared" ref="D3598:D3661" si="229">(1/137.88)*(C3598/B3598)</f>
        <v>0.10976435576785212</v>
      </c>
    </row>
    <row r="3599" spans="1:4">
      <c r="A3599" s="7">
        <f t="shared" si="227"/>
        <v>1796</v>
      </c>
      <c r="B3599" s="4">
        <f t="shared" si="226"/>
        <v>0.32128467243012881</v>
      </c>
      <c r="C3599" s="4">
        <f t="shared" si="228"/>
        <v>4.8637574430940367</v>
      </c>
      <c r="D3599" s="34">
        <f t="shared" si="229"/>
        <v>0.1097945104388134</v>
      </c>
    </row>
    <row r="3600" spans="1:4">
      <c r="A3600" s="7">
        <f t="shared" si="227"/>
        <v>1796.5</v>
      </c>
      <c r="B3600" s="4">
        <f t="shared" si="226"/>
        <v>0.32138715854702271</v>
      </c>
      <c r="C3600" s="4">
        <f t="shared" si="228"/>
        <v>4.8666456148985908</v>
      </c>
      <c r="D3600" s="34">
        <f t="shared" si="229"/>
        <v>0.10982467524995339</v>
      </c>
    </row>
    <row r="3601" spans="1:4">
      <c r="A3601" s="7">
        <f t="shared" si="227"/>
        <v>1797</v>
      </c>
      <c r="B3601" s="4">
        <f t="shared" si="226"/>
        <v>0.32148965261330398</v>
      </c>
      <c r="C3601" s="4">
        <f t="shared" si="228"/>
        <v>4.86953520926137</v>
      </c>
      <c r="D3601" s="34">
        <f t="shared" si="229"/>
        <v>0.10985485020492577</v>
      </c>
    </row>
    <row r="3602" spans="1:4">
      <c r="A3602" s="7">
        <f t="shared" si="227"/>
        <v>1797.5</v>
      </c>
      <c r="B3602" s="4">
        <f t="shared" si="226"/>
        <v>0.32159215462958968</v>
      </c>
      <c r="C3602" s="4">
        <f t="shared" si="228"/>
        <v>4.8724262268830483</v>
      </c>
      <c r="D3602" s="34">
        <f t="shared" si="229"/>
        <v>0.10988503530738519</v>
      </c>
    </row>
    <row r="3603" spans="1:4">
      <c r="A3603" s="7">
        <f t="shared" si="227"/>
        <v>1798</v>
      </c>
      <c r="B3603" s="4">
        <f t="shared" si="226"/>
        <v>0.32169466459649643</v>
      </c>
      <c r="C3603" s="4">
        <f t="shared" si="228"/>
        <v>4.8753186684646481</v>
      </c>
      <c r="D3603" s="34">
        <f t="shared" si="229"/>
        <v>0.10991523056098786</v>
      </c>
    </row>
    <row r="3604" spans="1:4">
      <c r="A3604" s="7">
        <f t="shared" si="227"/>
        <v>1798.5</v>
      </c>
      <c r="B3604" s="4">
        <f t="shared" si="226"/>
        <v>0.32179718251464084</v>
      </c>
      <c r="C3604" s="4">
        <f t="shared" si="228"/>
        <v>4.8782125347075329</v>
      </c>
      <c r="D3604" s="34">
        <f t="shared" si="229"/>
        <v>0.10994543596939131</v>
      </c>
    </row>
    <row r="3605" spans="1:4">
      <c r="A3605" s="7">
        <f t="shared" si="227"/>
        <v>1799</v>
      </c>
      <c r="B3605" s="4">
        <f t="shared" si="226"/>
        <v>0.32189970838463955</v>
      </c>
      <c r="C3605" s="4">
        <f t="shared" si="228"/>
        <v>4.8811078263134169</v>
      </c>
      <c r="D3605" s="34">
        <f t="shared" si="229"/>
        <v>0.10997565153625455</v>
      </c>
    </row>
    <row r="3606" spans="1:4">
      <c r="A3606" s="7">
        <f t="shared" si="227"/>
        <v>1799.5</v>
      </c>
      <c r="B3606" s="4">
        <f t="shared" si="226"/>
        <v>0.3220022422071096</v>
      </c>
      <c r="C3606" s="4">
        <f t="shared" si="228"/>
        <v>4.8840045439843536</v>
      </c>
      <c r="D3606" s="34">
        <f t="shared" si="229"/>
        <v>0.11000587726523772</v>
      </c>
    </row>
    <row r="3607" spans="1:4">
      <c r="A3607" s="7">
        <f t="shared" si="227"/>
        <v>1800</v>
      </c>
      <c r="B3607" s="4">
        <f t="shared" si="226"/>
        <v>0.32210478398266762</v>
      </c>
      <c r="C3607" s="4">
        <f t="shared" si="228"/>
        <v>4.88690268842275</v>
      </c>
      <c r="D3607" s="34">
        <f t="shared" si="229"/>
        <v>0.11003611316000265</v>
      </c>
    </row>
    <row r="3608" spans="1:4">
      <c r="A3608" s="7">
        <f t="shared" si="227"/>
        <v>1800.5</v>
      </c>
      <c r="B3608" s="4">
        <f t="shared" si="226"/>
        <v>0.32220733371193067</v>
      </c>
      <c r="C3608" s="4">
        <f t="shared" si="228"/>
        <v>4.8898022603313542</v>
      </c>
      <c r="D3608" s="34">
        <f t="shared" si="229"/>
        <v>0.11006635922421232</v>
      </c>
    </row>
    <row r="3609" spans="1:4">
      <c r="A3609" s="7">
        <f t="shared" si="227"/>
        <v>1801</v>
      </c>
      <c r="B3609" s="4">
        <f t="shared" si="226"/>
        <v>0.32230989139551536</v>
      </c>
      <c r="C3609" s="4">
        <f t="shared" si="228"/>
        <v>4.8927032604132608</v>
      </c>
      <c r="D3609" s="34">
        <f t="shared" si="229"/>
        <v>0.1100966154615312</v>
      </c>
    </row>
    <row r="3610" spans="1:4">
      <c r="A3610" s="7">
        <f t="shared" si="227"/>
        <v>1801.5</v>
      </c>
      <c r="B3610" s="4">
        <f t="shared" si="226"/>
        <v>0.32241245703403898</v>
      </c>
      <c r="C3610" s="4">
        <f t="shared" si="228"/>
        <v>4.8956056893719104</v>
      </c>
      <c r="D3610" s="34">
        <f t="shared" si="229"/>
        <v>0.11012688187562499</v>
      </c>
    </row>
    <row r="3611" spans="1:4">
      <c r="A3611" s="7">
        <f t="shared" si="227"/>
        <v>1802</v>
      </c>
      <c r="B3611" s="4">
        <f t="shared" si="226"/>
        <v>0.32251503062811859</v>
      </c>
      <c r="C3611" s="4">
        <f t="shared" si="228"/>
        <v>4.8985095479110923</v>
      </c>
      <c r="D3611" s="34">
        <f t="shared" si="229"/>
        <v>0.11015715847016087</v>
      </c>
    </row>
    <row r="3612" spans="1:4">
      <c r="A3612" s="7">
        <f t="shared" si="227"/>
        <v>1802.5</v>
      </c>
      <c r="B3612" s="4">
        <f t="shared" si="226"/>
        <v>0.32261761217837082</v>
      </c>
      <c r="C3612" s="4">
        <f t="shared" si="228"/>
        <v>4.9014148367349391</v>
      </c>
      <c r="D3612" s="34">
        <f t="shared" si="229"/>
        <v>0.1101874452488075</v>
      </c>
    </row>
    <row r="3613" spans="1:4">
      <c r="A3613" s="7">
        <f t="shared" si="227"/>
        <v>1803</v>
      </c>
      <c r="B3613" s="4">
        <f t="shared" si="226"/>
        <v>0.32272020168541338</v>
      </c>
      <c r="C3613" s="4">
        <f t="shared" si="228"/>
        <v>4.9043215565479352</v>
      </c>
      <c r="D3613" s="34">
        <f t="shared" si="229"/>
        <v>0.11021774221523464</v>
      </c>
    </row>
    <row r="3614" spans="1:4">
      <c r="A3614" s="7">
        <f t="shared" si="227"/>
        <v>1803.5</v>
      </c>
      <c r="B3614" s="4">
        <f t="shared" si="226"/>
        <v>0.32282279914986312</v>
      </c>
      <c r="C3614" s="4">
        <f t="shared" si="228"/>
        <v>4.9072297080549063</v>
      </c>
      <c r="D3614" s="34">
        <f t="shared" si="229"/>
        <v>0.11024804937311367</v>
      </c>
    </row>
    <row r="3615" spans="1:4">
      <c r="A3615" s="7">
        <f t="shared" si="227"/>
        <v>1804</v>
      </c>
      <c r="B3615" s="4">
        <f t="shared" si="226"/>
        <v>0.32292540457233732</v>
      </c>
      <c r="C3615" s="4">
        <f t="shared" si="228"/>
        <v>4.9101392919610305</v>
      </c>
      <c r="D3615" s="34">
        <f t="shared" si="229"/>
        <v>0.11027836672611725</v>
      </c>
    </row>
    <row r="3616" spans="1:4">
      <c r="A3616" s="7">
        <f t="shared" si="227"/>
        <v>1804.5</v>
      </c>
      <c r="B3616" s="4">
        <f t="shared" si="226"/>
        <v>0.32302801795345304</v>
      </c>
      <c r="C3616" s="4">
        <f t="shared" si="228"/>
        <v>4.9130503089718278</v>
      </c>
      <c r="D3616" s="34">
        <f t="shared" si="229"/>
        <v>0.11030869427791948</v>
      </c>
    </row>
    <row r="3617" spans="1:4">
      <c r="A3617" s="7">
        <f t="shared" si="227"/>
        <v>1805</v>
      </c>
      <c r="B3617" s="4">
        <f t="shared" si="226"/>
        <v>0.32313063929382801</v>
      </c>
      <c r="C3617" s="4">
        <f t="shared" si="228"/>
        <v>4.9159627597931701</v>
      </c>
      <c r="D3617" s="34">
        <f t="shared" si="229"/>
        <v>0.11033903203219565</v>
      </c>
    </row>
    <row r="3618" spans="1:4">
      <c r="A3618" s="7">
        <f t="shared" si="227"/>
        <v>1805.5</v>
      </c>
      <c r="B3618" s="4">
        <f t="shared" si="226"/>
        <v>0.32323326859407953</v>
      </c>
      <c r="C3618" s="4">
        <f t="shared" si="228"/>
        <v>4.9188766451312729</v>
      </c>
      <c r="D3618" s="34">
        <f t="shared" si="229"/>
        <v>0.11036937999262253</v>
      </c>
    </row>
    <row r="3619" spans="1:4">
      <c r="A3619" s="7">
        <f t="shared" si="227"/>
        <v>1806</v>
      </c>
      <c r="B3619" s="4">
        <f t="shared" si="226"/>
        <v>0.32333590585482441</v>
      </c>
      <c r="C3619" s="4">
        <f t="shared" si="228"/>
        <v>4.9217919656927061</v>
      </c>
      <c r="D3619" s="34">
        <f t="shared" si="229"/>
        <v>0.1103997381628786</v>
      </c>
    </row>
    <row r="3620" spans="1:4">
      <c r="A3620" s="7">
        <f t="shared" si="227"/>
        <v>1806.5</v>
      </c>
      <c r="B3620" s="4">
        <f t="shared" si="226"/>
        <v>0.32343855107668085</v>
      </c>
      <c r="C3620" s="4">
        <f t="shared" si="228"/>
        <v>4.9247087221843815</v>
      </c>
      <c r="D3620" s="34">
        <f t="shared" si="229"/>
        <v>0.11043010654664313</v>
      </c>
    </row>
    <row r="3621" spans="1:4">
      <c r="A3621" s="7">
        <f t="shared" si="227"/>
        <v>1807</v>
      </c>
      <c r="B3621" s="4">
        <f t="shared" si="226"/>
        <v>0.32354120426026611</v>
      </c>
      <c r="C3621" s="4">
        <f t="shared" si="228"/>
        <v>4.9276269153135619</v>
      </c>
      <c r="D3621" s="34">
        <f t="shared" si="229"/>
        <v>0.11046048514759715</v>
      </c>
    </row>
    <row r="3622" spans="1:4">
      <c r="A3622" s="7">
        <f t="shared" si="227"/>
        <v>1807.5</v>
      </c>
      <c r="B3622" s="4">
        <f t="shared" si="226"/>
        <v>0.32364386540619772</v>
      </c>
      <c r="C3622" s="4">
        <f t="shared" si="228"/>
        <v>4.9305465457878563</v>
      </c>
      <c r="D3622" s="34">
        <f t="shared" si="229"/>
        <v>0.11049087396942296</v>
      </c>
    </row>
    <row r="3623" spans="1:4">
      <c r="A3623" s="7">
        <f t="shared" si="227"/>
        <v>1808</v>
      </c>
      <c r="B3623" s="4">
        <f t="shared" si="226"/>
        <v>0.32374653451509317</v>
      </c>
      <c r="C3623" s="4">
        <f t="shared" si="228"/>
        <v>4.9334676143152256</v>
      </c>
      <c r="D3623" s="34">
        <f t="shared" si="229"/>
        <v>0.11052127301580436</v>
      </c>
    </row>
    <row r="3624" spans="1:4">
      <c r="A3624" s="7">
        <f t="shared" si="227"/>
        <v>1808.5</v>
      </c>
      <c r="B3624" s="4">
        <f t="shared" si="226"/>
        <v>0.32384921158757018</v>
      </c>
      <c r="C3624" s="4">
        <f t="shared" si="228"/>
        <v>4.9363901216039743</v>
      </c>
      <c r="D3624" s="34">
        <f t="shared" si="229"/>
        <v>0.11055168229042631</v>
      </c>
    </row>
    <row r="3625" spans="1:4">
      <c r="A3625" s="7">
        <f t="shared" si="227"/>
        <v>1809</v>
      </c>
      <c r="B3625" s="4">
        <f t="shared" si="226"/>
        <v>0.3239518966242465</v>
      </c>
      <c r="C3625" s="4">
        <f t="shared" si="228"/>
        <v>4.939314068362763</v>
      </c>
      <c r="D3625" s="34">
        <f t="shared" si="229"/>
        <v>0.11058210179697536</v>
      </c>
    </row>
    <row r="3626" spans="1:4">
      <c r="A3626" s="7">
        <f t="shared" si="227"/>
        <v>1809.5</v>
      </c>
      <c r="B3626" s="4">
        <f t="shared" si="226"/>
        <v>0.32405458962574007</v>
      </c>
      <c r="C3626" s="4">
        <f t="shared" si="228"/>
        <v>4.9422394553005953</v>
      </c>
      <c r="D3626" s="34">
        <f t="shared" si="229"/>
        <v>0.11061253153913926</v>
      </c>
    </row>
    <row r="3627" spans="1:4">
      <c r="A3627" s="7">
        <f t="shared" si="227"/>
        <v>1810</v>
      </c>
      <c r="B3627" s="4">
        <f t="shared" si="226"/>
        <v>0.32415729059266818</v>
      </c>
      <c r="C3627" s="4">
        <f t="shared" si="228"/>
        <v>4.9451662831268273</v>
      </c>
      <c r="D3627" s="34">
        <f t="shared" si="229"/>
        <v>0.11064297152060745</v>
      </c>
    </row>
    <row r="3628" spans="1:4">
      <c r="A3628" s="7">
        <f t="shared" si="227"/>
        <v>1810.5</v>
      </c>
      <c r="B3628" s="4">
        <f t="shared" si="226"/>
        <v>0.32425999952564899</v>
      </c>
      <c r="C3628" s="4">
        <f t="shared" si="228"/>
        <v>4.9480945525511606</v>
      </c>
      <c r="D3628" s="34">
        <f t="shared" si="229"/>
        <v>0.11067342174507035</v>
      </c>
    </row>
    <row r="3629" spans="1:4">
      <c r="A3629" s="7">
        <f t="shared" si="227"/>
        <v>1811</v>
      </c>
      <c r="B3629" s="4">
        <f t="shared" si="226"/>
        <v>0.32436271642530068</v>
      </c>
      <c r="C3629" s="4">
        <f t="shared" si="228"/>
        <v>4.9510242642836504</v>
      </c>
      <c r="D3629" s="34">
        <f t="shared" si="229"/>
        <v>0.11070388221621991</v>
      </c>
    </row>
    <row r="3630" spans="1:4">
      <c r="A3630" s="7">
        <f t="shared" si="227"/>
        <v>1811.5</v>
      </c>
      <c r="B3630" s="4">
        <f t="shared" si="226"/>
        <v>0.32446544129224053</v>
      </c>
      <c r="C3630" s="4">
        <f t="shared" si="228"/>
        <v>4.953955419034699</v>
      </c>
      <c r="D3630" s="34">
        <f t="shared" si="229"/>
        <v>0.11073435293774969</v>
      </c>
    </row>
    <row r="3631" spans="1:4">
      <c r="A3631" s="7">
        <f t="shared" si="227"/>
        <v>1812</v>
      </c>
      <c r="B3631" s="4">
        <f t="shared" si="226"/>
        <v>0.32456817412708716</v>
      </c>
      <c r="C3631" s="4">
        <f t="shared" si="228"/>
        <v>4.9568880175150616</v>
      </c>
      <c r="D3631" s="34">
        <f t="shared" si="229"/>
        <v>0.11076483391335433</v>
      </c>
    </row>
    <row r="3632" spans="1:4">
      <c r="A3632" s="7">
        <f t="shared" si="227"/>
        <v>1812.5</v>
      </c>
      <c r="B3632" s="4">
        <f t="shared" si="226"/>
        <v>0.32467091493045808</v>
      </c>
      <c r="C3632" s="4">
        <f t="shared" si="228"/>
        <v>4.9598220604358412</v>
      </c>
      <c r="D3632" s="34">
        <f t="shared" si="229"/>
        <v>0.1107953251467301</v>
      </c>
    </row>
    <row r="3633" spans="1:4">
      <c r="A3633" s="7">
        <f t="shared" si="227"/>
        <v>1813</v>
      </c>
      <c r="B3633" s="4">
        <f t="shared" si="226"/>
        <v>0.32477366370297167</v>
      </c>
      <c r="C3633" s="4">
        <f t="shared" si="228"/>
        <v>4.9627575485084918</v>
      </c>
      <c r="D3633" s="34">
        <f t="shared" si="229"/>
        <v>0.11082582664157448</v>
      </c>
    </row>
    <row r="3634" spans="1:4">
      <c r="A3634" s="7">
        <f t="shared" si="227"/>
        <v>1813.5</v>
      </c>
      <c r="B3634" s="4">
        <f t="shared" si="226"/>
        <v>0.32487642044524612</v>
      </c>
      <c r="C3634" s="4">
        <f t="shared" si="228"/>
        <v>4.9656944824448166</v>
      </c>
      <c r="D3634" s="34">
        <f t="shared" si="229"/>
        <v>0.11085633840158633</v>
      </c>
    </row>
    <row r="3635" spans="1:4">
      <c r="A3635" s="7">
        <f t="shared" si="227"/>
        <v>1814</v>
      </c>
      <c r="B3635" s="4">
        <f t="shared" si="226"/>
        <v>0.32497918515789936</v>
      </c>
      <c r="C3635" s="4">
        <f t="shared" si="228"/>
        <v>4.9686328629569712</v>
      </c>
      <c r="D3635" s="34">
        <f t="shared" si="229"/>
        <v>0.11088686043046608</v>
      </c>
    </row>
    <row r="3636" spans="1:4">
      <c r="A3636" s="7">
        <f t="shared" si="227"/>
        <v>1814.5</v>
      </c>
      <c r="B3636" s="4">
        <f t="shared" si="226"/>
        <v>0.32508195784154981</v>
      </c>
      <c r="C3636" s="4">
        <f t="shared" si="228"/>
        <v>4.9715726907574593</v>
      </c>
      <c r="D3636" s="34">
        <f t="shared" si="229"/>
        <v>0.11091739273191535</v>
      </c>
    </row>
    <row r="3637" spans="1:4">
      <c r="A3637" s="7">
        <f t="shared" si="227"/>
        <v>1815</v>
      </c>
      <c r="B3637" s="4">
        <f t="shared" si="226"/>
        <v>0.32518473849681562</v>
      </c>
      <c r="C3637" s="4">
        <f t="shared" si="228"/>
        <v>4.9745139665591402</v>
      </c>
      <c r="D3637" s="34">
        <f t="shared" si="229"/>
        <v>0.11094793530963731</v>
      </c>
    </row>
    <row r="3638" spans="1:4">
      <c r="A3638" s="7">
        <f t="shared" si="227"/>
        <v>1815.5</v>
      </c>
      <c r="B3638" s="4">
        <f t="shared" si="226"/>
        <v>0.32528752712431519</v>
      </c>
      <c r="C3638" s="4">
        <f t="shared" si="228"/>
        <v>4.9774566910752194</v>
      </c>
      <c r="D3638" s="34">
        <f t="shared" si="229"/>
        <v>0.11097848816733637</v>
      </c>
    </row>
    <row r="3639" spans="1:4">
      <c r="A3639" s="7">
        <f t="shared" si="227"/>
        <v>1816</v>
      </c>
      <c r="B3639" s="4">
        <f t="shared" si="226"/>
        <v>0.32539032372466692</v>
      </c>
      <c r="C3639" s="4">
        <f t="shared" si="228"/>
        <v>4.9804008650192584</v>
      </c>
      <c r="D3639" s="34">
        <f t="shared" si="229"/>
        <v>0.11100905130871845</v>
      </c>
    </row>
    <row r="3640" spans="1:4">
      <c r="A3640" s="7">
        <f t="shared" si="227"/>
        <v>1816.5</v>
      </c>
      <c r="B3640" s="4">
        <f t="shared" si="226"/>
        <v>0.3254931282984892</v>
      </c>
      <c r="C3640" s="4">
        <f t="shared" si="228"/>
        <v>4.9833464891051644</v>
      </c>
      <c r="D3640" s="34">
        <f t="shared" si="229"/>
        <v>0.11103962473749075</v>
      </c>
    </row>
    <row r="3641" spans="1:4">
      <c r="A3641" s="7">
        <f t="shared" si="227"/>
        <v>1817</v>
      </c>
      <c r="B3641" s="4">
        <f t="shared" si="226"/>
        <v>0.32559594084640042</v>
      </c>
      <c r="C3641" s="4">
        <f t="shared" si="228"/>
        <v>4.9862935640471981</v>
      </c>
      <c r="D3641" s="34">
        <f t="shared" si="229"/>
        <v>0.11107020845736193</v>
      </c>
    </row>
    <row r="3642" spans="1:4">
      <c r="A3642" s="7">
        <f t="shared" si="227"/>
        <v>1817.5</v>
      </c>
      <c r="B3642" s="4">
        <f t="shared" si="226"/>
        <v>0.32569876136901899</v>
      </c>
      <c r="C3642" s="4">
        <f t="shared" si="228"/>
        <v>4.9892420905599781</v>
      </c>
      <c r="D3642" s="34">
        <f t="shared" si="229"/>
        <v>0.11110080247204217</v>
      </c>
    </row>
    <row r="3643" spans="1:4">
      <c r="A3643" s="7">
        <f t="shared" si="227"/>
        <v>1818</v>
      </c>
      <c r="B3643" s="4">
        <f t="shared" si="226"/>
        <v>0.32580158986696395</v>
      </c>
      <c r="C3643" s="4">
        <f t="shared" si="228"/>
        <v>4.9921920693584676</v>
      </c>
      <c r="D3643" s="34">
        <f t="shared" si="229"/>
        <v>0.11113140678524266</v>
      </c>
    </row>
    <row r="3644" spans="1:4">
      <c r="A3644" s="7">
        <f t="shared" si="227"/>
        <v>1818.5</v>
      </c>
      <c r="B3644" s="4">
        <f t="shared" si="226"/>
        <v>0.32590442634085348</v>
      </c>
      <c r="C3644" s="4">
        <f t="shared" si="228"/>
        <v>4.9951435011579841</v>
      </c>
      <c r="D3644" s="34">
        <f t="shared" si="229"/>
        <v>0.11116202140067637</v>
      </c>
    </row>
    <row r="3645" spans="1:4">
      <c r="A3645" s="7">
        <f t="shared" si="227"/>
        <v>1819</v>
      </c>
      <c r="B3645" s="4">
        <f t="shared" si="226"/>
        <v>0.3260072707913062</v>
      </c>
      <c r="C3645" s="4">
        <f t="shared" si="228"/>
        <v>4.9980963866741988</v>
      </c>
      <c r="D3645" s="34">
        <f t="shared" si="229"/>
        <v>0.11119264632205758</v>
      </c>
    </row>
    <row r="3646" spans="1:4">
      <c r="A3646" s="7">
        <f t="shared" si="227"/>
        <v>1819.5</v>
      </c>
      <c r="B3646" s="4">
        <f t="shared" si="226"/>
        <v>0.32611012321894117</v>
      </c>
      <c r="C3646" s="4">
        <f t="shared" si="228"/>
        <v>5.0010507266231334</v>
      </c>
      <c r="D3646" s="34">
        <f t="shared" si="229"/>
        <v>0.11122328155310174</v>
      </c>
    </row>
    <row r="3647" spans="1:4">
      <c r="A3647" s="7">
        <f t="shared" si="227"/>
        <v>1820</v>
      </c>
      <c r="B3647" s="4">
        <f t="shared" si="226"/>
        <v>0.32621298362437678</v>
      </c>
      <c r="C3647" s="4">
        <f t="shared" si="228"/>
        <v>5.0040065217211627</v>
      </c>
      <c r="D3647" s="34">
        <f t="shared" si="229"/>
        <v>0.11125392709752595</v>
      </c>
    </row>
    <row r="3648" spans="1:4">
      <c r="A3648" s="7">
        <f t="shared" si="227"/>
        <v>1820.5</v>
      </c>
      <c r="B3648" s="4">
        <f t="shared" si="226"/>
        <v>0.3263158520082321</v>
      </c>
      <c r="C3648" s="4">
        <f t="shared" si="228"/>
        <v>5.0069637726850171</v>
      </c>
      <c r="D3648" s="34">
        <f t="shared" si="229"/>
        <v>0.1112845829590486</v>
      </c>
    </row>
    <row r="3649" spans="1:4">
      <c r="A3649" s="7">
        <f t="shared" si="227"/>
        <v>1821</v>
      </c>
      <c r="B3649" s="4">
        <f t="shared" si="226"/>
        <v>0.32641872837112595</v>
      </c>
      <c r="C3649" s="4">
        <f t="shared" si="228"/>
        <v>5.0099224802317774</v>
      </c>
      <c r="D3649" s="34">
        <f t="shared" si="229"/>
        <v>0.11131524914138945</v>
      </c>
    </row>
    <row r="3650" spans="1:4">
      <c r="A3650" s="7">
        <f t="shared" si="227"/>
        <v>1821.5</v>
      </c>
      <c r="B3650" s="4">
        <f t="shared" si="226"/>
        <v>0.32652161271367697</v>
      </c>
      <c r="C3650" s="4">
        <f t="shared" si="228"/>
        <v>5.0128826450788786</v>
      </c>
      <c r="D3650" s="34">
        <f t="shared" si="229"/>
        <v>0.11134592564826981</v>
      </c>
    </row>
    <row r="3651" spans="1:4">
      <c r="A3651" s="7">
        <f t="shared" si="227"/>
        <v>1822</v>
      </c>
      <c r="B3651" s="4">
        <f t="shared" si="226"/>
        <v>0.32662450503650442</v>
      </c>
      <c r="C3651" s="4">
        <f t="shared" si="228"/>
        <v>5.0158442679441064</v>
      </c>
      <c r="D3651" s="34">
        <f t="shared" si="229"/>
        <v>0.1113766124834121</v>
      </c>
    </row>
    <row r="3652" spans="1:4">
      <c r="A3652" s="7">
        <f t="shared" si="227"/>
        <v>1822.5</v>
      </c>
      <c r="B3652" s="4">
        <f t="shared" si="226"/>
        <v>0.32672740534022715</v>
      </c>
      <c r="C3652" s="4">
        <f t="shared" si="228"/>
        <v>5.0188073495456038</v>
      </c>
      <c r="D3652" s="34">
        <f t="shared" si="229"/>
        <v>0.11140730965054038</v>
      </c>
    </row>
    <row r="3653" spans="1:4">
      <c r="A3653" s="7">
        <f t="shared" si="227"/>
        <v>1823</v>
      </c>
      <c r="B3653" s="4">
        <f t="shared" si="226"/>
        <v>0.32683031362546422</v>
      </c>
      <c r="C3653" s="4">
        <f t="shared" si="228"/>
        <v>5.0217718906018627</v>
      </c>
      <c r="D3653" s="34">
        <f t="shared" si="229"/>
        <v>0.11143801715337998</v>
      </c>
    </row>
    <row r="3654" spans="1:4">
      <c r="A3654" s="7">
        <f t="shared" si="227"/>
        <v>1823.5</v>
      </c>
      <c r="B3654" s="4">
        <f t="shared" si="226"/>
        <v>0.32693322989283469</v>
      </c>
      <c r="C3654" s="4">
        <f t="shared" si="228"/>
        <v>5.0247378918317365</v>
      </c>
      <c r="D3654" s="34">
        <f t="shared" si="229"/>
        <v>0.11146873499565776</v>
      </c>
    </row>
    <row r="3655" spans="1:4">
      <c r="A3655" s="7">
        <f t="shared" si="227"/>
        <v>1824</v>
      </c>
      <c r="B3655" s="4">
        <f t="shared" si="226"/>
        <v>0.32703615414295761</v>
      </c>
      <c r="C3655" s="4">
        <f t="shared" si="228"/>
        <v>5.0277053539544267</v>
      </c>
      <c r="D3655" s="34">
        <f t="shared" si="229"/>
        <v>0.11149946318110189</v>
      </c>
    </row>
    <row r="3656" spans="1:4">
      <c r="A3656" s="7">
        <f t="shared" si="227"/>
        <v>1824.5</v>
      </c>
      <c r="B3656" s="4">
        <f t="shared" si="226"/>
        <v>0.3271390863764525</v>
      </c>
      <c r="C3656" s="4">
        <f t="shared" si="228"/>
        <v>5.0306742776894904</v>
      </c>
      <c r="D3656" s="34">
        <f t="shared" si="229"/>
        <v>0.11153020171344181</v>
      </c>
    </row>
    <row r="3657" spans="1:4">
      <c r="A3657" s="7">
        <f t="shared" si="227"/>
        <v>1825</v>
      </c>
      <c r="B3657" s="4">
        <f t="shared" si="226"/>
        <v>0.32724202659393842</v>
      </c>
      <c r="C3657" s="4">
        <f t="shared" si="228"/>
        <v>5.0336446637568395</v>
      </c>
      <c r="D3657" s="34">
        <f t="shared" si="229"/>
        <v>0.11156095059640861</v>
      </c>
    </row>
    <row r="3658" spans="1:4">
      <c r="A3658" s="7">
        <f t="shared" si="227"/>
        <v>1825.5</v>
      </c>
      <c r="B3658" s="4">
        <f t="shared" ref="B3658:B3721" si="230">(EXP($B$3*A3658*10^6))-1</f>
        <v>0.32734497479603442</v>
      </c>
      <c r="C3658" s="4">
        <f t="shared" si="228"/>
        <v>5.0366165128767397</v>
      </c>
      <c r="D3658" s="34">
        <f t="shared" si="229"/>
        <v>0.11159170983373468</v>
      </c>
    </row>
    <row r="3659" spans="1:4">
      <c r="A3659" s="7">
        <f t="shared" si="227"/>
        <v>1826</v>
      </c>
      <c r="B3659" s="4">
        <f t="shared" si="230"/>
        <v>0.32744793098336</v>
      </c>
      <c r="C3659" s="4">
        <f t="shared" si="228"/>
        <v>5.0395898257698111</v>
      </c>
      <c r="D3659" s="34">
        <f t="shared" si="229"/>
        <v>0.11162247942915371</v>
      </c>
    </row>
    <row r="3660" spans="1:4">
      <c r="A3660" s="7">
        <f t="shared" si="227"/>
        <v>1826.5</v>
      </c>
      <c r="B3660" s="4">
        <f t="shared" si="230"/>
        <v>0.32755089515653468</v>
      </c>
      <c r="C3660" s="4">
        <f t="shared" si="228"/>
        <v>5.0425646031570324</v>
      </c>
      <c r="D3660" s="34">
        <f t="shared" si="229"/>
        <v>0.1116532593864009</v>
      </c>
    </row>
    <row r="3661" spans="1:4">
      <c r="A3661" s="7">
        <f t="shared" si="227"/>
        <v>1827</v>
      </c>
      <c r="B3661" s="4">
        <f t="shared" si="230"/>
        <v>0.32765386731617752</v>
      </c>
      <c r="C3661" s="4">
        <f t="shared" si="228"/>
        <v>5.0455408457597333</v>
      </c>
      <c r="D3661" s="34">
        <f t="shared" si="229"/>
        <v>0.11168404970921293</v>
      </c>
    </row>
    <row r="3662" spans="1:4">
      <c r="A3662" s="7">
        <f t="shared" ref="A3662:A3725" si="231">A3661+0.5</f>
        <v>1827.5</v>
      </c>
      <c r="B3662" s="4">
        <f t="shared" si="230"/>
        <v>0.32775684746290845</v>
      </c>
      <c r="C3662" s="4">
        <f t="shared" ref="C3662:C3725" si="232">(EXP($B$4*A3662*10^6))-1</f>
        <v>5.0485185542996014</v>
      </c>
      <c r="D3662" s="34">
        <f t="shared" ref="D3662:D3725" si="233">(1/137.88)*(C3662/B3662)</f>
        <v>0.11171485040132763</v>
      </c>
    </row>
    <row r="3663" spans="1:4">
      <c r="A3663" s="7">
        <f t="shared" si="231"/>
        <v>1828</v>
      </c>
      <c r="B3663" s="4">
        <f t="shared" si="230"/>
        <v>0.32785983559734677</v>
      </c>
      <c r="C3663" s="4">
        <f t="shared" si="232"/>
        <v>5.0514977294986769</v>
      </c>
      <c r="D3663" s="34">
        <f t="shared" si="233"/>
        <v>0.11174566146648439</v>
      </c>
    </row>
    <row r="3664" spans="1:4">
      <c r="A3664" s="7">
        <f t="shared" si="231"/>
        <v>1828.5</v>
      </c>
      <c r="B3664" s="4">
        <f t="shared" si="230"/>
        <v>0.32796283172011198</v>
      </c>
      <c r="C3664" s="4">
        <f t="shared" si="232"/>
        <v>5.0544783720793571</v>
      </c>
      <c r="D3664" s="34">
        <f t="shared" si="233"/>
        <v>0.11177648290842407</v>
      </c>
    </row>
    <row r="3665" spans="1:4">
      <c r="A3665" s="7">
        <f t="shared" si="231"/>
        <v>1829</v>
      </c>
      <c r="B3665" s="4">
        <f t="shared" si="230"/>
        <v>0.32806583583182403</v>
      </c>
      <c r="C3665" s="4">
        <f t="shared" si="232"/>
        <v>5.0574604827643954</v>
      </c>
      <c r="D3665" s="34">
        <f t="shared" si="233"/>
        <v>0.1118073147308887</v>
      </c>
    </row>
    <row r="3666" spans="1:4">
      <c r="A3666" s="7">
        <f t="shared" si="231"/>
        <v>1829.5</v>
      </c>
      <c r="B3666" s="4">
        <f t="shared" si="230"/>
        <v>0.32816884793310219</v>
      </c>
      <c r="C3666" s="4">
        <f t="shared" si="232"/>
        <v>5.0604440622769022</v>
      </c>
      <c r="D3666" s="34">
        <f t="shared" si="233"/>
        <v>0.11183815693762202</v>
      </c>
    </row>
    <row r="3667" spans="1:4">
      <c r="A3667" s="7">
        <f t="shared" si="231"/>
        <v>1830</v>
      </c>
      <c r="B3667" s="4">
        <f t="shared" si="230"/>
        <v>0.3282718680245662</v>
      </c>
      <c r="C3667" s="4">
        <f t="shared" si="232"/>
        <v>5.0634291113403433</v>
      </c>
      <c r="D3667" s="34">
        <f t="shared" si="233"/>
        <v>0.11186900953236906</v>
      </c>
    </row>
    <row r="3668" spans="1:4">
      <c r="A3668" s="7">
        <f t="shared" si="231"/>
        <v>1830.5</v>
      </c>
      <c r="B3668" s="4">
        <f t="shared" si="230"/>
        <v>0.32837489610683601</v>
      </c>
      <c r="C3668" s="4">
        <f t="shared" si="232"/>
        <v>5.0664156306785397</v>
      </c>
      <c r="D3668" s="34">
        <f t="shared" si="233"/>
        <v>0.11189987251887609</v>
      </c>
    </row>
    <row r="3669" spans="1:4">
      <c r="A3669" s="7">
        <f t="shared" si="231"/>
        <v>1831</v>
      </c>
      <c r="B3669" s="4">
        <f t="shared" si="230"/>
        <v>0.32847793218053134</v>
      </c>
      <c r="C3669" s="4">
        <f t="shared" si="232"/>
        <v>5.0694036210156694</v>
      </c>
      <c r="D3669" s="34">
        <f t="shared" si="233"/>
        <v>0.11193074590089098</v>
      </c>
    </row>
    <row r="3670" spans="1:4">
      <c r="A3670" s="7">
        <f t="shared" si="231"/>
        <v>1831.5</v>
      </c>
      <c r="B3670" s="4">
        <f t="shared" si="230"/>
        <v>0.32858097624627214</v>
      </c>
      <c r="C3670" s="4">
        <f t="shared" si="232"/>
        <v>5.0723930830762685</v>
      </c>
      <c r="D3670" s="34">
        <f t="shared" si="233"/>
        <v>0.11196162968216292</v>
      </c>
    </row>
    <row r="3671" spans="1:4">
      <c r="A3671" s="7">
        <f t="shared" si="231"/>
        <v>1832</v>
      </c>
      <c r="B3671" s="4">
        <f t="shared" si="230"/>
        <v>0.32868402830467813</v>
      </c>
      <c r="C3671" s="4">
        <f t="shared" si="232"/>
        <v>5.0753840175852263</v>
      </c>
      <c r="D3671" s="34">
        <f t="shared" si="233"/>
        <v>0.1119925238664425</v>
      </c>
    </row>
    <row r="3672" spans="1:4">
      <c r="A3672" s="7">
        <f t="shared" si="231"/>
        <v>1832.5</v>
      </c>
      <c r="B3672" s="4">
        <f t="shared" si="230"/>
        <v>0.32878708835636972</v>
      </c>
      <c r="C3672" s="4">
        <f t="shared" si="232"/>
        <v>5.0783764252677948</v>
      </c>
      <c r="D3672" s="34">
        <f t="shared" si="233"/>
        <v>0.1120234284574817</v>
      </c>
    </row>
    <row r="3673" spans="1:4">
      <c r="A3673" s="7">
        <f t="shared" si="231"/>
        <v>1833</v>
      </c>
      <c r="B3673" s="4">
        <f t="shared" si="230"/>
        <v>0.32889015640196617</v>
      </c>
      <c r="C3673" s="4">
        <f t="shared" si="232"/>
        <v>5.0813703068495792</v>
      </c>
      <c r="D3673" s="34">
        <f t="shared" si="233"/>
        <v>0.11205434345903417</v>
      </c>
    </row>
    <row r="3674" spans="1:4">
      <c r="A3674" s="7">
        <f t="shared" si="231"/>
        <v>1833.5</v>
      </c>
      <c r="B3674" s="4">
        <f t="shared" si="230"/>
        <v>0.32899323244208811</v>
      </c>
      <c r="C3674" s="4">
        <f t="shared" si="232"/>
        <v>5.0843656630565448</v>
      </c>
      <c r="D3674" s="34">
        <f t="shared" si="233"/>
        <v>0.11208526887485458</v>
      </c>
    </row>
    <row r="3675" spans="1:4">
      <c r="A3675" s="7">
        <f t="shared" si="231"/>
        <v>1834</v>
      </c>
      <c r="B3675" s="4">
        <f t="shared" si="230"/>
        <v>0.32909631647735549</v>
      </c>
      <c r="C3675" s="4">
        <f t="shared" si="232"/>
        <v>5.0873624946150091</v>
      </c>
      <c r="D3675" s="34">
        <f t="shared" si="233"/>
        <v>0.11211620470869914</v>
      </c>
    </row>
    <row r="3676" spans="1:4">
      <c r="A3676" s="7">
        <f t="shared" si="231"/>
        <v>1834.5</v>
      </c>
      <c r="B3676" s="4">
        <f t="shared" si="230"/>
        <v>0.32919940850838847</v>
      </c>
      <c r="C3676" s="4">
        <f t="shared" si="232"/>
        <v>5.0903608022516522</v>
      </c>
      <c r="D3676" s="34">
        <f t="shared" si="233"/>
        <v>0.11214715096432556</v>
      </c>
    </row>
    <row r="3677" spans="1:4">
      <c r="A3677" s="7">
        <f t="shared" si="231"/>
        <v>1835</v>
      </c>
      <c r="B3677" s="4">
        <f t="shared" si="230"/>
        <v>0.329302508535807</v>
      </c>
      <c r="C3677" s="4">
        <f t="shared" si="232"/>
        <v>5.0933605866935112</v>
      </c>
      <c r="D3677" s="34">
        <f t="shared" si="233"/>
        <v>0.11217810764549298</v>
      </c>
    </row>
    <row r="3678" spans="1:4">
      <c r="A3678" s="7">
        <f t="shared" si="231"/>
        <v>1835.5</v>
      </c>
      <c r="B3678" s="4">
        <f t="shared" si="230"/>
        <v>0.32940561656023171</v>
      </c>
      <c r="C3678" s="4">
        <f t="shared" si="232"/>
        <v>5.0963618486679811</v>
      </c>
      <c r="D3678" s="34">
        <f t="shared" si="233"/>
        <v>0.11220907475596174</v>
      </c>
    </row>
    <row r="3679" spans="1:4">
      <c r="A3679" s="7">
        <f t="shared" si="231"/>
        <v>1836</v>
      </c>
      <c r="B3679" s="4">
        <f t="shared" si="230"/>
        <v>0.32950873258228275</v>
      </c>
      <c r="C3679" s="4">
        <f t="shared" si="232"/>
        <v>5.0993645889028159</v>
      </c>
      <c r="D3679" s="34">
        <f t="shared" si="233"/>
        <v>0.11224005229949383</v>
      </c>
    </row>
    <row r="3680" spans="1:4">
      <c r="A3680" s="7">
        <f t="shared" si="231"/>
        <v>1836.5</v>
      </c>
      <c r="B3680" s="4">
        <f t="shared" si="230"/>
        <v>0.3296118566025803</v>
      </c>
      <c r="C3680" s="4">
        <f t="shared" si="232"/>
        <v>5.1023688081261263</v>
      </c>
      <c r="D3680" s="34">
        <f t="shared" si="233"/>
        <v>0.11227104027985255</v>
      </c>
    </row>
    <row r="3681" spans="1:4">
      <c r="A3681" s="7">
        <f t="shared" si="231"/>
        <v>1837</v>
      </c>
      <c r="B3681" s="4">
        <f t="shared" si="230"/>
        <v>0.32971498862174498</v>
      </c>
      <c r="C3681" s="4">
        <f t="shared" si="232"/>
        <v>5.1053745070663821</v>
      </c>
      <c r="D3681" s="34">
        <f t="shared" si="233"/>
        <v>0.11230203870080253</v>
      </c>
    </row>
    <row r="3682" spans="1:4">
      <c r="A3682" s="7">
        <f t="shared" si="231"/>
        <v>1837.5</v>
      </c>
      <c r="B3682" s="4">
        <f t="shared" si="230"/>
        <v>0.32981812864039717</v>
      </c>
      <c r="C3682" s="4">
        <f t="shared" si="232"/>
        <v>5.1083816864524136</v>
      </c>
      <c r="D3682" s="34">
        <f t="shared" si="233"/>
        <v>0.11233304756610996</v>
      </c>
    </row>
    <row r="3683" spans="1:4">
      <c r="A3683" s="7">
        <f t="shared" si="231"/>
        <v>1838</v>
      </c>
      <c r="B3683" s="4">
        <f t="shared" si="230"/>
        <v>0.32992127665915727</v>
      </c>
      <c r="C3683" s="4">
        <f t="shared" si="232"/>
        <v>5.1113903470134066</v>
      </c>
      <c r="D3683" s="34">
        <f t="shared" si="233"/>
        <v>0.11236406687954234</v>
      </c>
    </row>
    <row r="3684" spans="1:4">
      <c r="A3684" s="7">
        <f t="shared" si="231"/>
        <v>1838.5</v>
      </c>
      <c r="B3684" s="4">
        <f t="shared" si="230"/>
        <v>0.33002443267864567</v>
      </c>
      <c r="C3684" s="4">
        <f t="shared" si="232"/>
        <v>5.1144004894789106</v>
      </c>
      <c r="D3684" s="34">
        <f t="shared" si="233"/>
        <v>0.11239509664486873</v>
      </c>
    </row>
    <row r="3685" spans="1:4">
      <c r="A3685" s="7">
        <f t="shared" si="231"/>
        <v>1839</v>
      </c>
      <c r="B3685" s="4">
        <f t="shared" si="230"/>
        <v>0.33012759669948344</v>
      </c>
      <c r="C3685" s="4">
        <f t="shared" si="232"/>
        <v>5.1174121145788316</v>
      </c>
      <c r="D3685" s="34">
        <f t="shared" si="233"/>
        <v>0.11242613686585932</v>
      </c>
    </row>
    <row r="3686" spans="1:4">
      <c r="A3686" s="7">
        <f t="shared" si="231"/>
        <v>1839.5</v>
      </c>
      <c r="B3686" s="4">
        <f t="shared" si="230"/>
        <v>0.33023076872229051</v>
      </c>
      <c r="C3686" s="4">
        <f t="shared" si="232"/>
        <v>5.1204252230434371</v>
      </c>
      <c r="D3686" s="34">
        <f t="shared" si="233"/>
        <v>0.11245718754628616</v>
      </c>
    </row>
    <row r="3687" spans="1:4">
      <c r="A3687" s="7">
        <f t="shared" si="231"/>
        <v>1840</v>
      </c>
      <c r="B3687" s="4">
        <f t="shared" si="230"/>
        <v>0.33033394874768818</v>
      </c>
      <c r="C3687" s="4">
        <f t="shared" si="232"/>
        <v>5.1234398156033496</v>
      </c>
      <c r="D3687" s="34">
        <f t="shared" si="233"/>
        <v>0.11248824868992215</v>
      </c>
    </row>
    <row r="3688" spans="1:4">
      <c r="A3688" s="7">
        <f t="shared" si="231"/>
        <v>1840.5</v>
      </c>
      <c r="B3688" s="4">
        <f t="shared" si="230"/>
        <v>0.33043713677629705</v>
      </c>
      <c r="C3688" s="4">
        <f t="shared" si="232"/>
        <v>5.1264558929895561</v>
      </c>
      <c r="D3688" s="34">
        <f t="shared" si="233"/>
        <v>0.11251932030054199</v>
      </c>
    </row>
    <row r="3689" spans="1:4">
      <c r="A3689" s="7">
        <f t="shared" si="231"/>
        <v>1841</v>
      </c>
      <c r="B3689" s="4">
        <f t="shared" si="230"/>
        <v>0.33054033280873774</v>
      </c>
      <c r="C3689" s="4">
        <f t="shared" si="232"/>
        <v>5.1294734559334012</v>
      </c>
      <c r="D3689" s="34">
        <f t="shared" si="233"/>
        <v>0.11255040238192174</v>
      </c>
    </row>
    <row r="3690" spans="1:4">
      <c r="A3690" s="7">
        <f t="shared" si="231"/>
        <v>1841.5</v>
      </c>
      <c r="B3690" s="4">
        <f t="shared" si="230"/>
        <v>0.33064353684563086</v>
      </c>
      <c r="C3690" s="4">
        <f t="shared" si="232"/>
        <v>5.1324925051665931</v>
      </c>
      <c r="D3690" s="34">
        <f t="shared" si="233"/>
        <v>0.11258149493783895</v>
      </c>
    </row>
    <row r="3691" spans="1:4">
      <c r="A3691" s="7">
        <f t="shared" si="231"/>
        <v>1842</v>
      </c>
      <c r="B3691" s="4">
        <f t="shared" si="230"/>
        <v>0.3307467488875977</v>
      </c>
      <c r="C3691" s="4">
        <f t="shared" si="232"/>
        <v>5.1355130414211967</v>
      </c>
      <c r="D3691" s="34">
        <f t="shared" si="233"/>
        <v>0.11261259797207233</v>
      </c>
    </row>
    <row r="3692" spans="1:4">
      <c r="A3692" s="7">
        <f t="shared" si="231"/>
        <v>1842.5</v>
      </c>
      <c r="B3692" s="4">
        <f t="shared" si="230"/>
        <v>0.33084996893525909</v>
      </c>
      <c r="C3692" s="4">
        <f t="shared" si="232"/>
        <v>5.1385350654296396</v>
      </c>
      <c r="D3692" s="34">
        <f t="shared" si="233"/>
        <v>0.11264371148840223</v>
      </c>
    </row>
    <row r="3693" spans="1:4">
      <c r="A3693" s="7">
        <f t="shared" si="231"/>
        <v>1843</v>
      </c>
      <c r="B3693" s="4">
        <f t="shared" si="230"/>
        <v>0.33095319698923586</v>
      </c>
      <c r="C3693" s="4">
        <f t="shared" si="232"/>
        <v>5.1415585779247079</v>
      </c>
      <c r="D3693" s="34">
        <f t="shared" si="233"/>
        <v>0.11267483549061032</v>
      </c>
    </row>
    <row r="3694" spans="1:4">
      <c r="A3694" s="7">
        <f t="shared" si="231"/>
        <v>1843.5</v>
      </c>
      <c r="B3694" s="4">
        <f t="shared" si="230"/>
        <v>0.33105643305014909</v>
      </c>
      <c r="C3694" s="4">
        <f t="shared" si="232"/>
        <v>5.1445835796395523</v>
      </c>
      <c r="D3694" s="34">
        <f t="shared" si="233"/>
        <v>0.11270596998247975</v>
      </c>
    </row>
    <row r="3695" spans="1:4">
      <c r="A3695" s="7">
        <f t="shared" si="231"/>
        <v>1844</v>
      </c>
      <c r="B3695" s="4">
        <f t="shared" si="230"/>
        <v>0.33115967711861982</v>
      </c>
      <c r="C3695" s="4">
        <f t="shared" si="232"/>
        <v>5.1476100713076782</v>
      </c>
      <c r="D3695" s="34">
        <f t="shared" si="233"/>
        <v>0.112737114967795</v>
      </c>
    </row>
    <row r="3696" spans="1:4">
      <c r="A3696" s="7">
        <f t="shared" si="231"/>
        <v>1844.5</v>
      </c>
      <c r="B3696" s="4">
        <f t="shared" si="230"/>
        <v>0.33126292919526912</v>
      </c>
      <c r="C3696" s="4">
        <f t="shared" si="232"/>
        <v>5.1506380536629619</v>
      </c>
      <c r="D3696" s="34">
        <f t="shared" si="233"/>
        <v>0.11276827045034216</v>
      </c>
    </row>
    <row r="3697" spans="1:4">
      <c r="A3697" s="7">
        <f t="shared" si="231"/>
        <v>1845</v>
      </c>
      <c r="B3697" s="4">
        <f t="shared" si="230"/>
        <v>0.33136618928071826</v>
      </c>
      <c r="C3697" s="4">
        <f t="shared" si="232"/>
        <v>5.1536675274396346</v>
      </c>
      <c r="D3697" s="34">
        <f t="shared" si="233"/>
        <v>0.11279943643390851</v>
      </c>
    </row>
    <row r="3698" spans="1:4">
      <c r="A3698" s="7">
        <f t="shared" si="231"/>
        <v>1845.5</v>
      </c>
      <c r="B3698" s="4">
        <f t="shared" si="230"/>
        <v>0.33146945737558853</v>
      </c>
      <c r="C3698" s="4">
        <f t="shared" si="232"/>
        <v>5.1566984933722875</v>
      </c>
      <c r="D3698" s="34">
        <f t="shared" si="233"/>
        <v>0.1128306129222828</v>
      </c>
    </row>
    <row r="3699" spans="1:4">
      <c r="A3699" s="7">
        <f t="shared" si="231"/>
        <v>1846</v>
      </c>
      <c r="B3699" s="4">
        <f t="shared" si="230"/>
        <v>0.33157273348050076</v>
      </c>
      <c r="C3699" s="4">
        <f t="shared" si="232"/>
        <v>5.1597309521958783</v>
      </c>
      <c r="D3699" s="34">
        <f t="shared" si="233"/>
        <v>0.11286179991925541</v>
      </c>
    </row>
    <row r="3700" spans="1:4">
      <c r="A3700" s="7">
        <f t="shared" si="231"/>
        <v>1846.5</v>
      </c>
      <c r="B3700" s="4">
        <f t="shared" si="230"/>
        <v>0.33167601759607668</v>
      </c>
      <c r="C3700" s="4">
        <f t="shared" si="232"/>
        <v>5.1627649046457238</v>
      </c>
      <c r="D3700" s="34">
        <f t="shared" si="233"/>
        <v>0.11289299742861784</v>
      </c>
    </row>
    <row r="3701" spans="1:4">
      <c r="A3701" s="7">
        <f t="shared" si="231"/>
        <v>1847</v>
      </c>
      <c r="B3701" s="4">
        <f t="shared" si="230"/>
        <v>0.33177930972293734</v>
      </c>
      <c r="C3701" s="4">
        <f t="shared" si="232"/>
        <v>5.1658003514575039</v>
      </c>
      <c r="D3701" s="34">
        <f t="shared" si="233"/>
        <v>0.11292420545416326</v>
      </c>
    </row>
    <row r="3702" spans="1:4">
      <c r="A3702" s="7">
        <f t="shared" si="231"/>
        <v>1847.5</v>
      </c>
      <c r="B3702" s="4">
        <f t="shared" si="230"/>
        <v>0.33188260986170448</v>
      </c>
      <c r="C3702" s="4">
        <f t="shared" si="232"/>
        <v>5.1688372933672637</v>
      </c>
      <c r="D3702" s="34">
        <f t="shared" si="233"/>
        <v>0.1129554239996861</v>
      </c>
    </row>
    <row r="3703" spans="1:4">
      <c r="A3703" s="7">
        <f t="shared" si="231"/>
        <v>1848</v>
      </c>
      <c r="B3703" s="4">
        <f t="shared" si="230"/>
        <v>0.33198591801299937</v>
      </c>
      <c r="C3703" s="4">
        <f t="shared" si="232"/>
        <v>5.1718757311114061</v>
      </c>
      <c r="D3703" s="34">
        <f t="shared" si="233"/>
        <v>0.11298665306898228</v>
      </c>
    </row>
    <row r="3704" spans="1:4">
      <c r="A3704" s="7">
        <f t="shared" si="231"/>
        <v>1848.5</v>
      </c>
      <c r="B3704" s="4">
        <f t="shared" si="230"/>
        <v>0.33208923417744352</v>
      </c>
      <c r="C3704" s="4">
        <f t="shared" si="232"/>
        <v>5.174915665426699</v>
      </c>
      <c r="D3704" s="34">
        <f t="shared" si="233"/>
        <v>0.11301789266584916</v>
      </c>
    </row>
    <row r="3705" spans="1:4">
      <c r="A3705" s="7">
        <f t="shared" si="231"/>
        <v>1849</v>
      </c>
      <c r="B3705" s="4">
        <f t="shared" si="230"/>
        <v>0.33219255835565842</v>
      </c>
      <c r="C3705" s="4">
        <f t="shared" si="232"/>
        <v>5.1779570970502728</v>
      </c>
      <c r="D3705" s="34">
        <f t="shared" si="233"/>
        <v>0.1130491427940855</v>
      </c>
    </row>
    <row r="3706" spans="1:4">
      <c r="A3706" s="7">
        <f t="shared" si="231"/>
        <v>1849.5</v>
      </c>
      <c r="B3706" s="4">
        <f t="shared" si="230"/>
        <v>0.33229589054826558</v>
      </c>
      <c r="C3706" s="4">
        <f t="shared" si="232"/>
        <v>5.1810000267196203</v>
      </c>
      <c r="D3706" s="34">
        <f t="shared" si="233"/>
        <v>0.11308040345749154</v>
      </c>
    </row>
    <row r="3707" spans="1:4">
      <c r="A3707" s="7">
        <f t="shared" si="231"/>
        <v>1850</v>
      </c>
      <c r="B3707" s="4">
        <f t="shared" si="230"/>
        <v>0.33239923075588695</v>
      </c>
      <c r="C3707" s="4">
        <f t="shared" si="232"/>
        <v>5.1840444551725993</v>
      </c>
      <c r="D3707" s="34">
        <f t="shared" si="233"/>
        <v>0.11311167465986878</v>
      </c>
    </row>
    <row r="3708" spans="1:4">
      <c r="A3708" s="7">
        <f t="shared" si="231"/>
        <v>1850.5</v>
      </c>
      <c r="B3708" s="4">
        <f t="shared" si="230"/>
        <v>0.33250257897914404</v>
      </c>
      <c r="C3708" s="4">
        <f t="shared" si="232"/>
        <v>5.1870903831474307</v>
      </c>
      <c r="D3708" s="34">
        <f t="shared" si="233"/>
        <v>0.11314295640502035</v>
      </c>
    </row>
    <row r="3709" spans="1:4">
      <c r="A3709" s="7">
        <f t="shared" si="231"/>
        <v>1851</v>
      </c>
      <c r="B3709" s="4">
        <f t="shared" si="230"/>
        <v>0.33260593521865833</v>
      </c>
      <c r="C3709" s="4">
        <f t="shared" si="232"/>
        <v>5.1901378113826988</v>
      </c>
      <c r="D3709" s="34">
        <f t="shared" si="233"/>
        <v>0.11317424869675083</v>
      </c>
    </row>
    <row r="3710" spans="1:4">
      <c r="A3710" s="7">
        <f t="shared" si="231"/>
        <v>1851.5</v>
      </c>
      <c r="B3710" s="4">
        <f t="shared" si="230"/>
        <v>0.33270929947505179</v>
      </c>
      <c r="C3710" s="4">
        <f t="shared" si="232"/>
        <v>5.1931867406173486</v>
      </c>
      <c r="D3710" s="34">
        <f t="shared" si="233"/>
        <v>0.11320555153886599</v>
      </c>
    </row>
    <row r="3711" spans="1:4">
      <c r="A3711" s="7">
        <f t="shared" si="231"/>
        <v>1852</v>
      </c>
      <c r="B3711" s="4">
        <f t="shared" si="230"/>
        <v>0.3328126717489468</v>
      </c>
      <c r="C3711" s="4">
        <f t="shared" si="232"/>
        <v>5.1962371715906936</v>
      </c>
      <c r="D3711" s="34">
        <f t="shared" si="233"/>
        <v>0.11323686493517301</v>
      </c>
    </row>
    <row r="3712" spans="1:4">
      <c r="A3712" s="7">
        <f t="shared" si="231"/>
        <v>1852.5</v>
      </c>
      <c r="B3712" s="4">
        <f t="shared" si="230"/>
        <v>0.33291605204096419</v>
      </c>
      <c r="C3712" s="4">
        <f t="shared" si="232"/>
        <v>5.1992891050424097</v>
      </c>
      <c r="D3712" s="34">
        <f t="shared" si="233"/>
        <v>0.11326818888948104</v>
      </c>
    </row>
    <row r="3713" spans="1:4">
      <c r="A3713" s="7">
        <f t="shared" si="231"/>
        <v>1853</v>
      </c>
      <c r="B3713" s="4">
        <f t="shared" si="230"/>
        <v>0.33301944035172681</v>
      </c>
      <c r="C3713" s="4">
        <f t="shared" si="232"/>
        <v>5.2023425417125342</v>
      </c>
      <c r="D3713" s="34">
        <f t="shared" si="233"/>
        <v>0.11329952340559984</v>
      </c>
    </row>
    <row r="3714" spans="1:4">
      <c r="A3714" s="7">
        <f t="shared" si="231"/>
        <v>1853.5</v>
      </c>
      <c r="B3714" s="4">
        <f t="shared" si="230"/>
        <v>0.33312283668185616</v>
      </c>
      <c r="C3714" s="4">
        <f t="shared" si="232"/>
        <v>5.2053974823414757</v>
      </c>
      <c r="D3714" s="34">
        <f t="shared" si="233"/>
        <v>0.11333086848734132</v>
      </c>
    </row>
    <row r="3715" spans="1:4">
      <c r="A3715" s="7">
        <f t="shared" si="231"/>
        <v>1854</v>
      </c>
      <c r="B3715" s="4">
        <f t="shared" si="230"/>
        <v>0.3332262410319744</v>
      </c>
      <c r="C3715" s="4">
        <f t="shared" si="232"/>
        <v>5.2084539276700026</v>
      </c>
      <c r="D3715" s="34">
        <f t="shared" si="233"/>
        <v>0.11336222413851846</v>
      </c>
    </row>
    <row r="3716" spans="1:4">
      <c r="A3716" s="7">
        <f t="shared" si="231"/>
        <v>1854.5</v>
      </c>
      <c r="B3716" s="4">
        <f t="shared" si="230"/>
        <v>0.33332965340270371</v>
      </c>
      <c r="C3716" s="4">
        <f t="shared" si="232"/>
        <v>5.2115118784392473</v>
      </c>
      <c r="D3716" s="34">
        <f t="shared" si="233"/>
        <v>0.11339359036294566</v>
      </c>
    </row>
    <row r="3717" spans="1:4">
      <c r="A3717" s="7">
        <f t="shared" si="231"/>
        <v>1855</v>
      </c>
      <c r="B3717" s="4">
        <f t="shared" si="230"/>
        <v>0.3334330737946658</v>
      </c>
      <c r="C3717" s="4">
        <f t="shared" si="232"/>
        <v>5.214571335390711</v>
      </c>
      <c r="D3717" s="34">
        <f t="shared" si="233"/>
        <v>0.11342496716443901</v>
      </c>
    </row>
    <row r="3718" spans="1:4">
      <c r="A3718" s="7">
        <f t="shared" si="231"/>
        <v>1855.5</v>
      </c>
      <c r="B3718" s="4">
        <f t="shared" si="230"/>
        <v>0.33353650220848352</v>
      </c>
      <c r="C3718" s="4">
        <f t="shared" si="232"/>
        <v>5.2176322992662563</v>
      </c>
      <c r="D3718" s="34">
        <f t="shared" si="233"/>
        <v>0.11345635454681557</v>
      </c>
    </row>
    <row r="3719" spans="1:4">
      <c r="A3719" s="7">
        <f t="shared" si="231"/>
        <v>1856</v>
      </c>
      <c r="B3719" s="4">
        <f t="shared" si="230"/>
        <v>0.33363993864477837</v>
      </c>
      <c r="C3719" s="4">
        <f t="shared" si="232"/>
        <v>5.2206947708081133</v>
      </c>
      <c r="D3719" s="34">
        <f t="shared" si="233"/>
        <v>0.1134877525138944</v>
      </c>
    </row>
    <row r="3720" spans="1:4">
      <c r="A3720" s="7">
        <f t="shared" si="231"/>
        <v>1856.5</v>
      </c>
      <c r="B3720" s="4">
        <f t="shared" si="230"/>
        <v>0.33374338310417317</v>
      </c>
      <c r="C3720" s="4">
        <f t="shared" si="232"/>
        <v>5.2237587507588783</v>
      </c>
      <c r="D3720" s="34">
        <f t="shared" si="233"/>
        <v>0.11351916106949553</v>
      </c>
    </row>
    <row r="3721" spans="1:4">
      <c r="A3721" s="7">
        <f t="shared" si="231"/>
        <v>1857</v>
      </c>
      <c r="B3721" s="4">
        <f t="shared" si="230"/>
        <v>0.33384683558728989</v>
      </c>
      <c r="C3721" s="4">
        <f t="shared" si="232"/>
        <v>5.2268242398615143</v>
      </c>
      <c r="D3721" s="34">
        <f t="shared" si="233"/>
        <v>0.11355058021744076</v>
      </c>
    </row>
    <row r="3722" spans="1:4">
      <c r="A3722" s="7">
        <f t="shared" si="231"/>
        <v>1857.5</v>
      </c>
      <c r="B3722" s="4">
        <f t="shared" ref="B3722:B3785" si="234">(EXP($B$3*A3722*10^6))-1</f>
        <v>0.33395029609475113</v>
      </c>
      <c r="C3722" s="4">
        <f t="shared" si="232"/>
        <v>5.2298912388593441</v>
      </c>
      <c r="D3722" s="34">
        <f t="shared" si="233"/>
        <v>0.11358200996155299</v>
      </c>
    </row>
    <row r="3723" spans="1:4">
      <c r="A3723" s="7">
        <f t="shared" si="231"/>
        <v>1858</v>
      </c>
      <c r="B3723" s="4">
        <f t="shared" si="234"/>
        <v>0.33405376462717906</v>
      </c>
      <c r="C3723" s="4">
        <f t="shared" si="232"/>
        <v>5.2329597484960635</v>
      </c>
      <c r="D3723" s="34">
        <f t="shared" si="233"/>
        <v>0.11361345030565688</v>
      </c>
    </row>
    <row r="3724" spans="1:4">
      <c r="A3724" s="7">
        <f t="shared" si="231"/>
        <v>1858.5</v>
      </c>
      <c r="B3724" s="4">
        <f t="shared" si="234"/>
        <v>0.33415724118519652</v>
      </c>
      <c r="C3724" s="4">
        <f t="shared" si="232"/>
        <v>5.2360297695157305</v>
      </c>
      <c r="D3724" s="34">
        <f t="shared" si="233"/>
        <v>0.11364490125357822</v>
      </c>
    </row>
    <row r="3725" spans="1:4">
      <c r="A3725" s="7">
        <f t="shared" si="231"/>
        <v>1859</v>
      </c>
      <c r="B3725" s="4">
        <f t="shared" si="234"/>
        <v>0.33426072576942545</v>
      </c>
      <c r="C3725" s="4">
        <f t="shared" si="232"/>
        <v>5.2391013026627729</v>
      </c>
      <c r="D3725" s="34">
        <f t="shared" si="233"/>
        <v>0.11367636280914463</v>
      </c>
    </row>
    <row r="3726" spans="1:4">
      <c r="A3726" s="7">
        <f t="shared" ref="A3726:A3789" si="235">A3725+0.5</f>
        <v>1859.5</v>
      </c>
      <c r="B3726" s="4">
        <f t="shared" si="234"/>
        <v>0.33436421838048891</v>
      </c>
      <c r="C3726" s="4">
        <f t="shared" ref="C3726:C3789" si="236">(EXP($B$4*A3726*10^6))-1</f>
        <v>5.2421743486819832</v>
      </c>
      <c r="D3726" s="34">
        <f t="shared" ref="D3726:D3789" si="237">(1/137.88)*(C3726/B3726)</f>
        <v>0.11370783497618475</v>
      </c>
    </row>
    <row r="3727" spans="1:4">
      <c r="A3727" s="7">
        <f t="shared" si="235"/>
        <v>1860</v>
      </c>
      <c r="B3727" s="4">
        <f t="shared" si="234"/>
        <v>0.33446771901900929</v>
      </c>
      <c r="C3727" s="4">
        <f t="shared" si="236"/>
        <v>5.245248908318521</v>
      </c>
      <c r="D3727" s="34">
        <f t="shared" si="237"/>
        <v>0.11373931775852891</v>
      </c>
    </row>
    <row r="3728" spans="1:4">
      <c r="A3728" s="7">
        <f t="shared" si="235"/>
        <v>1860.5</v>
      </c>
      <c r="B3728" s="4">
        <f t="shared" si="234"/>
        <v>0.33457122768560921</v>
      </c>
      <c r="C3728" s="4">
        <f t="shared" si="236"/>
        <v>5.2483249823179108</v>
      </c>
      <c r="D3728" s="34">
        <f t="shared" si="237"/>
        <v>0.1137708111600088</v>
      </c>
    </row>
    <row r="3729" spans="1:4">
      <c r="A3729" s="7">
        <f t="shared" si="235"/>
        <v>1861</v>
      </c>
      <c r="B3729" s="4">
        <f t="shared" si="234"/>
        <v>0.33467474438091149</v>
      </c>
      <c r="C3729" s="4">
        <f t="shared" si="236"/>
        <v>5.2514025714260493</v>
      </c>
      <c r="D3729" s="34">
        <f t="shared" si="237"/>
        <v>0.11380231518445755</v>
      </c>
    </row>
    <row r="3730" spans="1:4">
      <c r="A3730" s="7">
        <f t="shared" si="235"/>
        <v>1861.5</v>
      </c>
      <c r="B3730" s="4">
        <f t="shared" si="234"/>
        <v>0.33477826910553898</v>
      </c>
      <c r="C3730" s="4">
        <f t="shared" si="236"/>
        <v>5.2544816763891955</v>
      </c>
      <c r="D3730" s="34">
        <f t="shared" si="237"/>
        <v>0.11383382983570968</v>
      </c>
    </row>
    <row r="3731" spans="1:4">
      <c r="A3731" s="7">
        <f t="shared" si="235"/>
        <v>1862</v>
      </c>
      <c r="B3731" s="4">
        <f t="shared" si="234"/>
        <v>0.33488180186011407</v>
      </c>
      <c r="C3731" s="4">
        <f t="shared" si="236"/>
        <v>5.2575622979539771</v>
      </c>
      <c r="D3731" s="34">
        <f t="shared" si="237"/>
        <v>0.11386535511760132</v>
      </c>
    </row>
    <row r="3732" spans="1:4">
      <c r="A3732" s="7">
        <f t="shared" si="235"/>
        <v>1862.5</v>
      </c>
      <c r="B3732" s="4">
        <f t="shared" si="234"/>
        <v>0.33498534264526003</v>
      </c>
      <c r="C3732" s="4">
        <f t="shared" si="236"/>
        <v>5.2606444368673939</v>
      </c>
      <c r="D3732" s="34">
        <f t="shared" si="237"/>
        <v>0.11389689103396983</v>
      </c>
    </row>
    <row r="3733" spans="1:4">
      <c r="A3733" s="7">
        <f t="shared" si="235"/>
        <v>1863</v>
      </c>
      <c r="B3733" s="4">
        <f t="shared" si="234"/>
        <v>0.3350888914615997</v>
      </c>
      <c r="C3733" s="4">
        <f t="shared" si="236"/>
        <v>5.2637280938768107</v>
      </c>
      <c r="D3733" s="34">
        <f t="shared" si="237"/>
        <v>0.11392843758865416</v>
      </c>
    </row>
    <row r="3734" spans="1:4">
      <c r="A3734" s="7">
        <f t="shared" si="235"/>
        <v>1863.5</v>
      </c>
      <c r="B3734" s="4">
        <f t="shared" si="234"/>
        <v>0.3351924483097557</v>
      </c>
      <c r="C3734" s="4">
        <f t="shared" si="236"/>
        <v>5.2668132697299557</v>
      </c>
      <c r="D3734" s="34">
        <f t="shared" si="237"/>
        <v>0.11395999478549464</v>
      </c>
    </row>
    <row r="3735" spans="1:4">
      <c r="A3735" s="7">
        <f t="shared" si="235"/>
        <v>1864</v>
      </c>
      <c r="B3735" s="4">
        <f t="shared" si="234"/>
        <v>0.33529601319035129</v>
      </c>
      <c r="C3735" s="4">
        <f t="shared" si="236"/>
        <v>5.2698999651749325</v>
      </c>
      <c r="D3735" s="34">
        <f t="shared" si="237"/>
        <v>0.11399156262833304</v>
      </c>
    </row>
    <row r="3736" spans="1:4">
      <c r="A3736" s="7">
        <f t="shared" si="235"/>
        <v>1864.5</v>
      </c>
      <c r="B3736" s="4">
        <f t="shared" si="234"/>
        <v>0.33539958610400955</v>
      </c>
      <c r="C3736" s="4">
        <f t="shared" si="236"/>
        <v>5.2729881809602084</v>
      </c>
      <c r="D3736" s="34">
        <f t="shared" si="237"/>
        <v>0.11402314112101251</v>
      </c>
    </row>
    <row r="3737" spans="1:4">
      <c r="A3737" s="7">
        <f t="shared" si="235"/>
        <v>1865</v>
      </c>
      <c r="B3737" s="4">
        <f t="shared" si="234"/>
        <v>0.33550316705135352</v>
      </c>
      <c r="C3737" s="4">
        <f t="shared" si="236"/>
        <v>5.2760779178346242</v>
      </c>
      <c r="D3737" s="34">
        <f t="shared" si="237"/>
        <v>0.11405473026737782</v>
      </c>
    </row>
    <row r="3738" spans="1:4">
      <c r="A3738" s="7">
        <f t="shared" si="235"/>
        <v>1865.5</v>
      </c>
      <c r="B3738" s="4">
        <f t="shared" si="234"/>
        <v>0.33560675603300605</v>
      </c>
      <c r="C3738" s="4">
        <f t="shared" si="236"/>
        <v>5.2791691765473852</v>
      </c>
      <c r="D3738" s="34">
        <f t="shared" si="237"/>
        <v>0.11408633007127511</v>
      </c>
    </row>
    <row r="3739" spans="1:4">
      <c r="A3739" s="7">
        <f t="shared" si="235"/>
        <v>1866</v>
      </c>
      <c r="B3739" s="4">
        <f t="shared" si="234"/>
        <v>0.33571035304959085</v>
      </c>
      <c r="C3739" s="4">
        <f t="shared" si="236"/>
        <v>5.2822619578480676</v>
      </c>
      <c r="D3739" s="34">
        <f t="shared" si="237"/>
        <v>0.11411794053655178</v>
      </c>
    </row>
    <row r="3740" spans="1:4">
      <c r="A3740" s="7">
        <f t="shared" si="235"/>
        <v>1866.5</v>
      </c>
      <c r="B3740" s="4">
        <f t="shared" si="234"/>
        <v>0.33581395810173076</v>
      </c>
      <c r="C3740" s="4">
        <f t="shared" si="236"/>
        <v>5.2853562624866157</v>
      </c>
      <c r="D3740" s="34">
        <f t="shared" si="237"/>
        <v>0.11414956166705693</v>
      </c>
    </row>
    <row r="3741" spans="1:4">
      <c r="A3741" s="7">
        <f t="shared" si="235"/>
        <v>1867</v>
      </c>
      <c r="B3741" s="4">
        <f t="shared" si="234"/>
        <v>0.33591757119004906</v>
      </c>
      <c r="C3741" s="4">
        <f t="shared" si="236"/>
        <v>5.2884520912133439</v>
      </c>
      <c r="D3741" s="34">
        <f t="shared" si="237"/>
        <v>0.11418119346664105</v>
      </c>
    </row>
    <row r="3742" spans="1:4">
      <c r="A3742" s="7">
        <f t="shared" si="235"/>
        <v>1867.5</v>
      </c>
      <c r="B3742" s="4">
        <f t="shared" si="234"/>
        <v>0.33602119231516947</v>
      </c>
      <c r="C3742" s="4">
        <f t="shared" si="236"/>
        <v>5.2915494447789353</v>
      </c>
      <c r="D3742" s="34">
        <f t="shared" si="237"/>
        <v>0.11421283593915581</v>
      </c>
    </row>
    <row r="3743" spans="1:4">
      <c r="A3743" s="7">
        <f t="shared" si="235"/>
        <v>1868</v>
      </c>
      <c r="B3743" s="4">
        <f t="shared" si="234"/>
        <v>0.33612482147771483</v>
      </c>
      <c r="C3743" s="4">
        <f t="shared" si="236"/>
        <v>5.294648323934446</v>
      </c>
      <c r="D3743" s="34">
        <f t="shared" si="237"/>
        <v>0.1142444890884548</v>
      </c>
    </row>
    <row r="3744" spans="1:4">
      <c r="A3744" s="7">
        <f t="shared" si="235"/>
        <v>1868.5</v>
      </c>
      <c r="B3744" s="4">
        <f t="shared" si="234"/>
        <v>0.33622845867830886</v>
      </c>
      <c r="C3744" s="4">
        <f t="shared" si="236"/>
        <v>5.2977487294312988</v>
      </c>
      <c r="D3744" s="34">
        <f t="shared" si="237"/>
        <v>0.11427615291839271</v>
      </c>
    </row>
    <row r="3745" spans="1:4">
      <c r="A3745" s="7">
        <f t="shared" si="235"/>
        <v>1869</v>
      </c>
      <c r="B3745" s="4">
        <f t="shared" si="234"/>
        <v>0.33633210391757506</v>
      </c>
      <c r="C3745" s="4">
        <f t="shared" si="236"/>
        <v>5.3008506620212881</v>
      </c>
      <c r="D3745" s="34">
        <f t="shared" si="237"/>
        <v>0.11430782743282575</v>
      </c>
    </row>
    <row r="3746" spans="1:4">
      <c r="A3746" s="7">
        <f t="shared" si="235"/>
        <v>1869.5</v>
      </c>
      <c r="B3746" s="4">
        <f t="shared" si="234"/>
        <v>0.33643575719613694</v>
      </c>
      <c r="C3746" s="4">
        <f t="shared" si="236"/>
        <v>5.3039541224565747</v>
      </c>
      <c r="D3746" s="34">
        <f t="shared" si="237"/>
        <v>0.11433951263561154</v>
      </c>
    </row>
    <row r="3747" spans="1:4">
      <c r="A3747" s="7">
        <f t="shared" si="235"/>
        <v>1870</v>
      </c>
      <c r="B3747" s="4">
        <f t="shared" si="234"/>
        <v>0.33653941851461799</v>
      </c>
      <c r="C3747" s="4">
        <f t="shared" si="236"/>
        <v>5.3070591114896963</v>
      </c>
      <c r="D3747" s="34">
        <f t="shared" si="237"/>
        <v>0.11437120853060929</v>
      </c>
    </row>
    <row r="3748" spans="1:4">
      <c r="A3748" s="7">
        <f t="shared" si="235"/>
        <v>1870.5</v>
      </c>
      <c r="B3748" s="4">
        <f t="shared" si="234"/>
        <v>0.33664308787364194</v>
      </c>
      <c r="C3748" s="4">
        <f t="shared" si="236"/>
        <v>5.3101656298735547</v>
      </c>
      <c r="D3748" s="34">
        <f t="shared" si="237"/>
        <v>0.11440291512167948</v>
      </c>
    </row>
    <row r="3749" spans="1:4">
      <c r="A3749" s="7">
        <f t="shared" si="235"/>
        <v>1871</v>
      </c>
      <c r="B3749" s="4">
        <f t="shared" si="234"/>
        <v>0.33674676527383229</v>
      </c>
      <c r="C3749" s="4">
        <f t="shared" si="236"/>
        <v>5.3132736783614298</v>
      </c>
      <c r="D3749" s="34">
        <f t="shared" si="237"/>
        <v>0.11443463241268426</v>
      </c>
    </row>
    <row r="3750" spans="1:4">
      <c r="A3750" s="7">
        <f t="shared" si="235"/>
        <v>1871.5</v>
      </c>
      <c r="B3750" s="4">
        <f t="shared" si="234"/>
        <v>0.33685045071581299</v>
      </c>
      <c r="C3750" s="4">
        <f t="shared" si="236"/>
        <v>5.316383257706967</v>
      </c>
      <c r="D3750" s="34">
        <f t="shared" si="237"/>
        <v>0.11446636040748699</v>
      </c>
    </row>
    <row r="3751" spans="1:4">
      <c r="A3751" s="7">
        <f t="shared" si="235"/>
        <v>1872</v>
      </c>
      <c r="B3751" s="4">
        <f t="shared" si="234"/>
        <v>0.33695414420020753</v>
      </c>
      <c r="C3751" s="4">
        <f t="shared" si="236"/>
        <v>5.3194943686641842</v>
      </c>
      <c r="D3751" s="34">
        <f t="shared" si="237"/>
        <v>0.11449809910995268</v>
      </c>
    </row>
    <row r="3752" spans="1:4">
      <c r="A3752" s="7">
        <f t="shared" si="235"/>
        <v>1872.5</v>
      </c>
      <c r="B3752" s="4">
        <f t="shared" si="234"/>
        <v>0.33705784572763986</v>
      </c>
      <c r="C3752" s="4">
        <f t="shared" si="236"/>
        <v>5.3226070119874711</v>
      </c>
      <c r="D3752" s="34">
        <f t="shared" si="237"/>
        <v>0.11452984852394767</v>
      </c>
    </row>
    <row r="3753" spans="1:4">
      <c r="A3753" s="7">
        <f t="shared" si="235"/>
        <v>1873</v>
      </c>
      <c r="B3753" s="4">
        <f t="shared" si="234"/>
        <v>0.33716155529873393</v>
      </c>
      <c r="C3753" s="4">
        <f t="shared" si="236"/>
        <v>5.3257211884315891</v>
      </c>
      <c r="D3753" s="34">
        <f t="shared" si="237"/>
        <v>0.11456160865333975</v>
      </c>
    </row>
    <row r="3754" spans="1:4">
      <c r="A3754" s="7">
        <f t="shared" si="235"/>
        <v>1873.5</v>
      </c>
      <c r="B3754" s="4">
        <f t="shared" si="234"/>
        <v>0.33726527291411368</v>
      </c>
      <c r="C3754" s="4">
        <f t="shared" si="236"/>
        <v>5.3288368987516694</v>
      </c>
      <c r="D3754" s="34">
        <f t="shared" si="237"/>
        <v>0.11459337950199815</v>
      </c>
    </row>
    <row r="3755" spans="1:4">
      <c r="A3755" s="7">
        <f t="shared" si="235"/>
        <v>1874</v>
      </c>
      <c r="B3755" s="4">
        <f t="shared" si="234"/>
        <v>0.33736899857440283</v>
      </c>
      <c r="C3755" s="4">
        <f t="shared" si="236"/>
        <v>5.3319541437032205</v>
      </c>
      <c r="D3755" s="34">
        <f t="shared" si="237"/>
        <v>0.11462516107379377</v>
      </c>
    </row>
    <row r="3756" spans="1:4">
      <c r="A3756" s="7">
        <f t="shared" si="235"/>
        <v>1874.5</v>
      </c>
      <c r="B3756" s="4">
        <f t="shared" si="234"/>
        <v>0.33747273228022556</v>
      </c>
      <c r="C3756" s="4">
        <f t="shared" si="236"/>
        <v>5.3350729240421186</v>
      </c>
      <c r="D3756" s="34">
        <f t="shared" si="237"/>
        <v>0.11465695337259871</v>
      </c>
    </row>
    <row r="3757" spans="1:4">
      <c r="A3757" s="7">
        <f t="shared" si="235"/>
        <v>1875</v>
      </c>
      <c r="B3757" s="4">
        <f t="shared" si="234"/>
        <v>0.33757647403220581</v>
      </c>
      <c r="C3757" s="4">
        <f t="shared" si="236"/>
        <v>5.3381932405246104</v>
      </c>
      <c r="D3757" s="34">
        <f t="shared" si="237"/>
        <v>0.11468875640228658</v>
      </c>
    </row>
    <row r="3758" spans="1:4">
      <c r="A3758" s="7">
        <f t="shared" si="235"/>
        <v>1875.5</v>
      </c>
      <c r="B3758" s="4">
        <f t="shared" si="234"/>
        <v>0.33768022383096774</v>
      </c>
      <c r="C3758" s="4">
        <f t="shared" si="236"/>
        <v>5.3413150939073182</v>
      </c>
      <c r="D3758" s="34">
        <f t="shared" si="237"/>
        <v>0.1147205701667325</v>
      </c>
    </row>
    <row r="3759" spans="1:4">
      <c r="A3759" s="7">
        <f t="shared" si="235"/>
        <v>1876</v>
      </c>
      <c r="B3759" s="4">
        <f t="shared" si="234"/>
        <v>0.33778398167713553</v>
      </c>
      <c r="C3759" s="4">
        <f t="shared" si="236"/>
        <v>5.3444384849472382</v>
      </c>
      <c r="D3759" s="34">
        <f t="shared" si="237"/>
        <v>0.114752394669813</v>
      </c>
    </row>
    <row r="3760" spans="1:4">
      <c r="A3760" s="7">
        <f t="shared" si="235"/>
        <v>1876.5</v>
      </c>
      <c r="B3760" s="4">
        <f t="shared" si="234"/>
        <v>0.33788774757133355</v>
      </c>
      <c r="C3760" s="4">
        <f t="shared" si="236"/>
        <v>5.3475634144017352</v>
      </c>
      <c r="D3760" s="34">
        <f t="shared" si="237"/>
        <v>0.11478422991540603</v>
      </c>
    </row>
    <row r="3761" spans="1:4">
      <c r="A3761" s="7">
        <f t="shared" si="235"/>
        <v>1877</v>
      </c>
      <c r="B3761" s="4">
        <f t="shared" si="234"/>
        <v>0.33799152151418577</v>
      </c>
      <c r="C3761" s="4">
        <f t="shared" si="236"/>
        <v>5.3506898830285534</v>
      </c>
      <c r="D3761" s="34">
        <f t="shared" si="237"/>
        <v>0.11481607590739119</v>
      </c>
    </row>
    <row r="3762" spans="1:4">
      <c r="A3762" s="7">
        <f t="shared" si="235"/>
        <v>1877.5</v>
      </c>
      <c r="B3762" s="4">
        <f t="shared" si="234"/>
        <v>0.33809530350631656</v>
      </c>
      <c r="C3762" s="4">
        <f t="shared" si="236"/>
        <v>5.3538178915858037</v>
      </c>
      <c r="D3762" s="34">
        <f t="shared" si="237"/>
        <v>0.11484793264964933</v>
      </c>
    </row>
    <row r="3763" spans="1:4">
      <c r="A3763" s="7">
        <f t="shared" si="235"/>
        <v>1878</v>
      </c>
      <c r="B3763" s="4">
        <f t="shared" si="234"/>
        <v>0.33819909354835032</v>
      </c>
      <c r="C3763" s="4">
        <f t="shared" si="236"/>
        <v>5.3569474408319726</v>
      </c>
      <c r="D3763" s="34">
        <f t="shared" si="237"/>
        <v>0.11487980014606279</v>
      </c>
    </row>
    <row r="3764" spans="1:4">
      <c r="A3764" s="7">
        <f t="shared" si="235"/>
        <v>1878.5</v>
      </c>
      <c r="B3764" s="4">
        <f t="shared" si="234"/>
        <v>0.33830289164091143</v>
      </c>
      <c r="C3764" s="4">
        <f t="shared" si="236"/>
        <v>5.3600785315259225</v>
      </c>
      <c r="D3764" s="34">
        <f t="shared" si="237"/>
        <v>0.11491167840051543</v>
      </c>
    </row>
    <row r="3765" spans="1:4">
      <c r="A3765" s="7">
        <f t="shared" si="235"/>
        <v>1879</v>
      </c>
      <c r="B3765" s="4">
        <f t="shared" si="234"/>
        <v>0.33840669778462429</v>
      </c>
      <c r="C3765" s="4">
        <f t="shared" si="236"/>
        <v>5.3632111644268869</v>
      </c>
      <c r="D3765" s="34">
        <f t="shared" si="237"/>
        <v>0.11494356741689256</v>
      </c>
    </row>
    <row r="3766" spans="1:4">
      <c r="A3766" s="7">
        <f t="shared" si="235"/>
        <v>1879.5</v>
      </c>
      <c r="B3766" s="4">
        <f t="shared" si="234"/>
        <v>0.33851051198011328</v>
      </c>
      <c r="C3766" s="4">
        <f t="shared" si="236"/>
        <v>5.3663453402944725</v>
      </c>
      <c r="D3766" s="34">
        <f t="shared" si="237"/>
        <v>0.11497546719908094</v>
      </c>
    </row>
    <row r="3767" spans="1:4">
      <c r="A3767" s="7">
        <f t="shared" si="235"/>
        <v>1880</v>
      </c>
      <c r="B3767" s="4">
        <f t="shared" si="234"/>
        <v>0.33861433422800324</v>
      </c>
      <c r="C3767" s="4">
        <f t="shared" si="236"/>
        <v>5.3694810598886642</v>
      </c>
      <c r="D3767" s="34">
        <f t="shared" si="237"/>
        <v>0.11500737775096871</v>
      </c>
    </row>
    <row r="3768" spans="1:4">
      <c r="A3768" s="7">
        <f t="shared" si="235"/>
        <v>1880.5</v>
      </c>
      <c r="B3768" s="4">
        <f t="shared" si="234"/>
        <v>0.33871816452891879</v>
      </c>
      <c r="C3768" s="4">
        <f t="shared" si="236"/>
        <v>5.37261832396982</v>
      </c>
      <c r="D3768" s="34">
        <f t="shared" si="237"/>
        <v>0.11503929907644558</v>
      </c>
    </row>
    <row r="3769" spans="1:4">
      <c r="A3769" s="7">
        <f t="shared" si="235"/>
        <v>1881</v>
      </c>
      <c r="B3769" s="4">
        <f t="shared" si="234"/>
        <v>0.33882200288348407</v>
      </c>
      <c r="C3769" s="4">
        <f t="shared" si="236"/>
        <v>5.3757571332986673</v>
      </c>
      <c r="D3769" s="34">
        <f t="shared" si="237"/>
        <v>0.11507123117940274</v>
      </c>
    </row>
    <row r="3770" spans="1:4">
      <c r="A3770" s="7">
        <f t="shared" si="235"/>
        <v>1881.5</v>
      </c>
      <c r="B3770" s="4">
        <f t="shared" si="234"/>
        <v>0.33892584929232439</v>
      </c>
      <c r="C3770" s="4">
        <f t="shared" si="236"/>
        <v>5.3788974886363139</v>
      </c>
      <c r="D3770" s="34">
        <f t="shared" si="237"/>
        <v>0.11510317406373262</v>
      </c>
    </row>
    <row r="3771" spans="1:4">
      <c r="A3771" s="7">
        <f t="shared" si="235"/>
        <v>1882</v>
      </c>
      <c r="B3771" s="4">
        <f t="shared" si="234"/>
        <v>0.33902970375606389</v>
      </c>
      <c r="C3771" s="4">
        <f t="shared" si="236"/>
        <v>5.3820393907442403</v>
      </c>
      <c r="D3771" s="34">
        <f t="shared" si="237"/>
        <v>0.11513512773332946</v>
      </c>
    </row>
    <row r="3772" spans="1:4">
      <c r="A3772" s="7">
        <f t="shared" si="235"/>
        <v>1882.5</v>
      </c>
      <c r="B3772" s="4">
        <f t="shared" si="234"/>
        <v>0.33913356627532765</v>
      </c>
      <c r="C3772" s="4">
        <f t="shared" si="236"/>
        <v>5.3851828403843021</v>
      </c>
      <c r="D3772" s="34">
        <f t="shared" si="237"/>
        <v>0.11516709219208868</v>
      </c>
    </row>
    <row r="3773" spans="1:4">
      <c r="A3773" s="7">
        <f t="shared" si="235"/>
        <v>1883</v>
      </c>
      <c r="B3773" s="4">
        <f t="shared" si="234"/>
        <v>0.3392374368507407</v>
      </c>
      <c r="C3773" s="4">
        <f t="shared" si="236"/>
        <v>5.3883278383187312</v>
      </c>
      <c r="D3773" s="34">
        <f t="shared" si="237"/>
        <v>0.1151990674439072</v>
      </c>
    </row>
    <row r="3774" spans="1:4">
      <c r="A3774" s="7">
        <f t="shared" si="235"/>
        <v>1883.5</v>
      </c>
      <c r="B3774" s="4">
        <f t="shared" si="234"/>
        <v>0.33934131548292745</v>
      </c>
      <c r="C3774" s="4">
        <f t="shared" si="236"/>
        <v>5.3914743853101355</v>
      </c>
      <c r="D3774" s="34">
        <f t="shared" si="237"/>
        <v>0.11523105349268367</v>
      </c>
    </row>
    <row r="3775" spans="1:4">
      <c r="A3775" s="7">
        <f t="shared" si="235"/>
        <v>1884</v>
      </c>
      <c r="B3775" s="4">
        <f t="shared" si="234"/>
        <v>0.33944520217251317</v>
      </c>
      <c r="C3775" s="4">
        <f t="shared" si="236"/>
        <v>5.3946224821214948</v>
      </c>
      <c r="D3775" s="34">
        <f t="shared" si="237"/>
        <v>0.1152630503423178</v>
      </c>
    </row>
    <row r="3776" spans="1:4">
      <c r="A3776" s="7">
        <f t="shared" si="235"/>
        <v>1884.5</v>
      </c>
      <c r="B3776" s="4">
        <f t="shared" si="234"/>
        <v>0.33954909692012269</v>
      </c>
      <c r="C3776" s="4">
        <f t="shared" si="236"/>
        <v>5.3977721295161682</v>
      </c>
      <c r="D3776" s="34">
        <f t="shared" si="237"/>
        <v>0.11529505799671105</v>
      </c>
    </row>
    <row r="3777" spans="1:4">
      <c r="A3777" s="7">
        <f t="shared" si="235"/>
        <v>1885</v>
      </c>
      <c r="B3777" s="4">
        <f t="shared" si="234"/>
        <v>0.3396529997263813</v>
      </c>
      <c r="C3777" s="4">
        <f t="shared" si="236"/>
        <v>5.400923328257889</v>
      </c>
      <c r="D3777" s="34">
        <f t="shared" si="237"/>
        <v>0.11532707645976617</v>
      </c>
    </row>
    <row r="3778" spans="1:4">
      <c r="A3778" s="7">
        <f t="shared" si="235"/>
        <v>1885.5</v>
      </c>
      <c r="B3778" s="4">
        <f t="shared" si="234"/>
        <v>0.33975691059191382</v>
      </c>
      <c r="C3778" s="4">
        <f t="shared" si="236"/>
        <v>5.4040760791107676</v>
      </c>
      <c r="D3778" s="34">
        <f t="shared" si="237"/>
        <v>0.1153591057353875</v>
      </c>
    </row>
    <row r="3779" spans="1:4">
      <c r="A3779" s="7">
        <f t="shared" si="235"/>
        <v>1886</v>
      </c>
      <c r="B3779" s="4">
        <f t="shared" si="234"/>
        <v>0.33986082951734509</v>
      </c>
      <c r="C3779" s="4">
        <f t="shared" si="236"/>
        <v>5.407230382839292</v>
      </c>
      <c r="D3779" s="34">
        <f t="shared" si="237"/>
        <v>0.115391145827481</v>
      </c>
    </row>
    <row r="3780" spans="1:4">
      <c r="A3780" s="7">
        <f t="shared" si="235"/>
        <v>1886.5</v>
      </c>
      <c r="B3780" s="4">
        <f t="shared" si="234"/>
        <v>0.33996475650330105</v>
      </c>
      <c r="C3780" s="4">
        <f t="shared" si="236"/>
        <v>5.410386240208326</v>
      </c>
      <c r="D3780" s="34">
        <f t="shared" si="237"/>
        <v>0.11542319673995362</v>
      </c>
    </row>
    <row r="3781" spans="1:4">
      <c r="A3781" s="7">
        <f t="shared" si="235"/>
        <v>1887</v>
      </c>
      <c r="B3781" s="4">
        <f t="shared" si="234"/>
        <v>0.34006869155040631</v>
      </c>
      <c r="C3781" s="4">
        <f t="shared" si="236"/>
        <v>5.4135436519831055</v>
      </c>
      <c r="D3781" s="34">
        <f t="shared" si="237"/>
        <v>0.11545525847671419</v>
      </c>
    </row>
    <row r="3782" spans="1:4">
      <c r="A3782" s="7">
        <f t="shared" si="235"/>
        <v>1887.5</v>
      </c>
      <c r="B3782" s="4">
        <f t="shared" si="234"/>
        <v>0.34017263465928615</v>
      </c>
      <c r="C3782" s="4">
        <f t="shared" si="236"/>
        <v>5.41670261892925</v>
      </c>
      <c r="D3782" s="34">
        <f t="shared" si="237"/>
        <v>0.11548733104167293</v>
      </c>
    </row>
    <row r="3783" spans="1:4">
      <c r="A3783" s="7">
        <f t="shared" si="235"/>
        <v>1888</v>
      </c>
      <c r="B3783" s="4">
        <f t="shared" si="234"/>
        <v>0.3402765858305663</v>
      </c>
      <c r="C3783" s="4">
        <f t="shared" si="236"/>
        <v>5.4198631418127521</v>
      </c>
      <c r="D3783" s="34">
        <f t="shared" si="237"/>
        <v>0.11551941443874134</v>
      </c>
    </row>
    <row r="3784" spans="1:4">
      <c r="A3784" s="7">
        <f t="shared" si="235"/>
        <v>1888.5</v>
      </c>
      <c r="B3784" s="4">
        <f t="shared" si="234"/>
        <v>0.34038054506487159</v>
      </c>
      <c r="C3784" s="4">
        <f t="shared" si="236"/>
        <v>5.4230252213999828</v>
      </c>
      <c r="D3784" s="34">
        <f t="shared" si="237"/>
        <v>0.11555150867183268</v>
      </c>
    </row>
    <row r="3785" spans="1:4">
      <c r="A3785" s="7">
        <f t="shared" si="235"/>
        <v>1889</v>
      </c>
      <c r="B3785" s="4">
        <f t="shared" si="234"/>
        <v>0.34048451236282773</v>
      </c>
      <c r="C3785" s="4">
        <f t="shared" si="236"/>
        <v>5.4261888584576932</v>
      </c>
      <c r="D3785" s="34">
        <f t="shared" si="237"/>
        <v>0.11558361374486152</v>
      </c>
    </row>
    <row r="3786" spans="1:4">
      <c r="A3786" s="7">
        <f t="shared" si="235"/>
        <v>1889.5</v>
      </c>
      <c r="B3786" s="4">
        <f t="shared" ref="B3786:B3849" si="238">(EXP($B$3*A3786*10^6))-1</f>
        <v>0.34058848772506045</v>
      </c>
      <c r="C3786" s="4">
        <f t="shared" si="236"/>
        <v>5.4293540537530074</v>
      </c>
      <c r="D3786" s="34">
        <f t="shared" si="237"/>
        <v>0.11561572966174373</v>
      </c>
    </row>
    <row r="3787" spans="1:4">
      <c r="A3787" s="7">
        <f t="shared" si="235"/>
        <v>1890</v>
      </c>
      <c r="B3787" s="4">
        <f t="shared" si="238"/>
        <v>0.34069247115219459</v>
      </c>
      <c r="C3787" s="4">
        <f t="shared" si="236"/>
        <v>5.4325208080534297</v>
      </c>
      <c r="D3787" s="34">
        <f t="shared" si="237"/>
        <v>0.11564785642639709</v>
      </c>
    </row>
    <row r="3788" spans="1:4">
      <c r="A3788" s="7">
        <f t="shared" si="235"/>
        <v>1890.5</v>
      </c>
      <c r="B3788" s="4">
        <f t="shared" si="238"/>
        <v>0.3407964626448563</v>
      </c>
      <c r="C3788" s="4">
        <f t="shared" si="236"/>
        <v>5.435689122126842</v>
      </c>
      <c r="D3788" s="34">
        <f t="shared" si="237"/>
        <v>0.11567999404274036</v>
      </c>
    </row>
    <row r="3789" spans="1:4">
      <c r="A3789" s="7">
        <f t="shared" si="235"/>
        <v>1891</v>
      </c>
      <c r="B3789" s="4">
        <f t="shared" si="238"/>
        <v>0.3409004622036711</v>
      </c>
      <c r="C3789" s="4">
        <f t="shared" si="236"/>
        <v>5.438858996741506</v>
      </c>
      <c r="D3789" s="34">
        <f t="shared" si="237"/>
        <v>0.1157121425146941</v>
      </c>
    </row>
    <row r="3790" spans="1:4">
      <c r="A3790" s="7">
        <f t="shared" ref="A3790:A3853" si="239">A3789+0.5</f>
        <v>1891.5</v>
      </c>
      <c r="B3790" s="4">
        <f t="shared" si="238"/>
        <v>0.34100446982926425</v>
      </c>
      <c r="C3790" s="4">
        <f t="shared" ref="C3790:C3853" si="240">(EXP($B$4*A3790*10^6))-1</f>
        <v>5.4420304326660585</v>
      </c>
      <c r="D3790" s="34">
        <f t="shared" ref="D3790:D3853" si="241">(1/137.88)*(C3790/B3790)</f>
        <v>0.1157443018461803</v>
      </c>
    </row>
    <row r="3791" spans="1:4">
      <c r="A3791" s="7">
        <f t="shared" si="239"/>
        <v>1892</v>
      </c>
      <c r="B3791" s="4">
        <f t="shared" si="238"/>
        <v>0.34110848552226192</v>
      </c>
      <c r="C3791" s="4">
        <f t="shared" si="240"/>
        <v>5.4452034306695181</v>
      </c>
      <c r="D3791" s="34">
        <f t="shared" si="241"/>
        <v>0.11577647204112228</v>
      </c>
    </row>
    <row r="3792" spans="1:4">
      <c r="A3792" s="7">
        <f t="shared" si="239"/>
        <v>1892.5</v>
      </c>
      <c r="B3792" s="4">
        <f t="shared" si="238"/>
        <v>0.34121250928328939</v>
      </c>
      <c r="C3792" s="4">
        <f t="shared" si="240"/>
        <v>5.4483779915212835</v>
      </c>
      <c r="D3792" s="34">
        <f t="shared" si="241"/>
        <v>0.1158086531034451</v>
      </c>
    </row>
    <row r="3793" spans="1:4">
      <c r="A3793" s="7">
        <f t="shared" si="239"/>
        <v>1893</v>
      </c>
      <c r="B3793" s="4">
        <f t="shared" si="238"/>
        <v>0.34131654111297305</v>
      </c>
      <c r="C3793" s="4">
        <f t="shared" si="240"/>
        <v>5.4515541159911249</v>
      </c>
      <c r="D3793" s="34">
        <f t="shared" si="241"/>
        <v>0.11584084503707483</v>
      </c>
    </row>
    <row r="3794" spans="1:4">
      <c r="A3794" s="7">
        <f t="shared" si="239"/>
        <v>1893.5</v>
      </c>
      <c r="B3794" s="4">
        <f t="shared" si="238"/>
        <v>0.3414205810119384</v>
      </c>
      <c r="C3794" s="4">
        <f t="shared" si="240"/>
        <v>5.4547318048491986</v>
      </c>
      <c r="D3794" s="34">
        <f t="shared" si="241"/>
        <v>0.11587304784593946</v>
      </c>
    </row>
    <row r="3795" spans="1:4">
      <c r="A3795" s="7">
        <f t="shared" si="239"/>
        <v>1894</v>
      </c>
      <c r="B3795" s="4">
        <f t="shared" si="238"/>
        <v>0.34152462898081115</v>
      </c>
      <c r="C3795" s="4">
        <f t="shared" si="240"/>
        <v>5.4579110588660384</v>
      </c>
      <c r="D3795" s="34">
        <f t="shared" si="241"/>
        <v>0.11590526153396838</v>
      </c>
    </row>
    <row r="3796" spans="1:4">
      <c r="A3796" s="7">
        <f t="shared" si="239"/>
        <v>1894.5</v>
      </c>
      <c r="B3796" s="4">
        <f t="shared" si="238"/>
        <v>0.3416286850202177</v>
      </c>
      <c r="C3796" s="4">
        <f t="shared" si="240"/>
        <v>5.4610918788125558</v>
      </c>
      <c r="D3796" s="34">
        <f t="shared" si="241"/>
        <v>0.11593748610509218</v>
      </c>
    </row>
    <row r="3797" spans="1:4">
      <c r="A3797" s="7">
        <f t="shared" si="239"/>
        <v>1895</v>
      </c>
      <c r="B3797" s="4">
        <f t="shared" si="238"/>
        <v>0.34173274913078355</v>
      </c>
      <c r="C3797" s="4">
        <f t="shared" si="240"/>
        <v>5.4642742654600465</v>
      </c>
      <c r="D3797" s="34">
        <f t="shared" si="241"/>
        <v>0.11596972156324335</v>
      </c>
    </row>
    <row r="3798" spans="1:4">
      <c r="A3798" s="7">
        <f t="shared" si="239"/>
        <v>1895.5</v>
      </c>
      <c r="B3798" s="4">
        <f t="shared" si="238"/>
        <v>0.34183682131313531</v>
      </c>
      <c r="C3798" s="4">
        <f t="shared" si="240"/>
        <v>5.4674582195801822</v>
      </c>
      <c r="D3798" s="34">
        <f t="shared" si="241"/>
        <v>0.11600196791235542</v>
      </c>
    </row>
    <row r="3799" spans="1:4">
      <c r="A3799" s="7">
        <f t="shared" si="239"/>
        <v>1896</v>
      </c>
      <c r="B3799" s="4">
        <f t="shared" si="238"/>
        <v>0.34194090156789847</v>
      </c>
      <c r="C3799" s="4">
        <f t="shared" si="240"/>
        <v>5.4706437419450147</v>
      </c>
      <c r="D3799" s="34">
        <f t="shared" si="241"/>
        <v>0.11603422515636377</v>
      </c>
    </row>
    <row r="3800" spans="1:4">
      <c r="A3800" s="7">
        <f t="shared" si="239"/>
        <v>1896.5</v>
      </c>
      <c r="B3800" s="4">
        <f t="shared" si="238"/>
        <v>0.34204498989569965</v>
      </c>
      <c r="C3800" s="4">
        <f t="shared" si="240"/>
        <v>5.4738308333269776</v>
      </c>
      <c r="D3800" s="34">
        <f t="shared" si="241"/>
        <v>0.11606649329920497</v>
      </c>
    </row>
    <row r="3801" spans="1:4">
      <c r="A3801" s="7">
        <f t="shared" si="239"/>
        <v>1897</v>
      </c>
      <c r="B3801" s="4">
        <f t="shared" si="238"/>
        <v>0.34214908629716478</v>
      </c>
      <c r="C3801" s="4">
        <f t="shared" si="240"/>
        <v>5.4770194944988848</v>
      </c>
      <c r="D3801" s="34">
        <f t="shared" si="241"/>
        <v>0.11609877234481729</v>
      </c>
    </row>
    <row r="3802" spans="1:4">
      <c r="A3802" s="7">
        <f t="shared" si="239"/>
        <v>1897.5</v>
      </c>
      <c r="B3802" s="4">
        <f t="shared" si="238"/>
        <v>0.34225319077292027</v>
      </c>
      <c r="C3802" s="4">
        <f t="shared" si="240"/>
        <v>5.4802097262339284</v>
      </c>
      <c r="D3802" s="34">
        <f t="shared" si="241"/>
        <v>0.11613106229714025</v>
      </c>
    </row>
    <row r="3803" spans="1:4">
      <c r="A3803" s="7">
        <f t="shared" si="239"/>
        <v>1898</v>
      </c>
      <c r="B3803" s="4">
        <f t="shared" si="238"/>
        <v>0.34235730332359227</v>
      </c>
      <c r="C3803" s="4">
        <f t="shared" si="240"/>
        <v>5.4834015293056888</v>
      </c>
      <c r="D3803" s="34">
        <f t="shared" si="241"/>
        <v>0.11616336316011516</v>
      </c>
    </row>
    <row r="3804" spans="1:4">
      <c r="A3804" s="7">
        <f t="shared" si="239"/>
        <v>1898.5</v>
      </c>
      <c r="B3804" s="4">
        <f t="shared" si="238"/>
        <v>0.34246142394980716</v>
      </c>
      <c r="C3804" s="4">
        <f t="shared" si="240"/>
        <v>5.4865949044881157</v>
      </c>
      <c r="D3804" s="34">
        <f t="shared" si="241"/>
        <v>0.11619567493768448</v>
      </c>
    </row>
    <row r="3805" spans="1:4">
      <c r="A3805" s="7">
        <f t="shared" si="239"/>
        <v>1899</v>
      </c>
      <c r="B3805" s="4">
        <f t="shared" si="238"/>
        <v>0.34256555265219113</v>
      </c>
      <c r="C3805" s="4">
        <f t="shared" si="240"/>
        <v>5.4897898525555497</v>
      </c>
      <c r="D3805" s="34">
        <f t="shared" si="241"/>
        <v>0.11622799763379245</v>
      </c>
    </row>
    <row r="3806" spans="1:4">
      <c r="A3806" s="7">
        <f t="shared" si="239"/>
        <v>1899.5</v>
      </c>
      <c r="B3806" s="4">
        <f t="shared" si="238"/>
        <v>0.34266968943137122</v>
      </c>
      <c r="C3806" s="4">
        <f t="shared" si="240"/>
        <v>5.492986374282709</v>
      </c>
      <c r="D3806" s="34">
        <f t="shared" si="241"/>
        <v>0.11626033125238444</v>
      </c>
    </row>
    <row r="3807" spans="1:4">
      <c r="A3807" s="7">
        <f t="shared" si="239"/>
        <v>1900</v>
      </c>
      <c r="B3807" s="4">
        <f t="shared" si="238"/>
        <v>0.34277383428797314</v>
      </c>
      <c r="C3807" s="4">
        <f t="shared" si="240"/>
        <v>5.4961844704446925</v>
      </c>
      <c r="D3807" s="34">
        <f t="shared" si="241"/>
        <v>0.11629267579740772</v>
      </c>
    </row>
    <row r="3808" spans="1:4">
      <c r="A3808" s="7">
        <f t="shared" si="239"/>
        <v>1900.5</v>
      </c>
      <c r="B3808" s="4">
        <f t="shared" si="238"/>
        <v>0.34287798722262375</v>
      </c>
      <c r="C3808" s="4">
        <f t="shared" si="240"/>
        <v>5.4993841418169822</v>
      </c>
      <c r="D3808" s="34">
        <f t="shared" si="241"/>
        <v>0.11632503127281073</v>
      </c>
    </row>
    <row r="3809" spans="1:4">
      <c r="A3809" s="7">
        <f t="shared" si="239"/>
        <v>1901</v>
      </c>
      <c r="B3809" s="4">
        <f t="shared" si="238"/>
        <v>0.34298214823594986</v>
      </c>
      <c r="C3809" s="4">
        <f t="shared" si="240"/>
        <v>5.5025853891754446</v>
      </c>
      <c r="D3809" s="34">
        <f t="shared" si="241"/>
        <v>0.11635739768254345</v>
      </c>
    </row>
    <row r="3810" spans="1:4">
      <c r="A3810" s="7">
        <f t="shared" si="239"/>
        <v>1901.5</v>
      </c>
      <c r="B3810" s="4">
        <f t="shared" si="238"/>
        <v>0.34308631732857786</v>
      </c>
      <c r="C3810" s="4">
        <f t="shared" si="240"/>
        <v>5.5057882132963245</v>
      </c>
      <c r="D3810" s="34">
        <f t="shared" si="241"/>
        <v>0.11638977503055746</v>
      </c>
    </row>
    <row r="3811" spans="1:4">
      <c r="A3811" s="7">
        <f t="shared" si="239"/>
        <v>1902</v>
      </c>
      <c r="B3811" s="4">
        <f t="shared" si="238"/>
        <v>0.34319049450113437</v>
      </c>
      <c r="C3811" s="4">
        <f t="shared" si="240"/>
        <v>5.5089926149562505</v>
      </c>
      <c r="D3811" s="34">
        <f t="shared" si="241"/>
        <v>0.11642216332080581</v>
      </c>
    </row>
    <row r="3812" spans="1:4">
      <c r="A3812" s="7">
        <f t="shared" si="239"/>
        <v>1902.5</v>
      </c>
      <c r="B3812" s="4">
        <f t="shared" si="238"/>
        <v>0.34329467975424621</v>
      </c>
      <c r="C3812" s="4">
        <f t="shared" si="240"/>
        <v>5.5121985949322321</v>
      </c>
      <c r="D3812" s="34">
        <f t="shared" si="241"/>
        <v>0.11645456255724286</v>
      </c>
    </row>
    <row r="3813" spans="1:4">
      <c r="A3813" s="7">
        <f t="shared" si="239"/>
        <v>1903</v>
      </c>
      <c r="B3813" s="4">
        <f t="shared" si="238"/>
        <v>0.34339887308854022</v>
      </c>
      <c r="C3813" s="4">
        <f t="shared" si="240"/>
        <v>5.5154061540016643</v>
      </c>
      <c r="D3813" s="34">
        <f t="shared" si="241"/>
        <v>0.11648697274382458</v>
      </c>
    </row>
    <row r="3814" spans="1:4">
      <c r="A3814" s="7">
        <f t="shared" si="239"/>
        <v>1903.5</v>
      </c>
      <c r="B3814" s="4">
        <f t="shared" si="238"/>
        <v>0.34350307450464301</v>
      </c>
      <c r="C3814" s="4">
        <f t="shared" si="240"/>
        <v>5.5186152929423224</v>
      </c>
      <c r="D3814" s="34">
        <f t="shared" si="241"/>
        <v>0.11651939388450852</v>
      </c>
    </row>
    <row r="3815" spans="1:4">
      <c r="A3815" s="7">
        <f t="shared" si="239"/>
        <v>1904</v>
      </c>
      <c r="B3815" s="4">
        <f t="shared" si="238"/>
        <v>0.34360728400318163</v>
      </c>
      <c r="C3815" s="4">
        <f t="shared" si="240"/>
        <v>5.5218260125323688</v>
      </c>
      <c r="D3815" s="34">
        <f t="shared" si="241"/>
        <v>0.11655182598325357</v>
      </c>
    </row>
    <row r="3816" spans="1:4">
      <c r="A3816" s="7">
        <f t="shared" si="239"/>
        <v>1904.5</v>
      </c>
      <c r="B3816" s="4">
        <f t="shared" si="238"/>
        <v>0.34371150158478314</v>
      </c>
      <c r="C3816" s="4">
        <f t="shared" si="240"/>
        <v>5.5250383135503442</v>
      </c>
      <c r="D3816" s="34">
        <f t="shared" si="241"/>
        <v>0.11658426904402004</v>
      </c>
    </row>
    <row r="3817" spans="1:4">
      <c r="A3817" s="7">
        <f t="shared" si="239"/>
        <v>1905</v>
      </c>
      <c r="B3817" s="4">
        <f t="shared" si="238"/>
        <v>0.34381572725007414</v>
      </c>
      <c r="C3817" s="4">
        <f t="shared" si="240"/>
        <v>5.5282521967751759</v>
      </c>
      <c r="D3817" s="34">
        <f t="shared" si="241"/>
        <v>0.11661672307077003</v>
      </c>
    </row>
    <row r="3818" spans="1:4">
      <c r="A3818" s="7">
        <f t="shared" si="239"/>
        <v>1905.5</v>
      </c>
      <c r="B3818" s="4">
        <f t="shared" si="238"/>
        <v>0.3439199609996817</v>
      </c>
      <c r="C3818" s="4">
        <f t="shared" si="240"/>
        <v>5.5314676629861728</v>
      </c>
      <c r="D3818" s="34">
        <f t="shared" si="241"/>
        <v>0.11664918806746691</v>
      </c>
    </row>
    <row r="3819" spans="1:4">
      <c r="A3819" s="7">
        <f t="shared" si="239"/>
        <v>1906</v>
      </c>
      <c r="B3819" s="4">
        <f t="shared" si="238"/>
        <v>0.34402420283423329</v>
      </c>
      <c r="C3819" s="4">
        <f t="shared" si="240"/>
        <v>5.5346847129630286</v>
      </c>
      <c r="D3819" s="34">
        <f t="shared" si="241"/>
        <v>0.11668166403807537</v>
      </c>
    </row>
    <row r="3820" spans="1:4">
      <c r="A3820" s="7">
        <f t="shared" si="239"/>
        <v>1906.5</v>
      </c>
      <c r="B3820" s="4">
        <f t="shared" si="238"/>
        <v>0.34412845275435533</v>
      </c>
      <c r="C3820" s="4">
        <f t="shared" si="240"/>
        <v>5.5379033474858232</v>
      </c>
      <c r="D3820" s="34">
        <f t="shared" si="241"/>
        <v>0.1167141509865621</v>
      </c>
    </row>
    <row r="3821" spans="1:4">
      <c r="A3821" s="7">
        <f t="shared" si="239"/>
        <v>1907</v>
      </c>
      <c r="B3821" s="4">
        <f t="shared" si="238"/>
        <v>0.34423271076067574</v>
      </c>
      <c r="C3821" s="4">
        <f t="shared" si="240"/>
        <v>5.5411235673350179</v>
      </c>
      <c r="D3821" s="34">
        <f t="shared" si="241"/>
        <v>0.11674664891689468</v>
      </c>
    </row>
    <row r="3822" spans="1:4">
      <c r="A3822" s="7">
        <f t="shared" si="239"/>
        <v>1907.5</v>
      </c>
      <c r="B3822" s="4">
        <f t="shared" si="238"/>
        <v>0.34433697685382136</v>
      </c>
      <c r="C3822" s="4">
        <f t="shared" si="240"/>
        <v>5.5443453732914598</v>
      </c>
      <c r="D3822" s="34">
        <f t="shared" si="241"/>
        <v>0.11677915783304264</v>
      </c>
    </row>
    <row r="3823" spans="1:4">
      <c r="A3823" s="7">
        <f t="shared" si="239"/>
        <v>1908</v>
      </c>
      <c r="B3823" s="4">
        <f t="shared" si="238"/>
        <v>0.34444125103441925</v>
      </c>
      <c r="C3823" s="4">
        <f t="shared" si="240"/>
        <v>5.5475687661363793</v>
      </c>
      <c r="D3823" s="34">
        <f t="shared" si="241"/>
        <v>0.11681167773897688</v>
      </c>
    </row>
    <row r="3824" spans="1:4">
      <c r="A3824" s="7">
        <f t="shared" si="239"/>
        <v>1908.5</v>
      </c>
      <c r="B3824" s="4">
        <f t="shared" si="238"/>
        <v>0.34454553330309712</v>
      </c>
      <c r="C3824" s="4">
        <f t="shared" si="240"/>
        <v>5.5507937466513919</v>
      </c>
      <c r="D3824" s="34">
        <f t="shared" si="241"/>
        <v>0.11684420863866954</v>
      </c>
    </row>
    <row r="3825" spans="1:4">
      <c r="A3825" s="7">
        <f t="shared" si="239"/>
        <v>1909</v>
      </c>
      <c r="B3825" s="4">
        <f t="shared" si="238"/>
        <v>0.34464982366048202</v>
      </c>
      <c r="C3825" s="4">
        <f t="shared" si="240"/>
        <v>5.5540203156184997</v>
      </c>
      <c r="D3825" s="34">
        <f t="shared" si="241"/>
        <v>0.11687675053609464</v>
      </c>
    </row>
    <row r="3826" spans="1:4">
      <c r="A3826" s="7">
        <f t="shared" si="239"/>
        <v>1909.5</v>
      </c>
      <c r="B3826" s="4">
        <f t="shared" si="238"/>
        <v>0.34475412210720147</v>
      </c>
      <c r="C3826" s="4">
        <f t="shared" si="240"/>
        <v>5.5572484738200876</v>
      </c>
      <c r="D3826" s="34">
        <f t="shared" si="241"/>
        <v>0.11690930343522744</v>
      </c>
    </row>
    <row r="3827" spans="1:4">
      <c r="A3827" s="7">
        <f t="shared" si="239"/>
        <v>1910</v>
      </c>
      <c r="B3827" s="4">
        <f t="shared" si="238"/>
        <v>0.34485842864388316</v>
      </c>
      <c r="C3827" s="4">
        <f t="shared" si="240"/>
        <v>5.5604782220389302</v>
      </c>
      <c r="D3827" s="34">
        <f t="shared" si="241"/>
        <v>0.11694186734004473</v>
      </c>
    </row>
    <row r="3828" spans="1:4">
      <c r="A3828" s="7">
        <f t="shared" si="239"/>
        <v>1910.5</v>
      </c>
      <c r="B3828" s="4">
        <f t="shared" si="238"/>
        <v>0.34496274327115417</v>
      </c>
      <c r="C3828" s="4">
        <f t="shared" si="240"/>
        <v>5.5637095610581806</v>
      </c>
      <c r="D3828" s="34">
        <f t="shared" si="241"/>
        <v>0.1169744422545249</v>
      </c>
    </row>
    <row r="3829" spans="1:4">
      <c r="A3829" s="7">
        <f t="shared" si="239"/>
        <v>1911</v>
      </c>
      <c r="B3829" s="4">
        <f t="shared" si="238"/>
        <v>0.34506706598964221</v>
      </c>
      <c r="C3829" s="4">
        <f t="shared" si="240"/>
        <v>5.5669424916613837</v>
      </c>
      <c r="D3829" s="34">
        <f t="shared" si="241"/>
        <v>0.11700702818264777</v>
      </c>
    </row>
    <row r="3830" spans="1:4">
      <c r="A3830" s="7">
        <f t="shared" si="239"/>
        <v>1911.5</v>
      </c>
      <c r="B3830" s="4">
        <f t="shared" si="238"/>
        <v>0.34517139679997499</v>
      </c>
      <c r="C3830" s="4">
        <f t="shared" si="240"/>
        <v>5.5701770146324678</v>
      </c>
      <c r="D3830" s="34">
        <f t="shared" si="241"/>
        <v>0.11703962512839455</v>
      </c>
    </row>
    <row r="3831" spans="1:4">
      <c r="A3831" s="7">
        <f t="shared" si="239"/>
        <v>1912</v>
      </c>
      <c r="B3831" s="4">
        <f t="shared" si="238"/>
        <v>0.34527573570278003</v>
      </c>
      <c r="C3831" s="4">
        <f t="shared" si="240"/>
        <v>5.5734131307557462</v>
      </c>
      <c r="D3831" s="34">
        <f t="shared" si="241"/>
        <v>0.11707223309574813</v>
      </c>
    </row>
    <row r="3832" spans="1:4">
      <c r="A3832" s="7">
        <f t="shared" si="239"/>
        <v>1912.5</v>
      </c>
      <c r="B3832" s="4">
        <f t="shared" si="238"/>
        <v>0.34538008269868503</v>
      </c>
      <c r="C3832" s="4">
        <f t="shared" si="240"/>
        <v>5.5766508408159225</v>
      </c>
      <c r="D3832" s="34">
        <f t="shared" si="241"/>
        <v>0.1171048520886928</v>
      </c>
    </row>
    <row r="3833" spans="1:4">
      <c r="A3833" s="7">
        <f t="shared" si="239"/>
        <v>1913</v>
      </c>
      <c r="B3833" s="4">
        <f t="shared" si="238"/>
        <v>0.34548443778831794</v>
      </c>
      <c r="C3833" s="4">
        <f t="shared" si="240"/>
        <v>5.5798901455980836</v>
      </c>
      <c r="D3833" s="34">
        <f t="shared" si="241"/>
        <v>0.11713748211121432</v>
      </c>
    </row>
    <row r="3834" spans="1:4">
      <c r="A3834" s="7">
        <f t="shared" si="239"/>
        <v>1913.5</v>
      </c>
      <c r="B3834" s="4">
        <f t="shared" si="238"/>
        <v>0.34558880097230626</v>
      </c>
      <c r="C3834" s="4">
        <f t="shared" si="240"/>
        <v>5.5831310458877041</v>
      </c>
      <c r="D3834" s="34">
        <f t="shared" si="241"/>
        <v>0.11717012316730004</v>
      </c>
    </row>
    <row r="3835" spans="1:4">
      <c r="A3835" s="7">
        <f t="shared" si="239"/>
        <v>1914</v>
      </c>
      <c r="B3835" s="4">
        <f t="shared" si="238"/>
        <v>0.34569317225127816</v>
      </c>
      <c r="C3835" s="4">
        <f t="shared" si="240"/>
        <v>5.5863735424706453</v>
      </c>
      <c r="D3835" s="34">
        <f t="shared" si="241"/>
        <v>0.1172027752609387</v>
      </c>
    </row>
    <row r="3836" spans="1:4">
      <c r="A3836" s="7">
        <f t="shared" si="239"/>
        <v>1914.5</v>
      </c>
      <c r="B3836" s="4">
        <f t="shared" si="238"/>
        <v>0.34579755162586112</v>
      </c>
      <c r="C3836" s="4">
        <f t="shared" si="240"/>
        <v>5.5896176361331538</v>
      </c>
      <c r="D3836" s="34">
        <f t="shared" si="241"/>
        <v>0.11723543839612068</v>
      </c>
    </row>
    <row r="3837" spans="1:4">
      <c r="A3837" s="7">
        <f t="shared" si="239"/>
        <v>1915</v>
      </c>
      <c r="B3837" s="4">
        <f t="shared" si="238"/>
        <v>0.34590193909668332</v>
      </c>
      <c r="C3837" s="4">
        <f t="shared" si="240"/>
        <v>5.592863327661866</v>
      </c>
      <c r="D3837" s="34">
        <f t="shared" si="241"/>
        <v>0.11726811257683768</v>
      </c>
    </row>
    <row r="3838" spans="1:4">
      <c r="A3838" s="7">
        <f t="shared" si="239"/>
        <v>1915.5</v>
      </c>
      <c r="B3838" s="4">
        <f t="shared" si="238"/>
        <v>0.34600633466437269</v>
      </c>
      <c r="C3838" s="4">
        <f t="shared" si="240"/>
        <v>5.5961106178438067</v>
      </c>
      <c r="D3838" s="34">
        <f t="shared" si="241"/>
        <v>0.11730079780708308</v>
      </c>
    </row>
    <row r="3839" spans="1:4">
      <c r="A3839" s="7">
        <f t="shared" si="239"/>
        <v>1916</v>
      </c>
      <c r="B3839" s="4">
        <f t="shared" si="238"/>
        <v>0.34611073832955741</v>
      </c>
      <c r="C3839" s="4">
        <f t="shared" si="240"/>
        <v>5.599359507466386</v>
      </c>
      <c r="D3839" s="34">
        <f t="shared" si="241"/>
        <v>0.11733349409085161</v>
      </c>
    </row>
    <row r="3840" spans="1:4">
      <c r="A3840" s="7">
        <f t="shared" si="239"/>
        <v>1916.5</v>
      </c>
      <c r="B3840" s="4">
        <f t="shared" si="238"/>
        <v>0.34621515009286541</v>
      </c>
      <c r="C3840" s="4">
        <f t="shared" si="240"/>
        <v>5.6026099973174004</v>
      </c>
      <c r="D3840" s="34">
        <f t="shared" si="241"/>
        <v>0.11736620143213958</v>
      </c>
    </row>
    <row r="3841" spans="1:4">
      <c r="A3841" s="7">
        <f t="shared" si="239"/>
        <v>1917</v>
      </c>
      <c r="B3841" s="4">
        <f t="shared" si="238"/>
        <v>0.34631956995492508</v>
      </c>
      <c r="C3841" s="4">
        <f t="shared" si="240"/>
        <v>5.6058620881850381</v>
      </c>
      <c r="D3841" s="34">
        <f t="shared" si="241"/>
        <v>0.11739891983494473</v>
      </c>
    </row>
    <row r="3842" spans="1:4">
      <c r="A3842" s="7">
        <f t="shared" si="239"/>
        <v>1917.5</v>
      </c>
      <c r="B3842" s="4">
        <f t="shared" si="238"/>
        <v>0.34642399791636413</v>
      </c>
      <c r="C3842" s="4">
        <f t="shared" si="240"/>
        <v>5.6091157808578727</v>
      </c>
      <c r="D3842" s="34">
        <f t="shared" si="241"/>
        <v>0.11743164930326648</v>
      </c>
    </row>
    <row r="3843" spans="1:4">
      <c r="A3843" s="7">
        <f t="shared" si="239"/>
        <v>1918</v>
      </c>
      <c r="B3843" s="4">
        <f t="shared" si="238"/>
        <v>0.34652843397781119</v>
      </c>
      <c r="C3843" s="4">
        <f t="shared" si="240"/>
        <v>5.6123710761248669</v>
      </c>
      <c r="D3843" s="34">
        <f t="shared" si="241"/>
        <v>0.11746438984110552</v>
      </c>
    </row>
    <row r="3844" spans="1:4">
      <c r="A3844" s="7">
        <f t="shared" si="239"/>
        <v>1918.5</v>
      </c>
      <c r="B3844" s="4">
        <f t="shared" si="238"/>
        <v>0.34663287813989441</v>
      </c>
      <c r="C3844" s="4">
        <f t="shared" si="240"/>
        <v>5.615627974775375</v>
      </c>
      <c r="D3844" s="34">
        <f t="shared" si="241"/>
        <v>0.11749714145246426</v>
      </c>
    </row>
    <row r="3845" spans="1:4">
      <c r="A3845" s="7">
        <f t="shared" si="239"/>
        <v>1919</v>
      </c>
      <c r="B3845" s="4">
        <f t="shared" si="238"/>
        <v>0.34673733040324217</v>
      </c>
      <c r="C3845" s="4">
        <f t="shared" si="240"/>
        <v>5.6188864775991361</v>
      </c>
      <c r="D3845" s="34">
        <f t="shared" si="241"/>
        <v>0.1175299041413464</v>
      </c>
    </row>
    <row r="3846" spans="1:4">
      <c r="A3846" s="7">
        <f t="shared" si="239"/>
        <v>1919.5</v>
      </c>
      <c r="B3846" s="4">
        <f t="shared" si="238"/>
        <v>0.34684179076848265</v>
      </c>
      <c r="C3846" s="4">
        <f t="shared" si="240"/>
        <v>5.6221465853862798</v>
      </c>
      <c r="D3846" s="34">
        <f t="shared" si="241"/>
        <v>0.1175626779117574</v>
      </c>
    </row>
    <row r="3847" spans="1:4">
      <c r="A3847" s="7">
        <f t="shared" si="239"/>
        <v>1920</v>
      </c>
      <c r="B3847" s="4">
        <f t="shared" si="238"/>
        <v>0.34694625923624467</v>
      </c>
      <c r="C3847" s="4">
        <f t="shared" si="240"/>
        <v>5.6254082989273257</v>
      </c>
      <c r="D3847" s="34">
        <f t="shared" si="241"/>
        <v>0.11759546276770393</v>
      </c>
    </row>
    <row r="3848" spans="1:4">
      <c r="A3848" s="7">
        <f t="shared" si="239"/>
        <v>1920.5</v>
      </c>
      <c r="B3848" s="4">
        <f t="shared" si="238"/>
        <v>0.34705073580715617</v>
      </c>
      <c r="C3848" s="4">
        <f t="shared" si="240"/>
        <v>5.62867161901318</v>
      </c>
      <c r="D3848" s="34">
        <f t="shared" si="241"/>
        <v>0.11762825871319445</v>
      </c>
    </row>
    <row r="3849" spans="1:4">
      <c r="A3849" s="7">
        <f t="shared" si="239"/>
        <v>1921</v>
      </c>
      <c r="B3849" s="4">
        <f t="shared" si="238"/>
        <v>0.34715522048184622</v>
      </c>
      <c r="C3849" s="4">
        <f t="shared" si="240"/>
        <v>5.6319365464351403</v>
      </c>
      <c r="D3849" s="34">
        <f t="shared" si="241"/>
        <v>0.11766106575223863</v>
      </c>
    </row>
    <row r="3850" spans="1:4">
      <c r="A3850" s="7">
        <f t="shared" si="239"/>
        <v>1921.5</v>
      </c>
      <c r="B3850" s="4">
        <f t="shared" ref="B3850:B3913" si="242">(EXP($B$3*A3850*10^6))-1</f>
        <v>0.34725971326094296</v>
      </c>
      <c r="C3850" s="4">
        <f t="shared" si="240"/>
        <v>5.6352030819848977</v>
      </c>
      <c r="D3850" s="34">
        <f t="shared" si="241"/>
        <v>0.11769388388884801</v>
      </c>
    </row>
    <row r="3851" spans="1:4">
      <c r="A3851" s="7">
        <f t="shared" si="239"/>
        <v>1922</v>
      </c>
      <c r="B3851" s="4">
        <f t="shared" si="242"/>
        <v>0.34736421414507523</v>
      </c>
      <c r="C3851" s="4">
        <f t="shared" si="240"/>
        <v>5.6384712264545254</v>
      </c>
      <c r="D3851" s="34">
        <f t="shared" si="241"/>
        <v>0.11772671312703531</v>
      </c>
    </row>
    <row r="3852" spans="1:4">
      <c r="A3852" s="7">
        <f t="shared" si="239"/>
        <v>1922.5</v>
      </c>
      <c r="B3852" s="4">
        <f t="shared" si="242"/>
        <v>0.34746872313487187</v>
      </c>
      <c r="C3852" s="4">
        <f t="shared" si="240"/>
        <v>5.6417409806364924</v>
      </c>
      <c r="D3852" s="34">
        <f t="shared" si="241"/>
        <v>0.11775955347081485</v>
      </c>
    </row>
    <row r="3853" spans="1:4">
      <c r="A3853" s="7">
        <f t="shared" si="239"/>
        <v>1923</v>
      </c>
      <c r="B3853" s="4">
        <f t="shared" si="242"/>
        <v>0.34757324023096126</v>
      </c>
      <c r="C3853" s="4">
        <f t="shared" si="240"/>
        <v>5.6450123453236563</v>
      </c>
      <c r="D3853" s="34">
        <f t="shared" si="241"/>
        <v>0.11779240492420257</v>
      </c>
    </row>
    <row r="3854" spans="1:4">
      <c r="A3854" s="7">
        <f t="shared" ref="A3854:A3917" si="243">A3853+0.5</f>
        <v>1923.5</v>
      </c>
      <c r="B3854" s="4">
        <f t="shared" si="242"/>
        <v>0.34767776543397222</v>
      </c>
      <c r="C3854" s="4">
        <f t="shared" ref="C3854:C3917" si="244">(EXP($B$4*A3854*10^6))-1</f>
        <v>5.6482853213092659</v>
      </c>
      <c r="D3854" s="34">
        <f t="shared" ref="D3854:D3917" si="245">(1/137.88)*(C3854/B3854)</f>
        <v>0.11782526749121588</v>
      </c>
    </row>
    <row r="3855" spans="1:4">
      <c r="A3855" s="7">
        <f t="shared" si="243"/>
        <v>1924</v>
      </c>
      <c r="B3855" s="4">
        <f t="shared" si="242"/>
        <v>0.34778229874453381</v>
      </c>
      <c r="C3855" s="4">
        <f t="shared" si="244"/>
        <v>5.6515599093869584</v>
      </c>
      <c r="D3855" s="34">
        <f t="shared" si="245"/>
        <v>0.11785814117587354</v>
      </c>
    </row>
    <row r="3856" spans="1:4">
      <c r="A3856" s="7">
        <f t="shared" si="243"/>
        <v>1924.5</v>
      </c>
      <c r="B3856" s="4">
        <f t="shared" si="242"/>
        <v>0.34788684016327465</v>
      </c>
      <c r="C3856" s="4">
        <f t="shared" si="244"/>
        <v>5.6548361103507663</v>
      </c>
      <c r="D3856" s="34">
        <f t="shared" si="245"/>
        <v>0.11789102598219607</v>
      </c>
    </row>
    <row r="3857" spans="1:4">
      <c r="A3857" s="7">
        <f t="shared" si="243"/>
        <v>1925</v>
      </c>
      <c r="B3857" s="4">
        <f t="shared" si="242"/>
        <v>0.34799138969082377</v>
      </c>
      <c r="C3857" s="4">
        <f t="shared" si="244"/>
        <v>5.65811392499511</v>
      </c>
      <c r="D3857" s="34">
        <f t="shared" si="245"/>
        <v>0.11792392191420531</v>
      </c>
    </row>
    <row r="3858" spans="1:4">
      <c r="A3858" s="7">
        <f t="shared" si="243"/>
        <v>1925.5</v>
      </c>
      <c r="B3858" s="4">
        <f t="shared" si="242"/>
        <v>0.34809594732781002</v>
      </c>
      <c r="C3858" s="4">
        <f t="shared" si="244"/>
        <v>5.6613933541148009</v>
      </c>
      <c r="D3858" s="34">
        <f t="shared" si="245"/>
        <v>0.11795682897592472</v>
      </c>
    </row>
    <row r="3859" spans="1:4">
      <c r="A3859" s="7">
        <f t="shared" si="243"/>
        <v>1926</v>
      </c>
      <c r="B3859" s="4">
        <f t="shared" si="242"/>
        <v>0.34820051307486266</v>
      </c>
      <c r="C3859" s="4">
        <f t="shared" si="244"/>
        <v>5.664674398505043</v>
      </c>
      <c r="D3859" s="34">
        <f t="shared" si="245"/>
        <v>0.11798974717137914</v>
      </c>
    </row>
    <row r="3860" spans="1:4">
      <c r="A3860" s="7">
        <f t="shared" si="243"/>
        <v>1926.5</v>
      </c>
      <c r="B3860" s="4">
        <f t="shared" si="242"/>
        <v>0.34830508693261053</v>
      </c>
      <c r="C3860" s="4">
        <f t="shared" si="244"/>
        <v>5.6679570589614325</v>
      </c>
      <c r="D3860" s="34">
        <f t="shared" si="245"/>
        <v>0.11802267650459512</v>
      </c>
    </row>
    <row r="3861" spans="1:4">
      <c r="A3861" s="7">
        <f t="shared" si="243"/>
        <v>1927</v>
      </c>
      <c r="B3861" s="4">
        <f t="shared" si="242"/>
        <v>0.3484096689016829</v>
      </c>
      <c r="C3861" s="4">
        <f t="shared" si="244"/>
        <v>5.6712413362799543</v>
      </c>
      <c r="D3861" s="34">
        <f t="shared" si="245"/>
        <v>0.11805561697960046</v>
      </c>
    </row>
    <row r="3862" spans="1:4">
      <c r="A3862" s="7">
        <f t="shared" si="243"/>
        <v>1927.5</v>
      </c>
      <c r="B3862" s="4">
        <f t="shared" si="242"/>
        <v>0.3485142589827086</v>
      </c>
      <c r="C3862" s="4">
        <f t="shared" si="244"/>
        <v>5.6745272312569934</v>
      </c>
      <c r="D3862" s="34">
        <f t="shared" si="245"/>
        <v>0.11808856860042494</v>
      </c>
    </row>
    <row r="3863" spans="1:4">
      <c r="A3863" s="7">
        <f t="shared" si="243"/>
        <v>1928</v>
      </c>
      <c r="B3863" s="4">
        <f t="shared" si="242"/>
        <v>0.34861885717631713</v>
      </c>
      <c r="C3863" s="4">
        <f t="shared" si="244"/>
        <v>5.6778147446893152</v>
      </c>
      <c r="D3863" s="34">
        <f t="shared" si="245"/>
        <v>0.11812153137109921</v>
      </c>
    </row>
    <row r="3864" spans="1:4">
      <c r="A3864" s="7">
        <f t="shared" si="243"/>
        <v>1928.5</v>
      </c>
      <c r="B3864" s="4">
        <f t="shared" si="242"/>
        <v>0.34872346348313776</v>
      </c>
      <c r="C3864" s="4">
        <f t="shared" si="244"/>
        <v>5.6811038773740874</v>
      </c>
      <c r="D3864" s="34">
        <f t="shared" si="245"/>
        <v>0.11815450529565594</v>
      </c>
    </row>
    <row r="3865" spans="1:4">
      <c r="A3865" s="7">
        <f t="shared" si="243"/>
        <v>1929</v>
      </c>
      <c r="B3865" s="4">
        <f t="shared" si="242"/>
        <v>0.34882807790379977</v>
      </c>
      <c r="C3865" s="4">
        <f t="shared" si="244"/>
        <v>5.6843946301088657</v>
      </c>
      <c r="D3865" s="34">
        <f t="shared" si="245"/>
        <v>0.1181874903781291</v>
      </c>
    </row>
    <row r="3866" spans="1:4">
      <c r="A3866" s="7">
        <f t="shared" si="243"/>
        <v>1929.5</v>
      </c>
      <c r="B3866" s="4">
        <f t="shared" si="242"/>
        <v>0.34893270043893243</v>
      </c>
      <c r="C3866" s="4">
        <f t="shared" si="244"/>
        <v>5.6876870036915994</v>
      </c>
      <c r="D3866" s="34">
        <f t="shared" si="245"/>
        <v>0.11822048662255422</v>
      </c>
    </row>
    <row r="3867" spans="1:4">
      <c r="A3867" s="7">
        <f t="shared" si="243"/>
        <v>1930</v>
      </c>
      <c r="B3867" s="4">
        <f t="shared" si="242"/>
        <v>0.34903733108916524</v>
      </c>
      <c r="C3867" s="4">
        <f t="shared" si="244"/>
        <v>5.6909809989206295</v>
      </c>
      <c r="D3867" s="34">
        <f t="shared" si="245"/>
        <v>0.1182534940329683</v>
      </c>
    </row>
    <row r="3868" spans="1:4">
      <c r="A3868" s="7">
        <f t="shared" si="243"/>
        <v>1930.5</v>
      </c>
      <c r="B3868" s="4">
        <f t="shared" si="242"/>
        <v>0.34914196985512747</v>
      </c>
      <c r="C3868" s="4">
        <f t="shared" si="244"/>
        <v>5.6942766165946956</v>
      </c>
      <c r="D3868" s="34">
        <f t="shared" si="245"/>
        <v>0.11828651261341004</v>
      </c>
    </row>
    <row r="3869" spans="1:4">
      <c r="A3869" s="7">
        <f t="shared" si="243"/>
        <v>1931</v>
      </c>
      <c r="B3869" s="4">
        <f t="shared" si="242"/>
        <v>0.34924661673744883</v>
      </c>
      <c r="C3869" s="4">
        <f t="shared" si="244"/>
        <v>5.6975738575129249</v>
      </c>
      <c r="D3869" s="34">
        <f t="shared" si="245"/>
        <v>0.11831954236791942</v>
      </c>
    </row>
    <row r="3870" spans="1:4">
      <c r="A3870" s="7">
        <f t="shared" si="243"/>
        <v>1931.5</v>
      </c>
      <c r="B3870" s="4">
        <f t="shared" si="242"/>
        <v>0.34935127173675884</v>
      </c>
      <c r="C3870" s="4">
        <f t="shared" si="244"/>
        <v>5.7008727224748403</v>
      </c>
      <c r="D3870" s="34">
        <f t="shared" si="245"/>
        <v>0.11835258330053806</v>
      </c>
    </row>
    <row r="3871" spans="1:4">
      <c r="A3871" s="7">
        <f t="shared" si="243"/>
        <v>1932</v>
      </c>
      <c r="B3871" s="4">
        <f t="shared" si="242"/>
        <v>0.34945593485368698</v>
      </c>
      <c r="C3871" s="4">
        <f t="shared" si="244"/>
        <v>5.7041732122803595</v>
      </c>
      <c r="D3871" s="34">
        <f t="shared" si="245"/>
        <v>0.11838563541530915</v>
      </c>
    </row>
    <row r="3872" spans="1:4">
      <c r="A3872" s="7">
        <f t="shared" si="243"/>
        <v>1932.5</v>
      </c>
      <c r="B3872" s="4">
        <f t="shared" si="242"/>
        <v>0.34956060608886275</v>
      </c>
      <c r="C3872" s="4">
        <f t="shared" si="244"/>
        <v>5.7074753277297914</v>
      </c>
      <c r="D3872" s="34">
        <f t="shared" si="245"/>
        <v>0.1184186987162773</v>
      </c>
    </row>
    <row r="3873" spans="1:4">
      <c r="A3873" s="7">
        <f t="shared" si="243"/>
        <v>1933</v>
      </c>
      <c r="B3873" s="4">
        <f t="shared" si="242"/>
        <v>0.34966528544291631</v>
      </c>
      <c r="C3873" s="4">
        <f t="shared" si="244"/>
        <v>5.7107790696238396</v>
      </c>
      <c r="D3873" s="34">
        <f t="shared" si="245"/>
        <v>0.11845177320748855</v>
      </c>
    </row>
    <row r="3874" spans="1:4">
      <c r="A3874" s="7">
        <f t="shared" si="243"/>
        <v>1933.5</v>
      </c>
      <c r="B3874" s="4">
        <f t="shared" si="242"/>
        <v>0.34976997291647716</v>
      </c>
      <c r="C3874" s="4">
        <f t="shared" si="244"/>
        <v>5.7140844387636092</v>
      </c>
      <c r="D3874" s="34">
        <f t="shared" si="245"/>
        <v>0.11848485889299074</v>
      </c>
    </row>
    <row r="3875" spans="1:4">
      <c r="A3875" s="7">
        <f t="shared" si="243"/>
        <v>1934</v>
      </c>
      <c r="B3875" s="4">
        <f t="shared" si="242"/>
        <v>0.34987466851017479</v>
      </c>
      <c r="C3875" s="4">
        <f t="shared" si="244"/>
        <v>5.7173914359505886</v>
      </c>
      <c r="D3875" s="34">
        <f t="shared" si="245"/>
        <v>0.11851795577683311</v>
      </c>
    </row>
    <row r="3876" spans="1:4">
      <c r="A3876" s="7">
        <f t="shared" si="243"/>
        <v>1934.5</v>
      </c>
      <c r="B3876" s="4">
        <f t="shared" si="242"/>
        <v>0.3499793722246396</v>
      </c>
      <c r="C3876" s="4">
        <f t="shared" si="244"/>
        <v>5.7207000619866673</v>
      </c>
      <c r="D3876" s="34">
        <f t="shared" si="245"/>
        <v>0.11855106386306619</v>
      </c>
    </row>
    <row r="3877" spans="1:4">
      <c r="A3877" s="7">
        <f t="shared" si="243"/>
        <v>1935</v>
      </c>
      <c r="B3877" s="4">
        <f t="shared" si="242"/>
        <v>0.35008408406050129</v>
      </c>
      <c r="C3877" s="4">
        <f t="shared" si="244"/>
        <v>5.7240103176741295</v>
      </c>
      <c r="D3877" s="34">
        <f t="shared" si="245"/>
        <v>0.1185841831557423</v>
      </c>
    </row>
    <row r="3878" spans="1:4">
      <c r="A3878" s="7">
        <f t="shared" si="243"/>
        <v>1935.5</v>
      </c>
      <c r="B3878" s="4">
        <f t="shared" si="242"/>
        <v>0.35018880401838959</v>
      </c>
      <c r="C3878" s="4">
        <f t="shared" si="244"/>
        <v>5.7273222038156542</v>
      </c>
      <c r="D3878" s="34">
        <f t="shared" si="245"/>
        <v>0.11861731365891533</v>
      </c>
    </row>
    <row r="3879" spans="1:4">
      <c r="A3879" s="7">
        <f t="shared" si="243"/>
        <v>1936</v>
      </c>
      <c r="B3879" s="4">
        <f t="shared" si="242"/>
        <v>0.35029353209893466</v>
      </c>
      <c r="C3879" s="4">
        <f t="shared" si="244"/>
        <v>5.7306357212143135</v>
      </c>
      <c r="D3879" s="34">
        <f t="shared" si="245"/>
        <v>0.11865045537664046</v>
      </c>
    </row>
    <row r="3880" spans="1:4">
      <c r="A3880" s="7">
        <f t="shared" si="243"/>
        <v>1936.5</v>
      </c>
      <c r="B3880" s="4">
        <f t="shared" si="242"/>
        <v>0.35039826830276644</v>
      </c>
      <c r="C3880" s="4">
        <f t="shared" si="244"/>
        <v>5.7339508706735804</v>
      </c>
      <c r="D3880" s="34">
        <f t="shared" si="245"/>
        <v>0.1186836083129746</v>
      </c>
    </row>
    <row r="3881" spans="1:4">
      <c r="A3881" s="7">
        <f t="shared" si="243"/>
        <v>1937</v>
      </c>
      <c r="B3881" s="4">
        <f t="shared" si="242"/>
        <v>0.35050301263051509</v>
      </c>
      <c r="C3881" s="4">
        <f t="shared" si="244"/>
        <v>5.7372676529973194</v>
      </c>
      <c r="D3881" s="34">
        <f t="shared" si="245"/>
        <v>0.11871677247197605</v>
      </c>
    </row>
    <row r="3882" spans="1:4">
      <c r="A3882" s="7">
        <f t="shared" si="243"/>
        <v>1937.5</v>
      </c>
      <c r="B3882" s="4">
        <f t="shared" si="242"/>
        <v>0.35060776508281077</v>
      </c>
      <c r="C3882" s="4">
        <f t="shared" si="244"/>
        <v>5.7405860689897885</v>
      </c>
      <c r="D3882" s="34">
        <f t="shared" si="245"/>
        <v>0.11874994785770467</v>
      </c>
    </row>
    <row r="3883" spans="1:4">
      <c r="A3883" s="7">
        <f t="shared" si="243"/>
        <v>1938</v>
      </c>
      <c r="B3883" s="4">
        <f t="shared" si="242"/>
        <v>0.35071252566028366</v>
      </c>
      <c r="C3883" s="4">
        <f t="shared" si="244"/>
        <v>5.7439061194556498</v>
      </c>
      <c r="D3883" s="34">
        <f t="shared" si="245"/>
        <v>0.11878313447422187</v>
      </c>
    </row>
    <row r="3884" spans="1:4">
      <c r="A3884" s="7">
        <f t="shared" si="243"/>
        <v>1938.5</v>
      </c>
      <c r="B3884" s="4">
        <f t="shared" si="242"/>
        <v>0.3508172943635639</v>
      </c>
      <c r="C3884" s="4">
        <f t="shared" si="244"/>
        <v>5.7472278051999517</v>
      </c>
      <c r="D3884" s="34">
        <f t="shared" si="245"/>
        <v>0.11881633232559057</v>
      </c>
    </row>
    <row r="3885" spans="1:4">
      <c r="A3885" s="7">
        <f t="shared" si="243"/>
        <v>1939</v>
      </c>
      <c r="B3885" s="4">
        <f t="shared" si="242"/>
        <v>0.35092207119328189</v>
      </c>
      <c r="C3885" s="4">
        <f t="shared" si="244"/>
        <v>5.7505511270281486</v>
      </c>
      <c r="D3885" s="34">
        <f t="shared" si="245"/>
        <v>0.11884954141587521</v>
      </c>
    </row>
    <row r="3886" spans="1:4">
      <c r="A3886" s="7">
        <f t="shared" si="243"/>
        <v>1939.5</v>
      </c>
      <c r="B3886" s="4">
        <f t="shared" si="242"/>
        <v>0.35102685615006779</v>
      </c>
      <c r="C3886" s="4">
        <f t="shared" si="244"/>
        <v>5.7538760857460858</v>
      </c>
      <c r="D3886" s="34">
        <f t="shared" si="245"/>
        <v>0.11888276174914186</v>
      </c>
    </row>
    <row r="3887" spans="1:4">
      <c r="A3887" s="7">
        <f t="shared" si="243"/>
        <v>1940</v>
      </c>
      <c r="B3887" s="4">
        <f t="shared" si="242"/>
        <v>0.35113164923455242</v>
      </c>
      <c r="C3887" s="4">
        <f t="shared" si="244"/>
        <v>5.7572026821600106</v>
      </c>
      <c r="D3887" s="34">
        <f t="shared" si="245"/>
        <v>0.11891599332945792</v>
      </c>
    </row>
    <row r="3888" spans="1:4">
      <c r="A3888" s="7">
        <f t="shared" si="243"/>
        <v>1940.5</v>
      </c>
      <c r="B3888" s="4">
        <f t="shared" si="242"/>
        <v>0.35123645044736551</v>
      </c>
      <c r="C3888" s="4">
        <f t="shared" si="244"/>
        <v>5.760530917076558</v>
      </c>
      <c r="D3888" s="34">
        <f t="shared" si="245"/>
        <v>0.11894923616089251</v>
      </c>
    </row>
    <row r="3889" spans="1:4">
      <c r="A3889" s="7">
        <f t="shared" si="243"/>
        <v>1941</v>
      </c>
      <c r="B3889" s="4">
        <f t="shared" si="242"/>
        <v>0.35134125978913811</v>
      </c>
      <c r="C3889" s="4">
        <f t="shared" si="244"/>
        <v>5.7638607913027728</v>
      </c>
      <c r="D3889" s="34">
        <f t="shared" si="245"/>
        <v>0.1189824902475162</v>
      </c>
    </row>
    <row r="3890" spans="1:4">
      <c r="A3890" s="7">
        <f t="shared" si="243"/>
        <v>1941.5</v>
      </c>
      <c r="B3890" s="4">
        <f t="shared" si="242"/>
        <v>0.35144607726050059</v>
      </c>
      <c r="C3890" s="4">
        <f t="shared" si="244"/>
        <v>5.7671923056460841</v>
      </c>
      <c r="D3890" s="34">
        <f t="shared" si="245"/>
        <v>0.11901575559340094</v>
      </c>
    </row>
    <row r="3891" spans="1:4">
      <c r="A3891" s="7">
        <f t="shared" si="243"/>
        <v>1942</v>
      </c>
      <c r="B3891" s="4">
        <f t="shared" si="242"/>
        <v>0.35155090286208335</v>
      </c>
      <c r="C3891" s="4">
        <f t="shared" si="244"/>
        <v>5.7705254609143308</v>
      </c>
      <c r="D3891" s="34">
        <f t="shared" si="245"/>
        <v>0.1190490322026206</v>
      </c>
    </row>
    <row r="3892" spans="1:4">
      <c r="A3892" s="7">
        <f t="shared" si="243"/>
        <v>1942.5</v>
      </c>
      <c r="B3892" s="4">
        <f t="shared" si="242"/>
        <v>0.35165573659451721</v>
      </c>
      <c r="C3892" s="4">
        <f t="shared" si="244"/>
        <v>5.7738602579157439</v>
      </c>
      <c r="D3892" s="34">
        <f t="shared" si="245"/>
        <v>0.1190823200792502</v>
      </c>
    </row>
    <row r="3893" spans="1:4">
      <c r="A3893" s="7">
        <f t="shared" si="243"/>
        <v>1943</v>
      </c>
      <c r="B3893" s="4">
        <f t="shared" si="242"/>
        <v>0.35176057845843278</v>
      </c>
      <c r="C3893" s="4">
        <f t="shared" si="244"/>
        <v>5.7771966974589493</v>
      </c>
      <c r="D3893" s="34">
        <f t="shared" si="245"/>
        <v>0.11911561922736645</v>
      </c>
    </row>
    <row r="3894" spans="1:4">
      <c r="A3894" s="7">
        <f t="shared" si="243"/>
        <v>1943.5</v>
      </c>
      <c r="B3894" s="4">
        <f t="shared" si="242"/>
        <v>0.35186542845446089</v>
      </c>
      <c r="C3894" s="4">
        <f t="shared" si="244"/>
        <v>5.780534780352979</v>
      </c>
      <c r="D3894" s="34">
        <f t="shared" si="245"/>
        <v>0.11914892965104758</v>
      </c>
    </row>
    <row r="3895" spans="1:4">
      <c r="A3895" s="7">
        <f t="shared" si="243"/>
        <v>1944</v>
      </c>
      <c r="B3895" s="4">
        <f t="shared" si="242"/>
        <v>0.35197028658323215</v>
      </c>
      <c r="C3895" s="4">
        <f t="shared" si="244"/>
        <v>5.7838745074072548</v>
      </c>
      <c r="D3895" s="34">
        <f t="shared" si="245"/>
        <v>0.11918225135437333</v>
      </c>
    </row>
    <row r="3896" spans="1:4">
      <c r="A3896" s="7">
        <f t="shared" si="243"/>
        <v>1944.5</v>
      </c>
      <c r="B3896" s="4">
        <f t="shared" si="242"/>
        <v>0.35207515284537738</v>
      </c>
      <c r="C3896" s="4">
        <f t="shared" si="244"/>
        <v>5.7872158794316064</v>
      </c>
      <c r="D3896" s="34">
        <f t="shared" si="245"/>
        <v>0.11921558434142508</v>
      </c>
    </row>
    <row r="3897" spans="1:4">
      <c r="A3897" s="7">
        <f t="shared" si="243"/>
        <v>1945</v>
      </c>
      <c r="B3897" s="4">
        <f t="shared" si="242"/>
        <v>0.35218002724152742</v>
      </c>
      <c r="C3897" s="4">
        <f t="shared" si="244"/>
        <v>5.7905588972362532</v>
      </c>
      <c r="D3897" s="34">
        <f t="shared" si="245"/>
        <v>0.11924892861628558</v>
      </c>
    </row>
    <row r="3898" spans="1:4">
      <c r="A3898" s="7">
        <f t="shared" si="243"/>
        <v>1945.5</v>
      </c>
      <c r="B3898" s="4">
        <f t="shared" si="242"/>
        <v>0.35228490977231353</v>
      </c>
      <c r="C3898" s="4">
        <f t="shared" si="244"/>
        <v>5.793903561631824</v>
      </c>
      <c r="D3898" s="34">
        <f t="shared" si="245"/>
        <v>0.11928228418303925</v>
      </c>
    </row>
    <row r="3899" spans="1:4">
      <c r="A3899" s="7">
        <f t="shared" si="243"/>
        <v>1946</v>
      </c>
      <c r="B3899" s="4">
        <f t="shared" si="242"/>
        <v>0.35238980043836632</v>
      </c>
      <c r="C3899" s="4">
        <f t="shared" si="244"/>
        <v>5.7972498734293341</v>
      </c>
      <c r="D3899" s="34">
        <f t="shared" si="245"/>
        <v>0.11931565104577191</v>
      </c>
    </row>
    <row r="3900" spans="1:4">
      <c r="A3900" s="7">
        <f t="shared" si="243"/>
        <v>1946.5</v>
      </c>
      <c r="B3900" s="4">
        <f t="shared" si="242"/>
        <v>0.35249469924031684</v>
      </c>
      <c r="C3900" s="4">
        <f t="shared" si="244"/>
        <v>5.8005978334402117</v>
      </c>
      <c r="D3900" s="34">
        <f t="shared" si="245"/>
        <v>0.11934902920857113</v>
      </c>
    </row>
    <row r="3901" spans="1:4">
      <c r="A3901" s="7">
        <f t="shared" si="243"/>
        <v>1947</v>
      </c>
      <c r="B3901" s="4">
        <f t="shared" si="242"/>
        <v>0.35259960617879638</v>
      </c>
      <c r="C3901" s="4">
        <f t="shared" si="244"/>
        <v>5.8039474424762716</v>
      </c>
      <c r="D3901" s="34">
        <f t="shared" si="245"/>
        <v>0.11938241867552568</v>
      </c>
    </row>
    <row r="3902" spans="1:4">
      <c r="A3902" s="7">
        <f t="shared" si="243"/>
        <v>1947.5</v>
      </c>
      <c r="B3902" s="4">
        <f t="shared" si="242"/>
        <v>0.35270452125443574</v>
      </c>
      <c r="C3902" s="4">
        <f t="shared" si="244"/>
        <v>5.8072987013497412</v>
      </c>
      <c r="D3902" s="34">
        <f t="shared" si="245"/>
        <v>0.11941581945072634</v>
      </c>
    </row>
    <row r="3903" spans="1:4">
      <c r="A3903" s="7">
        <f t="shared" si="243"/>
        <v>1948</v>
      </c>
      <c r="B3903" s="4">
        <f t="shared" si="242"/>
        <v>0.35280944446786622</v>
      </c>
      <c r="C3903" s="4">
        <f t="shared" si="244"/>
        <v>5.8106516108732382</v>
      </c>
      <c r="D3903" s="34">
        <f t="shared" si="245"/>
        <v>0.119449231538265</v>
      </c>
    </row>
    <row r="3904" spans="1:4">
      <c r="A3904" s="7">
        <f t="shared" si="243"/>
        <v>1948.5</v>
      </c>
      <c r="B3904" s="4">
        <f t="shared" si="242"/>
        <v>0.35291437581971929</v>
      </c>
      <c r="C3904" s="4">
        <f t="shared" si="244"/>
        <v>5.8140061718597824</v>
      </c>
      <c r="D3904" s="34">
        <f t="shared" si="245"/>
        <v>0.11948265494223513</v>
      </c>
    </row>
    <row r="3905" spans="1:4">
      <c r="A3905" s="7">
        <f t="shared" si="243"/>
        <v>1949</v>
      </c>
      <c r="B3905" s="4">
        <f t="shared" si="242"/>
        <v>0.3530193153106258</v>
      </c>
      <c r="C3905" s="4">
        <f t="shared" si="244"/>
        <v>5.8173623851228013</v>
      </c>
      <c r="D3905" s="34">
        <f t="shared" si="245"/>
        <v>0.11951608966673211</v>
      </c>
    </row>
    <row r="3906" spans="1:4">
      <c r="A3906" s="7">
        <f t="shared" si="243"/>
        <v>1949.5</v>
      </c>
      <c r="B3906" s="4">
        <f t="shared" si="242"/>
        <v>0.35312426294121724</v>
      </c>
      <c r="C3906" s="4">
        <f t="shared" si="244"/>
        <v>5.8207202514761116</v>
      </c>
      <c r="D3906" s="34">
        <f t="shared" si="245"/>
        <v>0.11954953571585245</v>
      </c>
    </row>
    <row r="3907" spans="1:4">
      <c r="A3907" s="7">
        <f t="shared" si="243"/>
        <v>1950</v>
      </c>
      <c r="B3907" s="4">
        <f t="shared" si="242"/>
        <v>0.35322921871212487</v>
      </c>
      <c r="C3907" s="4">
        <f t="shared" si="244"/>
        <v>5.8240797717339428</v>
      </c>
      <c r="D3907" s="34">
        <f t="shared" si="245"/>
        <v>0.1195829930936945</v>
      </c>
    </row>
    <row r="3908" spans="1:4">
      <c r="A3908" s="7">
        <f t="shared" si="243"/>
        <v>1950.5</v>
      </c>
      <c r="B3908" s="4">
        <f t="shared" si="242"/>
        <v>0.35333418262398042</v>
      </c>
      <c r="C3908" s="4">
        <f t="shared" si="244"/>
        <v>5.8274409467109125</v>
      </c>
      <c r="D3908" s="34">
        <f t="shared" si="245"/>
        <v>0.11961646180435777</v>
      </c>
    </row>
    <row r="3909" spans="1:4">
      <c r="A3909" s="7">
        <f t="shared" si="243"/>
        <v>1951</v>
      </c>
      <c r="B3909" s="4">
        <f t="shared" si="242"/>
        <v>0.35343915467741494</v>
      </c>
      <c r="C3909" s="4">
        <f t="shared" si="244"/>
        <v>5.8308037772220525</v>
      </c>
      <c r="D3909" s="34">
        <f t="shared" si="245"/>
        <v>0.11964994185194379</v>
      </c>
    </row>
    <row r="3910" spans="1:4">
      <c r="A3910" s="7">
        <f t="shared" si="243"/>
        <v>1951.5</v>
      </c>
      <c r="B3910" s="4">
        <f t="shared" si="242"/>
        <v>0.35354413487306036</v>
      </c>
      <c r="C3910" s="4">
        <f t="shared" si="244"/>
        <v>5.834168264082785</v>
      </c>
      <c r="D3910" s="34">
        <f t="shared" si="245"/>
        <v>0.11968343324055518</v>
      </c>
    </row>
    <row r="3911" spans="1:4">
      <c r="A3911" s="7">
        <f t="shared" si="243"/>
        <v>1952</v>
      </c>
      <c r="B3911" s="4">
        <f t="shared" si="242"/>
        <v>0.35364912321154773</v>
      </c>
      <c r="C3911" s="4">
        <f t="shared" si="244"/>
        <v>5.8375344081089438</v>
      </c>
      <c r="D3911" s="34">
        <f t="shared" si="245"/>
        <v>0.11971693597429654</v>
      </c>
    </row>
    <row r="3912" spans="1:4">
      <c r="A3912" s="7">
        <f t="shared" si="243"/>
        <v>1952.5</v>
      </c>
      <c r="B3912" s="4">
        <f t="shared" si="242"/>
        <v>0.35375411969350901</v>
      </c>
      <c r="C3912" s="4">
        <f t="shared" si="244"/>
        <v>5.8409022101167549</v>
      </c>
      <c r="D3912" s="34">
        <f t="shared" si="245"/>
        <v>0.11975045005727364</v>
      </c>
    </row>
    <row r="3913" spans="1:4">
      <c r="A3913" s="7">
        <f t="shared" si="243"/>
        <v>1953</v>
      </c>
      <c r="B3913" s="4">
        <f t="shared" si="242"/>
        <v>0.35385912431957567</v>
      </c>
      <c r="C3913" s="4">
        <f t="shared" si="244"/>
        <v>5.8442716709228559</v>
      </c>
      <c r="D3913" s="34">
        <f t="shared" si="245"/>
        <v>0.11978397549359406</v>
      </c>
    </row>
    <row r="3914" spans="1:4">
      <c r="A3914" s="7">
        <f t="shared" si="243"/>
        <v>1953.5</v>
      </c>
      <c r="B3914" s="4">
        <f t="shared" ref="B3914:B3977" si="246">(EXP($B$3*A3914*10^6))-1</f>
        <v>0.35396413709037966</v>
      </c>
      <c r="C3914" s="4">
        <f t="shared" si="244"/>
        <v>5.8476427913442759</v>
      </c>
      <c r="D3914" s="34">
        <f t="shared" si="245"/>
        <v>0.11981751228736663</v>
      </c>
    </row>
    <row r="3915" spans="1:4">
      <c r="A3915" s="7">
        <f t="shared" si="243"/>
        <v>1954</v>
      </c>
      <c r="B3915" s="4">
        <f t="shared" si="246"/>
        <v>0.35406915800655248</v>
      </c>
      <c r="C3915" s="4">
        <f t="shared" si="244"/>
        <v>5.851015572198456</v>
      </c>
      <c r="D3915" s="34">
        <f t="shared" si="245"/>
        <v>0.11985106044270205</v>
      </c>
    </row>
    <row r="3916" spans="1:4">
      <c r="A3916" s="7">
        <f t="shared" si="243"/>
        <v>1954.5</v>
      </c>
      <c r="B3916" s="4">
        <f t="shared" si="246"/>
        <v>0.35417418706872605</v>
      </c>
      <c r="C3916" s="4">
        <f t="shared" si="244"/>
        <v>5.8543900143032372</v>
      </c>
      <c r="D3916" s="34">
        <f t="shared" si="245"/>
        <v>0.11988461996371243</v>
      </c>
    </row>
    <row r="3917" spans="1:4">
      <c r="A3917" s="7">
        <f t="shared" si="243"/>
        <v>1955</v>
      </c>
      <c r="B3917" s="4">
        <f t="shared" si="246"/>
        <v>0.35427922427753211</v>
      </c>
      <c r="C3917" s="4">
        <f t="shared" si="244"/>
        <v>5.8577661184768575</v>
      </c>
      <c r="D3917" s="34">
        <f t="shared" si="245"/>
        <v>0.11991819085451132</v>
      </c>
    </row>
    <row r="3918" spans="1:4">
      <c r="A3918" s="7">
        <f t="shared" ref="A3918:A3981" si="247">A3917+0.5</f>
        <v>1955.5</v>
      </c>
      <c r="B3918" s="4">
        <f t="shared" si="246"/>
        <v>0.35438426963360259</v>
      </c>
      <c r="C3918" s="4">
        <f t="shared" ref="C3918:C3981" si="248">(EXP($B$4*A3918*10^6))-1</f>
        <v>5.8611438855379685</v>
      </c>
      <c r="D3918" s="34">
        <f t="shared" ref="D3918:D3981" si="249">(1/137.88)*(C3918/B3918)</f>
        <v>0.11995177311921405</v>
      </c>
    </row>
    <row r="3919" spans="1:4">
      <c r="A3919" s="7">
        <f t="shared" si="247"/>
        <v>1956</v>
      </c>
      <c r="B3919" s="4">
        <f t="shared" si="246"/>
        <v>0.35448932313756965</v>
      </c>
      <c r="C3919" s="4">
        <f t="shared" si="248"/>
        <v>5.8645233163056139</v>
      </c>
      <c r="D3919" s="34">
        <f t="shared" si="249"/>
        <v>0.11998536676193715</v>
      </c>
    </row>
    <row r="3920" spans="1:4">
      <c r="A3920" s="7">
        <f t="shared" si="247"/>
        <v>1956.5</v>
      </c>
      <c r="B3920" s="4">
        <f t="shared" si="246"/>
        <v>0.354594384790065</v>
      </c>
      <c r="C3920" s="4">
        <f t="shared" si="248"/>
        <v>5.8679044115992491</v>
      </c>
      <c r="D3920" s="34">
        <f t="shared" si="249"/>
        <v>0.12001897178679909</v>
      </c>
    </row>
    <row r="3921" spans="1:4">
      <c r="A3921" s="7">
        <f t="shared" si="247"/>
        <v>1957</v>
      </c>
      <c r="B3921" s="4">
        <f t="shared" si="246"/>
        <v>0.35469945459172081</v>
      </c>
      <c r="C3921" s="4">
        <f t="shared" si="248"/>
        <v>5.8712871722387288</v>
      </c>
      <c r="D3921" s="34">
        <f t="shared" si="249"/>
        <v>0.12005258819791963</v>
      </c>
    </row>
    <row r="3922" spans="1:4">
      <c r="A3922" s="7">
        <f t="shared" si="247"/>
        <v>1957.5</v>
      </c>
      <c r="B3922" s="4">
        <f t="shared" si="246"/>
        <v>0.35480453254316924</v>
      </c>
      <c r="C3922" s="4">
        <f t="shared" si="248"/>
        <v>5.8746715990443157</v>
      </c>
      <c r="D3922" s="34">
        <f t="shared" si="249"/>
        <v>0.12008621599942021</v>
      </c>
    </row>
    <row r="3923" spans="1:4">
      <c r="A3923" s="7">
        <f t="shared" si="247"/>
        <v>1958</v>
      </c>
      <c r="B3923" s="4">
        <f t="shared" si="246"/>
        <v>0.35490961864504245</v>
      </c>
      <c r="C3923" s="4">
        <f t="shared" si="248"/>
        <v>5.8780576928366699</v>
      </c>
      <c r="D3923" s="34">
        <f t="shared" si="249"/>
        <v>0.12011985519542365</v>
      </c>
    </row>
    <row r="3924" spans="1:4">
      <c r="A3924" s="7">
        <f t="shared" si="247"/>
        <v>1958.5</v>
      </c>
      <c r="B3924" s="4">
        <f t="shared" si="246"/>
        <v>0.35501471289797237</v>
      </c>
      <c r="C3924" s="4">
        <f t="shared" si="248"/>
        <v>5.8814454544368635</v>
      </c>
      <c r="D3924" s="34">
        <f t="shared" si="249"/>
        <v>0.12015350579005464</v>
      </c>
    </row>
    <row r="3925" spans="1:4">
      <c r="A3925" s="7">
        <f t="shared" si="247"/>
        <v>1959</v>
      </c>
      <c r="B3925" s="4">
        <f t="shared" si="246"/>
        <v>0.3551198153025914</v>
      </c>
      <c r="C3925" s="4">
        <f t="shared" si="248"/>
        <v>5.8848348846663638</v>
      </c>
      <c r="D3925" s="34">
        <f t="shared" si="249"/>
        <v>0.12018716778743903</v>
      </c>
    </row>
    <row r="3926" spans="1:4">
      <c r="A3926" s="7">
        <f t="shared" si="247"/>
        <v>1959.5</v>
      </c>
      <c r="B3926" s="4">
        <f t="shared" si="246"/>
        <v>0.35522492585953191</v>
      </c>
      <c r="C3926" s="4">
        <f t="shared" si="248"/>
        <v>5.8882259843470521</v>
      </c>
      <c r="D3926" s="34">
        <f t="shared" si="249"/>
        <v>0.12022084119170449</v>
      </c>
    </row>
    <row r="3927" spans="1:4">
      <c r="A3927" s="7">
        <f t="shared" si="247"/>
        <v>1960</v>
      </c>
      <c r="B3927" s="4">
        <f t="shared" si="246"/>
        <v>0.3553300445694263</v>
      </c>
      <c r="C3927" s="4">
        <f t="shared" si="248"/>
        <v>5.8916187543012111</v>
      </c>
      <c r="D3927" s="34">
        <f t="shared" si="249"/>
        <v>0.12025452600698019</v>
      </c>
    </row>
    <row r="3928" spans="1:4">
      <c r="A3928" s="7">
        <f t="shared" si="247"/>
        <v>1960.5</v>
      </c>
      <c r="B3928" s="4">
        <f t="shared" si="246"/>
        <v>0.35543517143290648</v>
      </c>
      <c r="C3928" s="4">
        <f t="shared" si="248"/>
        <v>5.8950131953515221</v>
      </c>
      <c r="D3928" s="34">
        <f t="shared" si="249"/>
        <v>0.12028822223739682</v>
      </c>
    </row>
    <row r="3929" spans="1:4">
      <c r="A3929" s="7">
        <f t="shared" si="247"/>
        <v>1961</v>
      </c>
      <c r="B3929" s="4">
        <f t="shared" si="246"/>
        <v>0.35554030645060553</v>
      </c>
      <c r="C3929" s="4">
        <f t="shared" si="248"/>
        <v>5.8984093083210851</v>
      </c>
      <c r="D3929" s="34">
        <f t="shared" si="249"/>
        <v>0.12032192988708659</v>
      </c>
    </row>
    <row r="3930" spans="1:4">
      <c r="A3930" s="7">
        <f t="shared" si="247"/>
        <v>1961.5</v>
      </c>
      <c r="B3930" s="4">
        <f t="shared" si="246"/>
        <v>0.35564544962315559</v>
      </c>
      <c r="C3930" s="4">
        <f t="shared" si="248"/>
        <v>5.9018070940333898</v>
      </c>
      <c r="D3930" s="34">
        <f t="shared" si="249"/>
        <v>0.12035564896018328</v>
      </c>
    </row>
    <row r="3931" spans="1:4">
      <c r="A3931" s="7">
        <f t="shared" si="247"/>
        <v>1962</v>
      </c>
      <c r="B3931" s="4">
        <f t="shared" si="246"/>
        <v>0.35575060095118927</v>
      </c>
      <c r="C3931" s="4">
        <f t="shared" si="248"/>
        <v>5.9052065533123459</v>
      </c>
      <c r="D3931" s="34">
        <f t="shared" si="249"/>
        <v>0.1203893794608223</v>
      </c>
    </row>
    <row r="3932" spans="1:4">
      <c r="A3932" s="7">
        <f t="shared" si="247"/>
        <v>1962.5</v>
      </c>
      <c r="B3932" s="4">
        <f t="shared" si="246"/>
        <v>0.35585576043533895</v>
      </c>
      <c r="C3932" s="4">
        <f t="shared" si="248"/>
        <v>5.908607686982255</v>
      </c>
      <c r="D3932" s="34">
        <f t="shared" si="249"/>
        <v>0.12042312139314057</v>
      </c>
    </row>
    <row r="3933" spans="1:4">
      <c r="A3933" s="7">
        <f t="shared" si="247"/>
        <v>1963</v>
      </c>
      <c r="B3933" s="4">
        <f t="shared" si="246"/>
        <v>0.35596092807623769</v>
      </c>
      <c r="C3933" s="4">
        <f t="shared" si="248"/>
        <v>5.9120104958678414</v>
      </c>
      <c r="D3933" s="34">
        <f t="shared" si="249"/>
        <v>0.12045687476127653</v>
      </c>
    </row>
    <row r="3934" spans="1:4">
      <c r="A3934" s="7">
        <f t="shared" si="247"/>
        <v>1963.5</v>
      </c>
      <c r="B3934" s="4">
        <f t="shared" si="246"/>
        <v>0.35606610387451765</v>
      </c>
      <c r="C3934" s="4">
        <f t="shared" si="248"/>
        <v>5.9154149807942193</v>
      </c>
      <c r="D3934" s="34">
        <f t="shared" si="249"/>
        <v>0.1204906395693703</v>
      </c>
    </row>
    <row r="3935" spans="1:4">
      <c r="A3935" s="7">
        <f t="shared" si="247"/>
        <v>1964</v>
      </c>
      <c r="B3935" s="4">
        <f t="shared" si="246"/>
        <v>0.35617128783081209</v>
      </c>
      <c r="C3935" s="4">
        <f t="shared" si="248"/>
        <v>5.9188211425869204</v>
      </c>
      <c r="D3935" s="34">
        <f t="shared" si="249"/>
        <v>0.12052441582156333</v>
      </c>
    </row>
    <row r="3936" spans="1:4">
      <c r="A3936" s="7">
        <f t="shared" si="247"/>
        <v>1964.5</v>
      </c>
      <c r="B3936" s="4">
        <f t="shared" si="246"/>
        <v>0.3562764799457534</v>
      </c>
      <c r="C3936" s="4">
        <f t="shared" si="248"/>
        <v>5.922228982071875</v>
      </c>
      <c r="D3936" s="34">
        <f t="shared" si="249"/>
        <v>0.12055820352199882</v>
      </c>
    </row>
    <row r="3937" spans="1:4">
      <c r="A3937" s="7">
        <f t="shared" si="247"/>
        <v>1965</v>
      </c>
      <c r="B3937" s="4">
        <f t="shared" si="246"/>
        <v>0.35638168021997463</v>
      </c>
      <c r="C3937" s="4">
        <f t="shared" si="248"/>
        <v>5.9256385000754292</v>
      </c>
      <c r="D3937" s="34">
        <f t="shared" si="249"/>
        <v>0.12059200267482154</v>
      </c>
    </row>
    <row r="3938" spans="1:4">
      <c r="A3938" s="7">
        <f t="shared" si="247"/>
        <v>1965.5</v>
      </c>
      <c r="B3938" s="4">
        <f t="shared" si="246"/>
        <v>0.3564868886541086</v>
      </c>
      <c r="C3938" s="4">
        <f t="shared" si="248"/>
        <v>5.9290496974243236</v>
      </c>
      <c r="D3938" s="34">
        <f t="shared" si="249"/>
        <v>0.12062581328417754</v>
      </c>
    </row>
    <row r="3939" spans="1:4">
      <c r="A3939" s="7">
        <f t="shared" si="247"/>
        <v>1966</v>
      </c>
      <c r="B3939" s="4">
        <f t="shared" si="246"/>
        <v>0.35659210524878815</v>
      </c>
      <c r="C3939" s="4">
        <f t="shared" si="248"/>
        <v>5.9324625749457223</v>
      </c>
      <c r="D3939" s="34">
        <f t="shared" si="249"/>
        <v>0.12065963535421491</v>
      </c>
    </row>
    <row r="3940" spans="1:4">
      <c r="A3940" s="7">
        <f t="shared" si="247"/>
        <v>1966.5</v>
      </c>
      <c r="B3940" s="4">
        <f t="shared" si="246"/>
        <v>0.35669733000464632</v>
      </c>
      <c r="C3940" s="4">
        <f t="shared" si="248"/>
        <v>5.9358771334671845</v>
      </c>
      <c r="D3940" s="34">
        <f t="shared" si="249"/>
        <v>0.12069346888908294</v>
      </c>
    </row>
    <row r="3941" spans="1:4">
      <c r="A3941" s="7">
        <f t="shared" si="247"/>
        <v>1967</v>
      </c>
      <c r="B3941" s="4">
        <f t="shared" si="246"/>
        <v>0.35680256292231594</v>
      </c>
      <c r="C3941" s="4">
        <f t="shared" si="248"/>
        <v>5.9392933738166764</v>
      </c>
      <c r="D3941" s="34">
        <f t="shared" si="249"/>
        <v>0.12072731389293251</v>
      </c>
    </row>
    <row r="3942" spans="1:4">
      <c r="A3942" s="7">
        <f t="shared" si="247"/>
        <v>1967.5</v>
      </c>
      <c r="B3942" s="4">
        <f t="shared" si="246"/>
        <v>0.35690780400243072</v>
      </c>
      <c r="C3942" s="4">
        <f t="shared" si="248"/>
        <v>5.9427112968225817</v>
      </c>
      <c r="D3942" s="34">
        <f t="shared" si="249"/>
        <v>0.12076117036991607</v>
      </c>
    </row>
    <row r="3943" spans="1:4">
      <c r="A3943" s="7">
        <f t="shared" si="247"/>
        <v>1968</v>
      </c>
      <c r="B3943" s="4">
        <f t="shared" si="246"/>
        <v>0.35701305324562305</v>
      </c>
      <c r="C3943" s="4">
        <f t="shared" si="248"/>
        <v>5.9461309033136818</v>
      </c>
      <c r="D3943" s="34">
        <f t="shared" si="249"/>
        <v>0.12079503832418781</v>
      </c>
    </row>
    <row r="3944" spans="1:4">
      <c r="A3944" s="7">
        <f t="shared" si="247"/>
        <v>1968.5</v>
      </c>
      <c r="B3944" s="4">
        <f t="shared" si="246"/>
        <v>0.35711831065252642</v>
      </c>
      <c r="C3944" s="4">
        <f t="shared" si="248"/>
        <v>5.9495521941191756</v>
      </c>
      <c r="D3944" s="34">
        <f t="shared" si="249"/>
        <v>0.12082891775990333</v>
      </c>
    </row>
    <row r="3945" spans="1:4">
      <c r="A3945" s="7">
        <f t="shared" si="247"/>
        <v>1969</v>
      </c>
      <c r="B3945" s="4">
        <f t="shared" si="246"/>
        <v>0.3572235762237741</v>
      </c>
      <c r="C3945" s="4">
        <f t="shared" si="248"/>
        <v>5.9529751700686617</v>
      </c>
      <c r="D3945" s="34">
        <f t="shared" si="249"/>
        <v>0.12086280868121976</v>
      </c>
    </row>
    <row r="3946" spans="1:4">
      <c r="A3946" s="7">
        <f t="shared" si="247"/>
        <v>1969.5</v>
      </c>
      <c r="B3946" s="4">
        <f t="shared" si="246"/>
        <v>0.35732884995999914</v>
      </c>
      <c r="C3946" s="4">
        <f t="shared" si="248"/>
        <v>5.9563998319921563</v>
      </c>
      <c r="D3946" s="34">
        <f t="shared" si="249"/>
        <v>0.12089671109229599</v>
      </c>
    </row>
    <row r="3947" spans="1:4">
      <c r="A3947" s="7">
        <f t="shared" si="247"/>
        <v>1970</v>
      </c>
      <c r="B3947" s="4">
        <f t="shared" si="246"/>
        <v>0.35743413186183526</v>
      </c>
      <c r="C3947" s="4">
        <f t="shared" si="248"/>
        <v>5.9598261807200741</v>
      </c>
      <c r="D3947" s="34">
        <f t="shared" si="249"/>
        <v>0.12093062499729211</v>
      </c>
    </row>
    <row r="3948" spans="1:4">
      <c r="A3948" s="7">
        <f t="shared" si="247"/>
        <v>1970.5</v>
      </c>
      <c r="B3948" s="4">
        <f t="shared" si="246"/>
        <v>0.35753942192991528</v>
      </c>
      <c r="C3948" s="4">
        <f t="shared" si="248"/>
        <v>5.9632542170832501</v>
      </c>
      <c r="D3948" s="34">
        <f t="shared" si="249"/>
        <v>0.1209645504003703</v>
      </c>
    </row>
    <row r="3949" spans="1:4">
      <c r="A3949" s="7">
        <f t="shared" si="247"/>
        <v>1971</v>
      </c>
      <c r="B3949" s="4">
        <f t="shared" si="246"/>
        <v>0.35764472016487314</v>
      </c>
      <c r="C3949" s="4">
        <f t="shared" si="248"/>
        <v>5.9666839419129163</v>
      </c>
      <c r="D3949" s="34">
        <f t="shared" si="249"/>
        <v>0.12099848730569374</v>
      </c>
    </row>
    <row r="3950" spans="1:4">
      <c r="A3950" s="7">
        <f t="shared" si="247"/>
        <v>1971.5</v>
      </c>
      <c r="B3950" s="4">
        <f t="shared" si="246"/>
        <v>0.35775002656734212</v>
      </c>
      <c r="C3950" s="4">
        <f t="shared" si="248"/>
        <v>5.9701153560407256</v>
      </c>
      <c r="D3950" s="34">
        <f t="shared" si="249"/>
        <v>0.12103243571742753</v>
      </c>
    </row>
    <row r="3951" spans="1:4">
      <c r="A3951" s="7">
        <f t="shared" si="247"/>
        <v>1972</v>
      </c>
      <c r="B3951" s="4">
        <f t="shared" si="246"/>
        <v>0.3578553411379557</v>
      </c>
      <c r="C3951" s="4">
        <f t="shared" si="248"/>
        <v>5.9735484602987361</v>
      </c>
      <c r="D3951" s="34">
        <f t="shared" si="249"/>
        <v>0.12106639563973835</v>
      </c>
    </row>
    <row r="3952" spans="1:4">
      <c r="A3952" s="7">
        <f t="shared" si="247"/>
        <v>1972.5</v>
      </c>
      <c r="B3952" s="4">
        <f t="shared" si="246"/>
        <v>0.35796066387734737</v>
      </c>
      <c r="C3952" s="4">
        <f t="shared" si="248"/>
        <v>5.9769832555194089</v>
      </c>
      <c r="D3952" s="34">
        <f t="shared" si="249"/>
        <v>0.12110036707679422</v>
      </c>
    </row>
    <row r="3953" spans="1:4">
      <c r="A3953" s="7">
        <f t="shared" si="247"/>
        <v>1973</v>
      </c>
      <c r="B3953" s="4">
        <f t="shared" si="246"/>
        <v>0.35806599478615087</v>
      </c>
      <c r="C3953" s="4">
        <f t="shared" si="248"/>
        <v>5.9804197425356289</v>
      </c>
      <c r="D3953" s="34">
        <f t="shared" si="249"/>
        <v>0.12113435003276497</v>
      </c>
    </row>
    <row r="3954" spans="1:4">
      <c r="A3954" s="7">
        <f t="shared" si="247"/>
        <v>1973.5</v>
      </c>
      <c r="B3954" s="4">
        <f t="shared" si="246"/>
        <v>0.35817133386499966</v>
      </c>
      <c r="C3954" s="4">
        <f t="shared" si="248"/>
        <v>5.9838579221806762</v>
      </c>
      <c r="D3954" s="34">
        <f t="shared" si="249"/>
        <v>0.1211683445118218</v>
      </c>
    </row>
    <row r="3955" spans="1:4">
      <c r="A3955" s="7">
        <f t="shared" si="247"/>
        <v>1974</v>
      </c>
      <c r="B3955" s="4">
        <f t="shared" si="246"/>
        <v>0.35827668111452793</v>
      </c>
      <c r="C3955" s="4">
        <f t="shared" si="248"/>
        <v>5.9872977952882565</v>
      </c>
      <c r="D3955" s="34">
        <f t="shared" si="249"/>
        <v>0.12120235051813757</v>
      </c>
    </row>
    <row r="3956" spans="1:4">
      <c r="A3956" s="7">
        <f t="shared" si="247"/>
        <v>1974.5</v>
      </c>
      <c r="B3956" s="4">
        <f t="shared" si="246"/>
        <v>0.35838203653536893</v>
      </c>
      <c r="C3956" s="4">
        <f t="shared" si="248"/>
        <v>5.9907393626924694</v>
      </c>
      <c r="D3956" s="34">
        <f t="shared" si="249"/>
        <v>0.12123636805588674</v>
      </c>
    </row>
    <row r="3957" spans="1:4">
      <c r="A3957" s="7">
        <f t="shared" si="247"/>
        <v>1975</v>
      </c>
      <c r="B3957" s="4">
        <f t="shared" si="246"/>
        <v>0.35848740012815661</v>
      </c>
      <c r="C3957" s="4">
        <f t="shared" si="248"/>
        <v>5.9941826252278441</v>
      </c>
      <c r="D3957" s="34">
        <f t="shared" si="249"/>
        <v>0.12127039712924537</v>
      </c>
    </row>
    <row r="3958" spans="1:4">
      <c r="A3958" s="7">
        <f t="shared" si="247"/>
        <v>1975.5</v>
      </c>
      <c r="B3958" s="4">
        <f t="shared" si="246"/>
        <v>0.35859277189352512</v>
      </c>
      <c r="C3958" s="4">
        <f t="shared" si="248"/>
        <v>5.9976275837293036</v>
      </c>
      <c r="D3958" s="34">
        <f t="shared" si="249"/>
        <v>0.12130443774239083</v>
      </c>
    </row>
    <row r="3959" spans="1:4">
      <c r="A3959" s="7">
        <f t="shared" si="247"/>
        <v>1976</v>
      </c>
      <c r="B3959" s="4">
        <f t="shared" si="246"/>
        <v>0.35869815183210796</v>
      </c>
      <c r="C3959" s="4">
        <f t="shared" si="248"/>
        <v>6.0010742390321958</v>
      </c>
      <c r="D3959" s="34">
        <f t="shared" si="249"/>
        <v>0.12133848989950252</v>
      </c>
    </row>
    <row r="3960" spans="1:4">
      <c r="A3960" s="7">
        <f t="shared" si="247"/>
        <v>1976.5</v>
      </c>
      <c r="B3960" s="4">
        <f t="shared" si="246"/>
        <v>0.35880353994453951</v>
      </c>
      <c r="C3960" s="4">
        <f t="shared" si="248"/>
        <v>6.0045225919722682</v>
      </c>
      <c r="D3960" s="34">
        <f t="shared" si="249"/>
        <v>0.12137255360476086</v>
      </c>
    </row>
    <row r="3961" spans="1:4">
      <c r="A3961" s="7">
        <f t="shared" si="247"/>
        <v>1977</v>
      </c>
      <c r="B3961" s="4">
        <f t="shared" si="246"/>
        <v>0.35890893623145326</v>
      </c>
      <c r="C3961" s="4">
        <f t="shared" si="248"/>
        <v>6.0079726433856901</v>
      </c>
      <c r="D3961" s="34">
        <f t="shared" si="249"/>
        <v>0.12140662886234846</v>
      </c>
    </row>
    <row r="3962" spans="1:4">
      <c r="A3962" s="7">
        <f t="shared" si="247"/>
        <v>1977.5</v>
      </c>
      <c r="B3962" s="4">
        <f t="shared" si="246"/>
        <v>0.35901434069348359</v>
      </c>
      <c r="C3962" s="4">
        <f t="shared" si="248"/>
        <v>6.011424394109036</v>
      </c>
      <c r="D3962" s="34">
        <f t="shared" si="249"/>
        <v>0.12144071567644898</v>
      </c>
    </row>
    <row r="3963" spans="1:4">
      <c r="A3963" s="7">
        <f t="shared" si="247"/>
        <v>1978</v>
      </c>
      <c r="B3963" s="4">
        <f t="shared" si="246"/>
        <v>0.35911975333126467</v>
      </c>
      <c r="C3963" s="4">
        <f t="shared" si="248"/>
        <v>6.0148778449792921</v>
      </c>
      <c r="D3963" s="34">
        <f t="shared" si="249"/>
        <v>0.12147481405124778</v>
      </c>
    </row>
    <row r="3964" spans="1:4">
      <c r="A3964" s="7">
        <f t="shared" si="247"/>
        <v>1978.5</v>
      </c>
      <c r="B3964" s="4">
        <f t="shared" si="246"/>
        <v>0.35922517414543065</v>
      </c>
      <c r="C3964" s="4">
        <f t="shared" si="248"/>
        <v>6.0183329968338661</v>
      </c>
      <c r="D3964" s="34">
        <f t="shared" si="249"/>
        <v>0.12150892399093201</v>
      </c>
    </row>
    <row r="3965" spans="1:4">
      <c r="A3965" s="7">
        <f t="shared" si="247"/>
        <v>1979</v>
      </c>
      <c r="B3965" s="4">
        <f t="shared" si="246"/>
        <v>0.35933060313661547</v>
      </c>
      <c r="C3965" s="4">
        <f t="shared" si="248"/>
        <v>6.0217898505105643</v>
      </c>
      <c r="D3965" s="34">
        <f t="shared" si="249"/>
        <v>0.12154304549969022</v>
      </c>
    </row>
    <row r="3966" spans="1:4">
      <c r="A3966" s="7">
        <f t="shared" si="247"/>
        <v>1979.5</v>
      </c>
      <c r="B3966" s="4">
        <f t="shared" si="246"/>
        <v>0.35943604030545351</v>
      </c>
      <c r="C3966" s="4">
        <f t="shared" si="248"/>
        <v>6.0252484068476191</v>
      </c>
      <c r="D3966" s="34">
        <f t="shared" si="249"/>
        <v>0.12157717858171263</v>
      </c>
    </row>
    <row r="3967" spans="1:4">
      <c r="A3967" s="7">
        <f t="shared" si="247"/>
        <v>1980</v>
      </c>
      <c r="B3967" s="4">
        <f t="shared" si="246"/>
        <v>0.35954148565257915</v>
      </c>
      <c r="C3967" s="4">
        <f t="shared" si="248"/>
        <v>6.0287086666836638</v>
      </c>
      <c r="D3967" s="34">
        <f t="shared" si="249"/>
        <v>0.12161132324119082</v>
      </c>
    </row>
    <row r="3968" spans="1:4">
      <c r="A3968" s="7">
        <f t="shared" si="247"/>
        <v>1980.5</v>
      </c>
      <c r="B3968" s="4">
        <f t="shared" si="246"/>
        <v>0.359646939178627</v>
      </c>
      <c r="C3968" s="4">
        <f t="shared" si="248"/>
        <v>6.0321706308577543</v>
      </c>
      <c r="D3968" s="34">
        <f t="shared" si="249"/>
        <v>0.12164547948231814</v>
      </c>
    </row>
    <row r="3969" spans="1:4">
      <c r="A3969" s="7">
        <f t="shared" si="247"/>
        <v>1981</v>
      </c>
      <c r="B3969" s="4">
        <f t="shared" si="246"/>
        <v>0.35975240088423077</v>
      </c>
      <c r="C3969" s="4">
        <f t="shared" si="248"/>
        <v>6.0356343002093533</v>
      </c>
      <c r="D3969" s="34">
        <f t="shared" si="249"/>
        <v>0.12167964730928962</v>
      </c>
    </row>
    <row r="3970" spans="1:4">
      <c r="A3970" s="7">
        <f t="shared" si="247"/>
        <v>1981.5</v>
      </c>
      <c r="B3970" s="4">
        <f t="shared" si="246"/>
        <v>0.35985787077002551</v>
      </c>
      <c r="C3970" s="4">
        <f t="shared" si="248"/>
        <v>6.0390996755783446</v>
      </c>
      <c r="D3970" s="34">
        <f t="shared" si="249"/>
        <v>0.12171382672630164</v>
      </c>
    </row>
    <row r="3971" spans="1:4">
      <c r="A3971" s="7">
        <f t="shared" si="247"/>
        <v>1982</v>
      </c>
      <c r="B3971" s="4">
        <f t="shared" si="246"/>
        <v>0.3599633488366456</v>
      </c>
      <c r="C3971" s="4">
        <f t="shared" si="248"/>
        <v>6.0425667578050133</v>
      </c>
      <c r="D3971" s="34">
        <f t="shared" si="249"/>
        <v>0.12174801773755213</v>
      </c>
    </row>
    <row r="3972" spans="1:4">
      <c r="A3972" s="7">
        <f t="shared" si="247"/>
        <v>1982.5</v>
      </c>
      <c r="B3972" s="4">
        <f t="shared" si="246"/>
        <v>0.36006883508472542</v>
      </c>
      <c r="C3972" s="4">
        <f t="shared" si="248"/>
        <v>6.0460355477300736</v>
      </c>
      <c r="D3972" s="34">
        <f t="shared" si="249"/>
        <v>0.12178222034724094</v>
      </c>
    </row>
    <row r="3973" spans="1:4">
      <c r="A3973" s="7">
        <f t="shared" si="247"/>
        <v>1983</v>
      </c>
      <c r="B3973" s="4">
        <f t="shared" si="246"/>
        <v>0.36017432951489958</v>
      </c>
      <c r="C3973" s="4">
        <f t="shared" si="248"/>
        <v>6.0495060461946384</v>
      </c>
      <c r="D3973" s="34">
        <f t="shared" si="249"/>
        <v>0.12181643455956909</v>
      </c>
    </row>
    <row r="3974" spans="1:4">
      <c r="A3974" s="7">
        <f t="shared" si="247"/>
        <v>1983.5</v>
      </c>
      <c r="B3974" s="4">
        <f t="shared" si="246"/>
        <v>0.3602798321278029</v>
      </c>
      <c r="C3974" s="4">
        <f t="shared" si="248"/>
        <v>6.052978254040247</v>
      </c>
      <c r="D3974" s="34">
        <f t="shared" si="249"/>
        <v>0.12185066037873947</v>
      </c>
    </row>
    <row r="3975" spans="1:4">
      <c r="A3975" s="7">
        <f t="shared" si="247"/>
        <v>1984</v>
      </c>
      <c r="B3975" s="4">
        <f t="shared" si="246"/>
        <v>0.36038534292406998</v>
      </c>
      <c r="C3975" s="4">
        <f t="shared" si="248"/>
        <v>6.05645217210885</v>
      </c>
      <c r="D3975" s="34">
        <f t="shared" si="249"/>
        <v>0.12188489780895645</v>
      </c>
    </row>
    <row r="3976" spans="1:4">
      <c r="A3976" s="7">
        <f t="shared" si="247"/>
        <v>1984.5</v>
      </c>
      <c r="B3976" s="4">
        <f t="shared" si="246"/>
        <v>0.36049086190433566</v>
      </c>
      <c r="C3976" s="4">
        <f t="shared" si="248"/>
        <v>6.0599278012428064</v>
      </c>
      <c r="D3976" s="34">
        <f t="shared" si="249"/>
        <v>0.12191914685442588</v>
      </c>
    </row>
    <row r="3977" spans="1:4">
      <c r="A3977" s="7">
        <f t="shared" si="247"/>
        <v>1985</v>
      </c>
      <c r="B3977" s="4">
        <f t="shared" si="246"/>
        <v>0.36059638906923452</v>
      </c>
      <c r="C3977" s="4">
        <f t="shared" si="248"/>
        <v>6.0634051422848998</v>
      </c>
      <c r="D3977" s="34">
        <f t="shared" si="249"/>
        <v>0.12195340751935545</v>
      </c>
    </row>
    <row r="3978" spans="1:4">
      <c r="A3978" s="7">
        <f t="shared" si="247"/>
        <v>1985.5</v>
      </c>
      <c r="B3978" s="4">
        <f t="shared" ref="B3978:B4041" si="250">(EXP($B$3*A3978*10^6))-1</f>
        <v>0.36070192441940163</v>
      </c>
      <c r="C3978" s="4">
        <f t="shared" si="248"/>
        <v>6.0668841960783197</v>
      </c>
      <c r="D3978" s="34">
        <f t="shared" si="249"/>
        <v>0.12198767980795412</v>
      </c>
    </row>
    <row r="3979" spans="1:4">
      <c r="A3979" s="7">
        <f t="shared" si="247"/>
        <v>1986</v>
      </c>
      <c r="B3979" s="4">
        <f t="shared" si="250"/>
        <v>0.36080746795547181</v>
      </c>
      <c r="C3979" s="4">
        <f t="shared" si="248"/>
        <v>6.0703649634666803</v>
      </c>
      <c r="D3979" s="34">
        <f t="shared" si="249"/>
        <v>0.12202196372443269</v>
      </c>
    </row>
    <row r="3980" spans="1:4">
      <c r="A3980" s="7">
        <f t="shared" si="247"/>
        <v>1986.5</v>
      </c>
      <c r="B3980" s="4">
        <f t="shared" si="250"/>
        <v>0.36091301967807987</v>
      </c>
      <c r="C3980" s="4">
        <f t="shared" si="248"/>
        <v>6.0738474452939997</v>
      </c>
      <c r="D3980" s="34">
        <f t="shared" si="249"/>
        <v>0.12205625927300337</v>
      </c>
    </row>
    <row r="3981" spans="1:4">
      <c r="A3981" s="7">
        <f t="shared" si="247"/>
        <v>1987</v>
      </c>
      <c r="B3981" s="4">
        <f t="shared" si="250"/>
        <v>0.3610185795878611</v>
      </c>
      <c r="C3981" s="4">
        <f t="shared" si="248"/>
        <v>6.0773316424047268</v>
      </c>
      <c r="D3981" s="34">
        <f t="shared" si="249"/>
        <v>0.12209056645788013</v>
      </c>
    </row>
    <row r="3982" spans="1:4">
      <c r="A3982" s="7">
        <f t="shared" ref="A3982:A4045" si="251">A3981+0.5</f>
        <v>1987.5</v>
      </c>
      <c r="B3982" s="4">
        <f t="shared" si="250"/>
        <v>0.36112414768545009</v>
      </c>
      <c r="C3982" s="4">
        <f t="shared" ref="C3982:C4045" si="252">(EXP($B$4*A3982*10^6))-1</f>
        <v>6.0808175556437103</v>
      </c>
      <c r="D3982" s="34">
        <f t="shared" ref="D3982:D4045" si="253">(1/137.88)*(C3982/B3982)</f>
        <v>0.12212488528327838</v>
      </c>
    </row>
    <row r="3983" spans="1:4">
      <c r="A3983" s="7">
        <f t="shared" si="251"/>
        <v>1988</v>
      </c>
      <c r="B3983" s="4">
        <f t="shared" si="250"/>
        <v>0.36122972397148234</v>
      </c>
      <c r="C3983" s="4">
        <f t="shared" si="252"/>
        <v>6.0843051858562296</v>
      </c>
      <c r="D3983" s="34">
        <f t="shared" si="253"/>
        <v>0.12215921575341518</v>
      </c>
    </row>
    <row r="3984" spans="1:4">
      <c r="A3984" s="7">
        <f t="shared" si="251"/>
        <v>1988.5</v>
      </c>
      <c r="B3984" s="4">
        <f t="shared" si="250"/>
        <v>0.3613353084465929</v>
      </c>
      <c r="C3984" s="4">
        <f t="shared" si="252"/>
        <v>6.0877945338879664</v>
      </c>
      <c r="D3984" s="34">
        <f t="shared" si="253"/>
        <v>0.12219355787250905</v>
      </c>
    </row>
    <row r="3985" spans="1:4">
      <c r="A3985" s="7">
        <f t="shared" si="251"/>
        <v>1989</v>
      </c>
      <c r="B3985" s="4">
        <f t="shared" si="250"/>
        <v>0.3614409011114168</v>
      </c>
      <c r="C3985" s="4">
        <f t="shared" si="252"/>
        <v>6.0912856005850333</v>
      </c>
      <c r="D3985" s="34">
        <f t="shared" si="253"/>
        <v>0.12222791164478039</v>
      </c>
    </row>
    <row r="3986" spans="1:4">
      <c r="A3986" s="7">
        <f t="shared" si="251"/>
        <v>1989.5</v>
      </c>
      <c r="B3986" s="4">
        <f t="shared" si="250"/>
        <v>0.36154650196658955</v>
      </c>
      <c r="C3986" s="4">
        <f t="shared" si="252"/>
        <v>6.0947783867939478</v>
      </c>
      <c r="D3986" s="34">
        <f t="shared" si="253"/>
        <v>0.12226227707445082</v>
      </c>
    </row>
    <row r="3987" spans="1:4">
      <c r="A3987" s="7">
        <f t="shared" si="251"/>
        <v>1990</v>
      </c>
      <c r="B3987" s="4">
        <f t="shared" si="250"/>
        <v>0.36165211101274619</v>
      </c>
      <c r="C3987" s="4">
        <f t="shared" si="252"/>
        <v>6.0982728933616492</v>
      </c>
      <c r="D3987" s="34">
        <f t="shared" si="253"/>
        <v>0.12229665416574385</v>
      </c>
    </row>
    <row r="3988" spans="1:4">
      <c r="A3988" s="7">
        <f t="shared" si="251"/>
        <v>1990.5</v>
      </c>
      <c r="B3988" s="4">
        <f t="shared" si="250"/>
        <v>0.36175772825052221</v>
      </c>
      <c r="C3988" s="4">
        <f t="shared" si="252"/>
        <v>6.1017691211354972</v>
      </c>
      <c r="D3988" s="34">
        <f t="shared" si="253"/>
        <v>0.12233104292288445</v>
      </c>
    </row>
    <row r="3989" spans="1:4">
      <c r="A3989" s="7">
        <f t="shared" si="251"/>
        <v>1991</v>
      </c>
      <c r="B3989" s="4">
        <f t="shared" si="250"/>
        <v>0.36186335368055289</v>
      </c>
      <c r="C3989" s="4">
        <f t="shared" si="252"/>
        <v>6.1052670709632606</v>
      </c>
      <c r="D3989" s="34">
        <f t="shared" si="253"/>
        <v>0.12236544335009915</v>
      </c>
    </row>
    <row r="3990" spans="1:4">
      <c r="A3990" s="7">
        <f t="shared" si="251"/>
        <v>1991.5</v>
      </c>
      <c r="B3990" s="4">
        <f t="shared" si="250"/>
        <v>0.36196898730347371</v>
      </c>
      <c r="C3990" s="4">
        <f t="shared" si="252"/>
        <v>6.1087667436931357</v>
      </c>
      <c r="D3990" s="34">
        <f t="shared" si="253"/>
        <v>0.1223998554516162</v>
      </c>
    </row>
    <row r="3991" spans="1:4">
      <c r="A3991" s="7">
        <f t="shared" si="251"/>
        <v>1992</v>
      </c>
      <c r="B3991" s="4">
        <f t="shared" si="250"/>
        <v>0.36207462911992017</v>
      </c>
      <c r="C3991" s="4">
        <f t="shared" si="252"/>
        <v>6.1122681401737262</v>
      </c>
      <c r="D3991" s="34">
        <f t="shared" si="253"/>
        <v>0.12243427923166522</v>
      </c>
    </row>
    <row r="3992" spans="1:4">
      <c r="A3992" s="7">
        <f t="shared" si="251"/>
        <v>1992.5</v>
      </c>
      <c r="B3992" s="4">
        <f t="shared" si="250"/>
        <v>0.36218027913052775</v>
      </c>
      <c r="C3992" s="4">
        <f t="shared" si="252"/>
        <v>6.1157712612540633</v>
      </c>
      <c r="D3992" s="34">
        <f t="shared" si="253"/>
        <v>0.12246871469447769</v>
      </c>
    </row>
    <row r="3993" spans="1:4">
      <c r="A3993" s="7">
        <f t="shared" si="251"/>
        <v>1993</v>
      </c>
      <c r="B3993" s="4">
        <f t="shared" si="250"/>
        <v>0.36228593733593217</v>
      </c>
      <c r="C3993" s="4">
        <f t="shared" si="252"/>
        <v>6.1192761077835893</v>
      </c>
      <c r="D3993" s="34">
        <f t="shared" si="253"/>
        <v>0.12250316184428645</v>
      </c>
    </row>
    <row r="3994" spans="1:4">
      <c r="A3994" s="7">
        <f t="shared" si="251"/>
        <v>1993.5</v>
      </c>
      <c r="B3994" s="4">
        <f t="shared" si="250"/>
        <v>0.36239160373676893</v>
      </c>
      <c r="C3994" s="4">
        <f t="shared" si="252"/>
        <v>6.1227826806121719</v>
      </c>
      <c r="D3994" s="34">
        <f t="shared" si="253"/>
        <v>0.1225376206853261</v>
      </c>
    </row>
    <row r="3995" spans="1:4">
      <c r="A3995" s="7">
        <f t="shared" si="251"/>
        <v>1994</v>
      </c>
      <c r="B3995" s="4">
        <f t="shared" si="250"/>
        <v>0.36249727833367373</v>
      </c>
      <c r="C3995" s="4">
        <f t="shared" si="252"/>
        <v>6.1262909805900874</v>
      </c>
      <c r="D3995" s="34">
        <f t="shared" si="253"/>
        <v>0.1225720912218327</v>
      </c>
    </row>
    <row r="3996" spans="1:4">
      <c r="A3996" s="7">
        <f t="shared" si="251"/>
        <v>1994.5</v>
      </c>
      <c r="B3996" s="4">
        <f t="shared" si="250"/>
        <v>0.3626029611272823</v>
      </c>
      <c r="C3996" s="4">
        <f t="shared" si="252"/>
        <v>6.1298010085680428</v>
      </c>
      <c r="D3996" s="34">
        <f t="shared" si="253"/>
        <v>0.12260657345804411</v>
      </c>
    </row>
    <row r="3997" spans="1:4">
      <c r="A3997" s="7">
        <f t="shared" si="251"/>
        <v>1995</v>
      </c>
      <c r="B3997" s="4">
        <f t="shared" si="250"/>
        <v>0.36270865211823056</v>
      </c>
      <c r="C3997" s="4">
        <f t="shared" si="252"/>
        <v>6.133312765397152</v>
      </c>
      <c r="D3997" s="34">
        <f t="shared" si="253"/>
        <v>0.12264106739819941</v>
      </c>
    </row>
    <row r="3998" spans="1:4">
      <c r="A3998" s="7">
        <f t="shared" si="251"/>
        <v>1995.5</v>
      </c>
      <c r="B3998" s="4">
        <f t="shared" si="250"/>
        <v>0.36281435130715423</v>
      </c>
      <c r="C3998" s="4">
        <f t="shared" si="252"/>
        <v>6.1368262519289596</v>
      </c>
      <c r="D3998" s="34">
        <f t="shared" si="253"/>
        <v>0.12267557304653971</v>
      </c>
    </row>
    <row r="3999" spans="1:4">
      <c r="A3999" s="7">
        <f t="shared" si="251"/>
        <v>1996</v>
      </c>
      <c r="B3999" s="4">
        <f t="shared" si="250"/>
        <v>0.36292005869468902</v>
      </c>
      <c r="C3999" s="4">
        <f t="shared" si="252"/>
        <v>6.1403414690154223</v>
      </c>
      <c r="D3999" s="34">
        <f t="shared" si="253"/>
        <v>0.12271009040730753</v>
      </c>
    </row>
    <row r="4000" spans="1:4">
      <c r="A4000" s="7">
        <f t="shared" si="251"/>
        <v>1996.5</v>
      </c>
      <c r="B4000" s="4">
        <f t="shared" si="250"/>
        <v>0.36302577428147109</v>
      </c>
      <c r="C4000" s="4">
        <f t="shared" si="252"/>
        <v>6.1438584175089153</v>
      </c>
      <c r="D4000" s="34">
        <f t="shared" si="253"/>
        <v>0.1227446194847468</v>
      </c>
    </row>
    <row r="4001" spans="1:4">
      <c r="A4001" s="7">
        <f t="shared" si="251"/>
        <v>1997</v>
      </c>
      <c r="B4001" s="4">
        <f t="shared" si="250"/>
        <v>0.36313149806813638</v>
      </c>
      <c r="C4001" s="4">
        <f t="shared" si="252"/>
        <v>6.1473770982622424</v>
      </c>
      <c r="D4001" s="34">
        <f t="shared" si="253"/>
        <v>0.12277916028310339</v>
      </c>
    </row>
    <row r="4002" spans="1:4">
      <c r="A4002" s="7">
        <f t="shared" si="251"/>
        <v>1997.5</v>
      </c>
      <c r="B4002" s="4">
        <f t="shared" si="250"/>
        <v>0.36323723005532105</v>
      </c>
      <c r="C4002" s="4">
        <f t="shared" si="252"/>
        <v>6.1508975121286156</v>
      </c>
      <c r="D4002" s="34">
        <f t="shared" si="253"/>
        <v>0.12281371280662441</v>
      </c>
    </row>
    <row r="4003" spans="1:4">
      <c r="A4003" s="7">
        <f t="shared" si="251"/>
        <v>1998</v>
      </c>
      <c r="B4003" s="4">
        <f t="shared" si="250"/>
        <v>0.3633429702436608</v>
      </c>
      <c r="C4003" s="4">
        <f t="shared" si="252"/>
        <v>6.1544196599616772</v>
      </c>
      <c r="D4003" s="34">
        <f t="shared" si="253"/>
        <v>0.12284827705955896</v>
      </c>
    </row>
    <row r="4004" spans="1:4">
      <c r="A4004" s="7">
        <f t="shared" si="251"/>
        <v>1998.5</v>
      </c>
      <c r="B4004" s="4">
        <f t="shared" si="250"/>
        <v>0.36344871863379202</v>
      </c>
      <c r="C4004" s="4">
        <f t="shared" si="252"/>
        <v>6.1579435426154836</v>
      </c>
      <c r="D4004" s="34">
        <f t="shared" si="253"/>
        <v>0.12288285304615741</v>
      </c>
    </row>
    <row r="4005" spans="1:4">
      <c r="A4005" s="7">
        <f t="shared" si="251"/>
        <v>1999</v>
      </c>
      <c r="B4005" s="4">
        <f t="shared" si="250"/>
        <v>0.36355447522635087</v>
      </c>
      <c r="C4005" s="4">
        <f t="shared" si="252"/>
        <v>6.1614691609445185</v>
      </c>
      <c r="D4005" s="34">
        <f t="shared" si="253"/>
        <v>0.12291744077067199</v>
      </c>
    </row>
    <row r="4006" spans="1:4">
      <c r="A4006" s="7">
        <f t="shared" si="251"/>
        <v>1999.5</v>
      </c>
      <c r="B4006" s="4">
        <f t="shared" si="250"/>
        <v>0.3636602400219735</v>
      </c>
      <c r="C4006" s="4">
        <f t="shared" si="252"/>
        <v>6.1649965158036766</v>
      </c>
      <c r="D4006" s="34">
        <f t="shared" si="253"/>
        <v>0.1229520402373562</v>
      </c>
    </row>
    <row r="4007" spans="1:4">
      <c r="A4007" s="7">
        <f t="shared" si="251"/>
        <v>2000</v>
      </c>
      <c r="B4007" s="4">
        <f t="shared" si="250"/>
        <v>0.36376601302129652</v>
      </c>
      <c r="C4007" s="4">
        <f t="shared" si="252"/>
        <v>6.1685256080482853</v>
      </c>
      <c r="D4007" s="34">
        <f t="shared" si="253"/>
        <v>0.12298665145046545</v>
      </c>
    </row>
    <row r="4008" spans="1:4">
      <c r="A4008" s="7">
        <f t="shared" si="251"/>
        <v>2000.5</v>
      </c>
      <c r="B4008" s="4">
        <f t="shared" si="250"/>
        <v>0.36387179422495564</v>
      </c>
      <c r="C4008" s="4">
        <f t="shared" si="252"/>
        <v>6.1720564385340815</v>
      </c>
      <c r="D4008" s="34">
        <f t="shared" si="253"/>
        <v>0.12302127441425667</v>
      </c>
    </row>
    <row r="4009" spans="1:4">
      <c r="A4009" s="7">
        <f t="shared" si="251"/>
        <v>2001</v>
      </c>
      <c r="B4009" s="4">
        <f t="shared" si="250"/>
        <v>0.36397758363358768</v>
      </c>
      <c r="C4009" s="4">
        <f t="shared" si="252"/>
        <v>6.1755890081172327</v>
      </c>
      <c r="D4009" s="34">
        <f t="shared" si="253"/>
        <v>0.12305590913298831</v>
      </c>
    </row>
    <row r="4010" spans="1:4">
      <c r="A4010" s="7">
        <f t="shared" si="251"/>
        <v>2001.5</v>
      </c>
      <c r="B4010" s="4">
        <f t="shared" si="250"/>
        <v>0.36408338124782902</v>
      </c>
      <c r="C4010" s="4">
        <f t="shared" si="252"/>
        <v>6.1791233176543265</v>
      </c>
      <c r="D4010" s="34">
        <f t="shared" si="253"/>
        <v>0.12309055561092053</v>
      </c>
    </row>
    <row r="4011" spans="1:4">
      <c r="A4011" s="7">
        <f t="shared" si="251"/>
        <v>2002</v>
      </c>
      <c r="B4011" s="4">
        <f t="shared" si="250"/>
        <v>0.36418918706831604</v>
      </c>
      <c r="C4011" s="4">
        <f t="shared" si="252"/>
        <v>6.1826593680023647</v>
      </c>
      <c r="D4011" s="34">
        <f t="shared" si="253"/>
        <v>0.12312521385231488</v>
      </c>
    </row>
    <row r="4012" spans="1:4">
      <c r="A4012" s="7">
        <f t="shared" si="251"/>
        <v>2002.5</v>
      </c>
      <c r="B4012" s="4">
        <f t="shared" si="250"/>
        <v>0.36429500109568513</v>
      </c>
      <c r="C4012" s="4">
        <f t="shared" si="252"/>
        <v>6.1861971600187839</v>
      </c>
      <c r="D4012" s="34">
        <f t="shared" si="253"/>
        <v>0.12315988386143494</v>
      </c>
    </row>
    <row r="4013" spans="1:4">
      <c r="A4013" s="7">
        <f t="shared" si="251"/>
        <v>2003</v>
      </c>
      <c r="B4013" s="4">
        <f t="shared" si="250"/>
        <v>0.36440082333057311</v>
      </c>
      <c r="C4013" s="4">
        <f t="shared" si="252"/>
        <v>6.1897366945614305</v>
      </c>
      <c r="D4013" s="34">
        <f t="shared" si="253"/>
        <v>0.12319456564254537</v>
      </c>
    </row>
    <row r="4014" spans="1:4">
      <c r="A4014" s="7">
        <f t="shared" si="251"/>
        <v>2003.5</v>
      </c>
      <c r="B4014" s="4">
        <f t="shared" si="250"/>
        <v>0.36450665377361657</v>
      </c>
      <c r="C4014" s="4">
        <f t="shared" si="252"/>
        <v>6.1932779724885849</v>
      </c>
      <c r="D4014" s="34">
        <f t="shared" si="253"/>
        <v>0.12322925919991286</v>
      </c>
    </row>
    <row r="4015" spans="1:4">
      <c r="A4015" s="7">
        <f t="shared" si="251"/>
        <v>2004</v>
      </c>
      <c r="B4015" s="4">
        <f t="shared" si="250"/>
        <v>0.36461249242545191</v>
      </c>
      <c r="C4015" s="4">
        <f t="shared" si="252"/>
        <v>6.1968209946589381</v>
      </c>
      <c r="D4015" s="34">
        <f t="shared" si="253"/>
        <v>0.12326396453780544</v>
      </c>
    </row>
    <row r="4016" spans="1:4">
      <c r="A4016" s="7">
        <f t="shared" si="251"/>
        <v>2004.5</v>
      </c>
      <c r="B4016" s="4">
        <f t="shared" si="250"/>
        <v>0.36471833928671615</v>
      </c>
      <c r="C4016" s="4">
        <f t="shared" si="252"/>
        <v>6.2003657619316179</v>
      </c>
      <c r="D4016" s="34">
        <f t="shared" si="253"/>
        <v>0.12329868166049293</v>
      </c>
    </row>
    <row r="4017" spans="1:4">
      <c r="A4017" s="7">
        <f t="shared" si="251"/>
        <v>2005</v>
      </c>
      <c r="B4017" s="4">
        <f t="shared" si="250"/>
        <v>0.36482419435804614</v>
      </c>
      <c r="C4017" s="4">
        <f t="shared" si="252"/>
        <v>6.2039122751661617</v>
      </c>
      <c r="D4017" s="34">
        <f t="shared" si="253"/>
        <v>0.12333341057224652</v>
      </c>
    </row>
    <row r="4018" spans="1:4">
      <c r="A4018" s="7">
        <f t="shared" si="251"/>
        <v>2005.5</v>
      </c>
      <c r="B4018" s="4">
        <f t="shared" si="250"/>
        <v>0.36493005764007824</v>
      </c>
      <c r="C4018" s="4">
        <f t="shared" si="252"/>
        <v>6.207460535222542</v>
      </c>
      <c r="D4018" s="34">
        <f t="shared" si="253"/>
        <v>0.12336815127733941</v>
      </c>
    </row>
    <row r="4019" spans="1:4">
      <c r="A4019" s="7">
        <f t="shared" si="251"/>
        <v>2006</v>
      </c>
      <c r="B4019" s="4">
        <f t="shared" si="250"/>
        <v>0.36503592913344995</v>
      </c>
      <c r="C4019" s="4">
        <f t="shared" si="252"/>
        <v>6.2110105429611426</v>
      </c>
      <c r="D4019" s="34">
        <f t="shared" si="253"/>
        <v>0.12340290378004584</v>
      </c>
    </row>
    <row r="4020" spans="1:4">
      <c r="A4020" s="7">
        <f t="shared" si="251"/>
        <v>2006.5</v>
      </c>
      <c r="B4020" s="4">
        <f t="shared" si="250"/>
        <v>0.36514180883879743</v>
      </c>
      <c r="C4020" s="4">
        <f t="shared" si="252"/>
        <v>6.214562299242786</v>
      </c>
      <c r="D4020" s="34">
        <f t="shared" si="253"/>
        <v>0.12343766808464236</v>
      </c>
    </row>
    <row r="4021" spans="1:4">
      <c r="A4021" s="7">
        <f t="shared" si="251"/>
        <v>2007</v>
      </c>
      <c r="B4021" s="4">
        <f t="shared" si="250"/>
        <v>0.36524769675675817</v>
      </c>
      <c r="C4021" s="4">
        <f t="shared" si="252"/>
        <v>6.2181158049287042</v>
      </c>
      <c r="D4021" s="34">
        <f t="shared" si="253"/>
        <v>0.12347244419540646</v>
      </c>
    </row>
    <row r="4022" spans="1:4">
      <c r="A4022" s="7">
        <f t="shared" si="251"/>
        <v>2007.5</v>
      </c>
      <c r="B4022" s="4">
        <f t="shared" si="250"/>
        <v>0.3653535928879692</v>
      </c>
      <c r="C4022" s="4">
        <f t="shared" si="252"/>
        <v>6.2216710608805608</v>
      </c>
      <c r="D4022" s="34">
        <f t="shared" si="253"/>
        <v>0.12350723211661756</v>
      </c>
    </row>
    <row r="4023" spans="1:4">
      <c r="A4023" s="7">
        <f t="shared" si="251"/>
        <v>2008</v>
      </c>
      <c r="B4023" s="4">
        <f t="shared" si="250"/>
        <v>0.36545949723306737</v>
      </c>
      <c r="C4023" s="4">
        <f t="shared" si="252"/>
        <v>6.2252280679604457</v>
      </c>
      <c r="D4023" s="34">
        <f t="shared" si="253"/>
        <v>0.12354203185255677</v>
      </c>
    </row>
    <row r="4024" spans="1:4">
      <c r="A4024" s="7">
        <f t="shared" si="251"/>
        <v>2008.5</v>
      </c>
      <c r="B4024" s="4">
        <f t="shared" si="250"/>
        <v>0.36556540979268992</v>
      </c>
      <c r="C4024" s="4">
        <f t="shared" si="252"/>
        <v>6.2287868270308664</v>
      </c>
      <c r="D4024" s="34">
        <f t="shared" si="253"/>
        <v>0.12357684340750656</v>
      </c>
    </row>
    <row r="4025" spans="1:4">
      <c r="A4025" s="7">
        <f t="shared" si="251"/>
        <v>2009</v>
      </c>
      <c r="B4025" s="4">
        <f t="shared" si="250"/>
        <v>0.36567133056747392</v>
      </c>
      <c r="C4025" s="4">
        <f t="shared" si="252"/>
        <v>6.2323473389547637</v>
      </c>
      <c r="D4025" s="34">
        <f t="shared" si="253"/>
        <v>0.12361166678575131</v>
      </c>
    </row>
    <row r="4026" spans="1:4">
      <c r="A4026" s="7">
        <f t="shared" si="251"/>
        <v>2009.5</v>
      </c>
      <c r="B4026" s="4">
        <f t="shared" si="250"/>
        <v>0.36577725955805662</v>
      </c>
      <c r="C4026" s="4">
        <f t="shared" si="252"/>
        <v>6.235909604595494</v>
      </c>
      <c r="D4026" s="34">
        <f t="shared" si="253"/>
        <v>0.12364650199157672</v>
      </c>
    </row>
    <row r="4027" spans="1:4">
      <c r="A4027" s="7">
        <f t="shared" si="251"/>
        <v>2010</v>
      </c>
      <c r="B4027" s="4">
        <f t="shared" si="250"/>
        <v>0.3658831967650753</v>
      </c>
      <c r="C4027" s="4">
        <f t="shared" si="252"/>
        <v>6.2394736248168483</v>
      </c>
      <c r="D4027" s="34">
        <f t="shared" si="253"/>
        <v>0.12368134902927036</v>
      </c>
    </row>
    <row r="4028" spans="1:4">
      <c r="A4028" s="7">
        <f t="shared" si="251"/>
        <v>2010.5</v>
      </c>
      <c r="B4028" s="4">
        <f t="shared" si="250"/>
        <v>0.36598914218916723</v>
      </c>
      <c r="C4028" s="4">
        <f t="shared" si="252"/>
        <v>6.2430394004830347</v>
      </c>
      <c r="D4028" s="34">
        <f t="shared" si="253"/>
        <v>0.12371620790312117</v>
      </c>
    </row>
    <row r="4029" spans="1:4">
      <c r="A4029" s="7">
        <f t="shared" si="251"/>
        <v>2011</v>
      </c>
      <c r="B4029" s="4">
        <f t="shared" si="250"/>
        <v>0.36609509583096966</v>
      </c>
      <c r="C4029" s="4">
        <f t="shared" si="252"/>
        <v>6.2466069324586977</v>
      </c>
      <c r="D4029" s="34">
        <f t="shared" si="253"/>
        <v>0.12375107861742003</v>
      </c>
    </row>
    <row r="4030" spans="1:4">
      <c r="A4030" s="7">
        <f t="shared" si="251"/>
        <v>2011.5</v>
      </c>
      <c r="B4030" s="4">
        <f t="shared" si="250"/>
        <v>0.36620105769112055</v>
      </c>
      <c r="C4030" s="4">
        <f t="shared" si="252"/>
        <v>6.2501762216088927</v>
      </c>
      <c r="D4030" s="34">
        <f t="shared" si="253"/>
        <v>0.12378596117645888</v>
      </c>
    </row>
    <row r="4031" spans="1:4">
      <c r="A4031" s="7">
        <f t="shared" si="251"/>
        <v>2012</v>
      </c>
      <c r="B4031" s="4">
        <f t="shared" si="250"/>
        <v>0.3663070277702567</v>
      </c>
      <c r="C4031" s="4">
        <f t="shared" si="252"/>
        <v>6.2537472687991169</v>
      </c>
      <c r="D4031" s="34">
        <f t="shared" si="253"/>
        <v>0.12382085558453197</v>
      </c>
    </row>
    <row r="4032" spans="1:4">
      <c r="A4032" s="7">
        <f t="shared" si="251"/>
        <v>2012.5</v>
      </c>
      <c r="B4032" s="4">
        <f t="shared" si="250"/>
        <v>0.36641300606901583</v>
      </c>
      <c r="C4032" s="4">
        <f t="shared" si="252"/>
        <v>6.2573200748952793</v>
      </c>
      <c r="D4032" s="34">
        <f t="shared" si="253"/>
        <v>0.12385576184593468</v>
      </c>
    </row>
    <row r="4033" spans="1:4">
      <c r="A4033" s="7">
        <f t="shared" si="251"/>
        <v>2013</v>
      </c>
      <c r="B4033" s="4">
        <f t="shared" si="250"/>
        <v>0.36651899258803566</v>
      </c>
      <c r="C4033" s="4">
        <f t="shared" si="252"/>
        <v>6.2608946407637287</v>
      </c>
      <c r="D4033" s="34">
        <f t="shared" si="253"/>
        <v>0.12389067996496418</v>
      </c>
    </row>
    <row r="4034" spans="1:4">
      <c r="A4034" s="7">
        <f t="shared" si="251"/>
        <v>2013.5</v>
      </c>
      <c r="B4034" s="4">
        <f t="shared" si="250"/>
        <v>0.36662498732795368</v>
      </c>
      <c r="C4034" s="4">
        <f t="shared" si="252"/>
        <v>6.2644709672712322</v>
      </c>
      <c r="D4034" s="34">
        <f t="shared" si="253"/>
        <v>0.12392560994591924</v>
      </c>
    </row>
    <row r="4035" spans="1:4">
      <c r="A4035" s="7">
        <f t="shared" si="251"/>
        <v>2014</v>
      </c>
      <c r="B4035" s="4">
        <f t="shared" si="250"/>
        <v>0.36673099028940737</v>
      </c>
      <c r="C4035" s="4">
        <f t="shared" si="252"/>
        <v>6.2680490552849824</v>
      </c>
      <c r="D4035" s="34">
        <f t="shared" si="253"/>
        <v>0.1239605517931002</v>
      </c>
    </row>
    <row r="4036" spans="1:4">
      <c r="A4036" s="7">
        <f t="shared" si="251"/>
        <v>2014.5</v>
      </c>
      <c r="B4036" s="4">
        <f t="shared" si="250"/>
        <v>0.36683700147303466</v>
      </c>
      <c r="C4036" s="4">
        <f t="shared" si="252"/>
        <v>6.2716289056726087</v>
      </c>
      <c r="D4036" s="34">
        <f t="shared" si="253"/>
        <v>0.12399550551080914</v>
      </c>
    </row>
    <row r="4037" spans="1:4">
      <c r="A4037" s="7">
        <f t="shared" si="251"/>
        <v>2015</v>
      </c>
      <c r="B4037" s="4">
        <f t="shared" si="250"/>
        <v>0.3669430208794735</v>
      </c>
      <c r="C4037" s="4">
        <f t="shared" si="252"/>
        <v>6.2752105193021555</v>
      </c>
      <c r="D4037" s="34">
        <f t="shared" si="253"/>
        <v>0.12403047110334948</v>
      </c>
    </row>
    <row r="4038" spans="1:4">
      <c r="A4038" s="7">
        <f t="shared" si="251"/>
        <v>2015.5</v>
      </c>
      <c r="B4038" s="4">
        <f t="shared" si="250"/>
        <v>0.36704904850936138</v>
      </c>
      <c r="C4038" s="4">
        <f t="shared" si="252"/>
        <v>6.2787938970421076</v>
      </c>
      <c r="D4038" s="34">
        <f t="shared" si="253"/>
        <v>0.12406544857502669</v>
      </c>
    </row>
    <row r="4039" spans="1:4">
      <c r="A4039" s="7">
        <f t="shared" si="251"/>
        <v>2016</v>
      </c>
      <c r="B4039" s="4">
        <f t="shared" si="250"/>
        <v>0.36715508436333621</v>
      </c>
      <c r="C4039" s="4">
        <f t="shared" si="252"/>
        <v>6.2823790397613628</v>
      </c>
      <c r="D4039" s="34">
        <f t="shared" si="253"/>
        <v>0.12410043793014744</v>
      </c>
    </row>
    <row r="4040" spans="1:4">
      <c r="A4040" s="7">
        <f t="shared" si="251"/>
        <v>2016.5</v>
      </c>
      <c r="B4040" s="4">
        <f t="shared" si="250"/>
        <v>0.36726112844203596</v>
      </c>
      <c r="C4040" s="4">
        <f t="shared" si="252"/>
        <v>6.2859659483292649</v>
      </c>
      <c r="D4040" s="34">
        <f t="shared" si="253"/>
        <v>0.12413543917302043</v>
      </c>
    </row>
    <row r="4041" spans="1:4">
      <c r="A4041" s="7">
        <f t="shared" si="251"/>
        <v>2017</v>
      </c>
      <c r="B4041" s="4">
        <f t="shared" si="250"/>
        <v>0.36736718074609831</v>
      </c>
      <c r="C4041" s="4">
        <f t="shared" si="252"/>
        <v>6.2895546236155671</v>
      </c>
      <c r="D4041" s="34">
        <f t="shared" si="253"/>
        <v>0.12417045230795562</v>
      </c>
    </row>
    <row r="4042" spans="1:4">
      <c r="A4042" s="7">
        <f t="shared" si="251"/>
        <v>2017.5</v>
      </c>
      <c r="B4042" s="4">
        <f t="shared" ref="B4042:B4105" si="254">(EXP($B$3*A4042*10^6))-1</f>
        <v>0.36747324127616166</v>
      </c>
      <c r="C4042" s="4">
        <f t="shared" si="252"/>
        <v>6.2931450664904673</v>
      </c>
      <c r="D4042" s="34">
        <f t="shared" si="253"/>
        <v>0.12420547733926476</v>
      </c>
    </row>
    <row r="4043" spans="1:4">
      <c r="A4043" s="7">
        <f t="shared" si="251"/>
        <v>2018</v>
      </c>
      <c r="B4043" s="4">
        <f t="shared" si="254"/>
        <v>0.36757931003286415</v>
      </c>
      <c r="C4043" s="4">
        <f t="shared" si="252"/>
        <v>6.2967372778245787</v>
      </c>
      <c r="D4043" s="34">
        <f t="shared" si="253"/>
        <v>0.12424051427126108</v>
      </c>
    </row>
    <row r="4044" spans="1:4">
      <c r="A4044" s="7">
        <f t="shared" si="251"/>
        <v>2018.5</v>
      </c>
      <c r="B4044" s="4">
        <f t="shared" si="254"/>
        <v>0.36768538701684328</v>
      </c>
      <c r="C4044" s="4">
        <f t="shared" si="252"/>
        <v>6.3003312584889546</v>
      </c>
      <c r="D4044" s="34">
        <f t="shared" si="253"/>
        <v>0.12427556310825985</v>
      </c>
    </row>
    <row r="4045" spans="1:4">
      <c r="A4045" s="7">
        <f t="shared" si="251"/>
        <v>2019</v>
      </c>
      <c r="B4045" s="4">
        <f t="shared" si="254"/>
        <v>0.36779147222873787</v>
      </c>
      <c r="C4045" s="4">
        <f t="shared" si="252"/>
        <v>6.3039270093550668</v>
      </c>
      <c r="D4045" s="34">
        <f t="shared" si="253"/>
        <v>0.12431062385457733</v>
      </c>
    </row>
    <row r="4046" spans="1:4">
      <c r="A4046" s="7">
        <f t="shared" ref="A4046:A4109" si="255">A4045+0.5</f>
        <v>2019.5</v>
      </c>
      <c r="B4046" s="4">
        <f t="shared" si="254"/>
        <v>0.36789756566918541</v>
      </c>
      <c r="C4046" s="4">
        <f t="shared" ref="C4046:C4109" si="256">(EXP($B$4*A4046*10^6))-1</f>
        <v>6.3075245312948232</v>
      </c>
      <c r="D4046" s="34">
        <f t="shared" ref="D4046:D4109" si="257">(1/137.88)*(C4046/B4046)</f>
        <v>0.12434569651453203</v>
      </c>
    </row>
    <row r="4047" spans="1:4">
      <c r="A4047" s="7">
        <f t="shared" si="255"/>
        <v>2020</v>
      </c>
      <c r="B4047" s="4">
        <f t="shared" si="254"/>
        <v>0.36800366733882495</v>
      </c>
      <c r="C4047" s="4">
        <f t="shared" si="256"/>
        <v>6.3111238251805633</v>
      </c>
      <c r="D4047" s="34">
        <f t="shared" si="257"/>
        <v>0.12438078109244362</v>
      </c>
    </row>
    <row r="4048" spans="1:4">
      <c r="A4048" s="7">
        <f t="shared" si="255"/>
        <v>2020.5</v>
      </c>
      <c r="B4048" s="4">
        <f t="shared" si="254"/>
        <v>0.36810977723829419</v>
      </c>
      <c r="C4048" s="4">
        <f t="shared" si="256"/>
        <v>6.3147248918850458</v>
      </c>
      <c r="D4048" s="34">
        <f t="shared" si="257"/>
        <v>0.12441587759263359</v>
      </c>
    </row>
    <row r="4049" spans="1:4">
      <c r="A4049" s="7">
        <f t="shared" si="255"/>
        <v>2021</v>
      </c>
      <c r="B4049" s="4">
        <f t="shared" si="254"/>
        <v>0.36821589536823174</v>
      </c>
      <c r="C4049" s="4">
        <f t="shared" si="256"/>
        <v>6.3183277322814728</v>
      </c>
      <c r="D4049" s="34">
        <f t="shared" si="257"/>
        <v>0.12445098601942516</v>
      </c>
    </row>
    <row r="4050" spans="1:4">
      <c r="A4050" s="7">
        <f t="shared" si="255"/>
        <v>2021.5</v>
      </c>
      <c r="B4050" s="4">
        <f t="shared" si="254"/>
        <v>0.36832202172927619</v>
      </c>
      <c r="C4050" s="4">
        <f t="shared" si="256"/>
        <v>6.3219323472434636</v>
      </c>
      <c r="D4050" s="34">
        <f t="shared" si="257"/>
        <v>0.12448610637714282</v>
      </c>
    </row>
    <row r="4051" spans="1:4">
      <c r="A4051" s="7">
        <f t="shared" si="255"/>
        <v>2022</v>
      </c>
      <c r="B4051" s="4">
        <f t="shared" si="254"/>
        <v>0.36842815632206549</v>
      </c>
      <c r="C4051" s="4">
        <f t="shared" si="256"/>
        <v>6.3255387376450782</v>
      </c>
      <c r="D4051" s="34">
        <f t="shared" si="257"/>
        <v>0.12452123867011322</v>
      </c>
    </row>
    <row r="4052" spans="1:4">
      <c r="A4052" s="7">
        <f t="shared" si="255"/>
        <v>2022.5</v>
      </c>
      <c r="B4052" s="4">
        <f t="shared" si="254"/>
        <v>0.36853429914723823</v>
      </c>
      <c r="C4052" s="4">
        <f t="shared" si="256"/>
        <v>6.3291469043607993</v>
      </c>
      <c r="D4052" s="34">
        <f t="shared" si="257"/>
        <v>0.12455638290266426</v>
      </c>
    </row>
    <row r="4053" spans="1:4">
      <c r="A4053" s="7">
        <f t="shared" si="255"/>
        <v>2023</v>
      </c>
      <c r="B4053" s="4">
        <f t="shared" si="254"/>
        <v>0.36864045020543346</v>
      </c>
      <c r="C4053" s="4">
        <f t="shared" si="256"/>
        <v>6.3327568482655492</v>
      </c>
      <c r="D4053" s="34">
        <f t="shared" si="257"/>
        <v>0.12459153907912546</v>
      </c>
    </row>
    <row r="4054" spans="1:4">
      <c r="A4054" s="7">
        <f t="shared" si="255"/>
        <v>2023.5</v>
      </c>
      <c r="B4054" s="4">
        <f t="shared" si="254"/>
        <v>0.36874660949728932</v>
      </c>
      <c r="C4054" s="4">
        <f t="shared" si="256"/>
        <v>6.3363685702346686</v>
      </c>
      <c r="D4054" s="34">
        <f t="shared" si="257"/>
        <v>0.12462670720382808</v>
      </c>
    </row>
    <row r="4055" spans="1:4">
      <c r="A4055" s="7">
        <f t="shared" si="255"/>
        <v>2024</v>
      </c>
      <c r="B4055" s="4">
        <f t="shared" si="254"/>
        <v>0.36885277702344466</v>
      </c>
      <c r="C4055" s="4">
        <f t="shared" si="256"/>
        <v>6.3399820711439432</v>
      </c>
      <c r="D4055" s="34">
        <f t="shared" si="257"/>
        <v>0.12466188728110511</v>
      </c>
    </row>
    <row r="4056" spans="1:4">
      <c r="A4056" s="7">
        <f t="shared" si="255"/>
        <v>2024.5</v>
      </c>
      <c r="B4056" s="4">
        <f t="shared" si="254"/>
        <v>0.36895895278453805</v>
      </c>
      <c r="C4056" s="4">
        <f t="shared" si="256"/>
        <v>6.3435973518695805</v>
      </c>
      <c r="D4056" s="34">
        <f t="shared" si="257"/>
        <v>0.12469707931529105</v>
      </c>
    </row>
    <row r="4057" spans="1:4">
      <c r="A4057" s="7">
        <f t="shared" si="255"/>
        <v>2025</v>
      </c>
      <c r="B4057" s="4">
        <f t="shared" si="254"/>
        <v>0.36906513678120834</v>
      </c>
      <c r="C4057" s="4">
        <f t="shared" si="256"/>
        <v>6.3472144132882162</v>
      </c>
      <c r="D4057" s="34">
        <f t="shared" si="257"/>
        <v>0.12473228331072182</v>
      </c>
    </row>
    <row r="4058" spans="1:4">
      <c r="A4058" s="7">
        <f t="shared" si="255"/>
        <v>2025.5</v>
      </c>
      <c r="B4058" s="4">
        <f t="shared" si="254"/>
        <v>0.36917132901409411</v>
      </c>
      <c r="C4058" s="4">
        <f t="shared" si="256"/>
        <v>6.3508332562769354</v>
      </c>
      <c r="D4058" s="34">
        <f t="shared" si="257"/>
        <v>0.12476749927173554</v>
      </c>
    </row>
    <row r="4059" spans="1:4">
      <c r="A4059" s="7">
        <f t="shared" si="255"/>
        <v>2026</v>
      </c>
      <c r="B4059" s="4">
        <f t="shared" si="254"/>
        <v>0.36927752948383441</v>
      </c>
      <c r="C4059" s="4">
        <f t="shared" si="256"/>
        <v>6.3544538817132352</v>
      </c>
      <c r="D4059" s="34">
        <f t="shared" si="257"/>
        <v>0.12480272720267138</v>
      </c>
    </row>
    <row r="4060" spans="1:4">
      <c r="A4060" s="7">
        <f t="shared" si="255"/>
        <v>2026.5</v>
      </c>
      <c r="B4060" s="4">
        <f t="shared" si="254"/>
        <v>0.36938373819106829</v>
      </c>
      <c r="C4060" s="4">
        <f t="shared" si="256"/>
        <v>6.3580762904750587</v>
      </c>
      <c r="D4060" s="34">
        <f t="shared" si="257"/>
        <v>0.12483796710787044</v>
      </c>
    </row>
    <row r="4061" spans="1:4">
      <c r="A4061" s="7">
        <f t="shared" si="255"/>
        <v>2027</v>
      </c>
      <c r="B4061" s="4">
        <f t="shared" si="254"/>
        <v>0.36948995513643434</v>
      </c>
      <c r="C4061" s="4">
        <f t="shared" si="256"/>
        <v>6.3617004834407718</v>
      </c>
      <c r="D4061" s="34">
        <f t="shared" si="257"/>
        <v>0.12487321899167542</v>
      </c>
    </row>
    <row r="4062" spans="1:4">
      <c r="A4062" s="7">
        <f t="shared" si="255"/>
        <v>2027.5</v>
      </c>
      <c r="B4062" s="4">
        <f t="shared" si="254"/>
        <v>0.36959618032057184</v>
      </c>
      <c r="C4062" s="4">
        <f t="shared" si="256"/>
        <v>6.3653264614891825</v>
      </c>
      <c r="D4062" s="34">
        <f t="shared" si="257"/>
        <v>0.12490848285843066</v>
      </c>
    </row>
    <row r="4063" spans="1:4">
      <c r="A4063" s="7">
        <f t="shared" si="255"/>
        <v>2028</v>
      </c>
      <c r="B4063" s="4">
        <f t="shared" si="254"/>
        <v>0.36970241374411983</v>
      </c>
      <c r="C4063" s="4">
        <f t="shared" si="256"/>
        <v>6.3689542254995191</v>
      </c>
      <c r="D4063" s="34">
        <f t="shared" si="257"/>
        <v>0.12494375871248195</v>
      </c>
    </row>
    <row r="4064" spans="1:4">
      <c r="A4064" s="7">
        <f t="shared" si="255"/>
        <v>2028.5</v>
      </c>
      <c r="B4064" s="4">
        <f t="shared" si="254"/>
        <v>0.3698086554077169</v>
      </c>
      <c r="C4064" s="4">
        <f t="shared" si="256"/>
        <v>6.3725837763514592</v>
      </c>
      <c r="D4064" s="34">
        <f t="shared" si="257"/>
        <v>0.12497904655817718</v>
      </c>
    </row>
    <row r="4065" spans="1:4">
      <c r="A4065" s="7">
        <f t="shared" si="255"/>
        <v>2029</v>
      </c>
      <c r="B4065" s="4">
        <f t="shared" si="254"/>
        <v>0.36991490531200277</v>
      </c>
      <c r="C4065" s="4">
        <f t="shared" si="256"/>
        <v>6.3762151149250981</v>
      </c>
      <c r="D4065" s="34">
        <f t="shared" si="257"/>
        <v>0.12501434639986528</v>
      </c>
    </row>
    <row r="4066" spans="1:4">
      <c r="A4066" s="7">
        <f t="shared" si="255"/>
        <v>2029.5</v>
      </c>
      <c r="B4066" s="4">
        <f t="shared" si="254"/>
        <v>0.37002116345761649</v>
      </c>
      <c r="C4066" s="4">
        <f t="shared" si="256"/>
        <v>6.3798482421009775</v>
      </c>
      <c r="D4066" s="34">
        <f t="shared" si="257"/>
        <v>0.12504965824189732</v>
      </c>
    </row>
    <row r="4067" spans="1:4">
      <c r="A4067" s="7">
        <f t="shared" si="255"/>
        <v>2030</v>
      </c>
      <c r="B4067" s="4">
        <f t="shared" si="254"/>
        <v>0.37012742984519731</v>
      </c>
      <c r="C4067" s="4">
        <f t="shared" si="256"/>
        <v>6.3834831587600602</v>
      </c>
      <c r="D4067" s="34">
        <f t="shared" si="257"/>
        <v>0.12508498208862562</v>
      </c>
    </row>
    <row r="4068" spans="1:4">
      <c r="A4068" s="7">
        <f t="shared" si="255"/>
        <v>2030.5</v>
      </c>
      <c r="B4068" s="4">
        <f t="shared" si="254"/>
        <v>0.37023370447538451</v>
      </c>
      <c r="C4068" s="4">
        <f t="shared" si="256"/>
        <v>6.387119865783756</v>
      </c>
      <c r="D4068" s="34">
        <f t="shared" si="257"/>
        <v>0.12512031794440445</v>
      </c>
    </row>
    <row r="4069" spans="1:4">
      <c r="A4069" s="7">
        <f t="shared" si="255"/>
        <v>2031</v>
      </c>
      <c r="B4069" s="4">
        <f t="shared" si="254"/>
        <v>0.37033998734881712</v>
      </c>
      <c r="C4069" s="4">
        <f t="shared" si="256"/>
        <v>6.3907583640538999</v>
      </c>
      <c r="D4069" s="34">
        <f t="shared" si="257"/>
        <v>0.12515566581358964</v>
      </c>
    </row>
    <row r="4070" spans="1:4">
      <c r="A4070" s="7">
        <f t="shared" si="255"/>
        <v>2031.5</v>
      </c>
      <c r="B4070" s="4">
        <f t="shared" si="254"/>
        <v>0.37044627846613509</v>
      </c>
      <c r="C4070" s="4">
        <f t="shared" si="256"/>
        <v>6.3943986544527567</v>
      </c>
      <c r="D4070" s="34">
        <f t="shared" si="257"/>
        <v>0.12519102570053833</v>
      </c>
    </row>
    <row r="4071" spans="1:4">
      <c r="A4071" s="7">
        <f t="shared" si="255"/>
        <v>2032</v>
      </c>
      <c r="B4071" s="4">
        <f t="shared" si="254"/>
        <v>0.37055257782797746</v>
      </c>
      <c r="C4071" s="4">
        <f t="shared" si="256"/>
        <v>6.3980407378630417</v>
      </c>
      <c r="D4071" s="34">
        <f t="shared" si="257"/>
        <v>0.12522639760960985</v>
      </c>
    </row>
    <row r="4072" spans="1:4">
      <c r="A4072" s="7">
        <f t="shared" si="255"/>
        <v>2032.5</v>
      </c>
      <c r="B4072" s="4">
        <f t="shared" si="254"/>
        <v>0.37065888543498371</v>
      </c>
      <c r="C4072" s="4">
        <f t="shared" si="256"/>
        <v>6.4016846151678939</v>
      </c>
      <c r="D4072" s="34">
        <f t="shared" si="257"/>
        <v>0.1252617815451649</v>
      </c>
    </row>
    <row r="4073" spans="1:4">
      <c r="A4073" s="7">
        <f t="shared" si="255"/>
        <v>2033</v>
      </c>
      <c r="B4073" s="4">
        <f t="shared" si="254"/>
        <v>0.37076520128779356</v>
      </c>
      <c r="C4073" s="4">
        <f t="shared" si="256"/>
        <v>6.4053302872508882</v>
      </c>
      <c r="D4073" s="34">
        <f t="shared" si="257"/>
        <v>0.12529717751156572</v>
      </c>
    </row>
    <row r="4074" spans="1:4">
      <c r="A4074" s="7">
        <f t="shared" si="255"/>
        <v>2033.5</v>
      </c>
      <c r="B4074" s="4">
        <f t="shared" si="254"/>
        <v>0.37087152538704671</v>
      </c>
      <c r="C4074" s="4">
        <f t="shared" si="256"/>
        <v>6.4089777549960365</v>
      </c>
      <c r="D4074" s="34">
        <f t="shared" si="257"/>
        <v>0.12533258551317628</v>
      </c>
    </row>
    <row r="4075" spans="1:4">
      <c r="A4075" s="7">
        <f t="shared" si="255"/>
        <v>2034</v>
      </c>
      <c r="B4075" s="4">
        <f t="shared" si="254"/>
        <v>0.37097785773338243</v>
      </c>
      <c r="C4075" s="4">
        <f t="shared" si="256"/>
        <v>6.4126270192877843</v>
      </c>
      <c r="D4075" s="34">
        <f t="shared" si="257"/>
        <v>0.12536800555436231</v>
      </c>
    </row>
    <row r="4076" spans="1:4">
      <c r="A4076" s="7">
        <f t="shared" si="255"/>
        <v>2034.5</v>
      </c>
      <c r="B4076" s="4">
        <f t="shared" si="254"/>
        <v>0.37108419832744088</v>
      </c>
      <c r="C4076" s="4">
        <f t="shared" si="256"/>
        <v>6.4162780810110158</v>
      </c>
      <c r="D4076" s="34">
        <f t="shared" si="257"/>
        <v>0.12540343763949097</v>
      </c>
    </row>
    <row r="4077" spans="1:4">
      <c r="A4077" s="7">
        <f t="shared" si="255"/>
        <v>2035</v>
      </c>
      <c r="B4077" s="4">
        <f t="shared" si="254"/>
        <v>0.37119054716986133</v>
      </c>
      <c r="C4077" s="4">
        <f t="shared" si="256"/>
        <v>6.4199309410510477</v>
      </c>
      <c r="D4077" s="34">
        <f t="shared" si="257"/>
        <v>0.1254388817729313</v>
      </c>
    </row>
    <row r="4078" spans="1:4">
      <c r="A4078" s="7">
        <f t="shared" si="255"/>
        <v>2035.5</v>
      </c>
      <c r="B4078" s="4">
        <f t="shared" si="254"/>
        <v>0.3712969042612837</v>
      </c>
      <c r="C4078" s="4">
        <f t="shared" si="256"/>
        <v>6.4235856002936309</v>
      </c>
      <c r="D4078" s="34">
        <f t="shared" si="257"/>
        <v>0.12547433795905377</v>
      </c>
    </row>
    <row r="4079" spans="1:4">
      <c r="A4079" s="7">
        <f t="shared" si="255"/>
        <v>2036</v>
      </c>
      <c r="B4079" s="4">
        <f t="shared" si="254"/>
        <v>0.37140326960234815</v>
      </c>
      <c r="C4079" s="4">
        <f t="shared" si="256"/>
        <v>6.427242059624966</v>
      </c>
      <c r="D4079" s="34">
        <f t="shared" si="257"/>
        <v>0.12550980620223071</v>
      </c>
    </row>
    <row r="4080" spans="1:4">
      <c r="A4080" s="7">
        <f t="shared" si="255"/>
        <v>2036.5</v>
      </c>
      <c r="B4080" s="4">
        <f t="shared" si="254"/>
        <v>0.37150964319369417</v>
      </c>
      <c r="C4080" s="4">
        <f t="shared" si="256"/>
        <v>6.4309003199316708</v>
      </c>
      <c r="D4080" s="34">
        <f t="shared" si="257"/>
        <v>0.12554528650683586</v>
      </c>
    </row>
    <row r="4081" spans="1:4">
      <c r="A4081" s="7">
        <f t="shared" si="255"/>
        <v>2037</v>
      </c>
      <c r="B4081" s="4">
        <f t="shared" si="254"/>
        <v>0.37161602503596192</v>
      </c>
      <c r="C4081" s="4">
        <f t="shared" si="256"/>
        <v>6.4345603821008117</v>
      </c>
      <c r="D4081" s="34">
        <f t="shared" si="257"/>
        <v>0.12558077887724475</v>
      </c>
    </row>
    <row r="4082" spans="1:4">
      <c r="A4082" s="7">
        <f t="shared" si="255"/>
        <v>2037.5</v>
      </c>
      <c r="B4082" s="4">
        <f t="shared" si="254"/>
        <v>0.37172241512979132</v>
      </c>
      <c r="C4082" s="4">
        <f t="shared" si="256"/>
        <v>6.4382222470198895</v>
      </c>
      <c r="D4082" s="34">
        <f t="shared" si="257"/>
        <v>0.12561628331783456</v>
      </c>
    </row>
    <row r="4083" spans="1:4">
      <c r="A4083" s="7">
        <f t="shared" si="255"/>
        <v>2038</v>
      </c>
      <c r="B4083" s="4">
        <f t="shared" si="254"/>
        <v>0.37182881347582231</v>
      </c>
      <c r="C4083" s="4">
        <f t="shared" si="256"/>
        <v>6.441885915576842</v>
      </c>
      <c r="D4083" s="34">
        <f t="shared" si="257"/>
        <v>0.12565179983298413</v>
      </c>
    </row>
    <row r="4084" spans="1:4">
      <c r="A4084" s="7">
        <f t="shared" si="255"/>
        <v>2038.5</v>
      </c>
      <c r="B4084" s="4">
        <f t="shared" si="254"/>
        <v>0.37193522007469504</v>
      </c>
      <c r="C4084" s="4">
        <f t="shared" si="256"/>
        <v>6.4455513886600437</v>
      </c>
      <c r="D4084" s="34">
        <f t="shared" si="257"/>
        <v>0.12568732842707386</v>
      </c>
    </row>
    <row r="4085" spans="1:4">
      <c r="A4085" s="7">
        <f t="shared" si="255"/>
        <v>2039</v>
      </c>
      <c r="B4085" s="4">
        <f t="shared" si="254"/>
        <v>0.37204163492704967</v>
      </c>
      <c r="C4085" s="4">
        <f t="shared" si="256"/>
        <v>6.4492186671583047</v>
      </c>
      <c r="D4085" s="34">
        <f t="shared" si="257"/>
        <v>0.12572286910448582</v>
      </c>
    </row>
    <row r="4086" spans="1:4">
      <c r="A4086" s="7">
        <f t="shared" si="255"/>
        <v>2039.5</v>
      </c>
      <c r="B4086" s="4">
        <f t="shared" si="254"/>
        <v>0.37214805803352657</v>
      </c>
      <c r="C4086" s="4">
        <f t="shared" si="256"/>
        <v>6.4528877519608852</v>
      </c>
      <c r="D4086" s="34">
        <f t="shared" si="257"/>
        <v>0.1257584218696039</v>
      </c>
    </row>
    <row r="4087" spans="1:4">
      <c r="A4087" s="7">
        <f t="shared" si="255"/>
        <v>2040</v>
      </c>
      <c r="B4087" s="4">
        <f t="shared" si="254"/>
        <v>0.37225448939476569</v>
      </c>
      <c r="C4087" s="4">
        <f t="shared" si="256"/>
        <v>6.4565586439574592</v>
      </c>
      <c r="D4087" s="34">
        <f t="shared" si="257"/>
        <v>0.12579398672681327</v>
      </c>
    </row>
    <row r="4088" spans="1:4">
      <c r="A4088" s="7">
        <f t="shared" si="255"/>
        <v>2040.5</v>
      </c>
      <c r="B4088" s="4">
        <f t="shared" si="254"/>
        <v>0.37236092901140738</v>
      </c>
      <c r="C4088" s="4">
        <f t="shared" si="256"/>
        <v>6.4602313440381689</v>
      </c>
      <c r="D4088" s="34">
        <f t="shared" si="257"/>
        <v>0.12582956368050133</v>
      </c>
    </row>
    <row r="4089" spans="1:4">
      <c r="A4089" s="7">
        <f t="shared" si="255"/>
        <v>2041</v>
      </c>
      <c r="B4089" s="4">
        <f t="shared" si="254"/>
        <v>0.37246737688409204</v>
      </c>
      <c r="C4089" s="4">
        <f t="shared" si="256"/>
        <v>6.4639058530935634</v>
      </c>
      <c r="D4089" s="34">
        <f t="shared" si="257"/>
        <v>0.12586515273505641</v>
      </c>
    </row>
    <row r="4090" spans="1:4">
      <c r="A4090" s="7">
        <f t="shared" si="255"/>
        <v>2041.5</v>
      </c>
      <c r="B4090" s="4">
        <f t="shared" si="254"/>
        <v>0.37257383301346003</v>
      </c>
      <c r="C4090" s="4">
        <f t="shared" si="256"/>
        <v>6.4675821720146587</v>
      </c>
      <c r="D4090" s="34">
        <f t="shared" si="257"/>
        <v>0.12590075389486913</v>
      </c>
    </row>
    <row r="4091" spans="1:4">
      <c r="A4091" s="7">
        <f t="shared" si="255"/>
        <v>2042</v>
      </c>
      <c r="B4091" s="4">
        <f t="shared" si="254"/>
        <v>0.37268029740015174</v>
      </c>
      <c r="C4091" s="4">
        <f t="shared" si="256"/>
        <v>6.4712603016928938</v>
      </c>
      <c r="D4091" s="34">
        <f t="shared" si="257"/>
        <v>0.12593636716433146</v>
      </c>
    </row>
    <row r="4092" spans="1:4">
      <c r="A4092" s="7">
        <f t="shared" si="255"/>
        <v>2042.5</v>
      </c>
      <c r="B4092" s="4">
        <f t="shared" si="254"/>
        <v>0.37278677004480776</v>
      </c>
      <c r="C4092" s="4">
        <f t="shared" si="256"/>
        <v>6.474940243020149</v>
      </c>
      <c r="D4092" s="34">
        <f t="shared" si="257"/>
        <v>0.125971992547837</v>
      </c>
    </row>
    <row r="4093" spans="1:4">
      <c r="A4093" s="7">
        <f t="shared" si="255"/>
        <v>2043</v>
      </c>
      <c r="B4093" s="4">
        <f t="shared" si="254"/>
        <v>0.37289325094806847</v>
      </c>
      <c r="C4093" s="4">
        <f t="shared" si="256"/>
        <v>6.4786219968887488</v>
      </c>
      <c r="D4093" s="34">
        <f t="shared" si="257"/>
        <v>0.12600763004978119</v>
      </c>
    </row>
    <row r="4094" spans="1:4">
      <c r="A4094" s="7">
        <f t="shared" si="255"/>
        <v>2043.5</v>
      </c>
      <c r="B4094" s="4">
        <f t="shared" si="254"/>
        <v>0.37299974011057446</v>
      </c>
      <c r="C4094" s="4">
        <f t="shared" si="256"/>
        <v>6.4823055641914449</v>
      </c>
      <c r="D4094" s="34">
        <f t="shared" si="257"/>
        <v>0.12604327967456089</v>
      </c>
    </row>
    <row r="4095" spans="1:4">
      <c r="A4095" s="7">
        <f t="shared" si="255"/>
        <v>2044</v>
      </c>
      <c r="B4095" s="4">
        <f t="shared" si="254"/>
        <v>0.37310623753296657</v>
      </c>
      <c r="C4095" s="4">
        <f t="shared" si="256"/>
        <v>6.4859909458214462</v>
      </c>
      <c r="D4095" s="34">
        <f t="shared" si="257"/>
        <v>0.12607894142657475</v>
      </c>
    </row>
    <row r="4096" spans="1:4">
      <c r="A4096" s="7">
        <f t="shared" si="255"/>
        <v>2044.5</v>
      </c>
      <c r="B4096" s="4">
        <f t="shared" si="254"/>
        <v>0.37321274321588538</v>
      </c>
      <c r="C4096" s="4">
        <f t="shared" si="256"/>
        <v>6.4896781426723908</v>
      </c>
      <c r="D4096" s="34">
        <f t="shared" si="257"/>
        <v>0.12611461531022311</v>
      </c>
    </row>
    <row r="4097" spans="1:4">
      <c r="A4097" s="7">
        <f t="shared" si="255"/>
        <v>2045</v>
      </c>
      <c r="B4097" s="4">
        <f t="shared" si="254"/>
        <v>0.3733192571599715</v>
      </c>
      <c r="C4097" s="4">
        <f t="shared" si="256"/>
        <v>6.4933671556383574</v>
      </c>
      <c r="D4097" s="34">
        <f t="shared" si="257"/>
        <v>0.12615030132990795</v>
      </c>
    </row>
    <row r="4098" spans="1:4">
      <c r="A4098" s="7">
        <f t="shared" si="255"/>
        <v>2045.5</v>
      </c>
      <c r="B4098" s="4">
        <f t="shared" si="254"/>
        <v>0.37342577936586596</v>
      </c>
      <c r="C4098" s="4">
        <f t="shared" si="256"/>
        <v>6.4970579856138686</v>
      </c>
      <c r="D4098" s="34">
        <f t="shared" si="257"/>
        <v>0.12618599949003279</v>
      </c>
    </row>
    <row r="4099" spans="1:4">
      <c r="A4099" s="7">
        <f t="shared" si="255"/>
        <v>2046</v>
      </c>
      <c r="B4099" s="4">
        <f t="shared" si="254"/>
        <v>0.37353230983420938</v>
      </c>
      <c r="C4099" s="4">
        <f t="shared" si="256"/>
        <v>6.500750633493884</v>
      </c>
      <c r="D4099" s="34">
        <f t="shared" si="257"/>
        <v>0.12622170979500297</v>
      </c>
    </row>
    <row r="4100" spans="1:4">
      <c r="A4100" s="7">
        <f t="shared" si="255"/>
        <v>2046.5</v>
      </c>
      <c r="B4100" s="4">
        <f t="shared" si="254"/>
        <v>0.37363884856564256</v>
      </c>
      <c r="C4100" s="4">
        <f t="shared" si="256"/>
        <v>6.5044451001738057</v>
      </c>
      <c r="D4100" s="34">
        <f t="shared" si="257"/>
        <v>0.12625743224922545</v>
      </c>
    </row>
    <row r="4101" spans="1:4">
      <c r="A4101" s="7">
        <f t="shared" si="255"/>
        <v>2047</v>
      </c>
      <c r="B4101" s="4">
        <f t="shared" si="254"/>
        <v>0.37374539556080655</v>
      </c>
      <c r="C4101" s="4">
        <f t="shared" si="256"/>
        <v>6.5081413865494779</v>
      </c>
      <c r="D4101" s="34">
        <f t="shared" si="257"/>
        <v>0.12629316685710879</v>
      </c>
    </row>
    <row r="4102" spans="1:4">
      <c r="A4102" s="7">
        <f t="shared" si="255"/>
        <v>2047.5</v>
      </c>
      <c r="B4102" s="4">
        <f t="shared" si="254"/>
        <v>0.37385195082034262</v>
      </c>
      <c r="C4102" s="4">
        <f t="shared" si="256"/>
        <v>6.5118394935171811</v>
      </c>
      <c r="D4102" s="34">
        <f t="shared" si="257"/>
        <v>0.12632891362306303</v>
      </c>
    </row>
    <row r="4103" spans="1:4">
      <c r="A4103" s="7">
        <f t="shared" si="255"/>
        <v>2048</v>
      </c>
      <c r="B4103" s="4">
        <f t="shared" si="254"/>
        <v>0.37395851434489136</v>
      </c>
      <c r="C4103" s="4">
        <f t="shared" si="256"/>
        <v>6.5155394219736511</v>
      </c>
      <c r="D4103" s="34">
        <f t="shared" si="257"/>
        <v>0.12636467255150047</v>
      </c>
    </row>
    <row r="4104" spans="1:4">
      <c r="A4104" s="7">
        <f t="shared" si="255"/>
        <v>2048.5</v>
      </c>
      <c r="B4104" s="4">
        <f t="shared" si="254"/>
        <v>0.37406508613509404</v>
      </c>
      <c r="C4104" s="4">
        <f t="shared" si="256"/>
        <v>6.5192411728160451</v>
      </c>
      <c r="D4104" s="34">
        <f t="shared" si="257"/>
        <v>0.12640044364683445</v>
      </c>
    </row>
    <row r="4105" spans="1:4">
      <c r="A4105" s="7">
        <f t="shared" si="255"/>
        <v>2049</v>
      </c>
      <c r="B4105" s="4">
        <f t="shared" si="254"/>
        <v>0.37417166619159192</v>
      </c>
      <c r="C4105" s="4">
        <f t="shared" si="256"/>
        <v>6.5229447469419757</v>
      </c>
      <c r="D4105" s="34">
        <f t="shared" si="257"/>
        <v>0.12643622691348014</v>
      </c>
    </row>
    <row r="4106" spans="1:4">
      <c r="A4106" s="7">
        <f t="shared" si="255"/>
        <v>2049.5</v>
      </c>
      <c r="B4106" s="4">
        <f t="shared" ref="B4106:B4169" si="258">(EXP($B$3*A4106*10^6))-1</f>
        <v>0.37427825451502583</v>
      </c>
      <c r="C4106" s="4">
        <f t="shared" si="256"/>
        <v>6.5266501452494952</v>
      </c>
      <c r="D4106" s="34">
        <f t="shared" si="257"/>
        <v>0.12647202235585464</v>
      </c>
    </row>
    <row r="4107" spans="1:4">
      <c r="A4107" s="7">
        <f t="shared" si="255"/>
        <v>2050</v>
      </c>
      <c r="B4107" s="4">
        <f t="shared" si="258"/>
        <v>0.37438485110603725</v>
      </c>
      <c r="C4107" s="4">
        <f t="shared" si="256"/>
        <v>6.5303573686370937</v>
      </c>
      <c r="D4107" s="34">
        <f t="shared" si="257"/>
        <v>0.12650782997837634</v>
      </c>
    </row>
    <row r="4108" spans="1:4">
      <c r="A4108" s="7">
        <f t="shared" si="255"/>
        <v>2050.5</v>
      </c>
      <c r="B4108" s="4">
        <f t="shared" si="258"/>
        <v>0.37449145596526745</v>
      </c>
      <c r="C4108" s="4">
        <f t="shared" si="256"/>
        <v>6.5340664180037171</v>
      </c>
      <c r="D4108" s="34">
        <f t="shared" si="257"/>
        <v>0.12654364978546565</v>
      </c>
    </row>
    <row r="4109" spans="1:4">
      <c r="A4109" s="7">
        <f t="shared" si="255"/>
        <v>2051</v>
      </c>
      <c r="B4109" s="4">
        <f t="shared" si="258"/>
        <v>0.37459806909335769</v>
      </c>
      <c r="C4109" s="4">
        <f t="shared" si="256"/>
        <v>6.5377772942487313</v>
      </c>
      <c r="D4109" s="34">
        <f t="shared" si="257"/>
        <v>0.12657948178154424</v>
      </c>
    </row>
    <row r="4110" spans="1:4">
      <c r="A4110" s="7">
        <f t="shared" ref="A4110:A4173" si="259">A4109+0.5</f>
        <v>2051.5</v>
      </c>
      <c r="B4110" s="4">
        <f t="shared" si="258"/>
        <v>0.37470469049094923</v>
      </c>
      <c r="C4110" s="4">
        <f t="shared" ref="C4110:C4173" si="260">(EXP($B$4*A4110*10^6))-1</f>
        <v>6.541489998271973</v>
      </c>
      <c r="D4110" s="34">
        <f t="shared" ref="D4110:D4173" si="261">(1/137.88)*(C4110/B4110)</f>
        <v>0.12661532597103597</v>
      </c>
    </row>
    <row r="4111" spans="1:4">
      <c r="A4111" s="7">
        <f t="shared" si="259"/>
        <v>2052</v>
      </c>
      <c r="B4111" s="4">
        <f t="shared" si="258"/>
        <v>0.37481132015868379</v>
      </c>
      <c r="C4111" s="4">
        <f t="shared" si="260"/>
        <v>6.5452045309736926</v>
      </c>
      <c r="D4111" s="34">
        <f t="shared" si="261"/>
        <v>0.1266511823583657</v>
      </c>
    </row>
    <row r="4112" spans="1:4">
      <c r="A4112" s="7">
        <f t="shared" si="259"/>
        <v>2052.5</v>
      </c>
      <c r="B4112" s="4">
        <f t="shared" si="258"/>
        <v>0.37491795809720285</v>
      </c>
      <c r="C4112" s="4">
        <f t="shared" si="260"/>
        <v>6.5489208932546124</v>
      </c>
      <c r="D4112" s="34">
        <f t="shared" si="261"/>
        <v>0.12668705094796057</v>
      </c>
    </row>
    <row r="4113" spans="1:4">
      <c r="A4113" s="7">
        <f t="shared" si="259"/>
        <v>2053</v>
      </c>
      <c r="B4113" s="4">
        <f t="shared" si="258"/>
        <v>0.37502460430714746</v>
      </c>
      <c r="C4113" s="4">
        <f t="shared" si="260"/>
        <v>6.5526390860158727</v>
      </c>
      <c r="D4113" s="34">
        <f t="shared" si="261"/>
        <v>0.12672293174424909</v>
      </c>
    </row>
    <row r="4114" spans="1:4">
      <c r="A4114" s="7">
        <f t="shared" si="259"/>
        <v>2053.5</v>
      </c>
      <c r="B4114" s="4">
        <f t="shared" si="258"/>
        <v>0.37513125878915976</v>
      </c>
      <c r="C4114" s="4">
        <f t="shared" si="260"/>
        <v>6.5563591101590788</v>
      </c>
      <c r="D4114" s="34">
        <f t="shared" si="261"/>
        <v>0.12675882475166145</v>
      </c>
    </row>
    <row r="4115" spans="1:4">
      <c r="A4115" s="7">
        <f t="shared" si="259"/>
        <v>2054</v>
      </c>
      <c r="B4115" s="4">
        <f t="shared" si="258"/>
        <v>0.37523792154388103</v>
      </c>
      <c r="C4115" s="4">
        <f t="shared" si="260"/>
        <v>6.5600809665862707</v>
      </c>
      <c r="D4115" s="34">
        <f t="shared" si="261"/>
        <v>0.12679472997462968</v>
      </c>
    </row>
    <row r="4116" spans="1:4">
      <c r="A4116" s="7">
        <f t="shared" si="259"/>
        <v>2054.5</v>
      </c>
      <c r="B4116" s="4">
        <f t="shared" si="258"/>
        <v>0.37534459257195318</v>
      </c>
      <c r="C4116" s="4">
        <f t="shared" si="260"/>
        <v>6.5638046561999239</v>
      </c>
      <c r="D4116" s="34">
        <f t="shared" si="261"/>
        <v>0.12683064741758707</v>
      </c>
    </row>
    <row r="4117" spans="1:4">
      <c r="A4117" s="7">
        <f t="shared" si="259"/>
        <v>2055</v>
      </c>
      <c r="B4117" s="4">
        <f t="shared" si="258"/>
        <v>0.37545127187401772</v>
      </c>
      <c r="C4117" s="4">
        <f t="shared" si="260"/>
        <v>6.5675301799029802</v>
      </c>
      <c r="D4117" s="34">
        <f t="shared" si="261"/>
        <v>0.12686657708496921</v>
      </c>
    </row>
    <row r="4118" spans="1:4">
      <c r="A4118" s="7">
        <f t="shared" si="259"/>
        <v>2055.5</v>
      </c>
      <c r="B4118" s="4">
        <f t="shared" si="258"/>
        <v>0.37555795945071657</v>
      </c>
      <c r="C4118" s="4">
        <f t="shared" si="260"/>
        <v>6.5712575385988004</v>
      </c>
      <c r="D4118" s="34">
        <f t="shared" si="261"/>
        <v>0.12690251898121269</v>
      </c>
    </row>
    <row r="4119" spans="1:4">
      <c r="A4119" s="7">
        <f t="shared" si="259"/>
        <v>2056</v>
      </c>
      <c r="B4119" s="4">
        <f t="shared" si="258"/>
        <v>0.37566465530269144</v>
      </c>
      <c r="C4119" s="4">
        <f t="shared" si="260"/>
        <v>6.5749867331912126</v>
      </c>
      <c r="D4119" s="34">
        <f t="shared" si="261"/>
        <v>0.12693847311075632</v>
      </c>
    </row>
    <row r="4120" spans="1:4">
      <c r="A4120" s="7">
        <f t="shared" si="259"/>
        <v>2056.5</v>
      </c>
      <c r="B4120" s="4">
        <f t="shared" si="258"/>
        <v>0.37577135943058426</v>
      </c>
      <c r="C4120" s="4">
        <f t="shared" si="260"/>
        <v>6.5787177645844794</v>
      </c>
      <c r="D4120" s="34">
        <f t="shared" si="261"/>
        <v>0.1269744394780403</v>
      </c>
    </row>
    <row r="4121" spans="1:4">
      <c r="A4121" s="7">
        <f t="shared" si="259"/>
        <v>2057</v>
      </c>
      <c r="B4121" s="4">
        <f t="shared" si="258"/>
        <v>0.37587807183503719</v>
      </c>
      <c r="C4121" s="4">
        <f t="shared" si="260"/>
        <v>6.5824506336833082</v>
      </c>
      <c r="D4121" s="34">
        <f t="shared" si="261"/>
        <v>0.12701041808750646</v>
      </c>
    </row>
    <row r="4122" spans="1:4">
      <c r="A4122" s="7">
        <f t="shared" si="259"/>
        <v>2057.5</v>
      </c>
      <c r="B4122" s="4">
        <f t="shared" si="258"/>
        <v>0.3759847925166917</v>
      </c>
      <c r="C4122" s="4">
        <f t="shared" si="260"/>
        <v>6.5861853413928548</v>
      </c>
      <c r="D4122" s="34">
        <f t="shared" si="261"/>
        <v>0.12704640894359853</v>
      </c>
    </row>
    <row r="4123" spans="1:4">
      <c r="A4123" s="7">
        <f t="shared" si="259"/>
        <v>2058</v>
      </c>
      <c r="B4123" s="4">
        <f t="shared" si="258"/>
        <v>0.37609152147619018</v>
      </c>
      <c r="C4123" s="4">
        <f t="shared" si="260"/>
        <v>6.5899218886187203</v>
      </c>
      <c r="D4123" s="34">
        <f t="shared" si="261"/>
        <v>0.12708241205076173</v>
      </c>
    </row>
    <row r="4124" spans="1:4">
      <c r="A4124" s="7">
        <f t="shared" si="259"/>
        <v>2058.5</v>
      </c>
      <c r="B4124" s="4">
        <f t="shared" si="258"/>
        <v>0.37619825871417478</v>
      </c>
      <c r="C4124" s="4">
        <f t="shared" si="260"/>
        <v>6.5936602762669514</v>
      </c>
      <c r="D4124" s="34">
        <f t="shared" si="261"/>
        <v>0.12711842741344298</v>
      </c>
    </row>
    <row r="4125" spans="1:4">
      <c r="A4125" s="7">
        <f t="shared" si="259"/>
        <v>2059</v>
      </c>
      <c r="B4125" s="4">
        <f t="shared" si="258"/>
        <v>0.37630500423128743</v>
      </c>
      <c r="C4125" s="4">
        <f t="shared" si="260"/>
        <v>6.5974005052440408</v>
      </c>
      <c r="D4125" s="34">
        <f t="shared" si="261"/>
        <v>0.12715445503609091</v>
      </c>
    </row>
    <row r="4126" spans="1:4">
      <c r="A4126" s="7">
        <f t="shared" si="259"/>
        <v>2059.5</v>
      </c>
      <c r="B4126" s="4">
        <f t="shared" si="258"/>
        <v>0.37641175802817028</v>
      </c>
      <c r="C4126" s="4">
        <f t="shared" si="260"/>
        <v>6.601142576456926</v>
      </c>
      <c r="D4126" s="34">
        <f t="shared" si="261"/>
        <v>0.12719049492315584</v>
      </c>
    </row>
    <row r="4127" spans="1:4">
      <c r="A4127" s="7">
        <f t="shared" si="259"/>
        <v>2060</v>
      </c>
      <c r="B4127" s="4">
        <f t="shared" si="258"/>
        <v>0.37651852010546549</v>
      </c>
      <c r="C4127" s="4">
        <f t="shared" si="260"/>
        <v>6.6048864908130014</v>
      </c>
      <c r="D4127" s="34">
        <f t="shared" si="261"/>
        <v>0.12722654707908992</v>
      </c>
    </row>
    <row r="4128" spans="1:4">
      <c r="A4128" s="7">
        <f t="shared" si="259"/>
        <v>2060.5</v>
      </c>
      <c r="B4128" s="4">
        <f t="shared" si="258"/>
        <v>0.37662529046381565</v>
      </c>
      <c r="C4128" s="4">
        <f t="shared" si="260"/>
        <v>6.6086322492200917</v>
      </c>
      <c r="D4128" s="34">
        <f t="shared" si="261"/>
        <v>0.12726261150834653</v>
      </c>
    </row>
    <row r="4129" spans="1:4">
      <c r="A4129" s="7">
        <f t="shared" si="259"/>
        <v>2061</v>
      </c>
      <c r="B4129" s="4">
        <f t="shared" si="258"/>
        <v>0.37673206910386292</v>
      </c>
      <c r="C4129" s="4">
        <f t="shared" si="260"/>
        <v>6.6123798525864812</v>
      </c>
      <c r="D4129" s="34">
        <f t="shared" si="261"/>
        <v>0.1272986882153811</v>
      </c>
    </row>
    <row r="4130" spans="1:4">
      <c r="A4130" s="7">
        <f t="shared" si="259"/>
        <v>2061.5</v>
      </c>
      <c r="B4130" s="4">
        <f t="shared" si="258"/>
        <v>0.37683885602624945</v>
      </c>
      <c r="C4130" s="4">
        <f t="shared" si="260"/>
        <v>6.6161293018208962</v>
      </c>
      <c r="D4130" s="34">
        <f t="shared" si="261"/>
        <v>0.12733477720465075</v>
      </c>
    </row>
    <row r="4131" spans="1:4">
      <c r="A4131" s="7">
        <f t="shared" si="259"/>
        <v>2062</v>
      </c>
      <c r="B4131" s="4">
        <f t="shared" si="258"/>
        <v>0.37694565123161805</v>
      </c>
      <c r="C4131" s="4">
        <f t="shared" si="260"/>
        <v>6.619880597832509</v>
      </c>
      <c r="D4131" s="34">
        <f t="shared" si="261"/>
        <v>0.12737087848061396</v>
      </c>
    </row>
    <row r="4132" spans="1:4">
      <c r="A4132" s="7">
        <f t="shared" si="259"/>
        <v>2062.5</v>
      </c>
      <c r="B4132" s="4">
        <f t="shared" si="258"/>
        <v>0.37705245472061089</v>
      </c>
      <c r="C4132" s="4">
        <f t="shared" si="260"/>
        <v>6.6236337415309539</v>
      </c>
      <c r="D4132" s="34">
        <f t="shared" si="261"/>
        <v>0.1274069920477314</v>
      </c>
    </row>
    <row r="4133" spans="1:4">
      <c r="A4133" s="7">
        <f t="shared" si="259"/>
        <v>2063</v>
      </c>
      <c r="B4133" s="4">
        <f t="shared" si="258"/>
        <v>0.37715926649387077</v>
      </c>
      <c r="C4133" s="4">
        <f t="shared" si="260"/>
        <v>6.6273887338262885</v>
      </c>
      <c r="D4133" s="34">
        <f t="shared" si="261"/>
        <v>0.12744311791046481</v>
      </c>
    </row>
    <row r="4134" spans="1:4">
      <c r="A4134" s="7">
        <f t="shared" si="259"/>
        <v>2063.5</v>
      </c>
      <c r="B4134" s="4">
        <f t="shared" si="258"/>
        <v>0.37726608655204008</v>
      </c>
      <c r="C4134" s="4">
        <f t="shared" si="260"/>
        <v>6.6311455756290441</v>
      </c>
      <c r="D4134" s="34">
        <f t="shared" si="261"/>
        <v>0.12747925607327817</v>
      </c>
    </row>
    <row r="4135" spans="1:4">
      <c r="A4135" s="7">
        <f t="shared" si="259"/>
        <v>2064</v>
      </c>
      <c r="B4135" s="4">
        <f t="shared" si="258"/>
        <v>0.37737291489576141</v>
      </c>
      <c r="C4135" s="4">
        <f t="shared" si="260"/>
        <v>6.6349042678501773</v>
      </c>
      <c r="D4135" s="34">
        <f t="shared" si="261"/>
        <v>0.12751540654063673</v>
      </c>
    </row>
    <row r="4136" spans="1:4">
      <c r="A4136" s="7">
        <f t="shared" si="259"/>
        <v>2064.5</v>
      </c>
      <c r="B4136" s="4">
        <f t="shared" si="258"/>
        <v>0.37747975152567759</v>
      </c>
      <c r="C4136" s="4">
        <f t="shared" si="260"/>
        <v>6.6386648114011173</v>
      </c>
      <c r="D4136" s="34">
        <f t="shared" si="261"/>
        <v>0.12755156931700776</v>
      </c>
    </row>
    <row r="4137" spans="1:4">
      <c r="A4137" s="7">
        <f t="shared" si="259"/>
        <v>2065</v>
      </c>
      <c r="B4137" s="4">
        <f t="shared" si="258"/>
        <v>0.37758659644243098</v>
      </c>
      <c r="C4137" s="4">
        <f t="shared" si="260"/>
        <v>6.642427207193716</v>
      </c>
      <c r="D4137" s="34">
        <f t="shared" si="261"/>
        <v>0.12758774440685988</v>
      </c>
    </row>
    <row r="4138" spans="1:4">
      <c r="A4138" s="7">
        <f t="shared" si="259"/>
        <v>2065.5</v>
      </c>
      <c r="B4138" s="4">
        <f t="shared" si="258"/>
        <v>0.37769344964666485</v>
      </c>
      <c r="C4138" s="4">
        <f t="shared" si="260"/>
        <v>6.6461914561402988</v>
      </c>
      <c r="D4138" s="34">
        <f t="shared" si="261"/>
        <v>0.12762393181466367</v>
      </c>
    </row>
    <row r="4139" spans="1:4">
      <c r="A4139" s="7">
        <f t="shared" si="259"/>
        <v>2066</v>
      </c>
      <c r="B4139" s="4">
        <f t="shared" si="258"/>
        <v>0.37780031113902179</v>
      </c>
      <c r="C4139" s="4">
        <f t="shared" si="260"/>
        <v>6.6499575591536288</v>
      </c>
      <c r="D4139" s="34">
        <f t="shared" si="261"/>
        <v>0.12766013154489125</v>
      </c>
    </row>
    <row r="4140" spans="1:4">
      <c r="A4140" s="7">
        <f t="shared" si="259"/>
        <v>2066.5</v>
      </c>
      <c r="B4140" s="4">
        <f t="shared" si="258"/>
        <v>0.37790718092014464</v>
      </c>
      <c r="C4140" s="4">
        <f t="shared" si="260"/>
        <v>6.6537255171469107</v>
      </c>
      <c r="D4140" s="34">
        <f t="shared" si="261"/>
        <v>0.12769634360201637</v>
      </c>
    </row>
    <row r="4141" spans="1:4">
      <c r="A4141" s="7">
        <f t="shared" si="259"/>
        <v>2067</v>
      </c>
      <c r="B4141" s="4">
        <f t="shared" si="258"/>
        <v>0.37801405899067642</v>
      </c>
      <c r="C4141" s="4">
        <f t="shared" si="260"/>
        <v>6.6574953310338207</v>
      </c>
      <c r="D4141" s="34">
        <f t="shared" si="261"/>
        <v>0.12773256799051474</v>
      </c>
    </row>
    <row r="4142" spans="1:4">
      <c r="A4142" s="7">
        <f t="shared" si="259"/>
        <v>2067.5</v>
      </c>
      <c r="B4142" s="4">
        <f t="shared" si="258"/>
        <v>0.37812094535125995</v>
      </c>
      <c r="C4142" s="4">
        <f t="shared" si="260"/>
        <v>6.6612670017284596</v>
      </c>
      <c r="D4142" s="34">
        <f t="shared" si="261"/>
        <v>0.12776880471486338</v>
      </c>
    </row>
    <row r="4143" spans="1:4">
      <c r="A4143" s="7">
        <f t="shared" si="259"/>
        <v>2068</v>
      </c>
      <c r="B4143" s="4">
        <f t="shared" si="258"/>
        <v>0.37822784000253828</v>
      </c>
      <c r="C4143" s="4">
        <f t="shared" si="260"/>
        <v>6.6650405301453999</v>
      </c>
      <c r="D4143" s="34">
        <f t="shared" si="261"/>
        <v>0.12780505377954132</v>
      </c>
    </row>
    <row r="4144" spans="1:4">
      <c r="A4144" s="7">
        <f t="shared" si="259"/>
        <v>2068.5</v>
      </c>
      <c r="B4144" s="4">
        <f t="shared" si="258"/>
        <v>0.37833474294515468</v>
      </c>
      <c r="C4144" s="4">
        <f t="shared" si="260"/>
        <v>6.6688159171996535</v>
      </c>
      <c r="D4144" s="34">
        <f t="shared" si="261"/>
        <v>0.12784131518902908</v>
      </c>
    </row>
    <row r="4145" spans="1:4">
      <c r="A4145" s="7">
        <f t="shared" si="259"/>
        <v>2069</v>
      </c>
      <c r="B4145" s="4">
        <f t="shared" si="258"/>
        <v>0.37844165417975217</v>
      </c>
      <c r="C4145" s="4">
        <f t="shared" si="260"/>
        <v>6.6725931638066847</v>
      </c>
      <c r="D4145" s="34">
        <f t="shared" si="261"/>
        <v>0.12787758894780896</v>
      </c>
    </row>
    <row r="4146" spans="1:4">
      <c r="A4146" s="7">
        <f t="shared" si="259"/>
        <v>2069.5</v>
      </c>
      <c r="B4146" s="4">
        <f t="shared" si="258"/>
        <v>0.37854857370697359</v>
      </c>
      <c r="C4146" s="4">
        <f t="shared" si="260"/>
        <v>6.6763722708824087</v>
      </c>
      <c r="D4146" s="34">
        <f t="shared" si="261"/>
        <v>0.127913875060365</v>
      </c>
    </row>
    <row r="4147" spans="1:4">
      <c r="A4147" s="7">
        <f t="shared" si="259"/>
        <v>2070</v>
      </c>
      <c r="B4147" s="4">
        <f t="shared" si="258"/>
        <v>0.37865550152746286</v>
      </c>
      <c r="C4147" s="4">
        <f t="shared" si="260"/>
        <v>6.6801532393431939</v>
      </c>
      <c r="D4147" s="34">
        <f t="shared" si="261"/>
        <v>0.12795017353118265</v>
      </c>
    </row>
    <row r="4148" spans="1:4">
      <c r="A4148" s="7">
        <f t="shared" si="259"/>
        <v>2070.5</v>
      </c>
      <c r="B4148" s="4">
        <f t="shared" si="258"/>
        <v>0.37876243764186257</v>
      </c>
      <c r="C4148" s="4">
        <f t="shared" si="260"/>
        <v>6.6839360701058581</v>
      </c>
      <c r="D4148" s="34">
        <f t="shared" si="261"/>
        <v>0.12798648436474952</v>
      </c>
    </row>
    <row r="4149" spans="1:4">
      <c r="A4149" s="7">
        <f t="shared" si="259"/>
        <v>2071</v>
      </c>
      <c r="B4149" s="4">
        <f t="shared" si="258"/>
        <v>0.37886938205081644</v>
      </c>
      <c r="C4149" s="4">
        <f t="shared" si="260"/>
        <v>6.6877207640876701</v>
      </c>
      <c r="D4149" s="34">
        <f t="shared" si="261"/>
        <v>0.12802280756555443</v>
      </c>
    </row>
    <row r="4150" spans="1:4">
      <c r="A4150" s="7">
        <f t="shared" si="259"/>
        <v>2071.5</v>
      </c>
      <c r="B4150" s="4">
        <f t="shared" si="258"/>
        <v>0.3789763347549675</v>
      </c>
      <c r="C4150" s="4">
        <f t="shared" si="260"/>
        <v>6.6915073222063493</v>
      </c>
      <c r="D4150" s="34">
        <f t="shared" si="261"/>
        <v>0.12805914313808819</v>
      </c>
    </row>
    <row r="4151" spans="1:4">
      <c r="A4151" s="7">
        <f t="shared" si="259"/>
        <v>2072</v>
      </c>
      <c r="B4151" s="4">
        <f t="shared" si="258"/>
        <v>0.37908329575495969</v>
      </c>
      <c r="C4151" s="4">
        <f t="shared" si="260"/>
        <v>6.6952957453800783</v>
      </c>
      <c r="D4151" s="34">
        <f t="shared" si="261"/>
        <v>0.12809549108684329</v>
      </c>
    </row>
    <row r="4152" spans="1:4">
      <c r="A4152" s="7">
        <f t="shared" si="259"/>
        <v>2072.5</v>
      </c>
      <c r="B4152" s="4">
        <f t="shared" si="258"/>
        <v>0.37919026505143605</v>
      </c>
      <c r="C4152" s="4">
        <f t="shared" si="260"/>
        <v>6.6990860345274745</v>
      </c>
      <c r="D4152" s="34">
        <f t="shared" si="261"/>
        <v>0.12813185141631372</v>
      </c>
    </row>
    <row r="4153" spans="1:4">
      <c r="A4153" s="7">
        <f t="shared" si="259"/>
        <v>2073</v>
      </c>
      <c r="B4153" s="4">
        <f t="shared" si="258"/>
        <v>0.37929724264504028</v>
      </c>
      <c r="C4153" s="4">
        <f t="shared" si="260"/>
        <v>6.7028781905676178</v>
      </c>
      <c r="D4153" s="34">
        <f t="shared" si="261"/>
        <v>0.12816822413099532</v>
      </c>
    </row>
    <row r="4154" spans="1:4">
      <c r="A4154" s="7">
        <f t="shared" si="259"/>
        <v>2073.5</v>
      </c>
      <c r="B4154" s="4">
        <f t="shared" si="258"/>
        <v>0.37940422853641609</v>
      </c>
      <c r="C4154" s="4">
        <f t="shared" si="260"/>
        <v>6.706672214420041</v>
      </c>
      <c r="D4154" s="34">
        <f t="shared" si="261"/>
        <v>0.12820460923538557</v>
      </c>
    </row>
    <row r="4155" spans="1:4">
      <c r="A4155" s="7">
        <f t="shared" si="259"/>
        <v>2074</v>
      </c>
      <c r="B4155" s="4">
        <f t="shared" si="258"/>
        <v>0.37951122272620652</v>
      </c>
      <c r="C4155" s="4">
        <f t="shared" si="260"/>
        <v>6.710468107004723</v>
      </c>
      <c r="D4155" s="34">
        <f t="shared" si="261"/>
        <v>0.12824100673398375</v>
      </c>
    </row>
    <row r="4156" spans="1:4">
      <c r="A4156" s="7">
        <f t="shared" si="259"/>
        <v>2074.5</v>
      </c>
      <c r="B4156" s="4">
        <f t="shared" si="258"/>
        <v>0.37961822521505595</v>
      </c>
      <c r="C4156" s="4">
        <f t="shared" si="260"/>
        <v>6.7142658692421122</v>
      </c>
      <c r="D4156" s="34">
        <f t="shared" si="261"/>
        <v>0.1282774166312908</v>
      </c>
    </row>
    <row r="4157" spans="1:4">
      <c r="A4157" s="7">
        <f t="shared" si="259"/>
        <v>2075</v>
      </c>
      <c r="B4157" s="4">
        <f t="shared" si="258"/>
        <v>0.37972523600360764</v>
      </c>
      <c r="C4157" s="4">
        <f t="shared" si="260"/>
        <v>6.7180655020530855</v>
      </c>
      <c r="D4157" s="34">
        <f t="shared" si="261"/>
        <v>0.12831383893180909</v>
      </c>
    </row>
    <row r="4158" spans="1:4">
      <c r="A4158" s="7">
        <f t="shared" si="259"/>
        <v>2075.5</v>
      </c>
      <c r="B4158" s="4">
        <f t="shared" si="258"/>
        <v>0.37983225509250573</v>
      </c>
      <c r="C4158" s="4">
        <f t="shared" si="260"/>
        <v>6.721867006359</v>
      </c>
      <c r="D4158" s="34">
        <f t="shared" si="261"/>
        <v>0.12835027364004312</v>
      </c>
    </row>
    <row r="4159" spans="1:4">
      <c r="A4159" s="7">
        <f t="shared" si="259"/>
        <v>2076</v>
      </c>
      <c r="B4159" s="4">
        <f t="shared" si="258"/>
        <v>0.3799392824823935</v>
      </c>
      <c r="C4159" s="4">
        <f t="shared" si="260"/>
        <v>6.7256703830816402</v>
      </c>
      <c r="D4159" s="34">
        <f t="shared" si="261"/>
        <v>0.12838672076049878</v>
      </c>
    </row>
    <row r="4160" spans="1:4">
      <c r="A4160" s="7">
        <f t="shared" si="259"/>
        <v>2076.5</v>
      </c>
      <c r="B4160" s="4">
        <f t="shared" si="258"/>
        <v>0.38004631817391532</v>
      </c>
      <c r="C4160" s="4">
        <f t="shared" si="260"/>
        <v>6.729475633143271</v>
      </c>
      <c r="D4160" s="34">
        <f t="shared" si="261"/>
        <v>0.12842318029768382</v>
      </c>
    </row>
    <row r="4161" spans="1:4">
      <c r="A4161" s="7">
        <f t="shared" si="259"/>
        <v>2077</v>
      </c>
      <c r="B4161" s="4">
        <f t="shared" si="258"/>
        <v>0.38015336216771489</v>
      </c>
      <c r="C4161" s="4">
        <f t="shared" si="260"/>
        <v>6.7332827574665863</v>
      </c>
      <c r="D4161" s="34">
        <f t="shared" si="261"/>
        <v>0.12845965225610748</v>
      </c>
    </row>
    <row r="4162" spans="1:4">
      <c r="A4162" s="7">
        <f t="shared" si="259"/>
        <v>2077.5</v>
      </c>
      <c r="B4162" s="4">
        <f t="shared" si="258"/>
        <v>0.38026041446443637</v>
      </c>
      <c r="C4162" s="4">
        <f t="shared" si="260"/>
        <v>6.7370917569747553</v>
      </c>
      <c r="D4162" s="34">
        <f t="shared" si="261"/>
        <v>0.12849613664028092</v>
      </c>
    </row>
    <row r="4163" spans="1:4">
      <c r="A4163" s="7">
        <f t="shared" si="259"/>
        <v>2078</v>
      </c>
      <c r="B4163" s="4">
        <f t="shared" si="258"/>
        <v>0.38036747506472346</v>
      </c>
      <c r="C4163" s="4">
        <f t="shared" si="260"/>
        <v>6.7409026325913937</v>
      </c>
      <c r="D4163" s="34">
        <f t="shared" si="261"/>
        <v>0.12853263345471705</v>
      </c>
    </row>
    <row r="4164" spans="1:4">
      <c r="A4164" s="7">
        <f t="shared" si="259"/>
        <v>2078.5</v>
      </c>
      <c r="B4164" s="4">
        <f t="shared" si="258"/>
        <v>0.38047454396922031</v>
      </c>
      <c r="C4164" s="4">
        <f t="shared" si="260"/>
        <v>6.7447153852405624</v>
      </c>
      <c r="D4164" s="34">
        <f t="shared" si="261"/>
        <v>0.12856914270393013</v>
      </c>
    </row>
    <row r="4165" spans="1:4">
      <c r="A4165" s="7">
        <f t="shared" si="259"/>
        <v>2079</v>
      </c>
      <c r="B4165" s="4">
        <f t="shared" si="258"/>
        <v>0.38058162117857131</v>
      </c>
      <c r="C4165" s="4">
        <f t="shared" si="260"/>
        <v>6.7485300158467991</v>
      </c>
      <c r="D4165" s="34">
        <f t="shared" si="261"/>
        <v>0.12860566439243656</v>
      </c>
    </row>
    <row r="4166" spans="1:4">
      <c r="A4166" s="7">
        <f t="shared" si="259"/>
        <v>2079.5</v>
      </c>
      <c r="B4166" s="4">
        <f t="shared" si="258"/>
        <v>0.38068870669342036</v>
      </c>
      <c r="C4166" s="4">
        <f t="shared" si="260"/>
        <v>6.7523465253350725</v>
      </c>
      <c r="D4166" s="34">
        <f t="shared" si="261"/>
        <v>0.128642198524754</v>
      </c>
    </row>
    <row r="4167" spans="1:4">
      <c r="A4167" s="7">
        <f t="shared" si="259"/>
        <v>2080</v>
      </c>
      <c r="B4167" s="4">
        <f t="shared" si="258"/>
        <v>0.38079580051441186</v>
      </c>
      <c r="C4167" s="4">
        <f t="shared" si="260"/>
        <v>6.7561649146308271</v>
      </c>
      <c r="D4167" s="34">
        <f t="shared" si="261"/>
        <v>0.1286787451054022</v>
      </c>
    </row>
    <row r="4168" spans="1:4">
      <c r="A4168" s="7">
        <f t="shared" si="259"/>
        <v>2080.5</v>
      </c>
      <c r="B4168" s="4">
        <f t="shared" si="258"/>
        <v>0.38090290264218996</v>
      </c>
      <c r="C4168" s="4">
        <f t="shared" si="260"/>
        <v>6.7599851846599535</v>
      </c>
      <c r="D4168" s="34">
        <f t="shared" si="261"/>
        <v>0.12871530413890245</v>
      </c>
    </row>
    <row r="4169" spans="1:4">
      <c r="A4169" s="7">
        <f t="shared" si="259"/>
        <v>2081</v>
      </c>
      <c r="B4169" s="4">
        <f t="shared" si="258"/>
        <v>0.38101001307739901</v>
      </c>
      <c r="C4169" s="4">
        <f t="shared" si="260"/>
        <v>6.7638073363487985</v>
      </c>
      <c r="D4169" s="34">
        <f t="shared" si="261"/>
        <v>0.12875187562977766</v>
      </c>
    </row>
    <row r="4170" spans="1:4">
      <c r="A4170" s="7">
        <f t="shared" si="259"/>
        <v>2081.5</v>
      </c>
      <c r="B4170" s="4">
        <f t="shared" ref="B4170:B4233" si="262">(EXP($B$3*A4170*10^6))-1</f>
        <v>0.38111713182068341</v>
      </c>
      <c r="C4170" s="4">
        <f t="shared" si="260"/>
        <v>6.7676313706241675</v>
      </c>
      <c r="D4170" s="34">
        <f t="shared" si="261"/>
        <v>0.12878845958255264</v>
      </c>
    </row>
    <row r="4171" spans="1:4">
      <c r="A4171" s="7">
        <f t="shared" si="259"/>
        <v>2082</v>
      </c>
      <c r="B4171" s="4">
        <f t="shared" si="262"/>
        <v>0.38122425887268752</v>
      </c>
      <c r="C4171" s="4">
        <f t="shared" si="260"/>
        <v>6.7714572884133215</v>
      </c>
      <c r="D4171" s="34">
        <f t="shared" si="261"/>
        <v>0.1288250560017537</v>
      </c>
    </row>
    <row r="4172" spans="1:4">
      <c r="A4172" s="7">
        <f t="shared" si="259"/>
        <v>2082.5</v>
      </c>
      <c r="B4172" s="4">
        <f t="shared" si="262"/>
        <v>0.38133139423405593</v>
      </c>
      <c r="C4172" s="4">
        <f t="shared" si="260"/>
        <v>6.775285090643977</v>
      </c>
      <c r="D4172" s="34">
        <f t="shared" si="261"/>
        <v>0.12886166489190901</v>
      </c>
    </row>
    <row r="4173" spans="1:4">
      <c r="A4173" s="7">
        <f t="shared" si="259"/>
        <v>2083</v>
      </c>
      <c r="B4173" s="4">
        <f t="shared" si="262"/>
        <v>0.38143853790543303</v>
      </c>
      <c r="C4173" s="4">
        <f t="shared" si="260"/>
        <v>6.7791147782443097</v>
      </c>
      <c r="D4173" s="34">
        <f t="shared" si="261"/>
        <v>0.1288982862575484</v>
      </c>
    </row>
    <row r="4174" spans="1:4">
      <c r="A4174" s="7">
        <f t="shared" ref="A4174:A4237" si="263">A4173+0.5</f>
        <v>2083.5</v>
      </c>
      <c r="B4174" s="4">
        <f t="shared" si="262"/>
        <v>0.3815456898874634</v>
      </c>
      <c r="C4174" s="4">
        <f t="shared" ref="C4174:C4237" si="264">(EXP($B$4*A4174*10^6))-1</f>
        <v>6.7829463521429512</v>
      </c>
      <c r="D4174" s="34">
        <f t="shared" ref="D4174:D4237" si="265">(1/137.88)*(C4174/B4174)</f>
        <v>0.12893492010320334</v>
      </c>
    </row>
    <row r="4175" spans="1:4">
      <c r="A4175" s="7">
        <f t="shared" si="263"/>
        <v>2084</v>
      </c>
      <c r="B4175" s="4">
        <f t="shared" si="262"/>
        <v>0.38165285018079165</v>
      </c>
      <c r="C4175" s="4">
        <f t="shared" si="264"/>
        <v>6.7867798132689909</v>
      </c>
      <c r="D4175" s="34">
        <f t="shared" si="265"/>
        <v>0.12897156643340721</v>
      </c>
    </row>
    <row r="4176" spans="1:4">
      <c r="A4176" s="7">
        <f t="shared" si="263"/>
        <v>2084.5</v>
      </c>
      <c r="B4176" s="4">
        <f t="shared" si="262"/>
        <v>0.38176001878606258</v>
      </c>
      <c r="C4176" s="4">
        <f t="shared" si="264"/>
        <v>6.7906151625519753</v>
      </c>
      <c r="D4176" s="34">
        <f t="shared" si="265"/>
        <v>0.12900822525269479</v>
      </c>
    </row>
    <row r="4177" spans="1:4">
      <c r="A4177" s="7">
        <f t="shared" si="263"/>
        <v>2085</v>
      </c>
      <c r="B4177" s="4">
        <f t="shared" si="262"/>
        <v>0.3818671957039208</v>
      </c>
      <c r="C4177" s="4">
        <f t="shared" si="264"/>
        <v>6.7944524009219087</v>
      </c>
      <c r="D4177" s="34">
        <f t="shared" si="265"/>
        <v>0.12904489656560278</v>
      </c>
    </row>
    <row r="4178" spans="1:4">
      <c r="A4178" s="7">
        <f t="shared" si="263"/>
        <v>2085.5</v>
      </c>
      <c r="B4178" s="4">
        <f t="shared" si="262"/>
        <v>0.3819743809350109</v>
      </c>
      <c r="C4178" s="4">
        <f t="shared" si="264"/>
        <v>6.7982915293092541</v>
      </c>
      <c r="D4178" s="34">
        <f t="shared" si="265"/>
        <v>0.12908158037666967</v>
      </c>
    </row>
    <row r="4179" spans="1:4">
      <c r="A4179" s="7">
        <f t="shared" si="263"/>
        <v>2086</v>
      </c>
      <c r="B4179" s="4">
        <f t="shared" si="262"/>
        <v>0.38208157447997815</v>
      </c>
      <c r="C4179" s="4">
        <f t="shared" si="264"/>
        <v>6.8021325486449289</v>
      </c>
      <c r="D4179" s="34">
        <f t="shared" si="265"/>
        <v>0.1291182766904353</v>
      </c>
    </row>
    <row r="4180" spans="1:4">
      <c r="A4180" s="7">
        <f t="shared" si="263"/>
        <v>2086.5</v>
      </c>
      <c r="B4180" s="4">
        <f t="shared" si="262"/>
        <v>0.38218877633946713</v>
      </c>
      <c r="C4180" s="4">
        <f t="shared" si="264"/>
        <v>6.8059754598603233</v>
      </c>
      <c r="D4180" s="34">
        <f t="shared" si="265"/>
        <v>0.12915498551144175</v>
      </c>
    </row>
    <row r="4181" spans="1:4">
      <c r="A4181" s="7">
        <f t="shared" si="263"/>
        <v>2087</v>
      </c>
      <c r="B4181" s="4">
        <f t="shared" si="262"/>
        <v>0.38229598651412289</v>
      </c>
      <c r="C4181" s="4">
        <f t="shared" si="264"/>
        <v>6.8098202638872616</v>
      </c>
      <c r="D4181" s="34">
        <f t="shared" si="265"/>
        <v>0.12919170684423217</v>
      </c>
    </row>
    <row r="4182" spans="1:4">
      <c r="A4182" s="7">
        <f t="shared" si="263"/>
        <v>2087.5</v>
      </c>
      <c r="B4182" s="4">
        <f t="shared" si="262"/>
        <v>0.38240320500459024</v>
      </c>
      <c r="C4182" s="4">
        <f t="shared" si="264"/>
        <v>6.813666961658055</v>
      </c>
      <c r="D4182" s="34">
        <f t="shared" si="265"/>
        <v>0.12922844069335218</v>
      </c>
    </row>
    <row r="4183" spans="1:4">
      <c r="A4183" s="7">
        <f t="shared" si="263"/>
        <v>2088</v>
      </c>
      <c r="B4183" s="4">
        <f t="shared" si="262"/>
        <v>0.38251043181151423</v>
      </c>
      <c r="C4183" s="4">
        <f t="shared" si="264"/>
        <v>6.8175155541054462</v>
      </c>
      <c r="D4183" s="34">
        <f t="shared" si="265"/>
        <v>0.12926518706334839</v>
      </c>
    </row>
    <row r="4184" spans="1:4">
      <c r="A4184" s="7">
        <f t="shared" si="263"/>
        <v>2088.5</v>
      </c>
      <c r="B4184" s="4">
        <f t="shared" si="262"/>
        <v>0.38261766693554011</v>
      </c>
      <c r="C4184" s="4">
        <f t="shared" si="264"/>
        <v>6.8213660421626612</v>
      </c>
      <c r="D4184" s="34">
        <f t="shared" si="265"/>
        <v>0.12930194595876954</v>
      </c>
    </row>
    <row r="4185" spans="1:4">
      <c r="A4185" s="7">
        <f t="shared" si="263"/>
        <v>2089</v>
      </c>
      <c r="B4185" s="4">
        <f t="shared" si="262"/>
        <v>0.38272491037731271</v>
      </c>
      <c r="C4185" s="4">
        <f t="shared" si="264"/>
        <v>6.8252184267633726</v>
      </c>
      <c r="D4185" s="34">
        <f t="shared" si="265"/>
        <v>0.12933871738416611</v>
      </c>
    </row>
    <row r="4186" spans="1:4">
      <c r="A4186" s="7">
        <f t="shared" si="263"/>
        <v>2089.5</v>
      </c>
      <c r="B4186" s="4">
        <f t="shared" si="262"/>
        <v>0.38283216213747728</v>
      </c>
      <c r="C4186" s="4">
        <f t="shared" si="264"/>
        <v>6.8290727088417142</v>
      </c>
      <c r="D4186" s="34">
        <f t="shared" si="265"/>
        <v>0.12937550134409004</v>
      </c>
    </row>
    <row r="4187" spans="1:4">
      <c r="A4187" s="7">
        <f t="shared" si="263"/>
        <v>2090</v>
      </c>
      <c r="B4187" s="4">
        <f t="shared" si="262"/>
        <v>0.38293942221667931</v>
      </c>
      <c r="C4187" s="4">
        <f t="shared" si="264"/>
        <v>6.8329288893322877</v>
      </c>
      <c r="D4187" s="34">
        <f t="shared" si="265"/>
        <v>0.12941229784309516</v>
      </c>
    </row>
    <row r="4188" spans="1:4">
      <c r="A4188" s="7">
        <f t="shared" si="263"/>
        <v>2090.5</v>
      </c>
      <c r="B4188" s="4">
        <f t="shared" si="262"/>
        <v>0.38304669061556385</v>
      </c>
      <c r="C4188" s="4">
        <f t="shared" si="264"/>
        <v>6.8367869691701362</v>
      </c>
      <c r="D4188" s="34">
        <f t="shared" si="265"/>
        <v>0.12944910688573685</v>
      </c>
    </row>
    <row r="4189" spans="1:4">
      <c r="A4189" s="7">
        <f t="shared" si="263"/>
        <v>2091</v>
      </c>
      <c r="B4189" s="4">
        <f t="shared" si="262"/>
        <v>0.38315396733477614</v>
      </c>
      <c r="C4189" s="4">
        <f t="shared" si="264"/>
        <v>6.8406469492907904</v>
      </c>
      <c r="D4189" s="34">
        <f t="shared" si="265"/>
        <v>0.12948592847657264</v>
      </c>
    </row>
    <row r="4190" spans="1:4">
      <c r="A4190" s="7">
        <f t="shared" si="263"/>
        <v>2091.5</v>
      </c>
      <c r="B4190" s="4">
        <f t="shared" si="262"/>
        <v>0.38326125237496167</v>
      </c>
      <c r="C4190" s="4">
        <f t="shared" si="264"/>
        <v>6.8445088306302146</v>
      </c>
      <c r="D4190" s="34">
        <f t="shared" si="265"/>
        <v>0.12952276262016113</v>
      </c>
    </row>
    <row r="4191" spans="1:4">
      <c r="A4191" s="7">
        <f t="shared" si="263"/>
        <v>2092</v>
      </c>
      <c r="B4191" s="4">
        <f t="shared" si="262"/>
        <v>0.38336854573676593</v>
      </c>
      <c r="C4191" s="4">
        <f t="shared" si="264"/>
        <v>6.8483726141248562</v>
      </c>
      <c r="D4191" s="34">
        <f t="shared" si="265"/>
        <v>0.12955960932106311</v>
      </c>
    </row>
    <row r="4192" spans="1:4">
      <c r="A4192" s="7">
        <f t="shared" si="263"/>
        <v>2092.5</v>
      </c>
      <c r="B4192" s="4">
        <f t="shared" si="262"/>
        <v>0.3834758474208344</v>
      </c>
      <c r="C4192" s="4">
        <f t="shared" si="264"/>
        <v>6.8522383007116119</v>
      </c>
      <c r="D4192" s="34">
        <f t="shared" si="265"/>
        <v>0.129596468583841</v>
      </c>
    </row>
    <row r="4193" spans="1:4">
      <c r="A4193" s="7">
        <f t="shared" si="263"/>
        <v>2093</v>
      </c>
      <c r="B4193" s="4">
        <f t="shared" si="262"/>
        <v>0.38358315742781235</v>
      </c>
      <c r="C4193" s="4">
        <f t="shared" si="264"/>
        <v>6.856105891327843</v>
      </c>
      <c r="D4193" s="34">
        <f t="shared" si="265"/>
        <v>0.12963334041305896</v>
      </c>
    </row>
    <row r="4194" spans="1:4">
      <c r="A4194" s="7">
        <f t="shared" si="263"/>
        <v>2093.5</v>
      </c>
      <c r="B4194" s="4">
        <f t="shared" si="262"/>
        <v>0.38369047575834547</v>
      </c>
      <c r="C4194" s="4">
        <f t="shared" si="264"/>
        <v>6.8599753869113718</v>
      </c>
      <c r="D4194" s="34">
        <f t="shared" si="265"/>
        <v>0.12967022481328269</v>
      </c>
    </row>
    <row r="4195" spans="1:4">
      <c r="A4195" s="7">
        <f t="shared" si="263"/>
        <v>2094</v>
      </c>
      <c r="B4195" s="4">
        <f t="shared" si="262"/>
        <v>0.38379780241307948</v>
      </c>
      <c r="C4195" s="4">
        <f t="shared" si="264"/>
        <v>6.8638467884004815</v>
      </c>
      <c r="D4195" s="34">
        <f t="shared" si="265"/>
        <v>0.12970712178907978</v>
      </c>
    </row>
    <row r="4196" spans="1:4">
      <c r="A4196" s="7">
        <f t="shared" si="263"/>
        <v>2094.5</v>
      </c>
      <c r="B4196" s="4">
        <f t="shared" si="262"/>
        <v>0.38390513739266008</v>
      </c>
      <c r="C4196" s="4">
        <f t="shared" si="264"/>
        <v>6.8677200967339171</v>
      </c>
      <c r="D4196" s="34">
        <f t="shared" si="265"/>
        <v>0.12974403134501941</v>
      </c>
    </row>
    <row r="4197" spans="1:4">
      <c r="A4197" s="7">
        <f t="shared" si="263"/>
        <v>2095</v>
      </c>
      <c r="B4197" s="4">
        <f t="shared" si="262"/>
        <v>0.38401248069773297</v>
      </c>
      <c r="C4197" s="4">
        <f t="shared" si="264"/>
        <v>6.8715953128508973</v>
      </c>
      <c r="D4197" s="34">
        <f t="shared" si="265"/>
        <v>0.12978095348567273</v>
      </c>
    </row>
    <row r="4198" spans="1:4">
      <c r="A4198" s="7">
        <f t="shared" si="263"/>
        <v>2095.5</v>
      </c>
      <c r="B4198" s="4">
        <f t="shared" si="262"/>
        <v>0.38411983232894364</v>
      </c>
      <c r="C4198" s="4">
        <f t="shared" si="264"/>
        <v>6.8754724376910827</v>
      </c>
      <c r="D4198" s="34">
        <f t="shared" si="265"/>
        <v>0.12981788821561241</v>
      </c>
    </row>
    <row r="4199" spans="1:4">
      <c r="A4199" s="7">
        <f t="shared" si="263"/>
        <v>2096</v>
      </c>
      <c r="B4199" s="4">
        <f t="shared" si="262"/>
        <v>0.38422719228693825</v>
      </c>
      <c r="C4199" s="4">
        <f t="shared" si="264"/>
        <v>6.879351472194613</v>
      </c>
      <c r="D4199" s="34">
        <f t="shared" si="265"/>
        <v>0.12985483553941277</v>
      </c>
    </row>
    <row r="4200" spans="1:4">
      <c r="A4200" s="7">
        <f t="shared" si="263"/>
        <v>2096.5</v>
      </c>
      <c r="B4200" s="4">
        <f t="shared" si="262"/>
        <v>0.38433456057236248</v>
      </c>
      <c r="C4200" s="4">
        <f t="shared" si="264"/>
        <v>6.883232417302084</v>
      </c>
      <c r="D4200" s="34">
        <f t="shared" si="265"/>
        <v>0.12989179546165008</v>
      </c>
    </row>
    <row r="4201" spans="1:4">
      <c r="A4201" s="7">
        <f t="shared" si="263"/>
        <v>2097</v>
      </c>
      <c r="B4201" s="4">
        <f t="shared" si="262"/>
        <v>0.38444193718586228</v>
      </c>
      <c r="C4201" s="4">
        <f t="shared" si="264"/>
        <v>6.8871152739545574</v>
      </c>
      <c r="D4201" s="34">
        <f t="shared" si="265"/>
        <v>0.12992876798690223</v>
      </c>
    </row>
    <row r="4202" spans="1:4">
      <c r="A4202" s="7">
        <f t="shared" si="263"/>
        <v>2097.5</v>
      </c>
      <c r="B4202" s="4">
        <f t="shared" si="262"/>
        <v>0.38454932212808357</v>
      </c>
      <c r="C4202" s="4">
        <f t="shared" si="264"/>
        <v>6.8910000430935572</v>
      </c>
      <c r="D4202" s="34">
        <f t="shared" si="265"/>
        <v>0.12996575311974878</v>
      </c>
    </row>
    <row r="4203" spans="1:4">
      <c r="A4203" s="7">
        <f t="shared" si="263"/>
        <v>2098</v>
      </c>
      <c r="B4203" s="4">
        <f t="shared" si="262"/>
        <v>0.38465671539967272</v>
      </c>
      <c r="C4203" s="4">
        <f t="shared" si="264"/>
        <v>6.8948867256610678</v>
      </c>
      <c r="D4203" s="34">
        <f t="shared" si="265"/>
        <v>0.13000275086477095</v>
      </c>
    </row>
    <row r="4204" spans="1:4">
      <c r="A4204" s="7">
        <f t="shared" si="263"/>
        <v>2098.5</v>
      </c>
      <c r="B4204" s="4">
        <f t="shared" si="262"/>
        <v>0.38476411700127544</v>
      </c>
      <c r="C4204" s="4">
        <f t="shared" si="264"/>
        <v>6.898775322599553</v>
      </c>
      <c r="D4204" s="34">
        <f t="shared" si="265"/>
        <v>0.13003976122655209</v>
      </c>
    </row>
    <row r="4205" spans="1:4">
      <c r="A4205" s="7">
        <f t="shared" si="263"/>
        <v>2099</v>
      </c>
      <c r="B4205" s="4">
        <f t="shared" si="262"/>
        <v>0.38487152693353788</v>
      </c>
      <c r="C4205" s="4">
        <f t="shared" si="264"/>
        <v>6.9026658348519137</v>
      </c>
      <c r="D4205" s="34">
        <f t="shared" si="265"/>
        <v>0.13007678420967678</v>
      </c>
    </row>
    <row r="4206" spans="1:4">
      <c r="A4206" s="7">
        <f t="shared" si="263"/>
        <v>2099.5</v>
      </c>
      <c r="B4206" s="4">
        <f t="shared" si="262"/>
        <v>0.3849789451971064</v>
      </c>
      <c r="C4206" s="4">
        <f t="shared" si="264"/>
        <v>6.9065582633615445</v>
      </c>
      <c r="D4206" s="34">
        <f t="shared" si="265"/>
        <v>0.13011381981873166</v>
      </c>
    </row>
    <row r="4207" spans="1:4">
      <c r="A4207" s="7">
        <f t="shared" si="263"/>
        <v>2100</v>
      </c>
      <c r="B4207" s="4">
        <f t="shared" si="262"/>
        <v>0.38508637179262717</v>
      </c>
      <c r="C4207" s="4">
        <f t="shared" si="264"/>
        <v>6.9104526090722773</v>
      </c>
      <c r="D4207" s="34">
        <f t="shared" si="265"/>
        <v>0.13015086805830478</v>
      </c>
    </row>
    <row r="4208" spans="1:4">
      <c r="A4208" s="7">
        <f t="shared" si="263"/>
        <v>2100.5</v>
      </c>
      <c r="B4208" s="4">
        <f t="shared" si="262"/>
        <v>0.3851938067207461</v>
      </c>
      <c r="C4208" s="4">
        <f t="shared" si="264"/>
        <v>6.9143488729284339</v>
      </c>
      <c r="D4208" s="34">
        <f t="shared" si="265"/>
        <v>0.13018792893298647</v>
      </c>
    </row>
    <row r="4209" spans="1:4">
      <c r="A4209" s="7">
        <f t="shared" si="263"/>
        <v>2101</v>
      </c>
      <c r="B4209" s="4">
        <f t="shared" si="262"/>
        <v>0.38530124998211002</v>
      </c>
      <c r="C4209" s="4">
        <f t="shared" si="264"/>
        <v>6.9182470558747875</v>
      </c>
      <c r="D4209" s="34">
        <f t="shared" si="265"/>
        <v>0.1302250024473682</v>
      </c>
    </row>
    <row r="4210" spans="1:4">
      <c r="A4210" s="7">
        <f t="shared" si="263"/>
        <v>2101.5</v>
      </c>
      <c r="B4210" s="4">
        <f t="shared" si="262"/>
        <v>0.38540870157736506</v>
      </c>
      <c r="C4210" s="4">
        <f t="shared" si="264"/>
        <v>6.9221471588565704</v>
      </c>
      <c r="D4210" s="34">
        <f t="shared" si="265"/>
        <v>0.13026208860604341</v>
      </c>
    </row>
    <row r="4211" spans="1:4">
      <c r="A4211" s="7">
        <f t="shared" si="263"/>
        <v>2102</v>
      </c>
      <c r="B4211" s="4">
        <f t="shared" si="262"/>
        <v>0.38551616150715762</v>
      </c>
      <c r="C4211" s="4">
        <f t="shared" si="264"/>
        <v>6.9260491828195008</v>
      </c>
      <c r="D4211" s="34">
        <f t="shared" si="265"/>
        <v>0.13029918741360744</v>
      </c>
    </row>
    <row r="4212" spans="1:4">
      <c r="A4212" s="7">
        <f t="shared" si="263"/>
        <v>2102.5</v>
      </c>
      <c r="B4212" s="4">
        <f t="shared" si="262"/>
        <v>0.38562362977213449</v>
      </c>
      <c r="C4212" s="4">
        <f t="shared" si="264"/>
        <v>6.9299531287097382</v>
      </c>
      <c r="D4212" s="34">
        <f t="shared" si="265"/>
        <v>0.13033629887465686</v>
      </c>
    </row>
    <row r="4213" spans="1:4">
      <c r="A4213" s="7">
        <f t="shared" si="263"/>
        <v>2103</v>
      </c>
      <c r="B4213" s="4">
        <f t="shared" si="262"/>
        <v>0.38573110637294161</v>
      </c>
      <c r="C4213" s="4">
        <f t="shared" si="264"/>
        <v>6.9338589974739344</v>
      </c>
      <c r="D4213" s="34">
        <f t="shared" si="265"/>
        <v>0.13037342299379082</v>
      </c>
    </row>
    <row r="4214" spans="1:4">
      <c r="A4214" s="7">
        <f t="shared" si="263"/>
        <v>2103.5</v>
      </c>
      <c r="B4214" s="4">
        <f t="shared" si="262"/>
        <v>0.38583859131022602</v>
      </c>
      <c r="C4214" s="4">
        <f t="shared" si="264"/>
        <v>6.9377667900591797</v>
      </c>
      <c r="D4214" s="34">
        <f t="shared" si="265"/>
        <v>0.13041055977560925</v>
      </c>
    </row>
    <row r="4215" spans="1:4">
      <c r="A4215" s="7">
        <f t="shared" si="263"/>
        <v>2104</v>
      </c>
      <c r="B4215" s="4">
        <f t="shared" si="262"/>
        <v>0.38594608458463409</v>
      </c>
      <c r="C4215" s="4">
        <f t="shared" si="264"/>
        <v>6.9416765074130558</v>
      </c>
      <c r="D4215" s="34">
        <f t="shared" si="265"/>
        <v>0.13044770922471455</v>
      </c>
    </row>
    <row r="4216" spans="1:4">
      <c r="A4216" s="7">
        <f t="shared" si="263"/>
        <v>2104.5</v>
      </c>
      <c r="B4216" s="4">
        <f t="shared" si="262"/>
        <v>0.38605358619681285</v>
      </c>
      <c r="C4216" s="4">
        <f t="shared" si="264"/>
        <v>6.9455881504835961</v>
      </c>
      <c r="D4216" s="34">
        <f t="shared" si="265"/>
        <v>0.13048487134571035</v>
      </c>
    </row>
    <row r="4217" spans="1:4">
      <c r="A4217" s="7">
        <f t="shared" si="263"/>
        <v>2105</v>
      </c>
      <c r="B4217" s="4">
        <f t="shared" si="262"/>
        <v>0.38616109614740868</v>
      </c>
      <c r="C4217" s="4">
        <f t="shared" si="264"/>
        <v>6.9495017202193061</v>
      </c>
      <c r="D4217" s="34">
        <f t="shared" si="265"/>
        <v>0.1305220461432024</v>
      </c>
    </row>
    <row r="4218" spans="1:4">
      <c r="A4218" s="7">
        <f t="shared" si="263"/>
        <v>2105.5</v>
      </c>
      <c r="B4218" s="4">
        <f t="shared" si="262"/>
        <v>0.38626861443706817</v>
      </c>
      <c r="C4218" s="4">
        <f t="shared" si="264"/>
        <v>6.9534172175691564</v>
      </c>
      <c r="D4218" s="34">
        <f t="shared" si="265"/>
        <v>0.13055923362179805</v>
      </c>
    </row>
    <row r="4219" spans="1:4">
      <c r="A4219" s="7">
        <f t="shared" si="263"/>
        <v>2106</v>
      </c>
      <c r="B4219" s="4">
        <f t="shared" si="262"/>
        <v>0.38637614106643881</v>
      </c>
      <c r="C4219" s="4">
        <f t="shared" si="264"/>
        <v>6.9573346434825867</v>
      </c>
      <c r="D4219" s="34">
        <f t="shared" si="265"/>
        <v>0.13059643378610614</v>
      </c>
    </row>
    <row r="4220" spans="1:4">
      <c r="A4220" s="7">
        <f t="shared" si="263"/>
        <v>2106.5</v>
      </c>
      <c r="B4220" s="4">
        <f t="shared" si="262"/>
        <v>0.38648367603616673</v>
      </c>
      <c r="C4220" s="4">
        <f t="shared" si="264"/>
        <v>6.961253998909501</v>
      </c>
      <c r="D4220" s="34">
        <f t="shared" si="265"/>
        <v>0.13063364664073768</v>
      </c>
    </row>
    <row r="4221" spans="1:4">
      <c r="A4221" s="7">
        <f t="shared" si="263"/>
        <v>2107</v>
      </c>
      <c r="B4221" s="4">
        <f t="shared" si="262"/>
        <v>0.38659121934689944</v>
      </c>
      <c r="C4221" s="4">
        <f t="shared" si="264"/>
        <v>6.9651752848002833</v>
      </c>
      <c r="D4221" s="34">
        <f t="shared" si="265"/>
        <v>0.13067087219030518</v>
      </c>
    </row>
    <row r="4222" spans="1:4">
      <c r="A4222" s="7">
        <f t="shared" si="263"/>
        <v>2107.5</v>
      </c>
      <c r="B4222" s="4">
        <f t="shared" si="262"/>
        <v>0.38669877099928374</v>
      </c>
      <c r="C4222" s="4">
        <f t="shared" si="264"/>
        <v>6.9690985021057656</v>
      </c>
      <c r="D4222" s="34">
        <f t="shared" si="265"/>
        <v>0.13070811043942276</v>
      </c>
    </row>
    <row r="4223" spans="1:4">
      <c r="A4223" s="7">
        <f t="shared" si="263"/>
        <v>2108</v>
      </c>
      <c r="B4223" s="4">
        <f t="shared" si="262"/>
        <v>0.38680633099396644</v>
      </c>
      <c r="C4223" s="4">
        <f t="shared" si="264"/>
        <v>6.9730236517772637</v>
      </c>
      <c r="D4223" s="34">
        <f t="shared" si="265"/>
        <v>0.13074536139270662</v>
      </c>
    </row>
    <row r="4224" spans="1:4">
      <c r="A4224" s="7">
        <f t="shared" si="263"/>
        <v>2108.5</v>
      </c>
      <c r="B4224" s="4">
        <f t="shared" si="262"/>
        <v>0.38691389933159481</v>
      </c>
      <c r="C4224" s="4">
        <f t="shared" si="264"/>
        <v>6.9769507347665574</v>
      </c>
      <c r="D4224" s="34">
        <f t="shared" si="265"/>
        <v>0.13078262505477442</v>
      </c>
    </row>
    <row r="4225" spans="1:4">
      <c r="A4225" s="7">
        <f t="shared" si="263"/>
        <v>2109</v>
      </c>
      <c r="B4225" s="4">
        <f t="shared" si="262"/>
        <v>0.38702147601281589</v>
      </c>
      <c r="C4225" s="4">
        <f t="shared" si="264"/>
        <v>6.9808797520258929</v>
      </c>
      <c r="D4225" s="34">
        <f t="shared" si="265"/>
        <v>0.13081990143024569</v>
      </c>
    </row>
    <row r="4226" spans="1:4">
      <c r="A4226" s="7">
        <f t="shared" si="263"/>
        <v>2109.5</v>
      </c>
      <c r="B4226" s="4">
        <f t="shared" si="262"/>
        <v>0.38712906103827693</v>
      </c>
      <c r="C4226" s="4">
        <f t="shared" si="264"/>
        <v>6.984810704507991</v>
      </c>
      <c r="D4226" s="34">
        <f t="shared" si="265"/>
        <v>0.1308571905237417</v>
      </c>
    </row>
    <row r="4227" spans="1:4">
      <c r="A4227" s="7">
        <f t="shared" si="263"/>
        <v>2110</v>
      </c>
      <c r="B4227" s="4">
        <f t="shared" si="262"/>
        <v>0.3872366544086252</v>
      </c>
      <c r="C4227" s="4">
        <f t="shared" si="264"/>
        <v>6.9887435931660322</v>
      </c>
      <c r="D4227" s="34">
        <f t="shared" si="265"/>
        <v>0.13089449233988526</v>
      </c>
    </row>
    <row r="4228" spans="1:4">
      <c r="A4228" s="7">
        <f t="shared" si="263"/>
        <v>2110.5</v>
      </c>
      <c r="B4228" s="4">
        <f t="shared" si="262"/>
        <v>0.38734425612450796</v>
      </c>
      <c r="C4228" s="4">
        <f t="shared" si="264"/>
        <v>6.9926784189536839</v>
      </c>
      <c r="D4228" s="34">
        <f t="shared" si="265"/>
        <v>0.13093180688330139</v>
      </c>
    </row>
    <row r="4229" spans="1:4">
      <c r="A4229" s="7">
        <f t="shared" si="263"/>
        <v>2111</v>
      </c>
      <c r="B4229" s="4">
        <f t="shared" si="262"/>
        <v>0.38745186618657246</v>
      </c>
      <c r="C4229" s="4">
        <f t="shared" si="264"/>
        <v>6.9966151828250593</v>
      </c>
      <c r="D4229" s="34">
        <f t="shared" si="265"/>
        <v>0.13096913415861627</v>
      </c>
    </row>
    <row r="4230" spans="1:4">
      <c r="A4230" s="7">
        <f t="shared" si="263"/>
        <v>2111.5</v>
      </c>
      <c r="B4230" s="4">
        <f t="shared" si="262"/>
        <v>0.38755948459546596</v>
      </c>
      <c r="C4230" s="4">
        <f t="shared" si="264"/>
        <v>7.0005538857347673</v>
      </c>
      <c r="D4230" s="34">
        <f t="shared" si="265"/>
        <v>0.13100647417045844</v>
      </c>
    </row>
    <row r="4231" spans="1:4">
      <c r="A4231" s="7">
        <f t="shared" si="263"/>
        <v>2112</v>
      </c>
      <c r="B4231" s="4">
        <f t="shared" si="262"/>
        <v>0.38766711135183596</v>
      </c>
      <c r="C4231" s="4">
        <f t="shared" si="264"/>
        <v>7.0044945286378582</v>
      </c>
      <c r="D4231" s="34">
        <f t="shared" si="265"/>
        <v>0.13104382692345748</v>
      </c>
    </row>
    <row r="4232" spans="1:4">
      <c r="A4232" s="7">
        <f t="shared" si="263"/>
        <v>2112.5</v>
      </c>
      <c r="B4232" s="4">
        <f t="shared" si="262"/>
        <v>0.38777474645633014</v>
      </c>
      <c r="C4232" s="4">
        <f t="shared" si="264"/>
        <v>7.008437112489883</v>
      </c>
      <c r="D4232" s="34">
        <f t="shared" si="265"/>
        <v>0.13108119242224542</v>
      </c>
    </row>
    <row r="4233" spans="1:4">
      <c r="A4233" s="7">
        <f t="shared" si="263"/>
        <v>2113</v>
      </c>
      <c r="B4233" s="4">
        <f t="shared" si="262"/>
        <v>0.387882389909596</v>
      </c>
      <c r="C4233" s="4">
        <f t="shared" si="264"/>
        <v>7.0123816382468451</v>
      </c>
      <c r="D4233" s="34">
        <f t="shared" si="265"/>
        <v>0.13111857067145558</v>
      </c>
    </row>
    <row r="4234" spans="1:4">
      <c r="A4234" s="7">
        <f t="shared" si="263"/>
        <v>2113.5</v>
      </c>
      <c r="B4234" s="4">
        <f t="shared" ref="B4234:B4297" si="266">(EXP($B$3*A4234*10^6))-1</f>
        <v>0.3879900417122808</v>
      </c>
      <c r="C4234" s="4">
        <f t="shared" si="264"/>
        <v>7.016328106865215</v>
      </c>
      <c r="D4234" s="34">
        <f t="shared" si="265"/>
        <v>0.13115596167572313</v>
      </c>
    </row>
    <row r="4235" spans="1:4">
      <c r="A4235" s="7">
        <f t="shared" si="263"/>
        <v>2114</v>
      </c>
      <c r="B4235" s="4">
        <f t="shared" si="266"/>
        <v>0.38809770186503245</v>
      </c>
      <c r="C4235" s="4">
        <f t="shared" si="264"/>
        <v>7.0202765193019534</v>
      </c>
      <c r="D4235" s="34">
        <f t="shared" si="265"/>
        <v>0.13119336543968516</v>
      </c>
    </row>
    <row r="4236" spans="1:4">
      <c r="A4236" s="7">
        <f t="shared" si="263"/>
        <v>2114.5</v>
      </c>
      <c r="B4236" s="4">
        <f t="shared" si="266"/>
        <v>0.38820537036849845</v>
      </c>
      <c r="C4236" s="4">
        <f t="shared" si="264"/>
        <v>7.0242268765144686</v>
      </c>
      <c r="D4236" s="34">
        <f t="shared" si="265"/>
        <v>0.13123078196798019</v>
      </c>
    </row>
    <row r="4237" spans="1:4">
      <c r="A4237" s="7">
        <f t="shared" si="263"/>
        <v>2115</v>
      </c>
      <c r="B4237" s="4">
        <f t="shared" si="266"/>
        <v>0.38831304722332671</v>
      </c>
      <c r="C4237" s="4">
        <f t="shared" si="264"/>
        <v>7.0281791794606665</v>
      </c>
      <c r="D4237" s="34">
        <f t="shared" si="265"/>
        <v>0.13126821126524887</v>
      </c>
    </row>
    <row r="4238" spans="1:4">
      <c r="A4238" s="7">
        <f t="shared" ref="A4238:A4301" si="267">A4237+0.5</f>
        <v>2115.5</v>
      </c>
      <c r="B4238" s="4">
        <f t="shared" si="266"/>
        <v>0.38842073243016495</v>
      </c>
      <c r="C4238" s="4">
        <f t="shared" ref="C4238:C4301" si="268">(EXP($B$4*A4238*10^6))-1</f>
        <v>7.032133429098895</v>
      </c>
      <c r="D4238" s="34">
        <f t="shared" ref="D4238:D4301" si="269">(1/137.88)*(C4238/B4238)</f>
        <v>0.13130565333613314</v>
      </c>
    </row>
    <row r="4239" spans="1:4">
      <c r="A4239" s="7">
        <f t="shared" si="267"/>
        <v>2116</v>
      </c>
      <c r="B4239" s="4">
        <f t="shared" si="266"/>
        <v>0.38852842598966086</v>
      </c>
      <c r="C4239" s="4">
        <f t="shared" si="268"/>
        <v>7.0360896263880015</v>
      </c>
      <c r="D4239" s="34">
        <f t="shared" si="269"/>
        <v>0.13134310818527722</v>
      </c>
    </row>
    <row r="4240" spans="1:4">
      <c r="A4240" s="7">
        <f t="shared" si="267"/>
        <v>2116.5</v>
      </c>
      <c r="B4240" s="4">
        <f t="shared" si="266"/>
        <v>0.3886361279024626</v>
      </c>
      <c r="C4240" s="4">
        <f t="shared" si="268"/>
        <v>7.0400477722872914</v>
      </c>
      <c r="D4240" s="34">
        <f t="shared" si="269"/>
        <v>0.13138057581732665</v>
      </c>
    </row>
    <row r="4241" spans="1:4">
      <c r="A4241" s="7">
        <f t="shared" si="267"/>
        <v>2117</v>
      </c>
      <c r="B4241" s="4">
        <f t="shared" si="266"/>
        <v>0.38874383816921787</v>
      </c>
      <c r="C4241" s="4">
        <f t="shared" si="268"/>
        <v>7.0440078677565445</v>
      </c>
      <c r="D4241" s="34">
        <f t="shared" si="269"/>
        <v>0.13141805623692895</v>
      </c>
    </row>
    <row r="4242" spans="1:4">
      <c r="A4242" s="7">
        <f t="shared" si="267"/>
        <v>2117.5</v>
      </c>
      <c r="B4242" s="4">
        <f t="shared" si="266"/>
        <v>0.38885155679057459</v>
      </c>
      <c r="C4242" s="4">
        <f t="shared" si="268"/>
        <v>7.047969913756015</v>
      </c>
      <c r="D4242" s="34">
        <f t="shared" si="269"/>
        <v>0.13145554944873331</v>
      </c>
    </row>
    <row r="4243" spans="1:4">
      <c r="A4243" s="7">
        <f t="shared" si="267"/>
        <v>2118</v>
      </c>
      <c r="B4243" s="4">
        <f t="shared" si="266"/>
        <v>0.38895928376718092</v>
      </c>
      <c r="C4243" s="4">
        <f t="shared" si="268"/>
        <v>7.0519339112464277</v>
      </c>
      <c r="D4243" s="34">
        <f t="shared" si="269"/>
        <v>0.13149305545739071</v>
      </c>
    </row>
    <row r="4244" spans="1:4">
      <c r="A4244" s="7">
        <f t="shared" si="267"/>
        <v>2118.5</v>
      </c>
      <c r="B4244" s="4">
        <f t="shared" si="266"/>
        <v>0.389067019099685</v>
      </c>
      <c r="C4244" s="4">
        <f t="shared" si="268"/>
        <v>7.0558998611889816</v>
      </c>
      <c r="D4244" s="34">
        <f t="shared" si="269"/>
        <v>0.13153057426755382</v>
      </c>
    </row>
    <row r="4245" spans="1:4">
      <c r="A4245" s="7">
        <f t="shared" si="267"/>
        <v>2119</v>
      </c>
      <c r="B4245" s="4">
        <f t="shared" si="266"/>
        <v>0.38917476278873475</v>
      </c>
      <c r="C4245" s="4">
        <f t="shared" si="268"/>
        <v>7.0598677645453574</v>
      </c>
      <c r="D4245" s="34">
        <f t="shared" si="269"/>
        <v>0.13156810588387727</v>
      </c>
    </row>
    <row r="4246" spans="1:4">
      <c r="A4246" s="7">
        <f t="shared" si="267"/>
        <v>2119.5</v>
      </c>
      <c r="B4246" s="4">
        <f t="shared" si="266"/>
        <v>0.38928251483497878</v>
      </c>
      <c r="C4246" s="4">
        <f t="shared" si="268"/>
        <v>7.063837622277692</v>
      </c>
      <c r="D4246" s="34">
        <f t="shared" si="269"/>
        <v>0.13160565031101701</v>
      </c>
    </row>
    <row r="4247" spans="1:4">
      <c r="A4247" s="7">
        <f t="shared" si="267"/>
        <v>2120</v>
      </c>
      <c r="B4247" s="4">
        <f t="shared" si="266"/>
        <v>0.38939027523906478</v>
      </c>
      <c r="C4247" s="4">
        <f t="shared" si="268"/>
        <v>7.0678094353486092</v>
      </c>
      <c r="D4247" s="34">
        <f t="shared" si="269"/>
        <v>0.13164320755363124</v>
      </c>
    </row>
    <row r="4248" spans="1:4">
      <c r="A4248" s="7">
        <f t="shared" si="267"/>
        <v>2120.5</v>
      </c>
      <c r="B4248" s="4">
        <f t="shared" si="266"/>
        <v>0.38949804400164134</v>
      </c>
      <c r="C4248" s="4">
        <f t="shared" si="268"/>
        <v>7.0717832047212053</v>
      </c>
      <c r="D4248" s="34">
        <f t="shared" si="269"/>
        <v>0.13168077761637964</v>
      </c>
    </row>
    <row r="4249" spans="1:4">
      <c r="A4249" s="7">
        <f t="shared" si="267"/>
        <v>2121</v>
      </c>
      <c r="B4249" s="4">
        <f t="shared" si="266"/>
        <v>0.38960582112335662</v>
      </c>
      <c r="C4249" s="4">
        <f t="shared" si="268"/>
        <v>7.075758931359049</v>
      </c>
      <c r="D4249" s="34">
        <f t="shared" si="269"/>
        <v>0.1317183605039238</v>
      </c>
    </row>
    <row r="4250" spans="1:4">
      <c r="A4250" s="7">
        <f t="shared" si="267"/>
        <v>2121.5</v>
      </c>
      <c r="B4250" s="4">
        <f t="shared" si="266"/>
        <v>0.38971360660485899</v>
      </c>
      <c r="C4250" s="4">
        <f t="shared" si="268"/>
        <v>7.0797366162261817</v>
      </c>
      <c r="D4250" s="34">
        <f t="shared" si="269"/>
        <v>0.13175595622092687</v>
      </c>
    </row>
    <row r="4251" spans="1:4">
      <c r="A4251" s="7">
        <f t="shared" si="267"/>
        <v>2122</v>
      </c>
      <c r="B4251" s="4">
        <f t="shared" si="266"/>
        <v>0.38982140044679725</v>
      </c>
      <c r="C4251" s="4">
        <f t="shared" si="268"/>
        <v>7.0837162602871206</v>
      </c>
      <c r="D4251" s="34">
        <f t="shared" si="269"/>
        <v>0.13179356477205376</v>
      </c>
    </row>
    <row r="4252" spans="1:4">
      <c r="A4252" s="7">
        <f t="shared" si="267"/>
        <v>2122.5</v>
      </c>
      <c r="B4252" s="4">
        <f t="shared" si="266"/>
        <v>0.38992920264981956</v>
      </c>
      <c r="C4252" s="4">
        <f t="shared" si="268"/>
        <v>7.08769786450687</v>
      </c>
      <c r="D4252" s="34">
        <f t="shared" si="269"/>
        <v>0.13183118616197154</v>
      </c>
    </row>
    <row r="4253" spans="1:4">
      <c r="A4253" s="7">
        <f t="shared" si="267"/>
        <v>2123</v>
      </c>
      <c r="B4253" s="4">
        <f t="shared" si="266"/>
        <v>0.39003701321457451</v>
      </c>
      <c r="C4253" s="4">
        <f t="shared" si="268"/>
        <v>7.0916814298508832</v>
      </c>
      <c r="D4253" s="34">
        <f t="shared" si="269"/>
        <v>0.13186882039534842</v>
      </c>
    </row>
    <row r="4254" spans="1:4">
      <c r="A4254" s="7">
        <f t="shared" si="267"/>
        <v>2123.5</v>
      </c>
      <c r="B4254" s="4">
        <f t="shared" si="266"/>
        <v>0.3901448321417107</v>
      </c>
      <c r="C4254" s="4">
        <f t="shared" si="268"/>
        <v>7.0956669572851201</v>
      </c>
      <c r="D4254" s="34">
        <f t="shared" si="269"/>
        <v>0.131906467476855</v>
      </c>
    </row>
    <row r="4255" spans="1:4">
      <c r="A4255" s="7">
        <f t="shared" si="267"/>
        <v>2124</v>
      </c>
      <c r="B4255" s="4">
        <f t="shared" si="266"/>
        <v>0.3902526594318767</v>
      </c>
      <c r="C4255" s="4">
        <f t="shared" si="268"/>
        <v>7.0996544477759844</v>
      </c>
      <c r="D4255" s="34">
        <f t="shared" si="269"/>
        <v>0.1319441274111631</v>
      </c>
    </row>
    <row r="4256" spans="1:4">
      <c r="A4256" s="7">
        <f t="shared" si="267"/>
        <v>2124.5</v>
      </c>
      <c r="B4256" s="4">
        <f t="shared" si="266"/>
        <v>0.39036049508572135</v>
      </c>
      <c r="C4256" s="4">
        <f t="shared" si="268"/>
        <v>7.1036439022903863</v>
      </c>
      <c r="D4256" s="34">
        <f t="shared" si="269"/>
        <v>0.1319818002029467</v>
      </c>
    </row>
    <row r="4257" spans="1:4">
      <c r="A4257" s="7">
        <f t="shared" si="267"/>
        <v>2125</v>
      </c>
      <c r="B4257" s="4">
        <f t="shared" si="266"/>
        <v>0.39046833910389322</v>
      </c>
      <c r="C4257" s="4">
        <f t="shared" si="268"/>
        <v>7.107635321795696</v>
      </c>
      <c r="D4257" s="34">
        <f t="shared" si="269"/>
        <v>0.13201948585688139</v>
      </c>
    </row>
    <row r="4258" spans="1:4">
      <c r="A4258" s="7">
        <f t="shared" si="267"/>
        <v>2125.5</v>
      </c>
      <c r="B4258" s="4">
        <f t="shared" si="266"/>
        <v>0.39057619148704115</v>
      </c>
      <c r="C4258" s="4">
        <f t="shared" si="268"/>
        <v>7.1116287072597526</v>
      </c>
      <c r="D4258" s="34">
        <f t="shared" si="269"/>
        <v>0.13205718437764433</v>
      </c>
    </row>
    <row r="4259" spans="1:4">
      <c r="A4259" s="7">
        <f t="shared" si="267"/>
        <v>2126</v>
      </c>
      <c r="B4259" s="4">
        <f t="shared" si="266"/>
        <v>0.39068405223581393</v>
      </c>
      <c r="C4259" s="4">
        <f t="shared" si="268"/>
        <v>7.1156240596508962</v>
      </c>
      <c r="D4259" s="34">
        <f t="shared" si="269"/>
        <v>0.13209489576991496</v>
      </c>
    </row>
    <row r="4260" spans="1:4">
      <c r="A4260" s="7">
        <f t="shared" si="267"/>
        <v>2126.5</v>
      </c>
      <c r="B4260" s="4">
        <f t="shared" si="266"/>
        <v>0.39079192135086038</v>
      </c>
      <c r="C4260" s="4">
        <f t="shared" si="268"/>
        <v>7.1196213799379144</v>
      </c>
      <c r="D4260" s="34">
        <f t="shared" si="269"/>
        <v>0.13213262003837384</v>
      </c>
    </row>
    <row r="4261" spans="1:4">
      <c r="A4261" s="7">
        <f t="shared" si="267"/>
        <v>2127</v>
      </c>
      <c r="B4261" s="4">
        <f t="shared" si="266"/>
        <v>0.39089979883282977</v>
      </c>
      <c r="C4261" s="4">
        <f t="shared" si="268"/>
        <v>7.1236206690900978</v>
      </c>
      <c r="D4261" s="34">
        <f t="shared" si="269"/>
        <v>0.13217035718770376</v>
      </c>
    </row>
    <row r="4262" spans="1:4">
      <c r="A4262" s="7">
        <f t="shared" si="267"/>
        <v>2127.5</v>
      </c>
      <c r="B4262" s="4">
        <f t="shared" si="266"/>
        <v>0.39100768468237068</v>
      </c>
      <c r="C4262" s="4">
        <f t="shared" si="268"/>
        <v>7.1276219280772004</v>
      </c>
      <c r="D4262" s="34">
        <f t="shared" si="269"/>
        <v>0.13220810722258919</v>
      </c>
    </row>
    <row r="4263" spans="1:4">
      <c r="A4263" s="7">
        <f t="shared" si="267"/>
        <v>2128</v>
      </c>
      <c r="B4263" s="4">
        <f t="shared" si="266"/>
        <v>0.39111557890013238</v>
      </c>
      <c r="C4263" s="4">
        <f t="shared" si="268"/>
        <v>7.1316251578694558</v>
      </c>
      <c r="D4263" s="34">
        <f t="shared" si="269"/>
        <v>0.13224587014771619</v>
      </c>
    </row>
    <row r="4264" spans="1:4">
      <c r="A4264" s="7">
        <f t="shared" si="267"/>
        <v>2128.5</v>
      </c>
      <c r="B4264" s="4">
        <f t="shared" si="266"/>
        <v>0.39122348148676389</v>
      </c>
      <c r="C4264" s="4">
        <f t="shared" si="268"/>
        <v>7.1356303594375792</v>
      </c>
      <c r="D4264" s="34">
        <f t="shared" si="269"/>
        <v>0.13228364596777278</v>
      </c>
    </row>
    <row r="4265" spans="1:4">
      <c r="A4265" s="7">
        <f t="shared" si="267"/>
        <v>2129</v>
      </c>
      <c r="B4265" s="4">
        <f t="shared" si="266"/>
        <v>0.39133139244291448</v>
      </c>
      <c r="C4265" s="4">
        <f t="shared" si="268"/>
        <v>7.139637533752758</v>
      </c>
      <c r="D4265" s="34">
        <f t="shared" si="269"/>
        <v>0.13232143468744859</v>
      </c>
    </row>
    <row r="4266" spans="1:4">
      <c r="A4266" s="7">
        <f t="shared" si="267"/>
        <v>2129.5</v>
      </c>
      <c r="B4266" s="4">
        <f t="shared" si="266"/>
        <v>0.39143931176923319</v>
      </c>
      <c r="C4266" s="4">
        <f t="shared" si="268"/>
        <v>7.1436466817866648</v>
      </c>
      <c r="D4266" s="34">
        <f t="shared" si="269"/>
        <v>0.13235923631143523</v>
      </c>
    </row>
    <row r="4267" spans="1:4">
      <c r="A4267" s="7">
        <f t="shared" si="267"/>
        <v>2130</v>
      </c>
      <c r="B4267" s="4">
        <f t="shared" si="266"/>
        <v>0.39154723946636905</v>
      </c>
      <c r="C4267" s="4">
        <f t="shared" si="268"/>
        <v>7.1476578045114447</v>
      </c>
      <c r="D4267" s="34">
        <f t="shared" si="269"/>
        <v>0.13239705084442593</v>
      </c>
    </row>
    <row r="4268" spans="1:4">
      <c r="A4268" s="7">
        <f t="shared" si="267"/>
        <v>2130.5</v>
      </c>
      <c r="B4268" s="4">
        <f t="shared" si="266"/>
        <v>0.39165517553497176</v>
      </c>
      <c r="C4268" s="4">
        <f t="shared" si="268"/>
        <v>7.1516709028997276</v>
      </c>
      <c r="D4268" s="34">
        <f t="shared" si="269"/>
        <v>0.13243487829111567</v>
      </c>
    </row>
    <row r="4269" spans="1:4">
      <c r="A4269" s="7">
        <f t="shared" si="267"/>
        <v>2131</v>
      </c>
      <c r="B4269" s="4">
        <f t="shared" si="266"/>
        <v>0.39176311997569035</v>
      </c>
      <c r="C4269" s="4">
        <f t="shared" si="268"/>
        <v>7.1556859779246142</v>
      </c>
      <c r="D4269" s="34">
        <f t="shared" si="269"/>
        <v>0.13247271865620125</v>
      </c>
    </row>
    <row r="4270" spans="1:4">
      <c r="A4270" s="7">
        <f t="shared" si="267"/>
        <v>2131.5</v>
      </c>
      <c r="B4270" s="4">
        <f t="shared" si="266"/>
        <v>0.39187107278917455</v>
      </c>
      <c r="C4270" s="4">
        <f t="shared" si="268"/>
        <v>7.1597030305596938</v>
      </c>
      <c r="D4270" s="34">
        <f t="shared" si="269"/>
        <v>0.13251057194438123</v>
      </c>
    </row>
    <row r="4271" spans="1:4">
      <c r="A4271" s="7">
        <f t="shared" si="267"/>
        <v>2132</v>
      </c>
      <c r="B4271" s="4">
        <f t="shared" si="266"/>
        <v>0.39197903397607337</v>
      </c>
      <c r="C4271" s="4">
        <f t="shared" si="268"/>
        <v>7.1637220617790298</v>
      </c>
      <c r="D4271" s="34">
        <f t="shared" si="269"/>
        <v>0.13254843816035605</v>
      </c>
    </row>
    <row r="4272" spans="1:4">
      <c r="A4272" s="7">
        <f t="shared" si="267"/>
        <v>2132.5</v>
      </c>
      <c r="B4272" s="4">
        <f t="shared" si="266"/>
        <v>0.39208700353703652</v>
      </c>
      <c r="C4272" s="4">
        <f t="shared" si="268"/>
        <v>7.1677430725571654</v>
      </c>
      <c r="D4272" s="34">
        <f t="shared" si="269"/>
        <v>0.13258631730882775</v>
      </c>
    </row>
    <row r="4273" spans="1:4">
      <c r="A4273" s="7">
        <f t="shared" si="267"/>
        <v>2133</v>
      </c>
      <c r="B4273" s="4">
        <f t="shared" si="266"/>
        <v>0.39219498147271348</v>
      </c>
      <c r="C4273" s="4">
        <f t="shared" si="268"/>
        <v>7.1717660638691232</v>
      </c>
      <c r="D4273" s="34">
        <f t="shared" si="269"/>
        <v>0.1326242093945002</v>
      </c>
    </row>
    <row r="4274" spans="1:4">
      <c r="A4274" s="7">
        <f t="shared" si="267"/>
        <v>2133.5</v>
      </c>
      <c r="B4274" s="4">
        <f t="shared" si="266"/>
        <v>0.39230296778375418</v>
      </c>
      <c r="C4274" s="4">
        <f t="shared" si="268"/>
        <v>7.1757910366904163</v>
      </c>
      <c r="D4274" s="34">
        <f t="shared" si="269"/>
        <v>0.13266211442207912</v>
      </c>
    </row>
    <row r="4275" spans="1:4">
      <c r="A4275" s="7">
        <f t="shared" si="267"/>
        <v>2134</v>
      </c>
      <c r="B4275" s="4">
        <f t="shared" si="266"/>
        <v>0.39241096247080764</v>
      </c>
      <c r="C4275" s="4">
        <f t="shared" si="268"/>
        <v>7.179817991997016</v>
      </c>
      <c r="D4275" s="34">
        <f t="shared" si="269"/>
        <v>0.13270003239627187</v>
      </c>
    </row>
    <row r="4276" spans="1:4">
      <c r="A4276" s="7">
        <f t="shared" si="267"/>
        <v>2134.5</v>
      </c>
      <c r="B4276" s="4">
        <f t="shared" si="266"/>
        <v>0.39251896553452381</v>
      </c>
      <c r="C4276" s="4">
        <f t="shared" si="268"/>
        <v>7.1838469307654034</v>
      </c>
      <c r="D4276" s="34">
        <f t="shared" si="269"/>
        <v>0.13273796332178792</v>
      </c>
    </row>
    <row r="4277" spans="1:4">
      <c r="A4277" s="7">
        <f t="shared" si="267"/>
        <v>2135</v>
      </c>
      <c r="B4277" s="4">
        <f t="shared" si="266"/>
        <v>0.3926269769755526</v>
      </c>
      <c r="C4277" s="4">
        <f t="shared" si="268"/>
        <v>7.187877853972509</v>
      </c>
      <c r="D4277" s="34">
        <f t="shared" si="269"/>
        <v>0.13277590720333787</v>
      </c>
    </row>
    <row r="4278" spans="1:4">
      <c r="A4278" s="7">
        <f t="shared" si="267"/>
        <v>2135.5</v>
      </c>
      <c r="B4278" s="4">
        <f t="shared" si="266"/>
        <v>0.39273499679454371</v>
      </c>
      <c r="C4278" s="4">
        <f t="shared" si="268"/>
        <v>7.1919107625957786</v>
      </c>
      <c r="D4278" s="34">
        <f t="shared" si="269"/>
        <v>0.13281386404563489</v>
      </c>
    </row>
    <row r="4279" spans="1:4">
      <c r="A4279" s="7">
        <f t="shared" si="267"/>
        <v>2136</v>
      </c>
      <c r="B4279" s="4">
        <f t="shared" si="266"/>
        <v>0.39284302499214707</v>
      </c>
      <c r="C4279" s="4">
        <f t="shared" si="268"/>
        <v>7.1959456576131018</v>
      </c>
      <c r="D4279" s="34">
        <f t="shared" si="269"/>
        <v>0.13285183385339311</v>
      </c>
    </row>
    <row r="4280" spans="1:4">
      <c r="A4280" s="7">
        <f t="shared" si="267"/>
        <v>2136.5</v>
      </c>
      <c r="B4280" s="4">
        <f t="shared" si="266"/>
        <v>0.39295106156901238</v>
      </c>
      <c r="C4280" s="4">
        <f t="shared" si="268"/>
        <v>7.1999825400028854</v>
      </c>
      <c r="D4280" s="34">
        <f t="shared" si="269"/>
        <v>0.13288981663132921</v>
      </c>
    </row>
    <row r="4281" spans="1:4">
      <c r="A4281" s="7">
        <f t="shared" si="267"/>
        <v>2137</v>
      </c>
      <c r="B4281" s="4">
        <f t="shared" si="266"/>
        <v>0.39305910652578957</v>
      </c>
      <c r="C4281" s="4">
        <f t="shared" si="268"/>
        <v>7.2040214107439997</v>
      </c>
      <c r="D4281" s="34">
        <f t="shared" si="269"/>
        <v>0.13292781238416126</v>
      </c>
    </row>
    <row r="4282" spans="1:4">
      <c r="A4282" s="7">
        <f t="shared" si="267"/>
        <v>2137.5</v>
      </c>
      <c r="B4282" s="4">
        <f t="shared" si="266"/>
        <v>0.39316715986312878</v>
      </c>
      <c r="C4282" s="4">
        <f t="shared" si="268"/>
        <v>7.2080622708157893</v>
      </c>
      <c r="D4282" s="34">
        <f t="shared" si="269"/>
        <v>0.13296582111660893</v>
      </c>
    </row>
    <row r="4283" spans="1:4">
      <c r="A4283" s="7">
        <f t="shared" si="267"/>
        <v>2138</v>
      </c>
      <c r="B4283" s="4">
        <f t="shared" si="266"/>
        <v>0.39327522158167993</v>
      </c>
      <c r="C4283" s="4">
        <f t="shared" si="268"/>
        <v>7.2121051211981051</v>
      </c>
      <c r="D4283" s="34">
        <f t="shared" si="269"/>
        <v>0.13300384283339417</v>
      </c>
    </row>
    <row r="4284" spans="1:4">
      <c r="A4284" s="7">
        <f t="shared" si="267"/>
        <v>2138.5</v>
      </c>
      <c r="B4284" s="4">
        <f t="shared" si="266"/>
        <v>0.39338329168209341</v>
      </c>
      <c r="C4284" s="4">
        <f t="shared" si="268"/>
        <v>7.2161499628712544</v>
      </c>
      <c r="D4284" s="34">
        <f t="shared" si="269"/>
        <v>0.1330418775392401</v>
      </c>
    </row>
    <row r="4285" spans="1:4">
      <c r="A4285" s="7">
        <f t="shared" si="267"/>
        <v>2139</v>
      </c>
      <c r="B4285" s="4">
        <f t="shared" si="266"/>
        <v>0.39349137016501889</v>
      </c>
      <c r="C4285" s="4">
        <f t="shared" si="268"/>
        <v>7.220196796816051</v>
      </c>
      <c r="D4285" s="34">
        <f t="shared" si="269"/>
        <v>0.1330799252388723</v>
      </c>
    </row>
    <row r="4286" spans="1:4">
      <c r="A4286" s="7">
        <f t="shared" si="267"/>
        <v>2139.5</v>
      </c>
      <c r="B4286" s="4">
        <f t="shared" si="266"/>
        <v>0.39359945703110699</v>
      </c>
      <c r="C4286" s="4">
        <f t="shared" si="268"/>
        <v>7.2242456240137756</v>
      </c>
      <c r="D4286" s="34">
        <f t="shared" si="269"/>
        <v>0.13311798593701757</v>
      </c>
    </row>
    <row r="4287" spans="1:4">
      <c r="A4287" s="7">
        <f t="shared" si="267"/>
        <v>2140</v>
      </c>
      <c r="B4287" s="4">
        <f t="shared" si="266"/>
        <v>0.39370755228100784</v>
      </c>
      <c r="C4287" s="4">
        <f t="shared" si="268"/>
        <v>7.2282964454461975</v>
      </c>
      <c r="D4287" s="34">
        <f t="shared" si="269"/>
        <v>0.13315605963840474</v>
      </c>
    </row>
    <row r="4288" spans="1:4">
      <c r="A4288" s="7">
        <f t="shared" si="267"/>
        <v>2140.5</v>
      </c>
      <c r="B4288" s="4">
        <f t="shared" si="266"/>
        <v>0.39381565591537138</v>
      </c>
      <c r="C4288" s="4">
        <f t="shared" si="268"/>
        <v>7.2323492620955712</v>
      </c>
      <c r="D4288" s="34">
        <f t="shared" si="269"/>
        <v>0.13319414634776455</v>
      </c>
    </row>
    <row r="4289" spans="1:4">
      <c r="A4289" s="7">
        <f t="shared" si="267"/>
        <v>2141</v>
      </c>
      <c r="B4289" s="4">
        <f t="shared" si="266"/>
        <v>0.3939237679348484</v>
      </c>
      <c r="C4289" s="4">
        <f t="shared" si="268"/>
        <v>7.2364040749446321</v>
      </c>
      <c r="D4289" s="34">
        <f t="shared" si="269"/>
        <v>0.1332322460698292</v>
      </c>
    </row>
    <row r="4290" spans="1:4">
      <c r="A4290" s="7">
        <f t="shared" si="267"/>
        <v>2141.5</v>
      </c>
      <c r="B4290" s="4">
        <f t="shared" si="266"/>
        <v>0.39403188834008906</v>
      </c>
      <c r="C4290" s="4">
        <f t="shared" si="268"/>
        <v>7.2404608849766028</v>
      </c>
      <c r="D4290" s="34">
        <f t="shared" si="269"/>
        <v>0.13327035880933297</v>
      </c>
    </row>
    <row r="4291" spans="1:4">
      <c r="A4291" s="7">
        <f t="shared" si="267"/>
        <v>2142</v>
      </c>
      <c r="B4291" s="4">
        <f t="shared" si="266"/>
        <v>0.39414001713174396</v>
      </c>
      <c r="C4291" s="4">
        <f t="shared" si="268"/>
        <v>7.2445196931751852</v>
      </c>
      <c r="D4291" s="34">
        <f t="shared" si="269"/>
        <v>0.13330848457101169</v>
      </c>
    </row>
    <row r="4292" spans="1:4">
      <c r="A4292" s="7">
        <f t="shared" si="267"/>
        <v>2142.5</v>
      </c>
      <c r="B4292" s="4">
        <f t="shared" si="266"/>
        <v>0.39424815431046345</v>
      </c>
      <c r="C4292" s="4">
        <f t="shared" si="268"/>
        <v>7.2485805005245698</v>
      </c>
      <c r="D4292" s="34">
        <f t="shared" si="269"/>
        <v>0.13334662335960312</v>
      </c>
    </row>
    <row r="4293" spans="1:4">
      <c r="A4293" s="7">
        <f t="shared" si="267"/>
        <v>2143</v>
      </c>
      <c r="B4293" s="4">
        <f t="shared" si="266"/>
        <v>0.39435629987689813</v>
      </c>
      <c r="C4293" s="4">
        <f t="shared" si="268"/>
        <v>7.2526433080094321</v>
      </c>
      <c r="D4293" s="34">
        <f t="shared" si="269"/>
        <v>0.13338477517984687</v>
      </c>
    </row>
    <row r="4294" spans="1:4">
      <c r="A4294" s="7">
        <f t="shared" si="267"/>
        <v>2143.5</v>
      </c>
      <c r="B4294" s="4">
        <f t="shared" si="266"/>
        <v>0.39446445383169881</v>
      </c>
      <c r="C4294" s="4">
        <f t="shared" si="268"/>
        <v>7.2567081166149308</v>
      </c>
      <c r="D4294" s="34">
        <f t="shared" si="269"/>
        <v>0.13342294003648406</v>
      </c>
    </row>
    <row r="4295" spans="1:4">
      <c r="A4295" s="7">
        <f t="shared" si="267"/>
        <v>2144</v>
      </c>
      <c r="B4295" s="4">
        <f t="shared" si="266"/>
        <v>0.39457261617551564</v>
      </c>
      <c r="C4295" s="4">
        <f t="shared" si="268"/>
        <v>7.2607749273267093</v>
      </c>
      <c r="D4295" s="34">
        <f t="shared" si="269"/>
        <v>0.13346111793425805</v>
      </c>
    </row>
    <row r="4296" spans="1:4">
      <c r="A4296" s="7">
        <f t="shared" si="267"/>
        <v>2144.5</v>
      </c>
      <c r="B4296" s="4">
        <f t="shared" si="266"/>
        <v>0.39468078690899988</v>
      </c>
      <c r="C4296" s="4">
        <f t="shared" si="268"/>
        <v>7.2648437411308997</v>
      </c>
      <c r="D4296" s="34">
        <f t="shared" si="269"/>
        <v>0.13349930887791348</v>
      </c>
    </row>
    <row r="4297" spans="1:4">
      <c r="A4297" s="7">
        <f t="shared" si="267"/>
        <v>2145</v>
      </c>
      <c r="B4297" s="4">
        <f t="shared" si="266"/>
        <v>0.39478896603280189</v>
      </c>
      <c r="C4297" s="4">
        <f t="shared" si="268"/>
        <v>7.268914559014112</v>
      </c>
      <c r="D4297" s="34">
        <f t="shared" si="269"/>
        <v>0.13353751287219712</v>
      </c>
    </row>
    <row r="4298" spans="1:4">
      <c r="A4298" s="7">
        <f t="shared" si="267"/>
        <v>2145.5</v>
      </c>
      <c r="B4298" s="4">
        <f t="shared" ref="B4298:B4361" si="270">(EXP($B$3*A4298*10^6))-1</f>
        <v>0.39489715354757271</v>
      </c>
      <c r="C4298" s="4">
        <f t="shared" si="268"/>
        <v>7.2729873819634605</v>
      </c>
      <c r="D4298" s="34">
        <f t="shared" si="269"/>
        <v>0.13357572992185754</v>
      </c>
    </row>
    <row r="4299" spans="1:4">
      <c r="A4299" s="7">
        <f t="shared" si="267"/>
        <v>2146</v>
      </c>
      <c r="B4299" s="4">
        <f t="shared" si="270"/>
        <v>0.39500534945396293</v>
      </c>
      <c r="C4299" s="4">
        <f t="shared" si="268"/>
        <v>7.2770622109665162</v>
      </c>
      <c r="D4299" s="34">
        <f t="shared" si="269"/>
        <v>0.13361396003164486</v>
      </c>
    </row>
    <row r="4300" spans="1:4">
      <c r="A4300" s="7">
        <f t="shared" si="267"/>
        <v>2146.5</v>
      </c>
      <c r="B4300" s="4">
        <f t="shared" si="270"/>
        <v>0.3951135537526238</v>
      </c>
      <c r="C4300" s="4">
        <f t="shared" si="268"/>
        <v>7.2811390470113704</v>
      </c>
      <c r="D4300" s="34">
        <f t="shared" si="269"/>
        <v>0.13365220320631124</v>
      </c>
    </row>
    <row r="4301" spans="1:4">
      <c r="A4301" s="7">
        <f t="shared" si="267"/>
        <v>2147</v>
      </c>
      <c r="B4301" s="4">
        <f t="shared" si="270"/>
        <v>0.3952217664442057</v>
      </c>
      <c r="C4301" s="4">
        <f t="shared" si="268"/>
        <v>7.2852178910865675</v>
      </c>
      <c r="D4301" s="34">
        <f t="shared" si="269"/>
        <v>0.13369045945061045</v>
      </c>
    </row>
    <row r="4302" spans="1:4">
      <c r="A4302" s="7">
        <f t="shared" ref="A4302:A4365" si="271">A4301+0.5</f>
        <v>2147.5</v>
      </c>
      <c r="B4302" s="4">
        <f t="shared" si="270"/>
        <v>0.39532998752936033</v>
      </c>
      <c r="C4302" s="4">
        <f t="shared" ref="C4302:C4365" si="272">(EXP($B$4*A4302*10^6))-1</f>
        <v>7.2892987441811705</v>
      </c>
      <c r="D4302" s="34">
        <f t="shared" ref="D4302:D4365" si="273">(1/137.88)*(C4302/B4302)</f>
        <v>0.1337287287692982</v>
      </c>
    </row>
    <row r="4303" spans="1:4">
      <c r="A4303" s="7">
        <f t="shared" si="271"/>
        <v>2148</v>
      </c>
      <c r="B4303" s="4">
        <f t="shared" si="270"/>
        <v>0.39543821700873827</v>
      </c>
      <c r="C4303" s="4">
        <f t="shared" si="272"/>
        <v>7.2933816072847009</v>
      </c>
      <c r="D4303" s="34">
        <f t="shared" si="273"/>
        <v>0.13376701116713177</v>
      </c>
    </row>
    <row r="4304" spans="1:4">
      <c r="A4304" s="7">
        <f t="shared" si="271"/>
        <v>2148.5</v>
      </c>
      <c r="B4304" s="4">
        <f t="shared" si="270"/>
        <v>0.39554645488299078</v>
      </c>
      <c r="C4304" s="4">
        <f t="shared" si="272"/>
        <v>7.2974664813871897</v>
      </c>
      <c r="D4304" s="34">
        <f t="shared" si="273"/>
        <v>0.13380530664887058</v>
      </c>
    </row>
    <row r="4305" spans="1:4">
      <c r="A4305" s="7">
        <f t="shared" si="271"/>
        <v>2149</v>
      </c>
      <c r="B4305" s="4">
        <f t="shared" si="270"/>
        <v>0.39565470115276913</v>
      </c>
      <c r="C4305" s="4">
        <f t="shared" si="272"/>
        <v>7.3015533674791495</v>
      </c>
      <c r="D4305" s="34">
        <f t="shared" si="273"/>
        <v>0.13384361521927565</v>
      </c>
    </row>
    <row r="4306" spans="1:4">
      <c r="A4306" s="7">
        <f t="shared" si="271"/>
        <v>2149.5</v>
      </c>
      <c r="B4306" s="4">
        <f t="shared" si="270"/>
        <v>0.39576295581872412</v>
      </c>
      <c r="C4306" s="4">
        <f t="shared" si="272"/>
        <v>7.3056422665515655</v>
      </c>
      <c r="D4306" s="34">
        <f t="shared" si="273"/>
        <v>0.13388193688310965</v>
      </c>
    </row>
    <row r="4307" spans="1:4">
      <c r="A4307" s="7">
        <f t="shared" si="271"/>
        <v>2150</v>
      </c>
      <c r="B4307" s="4">
        <f t="shared" si="270"/>
        <v>0.39587121888150767</v>
      </c>
      <c r="C4307" s="4">
        <f t="shared" si="272"/>
        <v>7.3097331795959395</v>
      </c>
      <c r="D4307" s="34">
        <f t="shared" si="273"/>
        <v>0.13392027164513734</v>
      </c>
    </row>
    <row r="4308" spans="1:4">
      <c r="A4308" s="7">
        <f t="shared" si="271"/>
        <v>2150.5</v>
      </c>
      <c r="B4308" s="4">
        <f t="shared" si="270"/>
        <v>0.39597949034177038</v>
      </c>
      <c r="C4308" s="4">
        <f t="shared" si="272"/>
        <v>7.3138261076042319</v>
      </c>
      <c r="D4308" s="34">
        <f t="shared" si="273"/>
        <v>0.13395861951012508</v>
      </c>
    </row>
    <row r="4309" spans="1:4">
      <c r="A4309" s="7">
        <f t="shared" si="271"/>
        <v>2151</v>
      </c>
      <c r="B4309" s="4">
        <f t="shared" si="270"/>
        <v>0.39608777020016395</v>
      </c>
      <c r="C4309" s="4">
        <f t="shared" si="272"/>
        <v>7.3179210515689128</v>
      </c>
      <c r="D4309" s="34">
        <f t="shared" si="273"/>
        <v>0.13399698048284114</v>
      </c>
    </row>
    <row r="4310" spans="1:4">
      <c r="A4310" s="7">
        <f t="shared" si="271"/>
        <v>2151.5</v>
      </c>
      <c r="B4310" s="4">
        <f t="shared" si="270"/>
        <v>0.39619605845733985</v>
      </c>
      <c r="C4310" s="4">
        <f t="shared" si="272"/>
        <v>7.3220180124829337</v>
      </c>
      <c r="D4310" s="34">
        <f t="shared" si="273"/>
        <v>0.13403535456805546</v>
      </c>
    </row>
    <row r="4311" spans="1:4">
      <c r="A4311" s="7">
        <f t="shared" si="271"/>
        <v>2152</v>
      </c>
      <c r="B4311" s="4">
        <f t="shared" si="270"/>
        <v>0.39630435511394935</v>
      </c>
      <c r="C4311" s="4">
        <f t="shared" si="272"/>
        <v>7.3261169913397364</v>
      </c>
      <c r="D4311" s="34">
        <f t="shared" si="273"/>
        <v>0.13407374177053996</v>
      </c>
    </row>
    <row r="4312" spans="1:4">
      <c r="A4312" s="7">
        <f t="shared" si="271"/>
        <v>2152.5</v>
      </c>
      <c r="B4312" s="4">
        <f t="shared" si="270"/>
        <v>0.39641266017064392</v>
      </c>
      <c r="C4312" s="4">
        <f t="shared" si="272"/>
        <v>7.3302179891332475</v>
      </c>
      <c r="D4312" s="34">
        <f t="shared" si="273"/>
        <v>0.13411214209506828</v>
      </c>
    </row>
    <row r="4313" spans="1:4">
      <c r="A4313" s="7">
        <f t="shared" si="271"/>
        <v>2153</v>
      </c>
      <c r="B4313" s="4">
        <f t="shared" si="270"/>
        <v>0.39652097362807548</v>
      </c>
      <c r="C4313" s="4">
        <f t="shared" si="272"/>
        <v>7.3343210068578895</v>
      </c>
      <c r="D4313" s="34">
        <f t="shared" si="273"/>
        <v>0.13415055554641567</v>
      </c>
    </row>
    <row r="4314" spans="1:4">
      <c r="A4314" s="7">
        <f t="shared" si="271"/>
        <v>2153.5</v>
      </c>
      <c r="B4314" s="4">
        <f t="shared" si="270"/>
        <v>0.39662929548689529</v>
      </c>
      <c r="C4314" s="4">
        <f t="shared" si="272"/>
        <v>7.3384260455085695</v>
      </c>
      <c r="D4314" s="34">
        <f t="shared" si="273"/>
        <v>0.13418898212935951</v>
      </c>
    </row>
    <row r="4315" spans="1:4">
      <c r="A4315" s="7">
        <f t="shared" si="271"/>
        <v>2154</v>
      </c>
      <c r="B4315" s="4">
        <f t="shared" si="270"/>
        <v>0.39673762574775506</v>
      </c>
      <c r="C4315" s="4">
        <f t="shared" si="272"/>
        <v>7.3425331060806904</v>
      </c>
      <c r="D4315" s="34">
        <f t="shared" si="273"/>
        <v>0.13422742184867878</v>
      </c>
    </row>
    <row r="4316" spans="1:4">
      <c r="A4316" s="7">
        <f t="shared" si="271"/>
        <v>2154.5</v>
      </c>
      <c r="B4316" s="4">
        <f t="shared" si="270"/>
        <v>0.39684596441130671</v>
      </c>
      <c r="C4316" s="4">
        <f t="shared" si="272"/>
        <v>7.3466421895701384</v>
      </c>
      <c r="D4316" s="34">
        <f t="shared" si="273"/>
        <v>0.13426587470915427</v>
      </c>
    </row>
    <row r="4317" spans="1:4">
      <c r="A4317" s="7">
        <f t="shared" si="271"/>
        <v>2155</v>
      </c>
      <c r="B4317" s="4">
        <f t="shared" si="270"/>
        <v>0.3969543114782017</v>
      </c>
      <c r="C4317" s="4">
        <f t="shared" si="272"/>
        <v>7.3507532969732967</v>
      </c>
      <c r="D4317" s="34">
        <f t="shared" si="273"/>
        <v>0.13430434071556874</v>
      </c>
    </row>
    <row r="4318" spans="1:4">
      <c r="A4318" s="7">
        <f t="shared" si="271"/>
        <v>2155.5</v>
      </c>
      <c r="B4318" s="4">
        <f t="shared" si="270"/>
        <v>0.39706266694909198</v>
      </c>
      <c r="C4318" s="4">
        <f t="shared" si="272"/>
        <v>7.3548664292870356</v>
      </c>
      <c r="D4318" s="34">
        <f t="shared" si="273"/>
        <v>0.13434281987270655</v>
      </c>
    </row>
    <row r="4319" spans="1:4">
      <c r="A4319" s="7">
        <f t="shared" si="271"/>
        <v>2156</v>
      </c>
      <c r="B4319" s="4">
        <f t="shared" si="270"/>
        <v>0.39717103082462946</v>
      </c>
      <c r="C4319" s="4">
        <f t="shared" si="272"/>
        <v>7.3589815875087172</v>
      </c>
      <c r="D4319" s="34">
        <f t="shared" si="273"/>
        <v>0.13438131218535396</v>
      </c>
    </row>
    <row r="4320" spans="1:4">
      <c r="A4320" s="7">
        <f t="shared" si="271"/>
        <v>2156.5</v>
      </c>
      <c r="B4320" s="4">
        <f t="shared" si="270"/>
        <v>0.39727940310546606</v>
      </c>
      <c r="C4320" s="4">
        <f t="shared" si="272"/>
        <v>7.3630987726361941</v>
      </c>
      <c r="D4320" s="34">
        <f t="shared" si="273"/>
        <v>0.13441981765829894</v>
      </c>
    </row>
    <row r="4321" spans="1:4">
      <c r="A4321" s="7">
        <f t="shared" si="271"/>
        <v>2157</v>
      </c>
      <c r="B4321" s="4">
        <f t="shared" si="270"/>
        <v>0.39738778379225348</v>
      </c>
      <c r="C4321" s="4">
        <f t="shared" si="272"/>
        <v>7.3672179856678071</v>
      </c>
      <c r="D4321" s="34">
        <f t="shared" si="273"/>
        <v>0.13445833629633147</v>
      </c>
    </row>
    <row r="4322" spans="1:4">
      <c r="A4322" s="7">
        <f t="shared" si="271"/>
        <v>2157.5</v>
      </c>
      <c r="B4322" s="4">
        <f t="shared" si="270"/>
        <v>0.39749617288564409</v>
      </c>
      <c r="C4322" s="4">
        <f t="shared" si="272"/>
        <v>7.371339227602407</v>
      </c>
      <c r="D4322" s="34">
        <f t="shared" si="273"/>
        <v>0.1344968681042433</v>
      </c>
    </row>
    <row r="4323" spans="1:4">
      <c r="A4323" s="7">
        <f t="shared" si="271"/>
        <v>2158</v>
      </c>
      <c r="B4323" s="4">
        <f t="shared" si="270"/>
        <v>0.39760457038628982</v>
      </c>
      <c r="C4323" s="4">
        <f t="shared" si="272"/>
        <v>7.375462499439303</v>
      </c>
      <c r="D4323" s="34">
        <f t="shared" si="273"/>
        <v>0.13453541308682765</v>
      </c>
    </row>
    <row r="4324" spans="1:4">
      <c r="A4324" s="7">
        <f t="shared" si="271"/>
        <v>2158.5</v>
      </c>
      <c r="B4324" s="4">
        <f t="shared" si="270"/>
        <v>0.39771297629484259</v>
      </c>
      <c r="C4324" s="4">
        <f t="shared" si="272"/>
        <v>7.3795878021783352</v>
      </c>
      <c r="D4324" s="34">
        <f t="shared" si="273"/>
        <v>0.13457397124888015</v>
      </c>
    </row>
    <row r="4325" spans="1:4">
      <c r="A4325" s="7">
        <f t="shared" si="271"/>
        <v>2159</v>
      </c>
      <c r="B4325" s="4">
        <f t="shared" si="270"/>
        <v>0.39782139061195498</v>
      </c>
      <c r="C4325" s="4">
        <f t="shared" si="272"/>
        <v>7.3837151368197986</v>
      </c>
      <c r="D4325" s="34">
        <f t="shared" si="273"/>
        <v>0.13461254259519748</v>
      </c>
    </row>
    <row r="4326" spans="1:4">
      <c r="A4326" s="7">
        <f t="shared" si="271"/>
        <v>2159.5</v>
      </c>
      <c r="B4326" s="4">
        <f t="shared" si="270"/>
        <v>0.3979298133382787</v>
      </c>
      <c r="C4326" s="4">
        <f t="shared" si="272"/>
        <v>7.3878445043645158</v>
      </c>
      <c r="D4326" s="34">
        <f t="shared" si="273"/>
        <v>0.134651127130579</v>
      </c>
    </row>
    <row r="4327" spans="1:4">
      <c r="A4327" s="7">
        <f t="shared" si="271"/>
        <v>2160</v>
      </c>
      <c r="B4327" s="4">
        <f t="shared" si="270"/>
        <v>0.39803824447446634</v>
      </c>
      <c r="C4327" s="4">
        <f t="shared" si="272"/>
        <v>7.3919759058137746</v>
      </c>
      <c r="D4327" s="34">
        <f t="shared" si="273"/>
        <v>0.13468972485982517</v>
      </c>
    </row>
    <row r="4328" spans="1:4">
      <c r="A4328" s="7">
        <f t="shared" si="271"/>
        <v>2160.5</v>
      </c>
      <c r="B4328" s="4">
        <f t="shared" si="270"/>
        <v>0.39814668402117026</v>
      </c>
      <c r="C4328" s="4">
        <f t="shared" si="272"/>
        <v>7.3961093421693658</v>
      </c>
      <c r="D4328" s="34">
        <f t="shared" si="273"/>
        <v>0.13472833578773841</v>
      </c>
    </row>
    <row r="4329" spans="1:4">
      <c r="A4329" s="7">
        <f t="shared" si="271"/>
        <v>2161</v>
      </c>
      <c r="B4329" s="4">
        <f t="shared" si="270"/>
        <v>0.39825513197904261</v>
      </c>
      <c r="C4329" s="4">
        <f t="shared" si="272"/>
        <v>7.4002448144335879</v>
      </c>
      <c r="D4329" s="34">
        <f t="shared" si="273"/>
        <v>0.13476695991912344</v>
      </c>
    </row>
    <row r="4330" spans="1:4">
      <c r="A4330" s="7">
        <f t="shared" si="271"/>
        <v>2161.5</v>
      </c>
      <c r="B4330" s="4">
        <f t="shared" si="270"/>
        <v>0.39836358834873598</v>
      </c>
      <c r="C4330" s="4">
        <f t="shared" si="272"/>
        <v>7.4043823236092035</v>
      </c>
      <c r="D4330" s="34">
        <f t="shared" si="273"/>
        <v>0.13480559725878599</v>
      </c>
    </row>
    <row r="4331" spans="1:4">
      <c r="A4331" s="7">
        <f t="shared" si="271"/>
        <v>2162</v>
      </c>
      <c r="B4331" s="4">
        <f t="shared" si="270"/>
        <v>0.39847205313090273</v>
      </c>
      <c r="C4331" s="4">
        <f t="shared" si="272"/>
        <v>7.4085218706995022</v>
      </c>
      <c r="D4331" s="34">
        <f t="shared" si="273"/>
        <v>0.13484424781153448</v>
      </c>
    </row>
    <row r="4332" spans="1:4">
      <c r="A4332" s="7">
        <f t="shared" si="271"/>
        <v>2162.5</v>
      </c>
      <c r="B4332" s="4">
        <f t="shared" si="270"/>
        <v>0.39858052632619545</v>
      </c>
      <c r="C4332" s="4">
        <f t="shared" si="272"/>
        <v>7.4126634567082341</v>
      </c>
      <c r="D4332" s="34">
        <f t="shared" si="273"/>
        <v>0.1348829115821783</v>
      </c>
    </row>
    <row r="4333" spans="1:4">
      <c r="A4333" s="7">
        <f t="shared" si="271"/>
        <v>2163</v>
      </c>
      <c r="B4333" s="4">
        <f t="shared" si="270"/>
        <v>0.39868900793526674</v>
      </c>
      <c r="C4333" s="4">
        <f t="shared" si="272"/>
        <v>7.4168070826396733</v>
      </c>
      <c r="D4333" s="34">
        <f t="shared" si="273"/>
        <v>0.13492158857552924</v>
      </c>
    </row>
    <row r="4334" spans="1:4">
      <c r="A4334" s="7">
        <f t="shared" si="271"/>
        <v>2163.5</v>
      </c>
      <c r="B4334" s="4">
        <f t="shared" si="270"/>
        <v>0.39879749795876895</v>
      </c>
      <c r="C4334" s="4">
        <f t="shared" si="272"/>
        <v>7.4209527494985732</v>
      </c>
      <c r="D4334" s="34">
        <f t="shared" si="273"/>
        <v>0.13496027879640082</v>
      </c>
    </row>
    <row r="4335" spans="1:4">
      <c r="A4335" s="7">
        <f t="shared" si="271"/>
        <v>2164</v>
      </c>
      <c r="B4335" s="4">
        <f t="shared" si="270"/>
        <v>0.39890599639735513</v>
      </c>
      <c r="C4335" s="4">
        <f t="shared" si="272"/>
        <v>7.4251004582901832</v>
      </c>
      <c r="D4335" s="34">
        <f t="shared" si="273"/>
        <v>0.13499898224960813</v>
      </c>
    </row>
    <row r="4336" spans="1:4">
      <c r="A4336" s="7">
        <f t="shared" si="271"/>
        <v>2164.5</v>
      </c>
      <c r="B4336" s="4">
        <f t="shared" si="270"/>
        <v>0.39901450325167764</v>
      </c>
      <c r="C4336" s="4">
        <f t="shared" si="272"/>
        <v>7.4292502100202515</v>
      </c>
      <c r="D4336" s="34">
        <f t="shared" si="273"/>
        <v>0.13503769893996831</v>
      </c>
    </row>
    <row r="4337" spans="1:4">
      <c r="A4337" s="7">
        <f t="shared" si="271"/>
        <v>2165</v>
      </c>
      <c r="B4337" s="4">
        <f t="shared" si="270"/>
        <v>0.39912301852238952</v>
      </c>
      <c r="C4337" s="4">
        <f t="shared" si="272"/>
        <v>7.4334020056950187</v>
      </c>
      <c r="D4337" s="34">
        <f t="shared" si="273"/>
        <v>0.1350764288723002</v>
      </c>
    </row>
    <row r="4338" spans="1:4">
      <c r="A4338" s="7">
        <f t="shared" si="271"/>
        <v>2165.5</v>
      </c>
      <c r="B4338" s="4">
        <f t="shared" si="270"/>
        <v>0.39923154221014356</v>
      </c>
      <c r="C4338" s="4">
        <f t="shared" si="272"/>
        <v>7.4375558463212226</v>
      </c>
      <c r="D4338" s="34">
        <f t="shared" si="273"/>
        <v>0.13511517205142445</v>
      </c>
    </row>
    <row r="4339" spans="1:4">
      <c r="A4339" s="7">
        <f t="shared" si="271"/>
        <v>2166</v>
      </c>
      <c r="B4339" s="4">
        <f t="shared" si="270"/>
        <v>0.3993400743155926</v>
      </c>
      <c r="C4339" s="4">
        <f t="shared" si="272"/>
        <v>7.4417117329060964</v>
      </c>
      <c r="D4339" s="34">
        <f t="shared" si="273"/>
        <v>0.13515392848216368</v>
      </c>
    </row>
    <row r="4340" spans="1:4">
      <c r="A4340" s="7">
        <f t="shared" si="271"/>
        <v>2166.5</v>
      </c>
      <c r="B4340" s="4">
        <f t="shared" si="270"/>
        <v>0.39944861483938943</v>
      </c>
      <c r="C4340" s="4">
        <f t="shared" si="272"/>
        <v>7.4458696664573676</v>
      </c>
      <c r="D4340" s="34">
        <f t="shared" si="273"/>
        <v>0.13519269816934212</v>
      </c>
    </row>
    <row r="4341" spans="1:4">
      <c r="A4341" s="7">
        <f t="shared" si="271"/>
        <v>2167</v>
      </c>
      <c r="B4341" s="4">
        <f t="shared" si="270"/>
        <v>0.39955716378218731</v>
      </c>
      <c r="C4341" s="4">
        <f t="shared" si="272"/>
        <v>7.4500296479832642</v>
      </c>
      <c r="D4341" s="34">
        <f t="shared" si="273"/>
        <v>0.13523148111778596</v>
      </c>
    </row>
    <row r="4342" spans="1:4">
      <c r="A4342" s="7">
        <f t="shared" si="271"/>
        <v>2167.5</v>
      </c>
      <c r="B4342" s="4">
        <f t="shared" si="270"/>
        <v>0.39966572114463883</v>
      </c>
      <c r="C4342" s="4">
        <f t="shared" si="272"/>
        <v>7.4541916784925082</v>
      </c>
      <c r="D4342" s="34">
        <f t="shared" si="273"/>
        <v>0.1352702773323233</v>
      </c>
    </row>
    <row r="4343" spans="1:4">
      <c r="A4343" s="7">
        <f t="shared" si="271"/>
        <v>2168</v>
      </c>
      <c r="B4343" s="4">
        <f t="shared" si="270"/>
        <v>0.39977428692739747</v>
      </c>
      <c r="C4343" s="4">
        <f t="shared" si="272"/>
        <v>7.4583557589943172</v>
      </c>
      <c r="D4343" s="34">
        <f t="shared" si="273"/>
        <v>0.13530908681778378</v>
      </c>
    </row>
    <row r="4344" spans="1:4">
      <c r="A4344" s="7">
        <f t="shared" si="271"/>
        <v>2168.5</v>
      </c>
      <c r="B4344" s="4">
        <f t="shared" si="270"/>
        <v>0.39988286113111626</v>
      </c>
      <c r="C4344" s="4">
        <f t="shared" si="272"/>
        <v>7.4625218904984099</v>
      </c>
      <c r="D4344" s="34">
        <f t="shared" si="273"/>
        <v>0.13534790957899911</v>
      </c>
    </row>
    <row r="4345" spans="1:4">
      <c r="A4345" s="7">
        <f t="shared" si="271"/>
        <v>2169</v>
      </c>
      <c r="B4345" s="4">
        <f t="shared" si="270"/>
        <v>0.39999144375644802</v>
      </c>
      <c r="C4345" s="4">
        <f t="shared" si="272"/>
        <v>7.4666900740149931</v>
      </c>
      <c r="D4345" s="34">
        <f t="shared" si="273"/>
        <v>0.13538674562080272</v>
      </c>
    </row>
    <row r="4346" spans="1:4">
      <c r="A4346" s="7">
        <f t="shared" si="271"/>
        <v>2169.5</v>
      </c>
      <c r="B4346" s="4">
        <f t="shared" si="270"/>
        <v>0.40010003480404666</v>
      </c>
      <c r="C4346" s="4">
        <f t="shared" si="272"/>
        <v>7.4708603105547891</v>
      </c>
      <c r="D4346" s="34">
        <f t="shared" si="273"/>
        <v>0.13542559494802989</v>
      </c>
    </row>
    <row r="4347" spans="1:4">
      <c r="A4347" s="7">
        <f t="shared" si="271"/>
        <v>2170</v>
      </c>
      <c r="B4347" s="4">
        <f t="shared" si="270"/>
        <v>0.40020863427456499</v>
      </c>
      <c r="C4347" s="4">
        <f t="shared" si="272"/>
        <v>7.4750326011289943</v>
      </c>
      <c r="D4347" s="34">
        <f t="shared" si="273"/>
        <v>0.13546445756551764</v>
      </c>
    </row>
    <row r="4348" spans="1:4">
      <c r="A4348" s="7">
        <f t="shared" si="271"/>
        <v>2170.5</v>
      </c>
      <c r="B4348" s="4">
        <f t="shared" si="270"/>
        <v>0.40031724216865627</v>
      </c>
      <c r="C4348" s="4">
        <f t="shared" si="272"/>
        <v>7.479206946749331</v>
      </c>
      <c r="D4348" s="34">
        <f t="shared" si="273"/>
        <v>0.13550333347810517</v>
      </c>
    </row>
    <row r="4349" spans="1:4">
      <c r="A4349" s="7">
        <f t="shared" si="271"/>
        <v>2171</v>
      </c>
      <c r="B4349" s="4">
        <f t="shared" si="270"/>
        <v>0.40042585848697421</v>
      </c>
      <c r="C4349" s="4">
        <f t="shared" si="272"/>
        <v>7.4833833484279868</v>
      </c>
      <c r="D4349" s="34">
        <f t="shared" si="273"/>
        <v>0.13554222269063285</v>
      </c>
    </row>
    <row r="4350" spans="1:4">
      <c r="A4350" s="7">
        <f t="shared" si="271"/>
        <v>2171.5</v>
      </c>
      <c r="B4350" s="4">
        <f t="shared" si="270"/>
        <v>0.40053448323017182</v>
      </c>
      <c r="C4350" s="4">
        <f t="shared" si="272"/>
        <v>7.4875618071776771</v>
      </c>
      <c r="D4350" s="34">
        <f t="shared" si="273"/>
        <v>0.13558112520794358</v>
      </c>
    </row>
    <row r="4351" spans="1:4">
      <c r="A4351" s="7">
        <f t="shared" si="271"/>
        <v>2172</v>
      </c>
      <c r="B4351" s="4">
        <f t="shared" si="270"/>
        <v>0.40064311639890304</v>
      </c>
      <c r="C4351" s="4">
        <f t="shared" si="272"/>
        <v>7.4917423240116072</v>
      </c>
      <c r="D4351" s="34">
        <f t="shared" si="273"/>
        <v>0.13562004103488168</v>
      </c>
    </row>
    <row r="4352" spans="1:4">
      <c r="A4352" s="7">
        <f t="shared" si="271"/>
        <v>2172.5</v>
      </c>
      <c r="B4352" s="4">
        <f t="shared" si="270"/>
        <v>0.40075175799382112</v>
      </c>
      <c r="C4352" s="4">
        <f t="shared" si="272"/>
        <v>7.4959248999434642</v>
      </c>
      <c r="D4352" s="34">
        <f t="shared" si="273"/>
        <v>0.13565897017629322</v>
      </c>
    </row>
    <row r="4353" spans="1:4">
      <c r="A4353" s="7">
        <f t="shared" si="271"/>
        <v>2173</v>
      </c>
      <c r="B4353" s="4">
        <f t="shared" si="270"/>
        <v>0.40086040801557976</v>
      </c>
      <c r="C4353" s="4">
        <f t="shared" si="272"/>
        <v>7.5001095359874661</v>
      </c>
      <c r="D4353" s="34">
        <f t="shared" si="273"/>
        <v>0.13569791263702652</v>
      </c>
    </row>
    <row r="4354" spans="1:4">
      <c r="A4354" s="7">
        <f t="shared" si="271"/>
        <v>2173.5</v>
      </c>
      <c r="B4354" s="4">
        <f t="shared" si="270"/>
        <v>0.40096906646483244</v>
      </c>
      <c r="C4354" s="4">
        <f t="shared" si="272"/>
        <v>7.5042962331582981</v>
      </c>
      <c r="D4354" s="34">
        <f t="shared" si="273"/>
        <v>0.13573686842193128</v>
      </c>
    </row>
    <row r="4355" spans="1:4">
      <c r="A4355" s="7">
        <f t="shared" si="271"/>
        <v>2174</v>
      </c>
      <c r="B4355" s="4">
        <f t="shared" si="270"/>
        <v>0.40107773334223285</v>
      </c>
      <c r="C4355" s="4">
        <f t="shared" si="272"/>
        <v>7.5084849924711765</v>
      </c>
      <c r="D4355" s="34">
        <f t="shared" si="273"/>
        <v>0.13577583753585953</v>
      </c>
    </row>
    <row r="4356" spans="1:4">
      <c r="A4356" s="7">
        <f t="shared" si="271"/>
        <v>2174.5</v>
      </c>
      <c r="B4356" s="4">
        <f t="shared" si="270"/>
        <v>0.40118640864843513</v>
      </c>
      <c r="C4356" s="4">
        <f t="shared" si="272"/>
        <v>7.5126758149417849</v>
      </c>
      <c r="D4356" s="34">
        <f t="shared" si="273"/>
        <v>0.13581481998366435</v>
      </c>
    </row>
    <row r="4357" spans="1:4">
      <c r="A4357" s="7">
        <f t="shared" si="271"/>
        <v>2175</v>
      </c>
      <c r="B4357" s="4">
        <f t="shared" si="270"/>
        <v>0.40129509238409256</v>
      </c>
      <c r="C4357" s="4">
        <f t="shared" si="272"/>
        <v>7.5168687015863345</v>
      </c>
      <c r="D4357" s="34">
        <f t="shared" si="273"/>
        <v>0.13585381577020153</v>
      </c>
    </row>
    <row r="4358" spans="1:4">
      <c r="A4358" s="7">
        <f t="shared" si="271"/>
        <v>2175.5</v>
      </c>
      <c r="B4358" s="4">
        <f t="shared" si="270"/>
        <v>0.40140378454985903</v>
      </c>
      <c r="C4358" s="4">
        <f t="shared" si="272"/>
        <v>7.5210636534215265</v>
      </c>
      <c r="D4358" s="34">
        <f t="shared" si="273"/>
        <v>0.13589282490032825</v>
      </c>
    </row>
    <row r="4359" spans="1:4">
      <c r="A4359" s="7">
        <f t="shared" si="271"/>
        <v>2176</v>
      </c>
      <c r="B4359" s="4">
        <f t="shared" si="270"/>
        <v>0.40151248514638871</v>
      </c>
      <c r="C4359" s="4">
        <f t="shared" si="272"/>
        <v>7.525260671464558</v>
      </c>
      <c r="D4359" s="34">
        <f t="shared" si="273"/>
        <v>0.13593184737890349</v>
      </c>
    </row>
    <row r="4360" spans="1:4">
      <c r="A4360" s="7">
        <f t="shared" si="271"/>
        <v>2176.5</v>
      </c>
      <c r="B4360" s="4">
        <f t="shared" si="270"/>
        <v>0.40162119417433551</v>
      </c>
      <c r="C4360" s="4">
        <f t="shared" si="272"/>
        <v>7.5294597567331358</v>
      </c>
      <c r="D4360" s="34">
        <f t="shared" si="273"/>
        <v>0.13597088321078807</v>
      </c>
    </row>
    <row r="4361" spans="1:4">
      <c r="A4361" s="7">
        <f t="shared" si="271"/>
        <v>2177</v>
      </c>
      <c r="B4361" s="4">
        <f t="shared" si="270"/>
        <v>0.40172991163435312</v>
      </c>
      <c r="C4361" s="4">
        <f t="shared" si="272"/>
        <v>7.5336609102454624</v>
      </c>
      <c r="D4361" s="34">
        <f t="shared" si="273"/>
        <v>0.13600993240084491</v>
      </c>
    </row>
    <row r="4362" spans="1:4">
      <c r="A4362" s="7">
        <f t="shared" si="271"/>
        <v>2177.5</v>
      </c>
      <c r="B4362" s="4">
        <f t="shared" ref="B4362:B4425" si="274">(EXP($B$3*A4362*10^6))-1</f>
        <v>0.4018386375270957</v>
      </c>
      <c r="C4362" s="4">
        <f t="shared" si="272"/>
        <v>7.5378641330202445</v>
      </c>
      <c r="D4362" s="34">
        <f t="shared" si="273"/>
        <v>0.13604899495393855</v>
      </c>
    </row>
    <row r="4363" spans="1:4">
      <c r="A4363" s="7">
        <f t="shared" si="271"/>
        <v>2178</v>
      </c>
      <c r="B4363" s="4">
        <f t="shared" si="274"/>
        <v>0.40194737185321738</v>
      </c>
      <c r="C4363" s="4">
        <f t="shared" si="272"/>
        <v>7.5420694260766865</v>
      </c>
      <c r="D4363" s="34">
        <f t="shared" si="273"/>
        <v>0.13608807087493527</v>
      </c>
    </row>
    <row r="4364" spans="1:4">
      <c r="A4364" s="7">
        <f t="shared" si="271"/>
        <v>2178.5</v>
      </c>
      <c r="B4364" s="4">
        <f t="shared" si="274"/>
        <v>0.40205611461337254</v>
      </c>
      <c r="C4364" s="4">
        <f t="shared" si="272"/>
        <v>7.5462767904345025</v>
      </c>
      <c r="D4364" s="34">
        <f t="shared" si="273"/>
        <v>0.13612716016870341</v>
      </c>
    </row>
    <row r="4365" spans="1:4">
      <c r="A4365" s="7">
        <f t="shared" si="271"/>
        <v>2179</v>
      </c>
      <c r="B4365" s="4">
        <f t="shared" si="274"/>
        <v>0.40216486580821509</v>
      </c>
      <c r="C4365" s="4">
        <f t="shared" si="272"/>
        <v>7.5504862271139022</v>
      </c>
      <c r="D4365" s="34">
        <f t="shared" si="273"/>
        <v>0.13616626284011299</v>
      </c>
    </row>
    <row r="4366" spans="1:4">
      <c r="A4366" s="7">
        <f t="shared" ref="A4366:A4429" si="275">A4365+0.5</f>
        <v>2179.5</v>
      </c>
      <c r="B4366" s="4">
        <f t="shared" si="274"/>
        <v>0.40227362543839895</v>
      </c>
      <c r="C4366" s="4">
        <f t="shared" ref="C4366:C4429" si="276">(EXP($B$4*A4366*10^6))-1</f>
        <v>7.5546977371355979</v>
      </c>
      <c r="D4366" s="34">
        <f t="shared" ref="D4366:D4429" si="277">(1/137.88)*(C4366/B4366)</f>
        <v>0.13620537889403611</v>
      </c>
    </row>
    <row r="4367" spans="1:4">
      <c r="A4367" s="7">
        <f t="shared" si="275"/>
        <v>2180</v>
      </c>
      <c r="B4367" s="4">
        <f t="shared" si="274"/>
        <v>0.40238239350457916</v>
      </c>
      <c r="C4367" s="4">
        <f t="shared" si="276"/>
        <v>7.5589113215208084</v>
      </c>
      <c r="D4367" s="34">
        <f t="shared" si="277"/>
        <v>0.13624450833534626</v>
      </c>
    </row>
    <row r="4368" spans="1:4">
      <c r="A4368" s="7">
        <f t="shared" si="275"/>
        <v>2180.5</v>
      </c>
      <c r="B4368" s="4">
        <f t="shared" si="274"/>
        <v>0.40249117000740964</v>
      </c>
      <c r="C4368" s="4">
        <f t="shared" si="276"/>
        <v>7.5631269812912549</v>
      </c>
      <c r="D4368" s="34">
        <f t="shared" si="277"/>
        <v>0.13628365116891925</v>
      </c>
    </row>
    <row r="4369" spans="1:4">
      <c r="A4369" s="7">
        <f t="shared" si="275"/>
        <v>2181</v>
      </c>
      <c r="B4369" s="4">
        <f t="shared" si="274"/>
        <v>0.40259995494754475</v>
      </c>
      <c r="C4369" s="4">
        <f t="shared" si="276"/>
        <v>7.5673447174691546</v>
      </c>
      <c r="D4369" s="34">
        <f t="shared" si="277"/>
        <v>0.1363228073996324</v>
      </c>
    </row>
    <row r="4370" spans="1:4">
      <c r="A4370" s="7">
        <f t="shared" si="275"/>
        <v>2181.5</v>
      </c>
      <c r="B4370" s="4">
        <f t="shared" si="274"/>
        <v>0.40270874832563908</v>
      </c>
      <c r="C4370" s="4">
        <f t="shared" si="276"/>
        <v>7.5715645310772484</v>
      </c>
      <c r="D4370" s="34">
        <f t="shared" si="277"/>
        <v>0.13636197703236519</v>
      </c>
    </row>
    <row r="4371" spans="1:4">
      <c r="A4371" s="7">
        <f t="shared" si="275"/>
        <v>2182</v>
      </c>
      <c r="B4371" s="4">
        <f t="shared" si="274"/>
        <v>0.40281755014234677</v>
      </c>
      <c r="C4371" s="4">
        <f t="shared" si="276"/>
        <v>7.5757864231387479</v>
      </c>
      <c r="D4371" s="34">
        <f t="shared" si="277"/>
        <v>0.13640116007199851</v>
      </c>
    </row>
    <row r="4372" spans="1:4">
      <c r="A4372" s="7">
        <f t="shared" si="275"/>
        <v>2182.5</v>
      </c>
      <c r="B4372" s="4">
        <f t="shared" si="274"/>
        <v>0.40292636039832308</v>
      </c>
      <c r="C4372" s="4">
        <f t="shared" si="276"/>
        <v>7.5800103946774051</v>
      </c>
      <c r="D4372" s="34">
        <f t="shared" si="277"/>
        <v>0.13644035652341549</v>
      </c>
    </row>
    <row r="4373" spans="1:4">
      <c r="A4373" s="7">
        <f t="shared" si="275"/>
        <v>2183</v>
      </c>
      <c r="B4373" s="4">
        <f t="shared" si="274"/>
        <v>0.40303517909422193</v>
      </c>
      <c r="C4373" s="4">
        <f t="shared" si="276"/>
        <v>7.5842364467174423</v>
      </c>
      <c r="D4373" s="34">
        <f t="shared" si="277"/>
        <v>0.1364795663915008</v>
      </c>
    </row>
    <row r="4374" spans="1:4">
      <c r="A4374" s="7">
        <f t="shared" si="275"/>
        <v>2183.5</v>
      </c>
      <c r="B4374" s="4">
        <f t="shared" si="274"/>
        <v>0.40314400623069835</v>
      </c>
      <c r="C4374" s="4">
        <f t="shared" si="276"/>
        <v>7.5884645802836168</v>
      </c>
      <c r="D4374" s="34">
        <f t="shared" si="277"/>
        <v>0.13651878968114128</v>
      </c>
    </row>
    <row r="4375" spans="1:4">
      <c r="A4375" s="7">
        <f t="shared" si="275"/>
        <v>2184</v>
      </c>
      <c r="B4375" s="4">
        <f t="shared" si="274"/>
        <v>0.4032528418084067</v>
      </c>
      <c r="C4375" s="4">
        <f t="shared" si="276"/>
        <v>7.5926947964011724</v>
      </c>
      <c r="D4375" s="34">
        <f t="shared" si="277"/>
        <v>0.13655802639722545</v>
      </c>
    </row>
    <row r="4376" spans="1:4">
      <c r="A4376" s="7">
        <f t="shared" si="275"/>
        <v>2184.5</v>
      </c>
      <c r="B4376" s="4">
        <f t="shared" si="274"/>
        <v>0.40336168582800203</v>
      </c>
      <c r="C4376" s="4">
        <f t="shared" si="276"/>
        <v>7.5969270960958539</v>
      </c>
      <c r="D4376" s="34">
        <f t="shared" si="277"/>
        <v>0.13659727654464343</v>
      </c>
    </row>
    <row r="4377" spans="1:4">
      <c r="A4377" s="7">
        <f t="shared" si="275"/>
        <v>2185</v>
      </c>
      <c r="B4377" s="4">
        <f t="shared" si="274"/>
        <v>0.40347053829013912</v>
      </c>
      <c r="C4377" s="4">
        <f t="shared" si="276"/>
        <v>7.6011614803939338</v>
      </c>
      <c r="D4377" s="34">
        <f t="shared" si="277"/>
        <v>0.13663654012828766</v>
      </c>
    </row>
    <row r="4378" spans="1:4">
      <c r="A4378" s="7">
        <f t="shared" si="275"/>
        <v>2185.5</v>
      </c>
      <c r="B4378" s="4">
        <f t="shared" si="274"/>
        <v>0.40357939919547259</v>
      </c>
      <c r="C4378" s="4">
        <f t="shared" si="276"/>
        <v>7.6053979503221587</v>
      </c>
      <c r="D4378" s="34">
        <f t="shared" si="277"/>
        <v>0.13667581715305199</v>
      </c>
    </row>
    <row r="4379" spans="1:4">
      <c r="A4379" s="7">
        <f t="shared" si="275"/>
        <v>2186</v>
      </c>
      <c r="B4379" s="4">
        <f t="shared" si="274"/>
        <v>0.40368826854465767</v>
      </c>
      <c r="C4379" s="4">
        <f t="shared" si="276"/>
        <v>7.6096365069078153</v>
      </c>
      <c r="D4379" s="34">
        <f t="shared" si="277"/>
        <v>0.13671510762383252</v>
      </c>
    </row>
    <row r="4380" spans="1:4">
      <c r="A4380" s="7">
        <f t="shared" si="275"/>
        <v>2186.5</v>
      </c>
      <c r="B4380" s="4">
        <f t="shared" si="274"/>
        <v>0.40379714633834896</v>
      </c>
      <c r="C4380" s="4">
        <f t="shared" si="276"/>
        <v>7.6138771511786647</v>
      </c>
      <c r="D4380" s="34">
        <f t="shared" si="277"/>
        <v>0.13675441154552681</v>
      </c>
    </row>
    <row r="4381" spans="1:4">
      <c r="A4381" s="7">
        <f t="shared" si="275"/>
        <v>2187</v>
      </c>
      <c r="B4381" s="4">
        <f t="shared" si="274"/>
        <v>0.40390603257720148</v>
      </c>
      <c r="C4381" s="4">
        <f t="shared" si="276"/>
        <v>7.6181198841629953</v>
      </c>
      <c r="D4381" s="34">
        <f t="shared" si="277"/>
        <v>0.13679372892303462</v>
      </c>
    </row>
    <row r="4382" spans="1:4">
      <c r="A4382" s="7">
        <f t="shared" si="275"/>
        <v>2187.5</v>
      </c>
      <c r="B4382" s="4">
        <f t="shared" si="274"/>
        <v>0.40401492726187094</v>
      </c>
      <c r="C4382" s="4">
        <f t="shared" si="276"/>
        <v>7.6223647068895968</v>
      </c>
      <c r="D4382" s="34">
        <f t="shared" si="277"/>
        <v>0.1368330597612572</v>
      </c>
    </row>
    <row r="4383" spans="1:4">
      <c r="A4383" s="7">
        <f t="shared" si="275"/>
        <v>2188</v>
      </c>
      <c r="B4383" s="4">
        <f t="shared" si="274"/>
        <v>0.40412383039301147</v>
      </c>
      <c r="C4383" s="4">
        <f t="shared" si="276"/>
        <v>7.6266116203877594</v>
      </c>
      <c r="D4383" s="34">
        <f t="shared" si="277"/>
        <v>0.1368724040650981</v>
      </c>
    </row>
    <row r="4384" spans="1:4">
      <c r="A4384" s="7">
        <f t="shared" si="275"/>
        <v>2188.5</v>
      </c>
      <c r="B4384" s="4">
        <f t="shared" si="274"/>
        <v>0.40423274197127879</v>
      </c>
      <c r="C4384" s="4">
        <f t="shared" si="276"/>
        <v>7.6308606256872871</v>
      </c>
      <c r="D4384" s="34">
        <f t="shared" si="277"/>
        <v>0.13691176183946227</v>
      </c>
    </row>
    <row r="4385" spans="1:4">
      <c r="A4385" s="7">
        <f t="shared" si="275"/>
        <v>2189</v>
      </c>
      <c r="B4385" s="4">
        <f t="shared" si="274"/>
        <v>0.40434166199732813</v>
      </c>
      <c r="C4385" s="4">
        <f t="shared" si="276"/>
        <v>7.635111723818488</v>
      </c>
      <c r="D4385" s="34">
        <f t="shared" si="277"/>
        <v>0.13695113308925677</v>
      </c>
    </row>
    <row r="4386" spans="1:4">
      <c r="A4386" s="7">
        <f t="shared" si="275"/>
        <v>2189.5</v>
      </c>
      <c r="B4386" s="4">
        <f t="shared" si="274"/>
        <v>0.40445059047181453</v>
      </c>
      <c r="C4386" s="4">
        <f t="shared" si="276"/>
        <v>7.6393649158121804</v>
      </c>
      <c r="D4386" s="34">
        <f t="shared" si="277"/>
        <v>0.13699051781939048</v>
      </c>
    </row>
    <row r="4387" spans="1:4">
      <c r="A4387" s="7">
        <f t="shared" si="275"/>
        <v>2190</v>
      </c>
      <c r="B4387" s="4">
        <f t="shared" si="274"/>
        <v>0.40455952739539369</v>
      </c>
      <c r="C4387" s="4">
        <f t="shared" si="276"/>
        <v>7.6436202026996849</v>
      </c>
      <c r="D4387" s="34">
        <f t="shared" si="277"/>
        <v>0.13702991603477399</v>
      </c>
    </row>
    <row r="4388" spans="1:4">
      <c r="A4388" s="7">
        <f t="shared" si="275"/>
        <v>2190.5</v>
      </c>
      <c r="B4388" s="4">
        <f t="shared" si="274"/>
        <v>0.40466847276872042</v>
      </c>
      <c r="C4388" s="4">
        <f t="shared" si="276"/>
        <v>7.6478775855128376</v>
      </c>
      <c r="D4388" s="34">
        <f t="shared" si="277"/>
        <v>0.13706932774032005</v>
      </c>
    </row>
    <row r="4389" spans="1:4">
      <c r="A4389" s="7">
        <f t="shared" si="275"/>
        <v>2191</v>
      </c>
      <c r="B4389" s="4">
        <f t="shared" si="274"/>
        <v>0.4047774265924502</v>
      </c>
      <c r="C4389" s="4">
        <f t="shared" si="276"/>
        <v>7.6521370652839771</v>
      </c>
      <c r="D4389" s="34">
        <f t="shared" si="277"/>
        <v>0.13710875294094305</v>
      </c>
    </row>
    <row r="4390" spans="1:4">
      <c r="A4390" s="7">
        <f t="shared" si="275"/>
        <v>2191.5</v>
      </c>
      <c r="B4390" s="4">
        <f t="shared" si="274"/>
        <v>0.40488638886723893</v>
      </c>
      <c r="C4390" s="4">
        <f t="shared" si="276"/>
        <v>7.6563986430459501</v>
      </c>
      <c r="D4390" s="34">
        <f t="shared" si="277"/>
        <v>0.13714819164155911</v>
      </c>
    </row>
    <row r="4391" spans="1:4">
      <c r="A4391" s="7">
        <f t="shared" si="275"/>
        <v>2192</v>
      </c>
      <c r="B4391" s="4">
        <f t="shared" si="274"/>
        <v>0.40499535959374189</v>
      </c>
      <c r="C4391" s="4">
        <f t="shared" si="276"/>
        <v>7.6606623198321184</v>
      </c>
      <c r="D4391" s="34">
        <f t="shared" si="277"/>
        <v>0.13718764384708648</v>
      </c>
    </row>
    <row r="4392" spans="1:4">
      <c r="A4392" s="7">
        <f t="shared" si="275"/>
        <v>2192.5</v>
      </c>
      <c r="B4392" s="4">
        <f t="shared" si="274"/>
        <v>0.40510433877261454</v>
      </c>
      <c r="C4392" s="4">
        <f t="shared" si="276"/>
        <v>7.6649280966763449</v>
      </c>
      <c r="D4392" s="34">
        <f t="shared" si="277"/>
        <v>0.13722710956244513</v>
      </c>
    </row>
    <row r="4393" spans="1:4">
      <c r="A4393" s="7">
        <f t="shared" si="275"/>
        <v>2193</v>
      </c>
      <c r="B4393" s="4">
        <f t="shared" si="274"/>
        <v>0.40521332640451257</v>
      </c>
      <c r="C4393" s="4">
        <f t="shared" si="276"/>
        <v>7.6691959746130038</v>
      </c>
      <c r="D4393" s="34">
        <f t="shared" si="277"/>
        <v>0.13726658879255685</v>
      </c>
    </row>
    <row r="4394" spans="1:4">
      <c r="A4394" s="7">
        <f t="shared" si="275"/>
        <v>2193.5</v>
      </c>
      <c r="B4394" s="4">
        <f t="shared" si="274"/>
        <v>0.40532232249009148</v>
      </c>
      <c r="C4394" s="4">
        <f t="shared" si="276"/>
        <v>7.6734659546769901</v>
      </c>
      <c r="D4394" s="34">
        <f t="shared" si="277"/>
        <v>0.13730608154234558</v>
      </c>
    </row>
    <row r="4395" spans="1:4">
      <c r="A4395" s="7">
        <f t="shared" si="275"/>
        <v>2194</v>
      </c>
      <c r="B4395" s="4">
        <f t="shared" si="274"/>
        <v>0.40543132703000739</v>
      </c>
      <c r="C4395" s="4">
        <f t="shared" si="276"/>
        <v>7.6777380379036835</v>
      </c>
      <c r="D4395" s="34">
        <f t="shared" si="277"/>
        <v>0.13734558781673653</v>
      </c>
    </row>
    <row r="4396" spans="1:4">
      <c r="A4396" s="7">
        <f t="shared" si="275"/>
        <v>2194.5</v>
      </c>
      <c r="B4396" s="4">
        <f t="shared" si="274"/>
        <v>0.40554034002491557</v>
      </c>
      <c r="C4396" s="4">
        <f t="shared" si="276"/>
        <v>7.6820122253290055</v>
      </c>
      <c r="D4396" s="34">
        <f t="shared" si="277"/>
        <v>0.1373851076206575</v>
      </c>
    </row>
    <row r="4397" spans="1:4">
      <c r="A4397" s="7">
        <f t="shared" si="275"/>
        <v>2195</v>
      </c>
      <c r="B4397" s="4">
        <f t="shared" si="274"/>
        <v>0.40564936147547237</v>
      </c>
      <c r="C4397" s="4">
        <f t="shared" si="276"/>
        <v>7.6862885179893556</v>
      </c>
      <c r="D4397" s="34">
        <f t="shared" si="277"/>
        <v>0.13742464095903739</v>
      </c>
    </row>
    <row r="4398" spans="1:4">
      <c r="A4398" s="7">
        <f t="shared" si="275"/>
        <v>2195.5</v>
      </c>
      <c r="B4398" s="4">
        <f t="shared" si="274"/>
        <v>0.40575839138233327</v>
      </c>
      <c r="C4398" s="4">
        <f t="shared" si="276"/>
        <v>7.6905669169216715</v>
      </c>
      <c r="D4398" s="34">
        <f t="shared" si="277"/>
        <v>0.13746418783680764</v>
      </c>
    </row>
    <row r="4399" spans="1:4">
      <c r="A4399" s="7">
        <f t="shared" si="275"/>
        <v>2196</v>
      </c>
      <c r="B4399" s="4">
        <f t="shared" si="274"/>
        <v>0.4058674297461542</v>
      </c>
      <c r="C4399" s="4">
        <f t="shared" si="276"/>
        <v>7.6948474231633881</v>
      </c>
      <c r="D4399" s="34">
        <f t="shared" si="277"/>
        <v>0.1375037482589013</v>
      </c>
    </row>
    <row r="4400" spans="1:4">
      <c r="A4400" s="7">
        <f t="shared" si="275"/>
        <v>2196.5</v>
      </c>
      <c r="B4400" s="4">
        <f t="shared" si="274"/>
        <v>0.40597647656759128</v>
      </c>
      <c r="C4400" s="4">
        <f t="shared" si="276"/>
        <v>7.6991300377524414</v>
      </c>
      <c r="D4400" s="34">
        <f t="shared" si="277"/>
        <v>0.13754332223025295</v>
      </c>
    </row>
    <row r="4401" spans="1:4">
      <c r="A4401" s="7">
        <f t="shared" si="275"/>
        <v>2197</v>
      </c>
      <c r="B4401" s="4">
        <f t="shared" si="274"/>
        <v>0.40608553184730045</v>
      </c>
      <c r="C4401" s="4">
        <f t="shared" si="276"/>
        <v>7.7034147617273074</v>
      </c>
      <c r="D4401" s="34">
        <f t="shared" si="277"/>
        <v>0.13758290975579968</v>
      </c>
    </row>
    <row r="4402" spans="1:4">
      <c r="A4402" s="7">
        <f t="shared" si="275"/>
        <v>2197.5</v>
      </c>
      <c r="B4402" s="4">
        <f t="shared" si="274"/>
        <v>0.40619459558593762</v>
      </c>
      <c r="C4402" s="4">
        <f t="shared" si="276"/>
        <v>7.7077015961269382</v>
      </c>
      <c r="D4402" s="34">
        <f t="shared" si="277"/>
        <v>0.13762251084047983</v>
      </c>
    </row>
    <row r="4403" spans="1:4">
      <c r="A4403" s="7">
        <f t="shared" si="275"/>
        <v>2198</v>
      </c>
      <c r="B4403" s="4">
        <f t="shared" si="274"/>
        <v>0.40630366778415938</v>
      </c>
      <c r="C4403" s="4">
        <f t="shared" si="276"/>
        <v>7.711990541990831</v>
      </c>
      <c r="D4403" s="34">
        <f t="shared" si="277"/>
        <v>0.13766212548923398</v>
      </c>
    </row>
    <row r="4404" spans="1:4">
      <c r="A4404" s="7">
        <f t="shared" si="275"/>
        <v>2198.5</v>
      </c>
      <c r="B4404" s="4">
        <f t="shared" si="274"/>
        <v>0.40641274844262143</v>
      </c>
      <c r="C4404" s="4">
        <f t="shared" si="276"/>
        <v>7.7162816003589683</v>
      </c>
      <c r="D4404" s="34">
        <f t="shared" si="277"/>
        <v>0.13770175370700444</v>
      </c>
    </row>
    <row r="4405" spans="1:4">
      <c r="A4405" s="7">
        <f t="shared" si="275"/>
        <v>2199</v>
      </c>
      <c r="B4405" s="4">
        <f t="shared" si="274"/>
        <v>0.40652183756198035</v>
      </c>
      <c r="C4405" s="4">
        <f t="shared" si="276"/>
        <v>7.7205747722718634</v>
      </c>
      <c r="D4405" s="34">
        <f t="shared" si="277"/>
        <v>0.13774139549873543</v>
      </c>
    </row>
    <row r="4406" spans="1:4">
      <c r="A4406" s="7">
        <f t="shared" si="275"/>
        <v>2199.5</v>
      </c>
      <c r="B4406" s="4">
        <f t="shared" si="274"/>
        <v>0.40663093514289206</v>
      </c>
      <c r="C4406" s="4">
        <f t="shared" si="276"/>
        <v>7.7248700587705308</v>
      </c>
      <c r="D4406" s="34">
        <f t="shared" si="277"/>
        <v>0.13778105086937303</v>
      </c>
    </row>
    <row r="4407" spans="1:4">
      <c r="A4407" s="7">
        <f t="shared" si="275"/>
        <v>2200</v>
      </c>
      <c r="B4407" s="4">
        <f t="shared" si="274"/>
        <v>0.40674004118601315</v>
      </c>
      <c r="C4407" s="4">
        <f t="shared" si="276"/>
        <v>7.7291674608965053</v>
      </c>
      <c r="D4407" s="34">
        <f t="shared" si="277"/>
        <v>0.13782071982386521</v>
      </c>
    </row>
    <row r="4408" spans="1:4">
      <c r="A4408" s="7">
        <f t="shared" si="275"/>
        <v>2200.5</v>
      </c>
      <c r="B4408" s="4">
        <f t="shared" si="274"/>
        <v>0.40684915569199998</v>
      </c>
      <c r="C4408" s="4">
        <f t="shared" si="276"/>
        <v>7.7334669796918298</v>
      </c>
      <c r="D4408" s="34">
        <f t="shared" si="277"/>
        <v>0.13786040236716174</v>
      </c>
    </row>
    <row r="4409" spans="1:4">
      <c r="A4409" s="7">
        <f t="shared" si="275"/>
        <v>2201</v>
      </c>
      <c r="B4409" s="4">
        <f t="shared" si="274"/>
        <v>0.40695827866150869</v>
      </c>
      <c r="C4409" s="4">
        <f t="shared" si="276"/>
        <v>7.7377686161990606</v>
      </c>
      <c r="D4409" s="34">
        <f t="shared" si="277"/>
        <v>0.13790009850421436</v>
      </c>
    </row>
    <row r="4410" spans="1:4">
      <c r="A4410" s="7">
        <f t="shared" si="275"/>
        <v>2201.5</v>
      </c>
      <c r="B4410" s="4">
        <f t="shared" si="274"/>
        <v>0.40706741009519609</v>
      </c>
      <c r="C4410" s="4">
        <f t="shared" si="276"/>
        <v>7.7420723714612691</v>
      </c>
      <c r="D4410" s="34">
        <f t="shared" si="277"/>
        <v>0.13793980823997654</v>
      </c>
    </row>
    <row r="4411" spans="1:4">
      <c r="A4411" s="7">
        <f t="shared" si="275"/>
        <v>2202</v>
      </c>
      <c r="B4411" s="4">
        <f t="shared" si="274"/>
        <v>0.40717654999371855</v>
      </c>
      <c r="C4411" s="4">
        <f t="shared" si="276"/>
        <v>7.7463782465220419</v>
      </c>
      <c r="D4411" s="34">
        <f t="shared" si="277"/>
        <v>0.13797953157940374</v>
      </c>
    </row>
    <row r="4412" spans="1:4">
      <c r="A4412" s="7">
        <f t="shared" si="275"/>
        <v>2202.5</v>
      </c>
      <c r="B4412" s="4">
        <f t="shared" si="274"/>
        <v>0.40728569835773265</v>
      </c>
      <c r="C4412" s="4">
        <f t="shared" si="276"/>
        <v>7.7506862424254752</v>
      </c>
      <c r="D4412" s="34">
        <f t="shared" si="277"/>
        <v>0.13801926852745328</v>
      </c>
    </row>
    <row r="4413" spans="1:4">
      <c r="A4413" s="7">
        <f t="shared" si="275"/>
        <v>2203</v>
      </c>
      <c r="B4413" s="4">
        <f t="shared" si="274"/>
        <v>0.4073948551878952</v>
      </c>
      <c r="C4413" s="4">
        <f t="shared" si="276"/>
        <v>7.7549963602161842</v>
      </c>
      <c r="D4413" s="34">
        <f t="shared" si="277"/>
        <v>0.13805901908908425</v>
      </c>
    </row>
    <row r="4414" spans="1:4">
      <c r="A4414" s="7">
        <f t="shared" si="275"/>
        <v>2203.5</v>
      </c>
      <c r="B4414" s="4">
        <f t="shared" si="274"/>
        <v>0.40750402048486256</v>
      </c>
      <c r="C4414" s="4">
        <f t="shared" si="276"/>
        <v>7.7593086009392955</v>
      </c>
      <c r="D4414" s="34">
        <f t="shared" si="277"/>
        <v>0.13809878326925781</v>
      </c>
    </row>
    <row r="4415" spans="1:4">
      <c r="A4415" s="7">
        <f t="shared" si="275"/>
        <v>2204</v>
      </c>
      <c r="B4415" s="4">
        <f t="shared" si="274"/>
        <v>0.40761319424929177</v>
      </c>
      <c r="C4415" s="4">
        <f t="shared" si="276"/>
        <v>7.7636229656404527</v>
      </c>
      <c r="D4415" s="34">
        <f t="shared" si="277"/>
        <v>0.13813856107293676</v>
      </c>
    </row>
    <row r="4416" spans="1:4">
      <c r="A4416" s="7">
        <f t="shared" si="275"/>
        <v>2204.5</v>
      </c>
      <c r="B4416" s="4">
        <f t="shared" si="274"/>
        <v>0.4077223764818394</v>
      </c>
      <c r="C4416" s="4">
        <f t="shared" si="276"/>
        <v>7.7679394553658128</v>
      </c>
      <c r="D4416" s="34">
        <f t="shared" si="277"/>
        <v>0.13817835250508598</v>
      </c>
    </row>
    <row r="4417" spans="1:4">
      <c r="A4417" s="7">
        <f t="shared" si="275"/>
        <v>2205</v>
      </c>
      <c r="B4417" s="4">
        <f t="shared" si="274"/>
        <v>0.40783156718316249</v>
      </c>
      <c r="C4417" s="4">
        <f t="shared" si="276"/>
        <v>7.7722580711620441</v>
      </c>
      <c r="D4417" s="34">
        <f t="shared" si="277"/>
        <v>0.13821815757067199</v>
      </c>
    </row>
    <row r="4418" spans="1:4">
      <c r="A4418" s="7">
        <f t="shared" si="275"/>
        <v>2205.5</v>
      </c>
      <c r="B4418" s="4">
        <f t="shared" si="274"/>
        <v>0.40794076635391785</v>
      </c>
      <c r="C4418" s="4">
        <f t="shared" si="276"/>
        <v>7.7765788140763465</v>
      </c>
      <c r="D4418" s="34">
        <f t="shared" si="277"/>
        <v>0.13825797627466355</v>
      </c>
    </row>
    <row r="4419" spans="1:4">
      <c r="A4419" s="7">
        <f t="shared" si="275"/>
        <v>2206</v>
      </c>
      <c r="B4419" s="4">
        <f t="shared" si="274"/>
        <v>0.40804997399476206</v>
      </c>
      <c r="C4419" s="4">
        <f t="shared" si="276"/>
        <v>7.7809016851564081</v>
      </c>
      <c r="D4419" s="34">
        <f t="shared" si="277"/>
        <v>0.13829780862203095</v>
      </c>
    </row>
    <row r="4420" spans="1:4">
      <c r="A4420" s="7">
        <f t="shared" si="275"/>
        <v>2206.5</v>
      </c>
      <c r="B4420" s="4">
        <f t="shared" si="274"/>
        <v>0.4081591901063526</v>
      </c>
      <c r="C4420" s="4">
        <f t="shared" si="276"/>
        <v>7.7852266854504659</v>
      </c>
      <c r="D4420" s="34">
        <f t="shared" si="277"/>
        <v>0.13833765461774661</v>
      </c>
    </row>
    <row r="4421" spans="1:4">
      <c r="A4421" s="7">
        <f t="shared" si="275"/>
        <v>2207</v>
      </c>
      <c r="B4421" s="4">
        <f t="shared" si="274"/>
        <v>0.40826841468934649</v>
      </c>
      <c r="C4421" s="4">
        <f t="shared" si="276"/>
        <v>7.7895538160072419</v>
      </c>
      <c r="D4421" s="34">
        <f t="shared" si="277"/>
        <v>0.13837751426678441</v>
      </c>
    </row>
    <row r="4422" spans="1:4">
      <c r="A4422" s="7">
        <f t="shared" si="275"/>
        <v>2207.5</v>
      </c>
      <c r="B4422" s="4">
        <f t="shared" si="274"/>
        <v>0.40837764774440033</v>
      </c>
      <c r="C4422" s="4">
        <f t="shared" si="276"/>
        <v>7.7938830778759929</v>
      </c>
      <c r="D4422" s="34">
        <f t="shared" si="277"/>
        <v>0.1384173875741207</v>
      </c>
    </row>
    <row r="4423" spans="1:4">
      <c r="A4423" s="7">
        <f t="shared" si="275"/>
        <v>2208</v>
      </c>
      <c r="B4423" s="4">
        <f t="shared" si="274"/>
        <v>0.4084868892721718</v>
      </c>
      <c r="C4423" s="4">
        <f t="shared" si="276"/>
        <v>7.7982144721064994</v>
      </c>
      <c r="D4423" s="34">
        <f t="shared" si="277"/>
        <v>0.13845727454473339</v>
      </c>
    </row>
    <row r="4424" spans="1:4">
      <c r="A4424" s="7">
        <f t="shared" si="275"/>
        <v>2208.5</v>
      </c>
      <c r="B4424" s="4">
        <f t="shared" si="274"/>
        <v>0.40859613927331773</v>
      </c>
      <c r="C4424" s="4">
        <f t="shared" si="276"/>
        <v>7.802547999749029</v>
      </c>
      <c r="D4424" s="34">
        <f t="shared" si="277"/>
        <v>0.13849717518360208</v>
      </c>
    </row>
    <row r="4425" spans="1:4">
      <c r="A4425" s="7">
        <f t="shared" si="275"/>
        <v>2209</v>
      </c>
      <c r="B4425" s="4">
        <f t="shared" si="274"/>
        <v>0.40870539774849557</v>
      </c>
      <c r="C4425" s="4">
        <f t="shared" si="276"/>
        <v>7.8068836618544069</v>
      </c>
      <c r="D4425" s="34">
        <f t="shared" si="277"/>
        <v>0.13853708949570881</v>
      </c>
    </row>
    <row r="4426" spans="1:4">
      <c r="A4426" s="7">
        <f t="shared" si="275"/>
        <v>2209.5</v>
      </c>
      <c r="B4426" s="4">
        <f t="shared" ref="B4426:B4489" si="278">(EXP($B$3*A4426*10^6))-1</f>
        <v>0.40881466469836258</v>
      </c>
      <c r="C4426" s="4">
        <f t="shared" si="276"/>
        <v>7.8112214594739342</v>
      </c>
      <c r="D4426" s="34">
        <f t="shared" si="277"/>
        <v>0.13857701748603676</v>
      </c>
    </row>
    <row r="4427" spans="1:4">
      <c r="A4427" s="7">
        <f t="shared" si="275"/>
        <v>2210</v>
      </c>
      <c r="B4427" s="4">
        <f t="shared" si="278"/>
        <v>0.40892394012357602</v>
      </c>
      <c r="C4427" s="4">
        <f t="shared" si="276"/>
        <v>7.8155613936594648</v>
      </c>
      <c r="D4427" s="34">
        <f t="shared" si="277"/>
        <v>0.1386169591595717</v>
      </c>
    </row>
    <row r="4428" spans="1:4">
      <c r="A4428" s="7">
        <f t="shared" si="275"/>
        <v>2210.5</v>
      </c>
      <c r="B4428" s="4">
        <f t="shared" si="278"/>
        <v>0.40903322402479358</v>
      </c>
      <c r="C4428" s="4">
        <f t="shared" si="276"/>
        <v>7.8199034654633515</v>
      </c>
      <c r="D4428" s="34">
        <f t="shared" si="277"/>
        <v>0.13865691452130083</v>
      </c>
    </row>
    <row r="4429" spans="1:4">
      <c r="A4429" s="7">
        <f t="shared" si="275"/>
        <v>2211</v>
      </c>
      <c r="B4429" s="4">
        <f t="shared" si="278"/>
        <v>0.40914251640267207</v>
      </c>
      <c r="C4429" s="4">
        <f t="shared" si="276"/>
        <v>7.8242476759384711</v>
      </c>
      <c r="D4429" s="34">
        <f t="shared" si="277"/>
        <v>0.13869688357621351</v>
      </c>
    </row>
    <row r="4430" spans="1:4">
      <c r="A4430" s="7">
        <f t="shared" ref="A4430:A4493" si="279">A4429+0.5</f>
        <v>2211.5</v>
      </c>
      <c r="B4430" s="4">
        <f t="shared" si="278"/>
        <v>0.40925181725786963</v>
      </c>
      <c r="C4430" s="4">
        <f t="shared" ref="C4430:C4493" si="280">(EXP($B$4*A4430*10^6))-1</f>
        <v>7.8285940261382176</v>
      </c>
      <c r="D4430" s="34">
        <f t="shared" ref="D4430:D4493" si="281">(1/137.88)*(C4430/B4430)</f>
        <v>0.13873686632930074</v>
      </c>
    </row>
    <row r="4431" spans="1:4">
      <c r="A4431" s="7">
        <f t="shared" si="279"/>
        <v>2212</v>
      </c>
      <c r="B4431" s="4">
        <f t="shared" si="278"/>
        <v>0.40936112659104351</v>
      </c>
      <c r="C4431" s="4">
        <f t="shared" si="280"/>
        <v>7.8329425171165052</v>
      </c>
      <c r="D4431" s="34">
        <f t="shared" si="281"/>
        <v>0.13877686278555559</v>
      </c>
    </row>
    <row r="4432" spans="1:4">
      <c r="A4432" s="7">
        <f t="shared" si="279"/>
        <v>2212.5</v>
      </c>
      <c r="B4432" s="4">
        <f t="shared" si="278"/>
        <v>0.40947044440285119</v>
      </c>
      <c r="C4432" s="4">
        <f t="shared" si="280"/>
        <v>7.8372931499277652</v>
      </c>
      <c r="D4432" s="34">
        <f t="shared" si="281"/>
        <v>0.13881687294997294</v>
      </c>
    </row>
    <row r="4433" spans="1:4">
      <c r="A4433" s="7">
        <f t="shared" si="279"/>
        <v>2213</v>
      </c>
      <c r="B4433" s="4">
        <f t="shared" si="278"/>
        <v>0.40957977069395057</v>
      </c>
      <c r="C4433" s="4">
        <f t="shared" si="280"/>
        <v>7.8416459256269491</v>
      </c>
      <c r="D4433" s="34">
        <f t="shared" si="281"/>
        <v>0.13885689682754951</v>
      </c>
    </row>
    <row r="4434" spans="1:4">
      <c r="A4434" s="7">
        <f t="shared" si="279"/>
        <v>2213.5</v>
      </c>
      <c r="B4434" s="4">
        <f t="shared" si="278"/>
        <v>0.40968910546499937</v>
      </c>
      <c r="C4434" s="4">
        <f t="shared" si="280"/>
        <v>7.8460008452695291</v>
      </c>
      <c r="D4434" s="34">
        <f t="shared" si="281"/>
        <v>0.13889693442328399</v>
      </c>
    </row>
    <row r="4435" spans="1:4">
      <c r="A4435" s="7">
        <f t="shared" si="279"/>
        <v>2214</v>
      </c>
      <c r="B4435" s="4">
        <f t="shared" si="278"/>
        <v>0.40979844871665505</v>
      </c>
      <c r="C4435" s="4">
        <f t="shared" si="280"/>
        <v>7.8503579099114962</v>
      </c>
      <c r="D4435" s="34">
        <f t="shared" si="281"/>
        <v>0.138936985742177</v>
      </c>
    </row>
    <row r="4436" spans="1:4">
      <c r="A4436" s="7">
        <f t="shared" si="279"/>
        <v>2214.5</v>
      </c>
      <c r="B4436" s="4">
        <f t="shared" si="278"/>
        <v>0.40990780044957575</v>
      </c>
      <c r="C4436" s="4">
        <f t="shared" si="280"/>
        <v>7.8547171206093633</v>
      </c>
      <c r="D4436" s="34">
        <f t="shared" si="281"/>
        <v>0.13897705078923092</v>
      </c>
    </row>
    <row r="4437" spans="1:4">
      <c r="A4437" s="7">
        <f t="shared" si="279"/>
        <v>2215</v>
      </c>
      <c r="B4437" s="4">
        <f t="shared" si="278"/>
        <v>0.41001716066441918</v>
      </c>
      <c r="C4437" s="4">
        <f t="shared" si="280"/>
        <v>7.8590784784201606</v>
      </c>
      <c r="D4437" s="34">
        <f t="shared" si="281"/>
        <v>0.13901712956945006</v>
      </c>
    </row>
    <row r="4438" spans="1:4">
      <c r="A4438" s="7">
        <f t="shared" si="279"/>
        <v>2215.5</v>
      </c>
      <c r="B4438" s="4">
        <f t="shared" si="278"/>
        <v>0.41012652936184324</v>
      </c>
      <c r="C4438" s="4">
        <f t="shared" si="280"/>
        <v>7.8634419844014403</v>
      </c>
      <c r="D4438" s="34">
        <f t="shared" si="281"/>
        <v>0.13905722208784069</v>
      </c>
    </row>
    <row r="4439" spans="1:4">
      <c r="A4439" s="7">
        <f t="shared" si="279"/>
        <v>2216</v>
      </c>
      <c r="B4439" s="4">
        <f t="shared" si="278"/>
        <v>0.41023590654250586</v>
      </c>
      <c r="C4439" s="4">
        <f t="shared" si="280"/>
        <v>7.8678076396112768</v>
      </c>
      <c r="D4439" s="34">
        <f t="shared" si="281"/>
        <v>0.13909732834941094</v>
      </c>
    </row>
    <row r="4440" spans="1:4">
      <c r="A4440" s="7">
        <f t="shared" si="279"/>
        <v>2216.5</v>
      </c>
      <c r="B4440" s="4">
        <f t="shared" si="278"/>
        <v>0.41034529220706495</v>
      </c>
      <c r="C4440" s="4">
        <f t="shared" si="280"/>
        <v>7.8721754451082635</v>
      </c>
      <c r="D4440" s="34">
        <f t="shared" si="281"/>
        <v>0.13913744835917077</v>
      </c>
    </row>
    <row r="4441" spans="1:4">
      <c r="A4441" s="7">
        <f t="shared" si="279"/>
        <v>2217</v>
      </c>
      <c r="B4441" s="4">
        <f t="shared" si="278"/>
        <v>0.41045468635617888</v>
      </c>
      <c r="C4441" s="4">
        <f t="shared" si="280"/>
        <v>7.8765454019515122</v>
      </c>
      <c r="D4441" s="34">
        <f t="shared" si="281"/>
        <v>0.13917758212213205</v>
      </c>
    </row>
    <row r="4442" spans="1:4">
      <c r="A4442" s="7">
        <f t="shared" si="279"/>
        <v>2217.5</v>
      </c>
      <c r="B4442" s="4">
        <f t="shared" si="278"/>
        <v>0.41056408899050534</v>
      </c>
      <c r="C4442" s="4">
        <f t="shared" si="280"/>
        <v>7.8809175112006749</v>
      </c>
      <c r="D4442" s="34">
        <f t="shared" si="281"/>
        <v>0.13921772964330884</v>
      </c>
    </row>
    <row r="4443" spans="1:4">
      <c r="A4443" s="7">
        <f t="shared" si="279"/>
        <v>2218</v>
      </c>
      <c r="B4443" s="4">
        <f t="shared" si="278"/>
        <v>0.41067350011070292</v>
      </c>
      <c r="C4443" s="4">
        <f t="shared" si="280"/>
        <v>7.8852917739158936</v>
      </c>
      <c r="D4443" s="34">
        <f t="shared" si="281"/>
        <v>0.1392578909277164</v>
      </c>
    </row>
    <row r="4444" spans="1:4">
      <c r="A4444" s="7">
        <f t="shared" si="279"/>
        <v>2218.5</v>
      </c>
      <c r="B4444" s="4">
        <f t="shared" si="278"/>
        <v>0.41078291971742953</v>
      </c>
      <c r="C4444" s="4">
        <f t="shared" si="280"/>
        <v>7.8896681911578632</v>
      </c>
      <c r="D4444" s="34">
        <f t="shared" si="281"/>
        <v>0.1392980659803727</v>
      </c>
    </row>
    <row r="4445" spans="1:4">
      <c r="A4445" s="7">
        <f t="shared" si="279"/>
        <v>2219</v>
      </c>
      <c r="B4445" s="4">
        <f t="shared" si="278"/>
        <v>0.41089234781134332</v>
      </c>
      <c r="C4445" s="4">
        <f t="shared" si="280"/>
        <v>7.8940467639877809</v>
      </c>
      <c r="D4445" s="34">
        <f t="shared" si="281"/>
        <v>0.13933825480629713</v>
      </c>
    </row>
    <row r="4446" spans="1:4">
      <c r="A4446" s="7">
        <f t="shared" si="279"/>
        <v>2219.5</v>
      </c>
      <c r="B4446" s="4">
        <f t="shared" si="278"/>
        <v>0.41100178439310309</v>
      </c>
      <c r="C4446" s="4">
        <f t="shared" si="280"/>
        <v>7.8984274934673699</v>
      </c>
      <c r="D4446" s="34">
        <f t="shared" si="281"/>
        <v>0.13937845741051078</v>
      </c>
    </row>
    <row r="4447" spans="1:4">
      <c r="A4447" s="7">
        <f t="shared" si="279"/>
        <v>2220</v>
      </c>
      <c r="B4447" s="4">
        <f t="shared" si="278"/>
        <v>0.41111122946336698</v>
      </c>
      <c r="C4447" s="4">
        <f t="shared" si="280"/>
        <v>7.9028103806588934</v>
      </c>
      <c r="D4447" s="34">
        <f t="shared" si="281"/>
        <v>0.1394186737980373</v>
      </c>
    </row>
    <row r="4448" spans="1:4">
      <c r="A4448" s="7">
        <f t="shared" si="279"/>
        <v>2220.5</v>
      </c>
      <c r="B4448" s="4">
        <f t="shared" si="278"/>
        <v>0.41122068302279313</v>
      </c>
      <c r="C4448" s="4">
        <f t="shared" si="280"/>
        <v>7.9071954266251065</v>
      </c>
      <c r="D4448" s="34">
        <f t="shared" si="281"/>
        <v>0.13945890397390165</v>
      </c>
    </row>
    <row r="4449" spans="1:4">
      <c r="A4449" s="7">
        <f t="shared" si="279"/>
        <v>2221</v>
      </c>
      <c r="B4449" s="4">
        <f t="shared" si="278"/>
        <v>0.41133014507204035</v>
      </c>
      <c r="C4449" s="4">
        <f t="shared" si="280"/>
        <v>7.9115826324293241</v>
      </c>
      <c r="D4449" s="34">
        <f t="shared" si="281"/>
        <v>0.13949914794313106</v>
      </c>
    </row>
    <row r="4450" spans="1:4">
      <c r="A4450" s="7">
        <f t="shared" si="279"/>
        <v>2221.5</v>
      </c>
      <c r="B4450" s="4">
        <f t="shared" si="278"/>
        <v>0.41143961561176701</v>
      </c>
      <c r="C4450" s="4">
        <f t="shared" si="280"/>
        <v>7.9159719991353494</v>
      </c>
      <c r="D4450" s="34">
        <f t="shared" si="281"/>
        <v>0.13953940571075432</v>
      </c>
    </row>
    <row r="4451" spans="1:4">
      <c r="A4451" s="7">
        <f t="shared" si="279"/>
        <v>2222</v>
      </c>
      <c r="B4451" s="4">
        <f t="shared" si="278"/>
        <v>0.41154909464263167</v>
      </c>
      <c r="C4451" s="4">
        <f t="shared" si="280"/>
        <v>7.9203635278075382</v>
      </c>
      <c r="D4451" s="34">
        <f t="shared" si="281"/>
        <v>0.13957967728180248</v>
      </c>
    </row>
    <row r="4452" spans="1:4">
      <c r="A4452" s="7">
        <f t="shared" si="279"/>
        <v>2222.5</v>
      </c>
      <c r="B4452" s="4">
        <f t="shared" si="278"/>
        <v>0.41165858216529294</v>
      </c>
      <c r="C4452" s="4">
        <f t="shared" si="280"/>
        <v>7.9247572195107541</v>
      </c>
      <c r="D4452" s="34">
        <f t="shared" si="281"/>
        <v>0.13961996266130822</v>
      </c>
    </row>
    <row r="4453" spans="1:4">
      <c r="A4453" s="7">
        <f t="shared" si="279"/>
        <v>2223</v>
      </c>
      <c r="B4453" s="4">
        <f t="shared" si="278"/>
        <v>0.41176807818040961</v>
      </c>
      <c r="C4453" s="4">
        <f t="shared" si="280"/>
        <v>7.929153075310392</v>
      </c>
      <c r="D4453" s="34">
        <f t="shared" si="281"/>
        <v>0.13966026185430624</v>
      </c>
    </row>
    <row r="4454" spans="1:4">
      <c r="A4454" s="7">
        <f t="shared" si="279"/>
        <v>2223.5</v>
      </c>
      <c r="B4454" s="4">
        <f t="shared" si="278"/>
        <v>0.41187758268864028</v>
      </c>
      <c r="C4454" s="4">
        <f t="shared" si="280"/>
        <v>7.9335510962723674</v>
      </c>
      <c r="D4454" s="34">
        <f t="shared" si="281"/>
        <v>0.13970057486583315</v>
      </c>
    </row>
    <row r="4455" spans="1:4">
      <c r="A4455" s="7">
        <f t="shared" si="279"/>
        <v>2224</v>
      </c>
      <c r="B4455" s="4">
        <f t="shared" si="278"/>
        <v>0.41198709569064373</v>
      </c>
      <c r="C4455" s="4">
        <f t="shared" si="280"/>
        <v>7.937951283463125</v>
      </c>
      <c r="D4455" s="34">
        <f t="shared" si="281"/>
        <v>0.13974090170092737</v>
      </c>
    </row>
    <row r="4456" spans="1:4">
      <c r="A4456" s="7">
        <f t="shared" si="279"/>
        <v>2224.5</v>
      </c>
      <c r="B4456" s="4">
        <f t="shared" si="278"/>
        <v>0.4120966171870788</v>
      </c>
      <c r="C4456" s="4">
        <f t="shared" si="280"/>
        <v>7.9423536379496298</v>
      </c>
      <c r="D4456" s="34">
        <f t="shared" si="281"/>
        <v>0.13978124236462935</v>
      </c>
    </row>
    <row r="4457" spans="1:4">
      <c r="A4457" s="7">
        <f t="shared" si="279"/>
        <v>2225</v>
      </c>
      <c r="B4457" s="4">
        <f t="shared" si="278"/>
        <v>0.41220614717860449</v>
      </c>
      <c r="C4457" s="4">
        <f t="shared" si="280"/>
        <v>7.9467581607993782</v>
      </c>
      <c r="D4457" s="34">
        <f t="shared" si="281"/>
        <v>0.13982159686198134</v>
      </c>
    </row>
    <row r="4458" spans="1:4">
      <c r="A4458" s="7">
        <f t="shared" si="279"/>
        <v>2225.5</v>
      </c>
      <c r="B4458" s="4">
        <f t="shared" si="278"/>
        <v>0.41231568566587962</v>
      </c>
      <c r="C4458" s="4">
        <f t="shared" si="280"/>
        <v>7.9511648530803871</v>
      </c>
      <c r="D4458" s="34">
        <f t="shared" si="281"/>
        <v>0.13986196519802754</v>
      </c>
    </row>
    <row r="4459" spans="1:4">
      <c r="A4459" s="7">
        <f t="shared" si="279"/>
        <v>2226</v>
      </c>
      <c r="B4459" s="4">
        <f t="shared" si="278"/>
        <v>0.41242523264956299</v>
      </c>
      <c r="C4459" s="4">
        <f t="shared" si="280"/>
        <v>7.9555737158612043</v>
      </c>
      <c r="D4459" s="34">
        <f t="shared" si="281"/>
        <v>0.13990234737781412</v>
      </c>
    </row>
    <row r="4460" spans="1:4">
      <c r="A4460" s="7">
        <f t="shared" si="279"/>
        <v>2226.5</v>
      </c>
      <c r="B4460" s="4">
        <f t="shared" si="278"/>
        <v>0.41253478813031408</v>
      </c>
      <c r="C4460" s="4">
        <f t="shared" si="280"/>
        <v>7.9599847502108982</v>
      </c>
      <c r="D4460" s="34">
        <f t="shared" si="281"/>
        <v>0.13994274340638896</v>
      </c>
    </row>
    <row r="4461" spans="1:4">
      <c r="A4461" s="7">
        <f t="shared" si="279"/>
        <v>2227</v>
      </c>
      <c r="B4461" s="4">
        <f t="shared" si="278"/>
        <v>0.41264435210879147</v>
      </c>
      <c r="C4461" s="4">
        <f t="shared" si="280"/>
        <v>7.9643979571990702</v>
      </c>
      <c r="D4461" s="34">
        <f t="shared" si="281"/>
        <v>0.13998315328880215</v>
      </c>
    </row>
    <row r="4462" spans="1:4">
      <c r="A4462" s="7">
        <f t="shared" si="279"/>
        <v>2227.5</v>
      </c>
      <c r="B4462" s="4">
        <f t="shared" si="278"/>
        <v>0.41275392458565463</v>
      </c>
      <c r="C4462" s="4">
        <f t="shared" si="280"/>
        <v>7.9688133378958437</v>
      </c>
      <c r="D4462" s="34">
        <f t="shared" si="281"/>
        <v>0.1400235770301054</v>
      </c>
    </row>
    <row r="4463" spans="1:4">
      <c r="A4463" s="7">
        <f t="shared" si="279"/>
        <v>2228</v>
      </c>
      <c r="B4463" s="4">
        <f t="shared" si="278"/>
        <v>0.41286350556156259</v>
      </c>
      <c r="C4463" s="4">
        <f t="shared" si="280"/>
        <v>7.9732308933718645</v>
      </c>
      <c r="D4463" s="34">
        <f t="shared" si="281"/>
        <v>0.14006401463535242</v>
      </c>
    </row>
    <row r="4464" spans="1:4">
      <c r="A4464" s="7">
        <f t="shared" si="279"/>
        <v>2228.5</v>
      </c>
      <c r="B4464" s="4">
        <f t="shared" si="278"/>
        <v>0.41297309503717461</v>
      </c>
      <c r="C4464" s="4">
        <f t="shared" si="280"/>
        <v>7.9776506246983274</v>
      </c>
      <c r="D4464" s="34">
        <f t="shared" si="281"/>
        <v>0.14010446610959906</v>
      </c>
    </row>
    <row r="4465" spans="1:4">
      <c r="A4465" s="7">
        <f t="shared" si="279"/>
        <v>2229</v>
      </c>
      <c r="B4465" s="4">
        <f t="shared" si="278"/>
        <v>0.41308269301314993</v>
      </c>
      <c r="C4465" s="4">
        <f t="shared" si="280"/>
        <v>7.9820725329469226</v>
      </c>
      <c r="D4465" s="34">
        <f t="shared" si="281"/>
        <v>0.14014493145790263</v>
      </c>
    </row>
    <row r="4466" spans="1:4">
      <c r="A4466" s="7">
        <f t="shared" si="279"/>
        <v>2229.5</v>
      </c>
      <c r="B4466" s="4">
        <f t="shared" si="278"/>
        <v>0.41319229949014802</v>
      </c>
      <c r="C4466" s="4">
        <f t="shared" si="280"/>
        <v>7.9864966191899001</v>
      </c>
      <c r="D4466" s="34">
        <f t="shared" si="281"/>
        <v>0.14018541068532284</v>
      </c>
    </row>
    <row r="4467" spans="1:4">
      <c r="A4467" s="7">
        <f t="shared" si="279"/>
        <v>2230</v>
      </c>
      <c r="B4467" s="4">
        <f t="shared" si="278"/>
        <v>0.41330191446882814</v>
      </c>
      <c r="C4467" s="4">
        <f t="shared" si="280"/>
        <v>7.9909228845000086</v>
      </c>
      <c r="D4467" s="34">
        <f t="shared" si="281"/>
        <v>0.14022590379692085</v>
      </c>
    </row>
    <row r="4468" spans="1:4">
      <c r="A4468" s="7">
        <f t="shared" si="279"/>
        <v>2230.5</v>
      </c>
      <c r="B4468" s="4">
        <f t="shared" si="278"/>
        <v>0.41341153794984975</v>
      </c>
      <c r="C4468" s="4">
        <f t="shared" si="280"/>
        <v>7.9953513299505534</v>
      </c>
      <c r="D4468" s="34">
        <f t="shared" si="281"/>
        <v>0.14026641079776014</v>
      </c>
    </row>
    <row r="4469" spans="1:4">
      <c r="A4469" s="7">
        <f t="shared" si="279"/>
        <v>2231</v>
      </c>
      <c r="B4469" s="4">
        <f t="shared" si="278"/>
        <v>0.41352116993387256</v>
      </c>
      <c r="C4469" s="4">
        <f t="shared" si="280"/>
        <v>7.9997819566153421</v>
      </c>
      <c r="D4469" s="34">
        <f t="shared" si="281"/>
        <v>0.14030693169290573</v>
      </c>
    </row>
    <row r="4470" spans="1:4">
      <c r="A4470" s="7">
        <f t="shared" si="279"/>
        <v>2231.5</v>
      </c>
      <c r="B4470" s="4">
        <f t="shared" si="278"/>
        <v>0.41363081042155581</v>
      </c>
      <c r="C4470" s="4">
        <f t="shared" si="280"/>
        <v>8.0042147655687259</v>
      </c>
      <c r="D4470" s="34">
        <f t="shared" si="281"/>
        <v>0.14034746648742483</v>
      </c>
    </row>
    <row r="4471" spans="1:4">
      <c r="A4471" s="7">
        <f t="shared" si="279"/>
        <v>2232</v>
      </c>
      <c r="B4471" s="4">
        <f t="shared" si="278"/>
        <v>0.41374045941355897</v>
      </c>
      <c r="C4471" s="4">
        <f t="shared" si="280"/>
        <v>8.0086497578855944</v>
      </c>
      <c r="D4471" s="34">
        <f t="shared" si="281"/>
        <v>0.14038801518638669</v>
      </c>
    </row>
    <row r="4472" spans="1:4">
      <c r="A4472" s="7">
        <f t="shared" si="279"/>
        <v>2232.5</v>
      </c>
      <c r="B4472" s="4">
        <f t="shared" si="278"/>
        <v>0.41385011691054219</v>
      </c>
      <c r="C4472" s="4">
        <f t="shared" si="280"/>
        <v>8.013086934641338</v>
      </c>
      <c r="D4472" s="34">
        <f t="shared" si="281"/>
        <v>0.1404285777948619</v>
      </c>
    </row>
    <row r="4473" spans="1:4">
      <c r="A4473" s="7">
        <f t="shared" si="279"/>
        <v>2233</v>
      </c>
      <c r="B4473" s="4">
        <f t="shared" si="278"/>
        <v>0.41395978291316471</v>
      </c>
      <c r="C4473" s="4">
        <f t="shared" si="280"/>
        <v>8.0175262969119103</v>
      </c>
      <c r="D4473" s="34">
        <f t="shared" si="281"/>
        <v>0.14046915431792364</v>
      </c>
    </row>
    <row r="4474" spans="1:4">
      <c r="A4474" s="7">
        <f t="shared" si="279"/>
        <v>2233.5</v>
      </c>
      <c r="B4474" s="4">
        <f t="shared" si="278"/>
        <v>0.41406945742208645</v>
      </c>
      <c r="C4474" s="4">
        <f t="shared" si="280"/>
        <v>8.0219678457737622</v>
      </c>
      <c r="D4474" s="34">
        <f t="shared" si="281"/>
        <v>0.14050974476064645</v>
      </c>
    </row>
    <row r="4475" spans="1:4">
      <c r="A4475" s="7">
        <f t="shared" si="279"/>
        <v>2234</v>
      </c>
      <c r="B4475" s="4">
        <f t="shared" si="278"/>
        <v>0.41417914043796711</v>
      </c>
      <c r="C4475" s="4">
        <f t="shared" si="280"/>
        <v>8.0264115823039042</v>
      </c>
      <c r="D4475" s="34">
        <f t="shared" si="281"/>
        <v>0.14055034912810729</v>
      </c>
    </row>
    <row r="4476" spans="1:4">
      <c r="A4476" s="7">
        <f t="shared" si="279"/>
        <v>2234.5</v>
      </c>
      <c r="B4476" s="4">
        <f t="shared" si="278"/>
        <v>0.41428883196146682</v>
      </c>
      <c r="C4476" s="4">
        <f t="shared" si="280"/>
        <v>8.0308575075798601</v>
      </c>
      <c r="D4476" s="34">
        <f t="shared" si="281"/>
        <v>0.1405909674253846</v>
      </c>
    </row>
    <row r="4477" spans="1:4">
      <c r="A4477" s="7">
        <f t="shared" si="279"/>
        <v>2235</v>
      </c>
      <c r="B4477" s="4">
        <f t="shared" si="278"/>
        <v>0.41439853199324528</v>
      </c>
      <c r="C4477" s="4">
        <f t="shared" si="280"/>
        <v>8.0353056226796866</v>
      </c>
      <c r="D4477" s="34">
        <f t="shared" si="281"/>
        <v>0.14063159965755898</v>
      </c>
    </row>
    <row r="4478" spans="1:4">
      <c r="A4478" s="7">
        <f t="shared" si="279"/>
        <v>2235.5</v>
      </c>
      <c r="B4478" s="4">
        <f t="shared" si="278"/>
        <v>0.41450824053396218</v>
      </c>
      <c r="C4478" s="4">
        <f t="shared" si="280"/>
        <v>8.0397559286819735</v>
      </c>
      <c r="D4478" s="34">
        <f t="shared" si="281"/>
        <v>0.14067224582971297</v>
      </c>
    </row>
    <row r="4479" spans="1:4">
      <c r="A4479" s="7">
        <f t="shared" si="279"/>
        <v>2236</v>
      </c>
      <c r="B4479" s="4">
        <f t="shared" si="278"/>
        <v>0.41461795758427811</v>
      </c>
      <c r="C4479" s="4">
        <f t="shared" si="280"/>
        <v>8.0442084266658451</v>
      </c>
      <c r="D4479" s="34">
        <f t="shared" si="281"/>
        <v>0.14071290594693081</v>
      </c>
    </row>
    <row r="4480" spans="1:4">
      <c r="A4480" s="7">
        <f t="shared" si="279"/>
        <v>2236.5</v>
      </c>
      <c r="B4480" s="4">
        <f t="shared" si="278"/>
        <v>0.41472768314485253</v>
      </c>
      <c r="C4480" s="4">
        <f t="shared" si="280"/>
        <v>8.0486631177109533</v>
      </c>
      <c r="D4480" s="34">
        <f t="shared" si="281"/>
        <v>0.14075358001429905</v>
      </c>
    </row>
    <row r="4481" spans="1:4">
      <c r="A4481" s="7">
        <f t="shared" si="279"/>
        <v>2237</v>
      </c>
      <c r="B4481" s="4">
        <f t="shared" si="278"/>
        <v>0.41483741721634582</v>
      </c>
      <c r="C4481" s="4">
        <f t="shared" si="280"/>
        <v>8.0531200028974723</v>
      </c>
      <c r="D4481" s="34">
        <f t="shared" si="281"/>
        <v>0.14079426803690565</v>
      </c>
    </row>
    <row r="4482" spans="1:4">
      <c r="A4482" s="7">
        <f t="shared" si="279"/>
        <v>2237.5</v>
      </c>
      <c r="B4482" s="4">
        <f t="shared" si="278"/>
        <v>0.41494715979941832</v>
      </c>
      <c r="C4482" s="4">
        <f t="shared" si="280"/>
        <v>8.0575790833061305</v>
      </c>
      <c r="D4482" s="34">
        <f t="shared" si="281"/>
        <v>0.14083497001984088</v>
      </c>
    </row>
    <row r="4483" spans="1:4">
      <c r="A4483" s="7">
        <f t="shared" si="279"/>
        <v>2238</v>
      </c>
      <c r="B4483" s="4">
        <f t="shared" si="278"/>
        <v>0.41505691089472996</v>
      </c>
      <c r="C4483" s="4">
        <f t="shared" si="280"/>
        <v>8.0620403600181714</v>
      </c>
      <c r="D4483" s="34">
        <f t="shared" si="281"/>
        <v>0.14087568596819688</v>
      </c>
    </row>
    <row r="4484" spans="1:4">
      <c r="A4484" s="7">
        <f t="shared" si="279"/>
        <v>2238.5</v>
      </c>
      <c r="B4484" s="4">
        <f t="shared" si="278"/>
        <v>0.41516667050294087</v>
      </c>
      <c r="C4484" s="4">
        <f t="shared" si="280"/>
        <v>8.0665038341153767</v>
      </c>
      <c r="D4484" s="34">
        <f t="shared" si="281"/>
        <v>0.14091641588706769</v>
      </c>
    </row>
    <row r="4485" spans="1:4">
      <c r="A4485" s="7">
        <f t="shared" si="279"/>
        <v>2239</v>
      </c>
      <c r="B4485" s="4">
        <f t="shared" si="278"/>
        <v>0.41527643862471186</v>
      </c>
      <c r="C4485" s="4">
        <f t="shared" si="280"/>
        <v>8.0709695066800613</v>
      </c>
      <c r="D4485" s="34">
        <f t="shared" si="281"/>
        <v>0.14095715978154905</v>
      </c>
    </row>
    <row r="4486" spans="1:4">
      <c r="A4486" s="7">
        <f t="shared" si="279"/>
        <v>2239.5</v>
      </c>
      <c r="B4486" s="4">
        <f t="shared" si="278"/>
        <v>0.41538621526070285</v>
      </c>
      <c r="C4486" s="4">
        <f t="shared" si="280"/>
        <v>8.0754373787950691</v>
      </c>
      <c r="D4486" s="34">
        <f t="shared" si="281"/>
        <v>0.14099791765673897</v>
      </c>
    </row>
    <row r="4487" spans="1:4">
      <c r="A4487" s="7">
        <f t="shared" si="279"/>
        <v>2240</v>
      </c>
      <c r="B4487" s="4">
        <f t="shared" si="278"/>
        <v>0.4154960004115742</v>
      </c>
      <c r="C4487" s="4">
        <f t="shared" si="280"/>
        <v>8.0799074515437788</v>
      </c>
      <c r="D4487" s="34">
        <f t="shared" si="281"/>
        <v>0.14103868951773721</v>
      </c>
    </row>
    <row r="4488" spans="1:4">
      <c r="A4488" s="7">
        <f t="shared" si="279"/>
        <v>2240.5</v>
      </c>
      <c r="B4488" s="4">
        <f t="shared" si="278"/>
        <v>0.4156057940779867</v>
      </c>
      <c r="C4488" s="4">
        <f t="shared" si="280"/>
        <v>8.0843797260101162</v>
      </c>
      <c r="D4488" s="34">
        <f t="shared" si="281"/>
        <v>0.14107947536964557</v>
      </c>
    </row>
    <row r="4489" spans="1:4">
      <c r="A4489" s="7">
        <f t="shared" si="279"/>
        <v>2241</v>
      </c>
      <c r="B4489" s="4">
        <f t="shared" si="278"/>
        <v>0.41571559626060073</v>
      </c>
      <c r="C4489" s="4">
        <f t="shared" si="280"/>
        <v>8.0888542032785118</v>
      </c>
      <c r="D4489" s="34">
        <f t="shared" si="281"/>
        <v>0.14112027521756743</v>
      </c>
    </row>
    <row r="4490" spans="1:4">
      <c r="A4490" s="7">
        <f t="shared" si="279"/>
        <v>2241.5</v>
      </c>
      <c r="B4490" s="4">
        <f t="shared" ref="B4490:B4553" si="282">(EXP($B$3*A4490*10^6))-1</f>
        <v>0.41582540696007686</v>
      </c>
      <c r="C4490" s="4">
        <f t="shared" si="280"/>
        <v>8.0933308844339642</v>
      </c>
      <c r="D4490" s="34">
        <f t="shared" si="281"/>
        <v>0.14116108906660871</v>
      </c>
    </row>
    <row r="4491" spans="1:4">
      <c r="A4491" s="7">
        <f t="shared" si="279"/>
        <v>2242</v>
      </c>
      <c r="B4491" s="4">
        <f t="shared" si="282"/>
        <v>0.41593522617707568</v>
      </c>
      <c r="C4491" s="4">
        <f t="shared" si="280"/>
        <v>8.0978097705619749</v>
      </c>
      <c r="D4491" s="34">
        <f t="shared" si="281"/>
        <v>0.14120191692187659</v>
      </c>
    </row>
    <row r="4492" spans="1:4">
      <c r="A4492" s="7">
        <f t="shared" si="279"/>
        <v>2242.5</v>
      </c>
      <c r="B4492" s="4">
        <f t="shared" si="282"/>
        <v>0.41604505391225777</v>
      </c>
      <c r="C4492" s="4">
        <f t="shared" si="280"/>
        <v>8.1022908627486085</v>
      </c>
      <c r="D4492" s="34">
        <f t="shared" si="281"/>
        <v>0.1412427587884808</v>
      </c>
    </row>
    <row r="4493" spans="1:4">
      <c r="A4493" s="7">
        <f t="shared" si="279"/>
        <v>2243</v>
      </c>
      <c r="B4493" s="4">
        <f t="shared" si="282"/>
        <v>0.41615489016628415</v>
      </c>
      <c r="C4493" s="4">
        <f t="shared" si="280"/>
        <v>8.1067741620804412</v>
      </c>
      <c r="D4493" s="34">
        <f t="shared" si="281"/>
        <v>0.14128361467153244</v>
      </c>
    </row>
    <row r="4494" spans="1:4">
      <c r="A4494" s="7">
        <f t="shared" ref="A4494:A4557" si="283">A4493+0.5</f>
        <v>2243.5</v>
      </c>
      <c r="B4494" s="4">
        <f t="shared" si="282"/>
        <v>0.4162647349398152</v>
      </c>
      <c r="C4494" s="4">
        <f t="shared" ref="C4494:C4557" si="284">(EXP($B$4*A4494*10^6))-1</f>
        <v>8.1112596696445927</v>
      </c>
      <c r="D4494" s="34">
        <f t="shared" ref="D4494:D4557" si="285">(1/137.88)*(C4494/B4494)</f>
        <v>0.14132448457614491</v>
      </c>
    </row>
    <row r="4495" spans="1:4">
      <c r="A4495" s="7">
        <f t="shared" si="283"/>
        <v>2244</v>
      </c>
      <c r="B4495" s="4">
        <f t="shared" si="282"/>
        <v>0.41637458823351192</v>
      </c>
      <c r="C4495" s="4">
        <f t="shared" si="284"/>
        <v>8.1157473865287333</v>
      </c>
      <c r="D4495" s="34">
        <f t="shared" si="285"/>
        <v>0.14136536850743359</v>
      </c>
    </row>
    <row r="4496" spans="1:4">
      <c r="A4496" s="7">
        <f t="shared" si="283"/>
        <v>2244.5</v>
      </c>
      <c r="B4496" s="4">
        <f t="shared" si="282"/>
        <v>0.41648445004803514</v>
      </c>
      <c r="C4496" s="4">
        <f t="shared" si="284"/>
        <v>8.1202373138210362</v>
      </c>
      <c r="D4496" s="34">
        <f t="shared" si="285"/>
        <v>0.14140626647051538</v>
      </c>
    </row>
    <row r="4497" spans="1:4">
      <c r="A4497" s="7">
        <f t="shared" si="283"/>
        <v>2245</v>
      </c>
      <c r="B4497" s="4">
        <f t="shared" si="282"/>
        <v>0.41659432038404587</v>
      </c>
      <c r="C4497" s="4">
        <f t="shared" si="284"/>
        <v>8.1247294526102483</v>
      </c>
      <c r="D4497" s="34">
        <f t="shared" si="285"/>
        <v>0.14144717847050964</v>
      </c>
    </row>
    <row r="4498" spans="1:4">
      <c r="A4498" s="7">
        <f t="shared" si="283"/>
        <v>2245.5</v>
      </c>
      <c r="B4498" s="4">
        <f t="shared" si="282"/>
        <v>0.41670419924220514</v>
      </c>
      <c r="C4498" s="4">
        <f t="shared" si="284"/>
        <v>8.1292238039856173</v>
      </c>
      <c r="D4498" s="34">
        <f t="shared" si="285"/>
        <v>0.14148810451253713</v>
      </c>
    </row>
    <row r="4499" spans="1:4">
      <c r="A4499" s="7">
        <f t="shared" si="283"/>
        <v>2246</v>
      </c>
      <c r="B4499" s="4">
        <f t="shared" si="282"/>
        <v>0.41681408662317376</v>
      </c>
      <c r="C4499" s="4">
        <f t="shared" si="284"/>
        <v>8.1337203690369559</v>
      </c>
      <c r="D4499" s="34">
        <f t="shared" si="285"/>
        <v>0.14152904460172103</v>
      </c>
    </row>
    <row r="4500" spans="1:4">
      <c r="A4500" s="7">
        <f t="shared" si="283"/>
        <v>2246.5</v>
      </c>
      <c r="B4500" s="4">
        <f t="shared" si="282"/>
        <v>0.41692398252761298</v>
      </c>
      <c r="C4500" s="4">
        <f t="shared" si="284"/>
        <v>8.1382191488545992</v>
      </c>
      <c r="D4500" s="34">
        <f t="shared" si="285"/>
        <v>0.14156999874318618</v>
      </c>
    </row>
    <row r="4501" spans="1:4">
      <c r="A4501" s="7">
        <f t="shared" si="283"/>
        <v>2247</v>
      </c>
      <c r="B4501" s="4">
        <f t="shared" si="282"/>
        <v>0.4170338869561836</v>
      </c>
      <c r="C4501" s="4">
        <f t="shared" si="284"/>
        <v>8.1427201445294202</v>
      </c>
      <c r="D4501" s="34">
        <f t="shared" si="285"/>
        <v>0.14161096694205952</v>
      </c>
    </row>
    <row r="4502" spans="1:4">
      <c r="A4502" s="7">
        <f t="shared" si="283"/>
        <v>2247.5</v>
      </c>
      <c r="B4502" s="4">
        <f t="shared" si="282"/>
        <v>0.41714379990954731</v>
      </c>
      <c r="C4502" s="4">
        <f t="shared" si="284"/>
        <v>8.1472233571528339</v>
      </c>
      <c r="D4502" s="34">
        <f t="shared" si="285"/>
        <v>0.14165194920346968</v>
      </c>
    </row>
    <row r="4503" spans="1:4">
      <c r="A4503" s="7">
        <f t="shared" si="283"/>
        <v>2248</v>
      </c>
      <c r="B4503" s="4">
        <f t="shared" si="282"/>
        <v>0.41725372138836514</v>
      </c>
      <c r="C4503" s="4">
        <f t="shared" si="284"/>
        <v>8.1517287878167863</v>
      </c>
      <c r="D4503" s="34">
        <f t="shared" si="285"/>
        <v>0.14169294553254741</v>
      </c>
    </row>
    <row r="4504" spans="1:4">
      <c r="A4504" s="7">
        <f t="shared" si="283"/>
        <v>2248.5</v>
      </c>
      <c r="B4504" s="4">
        <f t="shared" si="282"/>
        <v>0.41736365139329812</v>
      </c>
      <c r="C4504" s="4">
        <f t="shared" si="284"/>
        <v>8.1562364376137673</v>
      </c>
      <c r="D4504" s="34">
        <f t="shared" si="285"/>
        <v>0.1417339559344255</v>
      </c>
    </row>
    <row r="4505" spans="1:4">
      <c r="A4505" s="7">
        <f t="shared" si="283"/>
        <v>2249</v>
      </c>
      <c r="B4505" s="4">
        <f t="shared" si="282"/>
        <v>0.41747358992500794</v>
      </c>
      <c r="C4505" s="4">
        <f t="shared" si="284"/>
        <v>8.1607463076368028</v>
      </c>
      <c r="D4505" s="34">
        <f t="shared" si="285"/>
        <v>0.14177498041423842</v>
      </c>
    </row>
    <row r="4506" spans="1:4">
      <c r="A4506" s="7">
        <f t="shared" si="283"/>
        <v>2249.5</v>
      </c>
      <c r="B4506" s="4">
        <f t="shared" si="282"/>
        <v>0.41758353698415562</v>
      </c>
      <c r="C4506" s="4">
        <f t="shared" si="284"/>
        <v>8.1652583989794554</v>
      </c>
      <c r="D4506" s="34">
        <f t="shared" si="285"/>
        <v>0.14181601897712282</v>
      </c>
    </row>
    <row r="4507" spans="1:4">
      <c r="A4507" s="7">
        <f t="shared" si="283"/>
        <v>2250</v>
      </c>
      <c r="B4507" s="4">
        <f t="shared" si="282"/>
        <v>0.41769349257140309</v>
      </c>
      <c r="C4507" s="4">
        <f t="shared" si="284"/>
        <v>8.1697727127358277</v>
      </c>
      <c r="D4507" s="34">
        <f t="shared" si="285"/>
        <v>0.14185707162821701</v>
      </c>
    </row>
    <row r="4508" spans="1:4">
      <c r="A4508" s="7">
        <f t="shared" si="283"/>
        <v>2250.5</v>
      </c>
      <c r="B4508" s="4">
        <f t="shared" si="282"/>
        <v>0.41780345668741137</v>
      </c>
      <c r="C4508" s="4">
        <f t="shared" si="284"/>
        <v>8.1742892500005642</v>
      </c>
      <c r="D4508" s="34">
        <f t="shared" si="285"/>
        <v>0.14189813837266166</v>
      </c>
    </row>
    <row r="4509" spans="1:4">
      <c r="A4509" s="7">
        <f t="shared" si="283"/>
        <v>2251</v>
      </c>
      <c r="B4509" s="4">
        <f t="shared" si="282"/>
        <v>0.41791342933284215</v>
      </c>
      <c r="C4509" s="4">
        <f t="shared" si="284"/>
        <v>8.178808011868842</v>
      </c>
      <c r="D4509" s="34">
        <f t="shared" si="285"/>
        <v>0.14193921921559899</v>
      </c>
    </row>
    <row r="4510" spans="1:4">
      <c r="A4510" s="7">
        <f t="shared" si="283"/>
        <v>2251.5</v>
      </c>
      <c r="B4510" s="4">
        <f t="shared" si="282"/>
        <v>0.41802341050835712</v>
      </c>
      <c r="C4510" s="4">
        <f t="shared" si="284"/>
        <v>8.183328999436382</v>
      </c>
      <c r="D4510" s="34">
        <f t="shared" si="285"/>
        <v>0.14198031416217333</v>
      </c>
    </row>
    <row r="4511" spans="1:4">
      <c r="A4511" s="7">
        <f t="shared" si="283"/>
        <v>2252</v>
      </c>
      <c r="B4511" s="4">
        <f t="shared" si="282"/>
        <v>0.41813340021461776</v>
      </c>
      <c r="C4511" s="4">
        <f t="shared" si="284"/>
        <v>8.1878522137994434</v>
      </c>
      <c r="D4511" s="34">
        <f t="shared" si="285"/>
        <v>0.14202142321753095</v>
      </c>
    </row>
    <row r="4512" spans="1:4">
      <c r="A4512" s="7">
        <f t="shared" si="283"/>
        <v>2252.5</v>
      </c>
      <c r="B4512" s="4">
        <f t="shared" si="282"/>
        <v>0.41824339845228597</v>
      </c>
      <c r="C4512" s="4">
        <f t="shared" si="284"/>
        <v>8.192377656054834</v>
      </c>
      <c r="D4512" s="34">
        <f t="shared" si="285"/>
        <v>0.14206254638682017</v>
      </c>
    </row>
    <row r="4513" spans="1:4">
      <c r="A4513" s="7">
        <f t="shared" si="283"/>
        <v>2253</v>
      </c>
      <c r="B4513" s="4">
        <f t="shared" si="282"/>
        <v>0.41835340522202347</v>
      </c>
      <c r="C4513" s="4">
        <f t="shared" si="284"/>
        <v>8.1969053272998789</v>
      </c>
      <c r="D4513" s="34">
        <f t="shared" si="285"/>
        <v>0.14210368367519086</v>
      </c>
    </row>
    <row r="4514" spans="1:4">
      <c r="A4514" s="7">
        <f t="shared" si="283"/>
        <v>2253.5</v>
      </c>
      <c r="B4514" s="4">
        <f t="shared" si="282"/>
        <v>0.4184634205244917</v>
      </c>
      <c r="C4514" s="4">
        <f t="shared" si="284"/>
        <v>8.2014352286324748</v>
      </c>
      <c r="D4514" s="34">
        <f t="shared" si="285"/>
        <v>0.14214483508779555</v>
      </c>
    </row>
    <row r="4515" spans="1:4">
      <c r="A4515" s="7">
        <f t="shared" si="283"/>
        <v>2254</v>
      </c>
      <c r="B4515" s="4">
        <f t="shared" si="282"/>
        <v>0.41857344436035282</v>
      </c>
      <c r="C4515" s="4">
        <f t="shared" si="284"/>
        <v>8.205967361151032</v>
      </c>
      <c r="D4515" s="34">
        <f t="shared" si="285"/>
        <v>0.14218600062978798</v>
      </c>
    </row>
    <row r="4516" spans="1:4">
      <c r="A4516" s="7">
        <f t="shared" si="283"/>
        <v>2254.5</v>
      </c>
      <c r="B4516" s="4">
        <f t="shared" si="282"/>
        <v>0.41868347673026873</v>
      </c>
      <c r="C4516" s="4">
        <f t="shared" si="284"/>
        <v>8.2105017259545168</v>
      </c>
      <c r="D4516" s="34">
        <f t="shared" si="285"/>
        <v>0.14222718030632425</v>
      </c>
    </row>
    <row r="4517" spans="1:4">
      <c r="A4517" s="7">
        <f t="shared" si="283"/>
        <v>2255</v>
      </c>
      <c r="B4517" s="4">
        <f t="shared" si="282"/>
        <v>0.41879351763490136</v>
      </c>
      <c r="C4517" s="4">
        <f t="shared" si="284"/>
        <v>8.2150383241424301</v>
      </c>
      <c r="D4517" s="34">
        <f t="shared" si="285"/>
        <v>0.14226837412256224</v>
      </c>
    </row>
    <row r="4518" spans="1:4">
      <c r="A4518" s="7">
        <f t="shared" si="283"/>
        <v>2255.5</v>
      </c>
      <c r="B4518" s="4">
        <f t="shared" si="282"/>
        <v>0.41890356707491261</v>
      </c>
      <c r="C4518" s="4">
        <f t="shared" si="284"/>
        <v>8.2195771568148164</v>
      </c>
      <c r="D4518" s="34">
        <f t="shared" si="285"/>
        <v>0.14230958208366185</v>
      </c>
    </row>
    <row r="4519" spans="1:4">
      <c r="A4519" s="7">
        <f t="shared" si="283"/>
        <v>2256</v>
      </c>
      <c r="B4519" s="4">
        <f t="shared" si="282"/>
        <v>0.4190136250509644</v>
      </c>
      <c r="C4519" s="4">
        <f t="shared" si="284"/>
        <v>8.2241182250722726</v>
      </c>
      <c r="D4519" s="34">
        <f t="shared" si="285"/>
        <v>0.14235080419478519</v>
      </c>
    </row>
    <row r="4520" spans="1:4">
      <c r="A4520" s="7">
        <f t="shared" si="283"/>
        <v>2256.5</v>
      </c>
      <c r="B4520" s="4">
        <f t="shared" si="282"/>
        <v>0.41912369156371931</v>
      </c>
      <c r="C4520" s="4">
        <f t="shared" si="284"/>
        <v>8.2286615300159127</v>
      </c>
      <c r="D4520" s="34">
        <f t="shared" si="285"/>
        <v>0.14239204046109563</v>
      </c>
    </row>
    <row r="4521" spans="1:4">
      <c r="A4521" s="7">
        <f t="shared" si="283"/>
        <v>2257</v>
      </c>
      <c r="B4521" s="4">
        <f t="shared" si="282"/>
        <v>0.41923376661383904</v>
      </c>
      <c r="C4521" s="4">
        <f t="shared" si="284"/>
        <v>8.2332070727474225</v>
      </c>
      <c r="D4521" s="34">
        <f t="shared" si="285"/>
        <v>0.14243329088775933</v>
      </c>
    </row>
    <row r="4522" spans="1:4">
      <c r="A4522" s="7">
        <f t="shared" si="283"/>
        <v>2257.5</v>
      </c>
      <c r="B4522" s="4">
        <f t="shared" si="282"/>
        <v>0.41934385020198595</v>
      </c>
      <c r="C4522" s="4">
        <f t="shared" si="284"/>
        <v>8.2377548543690029</v>
      </c>
      <c r="D4522" s="34">
        <f t="shared" si="285"/>
        <v>0.14247455547994373</v>
      </c>
    </row>
    <row r="4523" spans="1:4">
      <c r="A4523" s="7">
        <f t="shared" si="283"/>
        <v>2258</v>
      </c>
      <c r="B4523" s="4">
        <f t="shared" si="282"/>
        <v>0.41945394232882238</v>
      </c>
      <c r="C4523" s="4">
        <f t="shared" si="284"/>
        <v>8.2423048759834217</v>
      </c>
      <c r="D4523" s="34">
        <f t="shared" si="285"/>
        <v>0.14251583424281863</v>
      </c>
    </row>
    <row r="4524" spans="1:4">
      <c r="A4524" s="7">
        <f t="shared" si="283"/>
        <v>2258.5</v>
      </c>
      <c r="B4524" s="4">
        <f t="shared" si="282"/>
        <v>0.41956404299501049</v>
      </c>
      <c r="C4524" s="4">
        <f t="shared" si="284"/>
        <v>8.2468571386939722</v>
      </c>
      <c r="D4524" s="34">
        <f t="shared" si="285"/>
        <v>0.14255712718155561</v>
      </c>
    </row>
    <row r="4525" spans="1:4">
      <c r="A4525" s="7">
        <f t="shared" si="283"/>
        <v>2259</v>
      </c>
      <c r="B4525" s="4">
        <f t="shared" si="282"/>
        <v>0.41967415220121285</v>
      </c>
      <c r="C4525" s="4">
        <f t="shared" si="284"/>
        <v>8.2514116436045022</v>
      </c>
      <c r="D4525" s="34">
        <f t="shared" si="285"/>
        <v>0.14259843430132824</v>
      </c>
    </row>
    <row r="4526" spans="1:4">
      <c r="A4526" s="7">
        <f t="shared" si="283"/>
        <v>2259.5</v>
      </c>
      <c r="B4526" s="4">
        <f t="shared" si="282"/>
        <v>0.41978426994809159</v>
      </c>
      <c r="C4526" s="4">
        <f t="shared" si="284"/>
        <v>8.2559683918193976</v>
      </c>
      <c r="D4526" s="34">
        <f t="shared" si="285"/>
        <v>0.14263975560731212</v>
      </c>
    </row>
    <row r="4527" spans="1:4">
      <c r="A4527" s="7">
        <f t="shared" si="283"/>
        <v>2260</v>
      </c>
      <c r="B4527" s="4">
        <f t="shared" si="282"/>
        <v>0.41989439623630931</v>
      </c>
      <c r="C4527" s="4">
        <f t="shared" si="284"/>
        <v>8.2605273844435878</v>
      </c>
      <c r="D4527" s="34">
        <f t="shared" si="285"/>
        <v>0.14268109110468463</v>
      </c>
    </row>
    <row r="4528" spans="1:4">
      <c r="A4528" s="7">
        <f t="shared" si="283"/>
        <v>2260.5</v>
      </c>
      <c r="B4528" s="4">
        <f t="shared" si="282"/>
        <v>0.42000453106652857</v>
      </c>
      <c r="C4528" s="4">
        <f t="shared" si="284"/>
        <v>8.2650886225825495</v>
      </c>
      <c r="D4528" s="34">
        <f t="shared" si="285"/>
        <v>0.14272244079862528</v>
      </c>
    </row>
    <row r="4529" spans="1:4">
      <c r="A4529" s="7">
        <f t="shared" si="283"/>
        <v>2261</v>
      </c>
      <c r="B4529" s="4">
        <f t="shared" si="282"/>
        <v>0.42011467443941197</v>
      </c>
      <c r="C4529" s="4">
        <f t="shared" si="284"/>
        <v>8.2696521073423028</v>
      </c>
      <c r="D4529" s="34">
        <f t="shared" si="285"/>
        <v>0.14276380469431543</v>
      </c>
    </row>
    <row r="4530" spans="1:4">
      <c r="A4530" s="7">
        <f t="shared" si="283"/>
        <v>2261.5</v>
      </c>
      <c r="B4530" s="4">
        <f t="shared" si="282"/>
        <v>0.42022482635562186</v>
      </c>
      <c r="C4530" s="4">
        <f t="shared" si="284"/>
        <v>8.2742178398294115</v>
      </c>
      <c r="D4530" s="34">
        <f t="shared" si="285"/>
        <v>0.14280518279693855</v>
      </c>
    </row>
    <row r="4531" spans="1:4">
      <c r="A4531" s="7">
        <f t="shared" si="283"/>
        <v>2262</v>
      </c>
      <c r="B4531" s="4">
        <f t="shared" si="282"/>
        <v>0.42033498681582127</v>
      </c>
      <c r="C4531" s="4">
        <f t="shared" si="284"/>
        <v>8.2787858211509864</v>
      </c>
      <c r="D4531" s="34">
        <f t="shared" si="285"/>
        <v>0.14284657511167984</v>
      </c>
    </row>
    <row r="4532" spans="1:4">
      <c r="A4532" s="7">
        <f t="shared" si="283"/>
        <v>2262.5</v>
      </c>
      <c r="B4532" s="4">
        <f t="shared" si="282"/>
        <v>0.42044515582067254</v>
      </c>
      <c r="C4532" s="4">
        <f t="shared" si="284"/>
        <v>8.2833560524146819</v>
      </c>
      <c r="D4532" s="34">
        <f t="shared" si="285"/>
        <v>0.14288798164372671</v>
      </c>
    </row>
    <row r="4533" spans="1:4">
      <c r="A4533" s="7">
        <f t="shared" si="283"/>
        <v>2263</v>
      </c>
      <c r="B4533" s="4">
        <f t="shared" si="282"/>
        <v>0.42055533337083872</v>
      </c>
      <c r="C4533" s="4">
        <f t="shared" si="284"/>
        <v>8.2879285347286977</v>
      </c>
      <c r="D4533" s="34">
        <f t="shared" si="285"/>
        <v>0.14292940239826829</v>
      </c>
    </row>
    <row r="4534" spans="1:4">
      <c r="A4534" s="7">
        <f t="shared" si="283"/>
        <v>2263.5</v>
      </c>
      <c r="B4534" s="4">
        <f t="shared" si="282"/>
        <v>0.42066551946698261</v>
      </c>
      <c r="C4534" s="4">
        <f t="shared" si="284"/>
        <v>8.2925032692017826</v>
      </c>
      <c r="D4534" s="34">
        <f t="shared" si="285"/>
        <v>0.14297083738049585</v>
      </c>
    </row>
    <row r="4535" spans="1:4">
      <c r="A4535" s="7">
        <f t="shared" si="283"/>
        <v>2264</v>
      </c>
      <c r="B4535" s="4">
        <f t="shared" si="282"/>
        <v>0.420775714109767</v>
      </c>
      <c r="C4535" s="4">
        <f t="shared" si="284"/>
        <v>8.2970802569432234</v>
      </c>
      <c r="D4535" s="34">
        <f t="shared" si="285"/>
        <v>0.14301228659560253</v>
      </c>
    </row>
    <row r="4536" spans="1:4">
      <c r="A4536" s="7">
        <f t="shared" si="283"/>
        <v>2264.5</v>
      </c>
      <c r="B4536" s="4">
        <f t="shared" si="282"/>
        <v>0.42088591729985492</v>
      </c>
      <c r="C4536" s="4">
        <f t="shared" si="284"/>
        <v>8.30165949906287</v>
      </c>
      <c r="D4536" s="34">
        <f t="shared" si="285"/>
        <v>0.14305375004878354</v>
      </c>
    </row>
    <row r="4537" spans="1:4">
      <c r="A4537" s="7">
        <f t="shared" si="283"/>
        <v>2265</v>
      </c>
      <c r="B4537" s="4">
        <f t="shared" si="282"/>
        <v>0.42099612903790917</v>
      </c>
      <c r="C4537" s="4">
        <f t="shared" si="284"/>
        <v>8.3062409966710948</v>
      </c>
      <c r="D4537" s="34">
        <f t="shared" si="285"/>
        <v>0.14309522774523586</v>
      </c>
    </row>
    <row r="4538" spans="1:4">
      <c r="A4538" s="7">
        <f t="shared" si="283"/>
        <v>2265.5</v>
      </c>
      <c r="B4538" s="4">
        <f t="shared" si="282"/>
        <v>0.42110634932459301</v>
      </c>
      <c r="C4538" s="4">
        <f t="shared" si="284"/>
        <v>8.3108247508788438</v>
      </c>
      <c r="D4538" s="34">
        <f t="shared" si="285"/>
        <v>0.14313671969015873</v>
      </c>
    </row>
    <row r="4539" spans="1:4">
      <c r="A4539" s="7">
        <f t="shared" si="283"/>
        <v>2266</v>
      </c>
      <c r="B4539" s="4">
        <f t="shared" si="282"/>
        <v>0.42121657816056923</v>
      </c>
      <c r="C4539" s="4">
        <f t="shared" si="284"/>
        <v>8.3154107627975868</v>
      </c>
      <c r="D4539" s="34">
        <f t="shared" si="285"/>
        <v>0.14317822588875312</v>
      </c>
    </row>
    <row r="4540" spans="1:4">
      <c r="A4540" s="7">
        <f t="shared" si="283"/>
        <v>2266.5</v>
      </c>
      <c r="B4540" s="4">
        <f t="shared" si="282"/>
        <v>0.42132681554650109</v>
      </c>
      <c r="C4540" s="4">
        <f t="shared" si="284"/>
        <v>8.3199990335393483</v>
      </c>
      <c r="D4540" s="34">
        <f t="shared" si="285"/>
        <v>0.14321974634622192</v>
      </c>
    </row>
    <row r="4541" spans="1:4">
      <c r="A4541" s="7">
        <f t="shared" si="283"/>
        <v>2267</v>
      </c>
      <c r="B4541" s="4">
        <f t="shared" si="282"/>
        <v>0.42143706148305204</v>
      </c>
      <c r="C4541" s="4">
        <f t="shared" si="284"/>
        <v>8.3245895642167174</v>
      </c>
      <c r="D4541" s="34">
        <f t="shared" si="285"/>
        <v>0.14326128106777022</v>
      </c>
    </row>
    <row r="4542" spans="1:4">
      <c r="A4542" s="7">
        <f t="shared" si="283"/>
        <v>2267.5</v>
      </c>
      <c r="B4542" s="4">
        <f t="shared" si="282"/>
        <v>0.42154731597088491</v>
      </c>
      <c r="C4542" s="4">
        <f t="shared" si="284"/>
        <v>8.3291823559428</v>
      </c>
      <c r="D4542" s="34">
        <f t="shared" si="285"/>
        <v>0.14330283005860486</v>
      </c>
    </row>
    <row r="4543" spans="1:4">
      <c r="A4543" s="7">
        <f t="shared" si="283"/>
        <v>2268</v>
      </c>
      <c r="B4543" s="4">
        <f t="shared" si="282"/>
        <v>0.42165757901066292</v>
      </c>
      <c r="C4543" s="4">
        <f t="shared" si="284"/>
        <v>8.3337774098312831</v>
      </c>
      <c r="D4543" s="34">
        <f t="shared" si="285"/>
        <v>0.14334439332393506</v>
      </c>
    </row>
    <row r="4544" spans="1:4">
      <c r="A4544" s="7">
        <f t="shared" si="283"/>
        <v>2268.5</v>
      </c>
      <c r="B4544" s="4">
        <f t="shared" si="282"/>
        <v>0.42176785060305</v>
      </c>
      <c r="C4544" s="4">
        <f t="shared" si="284"/>
        <v>8.3383747269963706</v>
      </c>
      <c r="D4544" s="34">
        <f t="shared" si="285"/>
        <v>0.14338597086897115</v>
      </c>
    </row>
    <row r="4545" spans="1:4">
      <c r="A4545" s="7">
        <f t="shared" si="283"/>
        <v>2269</v>
      </c>
      <c r="B4545" s="4">
        <f t="shared" si="282"/>
        <v>0.42187813074870895</v>
      </c>
      <c r="C4545" s="4">
        <f t="shared" si="284"/>
        <v>8.3429743085528472</v>
      </c>
      <c r="D4545" s="34">
        <f t="shared" si="285"/>
        <v>0.14342756269892654</v>
      </c>
    </row>
    <row r="4546" spans="1:4">
      <c r="A4546" s="7">
        <f t="shared" si="283"/>
        <v>2269.5</v>
      </c>
      <c r="B4546" s="4">
        <f t="shared" si="282"/>
        <v>0.42198841944830345</v>
      </c>
      <c r="C4546" s="4">
        <f t="shared" si="284"/>
        <v>8.3475761556160144</v>
      </c>
      <c r="D4546" s="34">
        <f t="shared" si="285"/>
        <v>0.14346916881901561</v>
      </c>
    </row>
    <row r="4547" spans="1:4">
      <c r="A4547" s="7">
        <f t="shared" si="283"/>
        <v>2270</v>
      </c>
      <c r="B4547" s="4">
        <f t="shared" si="282"/>
        <v>0.42209871670249699</v>
      </c>
      <c r="C4547" s="4">
        <f t="shared" si="284"/>
        <v>8.3521802693017495</v>
      </c>
      <c r="D4547" s="34">
        <f t="shared" si="285"/>
        <v>0.14351078923445543</v>
      </c>
    </row>
    <row r="4548" spans="1:4">
      <c r="A4548" s="7">
        <f t="shared" si="283"/>
        <v>2270.5</v>
      </c>
      <c r="B4548" s="4">
        <f t="shared" si="282"/>
        <v>0.42220902251195325</v>
      </c>
      <c r="C4548" s="4">
        <f t="shared" si="284"/>
        <v>8.3567866507264661</v>
      </c>
      <c r="D4548" s="34">
        <f t="shared" si="285"/>
        <v>0.14355242395046461</v>
      </c>
    </row>
    <row r="4549" spans="1:4">
      <c r="A4549" s="7">
        <f t="shared" si="283"/>
        <v>2271</v>
      </c>
      <c r="B4549" s="4">
        <f t="shared" si="282"/>
        <v>0.42231933687733547</v>
      </c>
      <c r="C4549" s="4">
        <f t="shared" si="284"/>
        <v>8.361395301007132</v>
      </c>
      <c r="D4549" s="34">
        <f t="shared" si="285"/>
        <v>0.14359407297226401</v>
      </c>
    </row>
    <row r="4550" spans="1:4">
      <c r="A4550" s="7">
        <f t="shared" si="283"/>
        <v>2271.5</v>
      </c>
      <c r="B4550" s="4">
        <f t="shared" si="282"/>
        <v>0.42242965979930736</v>
      </c>
      <c r="C4550" s="4">
        <f t="shared" si="284"/>
        <v>8.3660062212612605</v>
      </c>
      <c r="D4550" s="34">
        <f t="shared" si="285"/>
        <v>0.14363573630507634</v>
      </c>
    </row>
    <row r="4551" spans="1:4">
      <c r="A4551" s="7">
        <f t="shared" si="283"/>
        <v>2272</v>
      </c>
      <c r="B4551" s="4">
        <f t="shared" si="282"/>
        <v>0.42253999127853303</v>
      </c>
      <c r="C4551" s="4">
        <f t="shared" si="284"/>
        <v>8.3706194126069207</v>
      </c>
      <c r="D4551" s="34">
        <f t="shared" si="285"/>
        <v>0.14367741395412614</v>
      </c>
    </row>
    <row r="4552" spans="1:4">
      <c r="A4552" s="7">
        <f t="shared" si="283"/>
        <v>2272.5</v>
      </c>
      <c r="B4552" s="4">
        <f t="shared" si="282"/>
        <v>0.42265033131567575</v>
      </c>
      <c r="C4552" s="4">
        <f t="shared" si="284"/>
        <v>8.3752348761627307</v>
      </c>
      <c r="D4552" s="34">
        <f t="shared" si="285"/>
        <v>0.14371910592464029</v>
      </c>
    </row>
    <row r="4553" spans="1:4">
      <c r="A4553" s="7">
        <f t="shared" si="283"/>
        <v>2273</v>
      </c>
      <c r="B4553" s="4">
        <f t="shared" si="282"/>
        <v>0.42276067991139965</v>
      </c>
      <c r="C4553" s="4">
        <f t="shared" si="284"/>
        <v>8.3798526130478592</v>
      </c>
      <c r="D4553" s="34">
        <f t="shared" si="285"/>
        <v>0.14376081222184728</v>
      </c>
    </row>
    <row r="4554" spans="1:4">
      <c r="A4554" s="7">
        <f t="shared" si="283"/>
        <v>2273.5</v>
      </c>
      <c r="B4554" s="4">
        <f t="shared" ref="B4554:B4617" si="286">(EXP($B$3*A4554*10^6))-1</f>
        <v>0.42287103706636842</v>
      </c>
      <c r="C4554" s="4">
        <f t="shared" si="284"/>
        <v>8.384472624382024</v>
      </c>
      <c r="D4554" s="34">
        <f t="shared" si="285"/>
        <v>0.14380253285097777</v>
      </c>
    </row>
    <row r="4555" spans="1:4">
      <c r="A4555" s="7">
        <f t="shared" si="283"/>
        <v>2274</v>
      </c>
      <c r="B4555" s="4">
        <f t="shared" si="286"/>
        <v>0.42298140278124596</v>
      </c>
      <c r="C4555" s="4">
        <f t="shared" si="284"/>
        <v>8.3890949112854969</v>
      </c>
      <c r="D4555" s="34">
        <f t="shared" si="285"/>
        <v>0.14384426781726437</v>
      </c>
    </row>
    <row r="4556" spans="1:4">
      <c r="A4556" s="7">
        <f t="shared" si="283"/>
        <v>2274.5</v>
      </c>
      <c r="B4556" s="4">
        <f t="shared" si="286"/>
        <v>0.42309177705669598</v>
      </c>
      <c r="C4556" s="4">
        <f t="shared" si="284"/>
        <v>8.393719474879104</v>
      </c>
      <c r="D4556" s="34">
        <f t="shared" si="285"/>
        <v>0.14388601712594176</v>
      </c>
    </row>
    <row r="4557" spans="1:4">
      <c r="A4557" s="7">
        <f t="shared" si="283"/>
        <v>2275</v>
      </c>
      <c r="B4557" s="4">
        <f t="shared" si="286"/>
        <v>0.42320215989338328</v>
      </c>
      <c r="C4557" s="4">
        <f t="shared" si="284"/>
        <v>8.3983463162842167</v>
      </c>
      <c r="D4557" s="34">
        <f t="shared" si="285"/>
        <v>0.14392778078224622</v>
      </c>
    </row>
    <row r="4558" spans="1:4">
      <c r="A4558" s="7">
        <f t="shared" ref="A4558:A4621" si="287">A4557+0.5</f>
        <v>2275.5</v>
      </c>
      <c r="B4558" s="4">
        <f t="shared" si="286"/>
        <v>0.42331255129197087</v>
      </c>
      <c r="C4558" s="4">
        <f t="shared" ref="C4558:C4621" si="288">(EXP($B$4*A4558*10^6))-1</f>
        <v>8.4029754366227642</v>
      </c>
      <c r="D4558" s="34">
        <f t="shared" ref="D4558:D4621" si="289">(1/137.88)*(C4558/B4558)</f>
        <v>0.14396955879141665</v>
      </c>
    </row>
    <row r="4559" spans="1:4">
      <c r="A4559" s="7">
        <f t="shared" si="287"/>
        <v>2276</v>
      </c>
      <c r="B4559" s="4">
        <f t="shared" si="286"/>
        <v>0.42342295125312379</v>
      </c>
      <c r="C4559" s="4">
        <f t="shared" si="288"/>
        <v>8.407606837017223</v>
      </c>
      <c r="D4559" s="34">
        <f t="shared" si="289"/>
        <v>0.14401135115869321</v>
      </c>
    </row>
    <row r="4560" spans="1:4">
      <c r="A4560" s="7">
        <f t="shared" si="287"/>
        <v>2276.5</v>
      </c>
      <c r="B4560" s="4">
        <f t="shared" si="286"/>
        <v>0.4235333597775055</v>
      </c>
      <c r="C4560" s="4">
        <f t="shared" si="288"/>
        <v>8.4122405185906377</v>
      </c>
      <c r="D4560" s="34">
        <f t="shared" si="289"/>
        <v>0.14405315788931883</v>
      </c>
    </row>
    <row r="4561" spans="1:4">
      <c r="A4561" s="7">
        <f t="shared" si="287"/>
        <v>2277</v>
      </c>
      <c r="B4561" s="4">
        <f t="shared" si="286"/>
        <v>0.42364377686578059</v>
      </c>
      <c r="C4561" s="4">
        <f t="shared" si="288"/>
        <v>8.4168764824665772</v>
      </c>
      <c r="D4561" s="34">
        <f t="shared" si="289"/>
        <v>0.14409497898853754</v>
      </c>
    </row>
    <row r="4562" spans="1:4">
      <c r="A4562" s="7">
        <f t="shared" si="287"/>
        <v>2277.5</v>
      </c>
      <c r="B4562" s="4">
        <f t="shared" si="286"/>
        <v>0.42375420251861318</v>
      </c>
      <c r="C4562" s="4">
        <f t="shared" si="288"/>
        <v>8.4215147297691999</v>
      </c>
      <c r="D4562" s="34">
        <f t="shared" si="289"/>
        <v>0.14413681446159626</v>
      </c>
    </row>
    <row r="4563" spans="1:4">
      <c r="A4563" s="7">
        <f t="shared" si="287"/>
        <v>2278</v>
      </c>
      <c r="B4563" s="4">
        <f t="shared" si="286"/>
        <v>0.42386463673666763</v>
      </c>
      <c r="C4563" s="4">
        <f t="shared" si="288"/>
        <v>8.426155261623185</v>
      </c>
      <c r="D4563" s="34">
        <f t="shared" si="289"/>
        <v>0.1441786643137431</v>
      </c>
    </row>
    <row r="4564" spans="1:4">
      <c r="A4564" s="7">
        <f t="shared" si="287"/>
        <v>2278.5</v>
      </c>
      <c r="B4564" s="4">
        <f t="shared" si="286"/>
        <v>0.42397507952060853</v>
      </c>
      <c r="C4564" s="4">
        <f t="shared" si="288"/>
        <v>8.4307980791537815</v>
      </c>
      <c r="D4564" s="34">
        <f t="shared" si="289"/>
        <v>0.14422052855022852</v>
      </c>
    </row>
    <row r="4565" spans="1:4">
      <c r="A4565" s="7">
        <f t="shared" si="287"/>
        <v>2279</v>
      </c>
      <c r="B4565" s="4">
        <f t="shared" si="286"/>
        <v>0.42408553087109979</v>
      </c>
      <c r="C4565" s="4">
        <f t="shared" si="288"/>
        <v>8.4354431834868002</v>
      </c>
      <c r="D4565" s="34">
        <f t="shared" si="289"/>
        <v>0.14426240717630529</v>
      </c>
    </row>
    <row r="4566" spans="1:4">
      <c r="A4566" s="7">
        <f t="shared" si="287"/>
        <v>2279.5</v>
      </c>
      <c r="B4566" s="4">
        <f t="shared" si="286"/>
        <v>0.42419599078880621</v>
      </c>
      <c r="C4566" s="4">
        <f t="shared" si="288"/>
        <v>8.4400905757485827</v>
      </c>
      <c r="D4566" s="34">
        <f t="shared" si="289"/>
        <v>0.14430430019722743</v>
      </c>
    </row>
    <row r="4567" spans="1:4">
      <c r="A4567" s="7">
        <f t="shared" si="287"/>
        <v>2280</v>
      </c>
      <c r="B4567" s="4">
        <f t="shared" si="286"/>
        <v>0.42430645927439259</v>
      </c>
      <c r="C4567" s="4">
        <f t="shared" si="288"/>
        <v>8.444740257066055</v>
      </c>
      <c r="D4567" s="34">
        <f t="shared" si="289"/>
        <v>0.14434620761825151</v>
      </c>
    </row>
    <row r="4568" spans="1:4">
      <c r="A4568" s="7">
        <f t="shared" si="287"/>
        <v>2280.5</v>
      </c>
      <c r="B4568" s="4">
        <f t="shared" si="286"/>
        <v>0.42441693632852284</v>
      </c>
      <c r="C4568" s="4">
        <f t="shared" si="288"/>
        <v>8.4493922285666692</v>
      </c>
      <c r="D4568" s="34">
        <f t="shared" si="289"/>
        <v>0.14438812944463592</v>
      </c>
    </row>
    <row r="4569" spans="1:4">
      <c r="A4569" s="7">
        <f t="shared" si="287"/>
        <v>2281</v>
      </c>
      <c r="B4569" s="4">
        <f t="shared" si="286"/>
        <v>0.42452742195186199</v>
      </c>
      <c r="C4569" s="4">
        <f t="shared" si="288"/>
        <v>8.4540464913784596</v>
      </c>
      <c r="D4569" s="34">
        <f t="shared" si="289"/>
        <v>0.14443006568164116</v>
      </c>
    </row>
    <row r="4570" spans="1:4">
      <c r="A4570" s="7">
        <f t="shared" si="287"/>
        <v>2281.5</v>
      </c>
      <c r="B4570" s="4">
        <f t="shared" si="286"/>
        <v>0.42463791614507462</v>
      </c>
      <c r="C4570" s="4">
        <f t="shared" si="288"/>
        <v>8.4587030466299886</v>
      </c>
      <c r="D4570" s="34">
        <f t="shared" si="289"/>
        <v>0.14447201633452933</v>
      </c>
    </row>
    <row r="4571" spans="1:4">
      <c r="A4571" s="7">
        <f t="shared" si="287"/>
        <v>2282</v>
      </c>
      <c r="B4571" s="4">
        <f t="shared" si="286"/>
        <v>0.42474841890882553</v>
      </c>
      <c r="C4571" s="4">
        <f t="shared" si="288"/>
        <v>8.4633618954503991</v>
      </c>
      <c r="D4571" s="34">
        <f t="shared" si="289"/>
        <v>0.144513981408565</v>
      </c>
    </row>
    <row r="4572" spans="1:4">
      <c r="A4572" s="7">
        <f t="shared" si="287"/>
        <v>2282.5</v>
      </c>
      <c r="B4572" s="4">
        <f t="shared" si="286"/>
        <v>0.42485893024377952</v>
      </c>
      <c r="C4572" s="4">
        <f t="shared" si="288"/>
        <v>8.4680230389693794</v>
      </c>
      <c r="D4572" s="34">
        <f t="shared" si="289"/>
        <v>0.14455596090901449</v>
      </c>
    </row>
    <row r="4573" spans="1:4">
      <c r="A4573" s="7">
        <f t="shared" si="287"/>
        <v>2283</v>
      </c>
      <c r="B4573" s="4">
        <f t="shared" si="286"/>
        <v>0.42496945015060117</v>
      </c>
      <c r="C4573" s="4">
        <f t="shared" si="288"/>
        <v>8.4726864783171703</v>
      </c>
      <c r="D4573" s="34">
        <f t="shared" si="289"/>
        <v>0.14459795484114615</v>
      </c>
    </row>
    <row r="4574" spans="1:4">
      <c r="A4574" s="7">
        <f t="shared" si="287"/>
        <v>2283.5</v>
      </c>
      <c r="B4574" s="4">
        <f t="shared" si="286"/>
        <v>0.42507997862995572</v>
      </c>
      <c r="C4574" s="4">
        <f t="shared" si="288"/>
        <v>8.477352214624581</v>
      </c>
      <c r="D4574" s="34">
        <f t="shared" si="289"/>
        <v>0.14463996321023032</v>
      </c>
    </row>
    <row r="4575" spans="1:4">
      <c r="A4575" s="7">
        <f t="shared" si="287"/>
        <v>2284</v>
      </c>
      <c r="B4575" s="4">
        <f t="shared" si="286"/>
        <v>0.42519051568250799</v>
      </c>
      <c r="C4575" s="4">
        <f t="shared" si="288"/>
        <v>8.4820202490229555</v>
      </c>
      <c r="D4575" s="34">
        <f t="shared" si="289"/>
        <v>0.14468198602153909</v>
      </c>
    </row>
    <row r="4576" spans="1:4">
      <c r="A4576" s="7">
        <f t="shared" si="287"/>
        <v>2284.5</v>
      </c>
      <c r="B4576" s="4">
        <f t="shared" si="286"/>
        <v>0.42530106130892253</v>
      </c>
      <c r="C4576" s="4">
        <f t="shared" si="288"/>
        <v>8.4866905826442256</v>
      </c>
      <c r="D4576" s="34">
        <f t="shared" si="289"/>
        <v>0.14472402328034725</v>
      </c>
    </row>
    <row r="4577" spans="1:4">
      <c r="A4577" s="7">
        <f t="shared" si="287"/>
        <v>2285</v>
      </c>
      <c r="B4577" s="4">
        <f t="shared" si="286"/>
        <v>0.42541161550986528</v>
      </c>
      <c r="C4577" s="4">
        <f t="shared" si="288"/>
        <v>8.4913632166208579</v>
      </c>
      <c r="D4577" s="34">
        <f t="shared" si="289"/>
        <v>0.14476607499193073</v>
      </c>
    </row>
    <row r="4578" spans="1:4">
      <c r="A4578" s="7">
        <f t="shared" si="287"/>
        <v>2285.5</v>
      </c>
      <c r="B4578" s="4">
        <f t="shared" si="286"/>
        <v>0.42552217828600036</v>
      </c>
      <c r="C4578" s="4">
        <f t="shared" si="288"/>
        <v>8.4960381520858856</v>
      </c>
      <c r="D4578" s="34">
        <f t="shared" si="289"/>
        <v>0.14480814116156812</v>
      </c>
    </row>
    <row r="4579" spans="1:4">
      <c r="A4579" s="7">
        <f t="shared" si="287"/>
        <v>2286</v>
      </c>
      <c r="B4579" s="4">
        <f t="shared" si="286"/>
        <v>0.42563274963799347</v>
      </c>
      <c r="C4579" s="4">
        <f t="shared" si="288"/>
        <v>8.5007153901728962</v>
      </c>
      <c r="D4579" s="34">
        <f t="shared" si="289"/>
        <v>0.14485022179453957</v>
      </c>
    </row>
    <row r="4580" spans="1:4">
      <c r="A4580" s="7">
        <f t="shared" si="287"/>
        <v>2286.5</v>
      </c>
      <c r="B4580" s="4">
        <f t="shared" si="286"/>
        <v>0.42574332956650962</v>
      </c>
      <c r="C4580" s="4">
        <f t="shared" si="288"/>
        <v>8.5053949320160385</v>
      </c>
      <c r="D4580" s="34">
        <f t="shared" si="289"/>
        <v>0.14489231689612747</v>
      </c>
    </row>
    <row r="4581" spans="1:4">
      <c r="A4581" s="7">
        <f t="shared" si="287"/>
        <v>2287</v>
      </c>
      <c r="B4581" s="4">
        <f t="shared" si="286"/>
        <v>0.42585391807221429</v>
      </c>
      <c r="C4581" s="4">
        <f t="shared" si="288"/>
        <v>8.5100767787500207</v>
      </c>
      <c r="D4581" s="34">
        <f t="shared" si="289"/>
        <v>0.14493442647161606</v>
      </c>
    </row>
    <row r="4582" spans="1:4">
      <c r="A4582" s="7">
        <f t="shared" si="287"/>
        <v>2287.5</v>
      </c>
      <c r="B4582" s="4">
        <f t="shared" si="286"/>
        <v>0.42596451515577227</v>
      </c>
      <c r="C4582" s="4">
        <f t="shared" si="288"/>
        <v>8.5147609315101072</v>
      </c>
      <c r="D4582" s="34">
        <f t="shared" si="289"/>
        <v>0.14497655052629183</v>
      </c>
    </row>
    <row r="4583" spans="1:4">
      <c r="A4583" s="7">
        <f t="shared" si="287"/>
        <v>2288</v>
      </c>
      <c r="B4583" s="4">
        <f t="shared" si="286"/>
        <v>0.42607512081784948</v>
      </c>
      <c r="C4583" s="4">
        <f t="shared" si="288"/>
        <v>8.5194473914321165</v>
      </c>
      <c r="D4583" s="34">
        <f t="shared" si="289"/>
        <v>0.14501868906544277</v>
      </c>
    </row>
    <row r="4584" spans="1:4">
      <c r="A4584" s="7">
        <f t="shared" si="287"/>
        <v>2288.5</v>
      </c>
      <c r="B4584" s="4">
        <f t="shared" si="286"/>
        <v>0.42618573505911117</v>
      </c>
      <c r="C4584" s="4">
        <f t="shared" si="288"/>
        <v>8.5241361596524463</v>
      </c>
      <c r="D4584" s="34">
        <f t="shared" si="289"/>
        <v>0.14506084209435952</v>
      </c>
    </row>
    <row r="4585" spans="1:4">
      <c r="A4585" s="7">
        <f t="shared" si="287"/>
        <v>2289</v>
      </c>
      <c r="B4585" s="4">
        <f t="shared" si="286"/>
        <v>0.42629635788022235</v>
      </c>
      <c r="C4585" s="4">
        <f t="shared" si="288"/>
        <v>8.5288272373080254</v>
      </c>
      <c r="D4585" s="34">
        <f t="shared" si="289"/>
        <v>0.14510300961833422</v>
      </c>
    </row>
    <row r="4586" spans="1:4">
      <c r="A4586" s="7">
        <f t="shared" si="287"/>
        <v>2289.5</v>
      </c>
      <c r="B4586" s="4">
        <f t="shared" si="286"/>
        <v>0.42640698928184895</v>
      </c>
      <c r="C4586" s="4">
        <f t="shared" si="288"/>
        <v>8.5335206255363705</v>
      </c>
      <c r="D4586" s="34">
        <f t="shared" si="289"/>
        <v>0.14514519164266135</v>
      </c>
    </row>
    <row r="4587" spans="1:4">
      <c r="A4587" s="7">
        <f t="shared" si="287"/>
        <v>2290</v>
      </c>
      <c r="B4587" s="4">
        <f t="shared" si="286"/>
        <v>0.42651762926465664</v>
      </c>
      <c r="C4587" s="4">
        <f t="shared" si="288"/>
        <v>8.5382163254755366</v>
      </c>
      <c r="D4587" s="34">
        <f t="shared" si="289"/>
        <v>0.14518738817263696</v>
      </c>
    </row>
    <row r="4588" spans="1:4">
      <c r="A4588" s="7">
        <f t="shared" si="287"/>
        <v>2290.5</v>
      </c>
      <c r="B4588" s="4">
        <f t="shared" si="286"/>
        <v>0.42662827782931068</v>
      </c>
      <c r="C4588" s="4">
        <f t="shared" si="288"/>
        <v>8.542914338264147</v>
      </c>
      <c r="D4588" s="34">
        <f t="shared" si="289"/>
        <v>0.14522959921355955</v>
      </c>
    </row>
    <row r="4589" spans="1:4">
      <c r="A4589" s="7">
        <f t="shared" si="287"/>
        <v>2291</v>
      </c>
      <c r="B4589" s="4">
        <f t="shared" si="286"/>
        <v>0.42673893497647675</v>
      </c>
      <c r="C4589" s="4">
        <f t="shared" si="288"/>
        <v>8.5476146650413991</v>
      </c>
      <c r="D4589" s="34">
        <f t="shared" si="289"/>
        <v>0.14527182477072961</v>
      </c>
    </row>
    <row r="4590" spans="1:4">
      <c r="A4590" s="7">
        <f t="shared" si="287"/>
        <v>2291.5</v>
      </c>
      <c r="B4590" s="4">
        <f t="shared" si="286"/>
        <v>0.42684960070682076</v>
      </c>
      <c r="C4590" s="4">
        <f t="shared" si="288"/>
        <v>8.5523173069470229</v>
      </c>
      <c r="D4590" s="34">
        <f t="shared" si="289"/>
        <v>0.14531406484944909</v>
      </c>
    </row>
    <row r="4591" spans="1:4">
      <c r="A4591" s="7">
        <f t="shared" si="287"/>
        <v>2292</v>
      </c>
      <c r="B4591" s="4">
        <f t="shared" si="286"/>
        <v>0.42696027502100842</v>
      </c>
      <c r="C4591" s="4">
        <f t="shared" si="288"/>
        <v>8.5570222651213417</v>
      </c>
      <c r="D4591" s="34">
        <f t="shared" si="289"/>
        <v>0.14535631945502267</v>
      </c>
    </row>
    <row r="4592" spans="1:4">
      <c r="A4592" s="7">
        <f t="shared" si="287"/>
        <v>2292.5</v>
      </c>
      <c r="B4592" s="4">
        <f t="shared" si="286"/>
        <v>0.4270709579197054</v>
      </c>
      <c r="C4592" s="4">
        <f t="shared" si="288"/>
        <v>8.5617295407052101</v>
      </c>
      <c r="D4592" s="34">
        <f t="shared" si="289"/>
        <v>0.14539858859275645</v>
      </c>
    </row>
    <row r="4593" spans="1:4">
      <c r="A4593" s="7">
        <f t="shared" si="287"/>
        <v>2293</v>
      </c>
      <c r="B4593" s="4">
        <f t="shared" si="286"/>
        <v>0.42718164940357761</v>
      </c>
      <c r="C4593" s="4">
        <f t="shared" si="288"/>
        <v>8.5664391348400777</v>
      </c>
      <c r="D4593" s="34">
        <f t="shared" si="289"/>
        <v>0.14544087226795913</v>
      </c>
    </row>
    <row r="4594" spans="1:4">
      <c r="A4594" s="7">
        <f t="shared" si="287"/>
        <v>2293.5</v>
      </c>
      <c r="B4594" s="4">
        <f t="shared" si="286"/>
        <v>0.42729234947329098</v>
      </c>
      <c r="C4594" s="4">
        <f t="shared" si="288"/>
        <v>8.5711510486679163</v>
      </c>
      <c r="D4594" s="34">
        <f t="shared" si="289"/>
        <v>0.14548317048594064</v>
      </c>
    </row>
    <row r="4595" spans="1:4">
      <c r="A4595" s="7">
        <f t="shared" si="287"/>
        <v>2294</v>
      </c>
      <c r="B4595" s="4">
        <f t="shared" si="286"/>
        <v>0.42740305812951163</v>
      </c>
      <c r="C4595" s="4">
        <f t="shared" si="288"/>
        <v>8.5758652833313</v>
      </c>
      <c r="D4595" s="34">
        <f t="shared" si="289"/>
        <v>0.14552548325201367</v>
      </c>
    </row>
    <row r="4596" spans="1:4">
      <c r="A4596" s="7">
        <f t="shared" si="287"/>
        <v>2294.5</v>
      </c>
      <c r="B4596" s="4">
        <f t="shared" si="286"/>
        <v>0.42751377537290547</v>
      </c>
      <c r="C4596" s="4">
        <f t="shared" si="288"/>
        <v>8.5805818399733393</v>
      </c>
      <c r="D4596" s="34">
        <f t="shared" si="289"/>
        <v>0.14556781057149246</v>
      </c>
    </row>
    <row r="4597" spans="1:4">
      <c r="A4597" s="7">
        <f t="shared" si="287"/>
        <v>2295</v>
      </c>
      <c r="B4597" s="4">
        <f t="shared" si="286"/>
        <v>0.42762450120413842</v>
      </c>
      <c r="C4597" s="4">
        <f t="shared" si="288"/>
        <v>8.5853007197377185</v>
      </c>
      <c r="D4597" s="34">
        <f t="shared" si="289"/>
        <v>0.1456101524496935</v>
      </c>
    </row>
    <row r="4598" spans="1:4">
      <c r="A4598" s="7">
        <f t="shared" si="287"/>
        <v>2295.5</v>
      </c>
      <c r="B4598" s="4">
        <f t="shared" si="286"/>
        <v>0.42773523562387683</v>
      </c>
      <c r="C4598" s="4">
        <f t="shared" si="288"/>
        <v>8.5900219237686866</v>
      </c>
      <c r="D4598" s="34">
        <f t="shared" si="289"/>
        <v>0.14565250889193521</v>
      </c>
    </row>
    <row r="4599" spans="1:4">
      <c r="A4599" s="7">
        <f t="shared" si="287"/>
        <v>2296</v>
      </c>
      <c r="B4599" s="4">
        <f t="shared" si="286"/>
        <v>0.42784597863278662</v>
      </c>
      <c r="C4599" s="4">
        <f t="shared" si="288"/>
        <v>8.5947454532110399</v>
      </c>
      <c r="D4599" s="34">
        <f t="shared" si="289"/>
        <v>0.14569487990353786</v>
      </c>
    </row>
    <row r="4600" spans="1:4">
      <c r="A4600" s="7">
        <f t="shared" si="287"/>
        <v>2296.5</v>
      </c>
      <c r="B4600" s="4">
        <f t="shared" si="286"/>
        <v>0.42795673023153413</v>
      </c>
      <c r="C4600" s="4">
        <f t="shared" si="288"/>
        <v>8.5994713092101627</v>
      </c>
      <c r="D4600" s="34">
        <f t="shared" si="289"/>
        <v>0.14573726548982402</v>
      </c>
    </row>
    <row r="4601" spans="1:4">
      <c r="A4601" s="7">
        <f t="shared" si="287"/>
        <v>2297</v>
      </c>
      <c r="B4601" s="4">
        <f t="shared" si="286"/>
        <v>0.42806749042078596</v>
      </c>
      <c r="C4601" s="4">
        <f t="shared" si="288"/>
        <v>8.604199492911988</v>
      </c>
      <c r="D4601" s="34">
        <f t="shared" si="289"/>
        <v>0.14577966565611802</v>
      </c>
    </row>
    <row r="4602" spans="1:4">
      <c r="A4602" s="7">
        <f t="shared" si="287"/>
        <v>2297.5</v>
      </c>
      <c r="B4602" s="4">
        <f t="shared" si="286"/>
        <v>0.42817825920120778</v>
      </c>
      <c r="C4602" s="4">
        <f t="shared" si="288"/>
        <v>8.6089300054630176</v>
      </c>
      <c r="D4602" s="34">
        <f t="shared" si="289"/>
        <v>0.14582208040774652</v>
      </c>
    </row>
    <row r="4603" spans="1:4">
      <c r="A4603" s="7">
        <f t="shared" si="287"/>
        <v>2298</v>
      </c>
      <c r="B4603" s="4">
        <f t="shared" si="286"/>
        <v>0.42828903657346662</v>
      </c>
      <c r="C4603" s="4">
        <f t="shared" si="288"/>
        <v>8.6136628480103177</v>
      </c>
      <c r="D4603" s="34">
        <f t="shared" si="289"/>
        <v>0.14586450975003779</v>
      </c>
    </row>
    <row r="4604" spans="1:4">
      <c r="A4604" s="7">
        <f t="shared" si="287"/>
        <v>2298.5</v>
      </c>
      <c r="B4604" s="4">
        <f t="shared" si="286"/>
        <v>0.42839982253822861</v>
      </c>
      <c r="C4604" s="4">
        <f t="shared" si="288"/>
        <v>8.6183980217015197</v>
      </c>
      <c r="D4604" s="34">
        <f t="shared" si="289"/>
        <v>0.14590695368832243</v>
      </c>
    </row>
    <row r="4605" spans="1:4">
      <c r="A4605" s="7">
        <f t="shared" si="287"/>
        <v>2299</v>
      </c>
      <c r="B4605" s="4">
        <f t="shared" si="286"/>
        <v>0.4285106170961599</v>
      </c>
      <c r="C4605" s="4">
        <f t="shared" si="288"/>
        <v>8.6231355276848181</v>
      </c>
      <c r="D4605" s="34">
        <f t="shared" si="289"/>
        <v>0.14594941222793306</v>
      </c>
    </row>
    <row r="4606" spans="1:4">
      <c r="A4606" s="7">
        <f t="shared" si="287"/>
        <v>2299.5</v>
      </c>
      <c r="B4606" s="4">
        <f t="shared" si="286"/>
        <v>0.42862142024792771</v>
      </c>
      <c r="C4606" s="4">
        <f t="shared" si="288"/>
        <v>8.6278753671089756</v>
      </c>
      <c r="D4606" s="34">
        <f t="shared" si="289"/>
        <v>0.14599188537420396</v>
      </c>
    </row>
    <row r="4607" spans="1:4">
      <c r="A4607" s="7">
        <f t="shared" si="287"/>
        <v>2300</v>
      </c>
      <c r="B4607" s="4">
        <f t="shared" si="286"/>
        <v>0.42873223199419819</v>
      </c>
      <c r="C4607" s="4">
        <f t="shared" si="288"/>
        <v>8.6326175411233148</v>
      </c>
      <c r="D4607" s="34">
        <f t="shared" si="289"/>
        <v>0.14603437313247178</v>
      </c>
    </row>
    <row r="4608" spans="1:4">
      <c r="A4608" s="7">
        <f t="shared" si="287"/>
        <v>2300.5</v>
      </c>
      <c r="B4608" s="4">
        <f t="shared" si="286"/>
        <v>0.42884305233563813</v>
      </c>
      <c r="C4608" s="4">
        <f t="shared" si="288"/>
        <v>8.6373620508777424</v>
      </c>
      <c r="D4608" s="34">
        <f t="shared" si="289"/>
        <v>0.14607687550807522</v>
      </c>
    </row>
    <row r="4609" spans="1:4">
      <c r="A4609" s="7">
        <f t="shared" si="287"/>
        <v>2301</v>
      </c>
      <c r="B4609" s="4">
        <f t="shared" si="286"/>
        <v>0.42895388127291412</v>
      </c>
      <c r="C4609" s="4">
        <f t="shared" si="288"/>
        <v>8.6421088975227036</v>
      </c>
      <c r="D4609" s="34">
        <f t="shared" si="289"/>
        <v>0.14611939250635467</v>
      </c>
    </row>
    <row r="4610" spans="1:4">
      <c r="A4610" s="7">
        <f t="shared" si="287"/>
        <v>2301.5</v>
      </c>
      <c r="B4610" s="4">
        <f t="shared" si="286"/>
        <v>0.42906471880669272</v>
      </c>
      <c r="C4610" s="4">
        <f t="shared" si="288"/>
        <v>8.6468580822092385</v>
      </c>
      <c r="D4610" s="34">
        <f t="shared" si="289"/>
        <v>0.14616192413265303</v>
      </c>
    </row>
    <row r="4611" spans="1:4">
      <c r="A4611" s="7">
        <f t="shared" si="287"/>
        <v>2302</v>
      </c>
      <c r="B4611" s="4">
        <f t="shared" si="286"/>
        <v>0.4291755649376412</v>
      </c>
      <c r="C4611" s="4">
        <f t="shared" si="288"/>
        <v>8.6516096060889307</v>
      </c>
      <c r="D4611" s="34">
        <f t="shared" si="289"/>
        <v>0.14620447039231457</v>
      </c>
    </row>
    <row r="4612" spans="1:4">
      <c r="A4612" s="7">
        <f t="shared" si="287"/>
        <v>2302.5</v>
      </c>
      <c r="B4612" s="4">
        <f t="shared" si="286"/>
        <v>0.42928641966642589</v>
      </c>
      <c r="C4612" s="4">
        <f t="shared" si="288"/>
        <v>8.6563634703139396</v>
      </c>
      <c r="D4612" s="34">
        <f t="shared" si="289"/>
        <v>0.14624703129068617</v>
      </c>
    </row>
    <row r="4613" spans="1:4">
      <c r="A4613" s="7">
        <f t="shared" si="287"/>
        <v>2303</v>
      </c>
      <c r="B4613" s="4">
        <f t="shared" si="286"/>
        <v>0.42939728299371427</v>
      </c>
      <c r="C4613" s="4">
        <f t="shared" si="288"/>
        <v>8.6611196760370071</v>
      </c>
      <c r="D4613" s="34">
        <f t="shared" si="289"/>
        <v>0.14628960683311648</v>
      </c>
    </row>
    <row r="4614" spans="1:4">
      <c r="A4614" s="7">
        <f t="shared" si="287"/>
        <v>2303.5</v>
      </c>
      <c r="B4614" s="4">
        <f t="shared" si="286"/>
        <v>0.42950815492017269</v>
      </c>
      <c r="C4614" s="4">
        <f t="shared" si="288"/>
        <v>8.6658782244114114</v>
      </c>
      <c r="D4614" s="34">
        <f t="shared" si="289"/>
        <v>0.14633219702495612</v>
      </c>
    </row>
    <row r="4615" spans="1:4">
      <c r="A4615" s="7">
        <f t="shared" si="287"/>
        <v>2304</v>
      </c>
      <c r="B4615" s="4">
        <f t="shared" si="286"/>
        <v>0.4296190354464684</v>
      </c>
      <c r="C4615" s="4">
        <f t="shared" si="288"/>
        <v>8.670639116591035</v>
      </c>
      <c r="D4615" s="34">
        <f t="shared" si="289"/>
        <v>0.14637480187155805</v>
      </c>
    </row>
    <row r="4616" spans="1:4">
      <c r="A4616" s="7">
        <f t="shared" si="287"/>
        <v>2304.5</v>
      </c>
      <c r="B4616" s="4">
        <f t="shared" si="286"/>
        <v>0.42972992457326886</v>
      </c>
      <c r="C4616" s="4">
        <f t="shared" si="288"/>
        <v>8.6754023537302931</v>
      </c>
      <c r="D4616" s="34">
        <f t="shared" si="289"/>
        <v>0.14641742137827657</v>
      </c>
    </row>
    <row r="4617" spans="1:4">
      <c r="A4617" s="7">
        <f t="shared" si="287"/>
        <v>2305</v>
      </c>
      <c r="B4617" s="4">
        <f t="shared" si="286"/>
        <v>0.42984082230124043</v>
      </c>
      <c r="C4617" s="4">
        <f t="shared" si="288"/>
        <v>8.6801679369841978</v>
      </c>
      <c r="D4617" s="34">
        <f t="shared" si="289"/>
        <v>0.14646005555046893</v>
      </c>
    </row>
    <row r="4618" spans="1:4">
      <c r="A4618" s="7">
        <f t="shared" si="287"/>
        <v>2305.5</v>
      </c>
      <c r="B4618" s="4">
        <f t="shared" ref="B4618:B4681" si="290">(EXP($B$3*A4618*10^6))-1</f>
        <v>0.42995172863105058</v>
      </c>
      <c r="C4618" s="4">
        <f t="shared" si="288"/>
        <v>8.684935867508317</v>
      </c>
      <c r="D4618" s="34">
        <f t="shared" si="289"/>
        <v>0.14650270439349375</v>
      </c>
    </row>
    <row r="4619" spans="1:4">
      <c r="A4619" s="7">
        <f t="shared" si="287"/>
        <v>2306</v>
      </c>
      <c r="B4619" s="4">
        <f t="shared" si="290"/>
        <v>0.43006264356336676</v>
      </c>
      <c r="C4619" s="4">
        <f t="shared" si="288"/>
        <v>8.6897061464587875</v>
      </c>
      <c r="D4619" s="34">
        <f t="shared" si="289"/>
        <v>0.1465453679127118</v>
      </c>
    </row>
    <row r="4620" spans="1:4">
      <c r="A4620" s="7">
        <f t="shared" si="287"/>
        <v>2306.5</v>
      </c>
      <c r="B4620" s="4">
        <f t="shared" si="290"/>
        <v>0.43017356709885579</v>
      </c>
      <c r="C4620" s="4">
        <f t="shared" si="288"/>
        <v>8.6944787749923211</v>
      </c>
      <c r="D4620" s="34">
        <f t="shared" si="289"/>
        <v>0.14658804611348611</v>
      </c>
    </row>
    <row r="4621" spans="1:4">
      <c r="A4621" s="7">
        <f t="shared" si="287"/>
        <v>2307</v>
      </c>
      <c r="B4621" s="4">
        <f t="shared" si="290"/>
        <v>0.43028449923818535</v>
      </c>
      <c r="C4621" s="4">
        <f t="shared" si="288"/>
        <v>8.699253754266195</v>
      </c>
      <c r="D4621" s="34">
        <f t="shared" si="289"/>
        <v>0.14663073900118145</v>
      </c>
    </row>
    <row r="4622" spans="1:4">
      <c r="A4622" s="7">
        <f t="shared" ref="A4622:A4685" si="291">A4621+0.5</f>
        <v>2307.5</v>
      </c>
      <c r="B4622" s="4">
        <f t="shared" si="290"/>
        <v>0.43039543998202268</v>
      </c>
      <c r="C4622" s="4">
        <f t="shared" ref="C4622:C4685" si="292">(EXP($B$4*A4622*10^6))-1</f>
        <v>8.7040310854382597</v>
      </c>
      <c r="D4622" s="34">
        <f t="shared" ref="D4622:D4685" si="293">(1/137.88)*(C4622/B4622)</f>
        <v>0.14667344658116482</v>
      </c>
    </row>
    <row r="4623" spans="1:4">
      <c r="A4623" s="7">
        <f t="shared" si="291"/>
        <v>2308</v>
      </c>
      <c r="B4623" s="4">
        <f t="shared" si="290"/>
        <v>0.43050638933103502</v>
      </c>
      <c r="C4623" s="4">
        <f t="shared" si="292"/>
        <v>8.7088107696669237</v>
      </c>
      <c r="D4623" s="34">
        <f t="shared" si="293"/>
        <v>0.14671616885880504</v>
      </c>
    </row>
    <row r="4624" spans="1:4">
      <c r="A4624" s="7">
        <f t="shared" si="291"/>
        <v>2308.5</v>
      </c>
      <c r="B4624" s="4">
        <f t="shared" si="290"/>
        <v>0.43061734728589007</v>
      </c>
      <c r="C4624" s="4">
        <f t="shared" si="292"/>
        <v>8.7135928081111871</v>
      </c>
      <c r="D4624" s="34">
        <f t="shared" si="293"/>
        <v>0.14675890583947324</v>
      </c>
    </row>
    <row r="4625" spans="1:4">
      <c r="A4625" s="7">
        <f t="shared" si="291"/>
        <v>2309</v>
      </c>
      <c r="B4625" s="4">
        <f t="shared" si="290"/>
        <v>0.4307283138472553</v>
      </c>
      <c r="C4625" s="4">
        <f t="shared" si="292"/>
        <v>8.7183772019306076</v>
      </c>
      <c r="D4625" s="34">
        <f t="shared" si="293"/>
        <v>0.14680165752854238</v>
      </c>
    </row>
    <row r="4626" spans="1:4">
      <c r="A4626" s="7">
        <f t="shared" si="291"/>
        <v>2309.5</v>
      </c>
      <c r="B4626" s="4">
        <f t="shared" si="290"/>
        <v>0.43083928901579815</v>
      </c>
      <c r="C4626" s="4">
        <f t="shared" si="292"/>
        <v>8.723163952285315</v>
      </c>
      <c r="D4626" s="34">
        <f t="shared" si="293"/>
        <v>0.14684442393138755</v>
      </c>
    </row>
    <row r="4627" spans="1:4">
      <c r="A4627" s="7">
        <f t="shared" si="291"/>
        <v>2310</v>
      </c>
      <c r="B4627" s="4">
        <f t="shared" si="290"/>
        <v>0.43095027279218634</v>
      </c>
      <c r="C4627" s="4">
        <f t="shared" si="292"/>
        <v>8.7279530603360111</v>
      </c>
      <c r="D4627" s="34">
        <f t="shared" si="293"/>
        <v>0.14688720505338582</v>
      </c>
    </row>
    <row r="4628" spans="1:4">
      <c r="A4628" s="7">
        <f t="shared" si="291"/>
        <v>2310.5</v>
      </c>
      <c r="B4628" s="4">
        <f t="shared" si="290"/>
        <v>0.43106126517708754</v>
      </c>
      <c r="C4628" s="4">
        <f t="shared" si="292"/>
        <v>8.7327445272439732</v>
      </c>
      <c r="D4628" s="34">
        <f t="shared" si="293"/>
        <v>0.14693000089991634</v>
      </c>
    </row>
    <row r="4629" spans="1:4">
      <c r="A4629" s="7">
        <f t="shared" si="291"/>
        <v>2311</v>
      </c>
      <c r="B4629" s="4">
        <f t="shared" si="290"/>
        <v>0.43117226617116966</v>
      </c>
      <c r="C4629" s="4">
        <f t="shared" si="292"/>
        <v>8.7375383541710452</v>
      </c>
      <c r="D4629" s="34">
        <f t="shared" si="293"/>
        <v>0.14697281147636018</v>
      </c>
    </row>
    <row r="4630" spans="1:4">
      <c r="A4630" s="7">
        <f t="shared" si="291"/>
        <v>2311.5</v>
      </c>
      <c r="B4630" s="4">
        <f t="shared" si="290"/>
        <v>0.43128327577509995</v>
      </c>
      <c r="C4630" s="4">
        <f t="shared" si="292"/>
        <v>8.7423345422796466</v>
      </c>
      <c r="D4630" s="34">
        <f t="shared" si="293"/>
        <v>0.1470156367881007</v>
      </c>
    </row>
    <row r="4631" spans="1:4">
      <c r="A4631" s="7">
        <f t="shared" si="291"/>
        <v>2312</v>
      </c>
      <c r="B4631" s="4">
        <f t="shared" si="290"/>
        <v>0.43139429398954676</v>
      </c>
      <c r="C4631" s="4">
        <f t="shared" si="292"/>
        <v>8.7471330927327653</v>
      </c>
      <c r="D4631" s="34">
        <f t="shared" si="293"/>
        <v>0.14705847684052298</v>
      </c>
    </row>
    <row r="4632" spans="1:4">
      <c r="A4632" s="7">
        <f t="shared" si="291"/>
        <v>2312.5</v>
      </c>
      <c r="B4632" s="4">
        <f t="shared" si="290"/>
        <v>0.43150532081517778</v>
      </c>
      <c r="C4632" s="4">
        <f t="shared" si="292"/>
        <v>8.7519340066939755</v>
      </c>
      <c r="D4632" s="34">
        <f t="shared" si="293"/>
        <v>0.14710133163901443</v>
      </c>
    </row>
    <row r="4633" spans="1:4">
      <c r="A4633" s="7">
        <f t="shared" si="291"/>
        <v>2313</v>
      </c>
      <c r="B4633" s="4">
        <f t="shared" si="290"/>
        <v>0.43161635625266093</v>
      </c>
      <c r="C4633" s="4">
        <f t="shared" si="292"/>
        <v>8.7567372853274037</v>
      </c>
      <c r="D4633" s="34">
        <f t="shared" si="293"/>
        <v>0.14714420118896426</v>
      </c>
    </row>
    <row r="4634" spans="1:4">
      <c r="A4634" s="7">
        <f t="shared" si="291"/>
        <v>2313.5</v>
      </c>
      <c r="B4634" s="4">
        <f t="shared" si="290"/>
        <v>0.4317274003026641</v>
      </c>
      <c r="C4634" s="4">
        <f t="shared" si="292"/>
        <v>8.7615429297977627</v>
      </c>
      <c r="D4634" s="34">
        <f t="shared" si="293"/>
        <v>0.14718708549576387</v>
      </c>
    </row>
    <row r="4635" spans="1:4">
      <c r="A4635" s="7">
        <f t="shared" si="291"/>
        <v>2314</v>
      </c>
      <c r="B4635" s="4">
        <f t="shared" si="290"/>
        <v>0.43183845296585566</v>
      </c>
      <c r="C4635" s="4">
        <f t="shared" si="292"/>
        <v>8.7663509412703391</v>
      </c>
      <c r="D4635" s="34">
        <f t="shared" si="293"/>
        <v>0.14722998456480657</v>
      </c>
    </row>
    <row r="4636" spans="1:4">
      <c r="A4636" s="7">
        <f t="shared" si="291"/>
        <v>2314.5</v>
      </c>
      <c r="B4636" s="4">
        <f t="shared" si="290"/>
        <v>0.43194951424290307</v>
      </c>
      <c r="C4636" s="4">
        <f t="shared" si="292"/>
        <v>8.7711613209109842</v>
      </c>
      <c r="D4636" s="34">
        <f t="shared" si="293"/>
        <v>0.14727289840148794</v>
      </c>
    </row>
    <row r="4637" spans="1:4">
      <c r="A4637" s="7">
        <f t="shared" si="291"/>
        <v>2315</v>
      </c>
      <c r="B4637" s="4">
        <f t="shared" si="290"/>
        <v>0.43206058413447512</v>
      </c>
      <c r="C4637" s="4">
        <f t="shared" si="292"/>
        <v>8.7759740698861446</v>
      </c>
      <c r="D4637" s="34">
        <f t="shared" si="293"/>
        <v>0.14731582701120544</v>
      </c>
    </row>
    <row r="4638" spans="1:4">
      <c r="A4638" s="7">
        <f t="shared" si="291"/>
        <v>2315.5</v>
      </c>
      <c r="B4638" s="4">
        <f t="shared" si="290"/>
        <v>0.43217166264123974</v>
      </c>
      <c r="C4638" s="4">
        <f t="shared" si="292"/>
        <v>8.7807891893628103</v>
      </c>
      <c r="D4638" s="34">
        <f t="shared" si="293"/>
        <v>0.14735877039935841</v>
      </c>
    </row>
    <row r="4639" spans="1:4">
      <c r="A4639" s="7">
        <f t="shared" si="291"/>
        <v>2316</v>
      </c>
      <c r="B4639" s="4">
        <f t="shared" si="290"/>
        <v>0.43228274976386527</v>
      </c>
      <c r="C4639" s="4">
        <f t="shared" si="292"/>
        <v>8.7856066805085788</v>
      </c>
      <c r="D4639" s="34">
        <f t="shared" si="293"/>
        <v>0.14740172857134867</v>
      </c>
    </row>
    <row r="4640" spans="1:4">
      <c r="A4640" s="7">
        <f t="shared" si="291"/>
        <v>2316.5</v>
      </c>
      <c r="B4640" s="4">
        <f t="shared" si="290"/>
        <v>0.43239384550301962</v>
      </c>
      <c r="C4640" s="4">
        <f t="shared" si="292"/>
        <v>8.7904265444915914</v>
      </c>
      <c r="D4640" s="34">
        <f t="shared" si="293"/>
        <v>0.14744470153257963</v>
      </c>
    </row>
    <row r="4641" spans="1:4">
      <c r="A4641" s="7">
        <f t="shared" si="291"/>
        <v>2317</v>
      </c>
      <c r="B4641" s="4">
        <f t="shared" si="290"/>
        <v>0.4325049498593716</v>
      </c>
      <c r="C4641" s="4">
        <f t="shared" si="292"/>
        <v>8.7952487824805914</v>
      </c>
      <c r="D4641" s="34">
        <f t="shared" si="293"/>
        <v>0.14748768928845707</v>
      </c>
    </row>
    <row r="4642" spans="1:4">
      <c r="A4642" s="7">
        <f t="shared" si="291"/>
        <v>2317.5</v>
      </c>
      <c r="B4642" s="4">
        <f t="shared" si="290"/>
        <v>0.43261606283358933</v>
      </c>
      <c r="C4642" s="4">
        <f t="shared" si="292"/>
        <v>8.8000733956448816</v>
      </c>
      <c r="D4642" s="34">
        <f t="shared" si="293"/>
        <v>0.14753069184438863</v>
      </c>
    </row>
    <row r="4643" spans="1:4">
      <c r="A4643" s="7">
        <f t="shared" si="291"/>
        <v>2318</v>
      </c>
      <c r="B4643" s="4">
        <f t="shared" si="290"/>
        <v>0.43272718442634139</v>
      </c>
      <c r="C4643" s="4">
        <f t="shared" si="292"/>
        <v>8.8049003851543493</v>
      </c>
      <c r="D4643" s="34">
        <f t="shared" si="293"/>
        <v>0.14757370920578411</v>
      </c>
    </row>
    <row r="4644" spans="1:4">
      <c r="A4644" s="7">
        <f t="shared" si="291"/>
        <v>2318.5</v>
      </c>
      <c r="B4644" s="4">
        <f t="shared" si="290"/>
        <v>0.43283831463829636</v>
      </c>
      <c r="C4644" s="4">
        <f t="shared" si="292"/>
        <v>8.809729752179452</v>
      </c>
      <c r="D4644" s="34">
        <f t="shared" si="293"/>
        <v>0.14761674137805528</v>
      </c>
    </row>
    <row r="4645" spans="1:4">
      <c r="A4645" s="7">
        <f t="shared" si="291"/>
        <v>2319</v>
      </c>
      <c r="B4645" s="4">
        <f t="shared" si="290"/>
        <v>0.43294945347012259</v>
      </c>
      <c r="C4645" s="4">
        <f t="shared" si="292"/>
        <v>8.8145614978912246</v>
      </c>
      <c r="D4645" s="34">
        <f t="shared" si="293"/>
        <v>0.14765978836661592</v>
      </c>
    </row>
    <row r="4646" spans="1:4">
      <c r="A4646" s="7">
        <f t="shared" si="291"/>
        <v>2319.5</v>
      </c>
      <c r="B4646" s="4">
        <f t="shared" si="290"/>
        <v>0.43306060092248888</v>
      </c>
      <c r="C4646" s="4">
        <f t="shared" si="292"/>
        <v>8.819395623461288</v>
      </c>
      <c r="D4646" s="34">
        <f t="shared" si="293"/>
        <v>0.14770285017688206</v>
      </c>
    </row>
    <row r="4647" spans="1:4">
      <c r="A4647" s="7">
        <f t="shared" si="291"/>
        <v>2320</v>
      </c>
      <c r="B4647" s="4">
        <f t="shared" si="290"/>
        <v>0.43317175699606358</v>
      </c>
      <c r="C4647" s="4">
        <f t="shared" si="292"/>
        <v>8.8242321300618176</v>
      </c>
      <c r="D4647" s="34">
        <f t="shared" si="293"/>
        <v>0.14774592681427151</v>
      </c>
    </row>
    <row r="4648" spans="1:4">
      <c r="A4648" s="7">
        <f t="shared" si="291"/>
        <v>2320.5</v>
      </c>
      <c r="B4648" s="4">
        <f t="shared" si="290"/>
        <v>0.43328292169151572</v>
      </c>
      <c r="C4648" s="4">
        <f t="shared" si="292"/>
        <v>8.8290710188655943</v>
      </c>
      <c r="D4648" s="34">
        <f t="shared" si="293"/>
        <v>0.1477890182842044</v>
      </c>
    </row>
    <row r="4649" spans="1:4">
      <c r="A4649" s="7">
        <f t="shared" si="291"/>
        <v>2321</v>
      </c>
      <c r="B4649" s="4">
        <f t="shared" si="290"/>
        <v>0.43339409500951409</v>
      </c>
      <c r="C4649" s="4">
        <f t="shared" si="292"/>
        <v>8.8339122910459587</v>
      </c>
      <c r="D4649" s="34">
        <f t="shared" si="293"/>
        <v>0.1478321245921026</v>
      </c>
    </row>
    <row r="4650" spans="1:4">
      <c r="A4650" s="7">
        <f t="shared" si="291"/>
        <v>2321.5</v>
      </c>
      <c r="B4650" s="4">
        <f t="shared" si="290"/>
        <v>0.43350527695072705</v>
      </c>
      <c r="C4650" s="4">
        <f t="shared" si="292"/>
        <v>8.8387559477768356</v>
      </c>
      <c r="D4650" s="34">
        <f t="shared" si="293"/>
        <v>0.14787524574339048</v>
      </c>
    </row>
    <row r="4651" spans="1:4">
      <c r="A4651" s="7">
        <f t="shared" si="291"/>
        <v>2322</v>
      </c>
      <c r="B4651" s="4">
        <f t="shared" si="290"/>
        <v>0.43361646751582383</v>
      </c>
      <c r="C4651" s="4">
        <f t="shared" si="292"/>
        <v>8.8436019902327239</v>
      </c>
      <c r="D4651" s="34">
        <f t="shared" si="293"/>
        <v>0.147918381743494</v>
      </c>
    </row>
    <row r="4652" spans="1:4">
      <c r="A4652" s="7">
        <f t="shared" si="291"/>
        <v>2322.5</v>
      </c>
      <c r="B4652" s="4">
        <f t="shared" si="290"/>
        <v>0.43372766670547347</v>
      </c>
      <c r="C4652" s="4">
        <f t="shared" si="292"/>
        <v>8.8484504195887066</v>
      </c>
      <c r="D4652" s="34">
        <f t="shared" si="293"/>
        <v>0.14796153259784137</v>
      </c>
    </row>
    <row r="4653" spans="1:4">
      <c r="A4653" s="7">
        <f t="shared" si="291"/>
        <v>2323</v>
      </c>
      <c r="B4653" s="4">
        <f t="shared" si="290"/>
        <v>0.43383887452034453</v>
      </c>
      <c r="C4653" s="4">
        <f t="shared" si="292"/>
        <v>8.8533012370204354</v>
      </c>
      <c r="D4653" s="34">
        <f t="shared" si="293"/>
        <v>0.14800469831186283</v>
      </c>
    </row>
    <row r="4654" spans="1:4">
      <c r="A4654" s="7">
        <f t="shared" si="291"/>
        <v>2323.5</v>
      </c>
      <c r="B4654" s="4">
        <f t="shared" si="290"/>
        <v>0.43395009096110648</v>
      </c>
      <c r="C4654" s="4">
        <f t="shared" si="292"/>
        <v>8.8581544437041622</v>
      </c>
      <c r="D4654" s="34">
        <f t="shared" si="293"/>
        <v>0.14804787889099091</v>
      </c>
    </row>
    <row r="4655" spans="1:4">
      <c r="A4655" s="7">
        <f t="shared" si="291"/>
        <v>2324</v>
      </c>
      <c r="B4655" s="4">
        <f t="shared" si="290"/>
        <v>0.4340613160284279</v>
      </c>
      <c r="C4655" s="4">
        <f t="shared" si="292"/>
        <v>8.8630100408166861</v>
      </c>
      <c r="D4655" s="34">
        <f t="shared" si="293"/>
        <v>0.14809107434065974</v>
      </c>
    </row>
    <row r="4656" spans="1:4">
      <c r="A4656" s="7">
        <f t="shared" si="291"/>
        <v>2324.5</v>
      </c>
      <c r="B4656" s="4">
        <f t="shared" si="290"/>
        <v>0.43417254972297825</v>
      </c>
      <c r="C4656" s="4">
        <f t="shared" si="292"/>
        <v>8.8678680295354226</v>
      </c>
      <c r="D4656" s="34">
        <f t="shared" si="293"/>
        <v>0.14813428466630599</v>
      </c>
    </row>
    <row r="4657" spans="1:4">
      <c r="A4657" s="7">
        <f t="shared" si="291"/>
        <v>2325</v>
      </c>
      <c r="B4657" s="4">
        <f t="shared" si="290"/>
        <v>0.43428379204542678</v>
      </c>
      <c r="C4657" s="4">
        <f t="shared" si="292"/>
        <v>8.8727284110383344</v>
      </c>
      <c r="D4657" s="34">
        <f t="shared" si="293"/>
        <v>0.14817750987336792</v>
      </c>
    </row>
    <row r="4658" spans="1:4">
      <c r="A4658" s="7">
        <f t="shared" si="291"/>
        <v>2325.5</v>
      </c>
      <c r="B4658" s="4">
        <f t="shared" si="290"/>
        <v>0.43439504299644249</v>
      </c>
      <c r="C4658" s="4">
        <f t="shared" si="292"/>
        <v>8.8775911865039827</v>
      </c>
      <c r="D4658" s="34">
        <f t="shared" si="293"/>
        <v>0.14822074996728618</v>
      </c>
    </row>
    <row r="4659" spans="1:4">
      <c r="A4659" s="7">
        <f t="shared" si="291"/>
        <v>2326</v>
      </c>
      <c r="B4659" s="4">
        <f t="shared" si="290"/>
        <v>0.43450630257669465</v>
      </c>
      <c r="C4659" s="4">
        <f t="shared" si="292"/>
        <v>8.8824563571115061</v>
      </c>
      <c r="D4659" s="34">
        <f t="shared" si="293"/>
        <v>0.14826400495350342</v>
      </c>
    </row>
    <row r="4660" spans="1:4">
      <c r="A4660" s="7">
        <f t="shared" si="291"/>
        <v>2326.5</v>
      </c>
      <c r="B4660" s="4">
        <f t="shared" si="290"/>
        <v>0.4346175707868527</v>
      </c>
      <c r="C4660" s="4">
        <f t="shared" si="292"/>
        <v>8.8873239240406168</v>
      </c>
      <c r="D4660" s="34">
        <f t="shared" si="293"/>
        <v>0.14830727483746423</v>
      </c>
    </row>
    <row r="4661" spans="1:4">
      <c r="A4661" s="7">
        <f t="shared" si="291"/>
        <v>2327</v>
      </c>
      <c r="B4661" s="4">
        <f t="shared" si="290"/>
        <v>0.43472884762758612</v>
      </c>
      <c r="C4661" s="4">
        <f t="shared" si="292"/>
        <v>8.8921938884716276</v>
      </c>
      <c r="D4661" s="34">
        <f t="shared" si="293"/>
        <v>0.14835055962461549</v>
      </c>
    </row>
    <row r="4662" spans="1:4">
      <c r="A4662" s="7">
        <f t="shared" si="291"/>
        <v>2327.5</v>
      </c>
      <c r="B4662" s="4">
        <f t="shared" si="290"/>
        <v>0.43484013309956415</v>
      </c>
      <c r="C4662" s="4">
        <f t="shared" si="292"/>
        <v>8.897066251585402</v>
      </c>
      <c r="D4662" s="34">
        <f t="shared" si="293"/>
        <v>0.14839385932040575</v>
      </c>
    </row>
    <row r="4663" spans="1:4">
      <c r="A4663" s="7">
        <f t="shared" si="291"/>
        <v>2328</v>
      </c>
      <c r="B4663" s="4">
        <f t="shared" si="290"/>
        <v>0.43495142720345648</v>
      </c>
      <c r="C4663" s="4">
        <f t="shared" si="292"/>
        <v>8.9019410145634197</v>
      </c>
      <c r="D4663" s="34">
        <f t="shared" si="293"/>
        <v>0.14843717393028619</v>
      </c>
    </row>
    <row r="4664" spans="1:4">
      <c r="A4664" s="7">
        <f t="shared" si="291"/>
        <v>2328.5</v>
      </c>
      <c r="B4664" s="4">
        <f t="shared" si="290"/>
        <v>0.43506272993993234</v>
      </c>
      <c r="C4664" s="4">
        <f t="shared" si="292"/>
        <v>8.9068181785877076</v>
      </c>
      <c r="D4664" s="34">
        <f t="shared" si="293"/>
        <v>0.14848050345970942</v>
      </c>
    </row>
    <row r="4665" spans="1:4">
      <c r="A4665" s="7">
        <f t="shared" si="291"/>
        <v>2329</v>
      </c>
      <c r="B4665" s="4">
        <f t="shared" si="290"/>
        <v>0.43517404130966164</v>
      </c>
      <c r="C4665" s="4">
        <f t="shared" si="292"/>
        <v>8.9116977448409038</v>
      </c>
      <c r="D4665" s="34">
        <f t="shared" si="293"/>
        <v>0.14852384791413065</v>
      </c>
    </row>
    <row r="4666" spans="1:4">
      <c r="A4666" s="7">
        <f t="shared" si="291"/>
        <v>2329.5</v>
      </c>
      <c r="B4666" s="4">
        <f t="shared" si="290"/>
        <v>0.43528536131331363</v>
      </c>
      <c r="C4666" s="4">
        <f t="shared" si="292"/>
        <v>8.9165797145062147</v>
      </c>
      <c r="D4666" s="34">
        <f t="shared" si="293"/>
        <v>0.14856720729900691</v>
      </c>
    </row>
    <row r="4667" spans="1:4">
      <c r="A4667" s="7">
        <f t="shared" si="291"/>
        <v>2330</v>
      </c>
      <c r="B4667" s="4">
        <f t="shared" si="290"/>
        <v>0.43539668995155845</v>
      </c>
      <c r="C4667" s="4">
        <f t="shared" si="292"/>
        <v>8.9214640887674292</v>
      </c>
      <c r="D4667" s="34">
        <f t="shared" si="293"/>
        <v>0.14861058161979718</v>
      </c>
    </row>
    <row r="4668" spans="1:4">
      <c r="A4668" s="7">
        <f t="shared" si="291"/>
        <v>2330.5</v>
      </c>
      <c r="B4668" s="4">
        <f t="shared" si="290"/>
        <v>0.43550802722506576</v>
      </c>
      <c r="C4668" s="4">
        <f t="shared" si="292"/>
        <v>8.9263508688089299</v>
      </c>
      <c r="D4668" s="34">
        <f t="shared" si="293"/>
        <v>0.14865397088196283</v>
      </c>
    </row>
    <row r="4669" spans="1:4">
      <c r="A4669" s="7">
        <f t="shared" si="291"/>
        <v>2331</v>
      </c>
      <c r="B4669" s="4">
        <f t="shared" si="290"/>
        <v>0.43561937313450505</v>
      </c>
      <c r="C4669" s="4">
        <f t="shared" si="292"/>
        <v>8.9312400558156604</v>
      </c>
      <c r="D4669" s="34">
        <f t="shared" si="293"/>
        <v>0.14869737509096692</v>
      </c>
    </row>
    <row r="4670" spans="1:4">
      <c r="A4670" s="7">
        <f t="shared" si="291"/>
        <v>2331.5</v>
      </c>
      <c r="B4670" s="4">
        <f t="shared" si="290"/>
        <v>0.43573072768054644</v>
      </c>
      <c r="C4670" s="4">
        <f t="shared" si="292"/>
        <v>8.936131650973179</v>
      </c>
      <c r="D4670" s="34">
        <f t="shared" si="293"/>
        <v>0.14874079425227499</v>
      </c>
    </row>
    <row r="4671" spans="1:4">
      <c r="A4671" s="7">
        <f t="shared" si="291"/>
        <v>2332</v>
      </c>
      <c r="B4671" s="4">
        <f t="shared" si="290"/>
        <v>0.43584209086385983</v>
      </c>
      <c r="C4671" s="4">
        <f t="shared" si="292"/>
        <v>8.9410256554675946</v>
      </c>
      <c r="D4671" s="34">
        <f t="shared" si="293"/>
        <v>0.14878422837135416</v>
      </c>
    </row>
    <row r="4672" spans="1:4">
      <c r="A4672" s="7">
        <f t="shared" si="291"/>
        <v>2332.5</v>
      </c>
      <c r="B4672" s="4">
        <f t="shared" si="290"/>
        <v>0.43595346268511492</v>
      </c>
      <c r="C4672" s="4">
        <f t="shared" si="292"/>
        <v>8.9459220704856293</v>
      </c>
      <c r="D4672" s="34">
        <f t="shared" si="293"/>
        <v>0.14882767745367415</v>
      </c>
    </row>
    <row r="4673" spans="1:4">
      <c r="A4673" s="7">
        <f t="shared" si="291"/>
        <v>2333</v>
      </c>
      <c r="B4673" s="4">
        <f t="shared" si="290"/>
        <v>0.43606484314498228</v>
      </c>
      <c r="C4673" s="4">
        <f t="shared" si="292"/>
        <v>8.9508208972145749</v>
      </c>
      <c r="D4673" s="34">
        <f t="shared" si="293"/>
        <v>0.14887114150470632</v>
      </c>
    </row>
    <row r="4674" spans="1:4">
      <c r="A4674" s="7">
        <f t="shared" si="291"/>
        <v>2333.5</v>
      </c>
      <c r="B4674" s="4">
        <f t="shared" si="290"/>
        <v>0.43617623224413138</v>
      </c>
      <c r="C4674" s="4">
        <f t="shared" si="292"/>
        <v>8.9557221368423079</v>
      </c>
      <c r="D4674" s="34">
        <f t="shared" si="293"/>
        <v>0.14891462052992438</v>
      </c>
    </row>
    <row r="4675" spans="1:4">
      <c r="A4675" s="7">
        <f t="shared" si="291"/>
        <v>2334</v>
      </c>
      <c r="B4675" s="4">
        <f t="shared" si="290"/>
        <v>0.43628762998323256</v>
      </c>
      <c r="C4675" s="4">
        <f t="shared" si="292"/>
        <v>8.9606257905572964</v>
      </c>
      <c r="D4675" s="34">
        <f t="shared" si="293"/>
        <v>0.14895811453480401</v>
      </c>
    </row>
    <row r="4676" spans="1:4">
      <c r="A4676" s="7">
        <f t="shared" si="291"/>
        <v>2334.5</v>
      </c>
      <c r="B4676" s="4">
        <f t="shared" si="290"/>
        <v>0.43639903636295574</v>
      </c>
      <c r="C4676" s="4">
        <f t="shared" si="292"/>
        <v>8.9655318595485873</v>
      </c>
      <c r="D4676" s="34">
        <f t="shared" si="293"/>
        <v>0.14900162352482299</v>
      </c>
    </row>
    <row r="4677" spans="1:4">
      <c r="A4677" s="7">
        <f t="shared" si="291"/>
        <v>2335</v>
      </c>
      <c r="B4677" s="4">
        <f t="shared" si="290"/>
        <v>0.43651045138397149</v>
      </c>
      <c r="C4677" s="4">
        <f t="shared" si="292"/>
        <v>8.9704403450058106</v>
      </c>
      <c r="D4677" s="34">
        <f t="shared" si="293"/>
        <v>0.14904514750546097</v>
      </c>
    </row>
    <row r="4678" spans="1:4">
      <c r="A4678" s="7">
        <f t="shared" si="291"/>
        <v>2335.5</v>
      </c>
      <c r="B4678" s="4">
        <f t="shared" si="290"/>
        <v>0.43662187504695016</v>
      </c>
      <c r="C4678" s="4">
        <f t="shared" si="292"/>
        <v>8.975351248119205</v>
      </c>
      <c r="D4678" s="34">
        <f t="shared" si="293"/>
        <v>0.14908868648220008</v>
      </c>
    </row>
    <row r="4679" spans="1:4">
      <c r="A4679" s="7">
        <f t="shared" si="291"/>
        <v>2336</v>
      </c>
      <c r="B4679" s="4">
        <f t="shared" si="290"/>
        <v>0.43673330735256166</v>
      </c>
      <c r="C4679" s="4">
        <f t="shared" si="292"/>
        <v>8.9802645700795551</v>
      </c>
      <c r="D4679" s="34">
        <f t="shared" si="293"/>
        <v>0.14913224046052409</v>
      </c>
    </row>
    <row r="4680" spans="1:4">
      <c r="A4680" s="7">
        <f t="shared" si="291"/>
        <v>2336.5</v>
      </c>
      <c r="B4680" s="4">
        <f t="shared" si="290"/>
        <v>0.43684474830147679</v>
      </c>
      <c r="C4680" s="4">
        <f t="shared" si="292"/>
        <v>8.9851803120782758</v>
      </c>
      <c r="D4680" s="34">
        <f t="shared" si="293"/>
        <v>0.14917580944591918</v>
      </c>
    </row>
    <row r="4681" spans="1:4">
      <c r="A4681" s="7">
        <f t="shared" si="291"/>
        <v>2337</v>
      </c>
      <c r="B4681" s="4">
        <f t="shared" si="290"/>
        <v>0.43695619789436546</v>
      </c>
      <c r="C4681" s="4">
        <f t="shared" si="292"/>
        <v>8.9900984753073345</v>
      </c>
      <c r="D4681" s="34">
        <f t="shared" si="293"/>
        <v>0.1492193934438735</v>
      </c>
    </row>
    <row r="4682" spans="1:4">
      <c r="A4682" s="7">
        <f t="shared" si="291"/>
        <v>2337.5</v>
      </c>
      <c r="B4682" s="4">
        <f t="shared" ref="B4682:B4745" si="294">(EXP($B$3*A4682*10^6))-1</f>
        <v>0.43706765613189846</v>
      </c>
      <c r="C4682" s="4">
        <f t="shared" si="292"/>
        <v>8.9950190609593044</v>
      </c>
      <c r="D4682" s="34">
        <f t="shared" si="293"/>
        <v>0.14926299245987723</v>
      </c>
    </row>
    <row r="4683" spans="1:4">
      <c r="A4683" s="7">
        <f t="shared" si="291"/>
        <v>2338</v>
      </c>
      <c r="B4683" s="4">
        <f t="shared" si="294"/>
        <v>0.4371791230147466</v>
      </c>
      <c r="C4683" s="4">
        <f t="shared" si="292"/>
        <v>8.9999420702273376</v>
      </c>
      <c r="D4683" s="34">
        <f t="shared" si="293"/>
        <v>0.14930660649942251</v>
      </c>
    </row>
    <row r="4684" spans="1:4">
      <c r="A4684" s="7">
        <f t="shared" si="291"/>
        <v>2338.5</v>
      </c>
      <c r="B4684" s="4">
        <f t="shared" si="294"/>
        <v>0.43729059854357977</v>
      </c>
      <c r="C4684" s="4">
        <f t="shared" si="292"/>
        <v>9.0048675043051762</v>
      </c>
      <c r="D4684" s="34">
        <f t="shared" si="293"/>
        <v>0.14935023556800389</v>
      </c>
    </row>
    <row r="4685" spans="1:4">
      <c r="A4685" s="7">
        <f t="shared" si="291"/>
        <v>2339</v>
      </c>
      <c r="B4685" s="4">
        <f t="shared" si="294"/>
        <v>0.43740208271906922</v>
      </c>
      <c r="C4685" s="4">
        <f t="shared" si="292"/>
        <v>9.0097953643871609</v>
      </c>
      <c r="D4685" s="34">
        <f t="shared" si="293"/>
        <v>0.14939387967111786</v>
      </c>
    </row>
    <row r="4686" spans="1:4">
      <c r="A4686" s="7">
        <f t="shared" ref="A4686:A4749" si="295">A4685+0.5</f>
        <v>2339.5</v>
      </c>
      <c r="B4686" s="4">
        <f t="shared" si="294"/>
        <v>0.43751357554188508</v>
      </c>
      <c r="C4686" s="4">
        <f t="shared" ref="C4686:C4749" si="296">(EXP($B$4*A4686*10^6))-1</f>
        <v>9.0147256516681971</v>
      </c>
      <c r="D4686" s="34">
        <f t="shared" ref="D4686:D4749" si="297">(1/137.88)*(C4686/B4686)</f>
        <v>0.1494375388142628</v>
      </c>
    </row>
    <row r="4687" spans="1:4">
      <c r="A4687" s="7">
        <f t="shared" si="295"/>
        <v>2340</v>
      </c>
      <c r="B4687" s="4">
        <f t="shared" si="294"/>
        <v>0.43762507701269859</v>
      </c>
      <c r="C4687" s="4">
        <f t="shared" si="296"/>
        <v>9.0196583673438084</v>
      </c>
      <c r="D4687" s="34">
        <f t="shared" si="297"/>
        <v>0.14948121300293946</v>
      </c>
    </row>
    <row r="4688" spans="1:4">
      <c r="A4688" s="7">
        <f t="shared" si="295"/>
        <v>2340.5</v>
      </c>
      <c r="B4688" s="4">
        <f t="shared" si="294"/>
        <v>0.43773658713218033</v>
      </c>
      <c r="C4688" s="4">
        <f t="shared" si="296"/>
        <v>9.0245935126100729</v>
      </c>
      <c r="D4688" s="34">
        <f t="shared" si="297"/>
        <v>0.14952490224265033</v>
      </c>
    </row>
    <row r="4689" spans="1:4">
      <c r="A4689" s="7">
        <f t="shared" si="295"/>
        <v>2341</v>
      </c>
      <c r="B4689" s="4">
        <f t="shared" si="294"/>
        <v>0.43784810590100109</v>
      </c>
      <c r="C4689" s="4">
        <f t="shared" si="296"/>
        <v>9.0295310886636919</v>
      </c>
      <c r="D4689" s="34">
        <f t="shared" si="297"/>
        <v>0.14956860653890039</v>
      </c>
    </row>
    <row r="4690" spans="1:4">
      <c r="A4690" s="7">
        <f t="shared" si="295"/>
        <v>2341.5</v>
      </c>
      <c r="B4690" s="4">
        <f t="shared" si="294"/>
        <v>0.4379596333198319</v>
      </c>
      <c r="C4690" s="4">
        <f t="shared" si="296"/>
        <v>9.0344710967019335</v>
      </c>
      <c r="D4690" s="34">
        <f t="shared" si="297"/>
        <v>0.14961232589719645</v>
      </c>
    </row>
    <row r="4691" spans="1:4">
      <c r="A4691" s="7">
        <f t="shared" si="295"/>
        <v>2342</v>
      </c>
      <c r="B4691" s="4">
        <f t="shared" si="294"/>
        <v>0.43807116938934354</v>
      </c>
      <c r="C4691" s="4">
        <f t="shared" si="296"/>
        <v>9.0394135379226661</v>
      </c>
      <c r="D4691" s="34">
        <f t="shared" si="297"/>
        <v>0.14965606032304749</v>
      </c>
    </row>
    <row r="4692" spans="1:4">
      <c r="A4692" s="7">
        <f t="shared" si="295"/>
        <v>2342.5</v>
      </c>
      <c r="B4692" s="4">
        <f t="shared" si="294"/>
        <v>0.43818271411020704</v>
      </c>
      <c r="C4692" s="4">
        <f t="shared" si="296"/>
        <v>9.0443584135243444</v>
      </c>
      <c r="D4692" s="34">
        <f t="shared" si="297"/>
        <v>0.14969980982196451</v>
      </c>
    </row>
    <row r="4693" spans="1:4">
      <c r="A4693" s="7">
        <f t="shared" si="295"/>
        <v>2343</v>
      </c>
      <c r="B4693" s="4">
        <f t="shared" si="294"/>
        <v>0.43829426748309364</v>
      </c>
      <c r="C4693" s="4">
        <f t="shared" si="296"/>
        <v>9.0493057247060058</v>
      </c>
      <c r="D4693" s="34">
        <f t="shared" si="297"/>
        <v>0.14974357439946051</v>
      </c>
    </row>
    <row r="4694" spans="1:4">
      <c r="A4694" s="7">
        <f t="shared" si="295"/>
        <v>2343.5</v>
      </c>
      <c r="B4694" s="4">
        <f t="shared" si="294"/>
        <v>0.43840582950867413</v>
      </c>
      <c r="C4694" s="4">
        <f t="shared" si="296"/>
        <v>9.054255472667295</v>
      </c>
      <c r="D4694" s="34">
        <f t="shared" si="297"/>
        <v>0.1497873540610509</v>
      </c>
    </row>
    <row r="4695" spans="1:4">
      <c r="A4695" s="7">
        <f t="shared" si="295"/>
        <v>2344</v>
      </c>
      <c r="B4695" s="4">
        <f t="shared" si="294"/>
        <v>0.43851740018761975</v>
      </c>
      <c r="C4695" s="4">
        <f t="shared" si="296"/>
        <v>9.059207658608436</v>
      </c>
      <c r="D4695" s="34">
        <f t="shared" si="297"/>
        <v>0.14983114881225298</v>
      </c>
    </row>
    <row r="4696" spans="1:4">
      <c r="A4696" s="7">
        <f t="shared" si="295"/>
        <v>2344.5</v>
      </c>
      <c r="B4696" s="4">
        <f t="shared" si="294"/>
        <v>0.43862897952060198</v>
      </c>
      <c r="C4696" s="4">
        <f t="shared" si="296"/>
        <v>9.0641622837302478</v>
      </c>
      <c r="D4696" s="34">
        <f t="shared" si="297"/>
        <v>0.14987495865858597</v>
      </c>
    </row>
    <row r="4697" spans="1:4">
      <c r="A4697" s="7">
        <f t="shared" si="295"/>
        <v>2345</v>
      </c>
      <c r="B4697" s="4">
        <f t="shared" si="294"/>
        <v>0.43874056750829182</v>
      </c>
      <c r="C4697" s="4">
        <f t="shared" si="296"/>
        <v>9.0691193492341373</v>
      </c>
      <c r="D4697" s="34">
        <f t="shared" si="297"/>
        <v>0.14991878360557145</v>
      </c>
    </row>
    <row r="4698" spans="1:4">
      <c r="A4698" s="7">
        <f t="shared" si="295"/>
        <v>2345.5</v>
      </c>
      <c r="B4698" s="4">
        <f t="shared" si="294"/>
        <v>0.43885216415136052</v>
      </c>
      <c r="C4698" s="4">
        <f t="shared" si="296"/>
        <v>9.0740788563221066</v>
      </c>
      <c r="D4698" s="34">
        <f t="shared" si="297"/>
        <v>0.14996262365873306</v>
      </c>
    </row>
    <row r="4699" spans="1:4">
      <c r="A4699" s="7">
        <f t="shared" si="295"/>
        <v>2346</v>
      </c>
      <c r="B4699" s="4">
        <f t="shared" si="294"/>
        <v>0.43896376945047955</v>
      </c>
      <c r="C4699" s="4">
        <f t="shared" si="296"/>
        <v>9.0790408061967494</v>
      </c>
      <c r="D4699" s="34">
        <f t="shared" si="297"/>
        <v>0.15000647882359636</v>
      </c>
    </row>
    <row r="4700" spans="1:4">
      <c r="A4700" s="7">
        <f t="shared" si="295"/>
        <v>2346.5</v>
      </c>
      <c r="B4700" s="4">
        <f t="shared" si="294"/>
        <v>0.43907538340632035</v>
      </c>
      <c r="C4700" s="4">
        <f t="shared" si="296"/>
        <v>9.0840052000612506</v>
      </c>
      <c r="D4700" s="34">
        <f t="shared" si="297"/>
        <v>0.15005034910568918</v>
      </c>
    </row>
    <row r="4701" spans="1:4">
      <c r="A4701" s="7">
        <f t="shared" si="295"/>
        <v>2347</v>
      </c>
      <c r="B4701" s="4">
        <f t="shared" si="294"/>
        <v>0.43918700601955418</v>
      </c>
      <c r="C4701" s="4">
        <f t="shared" si="296"/>
        <v>9.0889720391193833</v>
      </c>
      <c r="D4701" s="34">
        <f t="shared" si="297"/>
        <v>0.15009423451054127</v>
      </c>
    </row>
    <row r="4702" spans="1:4">
      <c r="A4702" s="7">
        <f t="shared" si="295"/>
        <v>2347.5</v>
      </c>
      <c r="B4702" s="4">
        <f t="shared" si="294"/>
        <v>0.43929863729085294</v>
      </c>
      <c r="C4702" s="4">
        <f t="shared" si="296"/>
        <v>9.0939413245755336</v>
      </c>
      <c r="D4702" s="34">
        <f t="shared" si="297"/>
        <v>0.15013813504368473</v>
      </c>
    </row>
    <row r="4703" spans="1:4">
      <c r="A4703" s="7">
        <f t="shared" si="295"/>
        <v>2348</v>
      </c>
      <c r="B4703" s="4">
        <f t="shared" si="294"/>
        <v>0.43941027722088788</v>
      </c>
      <c r="C4703" s="4">
        <f t="shared" si="296"/>
        <v>9.0989130576346451</v>
      </c>
      <c r="D4703" s="34">
        <f t="shared" si="297"/>
        <v>0.15018205071065338</v>
      </c>
    </row>
    <row r="4704" spans="1:4">
      <c r="A4704" s="7">
        <f t="shared" si="295"/>
        <v>2348.5</v>
      </c>
      <c r="B4704" s="4">
        <f t="shared" si="294"/>
        <v>0.43952192581033067</v>
      </c>
      <c r="C4704" s="4">
        <f t="shared" si="296"/>
        <v>9.1038872395022956</v>
      </c>
      <c r="D4704" s="34">
        <f t="shared" si="297"/>
        <v>0.15022598151698363</v>
      </c>
    </row>
    <row r="4705" spans="1:4">
      <c r="A4705" s="7">
        <f t="shared" si="295"/>
        <v>2349</v>
      </c>
      <c r="B4705" s="4">
        <f t="shared" si="294"/>
        <v>0.43963358305985301</v>
      </c>
      <c r="C4705" s="4">
        <f t="shared" si="296"/>
        <v>9.1088638713846244</v>
      </c>
      <c r="D4705" s="34">
        <f t="shared" si="297"/>
        <v>0.15026992746821358</v>
      </c>
    </row>
    <row r="4706" spans="1:4">
      <c r="A4706" s="7">
        <f t="shared" si="295"/>
        <v>2349.5</v>
      </c>
      <c r="B4706" s="4">
        <f t="shared" si="294"/>
        <v>0.43974524897012679</v>
      </c>
      <c r="C4706" s="4">
        <f t="shared" si="296"/>
        <v>9.1138429544883781</v>
      </c>
      <c r="D4706" s="34">
        <f t="shared" si="297"/>
        <v>0.15031388856988345</v>
      </c>
    </row>
    <row r="4707" spans="1:4">
      <c r="A4707" s="7">
        <f t="shared" si="295"/>
        <v>2350</v>
      </c>
      <c r="B4707" s="4">
        <f t="shared" si="294"/>
        <v>0.43985692354182349</v>
      </c>
      <c r="C4707" s="4">
        <f t="shared" si="296"/>
        <v>9.1188244900208986</v>
      </c>
      <c r="D4707" s="34">
        <f t="shared" si="297"/>
        <v>0.15035786482753583</v>
      </c>
    </row>
    <row r="4708" spans="1:4">
      <c r="A4708" s="7">
        <f t="shared" si="295"/>
        <v>2350.5</v>
      </c>
      <c r="B4708" s="4">
        <f t="shared" si="294"/>
        <v>0.439968606775615</v>
      </c>
      <c r="C4708" s="4">
        <f t="shared" si="296"/>
        <v>9.1238084791901137</v>
      </c>
      <c r="D4708" s="34">
        <f t="shared" si="297"/>
        <v>0.15040185624671512</v>
      </c>
    </row>
    <row r="4709" spans="1:4">
      <c r="A4709" s="7">
        <f t="shared" si="295"/>
        <v>2351</v>
      </c>
      <c r="B4709" s="4">
        <f t="shared" si="294"/>
        <v>0.44008029867217346</v>
      </c>
      <c r="C4709" s="4">
        <f t="shared" si="296"/>
        <v>9.1287949232045715</v>
      </c>
      <c r="D4709" s="34">
        <f t="shared" si="297"/>
        <v>0.15044586283296815</v>
      </c>
    </row>
    <row r="4710" spans="1:4">
      <c r="A4710" s="7">
        <f t="shared" si="295"/>
        <v>2351.5</v>
      </c>
      <c r="B4710" s="4">
        <f t="shared" si="294"/>
        <v>0.44019199923217056</v>
      </c>
      <c r="C4710" s="4">
        <f t="shared" si="296"/>
        <v>9.1337838232733741</v>
      </c>
      <c r="D4710" s="34">
        <f t="shared" si="297"/>
        <v>0.1504898845918434</v>
      </c>
    </row>
    <row r="4711" spans="1:4">
      <c r="A4711" s="7">
        <f t="shared" si="295"/>
        <v>2352</v>
      </c>
      <c r="B4711" s="4">
        <f t="shared" si="294"/>
        <v>0.44030370845627842</v>
      </c>
      <c r="C4711" s="4">
        <f t="shared" si="296"/>
        <v>9.1387751806062614</v>
      </c>
      <c r="D4711" s="34">
        <f t="shared" si="297"/>
        <v>0.15053392152889192</v>
      </c>
    </row>
    <row r="4712" spans="1:4">
      <c r="A4712" s="7">
        <f t="shared" si="295"/>
        <v>2352.5</v>
      </c>
      <c r="B4712" s="4">
        <f t="shared" si="294"/>
        <v>0.44041542634516895</v>
      </c>
      <c r="C4712" s="4">
        <f t="shared" si="296"/>
        <v>9.1437689964135327</v>
      </c>
      <c r="D4712" s="34">
        <f t="shared" si="297"/>
        <v>0.15057797364966644</v>
      </c>
    </row>
    <row r="4713" spans="1:4">
      <c r="A4713" s="7">
        <f t="shared" si="295"/>
        <v>2353</v>
      </c>
      <c r="B4713" s="4">
        <f t="shared" si="294"/>
        <v>0.44052715289951427</v>
      </c>
      <c r="C4713" s="4">
        <f t="shared" si="296"/>
        <v>9.1487652719061128</v>
      </c>
      <c r="D4713" s="34">
        <f t="shared" si="297"/>
        <v>0.1506220409597222</v>
      </c>
    </row>
    <row r="4714" spans="1:4">
      <c r="A4714" s="7">
        <f t="shared" si="295"/>
        <v>2353.5</v>
      </c>
      <c r="B4714" s="4">
        <f t="shared" si="294"/>
        <v>0.44063888811998653</v>
      </c>
      <c r="C4714" s="4">
        <f t="shared" si="296"/>
        <v>9.1537640082955054</v>
      </c>
      <c r="D4714" s="34">
        <f t="shared" si="297"/>
        <v>0.15066612346461625</v>
      </c>
    </row>
    <row r="4715" spans="1:4">
      <c r="A4715" s="7">
        <f t="shared" si="295"/>
        <v>2354</v>
      </c>
      <c r="B4715" s="4">
        <f t="shared" si="294"/>
        <v>0.44075063200725784</v>
      </c>
      <c r="C4715" s="4">
        <f t="shared" si="296"/>
        <v>9.1587652067938166</v>
      </c>
      <c r="D4715" s="34">
        <f t="shared" si="297"/>
        <v>0.15071022116990784</v>
      </c>
    </row>
    <row r="4716" spans="1:4">
      <c r="A4716" s="7">
        <f t="shared" si="295"/>
        <v>2354.5</v>
      </c>
      <c r="B4716" s="4">
        <f t="shared" si="294"/>
        <v>0.44086238456200078</v>
      </c>
      <c r="C4716" s="4">
        <f t="shared" si="296"/>
        <v>9.1637688686137544</v>
      </c>
      <c r="D4716" s="34">
        <f t="shared" si="297"/>
        <v>0.15075433408115835</v>
      </c>
    </row>
    <row r="4717" spans="1:4">
      <c r="A4717" s="7">
        <f t="shared" si="295"/>
        <v>2355</v>
      </c>
      <c r="B4717" s="4">
        <f t="shared" si="294"/>
        <v>0.44097414578488725</v>
      </c>
      <c r="C4717" s="4">
        <f t="shared" si="296"/>
        <v>9.1687749949686044</v>
      </c>
      <c r="D4717" s="34">
        <f t="shared" si="297"/>
        <v>0.15079846220393109</v>
      </c>
    </row>
    <row r="4718" spans="1:4">
      <c r="A4718" s="7">
        <f t="shared" si="295"/>
        <v>2355.5</v>
      </c>
      <c r="B4718" s="4">
        <f t="shared" si="294"/>
        <v>0.44108591567658961</v>
      </c>
      <c r="C4718" s="4">
        <f t="shared" si="296"/>
        <v>9.1737835870722773</v>
      </c>
      <c r="D4718" s="34">
        <f t="shared" si="297"/>
        <v>0.15084260554379189</v>
      </c>
    </row>
    <row r="4719" spans="1:4">
      <c r="A4719" s="7">
        <f t="shared" si="295"/>
        <v>2356</v>
      </c>
      <c r="B4719" s="4">
        <f t="shared" si="294"/>
        <v>0.44119769423778066</v>
      </c>
      <c r="C4719" s="4">
        <f t="shared" si="296"/>
        <v>9.1787946461392647</v>
      </c>
      <c r="D4719" s="34">
        <f t="shared" si="297"/>
        <v>0.15088676410630822</v>
      </c>
    </row>
    <row r="4720" spans="1:4">
      <c r="A4720" s="7">
        <f t="shared" si="295"/>
        <v>2356.5</v>
      </c>
      <c r="B4720" s="4">
        <f t="shared" si="294"/>
        <v>0.44130948146913251</v>
      </c>
      <c r="C4720" s="4">
        <f t="shared" si="296"/>
        <v>9.1838081733846586</v>
      </c>
      <c r="D4720" s="34">
        <f t="shared" si="297"/>
        <v>0.15093093789704992</v>
      </c>
    </row>
    <row r="4721" spans="1:4">
      <c r="A4721" s="7">
        <f t="shared" si="295"/>
        <v>2357</v>
      </c>
      <c r="B4721" s="4">
        <f t="shared" si="294"/>
        <v>0.44142127737131776</v>
      </c>
      <c r="C4721" s="4">
        <f t="shared" si="296"/>
        <v>9.1888241700241533</v>
      </c>
      <c r="D4721" s="34">
        <f t="shared" si="297"/>
        <v>0.15097512692158893</v>
      </c>
    </row>
    <row r="4722" spans="1:4">
      <c r="A4722" s="7">
        <f t="shared" si="295"/>
        <v>2357.5</v>
      </c>
      <c r="B4722" s="4">
        <f t="shared" si="294"/>
        <v>0.44153308194500895</v>
      </c>
      <c r="C4722" s="4">
        <f t="shared" si="296"/>
        <v>9.1938426372740381</v>
      </c>
      <c r="D4722" s="34">
        <f t="shared" si="297"/>
        <v>0.15101933118549921</v>
      </c>
    </row>
    <row r="4723" spans="1:4">
      <c r="A4723" s="7">
        <f t="shared" si="295"/>
        <v>2358</v>
      </c>
      <c r="B4723" s="4">
        <f t="shared" si="294"/>
        <v>0.44164489519087868</v>
      </c>
      <c r="C4723" s="4">
        <f t="shared" si="296"/>
        <v>9.1988635763512026</v>
      </c>
      <c r="D4723" s="34">
        <f t="shared" si="297"/>
        <v>0.1510635506943569</v>
      </c>
    </row>
    <row r="4724" spans="1:4">
      <c r="A4724" s="7">
        <f t="shared" si="295"/>
        <v>2358.5</v>
      </c>
      <c r="B4724" s="4">
        <f t="shared" si="294"/>
        <v>0.44175671710959974</v>
      </c>
      <c r="C4724" s="4">
        <f t="shared" si="296"/>
        <v>9.2038869884731369</v>
      </c>
      <c r="D4724" s="34">
        <f t="shared" si="297"/>
        <v>0.15110778545374018</v>
      </c>
    </row>
    <row r="4725" spans="1:4">
      <c r="A4725" s="7">
        <f t="shared" si="295"/>
        <v>2359</v>
      </c>
      <c r="B4725" s="4">
        <f t="shared" si="294"/>
        <v>0.44186854770184447</v>
      </c>
      <c r="C4725" s="4">
        <f t="shared" si="296"/>
        <v>9.2089128748579263</v>
      </c>
      <c r="D4725" s="34">
        <f t="shared" si="297"/>
        <v>0.15115203546922945</v>
      </c>
    </row>
    <row r="4726" spans="1:4">
      <c r="A4726" s="7">
        <f t="shared" si="295"/>
        <v>2359.5</v>
      </c>
      <c r="B4726" s="4">
        <f t="shared" si="294"/>
        <v>0.44198038696828612</v>
      </c>
      <c r="C4726" s="4">
        <f t="shared" si="296"/>
        <v>9.2139412367242706</v>
      </c>
      <c r="D4726" s="34">
        <f t="shared" si="297"/>
        <v>0.15119630074640722</v>
      </c>
    </row>
    <row r="4727" spans="1:4">
      <c r="A4727" s="7">
        <f t="shared" si="295"/>
        <v>2360</v>
      </c>
      <c r="B4727" s="4">
        <f t="shared" si="294"/>
        <v>0.44209223490959726</v>
      </c>
      <c r="C4727" s="4">
        <f t="shared" si="296"/>
        <v>9.2189720752914486</v>
      </c>
      <c r="D4727" s="34">
        <f t="shared" si="297"/>
        <v>0.15124058129085793</v>
      </c>
    </row>
    <row r="4728" spans="1:4">
      <c r="A4728" s="7">
        <f t="shared" si="295"/>
        <v>2360.5</v>
      </c>
      <c r="B4728" s="4">
        <f t="shared" si="294"/>
        <v>0.4422040915264509</v>
      </c>
      <c r="C4728" s="4">
        <f t="shared" si="296"/>
        <v>9.2240053917793521</v>
      </c>
      <c r="D4728" s="34">
        <f t="shared" si="297"/>
        <v>0.15128487710816829</v>
      </c>
    </row>
    <row r="4729" spans="1:4">
      <c r="A4729" s="7">
        <f t="shared" si="295"/>
        <v>2361</v>
      </c>
      <c r="B4729" s="4">
        <f t="shared" si="294"/>
        <v>0.44231595681951963</v>
      </c>
      <c r="C4729" s="4">
        <f t="shared" si="296"/>
        <v>9.2290411874084732</v>
      </c>
      <c r="D4729" s="34">
        <f t="shared" si="297"/>
        <v>0.15132918820392721</v>
      </c>
    </row>
    <row r="4730" spans="1:4">
      <c r="A4730" s="7">
        <f t="shared" si="295"/>
        <v>2361.5</v>
      </c>
      <c r="B4730" s="4">
        <f t="shared" si="294"/>
        <v>0.44242783078947689</v>
      </c>
      <c r="C4730" s="4">
        <f t="shared" si="296"/>
        <v>9.2340794633998975</v>
      </c>
      <c r="D4730" s="34">
        <f t="shared" si="297"/>
        <v>0.15137351458372539</v>
      </c>
    </row>
    <row r="4731" spans="1:4">
      <c r="A4731" s="7">
        <f t="shared" si="295"/>
        <v>2362</v>
      </c>
      <c r="B4731" s="4">
        <f t="shared" si="294"/>
        <v>0.44253971343699527</v>
      </c>
      <c r="C4731" s="4">
        <f t="shared" si="296"/>
        <v>9.2391202209753338</v>
      </c>
      <c r="D4731" s="34">
        <f t="shared" si="297"/>
        <v>0.15141785625315626</v>
      </c>
    </row>
    <row r="4732" spans="1:4">
      <c r="A4732" s="7">
        <f t="shared" si="295"/>
        <v>2362.5</v>
      </c>
      <c r="B4732" s="4">
        <f t="shared" si="294"/>
        <v>0.44265160476274801</v>
      </c>
      <c r="C4732" s="4">
        <f t="shared" si="296"/>
        <v>9.2441634613570578</v>
      </c>
      <c r="D4732" s="34">
        <f t="shared" si="297"/>
        <v>0.15146221321781458</v>
      </c>
    </row>
    <row r="4733" spans="1:4">
      <c r="A4733" s="7">
        <f t="shared" si="295"/>
        <v>2363</v>
      </c>
      <c r="B4733" s="4">
        <f t="shared" si="294"/>
        <v>0.44276350476740856</v>
      </c>
      <c r="C4733" s="4">
        <f t="shared" si="296"/>
        <v>9.2492091857679846</v>
      </c>
      <c r="D4733" s="34">
        <f t="shared" si="297"/>
        <v>0.15150658548329785</v>
      </c>
    </row>
    <row r="4734" spans="1:4">
      <c r="A4734" s="7">
        <f t="shared" si="295"/>
        <v>2363.5</v>
      </c>
      <c r="B4734" s="4">
        <f t="shared" si="294"/>
        <v>0.44287541345164949</v>
      </c>
      <c r="C4734" s="4">
        <f t="shared" si="296"/>
        <v>9.2542573954315959</v>
      </c>
      <c r="D4734" s="34">
        <f t="shared" si="297"/>
        <v>0.15155097305520537</v>
      </c>
    </row>
    <row r="4735" spans="1:4">
      <c r="A4735" s="7">
        <f t="shared" si="295"/>
        <v>2364</v>
      </c>
      <c r="B4735" s="4">
        <f t="shared" si="294"/>
        <v>0.4429873308161445</v>
      </c>
      <c r="C4735" s="4">
        <f t="shared" si="296"/>
        <v>9.2593080915720112</v>
      </c>
      <c r="D4735" s="34">
        <f t="shared" si="297"/>
        <v>0.15159537593913883</v>
      </c>
    </row>
    <row r="4736" spans="1:4">
      <c r="A4736" s="7">
        <f t="shared" si="295"/>
        <v>2364.5</v>
      </c>
      <c r="B4736" s="4">
        <f t="shared" si="294"/>
        <v>0.44309925686156681</v>
      </c>
      <c r="C4736" s="4">
        <f t="shared" si="296"/>
        <v>9.2643612754139166</v>
      </c>
      <c r="D4736" s="34">
        <f t="shared" si="297"/>
        <v>0.15163979414070153</v>
      </c>
    </row>
    <row r="4737" spans="1:4">
      <c r="A4737" s="7">
        <f t="shared" si="295"/>
        <v>2365</v>
      </c>
      <c r="B4737" s="4">
        <f t="shared" si="294"/>
        <v>0.44321119158858968</v>
      </c>
      <c r="C4737" s="4">
        <f t="shared" si="296"/>
        <v>9.2694169481826343</v>
      </c>
      <c r="D4737" s="34">
        <f t="shared" si="297"/>
        <v>0.15168422766549952</v>
      </c>
    </row>
    <row r="4738" spans="1:4">
      <c r="A4738" s="7">
        <f t="shared" si="295"/>
        <v>2365.5</v>
      </c>
      <c r="B4738" s="4">
        <f t="shared" si="294"/>
        <v>0.44332313499788634</v>
      </c>
      <c r="C4738" s="4">
        <f t="shared" si="296"/>
        <v>9.2744751111040724</v>
      </c>
      <c r="D4738" s="34">
        <f t="shared" si="297"/>
        <v>0.15172867651914071</v>
      </c>
    </row>
    <row r="4739" spans="1:4">
      <c r="A4739" s="7">
        <f t="shared" si="295"/>
        <v>2366</v>
      </c>
      <c r="B4739" s="4">
        <f t="shared" si="294"/>
        <v>0.44343508709013069</v>
      </c>
      <c r="C4739" s="4">
        <f t="shared" si="296"/>
        <v>9.279535765404745</v>
      </c>
      <c r="D4739" s="34">
        <f t="shared" si="297"/>
        <v>0.15177314070723488</v>
      </c>
    </row>
    <row r="4740" spans="1:4">
      <c r="A4740" s="7">
        <f t="shared" si="295"/>
        <v>2366.5</v>
      </c>
      <c r="B4740" s="4">
        <f t="shared" si="294"/>
        <v>0.44354704786599597</v>
      </c>
      <c r="C4740" s="4">
        <f t="shared" si="296"/>
        <v>9.2845989123117771</v>
      </c>
      <c r="D4740" s="34">
        <f t="shared" si="297"/>
        <v>0.15181762023539441</v>
      </c>
    </row>
    <row r="4741" spans="1:4">
      <c r="A4741" s="7">
        <f t="shared" si="295"/>
        <v>2367</v>
      </c>
      <c r="B4741" s="4">
        <f t="shared" si="294"/>
        <v>0.44365901732615542</v>
      </c>
      <c r="C4741" s="4">
        <f t="shared" si="296"/>
        <v>9.2896645530528765</v>
      </c>
      <c r="D4741" s="34">
        <f t="shared" si="297"/>
        <v>0.15186211510923336</v>
      </c>
    </row>
    <row r="4742" spans="1:4">
      <c r="A4742" s="7">
        <f t="shared" si="295"/>
        <v>2367.5</v>
      </c>
      <c r="B4742" s="4">
        <f t="shared" si="294"/>
        <v>0.44377099547128318</v>
      </c>
      <c r="C4742" s="4">
        <f t="shared" si="296"/>
        <v>9.2947326888563904</v>
      </c>
      <c r="D4742" s="34">
        <f t="shared" si="297"/>
        <v>0.1519066253343683</v>
      </c>
    </row>
    <row r="4743" spans="1:4">
      <c r="A4743" s="7">
        <f t="shared" si="295"/>
        <v>2368</v>
      </c>
      <c r="B4743" s="4">
        <f t="shared" si="294"/>
        <v>0.44388298230205248</v>
      </c>
      <c r="C4743" s="4">
        <f t="shared" si="296"/>
        <v>9.2998033209512432</v>
      </c>
      <c r="D4743" s="34">
        <f t="shared" si="297"/>
        <v>0.15195115091641767</v>
      </c>
    </row>
    <row r="4744" spans="1:4">
      <c r="A4744" s="7">
        <f t="shared" si="295"/>
        <v>2368.5</v>
      </c>
      <c r="B4744" s="4">
        <f t="shared" si="294"/>
        <v>0.44399497781913722</v>
      </c>
      <c r="C4744" s="4">
        <f t="shared" si="296"/>
        <v>9.3048764505669759</v>
      </c>
      <c r="D4744" s="34">
        <f t="shared" si="297"/>
        <v>0.15199569186100212</v>
      </c>
    </row>
    <row r="4745" spans="1:4">
      <c r="A4745" s="7">
        <f t="shared" si="295"/>
        <v>2369</v>
      </c>
      <c r="B4745" s="4">
        <f t="shared" si="294"/>
        <v>0.44410698202321131</v>
      </c>
      <c r="C4745" s="4">
        <f t="shared" si="296"/>
        <v>9.3099520789337333</v>
      </c>
      <c r="D4745" s="34">
        <f t="shared" si="297"/>
        <v>0.15204024817374442</v>
      </c>
    </row>
    <row r="4746" spans="1:4">
      <c r="A4746" s="7">
        <f t="shared" si="295"/>
        <v>2369.5</v>
      </c>
      <c r="B4746" s="4">
        <f t="shared" ref="B4746:B4809" si="298">(EXP($B$3*A4746*10^6))-1</f>
        <v>0.44421899491494821</v>
      </c>
      <c r="C4746" s="4">
        <f t="shared" si="296"/>
        <v>9.3150302072822662</v>
      </c>
      <c r="D4746" s="34">
        <f t="shared" si="297"/>
        <v>0.15208481986026953</v>
      </c>
    </row>
    <row r="4747" spans="1:4">
      <c r="A4747" s="7">
        <f t="shared" si="295"/>
        <v>2370</v>
      </c>
      <c r="B4747" s="4">
        <f t="shared" si="298"/>
        <v>0.44433101649502205</v>
      </c>
      <c r="C4747" s="4">
        <f t="shared" si="296"/>
        <v>9.3201108368439289</v>
      </c>
      <c r="D4747" s="34">
        <f t="shared" si="297"/>
        <v>0.15212940692620441</v>
      </c>
    </row>
    <row r="4748" spans="1:4">
      <c r="A4748" s="7">
        <f t="shared" si="295"/>
        <v>2370.5</v>
      </c>
      <c r="B4748" s="4">
        <f t="shared" si="298"/>
        <v>0.44444304676410673</v>
      </c>
      <c r="C4748" s="4">
        <f t="shared" si="296"/>
        <v>9.3251939688506873</v>
      </c>
      <c r="D4748" s="34">
        <f t="shared" si="297"/>
        <v>0.15217400937717829</v>
      </c>
    </row>
    <row r="4749" spans="1:4">
      <c r="A4749" s="7">
        <f t="shared" si="295"/>
        <v>2371</v>
      </c>
      <c r="B4749" s="4">
        <f t="shared" si="298"/>
        <v>0.44455508572287594</v>
      </c>
      <c r="C4749" s="4">
        <f t="shared" si="296"/>
        <v>9.3302796045351055</v>
      </c>
      <c r="D4749" s="34">
        <f t="shared" si="297"/>
        <v>0.15221862721882246</v>
      </c>
    </row>
    <row r="4750" spans="1:4">
      <c r="A4750" s="7">
        <f t="shared" ref="A4750:A4813" si="299">A4749+0.5</f>
        <v>2371.5</v>
      </c>
      <c r="B4750" s="4">
        <f t="shared" si="298"/>
        <v>0.44466713337200425</v>
      </c>
      <c r="C4750" s="4">
        <f t="shared" ref="C4750:C4813" si="300">(EXP($B$4*A4750*10^6))-1</f>
        <v>9.3353677451303749</v>
      </c>
      <c r="D4750" s="34">
        <f t="shared" ref="D4750:D4813" si="301">(1/137.88)*(C4750/B4750)</f>
        <v>0.15226326045677038</v>
      </c>
    </row>
    <row r="4751" spans="1:4">
      <c r="A4751" s="7">
        <f t="shared" si="299"/>
        <v>2372</v>
      </c>
      <c r="B4751" s="4">
        <f t="shared" si="298"/>
        <v>0.44477918971216512</v>
      </c>
      <c r="C4751" s="4">
        <f t="shared" si="300"/>
        <v>9.3404583918702642</v>
      </c>
      <c r="D4751" s="34">
        <f t="shared" si="301"/>
        <v>0.15230790909665762</v>
      </c>
    </row>
    <row r="4752" spans="1:4">
      <c r="A4752" s="7">
        <f t="shared" si="299"/>
        <v>2372.5</v>
      </c>
      <c r="B4752" s="4">
        <f t="shared" si="298"/>
        <v>0.4448912547440329</v>
      </c>
      <c r="C4752" s="4">
        <f t="shared" si="300"/>
        <v>9.3455515459891743</v>
      </c>
      <c r="D4752" s="34">
        <f t="shared" si="301"/>
        <v>0.15235257314412193</v>
      </c>
    </row>
    <row r="4753" spans="1:4">
      <c r="A4753" s="7">
        <f t="shared" si="299"/>
        <v>2373</v>
      </c>
      <c r="B4753" s="4">
        <f t="shared" si="298"/>
        <v>0.44500332846828194</v>
      </c>
      <c r="C4753" s="4">
        <f t="shared" si="300"/>
        <v>9.3506472087221013</v>
      </c>
      <c r="D4753" s="34">
        <f t="shared" si="301"/>
        <v>0.15239725260480305</v>
      </c>
    </row>
    <row r="4754" spans="1:4">
      <c r="A4754" s="7">
        <f t="shared" si="299"/>
        <v>2373.5</v>
      </c>
      <c r="B4754" s="4">
        <f t="shared" si="298"/>
        <v>0.44511541088558637</v>
      </c>
      <c r="C4754" s="4">
        <f t="shared" si="300"/>
        <v>9.3557453813046507</v>
      </c>
      <c r="D4754" s="34">
        <f t="shared" si="301"/>
        <v>0.15244194748434289</v>
      </c>
    </row>
    <row r="4755" spans="1:4">
      <c r="A4755" s="7">
        <f t="shared" si="299"/>
        <v>2374</v>
      </c>
      <c r="B4755" s="4">
        <f t="shared" si="298"/>
        <v>0.44522750199662031</v>
      </c>
      <c r="C4755" s="4">
        <f t="shared" si="300"/>
        <v>9.3608460649730532</v>
      </c>
      <c r="D4755" s="34">
        <f t="shared" si="301"/>
        <v>0.15248665778838597</v>
      </c>
    </row>
    <row r="4756" spans="1:4">
      <c r="A4756" s="7">
        <f t="shared" si="299"/>
        <v>2374.5</v>
      </c>
      <c r="B4756" s="4">
        <f t="shared" si="298"/>
        <v>0.44533960180205834</v>
      </c>
      <c r="C4756" s="4">
        <f t="shared" si="300"/>
        <v>9.3659492609641166</v>
      </c>
      <c r="D4756" s="34">
        <f t="shared" si="301"/>
        <v>0.15253138352257806</v>
      </c>
    </row>
    <row r="4757" spans="1:4">
      <c r="A4757" s="7">
        <f t="shared" si="299"/>
        <v>2375</v>
      </c>
      <c r="B4757" s="4">
        <f t="shared" si="298"/>
        <v>0.4454517103025748</v>
      </c>
      <c r="C4757" s="4">
        <f t="shared" si="300"/>
        <v>9.3710549705152939</v>
      </c>
      <c r="D4757" s="34">
        <f t="shared" si="301"/>
        <v>0.15257612469256784</v>
      </c>
    </row>
    <row r="4758" spans="1:4">
      <c r="A4758" s="7">
        <f t="shared" si="299"/>
        <v>2375.5</v>
      </c>
      <c r="B4758" s="4">
        <f t="shared" si="298"/>
        <v>0.44556382749884382</v>
      </c>
      <c r="C4758" s="4">
        <f t="shared" si="300"/>
        <v>9.3761631948646116</v>
      </c>
      <c r="D4758" s="34">
        <f t="shared" si="301"/>
        <v>0.15262088130400578</v>
      </c>
    </row>
    <row r="4759" spans="1:4">
      <c r="A4759" s="7">
        <f t="shared" si="299"/>
        <v>2376</v>
      </c>
      <c r="B4759" s="4">
        <f t="shared" si="298"/>
        <v>0.4456759533915402</v>
      </c>
      <c r="C4759" s="4">
        <f t="shared" si="300"/>
        <v>9.3812739352507428</v>
      </c>
      <c r="D4759" s="34">
        <f t="shared" si="301"/>
        <v>0.1526656533625447</v>
      </c>
    </row>
    <row r="4760" spans="1:4">
      <c r="A4760" s="7">
        <f t="shared" si="299"/>
        <v>2376.5</v>
      </c>
      <c r="B4760" s="4">
        <f t="shared" si="298"/>
        <v>0.44578808798133851</v>
      </c>
      <c r="C4760" s="4">
        <f t="shared" si="300"/>
        <v>9.3863871929129346</v>
      </c>
      <c r="D4760" s="34">
        <f t="shared" si="301"/>
        <v>0.15271044087383914</v>
      </c>
    </row>
    <row r="4761" spans="1:4">
      <c r="A4761" s="7">
        <f t="shared" si="299"/>
        <v>2377</v>
      </c>
      <c r="B4761" s="4">
        <f t="shared" si="298"/>
        <v>0.44590023126891332</v>
      </c>
      <c r="C4761" s="4">
        <f t="shared" si="300"/>
        <v>9.3915029690910732</v>
      </c>
      <c r="D4761" s="34">
        <f t="shared" si="301"/>
        <v>0.15275524384354625</v>
      </c>
    </row>
    <row r="4762" spans="1:4">
      <c r="A4762" s="7">
        <f t="shared" si="299"/>
        <v>2377.5</v>
      </c>
      <c r="B4762" s="4">
        <f t="shared" si="298"/>
        <v>0.44601238325493897</v>
      </c>
      <c r="C4762" s="4">
        <f t="shared" si="300"/>
        <v>9.3966212650256402</v>
      </c>
      <c r="D4762" s="34">
        <f t="shared" si="301"/>
        <v>0.15280006227732515</v>
      </c>
    </row>
    <row r="4763" spans="1:4">
      <c r="A4763" s="7">
        <f t="shared" si="299"/>
        <v>2378</v>
      </c>
      <c r="B4763" s="4">
        <f t="shared" si="298"/>
        <v>0.44612454394009071</v>
      </c>
      <c r="C4763" s="4">
        <f t="shared" si="300"/>
        <v>9.4017420819577335</v>
      </c>
      <c r="D4763" s="34">
        <f t="shared" si="301"/>
        <v>0.15284489618083696</v>
      </c>
    </row>
    <row r="4764" spans="1:4">
      <c r="A4764" s="7">
        <f t="shared" si="299"/>
        <v>2378.5</v>
      </c>
      <c r="B4764" s="4">
        <f t="shared" si="298"/>
        <v>0.44623671332504267</v>
      </c>
      <c r="C4764" s="4">
        <f t="shared" si="300"/>
        <v>9.4068654211290657</v>
      </c>
      <c r="D4764" s="34">
        <f t="shared" si="301"/>
        <v>0.15288974555974538</v>
      </c>
    </row>
    <row r="4765" spans="1:4">
      <c r="A4765" s="7">
        <f t="shared" si="299"/>
        <v>2379</v>
      </c>
      <c r="B4765" s="4">
        <f t="shared" si="298"/>
        <v>0.44634889141047007</v>
      </c>
      <c r="C4765" s="4">
        <f t="shared" si="300"/>
        <v>9.4119912837819424</v>
      </c>
      <c r="D4765" s="34">
        <f t="shared" si="301"/>
        <v>0.15293461041971554</v>
      </c>
    </row>
    <row r="4766" spans="1:4">
      <c r="A4766" s="7">
        <f t="shared" si="299"/>
        <v>2379.5</v>
      </c>
      <c r="B4766" s="4">
        <f t="shared" si="298"/>
        <v>0.44646107819704772</v>
      </c>
      <c r="C4766" s="4">
        <f t="shared" si="300"/>
        <v>9.4171196711593073</v>
      </c>
      <c r="D4766" s="34">
        <f t="shared" si="301"/>
        <v>0.1529794907664154</v>
      </c>
    </row>
    <row r="4767" spans="1:4">
      <c r="A4767" s="7">
        <f t="shared" si="299"/>
        <v>2380</v>
      </c>
      <c r="B4767" s="4">
        <f t="shared" si="298"/>
        <v>0.44657327368545041</v>
      </c>
      <c r="C4767" s="4">
        <f t="shared" si="300"/>
        <v>9.4222505845047007</v>
      </c>
      <c r="D4767" s="34">
        <f t="shared" si="301"/>
        <v>0.15302438660551479</v>
      </c>
    </row>
    <row r="4768" spans="1:4">
      <c r="A4768" s="7">
        <f t="shared" si="299"/>
        <v>2380.5</v>
      </c>
      <c r="B4768" s="4">
        <f t="shared" si="298"/>
        <v>0.44668547787635315</v>
      </c>
      <c r="C4768" s="4">
        <f t="shared" si="300"/>
        <v>9.4273840250622776</v>
      </c>
      <c r="D4768" s="34">
        <f t="shared" si="301"/>
        <v>0.15306929794268562</v>
      </c>
    </row>
    <row r="4769" spans="1:4">
      <c r="A4769" s="7">
        <f t="shared" si="299"/>
        <v>2381</v>
      </c>
      <c r="B4769" s="4">
        <f t="shared" si="298"/>
        <v>0.44679769077043097</v>
      </c>
      <c r="C4769" s="4">
        <f t="shared" si="300"/>
        <v>9.4325199940768076</v>
      </c>
      <c r="D4769" s="34">
        <f t="shared" si="301"/>
        <v>0.15311422478360209</v>
      </c>
    </row>
    <row r="4770" spans="1:4">
      <c r="A4770" s="7">
        <f t="shared" si="299"/>
        <v>2381.5</v>
      </c>
      <c r="B4770" s="4">
        <f t="shared" si="298"/>
        <v>0.44690991236835909</v>
      </c>
      <c r="C4770" s="4">
        <f t="shared" si="300"/>
        <v>9.4376584927936733</v>
      </c>
      <c r="D4770" s="34">
        <f t="shared" si="301"/>
        <v>0.1531591671339404</v>
      </c>
    </row>
    <row r="4771" spans="1:4">
      <c r="A4771" s="7">
        <f t="shared" si="299"/>
        <v>2382</v>
      </c>
      <c r="B4771" s="4">
        <f t="shared" si="298"/>
        <v>0.44702214267081208</v>
      </c>
      <c r="C4771" s="4">
        <f t="shared" si="300"/>
        <v>9.4427995224588699</v>
      </c>
      <c r="D4771" s="34">
        <f t="shared" si="301"/>
        <v>0.15320412499937919</v>
      </c>
    </row>
    <row r="4772" spans="1:4">
      <c r="A4772" s="7">
        <f t="shared" si="299"/>
        <v>2382.5</v>
      </c>
      <c r="B4772" s="4">
        <f t="shared" si="298"/>
        <v>0.44713438167846586</v>
      </c>
      <c r="C4772" s="4">
        <f t="shared" si="300"/>
        <v>9.4479430843190073</v>
      </c>
      <c r="D4772" s="34">
        <f t="shared" si="301"/>
        <v>0.1532490983855988</v>
      </c>
    </row>
    <row r="4773" spans="1:4">
      <c r="A4773" s="7">
        <f t="shared" si="299"/>
        <v>2383</v>
      </c>
      <c r="B4773" s="4">
        <f t="shared" si="298"/>
        <v>0.44724662939199522</v>
      </c>
      <c r="C4773" s="4">
        <f t="shared" si="300"/>
        <v>9.4530891796213012</v>
      </c>
      <c r="D4773" s="34">
        <f t="shared" si="301"/>
        <v>0.15329408729828201</v>
      </c>
    </row>
    <row r="4774" spans="1:4">
      <c r="A4774" s="7">
        <f t="shared" si="299"/>
        <v>2383.5</v>
      </c>
      <c r="B4774" s="4">
        <f t="shared" si="298"/>
        <v>0.44735888581207539</v>
      </c>
      <c r="C4774" s="4">
        <f t="shared" si="300"/>
        <v>9.4582378096136051</v>
      </c>
      <c r="D4774" s="34">
        <f t="shared" si="301"/>
        <v>0.153339091743114</v>
      </c>
    </row>
    <row r="4775" spans="1:4">
      <c r="A4775" s="7">
        <f t="shared" si="299"/>
        <v>2384</v>
      </c>
      <c r="B4775" s="4">
        <f t="shared" si="298"/>
        <v>0.44747115093938183</v>
      </c>
      <c r="C4775" s="4">
        <f t="shared" si="300"/>
        <v>9.4633889755443583</v>
      </c>
      <c r="D4775" s="34">
        <f t="shared" si="301"/>
        <v>0.15338411172578156</v>
      </c>
    </row>
    <row r="4776" spans="1:4">
      <c r="A4776" s="7">
        <f t="shared" si="299"/>
        <v>2384.5</v>
      </c>
      <c r="B4776" s="4">
        <f t="shared" si="298"/>
        <v>0.44758342477459001</v>
      </c>
      <c r="C4776" s="4">
        <f t="shared" si="300"/>
        <v>9.4685426786626294</v>
      </c>
      <c r="D4776" s="34">
        <f t="shared" si="301"/>
        <v>0.15342914725197393</v>
      </c>
    </row>
    <row r="4777" spans="1:4">
      <c r="A4777" s="7">
        <f t="shared" si="299"/>
        <v>2385</v>
      </c>
      <c r="B4777" s="4">
        <f t="shared" si="298"/>
        <v>0.44769570731837516</v>
      </c>
      <c r="C4777" s="4">
        <f t="shared" si="300"/>
        <v>9.4736989202181014</v>
      </c>
      <c r="D4777" s="34">
        <f t="shared" si="301"/>
        <v>0.15347419832738252</v>
      </c>
    </row>
    <row r="4778" spans="1:4">
      <c r="A4778" s="7">
        <f t="shared" si="299"/>
        <v>2385.5</v>
      </c>
      <c r="B4778" s="4">
        <f t="shared" si="298"/>
        <v>0.44780799857141296</v>
      </c>
      <c r="C4778" s="4">
        <f t="shared" si="300"/>
        <v>9.4788577014610702</v>
      </c>
      <c r="D4778" s="34">
        <f t="shared" si="301"/>
        <v>0.15351926495770074</v>
      </c>
    </row>
    <row r="4779" spans="1:4">
      <c r="A4779" s="7">
        <f t="shared" si="299"/>
        <v>2386</v>
      </c>
      <c r="B4779" s="4">
        <f t="shared" si="298"/>
        <v>0.44792029853437865</v>
      </c>
      <c r="C4779" s="4">
        <f t="shared" si="300"/>
        <v>9.4840190236424604</v>
      </c>
      <c r="D4779" s="34">
        <f t="shared" si="301"/>
        <v>0.1535643471486246</v>
      </c>
    </row>
    <row r="4780" spans="1:4">
      <c r="A4780" s="7">
        <f t="shared" si="299"/>
        <v>2386.5</v>
      </c>
      <c r="B4780" s="4">
        <f t="shared" si="298"/>
        <v>0.44803260720794835</v>
      </c>
      <c r="C4780" s="4">
        <f t="shared" si="300"/>
        <v>9.4891828880137847</v>
      </c>
      <c r="D4780" s="34">
        <f t="shared" si="301"/>
        <v>0.15360944490585146</v>
      </c>
    </row>
    <row r="4781" spans="1:4">
      <c r="A4781" s="7">
        <f t="shared" si="299"/>
        <v>2387</v>
      </c>
      <c r="B4781" s="4">
        <f t="shared" si="298"/>
        <v>0.44814492459279709</v>
      </c>
      <c r="C4781" s="4">
        <f t="shared" si="300"/>
        <v>9.494349295827206</v>
      </c>
      <c r="D4781" s="34">
        <f t="shared" si="301"/>
        <v>0.15365455823508178</v>
      </c>
    </row>
    <row r="4782" spans="1:4">
      <c r="A4782" s="7">
        <f t="shared" si="299"/>
        <v>2387.5</v>
      </c>
      <c r="B4782" s="4">
        <f t="shared" si="298"/>
        <v>0.44825725068960098</v>
      </c>
      <c r="C4782" s="4">
        <f t="shared" si="300"/>
        <v>9.4995182483354697</v>
      </c>
      <c r="D4782" s="34">
        <f t="shared" si="301"/>
        <v>0.15369968714201734</v>
      </c>
    </row>
    <row r="4783" spans="1:4">
      <c r="A4783" s="7">
        <f t="shared" si="299"/>
        <v>2388</v>
      </c>
      <c r="B4783" s="4">
        <f t="shared" si="298"/>
        <v>0.44836958549903549</v>
      </c>
      <c r="C4783" s="4">
        <f t="shared" si="300"/>
        <v>9.5046897467919749</v>
      </c>
      <c r="D4783" s="34">
        <f t="shared" si="301"/>
        <v>0.15374483163236283</v>
      </c>
    </row>
    <row r="4784" spans="1:4">
      <c r="A4784" s="7">
        <f t="shared" si="299"/>
        <v>2388.5</v>
      </c>
      <c r="B4784" s="4">
        <f t="shared" si="298"/>
        <v>0.44848192902177675</v>
      </c>
      <c r="C4784" s="4">
        <f t="shared" si="300"/>
        <v>9.5098637924506999</v>
      </c>
      <c r="D4784" s="34">
        <f t="shared" si="301"/>
        <v>0.15378999171182431</v>
      </c>
    </row>
    <row r="4785" spans="1:4">
      <c r="A4785" s="7">
        <f t="shared" si="299"/>
        <v>2389</v>
      </c>
      <c r="B4785" s="4">
        <f t="shared" si="298"/>
        <v>0.44859428125850043</v>
      </c>
      <c r="C4785" s="4">
        <f t="shared" si="300"/>
        <v>9.5150403865662749</v>
      </c>
      <c r="D4785" s="34">
        <f t="shared" si="301"/>
        <v>0.15383516738611075</v>
      </c>
    </row>
    <row r="4786" spans="1:4">
      <c r="A4786" s="7">
        <f t="shared" si="299"/>
        <v>2389.5</v>
      </c>
      <c r="B4786" s="4">
        <f t="shared" si="298"/>
        <v>0.44870664220988221</v>
      </c>
      <c r="C4786" s="4">
        <f t="shared" si="300"/>
        <v>9.5202195303939288</v>
      </c>
      <c r="D4786" s="34">
        <f t="shared" si="301"/>
        <v>0.15388035866093297</v>
      </c>
    </row>
    <row r="4787" spans="1:4">
      <c r="A4787" s="7">
        <f t="shared" si="299"/>
        <v>2390</v>
      </c>
      <c r="B4787" s="4">
        <f t="shared" si="298"/>
        <v>0.44881901187659845</v>
      </c>
      <c r="C4787" s="4">
        <f t="shared" si="300"/>
        <v>9.5254012251895031</v>
      </c>
      <c r="D4787" s="34">
        <f t="shared" si="301"/>
        <v>0.15392556554200365</v>
      </c>
    </row>
    <row r="4788" spans="1:4">
      <c r="A4788" s="7">
        <f t="shared" si="299"/>
        <v>2390.5</v>
      </c>
      <c r="B4788" s="4">
        <f t="shared" si="298"/>
        <v>0.44893139025932505</v>
      </c>
      <c r="C4788" s="4">
        <f t="shared" si="300"/>
        <v>9.5305854722094843</v>
      </c>
      <c r="D4788" s="34">
        <f t="shared" si="301"/>
        <v>0.15397078803503825</v>
      </c>
    </row>
    <row r="4789" spans="1:4">
      <c r="A4789" s="7">
        <f t="shared" si="299"/>
        <v>2391</v>
      </c>
      <c r="B4789" s="4">
        <f t="shared" si="298"/>
        <v>0.44904377735873791</v>
      </c>
      <c r="C4789" s="4">
        <f t="shared" si="300"/>
        <v>9.5357722727109415</v>
      </c>
      <c r="D4789" s="34">
        <f t="shared" si="301"/>
        <v>0.15401602614575377</v>
      </c>
    </row>
    <row r="4790" spans="1:4">
      <c r="A4790" s="7">
        <f t="shared" si="299"/>
        <v>2391.5</v>
      </c>
      <c r="B4790" s="4">
        <f t="shared" si="298"/>
        <v>0.44915617317551315</v>
      </c>
      <c r="C4790" s="4">
        <f t="shared" si="300"/>
        <v>9.5409616279515976</v>
      </c>
      <c r="D4790" s="34">
        <f t="shared" si="301"/>
        <v>0.15406127987986995</v>
      </c>
    </row>
    <row r="4791" spans="1:4">
      <c r="A4791" s="7">
        <f t="shared" si="299"/>
        <v>2392</v>
      </c>
      <c r="B4791" s="4">
        <f t="shared" si="298"/>
        <v>0.44926857771032713</v>
      </c>
      <c r="C4791" s="4">
        <f t="shared" si="300"/>
        <v>9.5461535391897758</v>
      </c>
      <c r="D4791" s="34">
        <f t="shared" si="301"/>
        <v>0.15410654924310832</v>
      </c>
    </row>
    <row r="4792" spans="1:4">
      <c r="A4792" s="7">
        <f t="shared" si="299"/>
        <v>2392.5</v>
      </c>
      <c r="B4792" s="4">
        <f t="shared" si="298"/>
        <v>0.44938099096385598</v>
      </c>
      <c r="C4792" s="4">
        <f t="shared" si="300"/>
        <v>9.5513480076844228</v>
      </c>
      <c r="D4792" s="34">
        <f t="shared" si="301"/>
        <v>0.15415183424119269</v>
      </c>
    </row>
    <row r="4793" spans="1:4">
      <c r="A4793" s="7">
        <f t="shared" si="299"/>
        <v>2393</v>
      </c>
      <c r="B4793" s="4">
        <f t="shared" si="298"/>
        <v>0.4494934129367758</v>
      </c>
      <c r="C4793" s="4">
        <f t="shared" si="300"/>
        <v>9.5565450346951035</v>
      </c>
      <c r="D4793" s="34">
        <f t="shared" si="301"/>
        <v>0.1541971348798491</v>
      </c>
    </row>
    <row r="4794" spans="1:4">
      <c r="A4794" s="7">
        <f t="shared" si="299"/>
        <v>2393.5</v>
      </c>
      <c r="B4794" s="4">
        <f t="shared" si="298"/>
        <v>0.44960584362976319</v>
      </c>
      <c r="C4794" s="4">
        <f t="shared" si="300"/>
        <v>9.5617446214820081</v>
      </c>
      <c r="D4794" s="34">
        <f t="shared" si="301"/>
        <v>0.15424245116480559</v>
      </c>
    </row>
    <row r="4795" spans="1:4">
      <c r="A4795" s="7">
        <f t="shared" si="299"/>
        <v>2394</v>
      </c>
      <c r="B4795" s="4">
        <f t="shared" si="298"/>
        <v>0.44971828304349426</v>
      </c>
      <c r="C4795" s="4">
        <f t="shared" si="300"/>
        <v>9.5669467693059431</v>
      </c>
      <c r="D4795" s="34">
        <f t="shared" si="301"/>
        <v>0.15428778310179259</v>
      </c>
    </row>
    <row r="4796" spans="1:4">
      <c r="A4796" s="7">
        <f t="shared" si="299"/>
        <v>2394.5</v>
      </c>
      <c r="B4796" s="4">
        <f t="shared" si="298"/>
        <v>0.4498307311786458</v>
      </c>
      <c r="C4796" s="4">
        <f t="shared" si="300"/>
        <v>9.5721514794283387</v>
      </c>
      <c r="D4796" s="34">
        <f t="shared" si="301"/>
        <v>0.15433313069654245</v>
      </c>
    </row>
    <row r="4797" spans="1:4">
      <c r="A4797" s="7">
        <f t="shared" si="299"/>
        <v>2395</v>
      </c>
      <c r="B4797" s="4">
        <f t="shared" si="298"/>
        <v>0.44994318803589395</v>
      </c>
      <c r="C4797" s="4">
        <f t="shared" si="300"/>
        <v>9.5773587531112412</v>
      </c>
      <c r="D4797" s="34">
        <f t="shared" si="301"/>
        <v>0.15437849395478992</v>
      </c>
    </row>
    <row r="4798" spans="1:4">
      <c r="A4798" s="7">
        <f t="shared" si="299"/>
        <v>2395.5</v>
      </c>
      <c r="B4798" s="4">
        <f t="shared" si="298"/>
        <v>0.45005565361591526</v>
      </c>
      <c r="C4798" s="4">
        <f t="shared" si="300"/>
        <v>9.5825685916173349</v>
      </c>
      <c r="D4798" s="34">
        <f t="shared" si="301"/>
        <v>0.154423872882272</v>
      </c>
    </row>
    <row r="4799" spans="1:4">
      <c r="A4799" s="7">
        <f t="shared" si="299"/>
        <v>2396</v>
      </c>
      <c r="B4799" s="4">
        <f t="shared" si="298"/>
        <v>0.45016812791938654</v>
      </c>
      <c r="C4799" s="4">
        <f t="shared" si="300"/>
        <v>9.5877809962099025</v>
      </c>
      <c r="D4799" s="34">
        <f t="shared" si="301"/>
        <v>0.15446926748472747</v>
      </c>
    </row>
    <row r="4800" spans="1:4">
      <c r="A4800" s="7">
        <f t="shared" si="299"/>
        <v>2396.5</v>
      </c>
      <c r="B4800" s="4">
        <f t="shared" si="298"/>
        <v>0.45028061094698435</v>
      </c>
      <c r="C4800" s="4">
        <f t="shared" si="300"/>
        <v>9.5929959681528629</v>
      </c>
      <c r="D4800" s="34">
        <f t="shared" si="301"/>
        <v>0.15451467776789754</v>
      </c>
    </row>
    <row r="4801" spans="1:4">
      <c r="A4801" s="7">
        <f t="shared" si="299"/>
        <v>2397</v>
      </c>
      <c r="B4801" s="4">
        <f t="shared" si="298"/>
        <v>0.45039310269938548</v>
      </c>
      <c r="C4801" s="4">
        <f t="shared" si="300"/>
        <v>9.5982135087107547</v>
      </c>
      <c r="D4801" s="34">
        <f t="shared" si="301"/>
        <v>0.15456010373752563</v>
      </c>
    </row>
    <row r="4802" spans="1:4">
      <c r="A4802" s="7">
        <f t="shared" si="299"/>
        <v>2397.5</v>
      </c>
      <c r="B4802" s="4">
        <f t="shared" si="298"/>
        <v>0.45050560317726629</v>
      </c>
      <c r="C4802" s="4">
        <f t="shared" si="300"/>
        <v>9.6034336191487366</v>
      </c>
      <c r="D4802" s="34">
        <f t="shared" si="301"/>
        <v>0.15460554539935728</v>
      </c>
    </row>
    <row r="4803" spans="1:4">
      <c r="A4803" s="7">
        <f t="shared" si="299"/>
        <v>2398</v>
      </c>
      <c r="B4803" s="4">
        <f t="shared" si="298"/>
        <v>0.45061811238130378</v>
      </c>
      <c r="C4803" s="4">
        <f t="shared" si="300"/>
        <v>9.6086563007326067</v>
      </c>
      <c r="D4803" s="34">
        <f t="shared" si="301"/>
        <v>0.1546510027591404</v>
      </c>
    </row>
    <row r="4804" spans="1:4">
      <c r="A4804" s="7">
        <f t="shared" si="299"/>
        <v>2398.5</v>
      </c>
      <c r="B4804" s="4">
        <f t="shared" si="298"/>
        <v>0.45073063031217497</v>
      </c>
      <c r="C4804" s="4">
        <f t="shared" si="300"/>
        <v>9.6138815547287528</v>
      </c>
      <c r="D4804" s="34">
        <f t="shared" si="301"/>
        <v>0.15469647582262447</v>
      </c>
    </row>
    <row r="4805" spans="1:4">
      <c r="A4805" s="7">
        <f t="shared" si="299"/>
        <v>2399</v>
      </c>
      <c r="B4805" s="4">
        <f t="shared" si="298"/>
        <v>0.45084315697055666</v>
      </c>
      <c r="C4805" s="4">
        <f t="shared" si="300"/>
        <v>9.6191093824042291</v>
      </c>
      <c r="D4805" s="34">
        <f t="shared" si="301"/>
        <v>0.154741964595562</v>
      </c>
    </row>
    <row r="4806" spans="1:4">
      <c r="A4806" s="7">
        <f t="shared" si="299"/>
        <v>2399.5</v>
      </c>
      <c r="B4806" s="4">
        <f t="shared" si="298"/>
        <v>0.45095569235712585</v>
      </c>
      <c r="C4806" s="4">
        <f t="shared" si="300"/>
        <v>9.6243397850266703</v>
      </c>
      <c r="D4806" s="34">
        <f t="shared" si="301"/>
        <v>0.15478746908370686</v>
      </c>
    </row>
    <row r="4807" spans="1:4">
      <c r="A4807" s="7">
        <f t="shared" si="299"/>
        <v>2400</v>
      </c>
      <c r="B4807" s="4">
        <f t="shared" si="298"/>
        <v>0.45106823647255911</v>
      </c>
      <c r="C4807" s="4">
        <f t="shared" si="300"/>
        <v>9.6295727638643722</v>
      </c>
      <c r="D4807" s="34">
        <f t="shared" si="301"/>
        <v>0.15483298929281589</v>
      </c>
    </row>
    <row r="4808" spans="1:4">
      <c r="A4808" s="7">
        <f t="shared" si="299"/>
        <v>2400.5</v>
      </c>
      <c r="B4808" s="4">
        <f t="shared" si="298"/>
        <v>0.45118078931753414</v>
      </c>
      <c r="C4808" s="4">
        <f t="shared" si="300"/>
        <v>9.6348083201862345</v>
      </c>
      <c r="D4808" s="34">
        <f t="shared" si="301"/>
        <v>0.15487852522864742</v>
      </c>
    </row>
    <row r="4809" spans="1:4">
      <c r="A4809" s="7">
        <f t="shared" si="299"/>
        <v>2401</v>
      </c>
      <c r="B4809" s="4">
        <f t="shared" si="298"/>
        <v>0.45129335089272793</v>
      </c>
      <c r="C4809" s="4">
        <f t="shared" si="300"/>
        <v>9.640046455261789</v>
      </c>
      <c r="D4809" s="34">
        <f t="shared" si="301"/>
        <v>0.15492407689696233</v>
      </c>
    </row>
    <row r="4810" spans="1:4">
      <c r="A4810" s="7">
        <f t="shared" si="299"/>
        <v>2401.5</v>
      </c>
      <c r="B4810" s="4">
        <f t="shared" ref="B4810:B4873" si="302">(EXP($B$3*A4810*10^6))-1</f>
        <v>0.45140592119881706</v>
      </c>
      <c r="C4810" s="4">
        <f t="shared" si="300"/>
        <v>9.6452871703611951</v>
      </c>
      <c r="D4810" s="34">
        <f t="shared" si="301"/>
        <v>0.15496964430352386</v>
      </c>
    </row>
    <row r="4811" spans="1:4">
      <c r="A4811" s="7">
        <f t="shared" si="299"/>
        <v>2402</v>
      </c>
      <c r="B4811" s="4">
        <f t="shared" si="302"/>
        <v>0.45151850023647966</v>
      </c>
      <c r="C4811" s="4">
        <f t="shared" si="300"/>
        <v>9.6505304667552174</v>
      </c>
      <c r="D4811" s="34">
        <f t="shared" si="301"/>
        <v>0.1550152274540966</v>
      </c>
    </row>
    <row r="4812" spans="1:4">
      <c r="A4812" s="7">
        <f t="shared" si="299"/>
        <v>2402.5</v>
      </c>
      <c r="B4812" s="4">
        <f t="shared" si="302"/>
        <v>0.45163108800639207</v>
      </c>
      <c r="C4812" s="4">
        <f t="shared" si="300"/>
        <v>9.6557763457152852</v>
      </c>
      <c r="D4812" s="34">
        <f t="shared" si="301"/>
        <v>0.15506082635444862</v>
      </c>
    </row>
    <row r="4813" spans="1:4">
      <c r="A4813" s="7">
        <f t="shared" si="299"/>
        <v>2403</v>
      </c>
      <c r="B4813" s="4">
        <f t="shared" si="302"/>
        <v>0.45174368450923219</v>
      </c>
      <c r="C4813" s="4">
        <f t="shared" si="300"/>
        <v>9.6610248085134121</v>
      </c>
      <c r="D4813" s="34">
        <f t="shared" si="301"/>
        <v>0.1551064410103489</v>
      </c>
    </row>
    <row r="4814" spans="1:4">
      <c r="A4814" s="7">
        <f t="shared" ref="A4814:A4877" si="303">A4813+0.5</f>
        <v>2403.5</v>
      </c>
      <c r="B4814" s="4">
        <f t="shared" si="302"/>
        <v>0.45185628974567749</v>
      </c>
      <c r="C4814" s="4">
        <f t="shared" ref="C4814:C4877" si="304">(EXP($B$4*A4814*10^6))-1</f>
        <v>9.6662758564222706</v>
      </c>
      <c r="D4814" s="34">
        <f t="shared" ref="D4814:D4877" si="305">(1/137.88)*(C4814/B4814)</f>
        <v>0.15515207142756943</v>
      </c>
    </row>
    <row r="4815" spans="1:4">
      <c r="A4815" s="7">
        <f t="shared" si="303"/>
        <v>2404</v>
      </c>
      <c r="B4815" s="4">
        <f t="shared" si="302"/>
        <v>0.45196890371640497</v>
      </c>
      <c r="C4815" s="4">
        <f t="shared" si="304"/>
        <v>9.6715294907151428</v>
      </c>
      <c r="D4815" s="34">
        <f t="shared" si="305"/>
        <v>0.15519771761188414</v>
      </c>
    </row>
    <row r="4816" spans="1:4">
      <c r="A4816" s="7">
        <f t="shared" si="303"/>
        <v>2404.5</v>
      </c>
      <c r="B4816" s="4">
        <f t="shared" si="302"/>
        <v>0.45208152642209232</v>
      </c>
      <c r="C4816" s="4">
        <f t="shared" si="304"/>
        <v>9.6767857126659429</v>
      </c>
      <c r="D4816" s="34">
        <f t="shared" si="305"/>
        <v>0.15524337956906908</v>
      </c>
    </row>
    <row r="4817" spans="1:4">
      <c r="A4817" s="7">
        <f t="shared" si="303"/>
        <v>2405</v>
      </c>
      <c r="B4817" s="4">
        <f t="shared" si="302"/>
        <v>0.45219415786341699</v>
      </c>
      <c r="C4817" s="4">
        <f t="shared" si="304"/>
        <v>9.6820445235492141</v>
      </c>
      <c r="D4817" s="34">
        <f t="shared" si="305"/>
        <v>0.15528905730490264</v>
      </c>
    </row>
    <row r="4818" spans="1:4">
      <c r="A4818" s="7">
        <f t="shared" si="303"/>
        <v>2405.5</v>
      </c>
      <c r="B4818" s="4">
        <f t="shared" si="302"/>
        <v>0.45230679804105667</v>
      </c>
      <c r="C4818" s="4">
        <f t="shared" si="304"/>
        <v>9.687305924640123</v>
      </c>
      <c r="D4818" s="34">
        <f t="shared" si="305"/>
        <v>0.15533475082516526</v>
      </c>
    </row>
    <row r="4819" spans="1:4">
      <c r="A4819" s="7">
        <f t="shared" si="303"/>
        <v>2406</v>
      </c>
      <c r="B4819" s="4">
        <f t="shared" si="302"/>
        <v>0.45241944695568903</v>
      </c>
      <c r="C4819" s="4">
        <f t="shared" si="304"/>
        <v>9.6925699172144615</v>
      </c>
      <c r="D4819" s="34">
        <f t="shared" si="305"/>
        <v>0.15538046013563947</v>
      </c>
    </row>
    <row r="4820" spans="1:4">
      <c r="A4820" s="7">
        <f t="shared" si="303"/>
        <v>2406.5</v>
      </c>
      <c r="B4820" s="4">
        <f t="shared" si="302"/>
        <v>0.45253210460799154</v>
      </c>
      <c r="C4820" s="4">
        <f t="shared" si="304"/>
        <v>9.6978365025486717</v>
      </c>
      <c r="D4820" s="34">
        <f t="shared" si="305"/>
        <v>0.15542618524211052</v>
      </c>
    </row>
    <row r="4821" spans="1:4">
      <c r="A4821" s="7">
        <f t="shared" si="303"/>
        <v>2407</v>
      </c>
      <c r="B4821" s="4">
        <f t="shared" si="302"/>
        <v>0.45264477099864231</v>
      </c>
      <c r="C4821" s="4">
        <f t="shared" si="304"/>
        <v>9.7031056819197907</v>
      </c>
      <c r="D4821" s="34">
        <f t="shared" si="305"/>
        <v>0.15547192615036509</v>
      </c>
    </row>
    <row r="4822" spans="1:4">
      <c r="A4822" s="7">
        <f t="shared" si="303"/>
        <v>2407.5</v>
      </c>
      <c r="B4822" s="4">
        <f t="shared" si="302"/>
        <v>0.45275744612831881</v>
      </c>
      <c r="C4822" s="4">
        <f t="shared" si="304"/>
        <v>9.7083774566055094</v>
      </c>
      <c r="D4822" s="34">
        <f t="shared" si="305"/>
        <v>0.15551768286619266</v>
      </c>
    </row>
    <row r="4823" spans="1:4">
      <c r="A4823" s="7">
        <f t="shared" si="303"/>
        <v>2408</v>
      </c>
      <c r="B4823" s="4">
        <f t="shared" si="302"/>
        <v>0.45287012999769871</v>
      </c>
      <c r="C4823" s="4">
        <f t="shared" si="304"/>
        <v>9.7136518278841386</v>
      </c>
      <c r="D4823" s="34">
        <f t="shared" si="305"/>
        <v>0.15556345539538474</v>
      </c>
    </row>
    <row r="4824" spans="1:4">
      <c r="A4824" s="7">
        <f t="shared" si="303"/>
        <v>2408.5</v>
      </c>
      <c r="B4824" s="4">
        <f t="shared" si="302"/>
        <v>0.45298282260746059</v>
      </c>
      <c r="C4824" s="4">
        <f t="shared" si="304"/>
        <v>9.7189287970346214</v>
      </c>
      <c r="D4824" s="34">
        <f t="shared" si="305"/>
        <v>0.15560924374373475</v>
      </c>
    </row>
    <row r="4825" spans="1:4">
      <c r="A4825" s="7">
        <f t="shared" si="303"/>
        <v>2409</v>
      </c>
      <c r="B4825" s="4">
        <f t="shared" si="302"/>
        <v>0.4530955239582819</v>
      </c>
      <c r="C4825" s="4">
        <f t="shared" si="304"/>
        <v>9.7242083653365281</v>
      </c>
      <c r="D4825" s="34">
        <f t="shared" si="305"/>
        <v>0.15565504791703871</v>
      </c>
    </row>
    <row r="4826" spans="1:4">
      <c r="A4826" s="7">
        <f t="shared" si="303"/>
        <v>2409.5</v>
      </c>
      <c r="B4826" s="4">
        <f t="shared" si="302"/>
        <v>0.45320823405084054</v>
      </c>
      <c r="C4826" s="4">
        <f t="shared" si="304"/>
        <v>9.7294905340700577</v>
      </c>
      <c r="D4826" s="34">
        <f t="shared" si="305"/>
        <v>0.15570086792109467</v>
      </c>
    </row>
    <row r="4827" spans="1:4">
      <c r="A4827" s="7">
        <f t="shared" si="303"/>
        <v>2410</v>
      </c>
      <c r="B4827" s="4">
        <f t="shared" si="302"/>
        <v>0.45332095288581509</v>
      </c>
      <c r="C4827" s="4">
        <f t="shared" si="304"/>
        <v>9.7347753045160559</v>
      </c>
      <c r="D4827" s="34">
        <f t="shared" si="305"/>
        <v>0.15574670376170285</v>
      </c>
    </row>
    <row r="4828" spans="1:4">
      <c r="A4828" s="7">
        <f t="shared" si="303"/>
        <v>2410.5</v>
      </c>
      <c r="B4828" s="4">
        <f t="shared" si="302"/>
        <v>0.45343368046388299</v>
      </c>
      <c r="C4828" s="4">
        <f t="shared" si="304"/>
        <v>9.7400626779559705</v>
      </c>
      <c r="D4828" s="34">
        <f t="shared" si="305"/>
        <v>0.15579255544466569</v>
      </c>
    </row>
    <row r="4829" spans="1:4">
      <c r="A4829" s="7">
        <f t="shared" si="303"/>
        <v>2411</v>
      </c>
      <c r="B4829" s="4">
        <f t="shared" si="302"/>
        <v>0.45354641678572305</v>
      </c>
      <c r="C4829" s="4">
        <f t="shared" si="304"/>
        <v>9.7453526556719119</v>
      </c>
      <c r="D4829" s="34">
        <f t="shared" si="305"/>
        <v>0.1558384229757879</v>
      </c>
    </row>
    <row r="4830" spans="1:4">
      <c r="A4830" s="7">
        <f t="shared" si="303"/>
        <v>2411.5</v>
      </c>
      <c r="B4830" s="4">
        <f t="shared" si="302"/>
        <v>0.45365916185201294</v>
      </c>
      <c r="C4830" s="4">
        <f t="shared" si="304"/>
        <v>9.7506452389465892</v>
      </c>
      <c r="D4830" s="34">
        <f t="shared" si="305"/>
        <v>0.15588430636087619</v>
      </c>
    </row>
    <row r="4831" spans="1:4">
      <c r="A4831" s="7">
        <f t="shared" si="303"/>
        <v>2412</v>
      </c>
      <c r="B4831" s="4">
        <f t="shared" si="302"/>
        <v>0.45377191566343145</v>
      </c>
      <c r="C4831" s="4">
        <f t="shared" si="304"/>
        <v>9.7559404290633758</v>
      </c>
      <c r="D4831" s="34">
        <f t="shared" si="305"/>
        <v>0.15593020560573972</v>
      </c>
    </row>
    <row r="4832" spans="1:4">
      <c r="A4832" s="7">
        <f t="shared" si="303"/>
        <v>2412.5</v>
      </c>
      <c r="B4832" s="4">
        <f t="shared" si="302"/>
        <v>0.45388467822065648</v>
      </c>
      <c r="C4832" s="4">
        <f t="shared" si="304"/>
        <v>9.7612382273062561</v>
      </c>
      <c r="D4832" s="34">
        <f t="shared" si="305"/>
        <v>0.15597612071618977</v>
      </c>
    </row>
    <row r="4833" spans="1:4">
      <c r="A4833" s="7">
        <f t="shared" si="303"/>
        <v>2413</v>
      </c>
      <c r="B4833" s="4">
        <f t="shared" si="302"/>
        <v>0.45399744952436638</v>
      </c>
      <c r="C4833" s="4">
        <f t="shared" si="304"/>
        <v>9.7665386349598524</v>
      </c>
      <c r="D4833" s="34">
        <f t="shared" si="305"/>
        <v>0.15602205169803982</v>
      </c>
    </row>
    <row r="4834" spans="1:4">
      <c r="A4834" s="7">
        <f t="shared" si="303"/>
        <v>2413.5</v>
      </c>
      <c r="B4834" s="4">
        <f t="shared" si="302"/>
        <v>0.45411022957523994</v>
      </c>
      <c r="C4834" s="4">
        <f t="shared" si="304"/>
        <v>9.7718416533094246</v>
      </c>
      <c r="D4834" s="34">
        <f t="shared" si="305"/>
        <v>0.15606799855710543</v>
      </c>
    </row>
    <row r="4835" spans="1:4">
      <c r="A4835" s="7">
        <f t="shared" si="303"/>
        <v>2414</v>
      </c>
      <c r="B4835" s="4">
        <f t="shared" si="302"/>
        <v>0.45422301837395551</v>
      </c>
      <c r="C4835" s="4">
        <f t="shared" si="304"/>
        <v>9.7771472836408488</v>
      </c>
      <c r="D4835" s="34">
        <f t="shared" si="305"/>
        <v>0.15611396129920432</v>
      </c>
    </row>
    <row r="4836" spans="1:4">
      <c r="A4836" s="7">
        <f t="shared" si="303"/>
        <v>2414.5</v>
      </c>
      <c r="B4836" s="4">
        <f t="shared" si="302"/>
        <v>0.45433581592119143</v>
      </c>
      <c r="C4836" s="4">
        <f t="shared" si="304"/>
        <v>9.7824555272406659</v>
      </c>
      <c r="D4836" s="34">
        <f t="shared" si="305"/>
        <v>0.15615993993015698</v>
      </c>
    </row>
    <row r="4837" spans="1:4">
      <c r="A4837" s="7">
        <f t="shared" si="303"/>
        <v>2415</v>
      </c>
      <c r="B4837" s="4">
        <f t="shared" si="302"/>
        <v>0.4544486222176265</v>
      </c>
      <c r="C4837" s="4">
        <f t="shared" si="304"/>
        <v>9.7877663853960097</v>
      </c>
      <c r="D4837" s="34">
        <f t="shared" si="305"/>
        <v>0.15620593445578521</v>
      </c>
    </row>
    <row r="4838" spans="1:4">
      <c r="A4838" s="7">
        <f t="shared" si="303"/>
        <v>2415.5</v>
      </c>
      <c r="B4838" s="4">
        <f t="shared" si="302"/>
        <v>0.45456143726393927</v>
      </c>
      <c r="C4838" s="4">
        <f t="shared" si="304"/>
        <v>9.7930798593946875</v>
      </c>
      <c r="D4838" s="34">
        <f t="shared" si="305"/>
        <v>0.15625194488191388</v>
      </c>
    </row>
    <row r="4839" spans="1:4">
      <c r="A4839" s="7">
        <f t="shared" si="303"/>
        <v>2416</v>
      </c>
      <c r="B4839" s="4">
        <f t="shared" si="302"/>
        <v>0.45467426106080833</v>
      </c>
      <c r="C4839" s="4">
        <f t="shared" si="304"/>
        <v>9.7983959505251157</v>
      </c>
      <c r="D4839" s="34">
        <f t="shared" si="305"/>
        <v>0.15629797121436953</v>
      </c>
    </row>
    <row r="4840" spans="1:4">
      <c r="A4840" s="7">
        <f t="shared" si="303"/>
        <v>2416.5</v>
      </c>
      <c r="B4840" s="4">
        <f t="shared" si="302"/>
        <v>0.45478709360891267</v>
      </c>
      <c r="C4840" s="4">
        <f t="shared" si="304"/>
        <v>9.8037146600763538</v>
      </c>
      <c r="D4840" s="34">
        <f t="shared" si="305"/>
        <v>0.15634401345898102</v>
      </c>
    </row>
    <row r="4841" spans="1:4">
      <c r="A4841" s="7">
        <f t="shared" si="303"/>
        <v>2417</v>
      </c>
      <c r="B4841" s="4">
        <f t="shared" si="302"/>
        <v>0.45489993490893066</v>
      </c>
      <c r="C4841" s="4">
        <f t="shared" si="304"/>
        <v>9.8090359893380956</v>
      </c>
      <c r="D4841" s="34">
        <f t="shared" si="305"/>
        <v>0.15639007162157964</v>
      </c>
    </row>
    <row r="4842" spans="1:4">
      <c r="A4842" s="7">
        <f t="shared" si="303"/>
        <v>2417.5</v>
      </c>
      <c r="B4842" s="4">
        <f t="shared" si="302"/>
        <v>0.45501278496154152</v>
      </c>
      <c r="C4842" s="4">
        <f t="shared" si="304"/>
        <v>9.8143599396006689</v>
      </c>
      <c r="D4842" s="34">
        <f t="shared" si="305"/>
        <v>0.15643614570799858</v>
      </c>
    </row>
    <row r="4843" spans="1:4">
      <c r="A4843" s="7">
        <f t="shared" si="303"/>
        <v>2418</v>
      </c>
      <c r="B4843" s="4">
        <f t="shared" si="302"/>
        <v>0.45512564376742404</v>
      </c>
      <c r="C4843" s="4">
        <f t="shared" si="304"/>
        <v>9.8196865121550339</v>
      </c>
      <c r="D4843" s="34">
        <f t="shared" si="305"/>
        <v>0.15648223572407333</v>
      </c>
    </row>
    <row r="4844" spans="1:4">
      <c r="A4844" s="7">
        <f t="shared" si="303"/>
        <v>2418.5</v>
      </c>
      <c r="B4844" s="4">
        <f t="shared" si="302"/>
        <v>0.45523851132725723</v>
      </c>
      <c r="C4844" s="4">
        <f t="shared" si="304"/>
        <v>9.8250157082928045</v>
      </c>
      <c r="D4844" s="34">
        <f t="shared" si="305"/>
        <v>0.15652834167564181</v>
      </c>
    </row>
    <row r="4845" spans="1:4">
      <c r="A4845" s="7">
        <f t="shared" si="303"/>
        <v>2419</v>
      </c>
      <c r="B4845" s="4">
        <f t="shared" si="302"/>
        <v>0.45535138764172012</v>
      </c>
      <c r="C4845" s="4">
        <f t="shared" si="304"/>
        <v>9.8303475293062039</v>
      </c>
      <c r="D4845" s="34">
        <f t="shared" si="305"/>
        <v>0.15657446356854385</v>
      </c>
    </row>
    <row r="4846" spans="1:4">
      <c r="A4846" s="7">
        <f t="shared" si="303"/>
        <v>2419.5</v>
      </c>
      <c r="B4846" s="4">
        <f t="shared" si="302"/>
        <v>0.45546427271149148</v>
      </c>
      <c r="C4846" s="4">
        <f t="shared" si="304"/>
        <v>9.8356819764881056</v>
      </c>
      <c r="D4846" s="34">
        <f t="shared" si="305"/>
        <v>0.15662060140862172</v>
      </c>
    </row>
    <row r="4847" spans="1:4">
      <c r="A4847" s="7">
        <f t="shared" si="303"/>
        <v>2420</v>
      </c>
      <c r="B4847" s="4">
        <f t="shared" si="302"/>
        <v>0.455577166537251</v>
      </c>
      <c r="C4847" s="4">
        <f t="shared" si="304"/>
        <v>9.8410190511320241</v>
      </c>
      <c r="D4847" s="34">
        <f t="shared" si="305"/>
        <v>0.15666675520171966</v>
      </c>
    </row>
    <row r="4848" spans="1:4">
      <c r="A4848" s="7">
        <f t="shared" si="303"/>
        <v>2420.5</v>
      </c>
      <c r="B4848" s="4">
        <f t="shared" si="302"/>
        <v>0.45569006911967702</v>
      </c>
      <c r="C4848" s="4">
        <f t="shared" si="304"/>
        <v>9.846358754532103</v>
      </c>
      <c r="D4848" s="34">
        <f t="shared" si="305"/>
        <v>0.15671292495368452</v>
      </c>
    </row>
    <row r="4849" spans="1:4">
      <c r="A4849" s="7">
        <f t="shared" si="303"/>
        <v>2421</v>
      </c>
      <c r="B4849" s="4">
        <f t="shared" si="302"/>
        <v>0.45580298045944945</v>
      </c>
      <c r="C4849" s="4">
        <f t="shared" si="304"/>
        <v>9.8517010879831268</v>
      </c>
      <c r="D4849" s="34">
        <f t="shared" si="305"/>
        <v>0.15675911067036497</v>
      </c>
    </row>
    <row r="4850" spans="1:4">
      <c r="A4850" s="7">
        <f t="shared" si="303"/>
        <v>2421.5</v>
      </c>
      <c r="B4850" s="4">
        <f t="shared" si="302"/>
        <v>0.45591590055724729</v>
      </c>
      <c r="C4850" s="4">
        <f t="shared" si="304"/>
        <v>9.857046052780511</v>
      </c>
      <c r="D4850" s="34">
        <f t="shared" si="305"/>
        <v>0.15680531235761194</v>
      </c>
    </row>
    <row r="4851" spans="1:4">
      <c r="A4851" s="7">
        <f t="shared" si="303"/>
        <v>2422</v>
      </c>
      <c r="B4851" s="4">
        <f t="shared" si="302"/>
        <v>0.45602882941374978</v>
      </c>
      <c r="C4851" s="4">
        <f t="shared" si="304"/>
        <v>9.8623936502203335</v>
      </c>
      <c r="D4851" s="34">
        <f t="shared" si="305"/>
        <v>0.15685153002127911</v>
      </c>
    </row>
    <row r="4852" spans="1:4">
      <c r="A4852" s="7">
        <f t="shared" si="303"/>
        <v>2422.5</v>
      </c>
      <c r="B4852" s="4">
        <f t="shared" si="302"/>
        <v>0.4561417670296366</v>
      </c>
      <c r="C4852" s="4">
        <f t="shared" si="304"/>
        <v>9.8677438815992708</v>
      </c>
      <c r="D4852" s="34">
        <f t="shared" si="305"/>
        <v>0.15689776366722147</v>
      </c>
    </row>
    <row r="4853" spans="1:4">
      <c r="A4853" s="7">
        <f t="shared" si="303"/>
        <v>2423</v>
      </c>
      <c r="B4853" s="4">
        <f t="shared" si="302"/>
        <v>0.45625471340558699</v>
      </c>
      <c r="C4853" s="4">
        <f t="shared" si="304"/>
        <v>9.8730967482146799</v>
      </c>
      <c r="D4853" s="34">
        <f t="shared" si="305"/>
        <v>0.15694401330129712</v>
      </c>
    </row>
    <row r="4854" spans="1:4">
      <c r="A4854" s="7">
        <f t="shared" si="303"/>
        <v>2423.5</v>
      </c>
      <c r="B4854" s="4">
        <f t="shared" si="302"/>
        <v>0.45636766854228017</v>
      </c>
      <c r="C4854" s="4">
        <f t="shared" si="304"/>
        <v>9.8784522513645161</v>
      </c>
      <c r="D4854" s="34">
        <f t="shared" si="305"/>
        <v>0.15699027892936573</v>
      </c>
    </row>
    <row r="4855" spans="1:4">
      <c r="A4855" s="7">
        <f t="shared" si="303"/>
        <v>2424</v>
      </c>
      <c r="B4855" s="4">
        <f t="shared" si="302"/>
        <v>0.45648063244039605</v>
      </c>
      <c r="C4855" s="4">
        <f t="shared" si="304"/>
        <v>9.8838103923474101</v>
      </c>
      <c r="D4855" s="34">
        <f t="shared" si="305"/>
        <v>0.15703656055728962</v>
      </c>
    </row>
    <row r="4856" spans="1:4">
      <c r="A4856" s="7">
        <f t="shared" si="303"/>
        <v>2424.5</v>
      </c>
      <c r="B4856" s="4">
        <f t="shared" si="302"/>
        <v>0.45659360510061386</v>
      </c>
      <c r="C4856" s="4">
        <f t="shared" si="304"/>
        <v>9.8891711724626106</v>
      </c>
      <c r="D4856" s="34">
        <f t="shared" si="305"/>
        <v>0.15708285819093318</v>
      </c>
    </row>
    <row r="4857" spans="1:4">
      <c r="A4857" s="7">
        <f t="shared" si="303"/>
        <v>2425</v>
      </c>
      <c r="B4857" s="4">
        <f t="shared" si="302"/>
        <v>0.45670658652361373</v>
      </c>
      <c r="C4857" s="4">
        <f t="shared" si="304"/>
        <v>9.8945345930100146</v>
      </c>
      <c r="D4857" s="34">
        <f t="shared" si="305"/>
        <v>0.15712917183616282</v>
      </c>
    </row>
    <row r="4858" spans="1:4">
      <c r="A4858" s="7">
        <f t="shared" si="303"/>
        <v>2425.5</v>
      </c>
      <c r="B4858" s="4">
        <f t="shared" si="302"/>
        <v>0.45681957671007511</v>
      </c>
      <c r="C4858" s="4">
        <f t="shared" si="304"/>
        <v>9.8999006552901605</v>
      </c>
      <c r="D4858" s="34">
        <f t="shared" si="305"/>
        <v>0.15717550149884754</v>
      </c>
    </row>
    <row r="4859" spans="1:4">
      <c r="A4859" s="7">
        <f t="shared" si="303"/>
        <v>2426</v>
      </c>
      <c r="B4859" s="4">
        <f t="shared" si="302"/>
        <v>0.45693257566067746</v>
      </c>
      <c r="C4859" s="4">
        <f t="shared" si="304"/>
        <v>9.9052693606042101</v>
      </c>
      <c r="D4859" s="34">
        <f t="shared" si="305"/>
        <v>0.15722184718485827</v>
      </c>
    </row>
    <row r="4860" spans="1:4">
      <c r="A4860" s="7">
        <f t="shared" si="303"/>
        <v>2426.5</v>
      </c>
      <c r="B4860" s="4">
        <f t="shared" si="302"/>
        <v>0.45704558337610113</v>
      </c>
      <c r="C4860" s="4">
        <f t="shared" si="304"/>
        <v>9.9106407102539968</v>
      </c>
      <c r="D4860" s="34">
        <f t="shared" si="305"/>
        <v>0.15726820890006837</v>
      </c>
    </row>
    <row r="4861" spans="1:4">
      <c r="A4861" s="7">
        <f t="shared" si="303"/>
        <v>2427</v>
      </c>
      <c r="B4861" s="4">
        <f t="shared" si="302"/>
        <v>0.45715859985702534</v>
      </c>
      <c r="C4861" s="4">
        <f t="shared" si="304"/>
        <v>9.9160147055419632</v>
      </c>
      <c r="D4861" s="34">
        <f t="shared" si="305"/>
        <v>0.15731458665035328</v>
      </c>
    </row>
    <row r="4862" spans="1:4">
      <c r="A4862" s="7">
        <f t="shared" si="303"/>
        <v>2427.5</v>
      </c>
      <c r="B4862" s="4">
        <f t="shared" si="302"/>
        <v>0.45727162510413044</v>
      </c>
      <c r="C4862" s="4">
        <f t="shared" si="304"/>
        <v>9.9213913477712197</v>
      </c>
      <c r="D4862" s="34">
        <f t="shared" si="305"/>
        <v>0.1573609804415908</v>
      </c>
    </row>
    <row r="4863" spans="1:4">
      <c r="A4863" s="7">
        <f t="shared" si="303"/>
        <v>2428</v>
      </c>
      <c r="B4863" s="4">
        <f t="shared" si="302"/>
        <v>0.45738465911809634</v>
      </c>
      <c r="C4863" s="4">
        <f t="shared" si="304"/>
        <v>9.9267706382455039</v>
      </c>
      <c r="D4863" s="34">
        <f t="shared" si="305"/>
        <v>0.15740739027966086</v>
      </c>
    </row>
    <row r="4864" spans="1:4">
      <c r="A4864" s="7">
        <f t="shared" si="303"/>
        <v>2428.5</v>
      </c>
      <c r="B4864" s="4">
        <f t="shared" si="302"/>
        <v>0.45749770189960293</v>
      </c>
      <c r="C4864" s="4">
        <f t="shared" si="304"/>
        <v>9.9321525782691982</v>
      </c>
      <c r="D4864" s="34">
        <f t="shared" si="305"/>
        <v>0.15745381617044563</v>
      </c>
    </row>
    <row r="4865" spans="1:4">
      <c r="A4865" s="7">
        <f t="shared" si="303"/>
        <v>2429</v>
      </c>
      <c r="B4865" s="4">
        <f t="shared" si="302"/>
        <v>0.45761075344933011</v>
      </c>
      <c r="C4865" s="4">
        <f t="shared" si="304"/>
        <v>9.937537169147328</v>
      </c>
      <c r="D4865" s="34">
        <f t="shared" si="305"/>
        <v>0.15750025811982962</v>
      </c>
    </row>
    <row r="4866" spans="1:4">
      <c r="A4866" s="7">
        <f t="shared" si="303"/>
        <v>2429.5</v>
      </c>
      <c r="B4866" s="4">
        <f t="shared" si="302"/>
        <v>0.45772381376795845</v>
      </c>
      <c r="C4866" s="4">
        <f t="shared" si="304"/>
        <v>9.9429244121855618</v>
      </c>
      <c r="D4866" s="34">
        <f t="shared" si="305"/>
        <v>0.1575467161336993</v>
      </c>
    </row>
    <row r="4867" spans="1:4">
      <c r="A4867" s="7">
        <f t="shared" si="303"/>
        <v>2430</v>
      </c>
      <c r="B4867" s="4">
        <f t="shared" si="302"/>
        <v>0.45783688285616764</v>
      </c>
      <c r="C4867" s="4">
        <f t="shared" si="304"/>
        <v>9.9483143086902093</v>
      </c>
      <c r="D4867" s="34">
        <f t="shared" si="305"/>
        <v>0.15759319021794377</v>
      </c>
    </row>
    <row r="4868" spans="1:4">
      <c r="A4868" s="7">
        <f t="shared" si="303"/>
        <v>2430.5</v>
      </c>
      <c r="B4868" s="4">
        <f t="shared" si="302"/>
        <v>0.45794996071463823</v>
      </c>
      <c r="C4868" s="4">
        <f t="shared" si="304"/>
        <v>9.9537068599682357</v>
      </c>
      <c r="D4868" s="34">
        <f t="shared" si="305"/>
        <v>0.15763968037845408</v>
      </c>
    </row>
    <row r="4869" spans="1:4">
      <c r="A4869" s="7">
        <f t="shared" si="303"/>
        <v>2431</v>
      </c>
      <c r="B4869" s="4">
        <f t="shared" si="302"/>
        <v>0.45806304734405012</v>
      </c>
      <c r="C4869" s="4">
        <f t="shared" si="304"/>
        <v>9.9591020673272279</v>
      </c>
      <c r="D4869" s="34">
        <f t="shared" si="305"/>
        <v>0.1576861866211236</v>
      </c>
    </row>
    <row r="4870" spans="1:4">
      <c r="A4870" s="7">
        <f t="shared" si="303"/>
        <v>2431.5</v>
      </c>
      <c r="B4870" s="4">
        <f t="shared" si="302"/>
        <v>0.45817614274508411</v>
      </c>
      <c r="C4870" s="4">
        <f t="shared" si="304"/>
        <v>9.9644999320754319</v>
      </c>
      <c r="D4870" s="34">
        <f t="shared" si="305"/>
        <v>0.15773270895184779</v>
      </c>
    </row>
    <row r="4871" spans="1:4">
      <c r="A4871" s="7">
        <f t="shared" si="303"/>
        <v>2432</v>
      </c>
      <c r="B4871" s="4">
        <f t="shared" si="302"/>
        <v>0.45828924691842032</v>
      </c>
      <c r="C4871" s="4">
        <f t="shared" si="304"/>
        <v>9.969900455521735</v>
      </c>
      <c r="D4871" s="34">
        <f t="shared" si="305"/>
        <v>0.1577792473765246</v>
      </c>
    </row>
    <row r="4872" spans="1:4">
      <c r="A4872" s="7">
        <f t="shared" si="303"/>
        <v>2432.5</v>
      </c>
      <c r="B4872" s="4">
        <f t="shared" si="302"/>
        <v>0.4584023598647391</v>
      </c>
      <c r="C4872" s="4">
        <f t="shared" si="304"/>
        <v>9.9753036389756709</v>
      </c>
      <c r="D4872" s="34">
        <f t="shared" si="305"/>
        <v>0.15782580190105414</v>
      </c>
    </row>
    <row r="4873" spans="1:4">
      <c r="A4873" s="7">
        <f t="shared" si="303"/>
        <v>2433</v>
      </c>
      <c r="B4873" s="4">
        <f t="shared" si="302"/>
        <v>0.45851548158472122</v>
      </c>
      <c r="C4873" s="4">
        <f t="shared" si="304"/>
        <v>9.9807094837474146</v>
      </c>
      <c r="D4873" s="34">
        <f t="shared" si="305"/>
        <v>0.15787237253133854</v>
      </c>
    </row>
    <row r="4874" spans="1:4">
      <c r="A4874" s="7">
        <f t="shared" si="303"/>
        <v>2433.5</v>
      </c>
      <c r="B4874" s="4">
        <f t="shared" ref="B4874:B4937" si="306">(EXP($B$3*A4874*10^6))-1</f>
        <v>0.45862861207904704</v>
      </c>
      <c r="C4874" s="4">
        <f t="shared" si="304"/>
        <v>9.9861179911477826</v>
      </c>
      <c r="D4874" s="34">
        <f t="shared" si="305"/>
        <v>0.15791895927328237</v>
      </c>
    </row>
    <row r="4875" spans="1:4">
      <c r="A4875" s="7">
        <f t="shared" si="303"/>
        <v>2434</v>
      </c>
      <c r="B4875" s="4">
        <f t="shared" si="306"/>
        <v>0.4587417513483969</v>
      </c>
      <c r="C4875" s="4">
        <f t="shared" si="304"/>
        <v>9.9915291624882592</v>
      </c>
      <c r="D4875" s="34">
        <f t="shared" si="305"/>
        <v>0.1579655621327927</v>
      </c>
    </row>
    <row r="4876" spans="1:4">
      <c r="A4876" s="7">
        <f t="shared" si="303"/>
        <v>2434.5</v>
      </c>
      <c r="B4876" s="4">
        <f t="shared" si="306"/>
        <v>0.45885489939345181</v>
      </c>
      <c r="C4876" s="4">
        <f t="shared" si="304"/>
        <v>9.9969429990809395</v>
      </c>
      <c r="D4876" s="34">
        <f t="shared" si="305"/>
        <v>0.15801218111577817</v>
      </c>
    </row>
    <row r="4877" spans="1:4">
      <c r="A4877" s="7">
        <f t="shared" si="303"/>
        <v>2435</v>
      </c>
      <c r="B4877" s="4">
        <f t="shared" si="306"/>
        <v>0.45896805621489212</v>
      </c>
      <c r="C4877" s="4">
        <f t="shared" si="304"/>
        <v>10.002359502238599</v>
      </c>
      <c r="D4877" s="34">
        <f t="shared" si="305"/>
        <v>0.15805881622815041</v>
      </c>
    </row>
    <row r="4878" spans="1:4">
      <c r="A4878" s="7">
        <f t="shared" ref="A4878:A4941" si="307">A4877+0.5</f>
        <v>2435.5</v>
      </c>
      <c r="B4878" s="4">
        <f t="shared" si="306"/>
        <v>0.45908122181339905</v>
      </c>
      <c r="C4878" s="4">
        <f t="shared" ref="C4878:C4941" si="308">(EXP($B$4*A4878*10^6))-1</f>
        <v>10.007778673274629</v>
      </c>
      <c r="D4878" s="34">
        <f t="shared" ref="D4878:D4941" si="309">(1/137.88)*(C4878/B4878)</f>
        <v>0.15810546747582246</v>
      </c>
    </row>
    <row r="4879" spans="1:4">
      <c r="A4879" s="7">
        <f t="shared" si="307"/>
        <v>2436</v>
      </c>
      <c r="B4879" s="4">
        <f t="shared" si="306"/>
        <v>0.45919439618965296</v>
      </c>
      <c r="C4879" s="4">
        <f t="shared" si="308"/>
        <v>10.013200513503095</v>
      </c>
      <c r="D4879" s="34">
        <f t="shared" si="309"/>
        <v>0.1581521348647105</v>
      </c>
    </row>
    <row r="4880" spans="1:4">
      <c r="A4880" s="7">
        <f t="shared" si="307"/>
        <v>2436.5</v>
      </c>
      <c r="B4880" s="4">
        <f t="shared" si="306"/>
        <v>0.45930757934433486</v>
      </c>
      <c r="C4880" s="4">
        <f t="shared" si="308"/>
        <v>10.0186250242387</v>
      </c>
      <c r="D4880" s="34">
        <f t="shared" si="309"/>
        <v>0.15819881840073244</v>
      </c>
    </row>
    <row r="4881" spans="1:4">
      <c r="A4881" s="7">
        <f t="shared" si="307"/>
        <v>2437</v>
      </c>
      <c r="B4881" s="4">
        <f t="shared" si="306"/>
        <v>0.45942077127812575</v>
      </c>
      <c r="C4881" s="4">
        <f t="shared" si="308"/>
        <v>10.024052206796775</v>
      </c>
      <c r="D4881" s="34">
        <f t="shared" si="309"/>
        <v>0.15824551808980825</v>
      </c>
    </row>
    <row r="4882" spans="1:4">
      <c r="A4882" s="7">
        <f t="shared" si="307"/>
        <v>2437.5</v>
      </c>
      <c r="B4882" s="4">
        <f t="shared" si="306"/>
        <v>0.45953397199170642</v>
      </c>
      <c r="C4882" s="4">
        <f t="shared" si="308"/>
        <v>10.029482062493337</v>
      </c>
      <c r="D4882" s="34">
        <f t="shared" si="309"/>
        <v>0.15829223393786077</v>
      </c>
    </row>
    <row r="4883" spans="1:4">
      <c r="A4883" s="7">
        <f t="shared" si="307"/>
        <v>2438</v>
      </c>
      <c r="B4883" s="4">
        <f t="shared" si="306"/>
        <v>0.45964718148575789</v>
      </c>
      <c r="C4883" s="4">
        <f t="shared" si="308"/>
        <v>10.034914592645011</v>
      </c>
      <c r="D4883" s="34">
        <f t="shared" si="309"/>
        <v>0.15833896595081443</v>
      </c>
    </row>
    <row r="4884" spans="1:4">
      <c r="A4884" s="7">
        <f t="shared" si="307"/>
        <v>2438.5</v>
      </c>
      <c r="B4884" s="4">
        <f t="shared" si="306"/>
        <v>0.45976039976096139</v>
      </c>
      <c r="C4884" s="4">
        <f t="shared" si="308"/>
        <v>10.040349798569105</v>
      </c>
      <c r="D4884" s="34">
        <f t="shared" si="309"/>
        <v>0.15838571413459637</v>
      </c>
    </row>
    <row r="4885" spans="1:4">
      <c r="A4885" s="7">
        <f t="shared" si="307"/>
        <v>2439</v>
      </c>
      <c r="B4885" s="4">
        <f t="shared" si="306"/>
        <v>0.45987362681799793</v>
      </c>
      <c r="C4885" s="4">
        <f t="shared" si="308"/>
        <v>10.045787681583555</v>
      </c>
      <c r="D4885" s="34">
        <f t="shared" si="309"/>
        <v>0.15843247849513581</v>
      </c>
    </row>
    <row r="4886" spans="1:4">
      <c r="A4886" s="7">
        <f t="shared" si="307"/>
        <v>2439.5</v>
      </c>
      <c r="B4886" s="4">
        <f t="shared" si="306"/>
        <v>0.45998686265754873</v>
      </c>
      <c r="C4886" s="4">
        <f t="shared" si="308"/>
        <v>10.051228243006952</v>
      </c>
      <c r="D4886" s="34">
        <f t="shared" si="309"/>
        <v>0.15847925903836416</v>
      </c>
    </row>
    <row r="4887" spans="1:4">
      <c r="A4887" s="7">
        <f t="shared" si="307"/>
        <v>2440</v>
      </c>
      <c r="B4887" s="4">
        <f t="shared" si="306"/>
        <v>0.46010010728029482</v>
      </c>
      <c r="C4887" s="4">
        <f t="shared" si="308"/>
        <v>10.056671484158535</v>
      </c>
      <c r="D4887" s="34">
        <f t="shared" si="309"/>
        <v>0.15852605577021522</v>
      </c>
    </row>
    <row r="4888" spans="1:4">
      <c r="A4888" s="7">
        <f t="shared" si="307"/>
        <v>2440.5</v>
      </c>
      <c r="B4888" s="4">
        <f t="shared" si="306"/>
        <v>0.46021336068691765</v>
      </c>
      <c r="C4888" s="4">
        <f t="shared" si="308"/>
        <v>10.062117406358198</v>
      </c>
      <c r="D4888" s="34">
        <f t="shared" si="309"/>
        <v>0.15857286869662496</v>
      </c>
    </row>
    <row r="4889" spans="1:4">
      <c r="A4889" s="7">
        <f t="shared" si="307"/>
        <v>2441</v>
      </c>
      <c r="B4889" s="4">
        <f t="shared" si="306"/>
        <v>0.46032662287809845</v>
      </c>
      <c r="C4889" s="4">
        <f t="shared" si="308"/>
        <v>10.067566010926475</v>
      </c>
      <c r="D4889" s="34">
        <f t="shared" si="309"/>
        <v>0.15861969782353152</v>
      </c>
    </row>
    <row r="4890" spans="1:4">
      <c r="A4890" s="7">
        <f t="shared" si="307"/>
        <v>2441.5</v>
      </c>
      <c r="B4890" s="4">
        <f t="shared" si="306"/>
        <v>0.46043989385451867</v>
      </c>
      <c r="C4890" s="4">
        <f t="shared" si="308"/>
        <v>10.073017299184563</v>
      </c>
      <c r="D4890" s="34">
        <f t="shared" si="309"/>
        <v>0.15866654315687553</v>
      </c>
    </row>
    <row r="4891" spans="1:4">
      <c r="A4891" s="7">
        <f t="shared" si="307"/>
        <v>2442</v>
      </c>
      <c r="B4891" s="4">
        <f t="shared" si="306"/>
        <v>0.46055317361685977</v>
      </c>
      <c r="C4891" s="4">
        <f t="shared" si="308"/>
        <v>10.078471272454296</v>
      </c>
      <c r="D4891" s="34">
        <f t="shared" si="309"/>
        <v>0.15871340470259951</v>
      </c>
    </row>
    <row r="4892" spans="1:4">
      <c r="A4892" s="7">
        <f t="shared" si="307"/>
        <v>2442.5</v>
      </c>
      <c r="B4892" s="4">
        <f t="shared" si="306"/>
        <v>0.4606664621658032</v>
      </c>
      <c r="C4892" s="4">
        <f t="shared" si="308"/>
        <v>10.083927932058179</v>
      </c>
      <c r="D4892" s="34">
        <f t="shared" si="309"/>
        <v>0.15876028246664869</v>
      </c>
    </row>
    <row r="4893" spans="1:4">
      <c r="A4893" s="7">
        <f t="shared" si="307"/>
        <v>2443</v>
      </c>
      <c r="B4893" s="4">
        <f t="shared" si="306"/>
        <v>0.46077975950203043</v>
      </c>
      <c r="C4893" s="4">
        <f t="shared" si="308"/>
        <v>10.089387279319345</v>
      </c>
      <c r="D4893" s="34">
        <f t="shared" si="309"/>
        <v>0.15880717645497019</v>
      </c>
    </row>
    <row r="4894" spans="1:4">
      <c r="A4894" s="7">
        <f t="shared" si="307"/>
        <v>2443.5</v>
      </c>
      <c r="B4894" s="4">
        <f t="shared" si="306"/>
        <v>0.46089306562622312</v>
      </c>
      <c r="C4894" s="4">
        <f t="shared" si="308"/>
        <v>10.094849315561591</v>
      </c>
      <c r="D4894" s="34">
        <f t="shared" si="309"/>
        <v>0.1588540866735135</v>
      </c>
    </row>
    <row r="4895" spans="1:4">
      <c r="A4895" s="7">
        <f t="shared" si="307"/>
        <v>2444</v>
      </c>
      <c r="B4895" s="4">
        <f t="shared" si="306"/>
        <v>0.46100638053906295</v>
      </c>
      <c r="C4895" s="4">
        <f t="shared" si="308"/>
        <v>10.100314042109368</v>
      </c>
      <c r="D4895" s="34">
        <f t="shared" si="309"/>
        <v>0.15890101312823041</v>
      </c>
    </row>
    <row r="4896" spans="1:4">
      <c r="A4896" s="7">
        <f t="shared" si="307"/>
        <v>2444.5</v>
      </c>
      <c r="B4896" s="4">
        <f t="shared" si="306"/>
        <v>0.46111970424123161</v>
      </c>
      <c r="C4896" s="4">
        <f t="shared" si="308"/>
        <v>10.105781460287767</v>
      </c>
      <c r="D4896" s="34">
        <f t="shared" si="309"/>
        <v>0.15894795582507479</v>
      </c>
    </row>
    <row r="4897" spans="1:4">
      <c r="A4897" s="7">
        <f t="shared" si="307"/>
        <v>2445</v>
      </c>
      <c r="B4897" s="4">
        <f t="shared" si="306"/>
        <v>0.46123303673341054</v>
      </c>
      <c r="C4897" s="4">
        <f t="shared" si="308"/>
        <v>10.111251571422558</v>
      </c>
      <c r="D4897" s="34">
        <f t="shared" si="309"/>
        <v>0.15899491477000335</v>
      </c>
    </row>
    <row r="4898" spans="1:4">
      <c r="A4898" s="7">
        <f t="shared" si="307"/>
        <v>2445.5</v>
      </c>
      <c r="B4898" s="4">
        <f t="shared" si="306"/>
        <v>0.46134637801628187</v>
      </c>
      <c r="C4898" s="4">
        <f t="shared" si="308"/>
        <v>10.116724376840127</v>
      </c>
      <c r="D4898" s="34">
        <f t="shared" si="309"/>
        <v>0.15904188996897412</v>
      </c>
    </row>
    <row r="4899" spans="1:4">
      <c r="A4899" s="7">
        <f t="shared" si="307"/>
        <v>2446</v>
      </c>
      <c r="B4899" s="4">
        <f t="shared" si="306"/>
        <v>0.46145972809052771</v>
      </c>
      <c r="C4899" s="4">
        <f t="shared" si="308"/>
        <v>10.122199877867551</v>
      </c>
      <c r="D4899" s="34">
        <f t="shared" si="309"/>
        <v>0.15908888142794816</v>
      </c>
    </row>
    <row r="4900" spans="1:4">
      <c r="A4900" s="7">
        <f t="shared" si="307"/>
        <v>2446.5</v>
      </c>
      <c r="B4900" s="4">
        <f t="shared" si="306"/>
        <v>0.4615730869568293</v>
      </c>
      <c r="C4900" s="4">
        <f t="shared" si="308"/>
        <v>10.127678075832526</v>
      </c>
      <c r="D4900" s="34">
        <f t="shared" si="309"/>
        <v>0.15913588915288843</v>
      </c>
    </row>
    <row r="4901" spans="1:4">
      <c r="A4901" s="7">
        <f t="shared" si="307"/>
        <v>2447</v>
      </c>
      <c r="B4901" s="4">
        <f t="shared" si="306"/>
        <v>0.46168645461586921</v>
      </c>
      <c r="C4901" s="4">
        <f t="shared" si="308"/>
        <v>10.133158972063434</v>
      </c>
      <c r="D4901" s="34">
        <f t="shared" si="309"/>
        <v>0.15918291314976035</v>
      </c>
    </row>
    <row r="4902" spans="1:4">
      <c r="A4902" s="7">
        <f t="shared" si="307"/>
        <v>2447.5</v>
      </c>
      <c r="B4902" s="4">
        <f t="shared" si="306"/>
        <v>0.46179983106832911</v>
      </c>
      <c r="C4902" s="4">
        <f t="shared" si="308"/>
        <v>10.138642567889278</v>
      </c>
      <c r="D4902" s="34">
        <f t="shared" si="309"/>
        <v>0.15922995342453131</v>
      </c>
    </row>
    <row r="4903" spans="1:4">
      <c r="A4903" s="7">
        <f t="shared" si="307"/>
        <v>2448</v>
      </c>
      <c r="B4903" s="4">
        <f t="shared" si="306"/>
        <v>0.46191321631489091</v>
      </c>
      <c r="C4903" s="4">
        <f t="shared" si="308"/>
        <v>10.144128864639748</v>
      </c>
      <c r="D4903" s="34">
        <f t="shared" si="309"/>
        <v>0.15927700998317149</v>
      </c>
    </row>
    <row r="4904" spans="1:4">
      <c r="A4904" s="7">
        <f t="shared" si="307"/>
        <v>2448.5</v>
      </c>
      <c r="B4904" s="4">
        <f t="shared" si="306"/>
        <v>0.46202661035623716</v>
      </c>
      <c r="C4904" s="4">
        <f t="shared" si="308"/>
        <v>10.149617863645178</v>
      </c>
      <c r="D4904" s="34">
        <f t="shared" si="309"/>
        <v>0.15932408283165281</v>
      </c>
    </row>
    <row r="4905" spans="1:4">
      <c r="A4905" s="7">
        <f t="shared" si="307"/>
        <v>2449</v>
      </c>
      <c r="B4905" s="4">
        <f t="shared" si="306"/>
        <v>0.46214001319304998</v>
      </c>
      <c r="C4905" s="4">
        <f t="shared" si="308"/>
        <v>10.155109566236531</v>
      </c>
      <c r="D4905" s="34">
        <f t="shared" si="309"/>
        <v>0.15937117197594938</v>
      </c>
    </row>
    <row r="4906" spans="1:4">
      <c r="A4906" s="7">
        <f t="shared" si="307"/>
        <v>2449.5</v>
      </c>
      <c r="B4906" s="4">
        <f t="shared" si="306"/>
        <v>0.46225342482601128</v>
      </c>
      <c r="C4906" s="4">
        <f t="shared" si="308"/>
        <v>10.160603973745475</v>
      </c>
      <c r="D4906" s="34">
        <f t="shared" si="309"/>
        <v>0.15941827742203837</v>
      </c>
    </row>
    <row r="4907" spans="1:4">
      <c r="A4907" s="7">
        <f t="shared" si="307"/>
        <v>2450</v>
      </c>
      <c r="B4907" s="4">
        <f t="shared" si="306"/>
        <v>0.4623668452558034</v>
      </c>
      <c r="C4907" s="4">
        <f t="shared" si="308"/>
        <v>10.166101087504284</v>
      </c>
      <c r="D4907" s="34">
        <f t="shared" si="309"/>
        <v>0.15946539917589833</v>
      </c>
    </row>
    <row r="4908" spans="1:4">
      <c r="A4908" s="7">
        <f t="shared" si="307"/>
        <v>2450.5</v>
      </c>
      <c r="B4908" s="4">
        <f t="shared" si="306"/>
        <v>0.46248027448310891</v>
      </c>
      <c r="C4908" s="4">
        <f t="shared" si="308"/>
        <v>10.171600908845926</v>
      </c>
      <c r="D4908" s="34">
        <f t="shared" si="309"/>
        <v>0.15951253724351053</v>
      </c>
    </row>
    <row r="4909" spans="1:4">
      <c r="A4909" s="7">
        <f t="shared" si="307"/>
        <v>2451</v>
      </c>
      <c r="B4909" s="4">
        <f t="shared" si="306"/>
        <v>0.46259371250861014</v>
      </c>
      <c r="C4909" s="4">
        <f t="shared" si="308"/>
        <v>10.177103439104007</v>
      </c>
      <c r="D4909" s="34">
        <f t="shared" si="309"/>
        <v>0.15955969163085842</v>
      </c>
    </row>
    <row r="4910" spans="1:4">
      <c r="A4910" s="7">
        <f t="shared" si="307"/>
        <v>2451.5</v>
      </c>
      <c r="B4910" s="4">
        <f t="shared" si="306"/>
        <v>0.46270715933298945</v>
      </c>
      <c r="C4910" s="4">
        <f t="shared" si="308"/>
        <v>10.182608679612793</v>
      </c>
      <c r="D4910" s="34">
        <f t="shared" si="309"/>
        <v>0.15960686234392771</v>
      </c>
    </row>
    <row r="4911" spans="1:4">
      <c r="A4911" s="7">
        <f t="shared" si="307"/>
        <v>2452</v>
      </c>
      <c r="B4911" s="4">
        <f t="shared" si="306"/>
        <v>0.46282061495692917</v>
      </c>
      <c r="C4911" s="4">
        <f t="shared" si="308"/>
        <v>10.188116631707208</v>
      </c>
      <c r="D4911" s="34">
        <f t="shared" si="309"/>
        <v>0.1596540493887065</v>
      </c>
    </row>
    <row r="4912" spans="1:4">
      <c r="A4912" s="7">
        <f t="shared" si="307"/>
        <v>2452.5</v>
      </c>
      <c r="B4912" s="4">
        <f t="shared" si="306"/>
        <v>0.46293407938111208</v>
      </c>
      <c r="C4912" s="4">
        <f t="shared" si="308"/>
        <v>10.193627296722834</v>
      </c>
      <c r="D4912" s="34">
        <f t="shared" si="309"/>
        <v>0.15970125277118494</v>
      </c>
    </row>
    <row r="4913" spans="1:4">
      <c r="A4913" s="7">
        <f t="shared" si="307"/>
        <v>2453</v>
      </c>
      <c r="B4913" s="4">
        <f t="shared" si="306"/>
        <v>0.46304755260622077</v>
      </c>
      <c r="C4913" s="4">
        <f t="shared" si="308"/>
        <v>10.19914067599591</v>
      </c>
      <c r="D4913" s="34">
        <f t="shared" si="309"/>
        <v>0.15974847249735558</v>
      </c>
    </row>
    <row r="4914" spans="1:4">
      <c r="A4914" s="7">
        <f t="shared" si="307"/>
        <v>2453.5</v>
      </c>
      <c r="B4914" s="4">
        <f t="shared" si="306"/>
        <v>0.46316103463293778</v>
      </c>
      <c r="C4914" s="4">
        <f t="shared" si="308"/>
        <v>10.20465677086333</v>
      </c>
      <c r="D4914" s="34">
        <f t="shared" si="309"/>
        <v>0.15979570857321321</v>
      </c>
    </row>
    <row r="4915" spans="1:4">
      <c r="A4915" s="7">
        <f t="shared" si="307"/>
        <v>2454</v>
      </c>
      <c r="B4915" s="4">
        <f t="shared" si="306"/>
        <v>0.4632745254619457</v>
      </c>
      <c r="C4915" s="4">
        <f t="shared" si="308"/>
        <v>10.21017558266265</v>
      </c>
      <c r="D4915" s="34">
        <f t="shared" si="309"/>
        <v>0.15984296100475495</v>
      </c>
    </row>
    <row r="4916" spans="1:4">
      <c r="A4916" s="7">
        <f t="shared" si="307"/>
        <v>2454.5</v>
      </c>
      <c r="B4916" s="4">
        <f t="shared" si="306"/>
        <v>0.46338802509392751</v>
      </c>
      <c r="C4916" s="4">
        <f t="shared" si="308"/>
        <v>10.215697112732098</v>
      </c>
      <c r="D4916" s="34">
        <f t="shared" si="309"/>
        <v>0.15989022979798032</v>
      </c>
    </row>
    <row r="4917" spans="1:4">
      <c r="A4917" s="7">
        <f t="shared" si="307"/>
        <v>2455</v>
      </c>
      <c r="B4917" s="4">
        <f t="shared" si="306"/>
        <v>0.46350153352956602</v>
      </c>
      <c r="C4917" s="4">
        <f t="shared" si="308"/>
        <v>10.221221362410532</v>
      </c>
      <c r="D4917" s="34">
        <f t="shared" si="309"/>
        <v>0.15993751495889066</v>
      </c>
    </row>
    <row r="4918" spans="1:4">
      <c r="A4918" s="7">
        <f t="shared" si="307"/>
        <v>2455.5</v>
      </c>
      <c r="B4918" s="4">
        <f t="shared" si="306"/>
        <v>0.46361505076954401</v>
      </c>
      <c r="C4918" s="4">
        <f t="shared" si="308"/>
        <v>10.22674833303749</v>
      </c>
      <c r="D4918" s="34">
        <f t="shared" si="309"/>
        <v>0.15998481649349003</v>
      </c>
    </row>
    <row r="4919" spans="1:4">
      <c r="A4919" s="7">
        <f t="shared" si="307"/>
        <v>2456</v>
      </c>
      <c r="B4919" s="4">
        <f t="shared" si="306"/>
        <v>0.46372857681454427</v>
      </c>
      <c r="C4919" s="4">
        <f t="shared" si="308"/>
        <v>10.232278025953166</v>
      </c>
      <c r="D4919" s="34">
        <f t="shared" si="309"/>
        <v>0.16003213440778469</v>
      </c>
    </row>
    <row r="4920" spans="1:4">
      <c r="A4920" s="7">
        <f t="shared" si="307"/>
        <v>2456.5</v>
      </c>
      <c r="B4920" s="4">
        <f t="shared" si="306"/>
        <v>0.46384211166525002</v>
      </c>
      <c r="C4920" s="4">
        <f t="shared" si="308"/>
        <v>10.237810442498406</v>
      </c>
      <c r="D4920" s="34">
        <f t="shared" si="309"/>
        <v>0.16007946870778289</v>
      </c>
    </row>
    <row r="4921" spans="1:4">
      <c r="A4921" s="7">
        <f t="shared" si="307"/>
        <v>2457</v>
      </c>
      <c r="B4921" s="4">
        <f t="shared" si="306"/>
        <v>0.46395565532234406</v>
      </c>
      <c r="C4921" s="4">
        <f t="shared" si="308"/>
        <v>10.243345584014742</v>
      </c>
      <c r="D4921" s="34">
        <f t="shared" si="309"/>
        <v>0.16012681939949572</v>
      </c>
    </row>
    <row r="4922" spans="1:4">
      <c r="A4922" s="7">
        <f t="shared" si="307"/>
        <v>2457.5</v>
      </c>
      <c r="B4922" s="4">
        <f t="shared" si="306"/>
        <v>0.46406920778650962</v>
      </c>
      <c r="C4922" s="4">
        <f t="shared" si="308"/>
        <v>10.248883451844325</v>
      </c>
      <c r="D4922" s="34">
        <f t="shared" si="309"/>
        <v>0.16017418648893586</v>
      </c>
    </row>
    <row r="4923" spans="1:4">
      <c r="A4923" s="7">
        <f t="shared" si="307"/>
        <v>2458</v>
      </c>
      <c r="B4923" s="4">
        <f t="shared" si="306"/>
        <v>0.4641827690584297</v>
      </c>
      <c r="C4923" s="4">
        <f t="shared" si="308"/>
        <v>10.254424047330012</v>
      </c>
      <c r="D4923" s="34">
        <f t="shared" si="309"/>
        <v>0.16022156998211895</v>
      </c>
    </row>
    <row r="4924" spans="1:4">
      <c r="A4924" s="7">
        <f t="shared" si="307"/>
        <v>2458.5</v>
      </c>
      <c r="B4924" s="4">
        <f t="shared" si="306"/>
        <v>0.46429633913878754</v>
      </c>
      <c r="C4924" s="4">
        <f t="shared" si="308"/>
        <v>10.25996737181528</v>
      </c>
      <c r="D4924" s="34">
        <f t="shared" si="309"/>
        <v>0.16026896988506228</v>
      </c>
    </row>
    <row r="4925" spans="1:4">
      <c r="A4925" s="7">
        <f t="shared" si="307"/>
        <v>2459</v>
      </c>
      <c r="B4925" s="4">
        <f t="shared" si="306"/>
        <v>0.46440991802826637</v>
      </c>
      <c r="C4925" s="4">
        <f t="shared" si="308"/>
        <v>10.265513426644308</v>
      </c>
      <c r="D4925" s="34">
        <f t="shared" si="309"/>
        <v>0.16031638620378605</v>
      </c>
    </row>
    <row r="4926" spans="1:4">
      <c r="A4926" s="7">
        <f t="shared" si="307"/>
        <v>2459.5</v>
      </c>
      <c r="B4926" s="4">
        <f t="shared" si="306"/>
        <v>0.46452350572754941</v>
      </c>
      <c r="C4926" s="4">
        <f t="shared" si="308"/>
        <v>10.271062213161896</v>
      </c>
      <c r="D4926" s="34">
        <f t="shared" si="309"/>
        <v>0.16036381894431209</v>
      </c>
    </row>
    <row r="4927" spans="1:4">
      <c r="A4927" s="7">
        <f t="shared" si="307"/>
        <v>2460</v>
      </c>
      <c r="B4927" s="4">
        <f t="shared" si="306"/>
        <v>0.46463710223732013</v>
      </c>
      <c r="C4927" s="4">
        <f t="shared" si="308"/>
        <v>10.276613732713541</v>
      </c>
      <c r="D4927" s="34">
        <f t="shared" si="309"/>
        <v>0.1604112681126651</v>
      </c>
    </row>
    <row r="4928" spans="1:4">
      <c r="A4928" s="7">
        <f t="shared" si="307"/>
        <v>2460.5</v>
      </c>
      <c r="B4928" s="4">
        <f t="shared" si="306"/>
        <v>0.46475070755826176</v>
      </c>
      <c r="C4928" s="4">
        <f t="shared" si="308"/>
        <v>10.282167986645391</v>
      </c>
      <c r="D4928" s="34">
        <f t="shared" si="309"/>
        <v>0.16045873371487185</v>
      </c>
    </row>
    <row r="4929" spans="1:4">
      <c r="A4929" s="7">
        <f t="shared" si="307"/>
        <v>2461</v>
      </c>
      <c r="B4929" s="4">
        <f t="shared" si="306"/>
        <v>0.46486432169105796</v>
      </c>
      <c r="C4929" s="4">
        <f t="shared" si="308"/>
        <v>10.287724976304236</v>
      </c>
      <c r="D4929" s="34">
        <f t="shared" si="309"/>
        <v>0.16050621575696103</v>
      </c>
    </row>
    <row r="4930" spans="1:4">
      <c r="A4930" s="7">
        <f t="shared" si="307"/>
        <v>2461.5</v>
      </c>
      <c r="B4930" s="4">
        <f t="shared" si="306"/>
        <v>0.46497794463639197</v>
      </c>
      <c r="C4930" s="4">
        <f t="shared" si="308"/>
        <v>10.293284703037571</v>
      </c>
      <c r="D4930" s="34">
        <f t="shared" si="309"/>
        <v>0.16055371424496437</v>
      </c>
    </row>
    <row r="4931" spans="1:4">
      <c r="A4931" s="7">
        <f t="shared" si="307"/>
        <v>2462</v>
      </c>
      <c r="B4931" s="4">
        <f t="shared" si="306"/>
        <v>0.46509157639494747</v>
      </c>
      <c r="C4931" s="4">
        <f t="shared" si="308"/>
        <v>10.298847168193513</v>
      </c>
      <c r="D4931" s="34">
        <f t="shared" si="309"/>
        <v>0.16060122918491512</v>
      </c>
    </row>
    <row r="4932" spans="1:4">
      <c r="A4932" s="7">
        <f t="shared" si="307"/>
        <v>2462.5</v>
      </c>
      <c r="B4932" s="4">
        <f t="shared" si="306"/>
        <v>0.46520521696740813</v>
      </c>
      <c r="C4932" s="4">
        <f t="shared" si="308"/>
        <v>10.304412373120874</v>
      </c>
      <c r="D4932" s="34">
        <f t="shared" si="309"/>
        <v>0.16064876058284941</v>
      </c>
    </row>
    <row r="4933" spans="1:4">
      <c r="A4933" s="7">
        <f t="shared" si="307"/>
        <v>2463</v>
      </c>
      <c r="B4933" s="4">
        <f t="shared" si="306"/>
        <v>0.46531886635445741</v>
      </c>
      <c r="C4933" s="4">
        <f t="shared" si="308"/>
        <v>10.309980319169114</v>
      </c>
      <c r="D4933" s="34">
        <f t="shared" si="309"/>
        <v>0.16069630844480534</v>
      </c>
    </row>
    <row r="4934" spans="1:4">
      <c r="A4934" s="7">
        <f t="shared" si="307"/>
        <v>2463.5</v>
      </c>
      <c r="B4934" s="4">
        <f t="shared" si="306"/>
        <v>0.46543252455677919</v>
      </c>
      <c r="C4934" s="4">
        <f t="shared" si="308"/>
        <v>10.315551007688361</v>
      </c>
      <c r="D4934" s="34">
        <f t="shared" si="309"/>
        <v>0.16074387277682337</v>
      </c>
    </row>
    <row r="4935" spans="1:4">
      <c r="A4935" s="7">
        <f t="shared" si="307"/>
        <v>2464</v>
      </c>
      <c r="B4935" s="4">
        <f t="shared" si="306"/>
        <v>0.46554619157505717</v>
      </c>
      <c r="C4935" s="4">
        <f t="shared" si="308"/>
        <v>10.321124440029411</v>
      </c>
      <c r="D4935" s="34">
        <f t="shared" si="309"/>
        <v>0.16079145358494631</v>
      </c>
    </row>
    <row r="4936" spans="1:4">
      <c r="A4936" s="7">
        <f t="shared" si="307"/>
        <v>2464.5</v>
      </c>
      <c r="B4936" s="4">
        <f t="shared" si="306"/>
        <v>0.46565986740997523</v>
      </c>
      <c r="C4936" s="4">
        <f t="shared" si="308"/>
        <v>10.326700617543722</v>
      </c>
      <c r="D4936" s="34">
        <f t="shared" si="309"/>
        <v>0.16083905087521913</v>
      </c>
    </row>
    <row r="4937" spans="1:4">
      <c r="A4937" s="7">
        <f t="shared" si="307"/>
        <v>2465</v>
      </c>
      <c r="B4937" s="4">
        <f t="shared" si="306"/>
        <v>0.46577355206221727</v>
      </c>
      <c r="C4937" s="4">
        <f t="shared" si="308"/>
        <v>10.332279541583418</v>
      </c>
      <c r="D4937" s="34">
        <f t="shared" si="309"/>
        <v>0.16088666465368923</v>
      </c>
    </row>
    <row r="4938" spans="1:4">
      <c r="A4938" s="7">
        <f t="shared" si="307"/>
        <v>2465.5</v>
      </c>
      <c r="B4938" s="4">
        <f t="shared" ref="B4938:B5001" si="310">(EXP($B$3*A4938*10^6))-1</f>
        <v>0.46588724553246696</v>
      </c>
      <c r="C4938" s="4">
        <f t="shared" si="308"/>
        <v>10.337861213501292</v>
      </c>
      <c r="D4938" s="34">
        <f t="shared" si="309"/>
        <v>0.16093429492640629</v>
      </c>
    </row>
    <row r="4939" spans="1:4">
      <c r="A4939" s="7">
        <f t="shared" si="307"/>
        <v>2466</v>
      </c>
      <c r="B4939" s="4">
        <f t="shared" si="310"/>
        <v>0.46600094782140844</v>
      </c>
      <c r="C4939" s="4">
        <f t="shared" si="308"/>
        <v>10.343445634650799</v>
      </c>
      <c r="D4939" s="34">
        <f t="shared" si="309"/>
        <v>0.16098194169942226</v>
      </c>
    </row>
    <row r="4940" spans="1:4">
      <c r="A4940" s="7">
        <f t="shared" si="307"/>
        <v>2466.5</v>
      </c>
      <c r="B4940" s="4">
        <f t="shared" si="310"/>
        <v>0.46611465892972559</v>
      </c>
      <c r="C4940" s="4">
        <f t="shared" si="308"/>
        <v>10.349032806386063</v>
      </c>
      <c r="D4940" s="34">
        <f t="shared" si="309"/>
        <v>0.1610296049787914</v>
      </c>
    </row>
    <row r="4941" spans="1:4">
      <c r="A4941" s="7">
        <f t="shared" si="307"/>
        <v>2467</v>
      </c>
      <c r="B4941" s="4">
        <f t="shared" si="310"/>
        <v>0.46622837885810298</v>
      </c>
      <c r="C4941" s="4">
        <f t="shared" si="308"/>
        <v>10.354622730061877</v>
      </c>
      <c r="D4941" s="34">
        <f t="shared" si="309"/>
        <v>0.16107728477057009</v>
      </c>
    </row>
    <row r="4942" spans="1:4">
      <c r="A4942" s="7">
        <f t="shared" ref="A4942:A5005" si="311">A4941+0.5</f>
        <v>2467.5</v>
      </c>
      <c r="B4942" s="4">
        <f t="shared" si="310"/>
        <v>0.46634210760722405</v>
      </c>
      <c r="C4942" s="4">
        <f t="shared" ref="C4942:C5005" si="312">(EXP($B$4*A4942*10^6))-1</f>
        <v>10.360215407033696</v>
      </c>
      <c r="D4942" s="34">
        <f t="shared" ref="D4942:D5005" si="313">(1/137.88)*(C4942/B4942)</f>
        <v>0.16112498108081741</v>
      </c>
    </row>
    <row r="4943" spans="1:4">
      <c r="A4943" s="7">
        <f t="shared" si="311"/>
        <v>2468</v>
      </c>
      <c r="B4943" s="4">
        <f t="shared" si="310"/>
        <v>0.46645584517777361</v>
      </c>
      <c r="C4943" s="4">
        <f t="shared" si="312"/>
        <v>10.365810838657648</v>
      </c>
      <c r="D4943" s="34">
        <f t="shared" si="313"/>
        <v>0.1611726939155943</v>
      </c>
    </row>
    <row r="4944" spans="1:4">
      <c r="A4944" s="7">
        <f t="shared" si="311"/>
        <v>2468.5</v>
      </c>
      <c r="B4944" s="4">
        <f t="shared" si="310"/>
        <v>0.46656959157043532</v>
      </c>
      <c r="C4944" s="4">
        <f t="shared" si="312"/>
        <v>10.37140902629052</v>
      </c>
      <c r="D4944" s="34">
        <f t="shared" si="313"/>
        <v>0.16122042328096423</v>
      </c>
    </row>
    <row r="4945" spans="1:4">
      <c r="A4945" s="7">
        <f t="shared" si="311"/>
        <v>2469</v>
      </c>
      <c r="B4945" s="4">
        <f t="shared" si="310"/>
        <v>0.46668334678589396</v>
      </c>
      <c r="C4945" s="4">
        <f t="shared" si="312"/>
        <v>10.377009971289789</v>
      </c>
      <c r="D4945" s="34">
        <f t="shared" si="313"/>
        <v>0.16126816918299308</v>
      </c>
    </row>
    <row r="4946" spans="1:4">
      <c r="A4946" s="7">
        <f t="shared" si="311"/>
        <v>2469.5</v>
      </c>
      <c r="B4946" s="4">
        <f t="shared" si="310"/>
        <v>0.46679711082483366</v>
      </c>
      <c r="C4946" s="4">
        <f t="shared" si="312"/>
        <v>10.382613675013566</v>
      </c>
      <c r="D4946" s="34">
        <f t="shared" si="313"/>
        <v>0.16131593162774865</v>
      </c>
    </row>
    <row r="4947" spans="1:4">
      <c r="A4947" s="7">
        <f t="shared" si="311"/>
        <v>2470</v>
      </c>
      <c r="B4947" s="4">
        <f t="shared" si="310"/>
        <v>0.46691088368793876</v>
      </c>
      <c r="C4947" s="4">
        <f t="shared" si="312"/>
        <v>10.388220138820671</v>
      </c>
      <c r="D4947" s="34">
        <f t="shared" si="313"/>
        <v>0.16136371062130161</v>
      </c>
    </row>
    <row r="4948" spans="1:4">
      <c r="A4948" s="7">
        <f t="shared" si="311"/>
        <v>2470.5</v>
      </c>
      <c r="B4948" s="4">
        <f t="shared" si="310"/>
        <v>0.46702466537589404</v>
      </c>
      <c r="C4948" s="4">
        <f t="shared" si="312"/>
        <v>10.393829364070552</v>
      </c>
      <c r="D4948" s="34">
        <f t="shared" si="313"/>
        <v>0.16141150616972419</v>
      </c>
    </row>
    <row r="4949" spans="1:4">
      <c r="A4949" s="7">
        <f t="shared" si="311"/>
        <v>2471</v>
      </c>
      <c r="B4949" s="4">
        <f t="shared" si="310"/>
        <v>0.46713845588938341</v>
      </c>
      <c r="C4949" s="4">
        <f t="shared" si="312"/>
        <v>10.399441352123368</v>
      </c>
      <c r="D4949" s="34">
        <f t="shared" si="313"/>
        <v>0.16145931827909185</v>
      </c>
    </row>
    <row r="4950" spans="1:4">
      <c r="A4950" s="7">
        <f t="shared" si="311"/>
        <v>2471.5</v>
      </c>
      <c r="B4950" s="4">
        <f t="shared" si="310"/>
        <v>0.46725225522909208</v>
      </c>
      <c r="C4950" s="4">
        <f t="shared" si="312"/>
        <v>10.405056104339906</v>
      </c>
      <c r="D4950" s="34">
        <f t="shared" si="313"/>
        <v>0.1615071469554813</v>
      </c>
    </row>
    <row r="4951" spans="1:4">
      <c r="A4951" s="7">
        <f t="shared" si="311"/>
        <v>2472</v>
      </c>
      <c r="B4951" s="4">
        <f t="shared" si="310"/>
        <v>0.46736606339570419</v>
      </c>
      <c r="C4951" s="4">
        <f t="shared" si="312"/>
        <v>10.41067362208166</v>
      </c>
      <c r="D4951" s="34">
        <f t="shared" si="313"/>
        <v>0.16155499220497252</v>
      </c>
    </row>
    <row r="4952" spans="1:4">
      <c r="A4952" s="7">
        <f t="shared" si="311"/>
        <v>2472.5</v>
      </c>
      <c r="B4952" s="4">
        <f t="shared" si="310"/>
        <v>0.46747988038990451</v>
      </c>
      <c r="C4952" s="4">
        <f t="shared" si="312"/>
        <v>10.416293906710779</v>
      </c>
      <c r="D4952" s="34">
        <f t="shared" si="313"/>
        <v>0.16160285403364733</v>
      </c>
    </row>
    <row r="4953" spans="1:4">
      <c r="A4953" s="7">
        <f t="shared" si="311"/>
        <v>2473</v>
      </c>
      <c r="B4953" s="4">
        <f t="shared" si="310"/>
        <v>0.46759370621237784</v>
      </c>
      <c r="C4953" s="4">
        <f t="shared" si="312"/>
        <v>10.421916959590069</v>
      </c>
      <c r="D4953" s="34">
        <f t="shared" si="313"/>
        <v>0.16165073244758968</v>
      </c>
    </row>
    <row r="4954" spans="1:4">
      <c r="A4954" s="7">
        <f t="shared" si="311"/>
        <v>2473.5</v>
      </c>
      <c r="B4954" s="4">
        <f t="shared" si="310"/>
        <v>0.46770754086380895</v>
      </c>
      <c r="C4954" s="4">
        <f t="shared" si="312"/>
        <v>10.427542782083041</v>
      </c>
      <c r="D4954" s="34">
        <f t="shared" si="313"/>
        <v>0.16169862745288632</v>
      </c>
    </row>
    <row r="4955" spans="1:4">
      <c r="A4955" s="7">
        <f t="shared" si="311"/>
        <v>2474</v>
      </c>
      <c r="B4955" s="4">
        <f t="shared" si="310"/>
        <v>0.46782138434488263</v>
      </c>
      <c r="C4955" s="4">
        <f t="shared" si="312"/>
        <v>10.433171375553837</v>
      </c>
      <c r="D4955" s="34">
        <f t="shared" si="313"/>
        <v>0.16174653905562583</v>
      </c>
    </row>
    <row r="4956" spans="1:4">
      <c r="A4956" s="7">
        <f t="shared" si="311"/>
        <v>2474.5</v>
      </c>
      <c r="B4956" s="4">
        <f t="shared" si="310"/>
        <v>0.46793523665628367</v>
      </c>
      <c r="C4956" s="4">
        <f t="shared" si="312"/>
        <v>10.438802741367308</v>
      </c>
      <c r="D4956" s="34">
        <f t="shared" si="313"/>
        <v>0.16179446726189953</v>
      </c>
    </row>
    <row r="4957" spans="1:4">
      <c r="A4957" s="7">
        <f t="shared" si="311"/>
        <v>2475</v>
      </c>
      <c r="B4957" s="4">
        <f t="shared" si="310"/>
        <v>0.46804909779869708</v>
      </c>
      <c r="C4957" s="4">
        <f t="shared" si="312"/>
        <v>10.444436880888954</v>
      </c>
      <c r="D4957" s="34">
        <f t="shared" si="313"/>
        <v>0.16184241207780076</v>
      </c>
    </row>
    <row r="4958" spans="1:4">
      <c r="A4958" s="7">
        <f t="shared" si="311"/>
        <v>2475.5</v>
      </c>
      <c r="B4958" s="4">
        <f t="shared" si="310"/>
        <v>0.46816296777280808</v>
      </c>
      <c r="C4958" s="4">
        <f t="shared" si="312"/>
        <v>10.450073795484958</v>
      </c>
      <c r="D4958" s="34">
        <f t="shared" si="313"/>
        <v>0.16189037350942515</v>
      </c>
    </row>
    <row r="4959" spans="1:4">
      <c r="A4959" s="7">
        <f t="shared" si="311"/>
        <v>2476</v>
      </c>
      <c r="B4959" s="4">
        <f t="shared" si="310"/>
        <v>0.46827684657930124</v>
      </c>
      <c r="C4959" s="4">
        <f t="shared" si="312"/>
        <v>10.455713486522168</v>
      </c>
      <c r="D4959" s="34">
        <f t="shared" si="313"/>
        <v>0.16193835156287092</v>
      </c>
    </row>
    <row r="4960" spans="1:4">
      <c r="A4960" s="7">
        <f t="shared" si="311"/>
        <v>2476.5</v>
      </c>
      <c r="B4960" s="4">
        <f t="shared" si="310"/>
        <v>0.46839073421886201</v>
      </c>
      <c r="C4960" s="4">
        <f t="shared" si="312"/>
        <v>10.461355955368113</v>
      </c>
      <c r="D4960" s="34">
        <f t="shared" si="313"/>
        <v>0.16198634624423836</v>
      </c>
    </row>
    <row r="4961" spans="1:4">
      <c r="A4961" s="7">
        <f t="shared" si="311"/>
        <v>2477</v>
      </c>
      <c r="B4961" s="4">
        <f t="shared" si="310"/>
        <v>0.46850463069217541</v>
      </c>
      <c r="C4961" s="4">
        <f t="shared" si="312"/>
        <v>10.467001203390991</v>
      </c>
      <c r="D4961" s="34">
        <f t="shared" si="313"/>
        <v>0.16203435755963014</v>
      </c>
    </row>
    <row r="4962" spans="1:4">
      <c r="A4962" s="7">
        <f t="shared" si="311"/>
        <v>2477.5</v>
      </c>
      <c r="B4962" s="4">
        <f t="shared" si="310"/>
        <v>0.46861853599992664</v>
      </c>
      <c r="C4962" s="4">
        <f t="shared" si="312"/>
        <v>10.472649231959677</v>
      </c>
      <c r="D4962" s="34">
        <f t="shared" si="313"/>
        <v>0.16208238551515128</v>
      </c>
    </row>
    <row r="4963" spans="1:4">
      <c r="A4963" s="7">
        <f t="shared" si="311"/>
        <v>2478</v>
      </c>
      <c r="B4963" s="4">
        <f t="shared" si="310"/>
        <v>0.46873245014280074</v>
      </c>
      <c r="C4963" s="4">
        <f t="shared" si="312"/>
        <v>10.478300042443715</v>
      </c>
      <c r="D4963" s="34">
        <f t="shared" si="313"/>
        <v>0.16213043011690914</v>
      </c>
    </row>
    <row r="4964" spans="1:4">
      <c r="A4964" s="7">
        <f t="shared" si="311"/>
        <v>2478.5</v>
      </c>
      <c r="B4964" s="4">
        <f t="shared" si="310"/>
        <v>0.46884637312148336</v>
      </c>
      <c r="C4964" s="4">
        <f t="shared" si="312"/>
        <v>10.483953636213331</v>
      </c>
      <c r="D4964" s="34">
        <f t="shared" si="313"/>
        <v>0.16217849137101328</v>
      </c>
    </row>
    <row r="4965" spans="1:4">
      <c r="A4965" s="7">
        <f t="shared" si="311"/>
        <v>2479</v>
      </c>
      <c r="B4965" s="4">
        <f t="shared" si="310"/>
        <v>0.46896030493665974</v>
      </c>
      <c r="C4965" s="4">
        <f t="shared" si="312"/>
        <v>10.489610014639419</v>
      </c>
      <c r="D4965" s="34">
        <f t="shared" si="313"/>
        <v>0.16222656928357571</v>
      </c>
    </row>
    <row r="4966" spans="1:4">
      <c r="A4966" s="7">
        <f t="shared" si="311"/>
        <v>2479.5</v>
      </c>
      <c r="B4966" s="4">
        <f t="shared" si="310"/>
        <v>0.46907424558901512</v>
      </c>
      <c r="C4966" s="4">
        <f t="shared" si="312"/>
        <v>10.495269179093553</v>
      </c>
      <c r="D4966" s="34">
        <f t="shared" si="313"/>
        <v>0.16227466386071066</v>
      </c>
    </row>
    <row r="4967" spans="1:4">
      <c r="A4967" s="7">
        <f t="shared" si="311"/>
        <v>2480</v>
      </c>
      <c r="B4967" s="4">
        <f t="shared" si="310"/>
        <v>0.46918819507923537</v>
      </c>
      <c r="C4967" s="4">
        <f t="shared" si="312"/>
        <v>10.500931130947977</v>
      </c>
      <c r="D4967" s="34">
        <f t="shared" si="313"/>
        <v>0.16232277510853466</v>
      </c>
    </row>
    <row r="4968" spans="1:4">
      <c r="A4968" s="7">
        <f t="shared" si="311"/>
        <v>2480.5</v>
      </c>
      <c r="B4968" s="4">
        <f t="shared" si="310"/>
        <v>0.46930215340800552</v>
      </c>
      <c r="C4968" s="4">
        <f t="shared" si="312"/>
        <v>10.506595871575616</v>
      </c>
      <c r="D4968" s="34">
        <f t="shared" si="313"/>
        <v>0.16237090303316673</v>
      </c>
    </row>
    <row r="4969" spans="1:4">
      <c r="A4969" s="7">
        <f t="shared" si="311"/>
        <v>2481</v>
      </c>
      <c r="B4969" s="4">
        <f t="shared" si="310"/>
        <v>0.46941612057601123</v>
      </c>
      <c r="C4969" s="4">
        <f t="shared" si="312"/>
        <v>10.512263402350079</v>
      </c>
      <c r="D4969" s="34">
        <f t="shared" si="313"/>
        <v>0.16241904764072826</v>
      </c>
    </row>
    <row r="4970" spans="1:4">
      <c r="A4970" s="7">
        <f t="shared" si="311"/>
        <v>2481.5</v>
      </c>
      <c r="B4970" s="4">
        <f t="shared" si="310"/>
        <v>0.46953009658393818</v>
      </c>
      <c r="C4970" s="4">
        <f t="shared" si="312"/>
        <v>10.517933724645625</v>
      </c>
      <c r="D4970" s="34">
        <f t="shared" si="313"/>
        <v>0.16246720893734251</v>
      </c>
    </row>
    <row r="4971" spans="1:4">
      <c r="A4971" s="7">
        <f t="shared" si="311"/>
        <v>2482</v>
      </c>
      <c r="B4971" s="4">
        <f t="shared" si="310"/>
        <v>0.46964408143247249</v>
      </c>
      <c r="C4971" s="4">
        <f t="shared" si="312"/>
        <v>10.523606839837228</v>
      </c>
      <c r="D4971" s="34">
        <f t="shared" si="313"/>
        <v>0.16251538692913556</v>
      </c>
    </row>
    <row r="4972" spans="1:4">
      <c r="A4972" s="7">
        <f t="shared" si="311"/>
        <v>2482.5</v>
      </c>
      <c r="B4972" s="4">
        <f t="shared" si="310"/>
        <v>0.46975807512229917</v>
      </c>
      <c r="C4972" s="4">
        <f t="shared" si="312"/>
        <v>10.529282749300496</v>
      </c>
      <c r="D4972" s="34">
        <f t="shared" si="313"/>
        <v>0.16256358162223547</v>
      </c>
    </row>
    <row r="4973" spans="1:4">
      <c r="A4973" s="7">
        <f t="shared" si="311"/>
        <v>2483</v>
      </c>
      <c r="B4973" s="4">
        <f t="shared" si="310"/>
        <v>0.46987207765410433</v>
      </c>
      <c r="C4973" s="4">
        <f t="shared" si="312"/>
        <v>10.534961454411754</v>
      </c>
      <c r="D4973" s="34">
        <f t="shared" si="313"/>
        <v>0.16261179302277295</v>
      </c>
    </row>
    <row r="4974" spans="1:4">
      <c r="A4974" s="7">
        <f t="shared" si="311"/>
        <v>2483.5</v>
      </c>
      <c r="B4974" s="4">
        <f t="shared" si="310"/>
        <v>0.46998608902857386</v>
      </c>
      <c r="C4974" s="4">
        <f t="shared" si="312"/>
        <v>10.540642956547988</v>
      </c>
      <c r="D4974" s="34">
        <f t="shared" si="313"/>
        <v>0.16266002113688091</v>
      </c>
    </row>
    <row r="4975" spans="1:4">
      <c r="A4975" s="7">
        <f t="shared" si="311"/>
        <v>2484</v>
      </c>
      <c r="B4975" s="4">
        <f t="shared" si="310"/>
        <v>0.47010010924639345</v>
      </c>
      <c r="C4975" s="4">
        <f t="shared" si="312"/>
        <v>10.546327257086844</v>
      </c>
      <c r="D4975" s="34">
        <f t="shared" si="313"/>
        <v>0.16270826597069427</v>
      </c>
    </row>
    <row r="4976" spans="1:4">
      <c r="A4976" s="7">
        <f t="shared" si="311"/>
        <v>2484.5</v>
      </c>
      <c r="B4976" s="4">
        <f t="shared" si="310"/>
        <v>0.47021413830824921</v>
      </c>
      <c r="C4976" s="4">
        <f t="shared" si="312"/>
        <v>10.552014357406691</v>
      </c>
      <c r="D4976" s="34">
        <f t="shared" si="313"/>
        <v>0.16275652753035091</v>
      </c>
    </row>
    <row r="4977" spans="1:4">
      <c r="A4977" s="7">
        <f t="shared" si="311"/>
        <v>2485</v>
      </c>
      <c r="B4977" s="4">
        <f t="shared" si="310"/>
        <v>0.47032817621482725</v>
      </c>
      <c r="C4977" s="4">
        <f t="shared" si="312"/>
        <v>10.557704258886524</v>
      </c>
      <c r="D4977" s="34">
        <f t="shared" si="313"/>
        <v>0.16280480582199028</v>
      </c>
    </row>
    <row r="4978" spans="1:4">
      <c r="A4978" s="7">
        <f t="shared" si="311"/>
        <v>2485.5</v>
      </c>
      <c r="B4978" s="4">
        <f t="shared" si="310"/>
        <v>0.47044222296681348</v>
      </c>
      <c r="C4978" s="4">
        <f t="shared" si="312"/>
        <v>10.563396962906069</v>
      </c>
      <c r="D4978" s="34">
        <f t="shared" si="313"/>
        <v>0.16285310085175492</v>
      </c>
    </row>
    <row r="4979" spans="1:4">
      <c r="A4979" s="7">
        <f t="shared" si="311"/>
        <v>2486</v>
      </c>
      <c r="B4979" s="4">
        <f t="shared" si="310"/>
        <v>0.47055627856489357</v>
      </c>
      <c r="C4979" s="4">
        <f t="shared" si="312"/>
        <v>10.569092470845684</v>
      </c>
      <c r="D4979" s="34">
        <f t="shared" si="313"/>
        <v>0.16290141262578919</v>
      </c>
    </row>
    <row r="4980" spans="1:4">
      <c r="A4980" s="7">
        <f t="shared" si="311"/>
        <v>2486.5</v>
      </c>
      <c r="B4980" s="4">
        <f t="shared" si="310"/>
        <v>0.47067034300975452</v>
      </c>
      <c r="C4980" s="4">
        <f t="shared" si="312"/>
        <v>10.574790784086444</v>
      </c>
      <c r="D4980" s="34">
        <f t="shared" si="313"/>
        <v>0.16294974115023989</v>
      </c>
    </row>
    <row r="4981" spans="1:4">
      <c r="A4981" s="7">
        <f t="shared" si="311"/>
        <v>2487</v>
      </c>
      <c r="B4981" s="4">
        <f t="shared" si="310"/>
        <v>0.47078441630208179</v>
      </c>
      <c r="C4981" s="4">
        <f t="shared" si="312"/>
        <v>10.580491904010085</v>
      </c>
      <c r="D4981" s="34">
        <f t="shared" si="313"/>
        <v>0.16299808643125638</v>
      </c>
    </row>
    <row r="4982" spans="1:4">
      <c r="A4982" s="7">
        <f t="shared" si="311"/>
        <v>2487.5</v>
      </c>
      <c r="B4982" s="4">
        <f t="shared" si="310"/>
        <v>0.47089849844256193</v>
      </c>
      <c r="C4982" s="4">
        <f t="shared" si="312"/>
        <v>10.586195831999028</v>
      </c>
      <c r="D4982" s="34">
        <f t="shared" si="313"/>
        <v>0.16304644847499006</v>
      </c>
    </row>
    <row r="4983" spans="1:4">
      <c r="A4983" s="7">
        <f t="shared" si="311"/>
        <v>2488</v>
      </c>
      <c r="B4983" s="4">
        <f t="shared" si="310"/>
        <v>0.47101258943188151</v>
      </c>
      <c r="C4983" s="4">
        <f t="shared" si="312"/>
        <v>10.591902569436376</v>
      </c>
      <c r="D4983" s="34">
        <f t="shared" si="313"/>
        <v>0.16309482728759475</v>
      </c>
    </row>
    <row r="4984" spans="1:4">
      <c r="A4984" s="7">
        <f t="shared" si="311"/>
        <v>2488.5</v>
      </c>
      <c r="B4984" s="4">
        <f t="shared" si="310"/>
        <v>0.47112668927072643</v>
      </c>
      <c r="C4984" s="4">
        <f t="shared" si="312"/>
        <v>10.597612117705912</v>
      </c>
      <c r="D4984" s="34">
        <f t="shared" si="313"/>
        <v>0.16314322287522676</v>
      </c>
    </row>
    <row r="4985" spans="1:4">
      <c r="A4985" s="7">
        <f t="shared" si="311"/>
        <v>2489</v>
      </c>
      <c r="B4985" s="4">
        <f t="shared" si="310"/>
        <v>0.47124079795978346</v>
      </c>
      <c r="C4985" s="4">
        <f t="shared" si="312"/>
        <v>10.603324478192102</v>
      </c>
      <c r="D4985" s="34">
        <f t="shared" si="313"/>
        <v>0.16319163524404451</v>
      </c>
    </row>
    <row r="4986" spans="1:4">
      <c r="A4986" s="7">
        <f t="shared" si="311"/>
        <v>2489.5</v>
      </c>
      <c r="B4986" s="4">
        <f t="shared" si="310"/>
        <v>0.47135491549973874</v>
      </c>
      <c r="C4986" s="4">
        <f t="shared" si="312"/>
        <v>10.60903965228009</v>
      </c>
      <c r="D4986" s="34">
        <f t="shared" si="313"/>
        <v>0.163240064400209</v>
      </c>
    </row>
    <row r="4987" spans="1:4">
      <c r="A4987" s="7">
        <f t="shared" si="311"/>
        <v>2490</v>
      </c>
      <c r="B4987" s="4">
        <f t="shared" si="310"/>
        <v>0.47146904189127925</v>
      </c>
      <c r="C4987" s="4">
        <f t="shared" si="312"/>
        <v>10.614757641355707</v>
      </c>
      <c r="D4987" s="34">
        <f t="shared" si="313"/>
        <v>0.16328851034988323</v>
      </c>
    </row>
    <row r="4988" spans="1:4">
      <c r="A4988" s="7">
        <f t="shared" si="311"/>
        <v>2490.5</v>
      </c>
      <c r="B4988" s="4">
        <f t="shared" si="310"/>
        <v>0.47158317713509113</v>
      </c>
      <c r="C4988" s="4">
        <f t="shared" si="312"/>
        <v>10.620478446805464</v>
      </c>
      <c r="D4988" s="34">
        <f t="shared" si="313"/>
        <v>0.16333697309923295</v>
      </c>
    </row>
    <row r="4989" spans="1:4">
      <c r="A4989" s="7">
        <f t="shared" si="311"/>
        <v>2491</v>
      </c>
      <c r="B4989" s="4">
        <f t="shared" si="310"/>
        <v>0.47169732123186114</v>
      </c>
      <c r="C4989" s="4">
        <f t="shared" si="312"/>
        <v>10.626202070016555</v>
      </c>
      <c r="D4989" s="34">
        <f t="shared" si="313"/>
        <v>0.16338545265442597</v>
      </c>
    </row>
    <row r="4990" spans="1:4">
      <c r="A4990" s="7">
        <f t="shared" si="311"/>
        <v>2491.5</v>
      </c>
      <c r="B4990" s="4">
        <f t="shared" si="310"/>
        <v>0.47181147418227609</v>
      </c>
      <c r="C4990" s="4">
        <f t="shared" si="312"/>
        <v>10.631928512376859</v>
      </c>
      <c r="D4990" s="34">
        <f t="shared" si="313"/>
        <v>0.1634339490216325</v>
      </c>
    </row>
    <row r="4991" spans="1:4">
      <c r="A4991" s="7">
        <f t="shared" si="311"/>
        <v>2492</v>
      </c>
      <c r="B4991" s="4">
        <f t="shared" si="310"/>
        <v>0.47192563598702253</v>
      </c>
      <c r="C4991" s="4">
        <f t="shared" si="312"/>
        <v>10.637657775274938</v>
      </c>
      <c r="D4991" s="34">
        <f t="shared" si="313"/>
        <v>0.16348246220702517</v>
      </c>
    </row>
    <row r="4992" spans="1:4">
      <c r="A4992" s="7">
        <f t="shared" si="311"/>
        <v>2492.5</v>
      </c>
      <c r="B4992" s="4">
        <f t="shared" si="310"/>
        <v>0.47203980664678746</v>
      </c>
      <c r="C4992" s="4">
        <f t="shared" si="312"/>
        <v>10.643389860100031</v>
      </c>
      <c r="D4992" s="34">
        <f t="shared" si="313"/>
        <v>0.16353099221677872</v>
      </c>
    </row>
    <row r="4993" spans="1:4">
      <c r="A4993" s="7">
        <f t="shared" si="311"/>
        <v>2493</v>
      </c>
      <c r="B4993" s="4">
        <f t="shared" si="310"/>
        <v>0.47215398616225768</v>
      </c>
      <c r="C4993" s="4">
        <f t="shared" si="312"/>
        <v>10.649124768242082</v>
      </c>
      <c r="D4993" s="34">
        <f t="shared" si="313"/>
        <v>0.16357953905707068</v>
      </c>
    </row>
    <row r="4994" spans="1:4">
      <c r="A4994" s="7">
        <f t="shared" si="311"/>
        <v>2493.5</v>
      </c>
      <c r="B4994" s="4">
        <f t="shared" si="310"/>
        <v>0.47226817453411996</v>
      </c>
      <c r="C4994" s="4">
        <f t="shared" si="312"/>
        <v>10.654862501091687</v>
      </c>
      <c r="D4994" s="34">
        <f t="shared" si="313"/>
        <v>0.16362810273408041</v>
      </c>
    </row>
    <row r="4995" spans="1:4">
      <c r="A4995" s="7">
        <f t="shared" si="311"/>
        <v>2494</v>
      </c>
      <c r="B4995" s="4">
        <f t="shared" si="310"/>
        <v>0.4723823717630613</v>
      </c>
      <c r="C4995" s="4">
        <f t="shared" si="312"/>
        <v>10.660603060040163</v>
      </c>
      <c r="D4995" s="34">
        <f t="shared" si="313"/>
        <v>0.1636766832539901</v>
      </c>
    </row>
    <row r="4996" spans="1:4">
      <c r="A4996" s="7">
        <f t="shared" si="311"/>
        <v>2494.5</v>
      </c>
      <c r="B4996" s="4">
        <f t="shared" si="310"/>
        <v>0.47249657784976873</v>
      </c>
      <c r="C4996" s="4">
        <f t="shared" si="312"/>
        <v>10.666346446479476</v>
      </c>
      <c r="D4996" s="34">
        <f t="shared" si="313"/>
        <v>0.16372528062298378</v>
      </c>
    </row>
    <row r="4997" spans="1:4">
      <c r="A4997" s="7">
        <f t="shared" si="311"/>
        <v>2495</v>
      </c>
      <c r="B4997" s="4">
        <f t="shared" si="310"/>
        <v>0.47261079279492924</v>
      </c>
      <c r="C4997" s="4">
        <f t="shared" si="312"/>
        <v>10.672092661802312</v>
      </c>
      <c r="D4997" s="34">
        <f t="shared" si="313"/>
        <v>0.16377389484724836</v>
      </c>
    </row>
    <row r="4998" spans="1:4">
      <c r="A4998" s="7">
        <f t="shared" si="311"/>
        <v>2495.5</v>
      </c>
      <c r="B4998" s="4">
        <f t="shared" si="310"/>
        <v>0.47272501659923005</v>
      </c>
      <c r="C4998" s="4">
        <f t="shared" si="312"/>
        <v>10.677841707402024</v>
      </c>
      <c r="D4998" s="34">
        <f t="shared" si="313"/>
        <v>0.16382252593297275</v>
      </c>
    </row>
    <row r="4999" spans="1:4">
      <c r="A4999" s="7">
        <f t="shared" si="311"/>
        <v>2496</v>
      </c>
      <c r="B4999" s="4">
        <f t="shared" si="310"/>
        <v>0.47283924926335819</v>
      </c>
      <c r="C4999" s="4">
        <f t="shared" si="312"/>
        <v>10.683593584672643</v>
      </c>
      <c r="D4999" s="34">
        <f t="shared" si="313"/>
        <v>0.1638711738863482</v>
      </c>
    </row>
    <row r="5000" spans="1:4">
      <c r="A5000" s="7">
        <f t="shared" si="311"/>
        <v>2496.5</v>
      </c>
      <c r="B5000" s="4">
        <f t="shared" si="310"/>
        <v>0.47295349078800109</v>
      </c>
      <c r="C5000" s="4">
        <f t="shared" si="312"/>
        <v>10.689348295008914</v>
      </c>
      <c r="D5000" s="34">
        <f t="shared" si="313"/>
        <v>0.16391983871356852</v>
      </c>
    </row>
    <row r="5001" spans="1:4">
      <c r="A5001" s="7">
        <f t="shared" si="311"/>
        <v>2497</v>
      </c>
      <c r="B5001" s="4">
        <f t="shared" si="310"/>
        <v>0.47306774117384576</v>
      </c>
      <c r="C5001" s="4">
        <f t="shared" si="312"/>
        <v>10.695105839806235</v>
      </c>
      <c r="D5001" s="34">
        <f t="shared" si="313"/>
        <v>0.16396852042082963</v>
      </c>
    </row>
    <row r="5002" spans="1:4">
      <c r="A5002" s="7">
        <f t="shared" si="311"/>
        <v>2497.5</v>
      </c>
      <c r="B5002" s="4">
        <f t="shared" ref="B5002:B5065" si="314">(EXP($B$3*A5002*10^6))-1</f>
        <v>0.47318200042157965</v>
      </c>
      <c r="C5002" s="4">
        <f t="shared" si="312"/>
        <v>10.70086622046073</v>
      </c>
      <c r="D5002" s="34">
        <f t="shared" si="313"/>
        <v>0.16401721901433017</v>
      </c>
    </row>
    <row r="5003" spans="1:4">
      <c r="A5003" s="7">
        <f t="shared" si="311"/>
        <v>2498</v>
      </c>
      <c r="B5003" s="4">
        <f t="shared" si="314"/>
        <v>0.47329626853189044</v>
      </c>
      <c r="C5003" s="4">
        <f t="shared" si="312"/>
        <v>10.706629438369168</v>
      </c>
      <c r="D5003" s="34">
        <f t="shared" si="313"/>
        <v>0.16406593450027052</v>
      </c>
    </row>
    <row r="5004" spans="1:4">
      <c r="A5004" s="7">
        <f t="shared" si="311"/>
        <v>2498.5</v>
      </c>
      <c r="B5004" s="4">
        <f t="shared" si="314"/>
        <v>0.47341054550546491</v>
      </c>
      <c r="C5004" s="4">
        <f t="shared" si="312"/>
        <v>10.712395494929044</v>
      </c>
      <c r="D5004" s="34">
        <f t="shared" si="313"/>
        <v>0.16411466688485418</v>
      </c>
    </row>
    <row r="5005" spans="1:4">
      <c r="A5005" s="7">
        <f t="shared" si="311"/>
        <v>2499</v>
      </c>
      <c r="B5005" s="4">
        <f t="shared" si="314"/>
        <v>0.47352483134299095</v>
      </c>
      <c r="C5005" s="4">
        <f t="shared" si="312"/>
        <v>10.718164391538521</v>
      </c>
      <c r="D5005" s="34">
        <f t="shared" si="313"/>
        <v>0.16416341617428645</v>
      </c>
    </row>
    <row r="5006" spans="1:4">
      <c r="A5006" s="7">
        <f t="shared" ref="A5006:A5069" si="315">A5005+0.5</f>
        <v>2499.5</v>
      </c>
      <c r="B5006" s="4">
        <f t="shared" si="314"/>
        <v>0.47363912604515623</v>
      </c>
      <c r="C5006" s="4">
        <f t="shared" ref="C5006:C5069" si="316">(EXP($B$4*A5006*10^6))-1</f>
        <v>10.723936129596451</v>
      </c>
      <c r="D5006" s="34">
        <f t="shared" ref="D5006:D5069" si="317">(1/137.88)*(C5006/B5006)</f>
        <v>0.16421218237477508</v>
      </c>
    </row>
    <row r="5007" spans="1:4">
      <c r="A5007" s="7">
        <f t="shared" si="315"/>
        <v>2500</v>
      </c>
      <c r="B5007" s="4">
        <f t="shared" si="314"/>
        <v>0.47375342961264799</v>
      </c>
      <c r="C5007" s="4">
        <f t="shared" si="316"/>
        <v>10.729710710502383</v>
      </c>
      <c r="D5007" s="34">
        <f t="shared" si="317"/>
        <v>0.16426096549253039</v>
      </c>
    </row>
    <row r="5008" spans="1:4">
      <c r="A5008" s="7">
        <f t="shared" si="315"/>
        <v>2500.5</v>
      </c>
      <c r="B5008" s="4">
        <f t="shared" si="314"/>
        <v>0.47386774204615412</v>
      </c>
      <c r="C5008" s="4">
        <f t="shared" si="316"/>
        <v>10.735488135656549</v>
      </c>
      <c r="D5008" s="34">
        <f t="shared" si="317"/>
        <v>0.16430976553376483</v>
      </c>
    </row>
    <row r="5009" spans="1:4">
      <c r="A5009" s="7">
        <f t="shared" si="315"/>
        <v>2501</v>
      </c>
      <c r="B5009" s="4">
        <f t="shared" si="314"/>
        <v>0.47398206334636206</v>
      </c>
      <c r="C5009" s="4">
        <f t="shared" si="316"/>
        <v>10.74126840645987</v>
      </c>
      <c r="D5009" s="34">
        <f t="shared" si="317"/>
        <v>0.16435858250469335</v>
      </c>
    </row>
    <row r="5010" spans="1:4">
      <c r="A5010" s="7">
        <f t="shared" si="315"/>
        <v>2501.5</v>
      </c>
      <c r="B5010" s="4">
        <f t="shared" si="314"/>
        <v>0.47409639351395994</v>
      </c>
      <c r="C5010" s="4">
        <f t="shared" si="316"/>
        <v>10.747051524313971</v>
      </c>
      <c r="D5010" s="34">
        <f t="shared" si="317"/>
        <v>0.1644074164115332</v>
      </c>
    </row>
    <row r="5011" spans="1:4">
      <c r="A5011" s="7">
        <f t="shared" si="315"/>
        <v>2502</v>
      </c>
      <c r="B5011" s="4">
        <f t="shared" si="314"/>
        <v>0.47421073254963519</v>
      </c>
      <c r="C5011" s="4">
        <f t="shared" si="316"/>
        <v>10.752837490621145</v>
      </c>
      <c r="D5011" s="34">
        <f t="shared" si="317"/>
        <v>0.16445626726050402</v>
      </c>
    </row>
    <row r="5012" spans="1:4">
      <c r="A5012" s="7">
        <f t="shared" si="315"/>
        <v>2502.5</v>
      </c>
      <c r="B5012" s="4">
        <f t="shared" si="314"/>
        <v>0.47432508045407595</v>
      </c>
      <c r="C5012" s="4">
        <f t="shared" si="316"/>
        <v>10.758626306784391</v>
      </c>
      <c r="D5012" s="34">
        <f t="shared" si="317"/>
        <v>0.16450513505782771</v>
      </c>
    </row>
    <row r="5013" spans="1:4">
      <c r="A5013" s="7">
        <f t="shared" si="315"/>
        <v>2503</v>
      </c>
      <c r="B5013" s="4">
        <f t="shared" si="314"/>
        <v>0.47443943722797011</v>
      </c>
      <c r="C5013" s="4">
        <f t="shared" si="316"/>
        <v>10.764417974207394</v>
      </c>
      <c r="D5013" s="34">
        <f t="shared" si="317"/>
        <v>0.16455401980972864</v>
      </c>
    </row>
    <row r="5014" spans="1:4">
      <c r="A5014" s="7">
        <f t="shared" si="315"/>
        <v>2503.5</v>
      </c>
      <c r="B5014" s="4">
        <f t="shared" si="314"/>
        <v>0.47455380287200533</v>
      </c>
      <c r="C5014" s="4">
        <f t="shared" si="316"/>
        <v>10.77021249429453</v>
      </c>
      <c r="D5014" s="34">
        <f t="shared" si="317"/>
        <v>0.16460292152243355</v>
      </c>
    </row>
    <row r="5015" spans="1:4">
      <c r="A5015" s="7">
        <f t="shared" si="315"/>
        <v>2504</v>
      </c>
      <c r="B5015" s="4">
        <f t="shared" si="314"/>
        <v>0.47466817738686995</v>
      </c>
      <c r="C5015" s="4">
        <f t="shared" si="316"/>
        <v>10.77600986845087</v>
      </c>
      <c r="D5015" s="34">
        <f t="shared" si="317"/>
        <v>0.1646518402021715</v>
      </c>
    </row>
    <row r="5016" spans="1:4">
      <c r="A5016" s="7">
        <f t="shared" si="315"/>
        <v>2504.5</v>
      </c>
      <c r="B5016" s="4">
        <f t="shared" si="314"/>
        <v>0.47478256077325187</v>
      </c>
      <c r="C5016" s="4">
        <f t="shared" si="316"/>
        <v>10.781810098082172</v>
      </c>
      <c r="D5016" s="34">
        <f t="shared" si="317"/>
        <v>0.1647007758551739</v>
      </c>
    </row>
    <row r="5017" spans="1:4">
      <c r="A5017" s="7">
        <f t="shared" si="315"/>
        <v>2505</v>
      </c>
      <c r="B5017" s="4">
        <f t="shared" si="314"/>
        <v>0.47489695303183921</v>
      </c>
      <c r="C5017" s="4">
        <f t="shared" si="316"/>
        <v>10.787613184594901</v>
      </c>
      <c r="D5017" s="34">
        <f t="shared" si="317"/>
        <v>0.16474972848767475</v>
      </c>
    </row>
    <row r="5018" spans="1:4">
      <c r="A5018" s="7">
        <f t="shared" si="315"/>
        <v>2505.5</v>
      </c>
      <c r="B5018" s="4">
        <f t="shared" si="314"/>
        <v>0.4750113541633203</v>
      </c>
      <c r="C5018" s="4">
        <f t="shared" si="316"/>
        <v>10.793419129396185</v>
      </c>
      <c r="D5018" s="34">
        <f t="shared" si="317"/>
        <v>0.16479869810590986</v>
      </c>
    </row>
    <row r="5019" spans="1:4">
      <c r="A5019" s="7">
        <f t="shared" si="315"/>
        <v>2506</v>
      </c>
      <c r="B5019" s="4">
        <f t="shared" si="314"/>
        <v>0.47512576416838326</v>
      </c>
      <c r="C5019" s="4">
        <f t="shared" si="316"/>
        <v>10.799227933893883</v>
      </c>
      <c r="D5019" s="34">
        <f t="shared" si="317"/>
        <v>0.16484768471611813</v>
      </c>
    </row>
    <row r="5020" spans="1:4">
      <c r="A5020" s="7">
        <f t="shared" si="315"/>
        <v>2506.5</v>
      </c>
      <c r="B5020" s="4">
        <f t="shared" si="314"/>
        <v>0.47524018304771642</v>
      </c>
      <c r="C5020" s="4">
        <f t="shared" si="316"/>
        <v>10.805039599496506</v>
      </c>
      <c r="D5020" s="34">
        <f t="shared" si="317"/>
        <v>0.16489668832454013</v>
      </c>
    </row>
    <row r="5021" spans="1:4">
      <c r="A5021" s="7">
        <f t="shared" si="315"/>
        <v>2507</v>
      </c>
      <c r="B5021" s="4">
        <f t="shared" si="314"/>
        <v>0.47535461080200792</v>
      </c>
      <c r="C5021" s="4">
        <f t="shared" si="316"/>
        <v>10.8108541276133</v>
      </c>
      <c r="D5021" s="34">
        <f t="shared" si="317"/>
        <v>0.1649457089374195</v>
      </c>
    </row>
    <row r="5022" spans="1:4">
      <c r="A5022" s="7">
        <f t="shared" si="315"/>
        <v>2507.5</v>
      </c>
      <c r="B5022" s="4">
        <f t="shared" si="314"/>
        <v>0.47546904743194651</v>
      </c>
      <c r="C5022" s="4">
        <f t="shared" si="316"/>
        <v>10.816671519654182</v>
      </c>
      <c r="D5022" s="34">
        <f t="shared" si="317"/>
        <v>0.16499474656100171</v>
      </c>
    </row>
    <row r="5023" spans="1:4">
      <c r="A5023" s="7">
        <f t="shared" si="315"/>
        <v>2508</v>
      </c>
      <c r="B5023" s="4">
        <f t="shared" si="314"/>
        <v>0.47558349293822033</v>
      </c>
      <c r="C5023" s="4">
        <f t="shared" si="316"/>
        <v>10.822491777029752</v>
      </c>
      <c r="D5023" s="34">
        <f t="shared" si="317"/>
        <v>0.16504380120153467</v>
      </c>
    </row>
    <row r="5024" spans="1:4">
      <c r="A5024" s="7">
        <f t="shared" si="315"/>
        <v>2508.5</v>
      </c>
      <c r="B5024" s="4">
        <f t="shared" si="314"/>
        <v>0.47569794732151793</v>
      </c>
      <c r="C5024" s="4">
        <f t="shared" si="316"/>
        <v>10.828314901151343</v>
      </c>
      <c r="D5024" s="34">
        <f t="shared" si="317"/>
        <v>0.16509287286526908</v>
      </c>
    </row>
    <row r="5025" spans="1:4">
      <c r="A5025" s="7">
        <f t="shared" si="315"/>
        <v>2509</v>
      </c>
      <c r="B5025" s="4">
        <f t="shared" si="314"/>
        <v>0.4758124105825281</v>
      </c>
      <c r="C5025" s="4">
        <f t="shared" si="316"/>
        <v>10.834140893430936</v>
      </c>
      <c r="D5025" s="34">
        <f t="shared" si="317"/>
        <v>0.16514196155845728</v>
      </c>
    </row>
    <row r="5026" spans="1:4">
      <c r="A5026" s="7">
        <f t="shared" si="315"/>
        <v>2509.5</v>
      </c>
      <c r="B5026" s="4">
        <f t="shared" si="314"/>
        <v>0.47592688272193917</v>
      </c>
      <c r="C5026" s="4">
        <f t="shared" si="316"/>
        <v>10.839969755281254</v>
      </c>
      <c r="D5026" s="34">
        <f t="shared" si="317"/>
        <v>0.16519106728735486</v>
      </c>
    </row>
    <row r="5027" spans="1:4">
      <c r="A5027" s="7">
        <f t="shared" si="315"/>
        <v>2510</v>
      </c>
      <c r="B5027" s="4">
        <f t="shared" si="314"/>
        <v>0.47604136374043993</v>
      </c>
      <c r="C5027" s="4">
        <f t="shared" si="316"/>
        <v>10.845801488115674</v>
      </c>
      <c r="D5027" s="34">
        <f t="shared" si="317"/>
        <v>0.16524019005821899</v>
      </c>
    </row>
    <row r="5028" spans="1:4">
      <c r="A5028" s="7">
        <f t="shared" si="315"/>
        <v>2510.5</v>
      </c>
      <c r="B5028" s="4">
        <f t="shared" si="314"/>
        <v>0.47615585363871893</v>
      </c>
      <c r="C5028" s="4">
        <f t="shared" si="316"/>
        <v>10.851636093348301</v>
      </c>
      <c r="D5028" s="34">
        <f t="shared" si="317"/>
        <v>0.16528932987730982</v>
      </c>
    </row>
    <row r="5029" spans="1:4">
      <c r="A5029" s="7">
        <f t="shared" si="315"/>
        <v>2511</v>
      </c>
      <c r="B5029" s="4">
        <f t="shared" si="314"/>
        <v>0.47627035241746518</v>
      </c>
      <c r="C5029" s="4">
        <f t="shared" si="316"/>
        <v>10.85747357239392</v>
      </c>
      <c r="D5029" s="34">
        <f t="shared" si="317"/>
        <v>0.1653384867508895</v>
      </c>
    </row>
    <row r="5030" spans="1:4">
      <c r="A5030" s="7">
        <f t="shared" si="315"/>
        <v>2511.5</v>
      </c>
      <c r="B5030" s="4">
        <f t="shared" si="314"/>
        <v>0.47638486007736747</v>
      </c>
      <c r="C5030" s="4">
        <f t="shared" si="316"/>
        <v>10.863313926668019</v>
      </c>
      <c r="D5030" s="34">
        <f t="shared" si="317"/>
        <v>0.16538766068522268</v>
      </c>
    </row>
    <row r="5031" spans="1:4">
      <c r="A5031" s="7">
        <f t="shared" si="315"/>
        <v>2512</v>
      </c>
      <c r="B5031" s="4">
        <f t="shared" si="314"/>
        <v>0.47649937661911435</v>
      </c>
      <c r="C5031" s="4">
        <f t="shared" si="316"/>
        <v>10.869157157586777</v>
      </c>
      <c r="D5031" s="34">
        <f t="shared" si="317"/>
        <v>0.16543685168657649</v>
      </c>
    </row>
    <row r="5032" spans="1:4">
      <c r="A5032" s="7">
        <f t="shared" si="315"/>
        <v>2512.5</v>
      </c>
      <c r="B5032" s="4">
        <f t="shared" si="314"/>
        <v>0.47661390204339504</v>
      </c>
      <c r="C5032" s="4">
        <f t="shared" si="316"/>
        <v>10.875003266567077</v>
      </c>
      <c r="D5032" s="34">
        <f t="shared" si="317"/>
        <v>0.16548605976122027</v>
      </c>
    </row>
    <row r="5033" spans="1:4">
      <c r="A5033" s="7">
        <f t="shared" si="315"/>
        <v>2513</v>
      </c>
      <c r="B5033" s="4">
        <f t="shared" si="314"/>
        <v>0.47672843635089857</v>
      </c>
      <c r="C5033" s="4">
        <f t="shared" si="316"/>
        <v>10.880852255026499</v>
      </c>
      <c r="D5033" s="34">
        <f t="shared" si="317"/>
        <v>0.16553528491542577</v>
      </c>
    </row>
    <row r="5034" spans="1:4">
      <c r="A5034" s="7">
        <f t="shared" si="315"/>
        <v>2513.5</v>
      </c>
      <c r="B5034" s="4">
        <f t="shared" si="314"/>
        <v>0.47684297954231369</v>
      </c>
      <c r="C5034" s="4">
        <f t="shared" si="316"/>
        <v>10.886704124383316</v>
      </c>
      <c r="D5034" s="34">
        <f t="shared" si="317"/>
        <v>0.16558452715546726</v>
      </c>
    </row>
    <row r="5035" spans="1:4">
      <c r="A5035" s="7">
        <f t="shared" si="315"/>
        <v>2514</v>
      </c>
      <c r="B5035" s="4">
        <f t="shared" si="314"/>
        <v>0.47695753161832966</v>
      </c>
      <c r="C5035" s="4">
        <f t="shared" si="316"/>
        <v>10.892558876056507</v>
      </c>
      <c r="D5035" s="34">
        <f t="shared" si="317"/>
        <v>0.16563378648762131</v>
      </c>
    </row>
    <row r="5036" spans="1:4">
      <c r="A5036" s="7">
        <f t="shared" si="315"/>
        <v>2514.5</v>
      </c>
      <c r="B5036" s="4">
        <f t="shared" si="314"/>
        <v>0.47707209257963568</v>
      </c>
      <c r="C5036" s="4">
        <f t="shared" si="316"/>
        <v>10.898416511465742</v>
      </c>
      <c r="D5036" s="34">
        <f t="shared" si="317"/>
        <v>0.16568306291816673</v>
      </c>
    </row>
    <row r="5037" spans="1:4">
      <c r="A5037" s="7">
        <f t="shared" si="315"/>
        <v>2515</v>
      </c>
      <c r="B5037" s="4">
        <f t="shared" si="314"/>
        <v>0.47718666242692076</v>
      </c>
      <c r="C5037" s="4">
        <f t="shared" si="316"/>
        <v>10.904277032031398</v>
      </c>
      <c r="D5037" s="34">
        <f t="shared" si="317"/>
        <v>0.16573235645338502</v>
      </c>
    </row>
    <row r="5038" spans="1:4">
      <c r="A5038" s="7">
        <f t="shared" si="315"/>
        <v>2515.5</v>
      </c>
      <c r="B5038" s="4">
        <f t="shared" si="314"/>
        <v>0.47730124116087436</v>
      </c>
      <c r="C5038" s="4">
        <f t="shared" si="316"/>
        <v>10.910140439174546</v>
      </c>
      <c r="D5038" s="34">
        <f t="shared" si="317"/>
        <v>0.16578166709955972</v>
      </c>
    </row>
    <row r="5039" spans="1:4">
      <c r="A5039" s="7">
        <f t="shared" si="315"/>
        <v>2516</v>
      </c>
      <c r="B5039" s="4">
        <f t="shared" si="314"/>
        <v>0.47741582878218569</v>
      </c>
      <c r="C5039" s="4">
        <f t="shared" si="316"/>
        <v>10.91600673431696</v>
      </c>
      <c r="D5039" s="34">
        <f t="shared" si="317"/>
        <v>0.16583099486297706</v>
      </c>
    </row>
    <row r="5040" spans="1:4">
      <c r="A5040" s="7">
        <f t="shared" si="315"/>
        <v>2516.5</v>
      </c>
      <c r="B5040" s="4">
        <f t="shared" si="314"/>
        <v>0.47753042529154421</v>
      </c>
      <c r="C5040" s="4">
        <f t="shared" si="316"/>
        <v>10.921875918881108</v>
      </c>
      <c r="D5040" s="34">
        <f t="shared" si="317"/>
        <v>0.16588033974992536</v>
      </c>
    </row>
    <row r="5041" spans="1:4">
      <c r="A5041" s="7">
        <f t="shared" si="315"/>
        <v>2517</v>
      </c>
      <c r="B5041" s="4">
        <f t="shared" si="314"/>
        <v>0.47764503068963893</v>
      </c>
      <c r="C5041" s="4">
        <f t="shared" si="316"/>
        <v>10.927747994290179</v>
      </c>
      <c r="D5041" s="34">
        <f t="shared" si="317"/>
        <v>0.16592970176669589</v>
      </c>
    </row>
    <row r="5042" spans="1:4">
      <c r="A5042" s="7">
        <f t="shared" si="315"/>
        <v>2517.5</v>
      </c>
      <c r="B5042" s="4">
        <f t="shared" si="314"/>
        <v>0.47775964497715973</v>
      </c>
      <c r="C5042" s="4">
        <f t="shared" si="316"/>
        <v>10.933622961968027</v>
      </c>
      <c r="D5042" s="34">
        <f t="shared" si="317"/>
        <v>0.16597908091958144</v>
      </c>
    </row>
    <row r="5043" spans="1:4">
      <c r="A5043" s="7">
        <f t="shared" si="315"/>
        <v>2518</v>
      </c>
      <c r="B5043" s="4">
        <f t="shared" si="314"/>
        <v>0.47787426815479583</v>
      </c>
      <c r="C5043" s="4">
        <f t="shared" si="316"/>
        <v>10.93950082333925</v>
      </c>
      <c r="D5043" s="34">
        <f t="shared" si="317"/>
        <v>0.16602847721487812</v>
      </c>
    </row>
    <row r="5044" spans="1:4">
      <c r="A5044" s="7">
        <f t="shared" si="315"/>
        <v>2518.5</v>
      </c>
      <c r="B5044" s="4">
        <f t="shared" si="314"/>
        <v>0.47798890022323692</v>
      </c>
      <c r="C5044" s="4">
        <f t="shared" si="316"/>
        <v>10.945381579829103</v>
      </c>
      <c r="D5044" s="34">
        <f t="shared" si="317"/>
        <v>0.16607789065888359</v>
      </c>
    </row>
    <row r="5045" spans="1:4">
      <c r="A5045" s="7">
        <f t="shared" si="315"/>
        <v>2519</v>
      </c>
      <c r="B5045" s="4">
        <f t="shared" si="314"/>
        <v>0.47810354118317289</v>
      </c>
      <c r="C5045" s="4">
        <f t="shared" si="316"/>
        <v>10.951265232863582</v>
      </c>
      <c r="D5045" s="34">
        <f t="shared" si="317"/>
        <v>0.16612732125789839</v>
      </c>
    </row>
    <row r="5046" spans="1:4">
      <c r="A5046" s="7">
        <f t="shared" si="315"/>
        <v>2519.5</v>
      </c>
      <c r="B5046" s="4">
        <f t="shared" si="314"/>
        <v>0.47821819103529295</v>
      </c>
      <c r="C5046" s="4">
        <f t="shared" si="316"/>
        <v>10.957151783869373</v>
      </c>
      <c r="D5046" s="34">
        <f t="shared" si="317"/>
        <v>0.16617676901822567</v>
      </c>
    </row>
    <row r="5047" spans="1:4">
      <c r="A5047" s="7">
        <f t="shared" si="315"/>
        <v>2520</v>
      </c>
      <c r="B5047" s="4">
        <f t="shared" si="314"/>
        <v>0.47833284978028701</v>
      </c>
      <c r="C5047" s="4">
        <f t="shared" si="316"/>
        <v>10.963041234273838</v>
      </c>
      <c r="D5047" s="34">
        <f t="shared" si="317"/>
        <v>0.16622623394617017</v>
      </c>
    </row>
    <row r="5048" spans="1:4">
      <c r="A5048" s="7">
        <f t="shared" si="315"/>
        <v>2520.5</v>
      </c>
      <c r="B5048" s="4">
        <f t="shared" si="314"/>
        <v>0.47844751741884495</v>
      </c>
      <c r="C5048" s="4">
        <f t="shared" si="316"/>
        <v>10.968933585505093</v>
      </c>
      <c r="D5048" s="34">
        <f t="shared" si="317"/>
        <v>0.16627571604803995</v>
      </c>
    </row>
    <row r="5049" spans="1:4">
      <c r="A5049" s="7">
        <f t="shared" si="315"/>
        <v>2521</v>
      </c>
      <c r="B5049" s="4">
        <f t="shared" si="314"/>
        <v>0.47856219395165667</v>
      </c>
      <c r="C5049" s="4">
        <f t="shared" si="316"/>
        <v>10.974828838991906</v>
      </c>
      <c r="D5049" s="34">
        <f t="shared" si="317"/>
        <v>0.16632521533014463</v>
      </c>
    </row>
    <row r="5050" spans="1:4">
      <c r="A5050" s="7">
        <f t="shared" si="315"/>
        <v>2521.5</v>
      </c>
      <c r="B5050" s="4">
        <f t="shared" si="314"/>
        <v>0.47867687937941183</v>
      </c>
      <c r="C5050" s="4">
        <f t="shared" si="316"/>
        <v>10.980726996163785</v>
      </c>
      <c r="D5050" s="34">
        <f t="shared" si="317"/>
        <v>0.16637473179879692</v>
      </c>
    </row>
    <row r="5051" spans="1:4">
      <c r="A5051" s="7">
        <f t="shared" si="315"/>
        <v>2522</v>
      </c>
      <c r="B5051" s="4">
        <f t="shared" si="314"/>
        <v>0.47879157370280034</v>
      </c>
      <c r="C5051" s="4">
        <f t="shared" si="316"/>
        <v>10.986628058450927</v>
      </c>
      <c r="D5051" s="34">
        <f t="shared" si="317"/>
        <v>0.16642426546031158</v>
      </c>
    </row>
    <row r="5052" spans="1:4">
      <c r="A5052" s="7">
        <f t="shared" si="315"/>
        <v>2522.5</v>
      </c>
      <c r="B5052" s="4">
        <f t="shared" si="314"/>
        <v>0.47890627692251253</v>
      </c>
      <c r="C5052" s="4">
        <f t="shared" si="316"/>
        <v>10.992532027284236</v>
      </c>
      <c r="D5052" s="34">
        <f t="shared" si="317"/>
        <v>0.1664738163210058</v>
      </c>
    </row>
    <row r="5053" spans="1:4">
      <c r="A5053" s="7">
        <f t="shared" si="315"/>
        <v>2523</v>
      </c>
      <c r="B5053" s="4">
        <f t="shared" si="314"/>
        <v>0.47902098903923807</v>
      </c>
      <c r="C5053" s="4">
        <f t="shared" si="316"/>
        <v>10.99843890409532</v>
      </c>
      <c r="D5053" s="34">
        <f t="shared" si="317"/>
        <v>0.16652338438719921</v>
      </c>
    </row>
    <row r="5054" spans="1:4">
      <c r="A5054" s="7">
        <f t="shared" si="315"/>
        <v>2523.5</v>
      </c>
      <c r="B5054" s="4">
        <f t="shared" si="314"/>
        <v>0.47913571005366706</v>
      </c>
      <c r="C5054" s="4">
        <f t="shared" si="316"/>
        <v>11.00434869031649</v>
      </c>
      <c r="D5054" s="34">
        <f t="shared" si="317"/>
        <v>0.16657296966521384</v>
      </c>
    </row>
    <row r="5055" spans="1:4">
      <c r="A5055" s="7">
        <f t="shared" si="315"/>
        <v>2524</v>
      </c>
      <c r="B5055" s="4">
        <f t="shared" si="314"/>
        <v>0.47925043996649008</v>
      </c>
      <c r="C5055" s="4">
        <f t="shared" si="316"/>
        <v>11.010261387380769</v>
      </c>
      <c r="D5055" s="34">
        <f t="shared" si="317"/>
        <v>0.16662257216137405</v>
      </c>
    </row>
    <row r="5056" spans="1:4">
      <c r="A5056" s="7">
        <f t="shared" si="315"/>
        <v>2524.5</v>
      </c>
      <c r="B5056" s="4">
        <f t="shared" si="314"/>
        <v>0.47936517877839702</v>
      </c>
      <c r="C5056" s="4">
        <f t="shared" si="316"/>
        <v>11.01617699672188</v>
      </c>
      <c r="D5056" s="34">
        <f t="shared" si="317"/>
        <v>0.16667219188200669</v>
      </c>
    </row>
    <row r="5057" spans="1:4">
      <c r="A5057" s="7">
        <f t="shared" si="315"/>
        <v>2525</v>
      </c>
      <c r="B5057" s="4">
        <f t="shared" si="314"/>
        <v>0.4794799264900782</v>
      </c>
      <c r="C5057" s="4">
        <f t="shared" si="316"/>
        <v>11.022095519774252</v>
      </c>
      <c r="D5057" s="34">
        <f t="shared" si="317"/>
        <v>0.16672182883344097</v>
      </c>
    </row>
    <row r="5058" spans="1:4">
      <c r="A5058" s="7">
        <f t="shared" si="315"/>
        <v>2525.5</v>
      </c>
      <c r="B5058" s="4">
        <f t="shared" si="314"/>
        <v>0.47959468310222397</v>
      </c>
      <c r="C5058" s="4">
        <f t="shared" si="316"/>
        <v>11.028016957973026</v>
      </c>
      <c r="D5058" s="34">
        <f t="shared" si="317"/>
        <v>0.16677148302200853</v>
      </c>
    </row>
    <row r="5059" spans="1:4">
      <c r="A5059" s="7">
        <f t="shared" si="315"/>
        <v>2526</v>
      </c>
      <c r="B5059" s="4">
        <f t="shared" si="314"/>
        <v>0.47970944861552467</v>
      </c>
      <c r="C5059" s="4">
        <f t="shared" si="316"/>
        <v>11.033941312754045</v>
      </c>
      <c r="D5059" s="34">
        <f t="shared" si="317"/>
        <v>0.16682115445404341</v>
      </c>
    </row>
    <row r="5060" spans="1:4">
      <c r="A5060" s="7">
        <f t="shared" si="315"/>
        <v>2526.5</v>
      </c>
      <c r="B5060" s="4">
        <f t="shared" si="314"/>
        <v>0.47982422303067063</v>
      </c>
      <c r="C5060" s="4">
        <f t="shared" si="316"/>
        <v>11.039868585553862</v>
      </c>
      <c r="D5060" s="34">
        <f t="shared" si="317"/>
        <v>0.16687084313588207</v>
      </c>
    </row>
    <row r="5061" spans="1:4">
      <c r="A5061" s="7">
        <f t="shared" si="315"/>
        <v>2527</v>
      </c>
      <c r="B5061" s="4">
        <f t="shared" si="314"/>
        <v>0.4799390063483524</v>
      </c>
      <c r="C5061" s="4">
        <f t="shared" si="316"/>
        <v>11.045798777809733</v>
      </c>
      <c r="D5061" s="34">
        <f t="shared" si="317"/>
        <v>0.16692054907386336</v>
      </c>
    </row>
    <row r="5062" spans="1:4">
      <c r="A5062" s="7">
        <f t="shared" si="315"/>
        <v>2527.5</v>
      </c>
      <c r="B5062" s="4">
        <f t="shared" si="314"/>
        <v>0.48005379856926056</v>
      </c>
      <c r="C5062" s="4">
        <f t="shared" si="316"/>
        <v>11.051731890959628</v>
      </c>
      <c r="D5062" s="34">
        <f t="shared" si="317"/>
        <v>0.16697027227432848</v>
      </c>
    </row>
    <row r="5063" spans="1:4">
      <c r="A5063" s="7">
        <f t="shared" si="315"/>
        <v>2528</v>
      </c>
      <c r="B5063" s="4">
        <f t="shared" si="314"/>
        <v>0.48016859969408565</v>
      </c>
      <c r="C5063" s="4">
        <f t="shared" si="316"/>
        <v>11.057667926442221</v>
      </c>
      <c r="D5063" s="34">
        <f t="shared" si="317"/>
        <v>0.16702001274362113</v>
      </c>
    </row>
    <row r="5064" spans="1:4">
      <c r="A5064" s="7">
        <f t="shared" si="315"/>
        <v>2528.5</v>
      </c>
      <c r="B5064" s="4">
        <f t="shared" si="314"/>
        <v>0.48028340972351824</v>
      </c>
      <c r="C5064" s="4">
        <f t="shared" si="316"/>
        <v>11.063606885696892</v>
      </c>
      <c r="D5064" s="34">
        <f t="shared" si="317"/>
        <v>0.16706977048808735</v>
      </c>
    </row>
    <row r="5065" spans="1:4">
      <c r="A5065" s="7">
        <f t="shared" si="315"/>
        <v>2529</v>
      </c>
      <c r="B5065" s="4">
        <f t="shared" si="314"/>
        <v>0.48039822865824933</v>
      </c>
      <c r="C5065" s="4">
        <f t="shared" si="316"/>
        <v>11.069548770163749</v>
      </c>
      <c r="D5065" s="34">
        <f t="shared" si="317"/>
        <v>0.16711954551407573</v>
      </c>
    </row>
    <row r="5066" spans="1:4">
      <c r="A5066" s="7">
        <f t="shared" si="315"/>
        <v>2529.5</v>
      </c>
      <c r="B5066" s="4">
        <f t="shared" ref="B5066:B5129" si="318">(EXP($B$3*A5066*10^6))-1</f>
        <v>0.48051305649896925</v>
      </c>
      <c r="C5066" s="4">
        <f t="shared" si="316"/>
        <v>11.075493581283574</v>
      </c>
      <c r="D5066" s="34">
        <f t="shared" si="317"/>
        <v>0.16716933782793703</v>
      </c>
    </row>
    <row r="5067" spans="1:4">
      <c r="A5067" s="7">
        <f t="shared" si="315"/>
        <v>2530</v>
      </c>
      <c r="B5067" s="4">
        <f t="shared" si="318"/>
        <v>0.48062789324636879</v>
      </c>
      <c r="C5067" s="4">
        <f t="shared" si="316"/>
        <v>11.0814413204979</v>
      </c>
      <c r="D5067" s="34">
        <f t="shared" si="317"/>
        <v>0.16721914743602484</v>
      </c>
    </row>
    <row r="5068" spans="1:4">
      <c r="A5068" s="7">
        <f t="shared" si="315"/>
        <v>2530.5</v>
      </c>
      <c r="B5068" s="4">
        <f t="shared" si="318"/>
        <v>0.48074273890113939</v>
      </c>
      <c r="C5068" s="4">
        <f t="shared" si="316"/>
        <v>11.087391989248927</v>
      </c>
      <c r="D5068" s="34">
        <f t="shared" si="317"/>
        <v>0.16726897434469437</v>
      </c>
    </row>
    <row r="5069" spans="1:4">
      <c r="A5069" s="7">
        <f t="shared" si="315"/>
        <v>2531</v>
      </c>
      <c r="B5069" s="4">
        <f t="shared" si="318"/>
        <v>0.48085759346397139</v>
      </c>
      <c r="C5069" s="4">
        <f t="shared" si="316"/>
        <v>11.093345588979602</v>
      </c>
      <c r="D5069" s="34">
        <f t="shared" si="317"/>
        <v>0.1673188185603042</v>
      </c>
    </row>
    <row r="5070" spans="1:4">
      <c r="A5070" s="7">
        <f t="shared" ref="A5070:A5133" si="319">A5069+0.5</f>
        <v>2531.5</v>
      </c>
      <c r="B5070" s="4">
        <f t="shared" si="318"/>
        <v>0.48097245693555579</v>
      </c>
      <c r="C5070" s="4">
        <f t="shared" ref="C5070:C5133" si="320">(EXP($B$4*A5070*10^6))-1</f>
        <v>11.099302121133571</v>
      </c>
      <c r="D5070" s="34">
        <f t="shared" ref="D5070:D5133" si="321">(1/137.88)*(C5070/B5070)</f>
        <v>0.16736868008921488</v>
      </c>
    </row>
    <row r="5071" spans="1:4">
      <c r="A5071" s="7">
        <f t="shared" si="319"/>
        <v>2532</v>
      </c>
      <c r="B5071" s="4">
        <f t="shared" si="318"/>
        <v>0.48108732931658382</v>
      </c>
      <c r="C5071" s="4">
        <f t="shared" si="320"/>
        <v>11.105261587155171</v>
      </c>
      <c r="D5071" s="34">
        <f t="shared" si="321"/>
        <v>0.16741855893778909</v>
      </c>
    </row>
    <row r="5072" spans="1:4">
      <c r="A5072" s="7">
        <f t="shared" si="319"/>
        <v>2532.5</v>
      </c>
      <c r="B5072" s="4">
        <f t="shared" si="318"/>
        <v>0.48120221060774626</v>
      </c>
      <c r="C5072" s="4">
        <f t="shared" si="320"/>
        <v>11.111223988489488</v>
      </c>
      <c r="D5072" s="34">
        <f t="shared" si="321"/>
        <v>0.16746845511239258</v>
      </c>
    </row>
    <row r="5073" spans="1:4">
      <c r="A5073" s="7">
        <f t="shared" si="319"/>
        <v>2533</v>
      </c>
      <c r="B5073" s="4">
        <f t="shared" si="318"/>
        <v>0.48131710080973455</v>
      </c>
      <c r="C5073" s="4">
        <f t="shared" si="320"/>
        <v>11.117189326582279</v>
      </c>
      <c r="D5073" s="34">
        <f t="shared" si="321"/>
        <v>0.16751836861939279</v>
      </c>
    </row>
    <row r="5074" spans="1:4">
      <c r="A5074" s="7">
        <f t="shared" si="319"/>
        <v>2533.5</v>
      </c>
      <c r="B5074" s="4">
        <f t="shared" si="318"/>
        <v>0.48143199992323993</v>
      </c>
      <c r="C5074" s="4">
        <f t="shared" si="320"/>
        <v>11.123157602880051</v>
      </c>
      <c r="D5074" s="34">
        <f t="shared" si="321"/>
        <v>0.16756829946516011</v>
      </c>
    </row>
    <row r="5075" spans="1:4">
      <c r="A5075" s="7">
        <f t="shared" si="319"/>
        <v>2534</v>
      </c>
      <c r="B5075" s="4">
        <f t="shared" si="318"/>
        <v>0.48154690794895316</v>
      </c>
      <c r="C5075" s="4">
        <f t="shared" si="320"/>
        <v>11.129128818829995</v>
      </c>
      <c r="D5075" s="34">
        <f t="shared" si="321"/>
        <v>0.16761824765606731</v>
      </c>
    </row>
    <row r="5076" spans="1:4">
      <c r="A5076" s="7">
        <f t="shared" si="319"/>
        <v>2534.5</v>
      </c>
      <c r="B5076" s="4">
        <f t="shared" si="318"/>
        <v>0.48166182488756593</v>
      </c>
      <c r="C5076" s="4">
        <f t="shared" si="320"/>
        <v>11.135102975880033</v>
      </c>
      <c r="D5076" s="34">
        <f t="shared" si="321"/>
        <v>0.16766821319848929</v>
      </c>
    </row>
    <row r="5077" spans="1:4">
      <c r="A5077" s="7">
        <f t="shared" si="319"/>
        <v>2535</v>
      </c>
      <c r="B5077" s="4">
        <f t="shared" si="318"/>
        <v>0.48177675073976922</v>
      </c>
      <c r="C5077" s="4">
        <f t="shared" si="320"/>
        <v>11.141080075478786</v>
      </c>
      <c r="D5077" s="34">
        <f t="shared" si="321"/>
        <v>0.1677181960988037</v>
      </c>
    </row>
    <row r="5078" spans="1:4">
      <c r="A5078" s="7">
        <f t="shared" si="319"/>
        <v>2535.5</v>
      </c>
      <c r="B5078" s="4">
        <f t="shared" si="318"/>
        <v>0.48189168550625494</v>
      </c>
      <c r="C5078" s="4">
        <f t="shared" si="320"/>
        <v>11.147060119075601</v>
      </c>
      <c r="D5078" s="34">
        <f t="shared" si="321"/>
        <v>0.16776819636339024</v>
      </c>
    </row>
    <row r="5079" spans="1:4">
      <c r="A5079" s="7">
        <f t="shared" si="319"/>
        <v>2536</v>
      </c>
      <c r="B5079" s="4">
        <f t="shared" si="318"/>
        <v>0.48200662918771409</v>
      </c>
      <c r="C5079" s="4">
        <f t="shared" si="320"/>
        <v>11.15304310812053</v>
      </c>
      <c r="D5079" s="34">
        <f t="shared" si="321"/>
        <v>0.16781821399863142</v>
      </c>
    </row>
    <row r="5080" spans="1:4">
      <c r="A5080" s="7">
        <f t="shared" si="319"/>
        <v>2536.5</v>
      </c>
      <c r="B5080" s="4">
        <f t="shared" si="318"/>
        <v>0.4821215817848381</v>
      </c>
      <c r="C5080" s="4">
        <f t="shared" si="320"/>
        <v>11.159029044064342</v>
      </c>
      <c r="D5080" s="34">
        <f t="shared" si="321"/>
        <v>0.16786824901091199</v>
      </c>
    </row>
    <row r="5081" spans="1:4">
      <c r="A5081" s="7">
        <f t="shared" si="319"/>
        <v>2537</v>
      </c>
      <c r="B5081" s="4">
        <f t="shared" si="318"/>
        <v>0.48223654329831889</v>
      </c>
      <c r="C5081" s="4">
        <f t="shared" si="320"/>
        <v>11.165017928358523</v>
      </c>
      <c r="D5081" s="34">
        <f t="shared" si="321"/>
        <v>0.16791830140661909</v>
      </c>
    </row>
    <row r="5082" spans="1:4">
      <c r="A5082" s="7">
        <f t="shared" si="319"/>
        <v>2537.5</v>
      </c>
      <c r="B5082" s="4">
        <f t="shared" si="318"/>
        <v>0.48235151372884788</v>
      </c>
      <c r="C5082" s="4">
        <f t="shared" si="320"/>
        <v>11.171009762455272</v>
      </c>
      <c r="D5082" s="34">
        <f t="shared" si="321"/>
        <v>0.16796837119214234</v>
      </c>
    </row>
    <row r="5083" spans="1:4">
      <c r="A5083" s="7">
        <f t="shared" si="319"/>
        <v>2538</v>
      </c>
      <c r="B5083" s="4">
        <f t="shared" si="318"/>
        <v>0.48246649307711653</v>
      </c>
      <c r="C5083" s="4">
        <f t="shared" si="320"/>
        <v>11.177004547807503</v>
      </c>
      <c r="D5083" s="34">
        <f t="shared" si="321"/>
        <v>0.16801845837387391</v>
      </c>
    </row>
    <row r="5084" spans="1:4">
      <c r="A5084" s="7">
        <f t="shared" si="319"/>
        <v>2538.5</v>
      </c>
      <c r="B5084" s="4">
        <f t="shared" si="318"/>
        <v>0.48258148134381695</v>
      </c>
      <c r="C5084" s="4">
        <f t="shared" si="320"/>
        <v>11.183002285868843</v>
      </c>
      <c r="D5084" s="34">
        <f t="shared" si="321"/>
        <v>0.16806856295820805</v>
      </c>
    </row>
    <row r="5085" spans="1:4">
      <c r="A5085" s="7">
        <f t="shared" si="319"/>
        <v>2539</v>
      </c>
      <c r="B5085" s="4">
        <f t="shared" si="318"/>
        <v>0.48269647852964059</v>
      </c>
      <c r="C5085" s="4">
        <f t="shared" si="320"/>
        <v>11.189002978093642</v>
      </c>
      <c r="D5085" s="34">
        <f t="shared" si="321"/>
        <v>0.16811868495154184</v>
      </c>
    </row>
    <row r="5086" spans="1:4">
      <c r="A5086" s="7">
        <f t="shared" si="319"/>
        <v>2539.5</v>
      </c>
      <c r="B5086" s="4">
        <f t="shared" si="318"/>
        <v>0.48281148463527956</v>
      </c>
      <c r="C5086" s="4">
        <f t="shared" si="320"/>
        <v>11.195006625936955</v>
      </c>
      <c r="D5086" s="34">
        <f t="shared" si="321"/>
        <v>0.16816882436027444</v>
      </c>
    </row>
    <row r="5087" spans="1:4">
      <c r="A5087" s="7">
        <f t="shared" si="319"/>
        <v>2540</v>
      </c>
      <c r="B5087" s="4">
        <f t="shared" si="318"/>
        <v>0.48292649966142531</v>
      </c>
      <c r="C5087" s="4">
        <f t="shared" si="320"/>
        <v>11.201013230854576</v>
      </c>
      <c r="D5087" s="34">
        <f t="shared" si="321"/>
        <v>0.16821898119080794</v>
      </c>
    </row>
    <row r="5088" spans="1:4">
      <c r="A5088" s="7">
        <f t="shared" si="319"/>
        <v>2540.5</v>
      </c>
      <c r="B5088" s="4">
        <f t="shared" si="318"/>
        <v>0.48304152360877017</v>
      </c>
      <c r="C5088" s="4">
        <f t="shared" si="320"/>
        <v>11.207022794302981</v>
      </c>
      <c r="D5088" s="34">
        <f t="shared" si="321"/>
        <v>0.16826915544954615</v>
      </c>
    </row>
    <row r="5089" spans="1:4">
      <c r="A5089" s="7">
        <f t="shared" si="319"/>
        <v>2541</v>
      </c>
      <c r="B5089" s="4">
        <f t="shared" si="318"/>
        <v>0.48315655647800582</v>
      </c>
      <c r="C5089" s="4">
        <f t="shared" si="320"/>
        <v>11.213035317739402</v>
      </c>
      <c r="D5089" s="34">
        <f t="shared" si="321"/>
        <v>0.16831934714289604</v>
      </c>
    </row>
    <row r="5090" spans="1:4">
      <c r="A5090" s="7">
        <f t="shared" si="319"/>
        <v>2541.5</v>
      </c>
      <c r="B5090" s="4">
        <f t="shared" si="318"/>
        <v>0.48327159826982435</v>
      </c>
      <c r="C5090" s="4">
        <f t="shared" si="320"/>
        <v>11.219050802621753</v>
      </c>
      <c r="D5090" s="34">
        <f t="shared" si="321"/>
        <v>0.16836955627726644</v>
      </c>
    </row>
    <row r="5091" spans="1:4">
      <c r="A5091" s="7">
        <f t="shared" si="319"/>
        <v>2542</v>
      </c>
      <c r="B5091" s="4">
        <f t="shared" si="318"/>
        <v>0.48338664898491812</v>
      </c>
      <c r="C5091" s="4">
        <f t="shared" si="320"/>
        <v>11.225069250408701</v>
      </c>
      <c r="D5091" s="34">
        <f t="shared" si="321"/>
        <v>0.16841978285906903</v>
      </c>
    </row>
    <row r="5092" spans="1:4">
      <c r="A5092" s="7">
        <f t="shared" si="319"/>
        <v>2542.5</v>
      </c>
      <c r="B5092" s="4">
        <f t="shared" si="318"/>
        <v>0.48350170862397901</v>
      </c>
      <c r="C5092" s="4">
        <f t="shared" si="320"/>
        <v>11.2310906625596</v>
      </c>
      <c r="D5092" s="34">
        <f t="shared" si="321"/>
        <v>0.16847002689471757</v>
      </c>
    </row>
    <row r="5093" spans="1:4">
      <c r="A5093" s="7">
        <f t="shared" si="319"/>
        <v>2543</v>
      </c>
      <c r="B5093" s="4">
        <f t="shared" si="318"/>
        <v>0.48361677718769913</v>
      </c>
      <c r="C5093" s="4">
        <f t="shared" si="320"/>
        <v>11.237115040534533</v>
      </c>
      <c r="D5093" s="34">
        <f t="shared" si="321"/>
        <v>0.16852028839062849</v>
      </c>
    </row>
    <row r="5094" spans="1:4">
      <c r="A5094" s="7">
        <f t="shared" si="319"/>
        <v>2543.5</v>
      </c>
      <c r="B5094" s="4">
        <f t="shared" si="318"/>
        <v>0.48373185467677104</v>
      </c>
      <c r="C5094" s="4">
        <f t="shared" si="320"/>
        <v>11.243142385794325</v>
      </c>
      <c r="D5094" s="34">
        <f t="shared" si="321"/>
        <v>0.16857056735322079</v>
      </c>
    </row>
    <row r="5095" spans="1:4">
      <c r="A5095" s="7">
        <f t="shared" si="319"/>
        <v>2544</v>
      </c>
      <c r="B5095" s="4">
        <f t="shared" si="318"/>
        <v>0.48384694109188664</v>
      </c>
      <c r="C5095" s="4">
        <f t="shared" si="320"/>
        <v>11.249172699800479</v>
      </c>
      <c r="D5095" s="34">
        <f t="shared" si="321"/>
        <v>0.16862086378891547</v>
      </c>
    </row>
    <row r="5096" spans="1:4">
      <c r="A5096" s="7">
        <f t="shared" si="319"/>
        <v>2544.5</v>
      </c>
      <c r="B5096" s="4">
        <f t="shared" si="318"/>
        <v>0.4839620364337387</v>
      </c>
      <c r="C5096" s="4">
        <f t="shared" si="320"/>
        <v>11.255205984015259</v>
      </c>
      <c r="D5096" s="34">
        <f t="shared" si="321"/>
        <v>0.16867117770413645</v>
      </c>
    </row>
    <row r="5097" spans="1:4">
      <c r="A5097" s="7">
        <f t="shared" si="319"/>
        <v>2545</v>
      </c>
      <c r="B5097" s="4">
        <f t="shared" si="318"/>
        <v>0.48407714070301933</v>
      </c>
      <c r="C5097" s="4">
        <f t="shared" si="320"/>
        <v>11.261242239901611</v>
      </c>
      <c r="D5097" s="34">
        <f t="shared" si="321"/>
        <v>0.16872150910530961</v>
      </c>
    </row>
    <row r="5098" spans="1:4">
      <c r="A5098" s="7">
        <f t="shared" si="319"/>
        <v>2545.5</v>
      </c>
      <c r="B5098" s="4">
        <f t="shared" si="318"/>
        <v>0.48419225390042109</v>
      </c>
      <c r="C5098" s="4">
        <f t="shared" si="320"/>
        <v>11.267281468923237</v>
      </c>
      <c r="D5098" s="34">
        <f t="shared" si="321"/>
        <v>0.16877185799886377</v>
      </c>
    </row>
    <row r="5099" spans="1:4">
      <c r="A5099" s="7">
        <f t="shared" si="319"/>
        <v>2546</v>
      </c>
      <c r="B5099" s="4">
        <f t="shared" si="318"/>
        <v>0.48430737602663654</v>
      </c>
      <c r="C5099" s="4">
        <f t="shared" si="320"/>
        <v>11.273323672544537</v>
      </c>
      <c r="D5099" s="34">
        <f t="shared" si="321"/>
        <v>0.16882222439122982</v>
      </c>
    </row>
    <row r="5100" spans="1:4">
      <c r="A5100" s="7">
        <f t="shared" si="319"/>
        <v>2546.5</v>
      </c>
      <c r="B5100" s="4">
        <f t="shared" si="318"/>
        <v>0.48442250708235801</v>
      </c>
      <c r="C5100" s="4">
        <f t="shared" si="320"/>
        <v>11.27936885223064</v>
      </c>
      <c r="D5100" s="34">
        <f t="shared" si="321"/>
        <v>0.16887260828884135</v>
      </c>
    </row>
    <row r="5101" spans="1:4">
      <c r="A5101" s="7">
        <f t="shared" si="319"/>
        <v>2547</v>
      </c>
      <c r="B5101" s="4">
        <f t="shared" si="318"/>
        <v>0.48453764706827851</v>
      </c>
      <c r="C5101" s="4">
        <f t="shared" si="320"/>
        <v>11.285417009447393</v>
      </c>
      <c r="D5101" s="34">
        <f t="shared" si="321"/>
        <v>0.16892300969813409</v>
      </c>
    </row>
    <row r="5102" spans="1:4">
      <c r="A5102" s="7">
        <f t="shared" si="319"/>
        <v>2547.5</v>
      </c>
      <c r="B5102" s="4">
        <f t="shared" si="318"/>
        <v>0.48465279598509037</v>
      </c>
      <c r="C5102" s="4">
        <f t="shared" si="320"/>
        <v>11.291468145661371</v>
      </c>
      <c r="D5102" s="34">
        <f t="shared" si="321"/>
        <v>0.16897342862554657</v>
      </c>
    </row>
    <row r="5103" spans="1:4">
      <c r="A5103" s="7">
        <f t="shared" si="319"/>
        <v>2548</v>
      </c>
      <c r="B5103" s="4">
        <f t="shared" si="318"/>
        <v>0.48476795383348659</v>
      </c>
      <c r="C5103" s="4">
        <f t="shared" si="320"/>
        <v>11.297522262339866</v>
      </c>
      <c r="D5103" s="34">
        <f t="shared" si="321"/>
        <v>0.16902386507751943</v>
      </c>
    </row>
    <row r="5104" spans="1:4">
      <c r="A5104" s="7">
        <f t="shared" si="319"/>
        <v>2548.5</v>
      </c>
      <c r="B5104" s="4">
        <f t="shared" si="318"/>
        <v>0.48488312061415972</v>
      </c>
      <c r="C5104" s="4">
        <f t="shared" si="320"/>
        <v>11.303579360950897</v>
      </c>
      <c r="D5104" s="34">
        <f t="shared" si="321"/>
        <v>0.16907431906049611</v>
      </c>
    </row>
    <row r="5105" spans="1:4">
      <c r="A5105" s="7">
        <f t="shared" si="319"/>
        <v>2549</v>
      </c>
      <c r="B5105" s="4">
        <f t="shared" si="318"/>
        <v>0.48499829632780278</v>
      </c>
      <c r="C5105" s="4">
        <f t="shared" si="320"/>
        <v>11.309639442963201</v>
      </c>
      <c r="D5105" s="34">
        <f t="shared" si="321"/>
        <v>0.16912479058092214</v>
      </c>
    </row>
    <row r="5106" spans="1:4">
      <c r="A5106" s="7">
        <f t="shared" si="319"/>
        <v>2549.5</v>
      </c>
      <c r="B5106" s="4">
        <f t="shared" si="318"/>
        <v>0.48511348097510854</v>
      </c>
      <c r="C5106" s="4">
        <f t="shared" si="320"/>
        <v>11.315702509846242</v>
      </c>
      <c r="D5106" s="34">
        <f t="shared" si="321"/>
        <v>0.16917527964524576</v>
      </c>
    </row>
    <row r="5107" spans="1:4">
      <c r="A5107" s="7">
        <f t="shared" si="319"/>
        <v>2550</v>
      </c>
      <c r="B5107" s="4">
        <f t="shared" si="318"/>
        <v>0.48522867455676999</v>
      </c>
      <c r="C5107" s="4">
        <f t="shared" si="320"/>
        <v>11.321768563070206</v>
      </c>
      <c r="D5107" s="34">
        <f t="shared" si="321"/>
        <v>0.16922578625991755</v>
      </c>
    </row>
    <row r="5108" spans="1:4">
      <c r="A5108" s="7">
        <f t="shared" si="319"/>
        <v>2550.5</v>
      </c>
      <c r="B5108" s="4">
        <f t="shared" si="318"/>
        <v>0.48534387707348015</v>
      </c>
      <c r="C5108" s="4">
        <f t="shared" si="320"/>
        <v>11.327837604106005</v>
      </c>
      <c r="D5108" s="34">
        <f t="shared" si="321"/>
        <v>0.16927631043139055</v>
      </c>
    </row>
    <row r="5109" spans="1:4">
      <c r="A5109" s="7">
        <f t="shared" si="319"/>
        <v>2551</v>
      </c>
      <c r="B5109" s="4">
        <f t="shared" si="318"/>
        <v>0.485459088525932</v>
      </c>
      <c r="C5109" s="4">
        <f t="shared" si="320"/>
        <v>11.333909634425275</v>
      </c>
      <c r="D5109" s="34">
        <f t="shared" si="321"/>
        <v>0.16932685216612031</v>
      </c>
    </row>
    <row r="5110" spans="1:4">
      <c r="A5110" s="7">
        <f t="shared" si="319"/>
        <v>2551.5</v>
      </c>
      <c r="B5110" s="4">
        <f t="shared" si="318"/>
        <v>0.48557430891481879</v>
      </c>
      <c r="C5110" s="4">
        <f t="shared" si="320"/>
        <v>11.339984655500372</v>
      </c>
      <c r="D5110" s="34">
        <f t="shared" si="321"/>
        <v>0.16937741147056462</v>
      </c>
    </row>
    <row r="5111" spans="1:4">
      <c r="A5111" s="7">
        <f t="shared" si="319"/>
        <v>2552</v>
      </c>
      <c r="B5111" s="4">
        <f t="shared" si="318"/>
        <v>0.4856895382408335</v>
      </c>
      <c r="C5111" s="4">
        <f t="shared" si="320"/>
        <v>11.346062668804395</v>
      </c>
      <c r="D5111" s="34">
        <f t="shared" si="321"/>
        <v>0.16942798835118422</v>
      </c>
    </row>
    <row r="5112" spans="1:4">
      <c r="A5112" s="7">
        <f t="shared" si="319"/>
        <v>2552.5</v>
      </c>
      <c r="B5112" s="4">
        <f t="shared" si="318"/>
        <v>0.48580477650466958</v>
      </c>
      <c r="C5112" s="4">
        <f t="shared" si="320"/>
        <v>11.352143675811135</v>
      </c>
      <c r="D5112" s="34">
        <f t="shared" si="321"/>
        <v>0.16947858281444161</v>
      </c>
    </row>
    <row r="5113" spans="1:4">
      <c r="A5113" s="7">
        <f t="shared" si="319"/>
        <v>2553</v>
      </c>
      <c r="B5113" s="4">
        <f t="shared" si="318"/>
        <v>0.48592002370701981</v>
      </c>
      <c r="C5113" s="4">
        <f t="shared" si="320"/>
        <v>11.358227677995151</v>
      </c>
      <c r="D5113" s="34">
        <f t="shared" si="321"/>
        <v>0.16952919486680254</v>
      </c>
    </row>
    <row r="5114" spans="1:4">
      <c r="A5114" s="7">
        <f t="shared" si="319"/>
        <v>2553.5</v>
      </c>
      <c r="B5114" s="4">
        <f t="shared" si="318"/>
        <v>0.48603527984857808</v>
      </c>
      <c r="C5114" s="4">
        <f t="shared" si="320"/>
        <v>11.364314676831686</v>
      </c>
      <c r="D5114" s="34">
        <f t="shared" si="321"/>
        <v>0.16957982451473433</v>
      </c>
    </row>
    <row r="5115" spans="1:4">
      <c r="A5115" s="7">
        <f t="shared" si="319"/>
        <v>2554</v>
      </c>
      <c r="B5115" s="4">
        <f t="shared" si="318"/>
        <v>0.48615054493003762</v>
      </c>
      <c r="C5115" s="4">
        <f t="shared" si="320"/>
        <v>11.370404673796747</v>
      </c>
      <c r="D5115" s="34">
        <f t="shared" si="321"/>
        <v>0.16963047176470752</v>
      </c>
    </row>
    <row r="5116" spans="1:4">
      <c r="A5116" s="7">
        <f t="shared" si="319"/>
        <v>2554.5</v>
      </c>
      <c r="B5116" s="4">
        <f t="shared" si="318"/>
        <v>0.48626581895209164</v>
      </c>
      <c r="C5116" s="4">
        <f t="shared" si="320"/>
        <v>11.376497670367041</v>
      </c>
      <c r="D5116" s="34">
        <f t="shared" si="321"/>
        <v>0.16968113662319476</v>
      </c>
    </row>
    <row r="5117" spans="1:4">
      <c r="A5117" s="7">
        <f t="shared" si="319"/>
        <v>2555</v>
      </c>
      <c r="B5117" s="4">
        <f t="shared" si="318"/>
        <v>0.48638110191543382</v>
      </c>
      <c r="C5117" s="4">
        <f t="shared" si="320"/>
        <v>11.382593668020007</v>
      </c>
      <c r="D5117" s="34">
        <f t="shared" si="321"/>
        <v>0.16973181909667104</v>
      </c>
    </row>
    <row r="5118" spans="1:4">
      <c r="A5118" s="7">
        <f t="shared" si="319"/>
        <v>2555.5</v>
      </c>
      <c r="B5118" s="4">
        <f t="shared" si="318"/>
        <v>0.48649639382075738</v>
      </c>
      <c r="C5118" s="4">
        <f t="shared" si="320"/>
        <v>11.388692668233835</v>
      </c>
      <c r="D5118" s="34">
        <f t="shared" si="321"/>
        <v>0.16978251919161433</v>
      </c>
    </row>
    <row r="5119" spans="1:4">
      <c r="A5119" s="7">
        <f t="shared" si="319"/>
        <v>2556</v>
      </c>
      <c r="B5119" s="4">
        <f t="shared" si="318"/>
        <v>0.4866116946687562</v>
      </c>
      <c r="C5119" s="4">
        <f t="shared" si="320"/>
        <v>11.394794672487405</v>
      </c>
      <c r="D5119" s="34">
        <f t="shared" si="321"/>
        <v>0.16983323691450433</v>
      </c>
    </row>
    <row r="5120" spans="1:4">
      <c r="A5120" s="7">
        <f t="shared" si="319"/>
        <v>2556.5</v>
      </c>
      <c r="B5120" s="4">
        <f t="shared" si="318"/>
        <v>0.48672700446012418</v>
      </c>
      <c r="C5120" s="4">
        <f t="shared" si="320"/>
        <v>11.400899682260366</v>
      </c>
      <c r="D5120" s="34">
        <f t="shared" si="321"/>
        <v>0.16988397227182389</v>
      </c>
    </row>
    <row r="5121" spans="1:4">
      <c r="A5121" s="7">
        <f t="shared" si="319"/>
        <v>2557</v>
      </c>
      <c r="B5121" s="4">
        <f t="shared" si="318"/>
        <v>0.48684232319555454</v>
      </c>
      <c r="C5121" s="4">
        <f t="shared" si="320"/>
        <v>11.407007699033054</v>
      </c>
      <c r="D5121" s="34">
        <f t="shared" si="321"/>
        <v>0.16993472527005771</v>
      </c>
    </row>
    <row r="5122" spans="1:4">
      <c r="A5122" s="7">
        <f t="shared" si="319"/>
        <v>2557.5</v>
      </c>
      <c r="B5122" s="4">
        <f t="shared" si="318"/>
        <v>0.48695765087574117</v>
      </c>
      <c r="C5122" s="4">
        <f t="shared" si="320"/>
        <v>11.413118724286571</v>
      </c>
      <c r="D5122" s="34">
        <f t="shared" si="321"/>
        <v>0.16998549591569359</v>
      </c>
    </row>
    <row r="5123" spans="1:4">
      <c r="A5123" s="7">
        <f t="shared" si="319"/>
        <v>2558</v>
      </c>
      <c r="B5123" s="4">
        <f t="shared" si="318"/>
        <v>0.48707298750137795</v>
      </c>
      <c r="C5123" s="4">
        <f t="shared" si="320"/>
        <v>11.419232759502728</v>
      </c>
      <c r="D5123" s="34">
        <f t="shared" si="321"/>
        <v>0.17003628421522129</v>
      </c>
    </row>
    <row r="5124" spans="1:4">
      <c r="A5124" s="7">
        <f t="shared" si="319"/>
        <v>2558.5</v>
      </c>
      <c r="B5124" s="4">
        <f t="shared" si="318"/>
        <v>0.48718833307315856</v>
      </c>
      <c r="C5124" s="4">
        <f t="shared" si="320"/>
        <v>11.425349806164071</v>
      </c>
      <c r="D5124" s="34">
        <f t="shared" si="321"/>
        <v>0.17008709017513332</v>
      </c>
    </row>
    <row r="5125" spans="1:4">
      <c r="A5125" s="7">
        <f t="shared" si="319"/>
        <v>2559</v>
      </c>
      <c r="B5125" s="4">
        <f t="shared" si="318"/>
        <v>0.48730368759177711</v>
      </c>
      <c r="C5125" s="4">
        <f t="shared" si="320"/>
        <v>11.431469865753876</v>
      </c>
      <c r="D5125" s="34">
        <f t="shared" si="321"/>
        <v>0.17013791380192445</v>
      </c>
    </row>
    <row r="5126" spans="1:4">
      <c r="A5126" s="7">
        <f t="shared" si="319"/>
        <v>2559.5</v>
      </c>
      <c r="B5126" s="4">
        <f t="shared" si="318"/>
        <v>0.48741905105792749</v>
      </c>
      <c r="C5126" s="4">
        <f t="shared" si="320"/>
        <v>11.437592939756151</v>
      </c>
      <c r="D5126" s="34">
        <f t="shared" si="321"/>
        <v>0.17018875510209211</v>
      </c>
    </row>
    <row r="5127" spans="1:4">
      <c r="A5127" s="7">
        <f t="shared" si="319"/>
        <v>2560</v>
      </c>
      <c r="B5127" s="4">
        <f t="shared" si="318"/>
        <v>0.4875344234723038</v>
      </c>
      <c r="C5127" s="4">
        <f t="shared" si="320"/>
        <v>11.443719029655631</v>
      </c>
      <c r="D5127" s="34">
        <f t="shared" si="321"/>
        <v>0.17023961408213603</v>
      </c>
    </row>
    <row r="5128" spans="1:4">
      <c r="A5128" s="7">
        <f t="shared" si="319"/>
        <v>2560.5</v>
      </c>
      <c r="B5128" s="4">
        <f t="shared" si="318"/>
        <v>0.48764980483560016</v>
      </c>
      <c r="C5128" s="4">
        <f t="shared" si="320"/>
        <v>11.449848136937785</v>
      </c>
      <c r="D5128" s="34">
        <f t="shared" si="321"/>
        <v>0.17029049074855851</v>
      </c>
    </row>
    <row r="5129" spans="1:4">
      <c r="A5129" s="7">
        <f t="shared" si="319"/>
        <v>2561</v>
      </c>
      <c r="B5129" s="4">
        <f t="shared" si="318"/>
        <v>0.48776519514851024</v>
      </c>
      <c r="C5129" s="4">
        <f t="shared" si="320"/>
        <v>11.455980263088815</v>
      </c>
      <c r="D5129" s="34">
        <f t="shared" si="321"/>
        <v>0.17034138510786445</v>
      </c>
    </row>
    <row r="5130" spans="1:4">
      <c r="A5130" s="7">
        <f t="shared" si="319"/>
        <v>2561.5</v>
      </c>
      <c r="B5130" s="4">
        <f t="shared" ref="B5130:B5193" si="322">(EXP($B$3*A5130*10^6))-1</f>
        <v>0.48788059441172904</v>
      </c>
      <c r="C5130" s="4">
        <f t="shared" si="320"/>
        <v>11.462115409595654</v>
      </c>
      <c r="D5130" s="34">
        <f t="shared" si="321"/>
        <v>0.17039229716656082</v>
      </c>
    </row>
    <row r="5131" spans="1:4">
      <c r="A5131" s="7">
        <f t="shared" si="319"/>
        <v>2562</v>
      </c>
      <c r="B5131" s="4">
        <f t="shared" si="322"/>
        <v>0.48799600262595</v>
      </c>
      <c r="C5131" s="4">
        <f t="shared" si="320"/>
        <v>11.468253577945967</v>
      </c>
      <c r="D5131" s="34">
        <f t="shared" si="321"/>
        <v>0.1704432269311576</v>
      </c>
    </row>
    <row r="5132" spans="1:4">
      <c r="A5132" s="7">
        <f t="shared" si="319"/>
        <v>2562.5</v>
      </c>
      <c r="B5132" s="4">
        <f t="shared" si="322"/>
        <v>0.48811141979186767</v>
      </c>
      <c r="C5132" s="4">
        <f t="shared" si="320"/>
        <v>11.47439476962815</v>
      </c>
      <c r="D5132" s="34">
        <f t="shared" si="321"/>
        <v>0.17049417440816686</v>
      </c>
    </row>
    <row r="5133" spans="1:4">
      <c r="A5133" s="7">
        <f t="shared" si="319"/>
        <v>2563</v>
      </c>
      <c r="B5133" s="4">
        <f t="shared" si="322"/>
        <v>0.48822684591017662</v>
      </c>
      <c r="C5133" s="4">
        <f t="shared" si="320"/>
        <v>11.480538986131334</v>
      </c>
      <c r="D5133" s="34">
        <f t="shared" si="321"/>
        <v>0.17054513960410317</v>
      </c>
    </row>
    <row r="5134" spans="1:4">
      <c r="A5134" s="7">
        <f t="shared" ref="A5134:A5197" si="323">A5133+0.5</f>
        <v>2563.5</v>
      </c>
      <c r="B5134" s="4">
        <f t="shared" si="322"/>
        <v>0.48834228098157095</v>
      </c>
      <c r="C5134" s="4">
        <f t="shared" ref="C5134:C5197" si="324">(EXP($B$4*A5134*10^6))-1</f>
        <v>11.486686228945381</v>
      </c>
      <c r="D5134" s="34">
        <f t="shared" ref="D5134:D5197" si="325">(1/137.88)*(C5134/B5134)</f>
        <v>0.1705961225254837</v>
      </c>
    </row>
    <row r="5135" spans="1:4">
      <c r="A5135" s="7">
        <f t="shared" si="323"/>
        <v>2564</v>
      </c>
      <c r="B5135" s="4">
        <f t="shared" si="322"/>
        <v>0.48845772500674545</v>
      </c>
      <c r="C5135" s="4">
        <f t="shared" si="324"/>
        <v>11.4928364995609</v>
      </c>
      <c r="D5135" s="34">
        <f t="shared" si="325"/>
        <v>0.17064712317882816</v>
      </c>
    </row>
    <row r="5136" spans="1:4">
      <c r="A5136" s="7">
        <f t="shared" si="323"/>
        <v>2564.5</v>
      </c>
      <c r="B5136" s="4">
        <f t="shared" si="322"/>
        <v>0.48857317798639421</v>
      </c>
      <c r="C5136" s="4">
        <f t="shared" si="324"/>
        <v>11.498989799469205</v>
      </c>
      <c r="D5136" s="34">
        <f t="shared" si="325"/>
        <v>0.17069814157065852</v>
      </c>
    </row>
    <row r="5137" spans="1:4">
      <c r="A5137" s="7">
        <f t="shared" si="323"/>
        <v>2565</v>
      </c>
      <c r="B5137" s="4">
        <f t="shared" si="322"/>
        <v>0.48868863992121203</v>
      </c>
      <c r="C5137" s="4">
        <f t="shared" si="324"/>
        <v>11.505146130162386</v>
      </c>
      <c r="D5137" s="34">
        <f t="shared" si="325"/>
        <v>0.17074917770749951</v>
      </c>
    </row>
    <row r="5138" spans="1:4">
      <c r="A5138" s="7">
        <f t="shared" si="323"/>
        <v>2565.5</v>
      </c>
      <c r="B5138" s="4">
        <f t="shared" si="322"/>
        <v>0.48880411081189346</v>
      </c>
      <c r="C5138" s="4">
        <f t="shared" si="324"/>
        <v>11.51130549313322</v>
      </c>
      <c r="D5138" s="34">
        <f t="shared" si="325"/>
        <v>0.1708002315958779</v>
      </c>
    </row>
    <row r="5139" spans="1:4">
      <c r="A5139" s="7">
        <f t="shared" si="323"/>
        <v>2566</v>
      </c>
      <c r="B5139" s="4">
        <f t="shared" si="322"/>
        <v>0.48891959065913326</v>
      </c>
      <c r="C5139" s="4">
        <f t="shared" si="324"/>
        <v>11.517467889875267</v>
      </c>
      <c r="D5139" s="34">
        <f t="shared" si="325"/>
        <v>0.17085130324232353</v>
      </c>
    </row>
    <row r="5140" spans="1:4">
      <c r="A5140" s="7">
        <f t="shared" si="323"/>
        <v>2566.5</v>
      </c>
      <c r="B5140" s="4">
        <f t="shared" si="322"/>
        <v>0.48903507946362601</v>
      </c>
      <c r="C5140" s="4">
        <f t="shared" si="324"/>
        <v>11.523633321882784</v>
      </c>
      <c r="D5140" s="34">
        <f t="shared" si="325"/>
        <v>0.17090239265336821</v>
      </c>
    </row>
    <row r="5141" spans="1:4">
      <c r="A5141" s="7">
        <f t="shared" si="323"/>
        <v>2567</v>
      </c>
      <c r="B5141" s="4">
        <f t="shared" si="322"/>
        <v>0.4891505772260667</v>
      </c>
      <c r="C5141" s="4">
        <f t="shared" si="324"/>
        <v>11.529801790650778</v>
      </c>
      <c r="D5141" s="34">
        <f t="shared" si="325"/>
        <v>0.17095349983554634</v>
      </c>
    </row>
    <row r="5142" spans="1:4">
      <c r="A5142" s="7">
        <f t="shared" si="323"/>
        <v>2567.5</v>
      </c>
      <c r="B5142" s="4">
        <f t="shared" si="322"/>
        <v>0.48926608394714988</v>
      </c>
      <c r="C5142" s="4">
        <f t="shared" si="324"/>
        <v>11.53597329767501</v>
      </c>
      <c r="D5142" s="34">
        <f t="shared" si="325"/>
        <v>0.17100462479539524</v>
      </c>
    </row>
    <row r="5143" spans="1:4">
      <c r="A5143" s="7">
        <f t="shared" si="323"/>
        <v>2568</v>
      </c>
      <c r="B5143" s="4">
        <f t="shared" si="322"/>
        <v>0.48938159962757055</v>
      </c>
      <c r="C5143" s="4">
        <f t="shared" si="324"/>
        <v>11.542147844451943</v>
      </c>
      <c r="D5143" s="34">
        <f t="shared" si="325"/>
        <v>0.17105576753945401</v>
      </c>
    </row>
    <row r="5144" spans="1:4">
      <c r="A5144" s="7">
        <f t="shared" si="323"/>
        <v>2568.5</v>
      </c>
      <c r="B5144" s="4">
        <f t="shared" si="322"/>
        <v>0.48949712426802372</v>
      </c>
      <c r="C5144" s="4">
        <f t="shared" si="324"/>
        <v>11.548325432478816</v>
      </c>
      <c r="D5144" s="34">
        <f t="shared" si="325"/>
        <v>0.17110692807426492</v>
      </c>
    </row>
    <row r="5145" spans="1:4">
      <c r="A5145" s="7">
        <f t="shared" si="323"/>
        <v>2569</v>
      </c>
      <c r="B5145" s="4">
        <f t="shared" si="322"/>
        <v>0.48961265786920416</v>
      </c>
      <c r="C5145" s="4">
        <f t="shared" si="324"/>
        <v>11.554506063253562</v>
      </c>
      <c r="D5145" s="34">
        <f t="shared" si="325"/>
        <v>0.17115810640637213</v>
      </c>
    </row>
    <row r="5146" spans="1:4">
      <c r="A5146" s="7">
        <f t="shared" si="323"/>
        <v>2569.5</v>
      </c>
      <c r="B5146" s="4">
        <f t="shared" si="322"/>
        <v>0.48972820043180754</v>
      </c>
      <c r="C5146" s="4">
        <f t="shared" si="324"/>
        <v>11.560689738274894</v>
      </c>
      <c r="D5146" s="34">
        <f t="shared" si="325"/>
        <v>0.17120930254232261</v>
      </c>
    </row>
    <row r="5147" spans="1:4">
      <c r="A5147" s="7">
        <f t="shared" si="323"/>
        <v>2570</v>
      </c>
      <c r="B5147" s="4">
        <f t="shared" si="322"/>
        <v>0.48984375195652796</v>
      </c>
      <c r="C5147" s="4">
        <f t="shared" si="324"/>
        <v>11.566876459042236</v>
      </c>
      <c r="D5147" s="34">
        <f t="shared" si="325"/>
        <v>0.17126051648866603</v>
      </c>
    </row>
    <row r="5148" spans="1:4">
      <c r="A5148" s="7">
        <f t="shared" si="323"/>
        <v>2570.5</v>
      </c>
      <c r="B5148" s="4">
        <f t="shared" si="322"/>
        <v>0.48995931244406132</v>
      </c>
      <c r="C5148" s="4">
        <f t="shared" si="324"/>
        <v>11.573066227055762</v>
      </c>
      <c r="D5148" s="34">
        <f t="shared" si="325"/>
        <v>0.171311748251954</v>
      </c>
    </row>
    <row r="5149" spans="1:4">
      <c r="A5149" s="7">
        <f t="shared" si="323"/>
        <v>2571</v>
      </c>
      <c r="B5149" s="4">
        <f t="shared" si="322"/>
        <v>0.49007488189510262</v>
      </c>
      <c r="C5149" s="4">
        <f t="shared" si="324"/>
        <v>11.579259043816378</v>
      </c>
      <c r="D5149" s="34">
        <f t="shared" si="325"/>
        <v>0.17136299783874104</v>
      </c>
    </row>
    <row r="5150" spans="1:4">
      <c r="A5150" s="7">
        <f t="shared" si="323"/>
        <v>2571.5</v>
      </c>
      <c r="B5150" s="4">
        <f t="shared" si="322"/>
        <v>0.49019046031034708</v>
      </c>
      <c r="C5150" s="4">
        <f t="shared" si="324"/>
        <v>11.585454910825737</v>
      </c>
      <c r="D5150" s="34">
        <f t="shared" si="325"/>
        <v>0.17141426525558404</v>
      </c>
    </row>
    <row r="5151" spans="1:4">
      <c r="A5151" s="7">
        <f t="shared" si="323"/>
        <v>2572</v>
      </c>
      <c r="B5151" s="4">
        <f t="shared" si="322"/>
        <v>0.49030604769049013</v>
      </c>
      <c r="C5151" s="4">
        <f t="shared" si="324"/>
        <v>11.591653829586226</v>
      </c>
      <c r="D5151" s="34">
        <f t="shared" si="325"/>
        <v>0.17146555050904233</v>
      </c>
    </row>
    <row r="5152" spans="1:4">
      <c r="A5152" s="7">
        <f t="shared" si="323"/>
        <v>2572.5</v>
      </c>
      <c r="B5152" s="4">
        <f t="shared" si="322"/>
        <v>0.49042164403622679</v>
      </c>
      <c r="C5152" s="4">
        <f t="shared" si="324"/>
        <v>11.597855801600973</v>
      </c>
      <c r="D5152" s="34">
        <f t="shared" si="325"/>
        <v>0.17151685360567792</v>
      </c>
    </row>
    <row r="5153" spans="1:4">
      <c r="A5153" s="7">
        <f t="shared" si="323"/>
        <v>2573</v>
      </c>
      <c r="B5153" s="4">
        <f t="shared" si="322"/>
        <v>0.49053724934825316</v>
      </c>
      <c r="C5153" s="4">
        <f t="shared" si="324"/>
        <v>11.604060828373846</v>
      </c>
      <c r="D5153" s="34">
        <f t="shared" si="325"/>
        <v>0.17156817455205489</v>
      </c>
    </row>
    <row r="5154" spans="1:4">
      <c r="A5154" s="7">
        <f t="shared" si="323"/>
        <v>2573.5</v>
      </c>
      <c r="B5154" s="4">
        <f t="shared" si="322"/>
        <v>0.49065286362726379</v>
      </c>
      <c r="C5154" s="4">
        <f t="shared" si="324"/>
        <v>11.610268911409456</v>
      </c>
      <c r="D5154" s="34">
        <f t="shared" si="325"/>
        <v>0.17161951335474043</v>
      </c>
    </row>
    <row r="5155" spans="1:4">
      <c r="A5155" s="7">
        <f t="shared" si="323"/>
        <v>2574</v>
      </c>
      <c r="B5155" s="4">
        <f t="shared" si="322"/>
        <v>0.49076848687395502</v>
      </c>
      <c r="C5155" s="4">
        <f t="shared" si="324"/>
        <v>11.616480052213156</v>
      </c>
      <c r="D5155" s="34">
        <f t="shared" si="325"/>
        <v>0.17167087002030368</v>
      </c>
    </row>
    <row r="5156" spans="1:4">
      <c r="A5156" s="7">
        <f t="shared" si="323"/>
        <v>2574.5</v>
      </c>
      <c r="B5156" s="4">
        <f t="shared" si="322"/>
        <v>0.49088411908902208</v>
      </c>
      <c r="C5156" s="4">
        <f t="shared" si="324"/>
        <v>11.622694252291033</v>
      </c>
      <c r="D5156" s="34">
        <f t="shared" si="325"/>
        <v>0.17172224455531659</v>
      </c>
    </row>
    <row r="5157" spans="1:4">
      <c r="A5157" s="7">
        <f t="shared" si="323"/>
        <v>2575</v>
      </c>
      <c r="B5157" s="4">
        <f t="shared" si="322"/>
        <v>0.49099976027316061</v>
      </c>
      <c r="C5157" s="4">
        <f t="shared" si="324"/>
        <v>11.628911513149927</v>
      </c>
      <c r="D5157" s="34">
        <f t="shared" si="325"/>
        <v>0.17177363696635356</v>
      </c>
    </row>
    <row r="5158" spans="1:4">
      <c r="A5158" s="7">
        <f t="shared" si="323"/>
        <v>2575.5</v>
      </c>
      <c r="B5158" s="4">
        <f t="shared" si="322"/>
        <v>0.4911154104270663</v>
      </c>
      <c r="C5158" s="4">
        <f t="shared" si="324"/>
        <v>11.635131836297404</v>
      </c>
      <c r="D5158" s="34">
        <f t="shared" si="325"/>
        <v>0.17182504725999129</v>
      </c>
    </row>
    <row r="5159" spans="1:4">
      <c r="A5159" s="7">
        <f t="shared" si="323"/>
        <v>2576</v>
      </c>
      <c r="B5159" s="4">
        <f t="shared" si="322"/>
        <v>0.49123106955143503</v>
      </c>
      <c r="C5159" s="4">
        <f t="shared" si="324"/>
        <v>11.641355223241801</v>
      </c>
      <c r="D5159" s="34">
        <f t="shared" si="325"/>
        <v>0.17187647544280932</v>
      </c>
    </row>
    <row r="5160" spans="1:4">
      <c r="A5160" s="7">
        <f t="shared" si="323"/>
        <v>2576.5</v>
      </c>
      <c r="B5160" s="4">
        <f t="shared" si="322"/>
        <v>0.49134673764696246</v>
      </c>
      <c r="C5160" s="4">
        <f t="shared" si="324"/>
        <v>11.647581675492159</v>
      </c>
      <c r="D5160" s="34">
        <f t="shared" si="325"/>
        <v>0.17192792152138933</v>
      </c>
    </row>
    <row r="5161" spans="1:4">
      <c r="A5161" s="7">
        <f t="shared" si="323"/>
        <v>2577</v>
      </c>
      <c r="B5161" s="4">
        <f t="shared" si="322"/>
        <v>0.49146241471434449</v>
      </c>
      <c r="C5161" s="4">
        <f t="shared" si="324"/>
        <v>11.653811194558303</v>
      </c>
      <c r="D5161" s="34">
        <f t="shared" si="325"/>
        <v>0.17197938550231592</v>
      </c>
    </row>
    <row r="5162" spans="1:4">
      <c r="A5162" s="7">
        <f t="shared" si="323"/>
        <v>2577.5</v>
      </c>
      <c r="B5162" s="4">
        <f t="shared" si="322"/>
        <v>0.49157810075427699</v>
      </c>
      <c r="C5162" s="4">
        <f t="shared" si="324"/>
        <v>11.66004378195076</v>
      </c>
      <c r="D5162" s="34">
        <f t="shared" si="325"/>
        <v>0.17203086739217568</v>
      </c>
    </row>
    <row r="5163" spans="1:4">
      <c r="A5163" s="7">
        <f t="shared" si="323"/>
        <v>2578</v>
      </c>
      <c r="B5163" s="4">
        <f t="shared" si="322"/>
        <v>0.49169379576745587</v>
      </c>
      <c r="C5163" s="4">
        <f t="shared" si="324"/>
        <v>11.666279439180839</v>
      </c>
      <c r="D5163" s="34">
        <f t="shared" si="325"/>
        <v>0.17208236719755818</v>
      </c>
    </row>
    <row r="5164" spans="1:4">
      <c r="A5164" s="7">
        <f t="shared" si="323"/>
        <v>2578.5</v>
      </c>
      <c r="B5164" s="4">
        <f t="shared" si="322"/>
        <v>0.49180949975457744</v>
      </c>
      <c r="C5164" s="4">
        <f t="shared" si="324"/>
        <v>11.672518167760579</v>
      </c>
      <c r="D5164" s="34">
        <f t="shared" si="325"/>
        <v>0.1721338849250553</v>
      </c>
    </row>
    <row r="5165" spans="1:4">
      <c r="A5165" s="7">
        <f t="shared" si="323"/>
        <v>2579</v>
      </c>
      <c r="B5165" s="4">
        <f t="shared" si="322"/>
        <v>0.49192521271633738</v>
      </c>
      <c r="C5165" s="4">
        <f t="shared" si="324"/>
        <v>11.678759969202744</v>
      </c>
      <c r="D5165" s="34">
        <f t="shared" si="325"/>
        <v>0.17218542058126124</v>
      </c>
    </row>
    <row r="5166" spans="1:4">
      <c r="A5166" s="7">
        <f t="shared" si="323"/>
        <v>2579.5</v>
      </c>
      <c r="B5166" s="4">
        <f t="shared" si="322"/>
        <v>0.49204093465343224</v>
      </c>
      <c r="C5166" s="4">
        <f t="shared" si="324"/>
        <v>11.685004845020883</v>
      </c>
      <c r="D5166" s="34">
        <f t="shared" si="325"/>
        <v>0.17223697417277306</v>
      </c>
    </row>
    <row r="5167" spans="1:4">
      <c r="A5167" s="7">
        <f t="shared" si="323"/>
        <v>2580</v>
      </c>
      <c r="B5167" s="4">
        <f t="shared" si="322"/>
        <v>0.49215666556655768</v>
      </c>
      <c r="C5167" s="4">
        <f t="shared" si="324"/>
        <v>11.691252796729245</v>
      </c>
      <c r="D5167" s="34">
        <f t="shared" si="325"/>
        <v>0.17228854570619001</v>
      </c>
    </row>
    <row r="5168" spans="1:4">
      <c r="A5168" s="7">
        <f t="shared" si="323"/>
        <v>2580.5</v>
      </c>
      <c r="B5168" s="4">
        <f t="shared" si="322"/>
        <v>0.49227240545641004</v>
      </c>
      <c r="C5168" s="4">
        <f t="shared" si="324"/>
        <v>11.697503825842873</v>
      </c>
      <c r="D5168" s="34">
        <f t="shared" si="325"/>
        <v>0.17234013518811436</v>
      </c>
    </row>
    <row r="5169" spans="1:4">
      <c r="A5169" s="7">
        <f t="shared" si="323"/>
        <v>2581</v>
      </c>
      <c r="B5169" s="4">
        <f t="shared" si="322"/>
        <v>0.4923881543236861</v>
      </c>
      <c r="C5169" s="4">
        <f t="shared" si="324"/>
        <v>11.703757933877506</v>
      </c>
      <c r="D5169" s="34">
        <f t="shared" si="325"/>
        <v>0.17239174262514995</v>
      </c>
    </row>
    <row r="5170" spans="1:4">
      <c r="A5170" s="7">
        <f t="shared" si="323"/>
        <v>2581.5</v>
      </c>
      <c r="B5170" s="4">
        <f t="shared" si="322"/>
        <v>0.49250391216908174</v>
      </c>
      <c r="C5170" s="4">
        <f t="shared" si="324"/>
        <v>11.710015122349674</v>
      </c>
      <c r="D5170" s="34">
        <f t="shared" si="325"/>
        <v>0.17244336802390411</v>
      </c>
    </row>
    <row r="5171" spans="1:4">
      <c r="A5171" s="7">
        <f t="shared" si="323"/>
        <v>2582</v>
      </c>
      <c r="B5171" s="4">
        <f t="shared" si="322"/>
        <v>0.49261967899329351</v>
      </c>
      <c r="C5171" s="4">
        <f t="shared" si="324"/>
        <v>11.71627539277663</v>
      </c>
      <c r="D5171" s="34">
        <f t="shared" si="325"/>
        <v>0.17249501139098622</v>
      </c>
    </row>
    <row r="5172" spans="1:4">
      <c r="A5172" s="7">
        <f t="shared" si="323"/>
        <v>2582.5</v>
      </c>
      <c r="B5172" s="4">
        <f t="shared" si="322"/>
        <v>0.49273545479701775</v>
      </c>
      <c r="C5172" s="4">
        <f t="shared" si="324"/>
        <v>11.722538746676378</v>
      </c>
      <c r="D5172" s="34">
        <f t="shared" si="325"/>
        <v>0.17254667273300819</v>
      </c>
    </row>
    <row r="5173" spans="1:4">
      <c r="A5173" s="7">
        <f t="shared" si="323"/>
        <v>2583</v>
      </c>
      <c r="B5173" s="4">
        <f t="shared" si="322"/>
        <v>0.49285123958095101</v>
      </c>
      <c r="C5173" s="4">
        <f t="shared" si="324"/>
        <v>11.728805185567669</v>
      </c>
      <c r="D5173" s="34">
        <f t="shared" si="325"/>
        <v>0.17259835205658453</v>
      </c>
    </row>
    <row r="5174" spans="1:4">
      <c r="A5174" s="7">
        <f t="shared" si="323"/>
        <v>2583.5</v>
      </c>
      <c r="B5174" s="4">
        <f t="shared" si="322"/>
        <v>0.49296703334579006</v>
      </c>
      <c r="C5174" s="4">
        <f t="shared" si="324"/>
        <v>11.735074710970009</v>
      </c>
      <c r="D5174" s="34">
        <f t="shared" si="325"/>
        <v>0.17265004936833214</v>
      </c>
    </row>
    <row r="5175" spans="1:4">
      <c r="A5175" s="7">
        <f t="shared" si="323"/>
        <v>2584</v>
      </c>
      <c r="B5175" s="4">
        <f t="shared" si="322"/>
        <v>0.49308283609223102</v>
      </c>
      <c r="C5175" s="4">
        <f t="shared" si="324"/>
        <v>11.741347324403645</v>
      </c>
      <c r="D5175" s="34">
        <f t="shared" si="325"/>
        <v>0.17270176467487069</v>
      </c>
    </row>
    <row r="5176" spans="1:4">
      <c r="A5176" s="7">
        <f t="shared" si="323"/>
        <v>2584.5</v>
      </c>
      <c r="B5176" s="4">
        <f t="shared" si="322"/>
        <v>0.49319864782097111</v>
      </c>
      <c r="C5176" s="4">
        <f t="shared" si="324"/>
        <v>11.747623027389572</v>
      </c>
      <c r="D5176" s="34">
        <f t="shared" si="325"/>
        <v>0.17275349798282194</v>
      </c>
    </row>
    <row r="5177" spans="1:4">
      <c r="A5177" s="7">
        <f t="shared" si="323"/>
        <v>2585</v>
      </c>
      <c r="B5177" s="4">
        <f t="shared" si="322"/>
        <v>0.49331446853270644</v>
      </c>
      <c r="C5177" s="4">
        <f t="shared" si="324"/>
        <v>11.753901821449542</v>
      </c>
      <c r="D5177" s="34">
        <f t="shared" si="325"/>
        <v>0.17280524929881072</v>
      </c>
    </row>
    <row r="5178" spans="1:4">
      <c r="A5178" s="7">
        <f t="shared" si="323"/>
        <v>2585.5</v>
      </c>
      <c r="B5178" s="4">
        <f t="shared" si="322"/>
        <v>0.49343029822813445</v>
      </c>
      <c r="C5178" s="4">
        <f t="shared" si="324"/>
        <v>11.760183708106052</v>
      </c>
      <c r="D5178" s="34">
        <f t="shared" si="325"/>
        <v>0.17285701862946387</v>
      </c>
    </row>
    <row r="5179" spans="1:4">
      <c r="A5179" s="7">
        <f t="shared" si="323"/>
        <v>2586</v>
      </c>
      <c r="B5179" s="4">
        <f t="shared" si="322"/>
        <v>0.49354613690795146</v>
      </c>
      <c r="C5179" s="4">
        <f t="shared" si="324"/>
        <v>11.766468688882346</v>
      </c>
      <c r="D5179" s="34">
        <f t="shared" si="325"/>
        <v>0.17290880598141106</v>
      </c>
    </row>
    <row r="5180" spans="1:4">
      <c r="A5180" s="7">
        <f t="shared" si="323"/>
        <v>2586.5</v>
      </c>
      <c r="B5180" s="4">
        <f t="shared" si="322"/>
        <v>0.49366198457285448</v>
      </c>
      <c r="C5180" s="4">
        <f t="shared" si="324"/>
        <v>11.772756765302422</v>
      </c>
      <c r="D5180" s="34">
        <f t="shared" si="325"/>
        <v>0.17296061136128438</v>
      </c>
    </row>
    <row r="5181" spans="1:4">
      <c r="A5181" s="7">
        <f t="shared" si="323"/>
        <v>2587</v>
      </c>
      <c r="B5181" s="4">
        <f t="shared" si="322"/>
        <v>0.49377784122354051</v>
      </c>
      <c r="C5181" s="4">
        <f t="shared" si="324"/>
        <v>11.779047938891029</v>
      </c>
      <c r="D5181" s="34">
        <f t="shared" si="325"/>
        <v>0.17301243477571845</v>
      </c>
    </row>
    <row r="5182" spans="1:4">
      <c r="A5182" s="7">
        <f t="shared" si="323"/>
        <v>2587.5</v>
      </c>
      <c r="B5182" s="4">
        <f t="shared" si="322"/>
        <v>0.49389370686070677</v>
      </c>
      <c r="C5182" s="4">
        <f t="shared" si="324"/>
        <v>11.785342211173658</v>
      </c>
      <c r="D5182" s="34">
        <f t="shared" si="325"/>
        <v>0.17306427623135021</v>
      </c>
    </row>
    <row r="5183" spans="1:4">
      <c r="A5183" s="7">
        <f t="shared" si="323"/>
        <v>2588</v>
      </c>
      <c r="B5183" s="4">
        <f t="shared" si="322"/>
        <v>0.49400958148504981</v>
      </c>
      <c r="C5183" s="4">
        <f t="shared" si="324"/>
        <v>11.791639583676579</v>
      </c>
      <c r="D5183" s="34">
        <f t="shared" si="325"/>
        <v>0.17311613573481976</v>
      </c>
    </row>
    <row r="5184" spans="1:4">
      <c r="A5184" s="7">
        <f t="shared" si="323"/>
        <v>2588.5</v>
      </c>
      <c r="B5184" s="4">
        <f t="shared" si="322"/>
        <v>0.49412546509726685</v>
      </c>
      <c r="C5184" s="4">
        <f t="shared" si="324"/>
        <v>11.797940057926768</v>
      </c>
      <c r="D5184" s="34">
        <f t="shared" si="325"/>
        <v>0.17316801329276893</v>
      </c>
    </row>
    <row r="5185" spans="1:4">
      <c r="A5185" s="7">
        <f t="shared" si="323"/>
        <v>2589</v>
      </c>
      <c r="B5185" s="4">
        <f t="shared" si="322"/>
        <v>0.49424135769805533</v>
      </c>
      <c r="C5185" s="4">
        <f t="shared" si="324"/>
        <v>11.804243635452005</v>
      </c>
      <c r="D5185" s="34">
        <f t="shared" si="325"/>
        <v>0.17321990891184263</v>
      </c>
    </row>
    <row r="5186" spans="1:4">
      <c r="A5186" s="7">
        <f t="shared" si="323"/>
        <v>2589.5</v>
      </c>
      <c r="B5186" s="4">
        <f t="shared" si="322"/>
        <v>0.49435725928811225</v>
      </c>
      <c r="C5186" s="4">
        <f t="shared" si="324"/>
        <v>11.810550317780777</v>
      </c>
      <c r="D5186" s="34">
        <f t="shared" si="325"/>
        <v>0.17327182259868795</v>
      </c>
    </row>
    <row r="5187" spans="1:4">
      <c r="A5187" s="7">
        <f t="shared" si="323"/>
        <v>2590</v>
      </c>
      <c r="B5187" s="4">
        <f t="shared" si="322"/>
        <v>0.49447316986813483</v>
      </c>
      <c r="C5187" s="4">
        <f t="shared" si="324"/>
        <v>11.816860106442345</v>
      </c>
      <c r="D5187" s="34">
        <f t="shared" si="325"/>
        <v>0.17332375435995476</v>
      </c>
    </row>
    <row r="5188" spans="1:4">
      <c r="A5188" s="7">
        <f t="shared" si="323"/>
        <v>2590.5</v>
      </c>
      <c r="B5188" s="4">
        <f t="shared" si="322"/>
        <v>0.49458908943882052</v>
      </c>
      <c r="C5188" s="4">
        <f t="shared" si="324"/>
        <v>11.823173002966737</v>
      </c>
      <c r="D5188" s="34">
        <f t="shared" si="325"/>
        <v>0.17337570420229542</v>
      </c>
    </row>
    <row r="5189" spans="1:4">
      <c r="A5189" s="7">
        <f t="shared" si="323"/>
        <v>2591</v>
      </c>
      <c r="B5189" s="4">
        <f t="shared" si="322"/>
        <v>0.49470501800086653</v>
      </c>
      <c r="C5189" s="4">
        <f t="shared" si="324"/>
        <v>11.829489008884698</v>
      </c>
      <c r="D5189" s="34">
        <f t="shared" si="325"/>
        <v>0.17342767213236454</v>
      </c>
    </row>
    <row r="5190" spans="1:4">
      <c r="A5190" s="7">
        <f t="shared" si="323"/>
        <v>2591.5</v>
      </c>
      <c r="B5190" s="4">
        <f t="shared" si="322"/>
        <v>0.4948209555549703</v>
      </c>
      <c r="C5190" s="4">
        <f t="shared" si="324"/>
        <v>11.83580812572777</v>
      </c>
      <c r="D5190" s="34">
        <f t="shared" si="325"/>
        <v>0.17347965815681984</v>
      </c>
    </row>
    <row r="5191" spans="1:4">
      <c r="A5191" s="7">
        <f t="shared" si="323"/>
        <v>2592</v>
      </c>
      <c r="B5191" s="4">
        <f t="shared" si="322"/>
        <v>0.4949369021018295</v>
      </c>
      <c r="C5191" s="4">
        <f t="shared" si="324"/>
        <v>11.842130355028205</v>
      </c>
      <c r="D5191" s="34">
        <f t="shared" si="325"/>
        <v>0.17353166228232075</v>
      </c>
    </row>
    <row r="5192" spans="1:4">
      <c r="A5192" s="7">
        <f t="shared" si="323"/>
        <v>2592.5</v>
      </c>
      <c r="B5192" s="4">
        <f t="shared" si="322"/>
        <v>0.49505285764214157</v>
      </c>
      <c r="C5192" s="4">
        <f t="shared" si="324"/>
        <v>11.848455698319055</v>
      </c>
      <c r="D5192" s="34">
        <f t="shared" si="325"/>
        <v>0.17358368451553013</v>
      </c>
    </row>
    <row r="5193" spans="1:4">
      <c r="A5193" s="7">
        <f t="shared" si="323"/>
        <v>2593</v>
      </c>
      <c r="B5193" s="4">
        <f t="shared" si="322"/>
        <v>0.49516882217660374</v>
      </c>
      <c r="C5193" s="4">
        <f t="shared" si="324"/>
        <v>11.854784157134082</v>
      </c>
      <c r="D5193" s="34">
        <f t="shared" si="325"/>
        <v>0.17363572486311271</v>
      </c>
    </row>
    <row r="5194" spans="1:4">
      <c r="A5194" s="7">
        <f t="shared" si="323"/>
        <v>2593.5</v>
      </c>
      <c r="B5194" s="4">
        <f t="shared" ref="B5194:B5257" si="326">(EXP($B$3*A5194*10^6))-1</f>
        <v>0.4952847957059141</v>
      </c>
      <c r="C5194" s="4">
        <f t="shared" si="324"/>
        <v>11.861115733007843</v>
      </c>
      <c r="D5194" s="34">
        <f t="shared" si="325"/>
        <v>0.17368778333173607</v>
      </c>
    </row>
    <row r="5195" spans="1:4">
      <c r="A5195" s="7">
        <f t="shared" si="323"/>
        <v>2594</v>
      </c>
      <c r="B5195" s="4">
        <f t="shared" si="326"/>
        <v>0.49540077823077033</v>
      </c>
      <c r="C5195" s="4">
        <f t="shared" si="324"/>
        <v>11.867450427475628</v>
      </c>
      <c r="D5195" s="34">
        <f t="shared" si="325"/>
        <v>0.17373985992807017</v>
      </c>
    </row>
    <row r="5196" spans="1:4">
      <c r="A5196" s="7">
        <f t="shared" si="323"/>
        <v>2594.5</v>
      </c>
      <c r="B5196" s="4">
        <f t="shared" si="326"/>
        <v>0.49551676975186965</v>
      </c>
      <c r="C5196" s="4">
        <f t="shared" si="324"/>
        <v>11.873788242073486</v>
      </c>
      <c r="D5196" s="34">
        <f t="shared" si="325"/>
        <v>0.17379195465878772</v>
      </c>
    </row>
    <row r="5197" spans="1:4">
      <c r="A5197" s="7">
        <f t="shared" si="323"/>
        <v>2595</v>
      </c>
      <c r="B5197" s="4">
        <f t="shared" si="326"/>
        <v>0.49563277026991059</v>
      </c>
      <c r="C5197" s="4">
        <f t="shared" si="324"/>
        <v>11.88012917833823</v>
      </c>
      <c r="D5197" s="34">
        <f t="shared" si="325"/>
        <v>0.17384406753056364</v>
      </c>
    </row>
    <row r="5198" spans="1:4">
      <c r="A5198" s="7">
        <f t="shared" ref="A5198:A5261" si="327">A5197+0.5</f>
        <v>2595.5</v>
      </c>
      <c r="B5198" s="4">
        <f t="shared" si="326"/>
        <v>0.49574877978559062</v>
      </c>
      <c r="C5198" s="4">
        <f t="shared" ref="C5198:C5261" si="328">(EXP($B$4*A5198*10^6))-1</f>
        <v>11.886473237807422</v>
      </c>
      <c r="D5198" s="34">
        <f t="shared" ref="D5198:D5261" si="329">(1/137.88)*(C5198/B5198)</f>
        <v>0.17389619855007568</v>
      </c>
    </row>
    <row r="5199" spans="1:4">
      <c r="A5199" s="7">
        <f t="shared" si="327"/>
        <v>2596</v>
      </c>
      <c r="B5199" s="4">
        <f t="shared" si="326"/>
        <v>0.49586479829960739</v>
      </c>
      <c r="C5199" s="4">
        <f t="shared" si="328"/>
        <v>11.892820422019385</v>
      </c>
      <c r="D5199" s="34">
        <f t="shared" si="329"/>
        <v>0.17394834772400411</v>
      </c>
    </row>
    <row r="5200" spans="1:4">
      <c r="A5200" s="7">
        <f t="shared" si="327"/>
        <v>2596.5</v>
      </c>
      <c r="B5200" s="4">
        <f t="shared" si="326"/>
        <v>0.49598082581265945</v>
      </c>
      <c r="C5200" s="4">
        <f t="shared" si="328"/>
        <v>11.8991707325132</v>
      </c>
      <c r="D5200" s="34">
        <f t="shared" si="329"/>
        <v>0.17400051505903144</v>
      </c>
    </row>
    <row r="5201" spans="1:4">
      <c r="A5201" s="7">
        <f t="shared" si="327"/>
        <v>2597</v>
      </c>
      <c r="B5201" s="4">
        <f t="shared" si="326"/>
        <v>0.49609686232544425</v>
      </c>
      <c r="C5201" s="4">
        <f t="shared" si="328"/>
        <v>11.905524170828707</v>
      </c>
      <c r="D5201" s="34">
        <f t="shared" si="329"/>
        <v>0.17405270056184319</v>
      </c>
    </row>
    <row r="5202" spans="1:4">
      <c r="A5202" s="7">
        <f t="shared" si="327"/>
        <v>2597.5</v>
      </c>
      <c r="B5202" s="4">
        <f t="shared" si="326"/>
        <v>0.49621290783866034</v>
      </c>
      <c r="C5202" s="4">
        <f t="shared" si="328"/>
        <v>11.9118807385065</v>
      </c>
      <c r="D5202" s="34">
        <f t="shared" si="329"/>
        <v>0.17410490423912692</v>
      </c>
    </row>
    <row r="5203" spans="1:4">
      <c r="A5203" s="7">
        <f t="shared" si="327"/>
        <v>2598</v>
      </c>
      <c r="B5203" s="4">
        <f t="shared" si="326"/>
        <v>0.49632896235300561</v>
      </c>
      <c r="C5203" s="4">
        <f t="shared" si="328"/>
        <v>11.918240437087938</v>
      </c>
      <c r="D5203" s="34">
        <f t="shared" si="329"/>
        <v>0.17415712609757314</v>
      </c>
    </row>
    <row r="5204" spans="1:4">
      <c r="A5204" s="7">
        <f t="shared" si="327"/>
        <v>2598.5</v>
      </c>
      <c r="B5204" s="4">
        <f t="shared" si="326"/>
        <v>0.49644502586917794</v>
      </c>
      <c r="C5204" s="4">
        <f t="shared" si="328"/>
        <v>11.924603268115133</v>
      </c>
      <c r="D5204" s="34">
        <f t="shared" si="329"/>
        <v>0.17420936614387483</v>
      </c>
    </row>
    <row r="5205" spans="1:4">
      <c r="A5205" s="7">
        <f t="shared" si="327"/>
        <v>2599</v>
      </c>
      <c r="B5205" s="4">
        <f t="shared" si="326"/>
        <v>0.49656109838787632</v>
      </c>
      <c r="C5205" s="4">
        <f t="shared" si="328"/>
        <v>11.930969233130959</v>
      </c>
      <c r="D5205" s="34">
        <f t="shared" si="329"/>
        <v>0.17426162438472717</v>
      </c>
    </row>
    <row r="5206" spans="1:4">
      <c r="A5206" s="7">
        <f t="shared" si="327"/>
        <v>2599.5</v>
      </c>
      <c r="B5206" s="4">
        <f t="shared" si="326"/>
        <v>0.49667717990979821</v>
      </c>
      <c r="C5206" s="4">
        <f t="shared" si="328"/>
        <v>11.937338333679048</v>
      </c>
      <c r="D5206" s="34">
        <f t="shared" si="329"/>
        <v>0.17431390082682835</v>
      </c>
    </row>
    <row r="5207" spans="1:4">
      <c r="A5207" s="7">
        <f t="shared" si="327"/>
        <v>2600</v>
      </c>
      <c r="B5207" s="4">
        <f t="shared" si="326"/>
        <v>0.49679327043564259</v>
      </c>
      <c r="C5207" s="4">
        <f t="shared" si="328"/>
        <v>11.943710571303809</v>
      </c>
      <c r="D5207" s="34">
        <f t="shared" si="329"/>
        <v>0.17436619547687895</v>
      </c>
    </row>
    <row r="5208" spans="1:4">
      <c r="A5208" s="7">
        <f t="shared" si="327"/>
        <v>2600.5</v>
      </c>
      <c r="B5208" s="4">
        <f t="shared" si="326"/>
        <v>0.49690936996610735</v>
      </c>
      <c r="C5208" s="4">
        <f t="shared" si="328"/>
        <v>11.950085947550376</v>
      </c>
      <c r="D5208" s="34">
        <f t="shared" si="329"/>
        <v>0.17441850834158187</v>
      </c>
    </row>
    <row r="5209" spans="1:4">
      <c r="A5209" s="7">
        <f t="shared" si="327"/>
        <v>2601</v>
      </c>
      <c r="B5209" s="4">
        <f t="shared" si="326"/>
        <v>0.49702547850189127</v>
      </c>
      <c r="C5209" s="4">
        <f t="shared" si="328"/>
        <v>11.956464463964686</v>
      </c>
      <c r="D5209" s="34">
        <f t="shared" si="329"/>
        <v>0.17447083942764299</v>
      </c>
    </row>
    <row r="5210" spans="1:4">
      <c r="A5210" s="7">
        <f t="shared" si="327"/>
        <v>2601.5</v>
      </c>
      <c r="B5210" s="4">
        <f t="shared" si="326"/>
        <v>0.4971415960436929</v>
      </c>
      <c r="C5210" s="4">
        <f t="shared" si="328"/>
        <v>11.962846122093403</v>
      </c>
      <c r="D5210" s="34">
        <f t="shared" si="329"/>
        <v>0.17452318874177025</v>
      </c>
    </row>
    <row r="5211" spans="1:4">
      <c r="A5211" s="7">
        <f t="shared" si="327"/>
        <v>2602</v>
      </c>
      <c r="B5211" s="4">
        <f t="shared" si="326"/>
        <v>0.49725772259221057</v>
      </c>
      <c r="C5211" s="4">
        <f t="shared" si="328"/>
        <v>11.969230923483964</v>
      </c>
      <c r="D5211" s="34">
        <f t="shared" si="329"/>
        <v>0.17457555629067448</v>
      </c>
    </row>
    <row r="5212" spans="1:4">
      <c r="A5212" s="7">
        <f t="shared" si="327"/>
        <v>2602.5</v>
      </c>
      <c r="B5212" s="4">
        <f t="shared" si="326"/>
        <v>0.49737385814814283</v>
      </c>
      <c r="C5212" s="4">
        <f t="shared" si="328"/>
        <v>11.975618869684592</v>
      </c>
      <c r="D5212" s="34">
        <f t="shared" si="329"/>
        <v>0.17462794208106924</v>
      </c>
    </row>
    <row r="5213" spans="1:4">
      <c r="A5213" s="7">
        <f t="shared" si="327"/>
        <v>2603</v>
      </c>
      <c r="B5213" s="4">
        <f t="shared" si="326"/>
        <v>0.49749000271218868</v>
      </c>
      <c r="C5213" s="4">
        <f t="shared" si="328"/>
        <v>11.982009962244224</v>
      </c>
      <c r="D5213" s="34">
        <f t="shared" si="329"/>
        <v>0.17468034611966984</v>
      </c>
    </row>
    <row r="5214" spans="1:4">
      <c r="A5214" s="7">
        <f t="shared" si="327"/>
        <v>2603.5</v>
      </c>
      <c r="B5214" s="4">
        <f t="shared" si="326"/>
        <v>0.49760615628504645</v>
      </c>
      <c r="C5214" s="4">
        <f t="shared" si="328"/>
        <v>11.98840420271261</v>
      </c>
      <c r="D5214" s="34">
        <f t="shared" si="329"/>
        <v>0.17473276841319524</v>
      </c>
    </row>
    <row r="5215" spans="1:4">
      <c r="A5215" s="7">
        <f t="shared" si="327"/>
        <v>2604</v>
      </c>
      <c r="B5215" s="4">
        <f t="shared" si="326"/>
        <v>0.49772231886741536</v>
      </c>
      <c r="C5215" s="4">
        <f t="shared" si="328"/>
        <v>11.994801592640222</v>
      </c>
      <c r="D5215" s="34">
        <f t="shared" si="329"/>
        <v>0.17478520896836591</v>
      </c>
    </row>
    <row r="5216" spans="1:4">
      <c r="A5216" s="7">
        <f t="shared" si="327"/>
        <v>2604.5</v>
      </c>
      <c r="B5216" s="4">
        <f t="shared" si="326"/>
        <v>0.49783849045999373</v>
      </c>
      <c r="C5216" s="4">
        <f t="shared" si="328"/>
        <v>12.001202133578335</v>
      </c>
      <c r="D5216" s="34">
        <f t="shared" si="329"/>
        <v>0.17483766779190588</v>
      </c>
    </row>
    <row r="5217" spans="1:4">
      <c r="A5217" s="7">
        <f t="shared" si="327"/>
        <v>2605</v>
      </c>
      <c r="B5217" s="4">
        <f t="shared" si="326"/>
        <v>0.49795467106348079</v>
      </c>
      <c r="C5217" s="4">
        <f t="shared" si="328"/>
        <v>12.007605827078944</v>
      </c>
      <c r="D5217" s="34">
        <f t="shared" si="329"/>
        <v>0.17489014489054072</v>
      </c>
    </row>
    <row r="5218" spans="1:4">
      <c r="A5218" s="7">
        <f t="shared" si="327"/>
        <v>2605.5</v>
      </c>
      <c r="B5218" s="4">
        <f t="shared" si="326"/>
        <v>0.49807086067857553</v>
      </c>
      <c r="C5218" s="4">
        <f t="shared" si="328"/>
        <v>12.01401267469485</v>
      </c>
      <c r="D5218" s="34">
        <f t="shared" si="329"/>
        <v>0.17494264027099932</v>
      </c>
    </row>
    <row r="5219" spans="1:4">
      <c r="A5219" s="7">
        <f t="shared" si="327"/>
        <v>2606</v>
      </c>
      <c r="B5219" s="4">
        <f t="shared" si="326"/>
        <v>0.49818705930597651</v>
      </c>
      <c r="C5219" s="4">
        <f t="shared" si="328"/>
        <v>12.020422677979594</v>
      </c>
      <c r="D5219" s="34">
        <f t="shared" si="329"/>
        <v>0.17499515394001292</v>
      </c>
    </row>
    <row r="5220" spans="1:4">
      <c r="A5220" s="7">
        <f t="shared" si="327"/>
        <v>2606.5</v>
      </c>
      <c r="B5220" s="4">
        <f t="shared" si="326"/>
        <v>0.49830326694638338</v>
      </c>
      <c r="C5220" s="4">
        <f t="shared" si="328"/>
        <v>12.026835838487491</v>
      </c>
      <c r="D5220" s="34">
        <f t="shared" si="329"/>
        <v>0.1750476859043151</v>
      </c>
    </row>
    <row r="5221" spans="1:4">
      <c r="A5221" s="7">
        <f t="shared" si="327"/>
        <v>2607</v>
      </c>
      <c r="B5221" s="4">
        <f t="shared" si="326"/>
        <v>0.49841948360049471</v>
      </c>
      <c r="C5221" s="4">
        <f t="shared" si="328"/>
        <v>12.033252157773617</v>
      </c>
      <c r="D5221" s="34">
        <f t="shared" si="329"/>
        <v>0.17510023617064233</v>
      </c>
    </row>
    <row r="5222" spans="1:4">
      <c r="A5222" s="7">
        <f t="shared" si="327"/>
        <v>2607.5</v>
      </c>
      <c r="B5222" s="4">
        <f t="shared" si="326"/>
        <v>0.49853570926900992</v>
      </c>
      <c r="C5222" s="4">
        <f t="shared" si="328"/>
        <v>12.039671637393818</v>
      </c>
      <c r="D5222" s="34">
        <f t="shared" si="329"/>
        <v>0.17515280474573339</v>
      </c>
    </row>
    <row r="5223" spans="1:4">
      <c r="A5223" s="7">
        <f t="shared" si="327"/>
        <v>2608</v>
      </c>
      <c r="B5223" s="4">
        <f t="shared" si="326"/>
        <v>0.49865194395262824</v>
      </c>
      <c r="C5223" s="4">
        <f t="shared" si="328"/>
        <v>12.046094278904702</v>
      </c>
      <c r="D5223" s="34">
        <f t="shared" si="329"/>
        <v>0.1752053916363297</v>
      </c>
    </row>
    <row r="5224" spans="1:4">
      <c r="A5224" s="7">
        <f t="shared" si="327"/>
        <v>2608.5</v>
      </c>
      <c r="B5224" s="4">
        <f t="shared" si="326"/>
        <v>0.49876818765204867</v>
      </c>
      <c r="C5224" s="4">
        <f t="shared" si="328"/>
        <v>12.052520083863651</v>
      </c>
      <c r="D5224" s="34">
        <f t="shared" si="329"/>
        <v>0.17525799684917542</v>
      </c>
    </row>
    <row r="5225" spans="1:4">
      <c r="A5225" s="7">
        <f t="shared" si="327"/>
        <v>2609</v>
      </c>
      <c r="B5225" s="4">
        <f t="shared" si="326"/>
        <v>0.49888444036797086</v>
      </c>
      <c r="C5225" s="4">
        <f t="shared" si="328"/>
        <v>12.058949053828806</v>
      </c>
      <c r="D5225" s="34">
        <f t="shared" si="329"/>
        <v>0.17531062039101691</v>
      </c>
    </row>
    <row r="5226" spans="1:4">
      <c r="A5226" s="7">
        <f t="shared" si="327"/>
        <v>2609.5</v>
      </c>
      <c r="B5226" s="4">
        <f t="shared" si="326"/>
        <v>0.49900070210109382</v>
      </c>
      <c r="C5226" s="4">
        <f t="shared" si="328"/>
        <v>12.06538119035908</v>
      </c>
      <c r="D5226" s="34">
        <f t="shared" si="329"/>
        <v>0.17536326226860349</v>
      </c>
    </row>
    <row r="5227" spans="1:4">
      <c r="A5227" s="7">
        <f t="shared" si="327"/>
        <v>2610</v>
      </c>
      <c r="B5227" s="4">
        <f t="shared" si="326"/>
        <v>0.4991169728521172</v>
      </c>
      <c r="C5227" s="4">
        <f t="shared" si="328"/>
        <v>12.071816495014152</v>
      </c>
      <c r="D5227" s="34">
        <f t="shared" si="329"/>
        <v>0.17541592248868676</v>
      </c>
    </row>
    <row r="5228" spans="1:4">
      <c r="A5228" s="7">
        <f t="shared" si="327"/>
        <v>2610.5</v>
      </c>
      <c r="B5228" s="4">
        <f t="shared" si="326"/>
        <v>0.49923325262174068</v>
      </c>
      <c r="C5228" s="4">
        <f t="shared" si="328"/>
        <v>12.078254969354472</v>
      </c>
      <c r="D5228" s="34">
        <f t="shared" si="329"/>
        <v>0.17546860105802098</v>
      </c>
    </row>
    <row r="5229" spans="1:4">
      <c r="A5229" s="7">
        <f t="shared" si="327"/>
        <v>2611</v>
      </c>
      <c r="B5229" s="4">
        <f t="shared" si="326"/>
        <v>0.49934954141066346</v>
      </c>
      <c r="C5229" s="4">
        <f t="shared" si="328"/>
        <v>12.084696614941256</v>
      </c>
      <c r="D5229" s="34">
        <f t="shared" si="329"/>
        <v>0.17552129798336308</v>
      </c>
    </row>
    <row r="5230" spans="1:4">
      <c r="A5230" s="7">
        <f t="shared" si="327"/>
        <v>2611.5</v>
      </c>
      <c r="B5230" s="4">
        <f t="shared" si="326"/>
        <v>0.49946583921958521</v>
      </c>
      <c r="C5230" s="4">
        <f t="shared" si="328"/>
        <v>12.091141433336482</v>
      </c>
      <c r="D5230" s="34">
        <f t="shared" si="329"/>
        <v>0.17557401327147229</v>
      </c>
    </row>
    <row r="5231" spans="1:4">
      <c r="A5231" s="7">
        <f t="shared" si="327"/>
        <v>2612</v>
      </c>
      <c r="B5231" s="4">
        <f t="shared" si="326"/>
        <v>0.49958214604920559</v>
      </c>
      <c r="C5231" s="4">
        <f t="shared" si="328"/>
        <v>12.097589426102925</v>
      </c>
      <c r="D5231" s="34">
        <f t="shared" si="329"/>
        <v>0.17562674692911093</v>
      </c>
    </row>
    <row r="5232" spans="1:4">
      <c r="A5232" s="7">
        <f t="shared" si="327"/>
        <v>2612.5</v>
      </c>
      <c r="B5232" s="4">
        <f t="shared" si="326"/>
        <v>0.49969846190022427</v>
      </c>
      <c r="C5232" s="4">
        <f t="shared" si="328"/>
        <v>12.104040594804083</v>
      </c>
      <c r="D5232" s="34">
        <f t="shared" si="329"/>
        <v>0.17567949896304319</v>
      </c>
    </row>
    <row r="5233" spans="1:4">
      <c r="A5233" s="7">
        <f t="shared" si="327"/>
        <v>2613</v>
      </c>
      <c r="B5233" s="4">
        <f t="shared" si="326"/>
        <v>0.49981478677334112</v>
      </c>
      <c r="C5233" s="4">
        <f t="shared" si="328"/>
        <v>12.110494941004276</v>
      </c>
      <c r="D5233" s="34">
        <f t="shared" si="329"/>
        <v>0.17573226938003647</v>
      </c>
    </row>
    <row r="5234" spans="1:4">
      <c r="A5234" s="7">
        <f t="shared" si="327"/>
        <v>2613.5</v>
      </c>
      <c r="B5234" s="4">
        <f t="shared" si="326"/>
        <v>0.49993112066925582</v>
      </c>
      <c r="C5234" s="4">
        <f t="shared" si="328"/>
        <v>12.116952466268554</v>
      </c>
      <c r="D5234" s="34">
        <f t="shared" si="329"/>
        <v>0.17578505818686035</v>
      </c>
    </row>
    <row r="5235" spans="1:4">
      <c r="A5235" s="7">
        <f t="shared" si="327"/>
        <v>2614</v>
      </c>
      <c r="B5235" s="4">
        <f t="shared" si="326"/>
        <v>0.50004746358866825</v>
      </c>
      <c r="C5235" s="4">
        <f t="shared" si="328"/>
        <v>12.123413172162751</v>
      </c>
      <c r="D5235" s="34">
        <f t="shared" si="329"/>
        <v>0.17583786539028706</v>
      </c>
    </row>
    <row r="5236" spans="1:4">
      <c r="A5236" s="7">
        <f t="shared" si="327"/>
        <v>2614.5</v>
      </c>
      <c r="B5236" s="4">
        <f t="shared" si="326"/>
        <v>0.50016381553227829</v>
      </c>
      <c r="C5236" s="4">
        <f t="shared" si="328"/>
        <v>12.12987706025349</v>
      </c>
      <c r="D5236" s="34">
        <f t="shared" si="329"/>
        <v>0.17589069099709168</v>
      </c>
    </row>
    <row r="5237" spans="1:4">
      <c r="A5237" s="7">
        <f t="shared" si="327"/>
        <v>2615</v>
      </c>
      <c r="B5237" s="4">
        <f t="shared" si="326"/>
        <v>0.50028017650078604</v>
      </c>
      <c r="C5237" s="4">
        <f t="shared" si="328"/>
        <v>12.13634413210813</v>
      </c>
      <c r="D5237" s="34">
        <f t="shared" si="329"/>
        <v>0.1759435350140513</v>
      </c>
    </row>
    <row r="5238" spans="1:4">
      <c r="A5238" s="7">
        <f t="shared" si="327"/>
        <v>2615.5</v>
      </c>
      <c r="B5238" s="4">
        <f t="shared" si="326"/>
        <v>0.5003965464948914</v>
      </c>
      <c r="C5238" s="4">
        <f t="shared" si="328"/>
        <v>12.142814389294843</v>
      </c>
      <c r="D5238" s="34">
        <f t="shared" si="329"/>
        <v>0.17599639744794632</v>
      </c>
    </row>
    <row r="5239" spans="1:4">
      <c r="A5239" s="7">
        <f t="shared" si="327"/>
        <v>2616</v>
      </c>
      <c r="B5239" s="4">
        <f t="shared" si="326"/>
        <v>0.50051292551529447</v>
      </c>
      <c r="C5239" s="4">
        <f t="shared" si="328"/>
        <v>12.14928783338253</v>
      </c>
      <c r="D5239" s="34">
        <f t="shared" si="329"/>
        <v>0.17604927830555897</v>
      </c>
    </row>
    <row r="5240" spans="1:4">
      <c r="A5240" s="7">
        <f t="shared" si="327"/>
        <v>2616.5</v>
      </c>
      <c r="B5240" s="4">
        <f t="shared" si="326"/>
        <v>0.50062931356269535</v>
      </c>
      <c r="C5240" s="4">
        <f t="shared" si="328"/>
        <v>12.155764465940905</v>
      </c>
      <c r="D5240" s="34">
        <f t="shared" si="329"/>
        <v>0.17610217759367472</v>
      </c>
    </row>
    <row r="5241" spans="1:4">
      <c r="A5241" s="7">
        <f t="shared" si="327"/>
        <v>2617</v>
      </c>
      <c r="B5241" s="4">
        <f t="shared" si="326"/>
        <v>0.50074571063779438</v>
      </c>
      <c r="C5241" s="4">
        <f t="shared" si="328"/>
        <v>12.162244288540432</v>
      </c>
      <c r="D5241" s="34">
        <f t="shared" si="329"/>
        <v>0.17615509531908116</v>
      </c>
    </row>
    <row r="5242" spans="1:4">
      <c r="A5242" s="7">
        <f t="shared" si="327"/>
        <v>2617.5</v>
      </c>
      <c r="B5242" s="4">
        <f t="shared" si="326"/>
        <v>0.50086211674129144</v>
      </c>
      <c r="C5242" s="4">
        <f t="shared" si="328"/>
        <v>12.168727302752352</v>
      </c>
      <c r="D5242" s="34">
        <f t="shared" si="329"/>
        <v>0.17620803148856876</v>
      </c>
    </row>
    <row r="5243" spans="1:4">
      <c r="A5243" s="7">
        <f t="shared" si="327"/>
        <v>2618</v>
      </c>
      <c r="B5243" s="4">
        <f t="shared" si="326"/>
        <v>0.5009785318738873</v>
      </c>
      <c r="C5243" s="4">
        <f t="shared" si="328"/>
        <v>12.175213510148682</v>
      </c>
      <c r="D5243" s="34">
        <f t="shared" si="329"/>
        <v>0.17626098610893023</v>
      </c>
    </row>
    <row r="5244" spans="1:4">
      <c r="A5244" s="7">
        <f t="shared" si="327"/>
        <v>2618.5</v>
      </c>
      <c r="B5244" s="4">
        <f t="shared" si="326"/>
        <v>0.50109495603628185</v>
      </c>
      <c r="C5244" s="4">
        <f t="shared" si="328"/>
        <v>12.181702912302216</v>
      </c>
      <c r="D5244" s="34">
        <f t="shared" si="329"/>
        <v>0.17631395918696136</v>
      </c>
    </row>
    <row r="5245" spans="1:4">
      <c r="A5245" s="7">
        <f t="shared" si="327"/>
        <v>2619</v>
      </c>
      <c r="B5245" s="4">
        <f t="shared" si="326"/>
        <v>0.50121138922917585</v>
      </c>
      <c r="C5245" s="4">
        <f t="shared" si="328"/>
        <v>12.188195510786521</v>
      </c>
      <c r="D5245" s="34">
        <f t="shared" si="329"/>
        <v>0.17636695072946007</v>
      </c>
    </row>
    <row r="5246" spans="1:4">
      <c r="A5246" s="7">
        <f t="shared" si="327"/>
        <v>2619.5</v>
      </c>
      <c r="B5246" s="4">
        <f t="shared" si="326"/>
        <v>0.50132783145326965</v>
      </c>
      <c r="C5246" s="4">
        <f t="shared" si="328"/>
        <v>12.194691307175923</v>
      </c>
      <c r="D5246" s="34">
        <f t="shared" si="329"/>
        <v>0.17641996074322688</v>
      </c>
    </row>
    <row r="5247" spans="1:4">
      <c r="A5247" s="7">
        <f t="shared" si="327"/>
        <v>2620</v>
      </c>
      <c r="B5247" s="4">
        <f t="shared" si="326"/>
        <v>0.50144428270926356</v>
      </c>
      <c r="C5247" s="4">
        <f t="shared" si="328"/>
        <v>12.201190303045555</v>
      </c>
      <c r="D5247" s="34">
        <f t="shared" si="329"/>
        <v>0.17647298923506538</v>
      </c>
    </row>
    <row r="5248" spans="1:4">
      <c r="A5248" s="7">
        <f t="shared" si="327"/>
        <v>2620.5</v>
      </c>
      <c r="B5248" s="4">
        <f t="shared" si="326"/>
        <v>0.50156074299785836</v>
      </c>
      <c r="C5248" s="4">
        <f t="shared" si="328"/>
        <v>12.207692499971305</v>
      </c>
      <c r="D5248" s="34">
        <f t="shared" si="329"/>
        <v>0.17652603621178131</v>
      </c>
    </row>
    <row r="5249" spans="1:4">
      <c r="A5249" s="7">
        <f t="shared" si="327"/>
        <v>2621</v>
      </c>
      <c r="B5249" s="4">
        <f t="shared" si="326"/>
        <v>0.5016772123197546</v>
      </c>
      <c r="C5249" s="4">
        <f t="shared" si="328"/>
        <v>12.214197899529838</v>
      </c>
      <c r="D5249" s="34">
        <f t="shared" si="329"/>
        <v>0.17657910168018304</v>
      </c>
    </row>
    <row r="5250" spans="1:4">
      <c r="A5250" s="7">
        <f t="shared" si="327"/>
        <v>2621.5</v>
      </c>
      <c r="B5250" s="4">
        <f t="shared" si="326"/>
        <v>0.50179369067565305</v>
      </c>
      <c r="C5250" s="4">
        <f t="shared" si="328"/>
        <v>12.220706503298601</v>
      </c>
      <c r="D5250" s="34">
        <f t="shared" si="329"/>
        <v>0.17663218564708161</v>
      </c>
    </row>
    <row r="5251" spans="1:4">
      <c r="A5251" s="7">
        <f t="shared" si="327"/>
        <v>2622</v>
      </c>
      <c r="B5251" s="4">
        <f t="shared" si="326"/>
        <v>0.50191017806625426</v>
      </c>
      <c r="C5251" s="4">
        <f t="shared" si="328"/>
        <v>12.227218312855817</v>
      </c>
      <c r="D5251" s="34">
        <f t="shared" si="329"/>
        <v>0.1766852881192908</v>
      </c>
    </row>
    <row r="5252" spans="1:4">
      <c r="A5252" s="7">
        <f t="shared" si="327"/>
        <v>2622.5</v>
      </c>
      <c r="B5252" s="4">
        <f t="shared" si="326"/>
        <v>0.50202667449225902</v>
      </c>
      <c r="C5252" s="4">
        <f t="shared" si="328"/>
        <v>12.233733329780474</v>
      </c>
      <c r="D5252" s="34">
        <f t="shared" si="329"/>
        <v>0.17673840910362659</v>
      </c>
    </row>
    <row r="5253" spans="1:4">
      <c r="A5253" s="7">
        <f t="shared" si="327"/>
        <v>2623</v>
      </c>
      <c r="B5253" s="4">
        <f t="shared" si="326"/>
        <v>0.50214317995436852</v>
      </c>
      <c r="C5253" s="4">
        <f t="shared" si="328"/>
        <v>12.240251555652373</v>
      </c>
      <c r="D5253" s="34">
        <f t="shared" si="329"/>
        <v>0.17679154860690804</v>
      </c>
    </row>
    <row r="5254" spans="1:4">
      <c r="A5254" s="7">
        <f t="shared" si="327"/>
        <v>2623.5</v>
      </c>
      <c r="B5254" s="4">
        <f t="shared" si="326"/>
        <v>0.50225969445328333</v>
      </c>
      <c r="C5254" s="4">
        <f t="shared" si="328"/>
        <v>12.246772992052041</v>
      </c>
      <c r="D5254" s="34">
        <f t="shared" si="329"/>
        <v>0.17684470663595628</v>
      </c>
    </row>
    <row r="5255" spans="1:4">
      <c r="A5255" s="7">
        <f t="shared" si="327"/>
        <v>2624</v>
      </c>
      <c r="B5255" s="4">
        <f t="shared" si="326"/>
        <v>0.50237621798970422</v>
      </c>
      <c r="C5255" s="4">
        <f t="shared" si="328"/>
        <v>12.253297640560836</v>
      </c>
      <c r="D5255" s="34">
        <f t="shared" si="329"/>
        <v>0.17689788319759578</v>
      </c>
    </row>
    <row r="5256" spans="1:4">
      <c r="A5256" s="7">
        <f t="shared" si="327"/>
        <v>2624.5</v>
      </c>
      <c r="B5256" s="4">
        <f t="shared" si="326"/>
        <v>0.50249275056433262</v>
      </c>
      <c r="C5256" s="4">
        <f t="shared" si="328"/>
        <v>12.259825502760847</v>
      </c>
      <c r="D5256" s="34">
        <f t="shared" si="329"/>
        <v>0.17695107829865253</v>
      </c>
    </row>
    <row r="5257" spans="1:4">
      <c r="A5257" s="7">
        <f t="shared" si="327"/>
        <v>2625</v>
      </c>
      <c r="B5257" s="4">
        <f t="shared" si="326"/>
        <v>0.50260929217786932</v>
      </c>
      <c r="C5257" s="4">
        <f t="shared" si="328"/>
        <v>12.266356580234991</v>
      </c>
      <c r="D5257" s="34">
        <f t="shared" si="329"/>
        <v>0.17700429194595629</v>
      </c>
    </row>
    <row r="5258" spans="1:4">
      <c r="A5258" s="7">
        <f t="shared" si="327"/>
        <v>2625.5</v>
      </c>
      <c r="B5258" s="4">
        <f t="shared" ref="B5258:B5321" si="330">(EXP($B$3*A5258*10^6))-1</f>
        <v>0.50272584283101529</v>
      </c>
      <c r="C5258" s="4">
        <f t="shared" si="328"/>
        <v>12.272890874566919</v>
      </c>
      <c r="D5258" s="34">
        <f t="shared" si="329"/>
        <v>0.17705752414633857</v>
      </c>
    </row>
    <row r="5259" spans="1:4">
      <c r="A5259" s="7">
        <f t="shared" si="327"/>
        <v>2626</v>
      </c>
      <c r="B5259" s="4">
        <f t="shared" si="330"/>
        <v>0.50284240252447199</v>
      </c>
      <c r="C5259" s="4">
        <f t="shared" si="328"/>
        <v>12.279428387341083</v>
      </c>
      <c r="D5259" s="34">
        <f t="shared" si="329"/>
        <v>0.17711077490663371</v>
      </c>
    </row>
    <row r="5260" spans="1:4">
      <c r="A5260" s="7">
        <f t="shared" si="327"/>
        <v>2626.5</v>
      </c>
      <c r="B5260" s="4">
        <f t="shared" si="330"/>
        <v>0.50295897125894062</v>
      </c>
      <c r="C5260" s="4">
        <f t="shared" si="328"/>
        <v>12.285969120142733</v>
      </c>
      <c r="D5260" s="34">
        <f t="shared" si="329"/>
        <v>0.1771640442336789</v>
      </c>
    </row>
    <row r="5261" spans="1:4">
      <c r="A5261" s="7">
        <f t="shared" si="327"/>
        <v>2627</v>
      </c>
      <c r="B5261" s="4">
        <f t="shared" si="330"/>
        <v>0.50307554903512242</v>
      </c>
      <c r="C5261" s="4">
        <f t="shared" si="328"/>
        <v>12.292513074557858</v>
      </c>
      <c r="D5261" s="34">
        <f t="shared" si="329"/>
        <v>0.17721733213431351</v>
      </c>
    </row>
    <row r="5262" spans="1:4">
      <c r="A5262" s="7">
        <f t="shared" ref="A5262:A5325" si="331">A5261+0.5</f>
        <v>2627.5</v>
      </c>
      <c r="B5262" s="4">
        <f t="shared" si="330"/>
        <v>0.50319213585371858</v>
      </c>
      <c r="C5262" s="4">
        <f t="shared" ref="C5262:C5325" si="332">(EXP($B$4*A5262*10^6))-1</f>
        <v>12.299060252173273</v>
      </c>
      <c r="D5262" s="34">
        <f t="shared" ref="D5262:D5325" si="333">(1/137.88)*(C5262/B5262)</f>
        <v>0.17727063861538006</v>
      </c>
    </row>
    <row r="5263" spans="1:4">
      <c r="A5263" s="7">
        <f t="shared" si="331"/>
        <v>2628</v>
      </c>
      <c r="B5263" s="4">
        <f t="shared" si="330"/>
        <v>0.50330873171543056</v>
      </c>
      <c r="C5263" s="4">
        <f t="shared" si="332"/>
        <v>12.305610654576533</v>
      </c>
      <c r="D5263" s="34">
        <f t="shared" si="333"/>
        <v>0.17732396368372302</v>
      </c>
    </row>
    <row r="5264" spans="1:4">
      <c r="A5264" s="7">
        <f t="shared" si="331"/>
        <v>2628.5</v>
      </c>
      <c r="B5264" s="4">
        <f t="shared" si="330"/>
        <v>0.50342533662095978</v>
      </c>
      <c r="C5264" s="4">
        <f t="shared" si="332"/>
        <v>12.31216428335601</v>
      </c>
      <c r="D5264" s="34">
        <f t="shared" si="333"/>
        <v>0.17737730734619001</v>
      </c>
    </row>
    <row r="5265" spans="1:4">
      <c r="A5265" s="7">
        <f t="shared" si="331"/>
        <v>2629</v>
      </c>
      <c r="B5265" s="4">
        <f t="shared" si="330"/>
        <v>0.5035419505710077</v>
      </c>
      <c r="C5265" s="4">
        <f t="shared" si="332"/>
        <v>12.318721140100841</v>
      </c>
      <c r="D5265" s="34">
        <f t="shared" si="333"/>
        <v>0.17743066960963108</v>
      </c>
    </row>
    <row r="5266" spans="1:4">
      <c r="A5266" s="7">
        <f t="shared" si="331"/>
        <v>2629.5</v>
      </c>
      <c r="B5266" s="4">
        <f t="shared" si="330"/>
        <v>0.50365857356627597</v>
      </c>
      <c r="C5266" s="4">
        <f t="shared" si="332"/>
        <v>12.325281226400945</v>
      </c>
      <c r="D5266" s="34">
        <f t="shared" si="333"/>
        <v>0.17748405048089869</v>
      </c>
    </row>
    <row r="5267" spans="1:4">
      <c r="A5267" s="7">
        <f t="shared" si="331"/>
        <v>2630</v>
      </c>
      <c r="B5267" s="4">
        <f t="shared" si="330"/>
        <v>0.50377520560746603</v>
      </c>
      <c r="C5267" s="4">
        <f t="shared" si="332"/>
        <v>12.331844543847028</v>
      </c>
      <c r="D5267" s="34">
        <f t="shared" si="333"/>
        <v>0.17753744996684823</v>
      </c>
    </row>
    <row r="5268" spans="1:4">
      <c r="A5268" s="7">
        <f t="shared" si="331"/>
        <v>2630.5</v>
      </c>
      <c r="B5268" s="4">
        <f t="shared" si="330"/>
        <v>0.50389184669527953</v>
      </c>
      <c r="C5268" s="4">
        <f t="shared" si="332"/>
        <v>12.33841109403058</v>
      </c>
      <c r="D5268" s="34">
        <f t="shared" si="333"/>
        <v>0.17759086807433749</v>
      </c>
    </row>
    <row r="5269" spans="1:4">
      <c r="A5269" s="7">
        <f t="shared" si="331"/>
        <v>2631</v>
      </c>
      <c r="B5269" s="4">
        <f t="shared" si="330"/>
        <v>0.5040084968304186</v>
      </c>
      <c r="C5269" s="4">
        <f t="shared" si="332"/>
        <v>12.344980878543879</v>
      </c>
      <c r="D5269" s="34">
        <f t="shared" si="333"/>
        <v>0.17764430481022686</v>
      </c>
    </row>
    <row r="5270" spans="1:4">
      <c r="A5270" s="7">
        <f t="shared" si="331"/>
        <v>2631.5</v>
      </c>
      <c r="B5270" s="4">
        <f t="shared" si="330"/>
        <v>0.50412515601358443</v>
      </c>
      <c r="C5270" s="4">
        <f t="shared" si="332"/>
        <v>12.351553898979963</v>
      </c>
      <c r="D5270" s="34">
        <f t="shared" si="333"/>
        <v>0.17769776018137934</v>
      </c>
    </row>
    <row r="5271" spans="1:4">
      <c r="A5271" s="7">
        <f t="shared" si="331"/>
        <v>2632</v>
      </c>
      <c r="B5271" s="4">
        <f t="shared" si="330"/>
        <v>0.50424182424547914</v>
      </c>
      <c r="C5271" s="4">
        <f t="shared" si="332"/>
        <v>12.358130156932695</v>
      </c>
      <c r="D5271" s="34">
        <f t="shared" si="333"/>
        <v>0.17775123419466082</v>
      </c>
    </row>
    <row r="5272" spans="1:4">
      <c r="A5272" s="7">
        <f t="shared" si="331"/>
        <v>2632.5</v>
      </c>
      <c r="B5272" s="4">
        <f t="shared" si="330"/>
        <v>0.50435850152680439</v>
      </c>
      <c r="C5272" s="4">
        <f t="shared" si="332"/>
        <v>12.364709653996693</v>
      </c>
      <c r="D5272" s="34">
        <f t="shared" si="333"/>
        <v>0.17780472685693946</v>
      </c>
    </row>
    <row r="5273" spans="1:4">
      <c r="A5273" s="7">
        <f t="shared" si="331"/>
        <v>2633</v>
      </c>
      <c r="B5273" s="4">
        <f t="shared" si="330"/>
        <v>0.50447518785826251</v>
      </c>
      <c r="C5273" s="4">
        <f t="shared" si="332"/>
        <v>12.371292391767369</v>
      </c>
      <c r="D5273" s="34">
        <f t="shared" si="333"/>
        <v>0.17785823817508611</v>
      </c>
    </row>
    <row r="5274" spans="1:4">
      <c r="A5274" s="7">
        <f t="shared" si="331"/>
        <v>2633.5</v>
      </c>
      <c r="B5274" s="4">
        <f t="shared" si="330"/>
        <v>0.50459188324055493</v>
      </c>
      <c r="C5274" s="4">
        <f t="shared" si="332"/>
        <v>12.377878371840922</v>
      </c>
      <c r="D5274" s="34">
        <f t="shared" si="333"/>
        <v>0.17791176815597445</v>
      </c>
    </row>
    <row r="5275" spans="1:4">
      <c r="A5275" s="7">
        <f t="shared" si="331"/>
        <v>2634</v>
      </c>
      <c r="B5275" s="4">
        <f t="shared" si="330"/>
        <v>0.5047085876743842</v>
      </c>
      <c r="C5275" s="4">
        <f t="shared" si="332"/>
        <v>12.384467595814336</v>
      </c>
      <c r="D5275" s="34">
        <f t="shared" si="333"/>
        <v>0.17796531680648042</v>
      </c>
    </row>
    <row r="5276" spans="1:4">
      <c r="A5276" s="7">
        <f t="shared" si="331"/>
        <v>2634.5</v>
      </c>
      <c r="B5276" s="4">
        <f t="shared" si="330"/>
        <v>0.50482530116045199</v>
      </c>
      <c r="C5276" s="4">
        <f t="shared" si="332"/>
        <v>12.391060065285375</v>
      </c>
      <c r="D5276" s="34">
        <f t="shared" si="333"/>
        <v>0.17801888413348285</v>
      </c>
    </row>
    <row r="5277" spans="1:4">
      <c r="A5277" s="7">
        <f t="shared" si="331"/>
        <v>2635</v>
      </c>
      <c r="B5277" s="4">
        <f t="shared" si="330"/>
        <v>0.50494202369946084</v>
      </c>
      <c r="C5277" s="4">
        <f t="shared" si="332"/>
        <v>12.397655781852617</v>
      </c>
      <c r="D5277" s="34">
        <f t="shared" si="333"/>
        <v>0.17807247014386327</v>
      </c>
    </row>
    <row r="5278" spans="1:4">
      <c r="A5278" s="7">
        <f t="shared" si="331"/>
        <v>2635.5</v>
      </c>
      <c r="B5278" s="4">
        <f t="shared" si="330"/>
        <v>0.50505875529211242</v>
      </c>
      <c r="C5278" s="4">
        <f t="shared" si="332"/>
        <v>12.404254747115379</v>
      </c>
      <c r="D5278" s="34">
        <f t="shared" si="333"/>
        <v>0.17812607484450535</v>
      </c>
    </row>
    <row r="5279" spans="1:4">
      <c r="A5279" s="7">
        <f t="shared" si="331"/>
        <v>2636</v>
      </c>
      <c r="B5279" s="4">
        <f t="shared" si="330"/>
        <v>0.50517549593910949</v>
      </c>
      <c r="C5279" s="4">
        <f t="shared" si="332"/>
        <v>12.410856962673822</v>
      </c>
      <c r="D5279" s="34">
        <f t="shared" si="333"/>
        <v>0.17817969824229604</v>
      </c>
    </row>
    <row r="5280" spans="1:4">
      <c r="A5280" s="7">
        <f t="shared" si="331"/>
        <v>2636.5</v>
      </c>
      <c r="B5280" s="4">
        <f t="shared" si="330"/>
        <v>0.50529224564115416</v>
      </c>
      <c r="C5280" s="4">
        <f t="shared" si="332"/>
        <v>12.417462430128841</v>
      </c>
      <c r="D5280" s="34">
        <f t="shared" si="333"/>
        <v>0.17823334034412416</v>
      </c>
    </row>
    <row r="5281" spans="1:4">
      <c r="A5281" s="7">
        <f t="shared" si="331"/>
        <v>2637</v>
      </c>
      <c r="B5281" s="4">
        <f t="shared" si="330"/>
        <v>0.50540900439894876</v>
      </c>
      <c r="C5281" s="4">
        <f t="shared" si="332"/>
        <v>12.42407115108217</v>
      </c>
      <c r="D5281" s="34">
        <f t="shared" si="333"/>
        <v>0.17828700115688201</v>
      </c>
    </row>
    <row r="5282" spans="1:4">
      <c r="A5282" s="7">
        <f t="shared" si="331"/>
        <v>2637.5</v>
      </c>
      <c r="B5282" s="4">
        <f t="shared" si="330"/>
        <v>0.50552577221319561</v>
      </c>
      <c r="C5282" s="4">
        <f t="shared" si="332"/>
        <v>12.430683127136289</v>
      </c>
      <c r="D5282" s="34">
        <f t="shared" si="333"/>
        <v>0.17834068068746378</v>
      </c>
    </row>
    <row r="5283" spans="1:4">
      <c r="A5283" s="7">
        <f t="shared" si="331"/>
        <v>2638</v>
      </c>
      <c r="B5283" s="4">
        <f t="shared" si="330"/>
        <v>0.50564254908459749</v>
      </c>
      <c r="C5283" s="4">
        <f t="shared" si="332"/>
        <v>12.437298359894486</v>
      </c>
      <c r="D5283" s="34">
        <f t="shared" si="333"/>
        <v>0.1783943789427665</v>
      </c>
    </row>
    <row r="5284" spans="1:4">
      <c r="A5284" s="7">
        <f t="shared" si="331"/>
        <v>2638.5</v>
      </c>
      <c r="B5284" s="4">
        <f t="shared" si="330"/>
        <v>0.50575933501385673</v>
      </c>
      <c r="C5284" s="4">
        <f t="shared" si="332"/>
        <v>12.443916850960855</v>
      </c>
      <c r="D5284" s="34">
        <f t="shared" si="333"/>
        <v>0.17844809592969013</v>
      </c>
    </row>
    <row r="5285" spans="1:4">
      <c r="A5285" s="7">
        <f t="shared" si="331"/>
        <v>2639</v>
      </c>
      <c r="B5285" s="4">
        <f t="shared" si="330"/>
        <v>0.50587613000167564</v>
      </c>
      <c r="C5285" s="4">
        <f t="shared" si="332"/>
        <v>12.450538601940242</v>
      </c>
      <c r="D5285" s="34">
        <f t="shared" si="333"/>
        <v>0.17850183165513686</v>
      </c>
    </row>
    <row r="5286" spans="1:4">
      <c r="A5286" s="7">
        <f t="shared" si="331"/>
        <v>2639.5</v>
      </c>
      <c r="B5286" s="4">
        <f t="shared" si="330"/>
        <v>0.50599293404875723</v>
      </c>
      <c r="C5286" s="4">
        <f t="shared" si="332"/>
        <v>12.457163614438327</v>
      </c>
      <c r="D5286" s="34">
        <f t="shared" si="333"/>
        <v>0.17855558612601186</v>
      </c>
    </row>
    <row r="5287" spans="1:4">
      <c r="A5287" s="7">
        <f t="shared" si="331"/>
        <v>2640</v>
      </c>
      <c r="B5287" s="4">
        <f t="shared" si="330"/>
        <v>0.50610974715580426</v>
      </c>
      <c r="C5287" s="4">
        <f t="shared" si="332"/>
        <v>12.463791890061538</v>
      </c>
      <c r="D5287" s="34">
        <f t="shared" si="333"/>
        <v>0.17860935934922237</v>
      </c>
    </row>
    <row r="5288" spans="1:4">
      <c r="A5288" s="7">
        <f t="shared" si="331"/>
        <v>2640.5</v>
      </c>
      <c r="B5288" s="4">
        <f t="shared" si="330"/>
        <v>0.50622656932351906</v>
      </c>
      <c r="C5288" s="4">
        <f t="shared" si="332"/>
        <v>12.470423430417128</v>
      </c>
      <c r="D5288" s="34">
        <f t="shared" si="333"/>
        <v>0.17866315133167895</v>
      </c>
    </row>
    <row r="5289" spans="1:4">
      <c r="A5289" s="7">
        <f t="shared" si="331"/>
        <v>2641</v>
      </c>
      <c r="B5289" s="4">
        <f t="shared" si="330"/>
        <v>0.50634340055260485</v>
      </c>
      <c r="C5289" s="4">
        <f t="shared" si="332"/>
        <v>12.477058237113127</v>
      </c>
      <c r="D5289" s="34">
        <f t="shared" si="333"/>
        <v>0.17871696208029431</v>
      </c>
    </row>
    <row r="5290" spans="1:4">
      <c r="A5290" s="7">
        <f t="shared" si="331"/>
        <v>2641.5</v>
      </c>
      <c r="B5290" s="4">
        <f t="shared" si="330"/>
        <v>0.50646024084376418</v>
      </c>
      <c r="C5290" s="4">
        <f t="shared" si="332"/>
        <v>12.483696311758356</v>
      </c>
      <c r="D5290" s="34">
        <f t="shared" si="333"/>
        <v>0.178770791601984</v>
      </c>
    </row>
    <row r="5291" spans="1:4">
      <c r="A5291" s="7">
        <f t="shared" si="331"/>
        <v>2642</v>
      </c>
      <c r="B5291" s="4">
        <f t="shared" si="330"/>
        <v>0.50657709019770003</v>
      </c>
      <c r="C5291" s="4">
        <f t="shared" si="332"/>
        <v>12.490337655962433</v>
      </c>
      <c r="D5291" s="34">
        <f t="shared" si="333"/>
        <v>0.17882463990366615</v>
      </c>
    </row>
    <row r="5292" spans="1:4">
      <c r="A5292" s="7">
        <f t="shared" si="331"/>
        <v>2642.5</v>
      </c>
      <c r="B5292" s="4">
        <f t="shared" si="330"/>
        <v>0.50669394861511541</v>
      </c>
      <c r="C5292" s="4">
        <f t="shared" si="332"/>
        <v>12.496982271335767</v>
      </c>
      <c r="D5292" s="34">
        <f t="shared" si="333"/>
        <v>0.17887850699226152</v>
      </c>
    </row>
    <row r="5293" spans="1:4">
      <c r="A5293" s="7">
        <f t="shared" si="331"/>
        <v>2643</v>
      </c>
      <c r="B5293" s="4">
        <f t="shared" si="330"/>
        <v>0.5068108160967133</v>
      </c>
      <c r="C5293" s="4">
        <f t="shared" si="332"/>
        <v>12.503630159489564</v>
      </c>
      <c r="D5293" s="34">
        <f t="shared" si="333"/>
        <v>0.17893239287469351</v>
      </c>
    </row>
    <row r="5294" spans="1:4">
      <c r="A5294" s="7">
        <f t="shared" si="331"/>
        <v>2643.5</v>
      </c>
      <c r="B5294" s="4">
        <f t="shared" si="330"/>
        <v>0.5069276926431967</v>
      </c>
      <c r="C5294" s="4">
        <f t="shared" si="332"/>
        <v>12.510281322035805</v>
      </c>
      <c r="D5294" s="34">
        <f t="shared" si="333"/>
        <v>0.17898629755788806</v>
      </c>
    </row>
    <row r="5295" spans="1:4">
      <c r="A5295" s="7">
        <f t="shared" si="331"/>
        <v>2644</v>
      </c>
      <c r="B5295" s="4">
        <f t="shared" si="330"/>
        <v>0.50704457825526883</v>
      </c>
      <c r="C5295" s="4">
        <f t="shared" si="332"/>
        <v>12.516935760587295</v>
      </c>
      <c r="D5295" s="34">
        <f t="shared" si="333"/>
        <v>0.17904022104877393</v>
      </c>
    </row>
    <row r="5296" spans="1:4">
      <c r="A5296" s="7">
        <f t="shared" si="331"/>
        <v>2644.5</v>
      </c>
      <c r="B5296" s="4">
        <f t="shared" si="330"/>
        <v>0.5071614729336329</v>
      </c>
      <c r="C5296" s="4">
        <f t="shared" si="332"/>
        <v>12.523593476757613</v>
      </c>
      <c r="D5296" s="34">
        <f t="shared" si="333"/>
        <v>0.17909416335428238</v>
      </c>
    </row>
    <row r="5297" spans="1:4">
      <c r="A5297" s="7">
        <f t="shared" si="331"/>
        <v>2645</v>
      </c>
      <c r="B5297" s="4">
        <f t="shared" si="330"/>
        <v>0.50727837667899212</v>
      </c>
      <c r="C5297" s="4">
        <f t="shared" si="332"/>
        <v>12.530254472161138</v>
      </c>
      <c r="D5297" s="34">
        <f t="shared" si="333"/>
        <v>0.17914812448134734</v>
      </c>
    </row>
    <row r="5298" spans="1:4">
      <c r="A5298" s="7">
        <f t="shared" si="331"/>
        <v>2645.5</v>
      </c>
      <c r="B5298" s="4">
        <f t="shared" si="330"/>
        <v>0.50739528949204971</v>
      </c>
      <c r="C5298" s="4">
        <f t="shared" si="332"/>
        <v>12.536918748413045</v>
      </c>
      <c r="D5298" s="34">
        <f t="shared" si="333"/>
        <v>0.17920210443690546</v>
      </c>
    </row>
    <row r="5299" spans="1:4">
      <c r="A5299" s="7">
        <f t="shared" si="331"/>
        <v>2646</v>
      </c>
      <c r="B5299" s="4">
        <f t="shared" si="330"/>
        <v>0.5075122113735091</v>
      </c>
      <c r="C5299" s="4">
        <f t="shared" si="332"/>
        <v>12.543586307129303</v>
      </c>
      <c r="D5299" s="34">
        <f t="shared" si="333"/>
        <v>0.1792561032278959</v>
      </c>
    </row>
    <row r="5300" spans="1:4">
      <c r="A5300" s="7">
        <f t="shared" si="331"/>
        <v>2646.5</v>
      </c>
      <c r="B5300" s="4">
        <f t="shared" si="330"/>
        <v>0.50762914232407352</v>
      </c>
      <c r="C5300" s="4">
        <f t="shared" si="332"/>
        <v>12.55025714992667</v>
      </c>
      <c r="D5300" s="34">
        <f t="shared" si="333"/>
        <v>0.17931012086126044</v>
      </c>
    </row>
    <row r="5301" spans="1:4">
      <c r="A5301" s="7">
        <f t="shared" si="331"/>
        <v>2647</v>
      </c>
      <c r="B5301" s="4">
        <f t="shared" si="330"/>
        <v>0.50774608234444663</v>
      </c>
      <c r="C5301" s="4">
        <f t="shared" si="332"/>
        <v>12.556931278422729</v>
      </c>
      <c r="D5301" s="34">
        <f t="shared" si="333"/>
        <v>0.17936415734394387</v>
      </c>
    </row>
    <row r="5302" spans="1:4">
      <c r="A5302" s="7">
        <f t="shared" si="331"/>
        <v>2647.5</v>
      </c>
      <c r="B5302" s="4">
        <f t="shared" si="330"/>
        <v>0.50786303143533185</v>
      </c>
      <c r="C5302" s="4">
        <f t="shared" si="332"/>
        <v>12.563608694235812</v>
      </c>
      <c r="D5302" s="34">
        <f t="shared" si="333"/>
        <v>0.17941821268289301</v>
      </c>
    </row>
    <row r="5303" spans="1:4">
      <c r="A5303" s="7">
        <f t="shared" si="331"/>
        <v>2648</v>
      </c>
      <c r="B5303" s="4">
        <f t="shared" si="330"/>
        <v>0.50797998959743262</v>
      </c>
      <c r="C5303" s="4">
        <f t="shared" si="332"/>
        <v>12.570289398985098</v>
      </c>
      <c r="D5303" s="34">
        <f t="shared" si="333"/>
        <v>0.17947228688505792</v>
      </c>
    </row>
    <row r="5304" spans="1:4">
      <c r="A5304" s="7">
        <f t="shared" si="331"/>
        <v>2648.5</v>
      </c>
      <c r="B5304" s="4">
        <f t="shared" si="330"/>
        <v>0.50809695683145262</v>
      </c>
      <c r="C5304" s="4">
        <f t="shared" si="332"/>
        <v>12.576973394290526</v>
      </c>
      <c r="D5304" s="34">
        <f t="shared" si="333"/>
        <v>0.17952637995739096</v>
      </c>
    </row>
    <row r="5305" spans="1:4">
      <c r="A5305" s="7">
        <f t="shared" si="331"/>
        <v>2649</v>
      </c>
      <c r="B5305" s="4">
        <f t="shared" si="330"/>
        <v>0.50821393313809549</v>
      </c>
      <c r="C5305" s="4">
        <f t="shared" si="332"/>
        <v>12.58366068177285</v>
      </c>
      <c r="D5305" s="34">
        <f t="shared" si="333"/>
        <v>0.17958049190684713</v>
      </c>
    </row>
    <row r="5306" spans="1:4">
      <c r="A5306" s="7">
        <f t="shared" si="331"/>
        <v>2649.5</v>
      </c>
      <c r="B5306" s="4">
        <f t="shared" si="330"/>
        <v>0.50833091851806533</v>
      </c>
      <c r="C5306" s="4">
        <f t="shared" si="332"/>
        <v>12.59035126305362</v>
      </c>
      <c r="D5306" s="34">
        <f t="shared" si="333"/>
        <v>0.17963462274038411</v>
      </c>
    </row>
    <row r="5307" spans="1:4">
      <c r="A5307" s="7">
        <f t="shared" si="331"/>
        <v>2650</v>
      </c>
      <c r="B5307" s="4">
        <f t="shared" si="330"/>
        <v>0.50844791297206515</v>
      </c>
      <c r="C5307" s="4">
        <f t="shared" si="332"/>
        <v>12.597045139755178</v>
      </c>
      <c r="D5307" s="34">
        <f t="shared" si="333"/>
        <v>0.17968877246496245</v>
      </c>
    </row>
    <row r="5308" spans="1:4">
      <c r="A5308" s="7">
        <f t="shared" si="331"/>
        <v>2650.5</v>
      </c>
      <c r="B5308" s="4">
        <f t="shared" si="330"/>
        <v>0.50856491650079971</v>
      </c>
      <c r="C5308" s="4">
        <f t="shared" si="332"/>
        <v>12.603742313500691</v>
      </c>
      <c r="D5308" s="34">
        <f t="shared" si="333"/>
        <v>0.17974294108754513</v>
      </c>
    </row>
    <row r="5309" spans="1:4">
      <c r="A5309" s="7">
        <f t="shared" si="331"/>
        <v>2651</v>
      </c>
      <c r="B5309" s="4">
        <f t="shared" si="330"/>
        <v>0.50868192910497223</v>
      </c>
      <c r="C5309" s="4">
        <f t="shared" si="332"/>
        <v>12.61044278591408</v>
      </c>
      <c r="D5309" s="34">
        <f t="shared" si="333"/>
        <v>0.17979712861509775</v>
      </c>
    </row>
    <row r="5310" spans="1:4">
      <c r="A5310" s="7">
        <f t="shared" si="331"/>
        <v>2651.5</v>
      </c>
      <c r="B5310" s="4">
        <f t="shared" si="330"/>
        <v>0.50879895078528681</v>
      </c>
      <c r="C5310" s="4">
        <f t="shared" si="332"/>
        <v>12.617146558620114</v>
      </c>
      <c r="D5310" s="34">
        <f t="shared" si="333"/>
        <v>0.17985133505458883</v>
      </c>
    </row>
    <row r="5311" spans="1:4">
      <c r="A5311" s="7">
        <f t="shared" si="331"/>
        <v>2652</v>
      </c>
      <c r="B5311" s="4">
        <f t="shared" si="330"/>
        <v>0.50891598154244733</v>
      </c>
      <c r="C5311" s="4">
        <f t="shared" si="332"/>
        <v>12.62385363324432</v>
      </c>
      <c r="D5311" s="34">
        <f t="shared" si="333"/>
        <v>0.17990556041298919</v>
      </c>
    </row>
    <row r="5312" spans="1:4">
      <c r="A5312" s="7">
        <f t="shared" si="331"/>
        <v>2652.5</v>
      </c>
      <c r="B5312" s="4">
        <f t="shared" si="330"/>
        <v>0.50903302137715811</v>
      </c>
      <c r="C5312" s="4">
        <f t="shared" si="332"/>
        <v>12.630564011413059</v>
      </c>
      <c r="D5312" s="34">
        <f t="shared" si="333"/>
        <v>0.17995980469727255</v>
      </c>
    </row>
    <row r="5313" spans="1:4">
      <c r="A5313" s="7">
        <f t="shared" si="331"/>
        <v>2653</v>
      </c>
      <c r="B5313" s="4">
        <f t="shared" si="330"/>
        <v>0.50915007029012327</v>
      </c>
      <c r="C5313" s="4">
        <f t="shared" si="332"/>
        <v>12.637277694753475</v>
      </c>
      <c r="D5313" s="34">
        <f t="shared" si="333"/>
        <v>0.18001406791441513</v>
      </c>
    </row>
    <row r="5314" spans="1:4">
      <c r="A5314" s="7">
        <f t="shared" si="331"/>
        <v>2653.5</v>
      </c>
      <c r="B5314" s="4">
        <f t="shared" si="330"/>
        <v>0.50926712828204668</v>
      </c>
      <c r="C5314" s="4">
        <f t="shared" si="332"/>
        <v>12.643994684893521</v>
      </c>
      <c r="D5314" s="34">
        <f t="shared" si="333"/>
        <v>0.18006835007139599</v>
      </c>
    </row>
    <row r="5315" spans="1:4">
      <c r="A5315" s="7">
        <f t="shared" si="331"/>
        <v>2654</v>
      </c>
      <c r="B5315" s="4">
        <f t="shared" si="330"/>
        <v>0.50938419535363288</v>
      </c>
      <c r="C5315" s="4">
        <f t="shared" si="332"/>
        <v>12.650714983461945</v>
      </c>
      <c r="D5315" s="34">
        <f t="shared" si="333"/>
        <v>0.1801226511751966</v>
      </c>
    </row>
    <row r="5316" spans="1:4">
      <c r="A5316" s="7">
        <f t="shared" si="331"/>
        <v>2654.5</v>
      </c>
      <c r="B5316" s="4">
        <f t="shared" si="330"/>
        <v>0.50950127150558555</v>
      </c>
      <c r="C5316" s="4">
        <f t="shared" si="332"/>
        <v>12.657438592088303</v>
      </c>
      <c r="D5316" s="34">
        <f t="shared" si="333"/>
        <v>0.18017697123280152</v>
      </c>
    </row>
    <row r="5317" spans="1:4">
      <c r="A5317" s="7">
        <f t="shared" si="331"/>
        <v>2655</v>
      </c>
      <c r="B5317" s="4">
        <f t="shared" si="330"/>
        <v>0.50961835673860967</v>
      </c>
      <c r="C5317" s="4">
        <f t="shared" si="332"/>
        <v>12.664165512402949</v>
      </c>
      <c r="D5317" s="34">
        <f t="shared" si="333"/>
        <v>0.18023131025119732</v>
      </c>
    </row>
    <row r="5318" spans="1:4">
      <c r="A5318" s="7">
        <f t="shared" si="331"/>
        <v>2655.5</v>
      </c>
      <c r="B5318" s="4">
        <f t="shared" si="330"/>
        <v>0.50973545105340956</v>
      </c>
      <c r="C5318" s="4">
        <f t="shared" si="332"/>
        <v>12.670895746037047</v>
      </c>
      <c r="D5318" s="34">
        <f t="shared" si="333"/>
        <v>0.18028566823737374</v>
      </c>
    </row>
    <row r="5319" spans="1:4">
      <c r="A5319" s="7">
        <f t="shared" si="331"/>
        <v>2656</v>
      </c>
      <c r="B5319" s="4">
        <f t="shared" si="330"/>
        <v>0.50985255445068933</v>
      </c>
      <c r="C5319" s="4">
        <f t="shared" si="332"/>
        <v>12.677629294622557</v>
      </c>
      <c r="D5319" s="34">
        <f t="shared" si="333"/>
        <v>0.18034004519832303</v>
      </c>
    </row>
    <row r="5320" spans="1:4">
      <c r="A5320" s="7">
        <f t="shared" si="331"/>
        <v>2656.5</v>
      </c>
      <c r="B5320" s="4">
        <f t="shared" si="330"/>
        <v>0.50996966693115353</v>
      </c>
      <c r="C5320" s="4">
        <f t="shared" si="332"/>
        <v>12.684366159792246</v>
      </c>
      <c r="D5320" s="34">
        <f t="shared" si="333"/>
        <v>0.18039444114104011</v>
      </c>
    </row>
    <row r="5321" spans="1:4">
      <c r="A5321" s="7">
        <f t="shared" si="331"/>
        <v>2657</v>
      </c>
      <c r="B5321" s="4">
        <f t="shared" si="330"/>
        <v>0.5100867884955067</v>
      </c>
      <c r="C5321" s="4">
        <f t="shared" si="332"/>
        <v>12.691106343179685</v>
      </c>
      <c r="D5321" s="34">
        <f t="shared" si="333"/>
        <v>0.18044885607252256</v>
      </c>
    </row>
    <row r="5322" spans="1:4">
      <c r="A5322" s="7">
        <f t="shared" si="331"/>
        <v>2657.5</v>
      </c>
      <c r="B5322" s="4">
        <f t="shared" ref="B5322:B5385" si="334">(EXP($B$3*A5322*10^6))-1</f>
        <v>0.51020391914445384</v>
      </c>
      <c r="C5322" s="4">
        <f t="shared" si="332"/>
        <v>12.697849846419253</v>
      </c>
      <c r="D5322" s="34">
        <f t="shared" si="333"/>
        <v>0.18050328999977053</v>
      </c>
    </row>
    <row r="5323" spans="1:4">
      <c r="A5323" s="7">
        <f t="shared" si="331"/>
        <v>2658</v>
      </c>
      <c r="B5323" s="4">
        <f t="shared" si="334"/>
        <v>0.51032105887869905</v>
      </c>
      <c r="C5323" s="4">
        <f t="shared" si="332"/>
        <v>12.704596671146128</v>
      </c>
      <c r="D5323" s="34">
        <f t="shared" si="333"/>
        <v>0.18055774292978707</v>
      </c>
    </row>
    <row r="5324" spans="1:4">
      <c r="A5324" s="7">
        <f t="shared" si="331"/>
        <v>2658.5</v>
      </c>
      <c r="B5324" s="4">
        <f t="shared" si="334"/>
        <v>0.5104382076989471</v>
      </c>
      <c r="C5324" s="4">
        <f t="shared" si="332"/>
        <v>12.711346818996288</v>
      </c>
      <c r="D5324" s="34">
        <f t="shared" si="333"/>
        <v>0.18061221486957763</v>
      </c>
    </row>
    <row r="5325" spans="1:4">
      <c r="A5325" s="7">
        <f t="shared" si="331"/>
        <v>2659</v>
      </c>
      <c r="B5325" s="4">
        <f t="shared" si="334"/>
        <v>0.5105553656059032</v>
      </c>
      <c r="C5325" s="4">
        <f t="shared" si="332"/>
        <v>12.718100291606548</v>
      </c>
      <c r="D5325" s="34">
        <f t="shared" si="333"/>
        <v>0.18066670582615055</v>
      </c>
    </row>
    <row r="5326" spans="1:4">
      <c r="A5326" s="7">
        <f t="shared" ref="A5326:A5389" si="335">A5325+0.5</f>
        <v>2659.5</v>
      </c>
      <c r="B5326" s="4">
        <f t="shared" si="334"/>
        <v>0.5106725326002719</v>
      </c>
      <c r="C5326" s="4">
        <f t="shared" ref="C5326:C5389" si="336">(EXP($B$4*A5326*10^6))-1</f>
        <v>12.724857090614478</v>
      </c>
      <c r="D5326" s="34">
        <f t="shared" ref="D5326:D5389" si="337">(1/137.88)*(C5326/B5326)</f>
        <v>0.18072121580651648</v>
      </c>
    </row>
    <row r="5327" spans="1:4">
      <c r="A5327" s="7">
        <f t="shared" si="335"/>
        <v>2660</v>
      </c>
      <c r="B5327" s="4">
        <f t="shared" si="334"/>
        <v>0.51078970868275775</v>
      </c>
      <c r="C5327" s="4">
        <f t="shared" si="336"/>
        <v>12.73161721765851</v>
      </c>
      <c r="D5327" s="34">
        <f t="shared" si="337"/>
        <v>0.18077574481768949</v>
      </c>
    </row>
    <row r="5328" spans="1:4">
      <c r="A5328" s="7">
        <f t="shared" si="335"/>
        <v>2660.5</v>
      </c>
      <c r="B5328" s="4">
        <f t="shared" si="334"/>
        <v>0.51090689385406618</v>
      </c>
      <c r="C5328" s="4">
        <f t="shared" si="336"/>
        <v>12.738380674377835</v>
      </c>
      <c r="D5328" s="34">
        <f t="shared" si="337"/>
        <v>0.18083029286668531</v>
      </c>
    </row>
    <row r="5329" spans="1:4">
      <c r="A5329" s="7">
        <f t="shared" si="335"/>
        <v>2661</v>
      </c>
      <c r="B5329" s="4">
        <f t="shared" si="334"/>
        <v>0.51102408811490196</v>
      </c>
      <c r="C5329" s="4">
        <f t="shared" si="336"/>
        <v>12.745147462412472</v>
      </c>
      <c r="D5329" s="34">
        <f t="shared" si="337"/>
        <v>0.18088485996052303</v>
      </c>
    </row>
    <row r="5330" spans="1:4">
      <c r="A5330" s="7">
        <f t="shared" si="335"/>
        <v>2661.5</v>
      </c>
      <c r="B5330" s="4">
        <f t="shared" si="334"/>
        <v>0.51114129146597009</v>
      </c>
      <c r="C5330" s="4">
        <f t="shared" si="336"/>
        <v>12.751917583403269</v>
      </c>
      <c r="D5330" s="34">
        <f t="shared" si="337"/>
        <v>0.18093944610622445</v>
      </c>
    </row>
    <row r="5331" spans="1:4">
      <c r="A5331" s="7">
        <f t="shared" si="335"/>
        <v>2662</v>
      </c>
      <c r="B5331" s="4">
        <f t="shared" si="334"/>
        <v>0.51125850390797556</v>
      </c>
      <c r="C5331" s="4">
        <f t="shared" si="336"/>
        <v>12.758691038991834</v>
      </c>
      <c r="D5331" s="34">
        <f t="shared" si="337"/>
        <v>0.1809940513108135</v>
      </c>
    </row>
    <row r="5332" spans="1:4">
      <c r="A5332" s="7">
        <f t="shared" si="335"/>
        <v>2662.5</v>
      </c>
      <c r="B5332" s="4">
        <f t="shared" si="334"/>
        <v>0.5113757254416238</v>
      </c>
      <c r="C5332" s="4">
        <f t="shared" si="336"/>
        <v>12.765467830820636</v>
      </c>
      <c r="D5332" s="34">
        <f t="shared" si="337"/>
        <v>0.18104867558131743</v>
      </c>
    </row>
    <row r="5333" spans="1:4">
      <c r="A5333" s="7">
        <f t="shared" si="335"/>
        <v>2663</v>
      </c>
      <c r="B5333" s="4">
        <f t="shared" si="334"/>
        <v>0.5114929560676198</v>
      </c>
      <c r="C5333" s="4">
        <f t="shared" si="336"/>
        <v>12.772247960532903</v>
      </c>
      <c r="D5333" s="34">
        <f t="shared" si="337"/>
        <v>0.18110331892476553</v>
      </c>
    </row>
    <row r="5334" spans="1:4">
      <c r="A5334" s="7">
        <f t="shared" si="335"/>
        <v>2663.5</v>
      </c>
      <c r="B5334" s="4">
        <f t="shared" si="334"/>
        <v>0.51161019578666878</v>
      </c>
      <c r="C5334" s="4">
        <f t="shared" si="336"/>
        <v>12.779031429772724</v>
      </c>
      <c r="D5334" s="34">
        <f t="shared" si="337"/>
        <v>0.18115798134819047</v>
      </c>
    </row>
    <row r="5335" spans="1:4">
      <c r="A5335" s="7">
        <f t="shared" si="335"/>
        <v>2664</v>
      </c>
      <c r="B5335" s="4">
        <f t="shared" si="334"/>
        <v>0.51172744459947639</v>
      </c>
      <c r="C5335" s="4">
        <f t="shared" si="336"/>
        <v>12.785818240184941</v>
      </c>
      <c r="D5335" s="34">
        <f t="shared" si="337"/>
        <v>0.18121266285862672</v>
      </c>
    </row>
    <row r="5336" spans="1:4">
      <c r="A5336" s="7">
        <f t="shared" si="335"/>
        <v>2664.5</v>
      </c>
      <c r="B5336" s="4">
        <f t="shared" si="334"/>
        <v>0.51184470250674763</v>
      </c>
      <c r="C5336" s="4">
        <f t="shared" si="336"/>
        <v>12.792608393415259</v>
      </c>
      <c r="D5336" s="34">
        <f t="shared" si="337"/>
        <v>0.18126736346311234</v>
      </c>
    </row>
    <row r="5337" spans="1:4">
      <c r="A5337" s="7">
        <f t="shared" si="335"/>
        <v>2665</v>
      </c>
      <c r="B5337" s="4">
        <f t="shared" si="334"/>
        <v>0.51196196950918771</v>
      </c>
      <c r="C5337" s="4">
        <f t="shared" si="336"/>
        <v>12.799401891110163</v>
      </c>
      <c r="D5337" s="34">
        <f t="shared" si="337"/>
        <v>0.18132208316868764</v>
      </c>
    </row>
    <row r="5338" spans="1:4">
      <c r="A5338" s="7">
        <f t="shared" si="335"/>
        <v>2665.5</v>
      </c>
      <c r="B5338" s="4">
        <f t="shared" si="334"/>
        <v>0.51207924560750295</v>
      </c>
      <c r="C5338" s="4">
        <f t="shared" si="336"/>
        <v>12.806198734916956</v>
      </c>
      <c r="D5338" s="34">
        <f t="shared" si="337"/>
        <v>0.18137682198239535</v>
      </c>
    </row>
    <row r="5339" spans="1:4">
      <c r="A5339" s="7">
        <f t="shared" si="335"/>
        <v>2666</v>
      </c>
      <c r="B5339" s="4">
        <f t="shared" si="334"/>
        <v>0.51219653080239791</v>
      </c>
      <c r="C5339" s="4">
        <f t="shared" si="336"/>
        <v>12.812998926483759</v>
      </c>
      <c r="D5339" s="34">
        <f t="shared" si="337"/>
        <v>0.18143157991128153</v>
      </c>
    </row>
    <row r="5340" spans="1:4">
      <c r="A5340" s="7">
        <f t="shared" si="335"/>
        <v>2666.5</v>
      </c>
      <c r="B5340" s="4">
        <f t="shared" si="334"/>
        <v>0.51231382509457868</v>
      </c>
      <c r="C5340" s="4">
        <f t="shared" si="336"/>
        <v>12.819802467459482</v>
      </c>
      <c r="D5340" s="34">
        <f t="shared" si="337"/>
        <v>0.18148635696239412</v>
      </c>
    </row>
    <row r="5341" spans="1:4">
      <c r="A5341" s="7">
        <f t="shared" si="335"/>
        <v>2667</v>
      </c>
      <c r="B5341" s="4">
        <f t="shared" si="334"/>
        <v>0.51243112848475092</v>
      </c>
      <c r="C5341" s="4">
        <f t="shared" si="336"/>
        <v>12.826609359493879</v>
      </c>
      <c r="D5341" s="34">
        <f t="shared" si="337"/>
        <v>0.18154115314278449</v>
      </c>
    </row>
    <row r="5342" spans="1:4">
      <c r="A5342" s="7">
        <f t="shared" si="335"/>
        <v>2667.5</v>
      </c>
      <c r="B5342" s="4">
        <f t="shared" si="334"/>
        <v>0.51254844097362007</v>
      </c>
      <c r="C5342" s="4">
        <f t="shared" si="336"/>
        <v>12.833419604237498</v>
      </c>
      <c r="D5342" s="34">
        <f t="shared" si="337"/>
        <v>0.18159596845950629</v>
      </c>
    </row>
    <row r="5343" spans="1:4">
      <c r="A5343" s="7">
        <f t="shared" si="335"/>
        <v>2668</v>
      </c>
      <c r="B5343" s="4">
        <f t="shared" si="334"/>
        <v>0.51266576256189222</v>
      </c>
      <c r="C5343" s="4">
        <f t="shared" si="336"/>
        <v>12.840233203341704</v>
      </c>
      <c r="D5343" s="34">
        <f t="shared" si="337"/>
        <v>0.18165080291961594</v>
      </c>
    </row>
    <row r="5344" spans="1:4">
      <c r="A5344" s="7">
        <f t="shared" si="335"/>
        <v>2668.5</v>
      </c>
      <c r="B5344" s="4">
        <f t="shared" si="334"/>
        <v>0.51278309325027283</v>
      </c>
      <c r="C5344" s="4">
        <f t="shared" si="336"/>
        <v>12.847050158458671</v>
      </c>
      <c r="D5344" s="34">
        <f t="shared" si="337"/>
        <v>0.18170565653017254</v>
      </c>
    </row>
    <row r="5345" spans="1:4">
      <c r="A5345" s="7">
        <f t="shared" si="335"/>
        <v>2669</v>
      </c>
      <c r="B5345" s="4">
        <f t="shared" si="334"/>
        <v>0.51290043303946797</v>
      </c>
      <c r="C5345" s="4">
        <f t="shared" si="336"/>
        <v>12.853870471241395</v>
      </c>
      <c r="D5345" s="34">
        <f t="shared" si="337"/>
        <v>0.18176052929823791</v>
      </c>
    </row>
    <row r="5346" spans="1:4">
      <c r="A5346" s="7">
        <f t="shared" si="335"/>
        <v>2669.5</v>
      </c>
      <c r="B5346" s="4">
        <f t="shared" si="334"/>
        <v>0.51301778193018355</v>
      </c>
      <c r="C5346" s="4">
        <f t="shared" si="336"/>
        <v>12.860694143343679</v>
      </c>
      <c r="D5346" s="34">
        <f t="shared" si="337"/>
        <v>0.18181542123087652</v>
      </c>
    </row>
    <row r="5347" spans="1:4">
      <c r="A5347" s="7">
        <f t="shared" si="335"/>
        <v>2670</v>
      </c>
      <c r="B5347" s="4">
        <f t="shared" si="334"/>
        <v>0.51313513992312521</v>
      </c>
      <c r="C5347" s="4">
        <f t="shared" si="336"/>
        <v>12.867521176420144</v>
      </c>
      <c r="D5347" s="34">
        <f t="shared" si="337"/>
        <v>0.1818703323351557</v>
      </c>
    </row>
    <row r="5348" spans="1:4">
      <c r="A5348" s="7">
        <f t="shared" si="335"/>
        <v>2670.5</v>
      </c>
      <c r="B5348" s="4">
        <f t="shared" si="334"/>
        <v>0.51325250701899927</v>
      </c>
      <c r="C5348" s="4">
        <f t="shared" si="336"/>
        <v>12.874351572126219</v>
      </c>
      <c r="D5348" s="34">
        <f t="shared" si="337"/>
        <v>0.18192526261814501</v>
      </c>
    </row>
    <row r="5349" spans="1:4">
      <c r="A5349" s="7">
        <f t="shared" si="335"/>
        <v>2671</v>
      </c>
      <c r="B5349" s="4">
        <f t="shared" si="334"/>
        <v>0.51336988321851185</v>
      </c>
      <c r="C5349" s="4">
        <f t="shared" si="336"/>
        <v>12.881185332118172</v>
      </c>
      <c r="D5349" s="34">
        <f t="shared" si="337"/>
        <v>0.18198021208691736</v>
      </c>
    </row>
    <row r="5350" spans="1:4">
      <c r="A5350" s="7">
        <f t="shared" si="335"/>
        <v>2671.5</v>
      </c>
      <c r="B5350" s="4">
        <f t="shared" si="334"/>
        <v>0.51348726852236903</v>
      </c>
      <c r="C5350" s="4">
        <f t="shared" si="336"/>
        <v>12.888022458053047</v>
      </c>
      <c r="D5350" s="34">
        <f t="shared" si="337"/>
        <v>0.18203518074854769</v>
      </c>
    </row>
    <row r="5351" spans="1:4">
      <c r="A5351" s="7">
        <f t="shared" si="335"/>
        <v>2672</v>
      </c>
      <c r="B5351" s="4">
        <f t="shared" si="334"/>
        <v>0.51360466293127693</v>
      </c>
      <c r="C5351" s="4">
        <f t="shared" si="336"/>
        <v>12.894862951588751</v>
      </c>
      <c r="D5351" s="34">
        <f t="shared" si="337"/>
        <v>0.18209016861011426</v>
      </c>
    </row>
    <row r="5352" spans="1:4">
      <c r="A5352" s="7">
        <f t="shared" si="335"/>
        <v>2672.5</v>
      </c>
      <c r="B5352" s="4">
        <f t="shared" si="334"/>
        <v>0.51372206644594165</v>
      </c>
      <c r="C5352" s="4">
        <f t="shared" si="336"/>
        <v>12.901706814383962</v>
      </c>
      <c r="D5352" s="34">
        <f t="shared" si="337"/>
        <v>0.18214517567869754</v>
      </c>
    </row>
    <row r="5353" spans="1:4">
      <c r="A5353" s="7">
        <f t="shared" si="335"/>
        <v>2673</v>
      </c>
      <c r="B5353" s="4">
        <f t="shared" si="334"/>
        <v>0.51383947906706973</v>
      </c>
      <c r="C5353" s="4">
        <f t="shared" si="336"/>
        <v>12.908554048098198</v>
      </c>
      <c r="D5353" s="34">
        <f t="shared" si="337"/>
        <v>0.18220020196138076</v>
      </c>
    </row>
    <row r="5354" spans="1:4">
      <c r="A5354" s="7">
        <f t="shared" si="335"/>
        <v>2673.5</v>
      </c>
      <c r="B5354" s="4">
        <f t="shared" si="334"/>
        <v>0.51395690079536749</v>
      </c>
      <c r="C5354" s="4">
        <f t="shared" si="336"/>
        <v>12.915404654391812</v>
      </c>
      <c r="D5354" s="34">
        <f t="shared" si="337"/>
        <v>0.18225524746525029</v>
      </c>
    </row>
    <row r="5355" spans="1:4">
      <c r="A5355" s="7">
        <f t="shared" si="335"/>
        <v>2674</v>
      </c>
      <c r="B5355" s="4">
        <f t="shared" si="334"/>
        <v>0.51407433163154104</v>
      </c>
      <c r="C5355" s="4">
        <f t="shared" si="336"/>
        <v>12.92225863492593</v>
      </c>
      <c r="D5355" s="34">
        <f t="shared" si="337"/>
        <v>0.18231031219739455</v>
      </c>
    </row>
    <row r="5356" spans="1:4">
      <c r="A5356" s="7">
        <f t="shared" si="335"/>
        <v>2674.5</v>
      </c>
      <c r="B5356" s="4">
        <f t="shared" si="334"/>
        <v>0.51419177157629714</v>
      </c>
      <c r="C5356" s="4">
        <f t="shared" si="336"/>
        <v>12.929115991362545</v>
      </c>
      <c r="D5356" s="34">
        <f t="shared" si="337"/>
        <v>0.18236539616490527</v>
      </c>
    </row>
    <row r="5357" spans="1:4">
      <c r="A5357" s="7">
        <f t="shared" si="335"/>
        <v>2675</v>
      </c>
      <c r="B5357" s="4">
        <f t="shared" si="334"/>
        <v>0.51430922063034235</v>
      </c>
      <c r="C5357" s="4">
        <f t="shared" si="336"/>
        <v>12.935976725364423</v>
      </c>
      <c r="D5357" s="34">
        <f t="shared" si="337"/>
        <v>0.18242049937487625</v>
      </c>
    </row>
    <row r="5358" spans="1:4">
      <c r="A5358" s="7">
        <f t="shared" si="335"/>
        <v>2675.5</v>
      </c>
      <c r="B5358" s="4">
        <f t="shared" si="334"/>
        <v>0.51442667879438297</v>
      </c>
      <c r="C5358" s="4">
        <f t="shared" si="336"/>
        <v>12.942840838595194</v>
      </c>
      <c r="D5358" s="34">
        <f t="shared" si="337"/>
        <v>0.18247562183440472</v>
      </c>
    </row>
    <row r="5359" spans="1:4">
      <c r="A5359" s="7">
        <f t="shared" si="335"/>
        <v>2676</v>
      </c>
      <c r="B5359" s="4">
        <f t="shared" si="334"/>
        <v>0.5145441460691258</v>
      </c>
      <c r="C5359" s="4">
        <f t="shared" si="336"/>
        <v>12.949708332719259</v>
      </c>
      <c r="D5359" s="34">
        <f t="shared" si="337"/>
        <v>0.18253076355058984</v>
      </c>
    </row>
    <row r="5360" spans="1:4">
      <c r="A5360" s="7">
        <f t="shared" si="335"/>
        <v>2676.5</v>
      </c>
      <c r="B5360" s="4">
        <f t="shared" si="334"/>
        <v>0.51466162245527758</v>
      </c>
      <c r="C5360" s="4">
        <f t="shared" si="336"/>
        <v>12.956579209401886</v>
      </c>
      <c r="D5360" s="34">
        <f t="shared" si="337"/>
        <v>0.1825859245305341</v>
      </c>
    </row>
    <row r="5361" spans="1:4">
      <c r="A5361" s="7">
        <f t="shared" si="335"/>
        <v>2677</v>
      </c>
      <c r="B5361" s="4">
        <f t="shared" si="334"/>
        <v>0.51477910795354487</v>
      </c>
      <c r="C5361" s="4">
        <f t="shared" si="336"/>
        <v>12.963453470309132</v>
      </c>
      <c r="D5361" s="34">
        <f t="shared" si="337"/>
        <v>0.18264110478134238</v>
      </c>
    </row>
    <row r="5362" spans="1:4">
      <c r="A5362" s="7">
        <f t="shared" si="335"/>
        <v>2677.5</v>
      </c>
      <c r="B5362" s="4">
        <f t="shared" si="334"/>
        <v>0.51489660256463443</v>
      </c>
      <c r="C5362" s="4">
        <f t="shared" si="336"/>
        <v>12.970331117107886</v>
      </c>
      <c r="D5362" s="34">
        <f t="shared" si="337"/>
        <v>0.18269630431012246</v>
      </c>
    </row>
    <row r="5363" spans="1:4">
      <c r="A5363" s="7">
        <f t="shared" si="335"/>
        <v>2678</v>
      </c>
      <c r="B5363" s="4">
        <f t="shared" si="334"/>
        <v>0.51501410628925326</v>
      </c>
      <c r="C5363" s="4">
        <f t="shared" si="336"/>
        <v>12.977212151465862</v>
      </c>
      <c r="D5363" s="34">
        <f t="shared" si="337"/>
        <v>0.18275152312398463</v>
      </c>
    </row>
    <row r="5364" spans="1:4">
      <c r="A5364" s="7">
        <f t="shared" si="335"/>
        <v>2678.5</v>
      </c>
      <c r="B5364" s="4">
        <f t="shared" si="334"/>
        <v>0.51513161912810834</v>
      </c>
      <c r="C5364" s="4">
        <f t="shared" si="336"/>
        <v>12.984096575051572</v>
      </c>
      <c r="D5364" s="34">
        <f t="shared" si="337"/>
        <v>0.18280676123004172</v>
      </c>
    </row>
    <row r="5365" spans="1:4">
      <c r="A5365" s="7">
        <f t="shared" si="335"/>
        <v>2679</v>
      </c>
      <c r="B5365" s="4">
        <f t="shared" si="334"/>
        <v>0.51524914108190623</v>
      </c>
      <c r="C5365" s="4">
        <f t="shared" si="336"/>
        <v>12.990984389534384</v>
      </c>
      <c r="D5365" s="34">
        <f t="shared" si="337"/>
        <v>0.18286201863540993</v>
      </c>
    </row>
    <row r="5366" spans="1:4">
      <c r="A5366" s="7">
        <f t="shared" si="335"/>
        <v>2679.5</v>
      </c>
      <c r="B5366" s="4">
        <f t="shared" si="334"/>
        <v>0.51536667215135412</v>
      </c>
      <c r="C5366" s="4">
        <f t="shared" si="336"/>
        <v>12.997875596584466</v>
      </c>
      <c r="D5366" s="34">
        <f t="shared" si="337"/>
        <v>0.18291729534720755</v>
      </c>
    </row>
    <row r="5367" spans="1:4">
      <c r="A5367" s="7">
        <f t="shared" si="335"/>
        <v>2680</v>
      </c>
      <c r="B5367" s="4">
        <f t="shared" si="334"/>
        <v>0.51548421233715946</v>
      </c>
      <c r="C5367" s="4">
        <f t="shared" si="336"/>
        <v>13.004770197872816</v>
      </c>
      <c r="D5367" s="34">
        <f t="shared" si="337"/>
        <v>0.1829725913725557</v>
      </c>
    </row>
    <row r="5368" spans="1:4">
      <c r="A5368" s="7">
        <f t="shared" si="335"/>
        <v>2680.5</v>
      </c>
      <c r="B5368" s="4">
        <f t="shared" si="334"/>
        <v>0.5156017616400288</v>
      </c>
      <c r="C5368" s="4">
        <f t="shared" si="336"/>
        <v>13.011668195071252</v>
      </c>
      <c r="D5368" s="34">
        <f t="shared" si="337"/>
        <v>0.18302790671857849</v>
      </c>
    </row>
    <row r="5369" spans="1:4">
      <c r="A5369" s="7">
        <f t="shared" si="335"/>
        <v>2681</v>
      </c>
      <c r="B5369" s="4">
        <f t="shared" si="334"/>
        <v>0.51571932006066956</v>
      </c>
      <c r="C5369" s="4">
        <f t="shared" si="336"/>
        <v>13.018569589852417</v>
      </c>
      <c r="D5369" s="34">
        <f t="shared" si="337"/>
        <v>0.18308324139240245</v>
      </c>
    </row>
    <row r="5370" spans="1:4">
      <c r="A5370" s="7">
        <f t="shared" si="335"/>
        <v>2681.5</v>
      </c>
      <c r="B5370" s="4">
        <f t="shared" si="334"/>
        <v>0.51583688759978896</v>
      </c>
      <c r="C5370" s="4">
        <f t="shared" si="336"/>
        <v>13.025474383889778</v>
      </c>
      <c r="D5370" s="34">
        <f t="shared" si="337"/>
        <v>0.18313859540115693</v>
      </c>
    </row>
    <row r="5371" spans="1:4">
      <c r="A5371" s="7">
        <f t="shared" si="335"/>
        <v>2682</v>
      </c>
      <c r="B5371" s="4">
        <f t="shared" si="334"/>
        <v>0.51595446425809421</v>
      </c>
      <c r="C5371" s="4">
        <f t="shared" si="336"/>
        <v>13.032382578857627</v>
      </c>
      <c r="D5371" s="34">
        <f t="shared" si="337"/>
        <v>0.18319396875197402</v>
      </c>
    </row>
    <row r="5372" spans="1:4">
      <c r="A5372" s="7">
        <f t="shared" si="335"/>
        <v>2682.5</v>
      </c>
      <c r="B5372" s="4">
        <f t="shared" si="334"/>
        <v>0.51607205003629275</v>
      </c>
      <c r="C5372" s="4">
        <f t="shared" si="336"/>
        <v>13.039294176431071</v>
      </c>
      <c r="D5372" s="34">
        <f t="shared" si="337"/>
        <v>0.18324936145198836</v>
      </c>
    </row>
    <row r="5373" spans="1:4">
      <c r="A5373" s="7">
        <f t="shared" si="335"/>
        <v>2683</v>
      </c>
      <c r="B5373" s="4">
        <f t="shared" si="334"/>
        <v>0.51618964493509178</v>
      </c>
      <c r="C5373" s="4">
        <f t="shared" si="336"/>
        <v>13.04620917828607</v>
      </c>
      <c r="D5373" s="34">
        <f t="shared" si="337"/>
        <v>0.18330477350833782</v>
      </c>
    </row>
    <row r="5374" spans="1:4">
      <c r="A5374" s="7">
        <f t="shared" si="335"/>
        <v>2683.5</v>
      </c>
      <c r="B5374" s="4">
        <f t="shared" si="334"/>
        <v>0.51630724895519919</v>
      </c>
      <c r="C5374" s="4">
        <f t="shared" si="336"/>
        <v>13.053127586099365</v>
      </c>
      <c r="D5374" s="34">
        <f t="shared" si="337"/>
        <v>0.18336020492816202</v>
      </c>
    </row>
    <row r="5375" spans="1:4">
      <c r="A5375" s="7">
        <f t="shared" si="335"/>
        <v>2684</v>
      </c>
      <c r="B5375" s="4">
        <f t="shared" si="334"/>
        <v>0.51642486209732197</v>
      </c>
      <c r="C5375" s="4">
        <f t="shared" si="336"/>
        <v>13.060049401548575</v>
      </c>
      <c r="D5375" s="34">
        <f t="shared" si="337"/>
        <v>0.18341565571860455</v>
      </c>
    </row>
    <row r="5376" spans="1:4">
      <c r="A5376" s="7">
        <f t="shared" si="335"/>
        <v>2684.5</v>
      </c>
      <c r="B5376" s="4">
        <f t="shared" si="334"/>
        <v>0.51654248436216776</v>
      </c>
      <c r="C5376" s="4">
        <f t="shared" si="336"/>
        <v>13.066974626312097</v>
      </c>
      <c r="D5376" s="34">
        <f t="shared" si="337"/>
        <v>0.18347112588681064</v>
      </c>
    </row>
    <row r="5377" spans="1:4">
      <c r="A5377" s="7">
        <f t="shared" si="335"/>
        <v>2685</v>
      </c>
      <c r="B5377" s="4">
        <f t="shared" si="334"/>
        <v>0.51666011575044446</v>
      </c>
      <c r="C5377" s="4">
        <f t="shared" si="336"/>
        <v>13.073903262069178</v>
      </c>
      <c r="D5377" s="34">
        <f t="shared" si="337"/>
        <v>0.18352661543992865</v>
      </c>
    </row>
    <row r="5378" spans="1:4">
      <c r="A5378" s="7">
        <f t="shared" si="335"/>
        <v>2685.5</v>
      </c>
      <c r="B5378" s="4">
        <f t="shared" si="334"/>
        <v>0.51677775626285949</v>
      </c>
      <c r="C5378" s="4">
        <f t="shared" si="336"/>
        <v>13.080835310499909</v>
      </c>
      <c r="D5378" s="34">
        <f t="shared" si="337"/>
        <v>0.18358212438511001</v>
      </c>
    </row>
    <row r="5379" spans="1:4">
      <c r="A5379" s="7">
        <f t="shared" si="335"/>
        <v>2686</v>
      </c>
      <c r="B5379" s="4">
        <f t="shared" si="334"/>
        <v>0.51689540590012051</v>
      </c>
      <c r="C5379" s="4">
        <f t="shared" si="336"/>
        <v>13.087770773285163</v>
      </c>
      <c r="D5379" s="34">
        <f t="shared" si="337"/>
        <v>0.18363765272950819</v>
      </c>
    </row>
    <row r="5380" spans="1:4">
      <c r="A5380" s="7">
        <f t="shared" si="335"/>
        <v>2686.5</v>
      </c>
      <c r="B5380" s="4">
        <f t="shared" si="334"/>
        <v>0.51701306466293584</v>
      </c>
      <c r="C5380" s="4">
        <f t="shared" si="336"/>
        <v>13.094709652106694</v>
      </c>
      <c r="D5380" s="34">
        <f t="shared" si="337"/>
        <v>0.18369320048027996</v>
      </c>
    </row>
    <row r="5381" spans="1:4">
      <c r="A5381" s="7">
        <f t="shared" si="335"/>
        <v>2687</v>
      </c>
      <c r="B5381" s="4">
        <f t="shared" si="334"/>
        <v>0.51713073255201247</v>
      </c>
      <c r="C5381" s="4">
        <f t="shared" si="336"/>
        <v>13.101651948647032</v>
      </c>
      <c r="D5381" s="34">
        <f t="shared" si="337"/>
        <v>0.18374876764458445</v>
      </c>
    </row>
    <row r="5382" spans="1:4">
      <c r="A5382" s="7">
        <f t="shared" si="335"/>
        <v>2687.5</v>
      </c>
      <c r="B5382" s="4">
        <f t="shared" si="334"/>
        <v>0.51724840956805873</v>
      </c>
      <c r="C5382" s="4">
        <f t="shared" si="336"/>
        <v>13.108597664589585</v>
      </c>
      <c r="D5382" s="34">
        <f t="shared" si="337"/>
        <v>0.18380435422958388</v>
      </c>
    </row>
    <row r="5383" spans="1:4">
      <c r="A5383" s="7">
        <f t="shared" si="335"/>
        <v>2688</v>
      </c>
      <c r="B5383" s="4">
        <f t="shared" si="334"/>
        <v>0.51736609571178271</v>
      </c>
      <c r="C5383" s="4">
        <f t="shared" si="336"/>
        <v>13.115546801618546</v>
      </c>
      <c r="D5383" s="34">
        <f t="shared" si="337"/>
        <v>0.18385996024244267</v>
      </c>
    </row>
    <row r="5384" spans="1:4">
      <c r="A5384" s="7">
        <f t="shared" si="335"/>
        <v>2688.5</v>
      </c>
      <c r="B5384" s="4">
        <f t="shared" si="334"/>
        <v>0.51748379098389208</v>
      </c>
      <c r="C5384" s="4">
        <f t="shared" si="336"/>
        <v>13.122499361418972</v>
      </c>
      <c r="D5384" s="34">
        <f t="shared" si="337"/>
        <v>0.18391558569032851</v>
      </c>
    </row>
    <row r="5385" spans="1:4">
      <c r="A5385" s="7">
        <f t="shared" si="335"/>
        <v>2689</v>
      </c>
      <c r="B5385" s="4">
        <f t="shared" si="334"/>
        <v>0.51760149538509514</v>
      </c>
      <c r="C5385" s="4">
        <f t="shared" si="336"/>
        <v>13.129455345676735</v>
      </c>
      <c r="D5385" s="34">
        <f t="shared" si="337"/>
        <v>0.18397123058041154</v>
      </c>
    </row>
    <row r="5386" spans="1:4">
      <c r="A5386" s="7">
        <f t="shared" si="335"/>
        <v>2689.5</v>
      </c>
      <c r="B5386" s="4">
        <f t="shared" ref="B5386:B5449" si="338">(EXP($B$3*A5386*10^6))-1</f>
        <v>0.51771920891609979</v>
      </c>
      <c r="C5386" s="4">
        <f t="shared" si="336"/>
        <v>13.136414756078537</v>
      </c>
      <c r="D5386" s="34">
        <f t="shared" si="337"/>
        <v>0.18402689491986465</v>
      </c>
    </row>
    <row r="5387" spans="1:4">
      <c r="A5387" s="7">
        <f t="shared" si="335"/>
        <v>2690</v>
      </c>
      <c r="B5387" s="4">
        <f t="shared" si="338"/>
        <v>0.51783693157761435</v>
      </c>
      <c r="C5387" s="4">
        <f t="shared" si="336"/>
        <v>13.143377594311916</v>
      </c>
      <c r="D5387" s="34">
        <f t="shared" si="337"/>
        <v>0.18408257871586359</v>
      </c>
    </row>
    <row r="5388" spans="1:4">
      <c r="A5388" s="7">
        <f t="shared" si="335"/>
        <v>2690.5</v>
      </c>
      <c r="B5388" s="4">
        <f t="shared" si="338"/>
        <v>0.5179546633703469</v>
      </c>
      <c r="C5388" s="4">
        <f t="shared" si="336"/>
        <v>13.150343862065222</v>
      </c>
      <c r="D5388" s="34">
        <f t="shared" si="337"/>
        <v>0.18413828197558654</v>
      </c>
    </row>
    <row r="5389" spans="1:4">
      <c r="A5389" s="7">
        <f t="shared" si="335"/>
        <v>2691</v>
      </c>
      <c r="B5389" s="4">
        <f t="shared" si="338"/>
        <v>0.51807240429500556</v>
      </c>
      <c r="C5389" s="4">
        <f t="shared" si="336"/>
        <v>13.157313561027669</v>
      </c>
      <c r="D5389" s="34">
        <f t="shared" si="337"/>
        <v>0.18419400470621486</v>
      </c>
    </row>
    <row r="5390" spans="1:4">
      <c r="A5390" s="7">
        <f t="shared" ref="A5390:A5453" si="339">A5389+0.5</f>
        <v>2691.5</v>
      </c>
      <c r="B5390" s="4">
        <f t="shared" si="338"/>
        <v>0.51819015435229931</v>
      </c>
      <c r="C5390" s="4">
        <f t="shared" ref="C5390:C5453" si="340">(EXP($B$4*A5390*10^6))-1</f>
        <v>13.164286692889283</v>
      </c>
      <c r="D5390" s="34">
        <f t="shared" ref="D5390:D5453" si="341">(1/137.88)*(C5390/B5390)</f>
        <v>0.18424974691493218</v>
      </c>
    </row>
    <row r="5391" spans="1:4">
      <c r="A5391" s="7">
        <f t="shared" si="339"/>
        <v>2692</v>
      </c>
      <c r="B5391" s="4">
        <f t="shared" si="338"/>
        <v>0.51830791354293582</v>
      </c>
      <c r="C5391" s="4">
        <f t="shared" si="340"/>
        <v>13.171263259340922</v>
      </c>
      <c r="D5391" s="34">
        <f t="shared" si="341"/>
        <v>0.18430550860892531</v>
      </c>
    </row>
    <row r="5392" spans="1:4">
      <c r="A5392" s="7">
        <f t="shared" si="339"/>
        <v>2692.5</v>
      </c>
      <c r="B5392" s="4">
        <f t="shared" si="338"/>
        <v>0.51842568186762361</v>
      </c>
      <c r="C5392" s="4">
        <f t="shared" si="340"/>
        <v>13.178243262074282</v>
      </c>
      <c r="D5392" s="34">
        <f t="shared" si="341"/>
        <v>0.18436128979538352</v>
      </c>
    </row>
    <row r="5393" spans="1:4">
      <c r="A5393" s="7">
        <f t="shared" si="339"/>
        <v>2693</v>
      </c>
      <c r="B5393" s="4">
        <f t="shared" si="338"/>
        <v>0.51854345932707169</v>
      </c>
      <c r="C5393" s="4">
        <f t="shared" si="340"/>
        <v>13.185226702781891</v>
      </c>
      <c r="D5393" s="34">
        <f t="shared" si="341"/>
        <v>0.18441709048149871</v>
      </c>
    </row>
    <row r="5394" spans="1:4">
      <c r="A5394" s="7">
        <f t="shared" si="339"/>
        <v>2693.5</v>
      </c>
      <c r="B5394" s="4">
        <f t="shared" si="338"/>
        <v>0.51866124592198792</v>
      </c>
      <c r="C5394" s="4">
        <f t="shared" si="340"/>
        <v>13.192213583157109</v>
      </c>
      <c r="D5394" s="34">
        <f t="shared" si="341"/>
        <v>0.18447291067446592</v>
      </c>
    </row>
    <row r="5395" spans="1:4">
      <c r="A5395" s="7">
        <f t="shared" si="339"/>
        <v>2694</v>
      </c>
      <c r="B5395" s="4">
        <f t="shared" si="338"/>
        <v>0.51877904165308153</v>
      </c>
      <c r="C5395" s="4">
        <f t="shared" si="340"/>
        <v>13.199203904894134</v>
      </c>
      <c r="D5395" s="34">
        <f t="shared" si="341"/>
        <v>0.18452875038148253</v>
      </c>
    </row>
    <row r="5396" spans="1:4">
      <c r="A5396" s="7">
        <f t="shared" si="339"/>
        <v>2694.5</v>
      </c>
      <c r="B5396" s="4">
        <f t="shared" si="338"/>
        <v>0.51889684652106061</v>
      </c>
      <c r="C5396" s="4">
        <f t="shared" si="340"/>
        <v>13.206197669687988</v>
      </c>
      <c r="D5396" s="34">
        <f t="shared" si="341"/>
        <v>0.1845846096097489</v>
      </c>
    </row>
    <row r="5397" spans="1:4">
      <c r="A5397" s="7">
        <f t="shared" si="339"/>
        <v>2695</v>
      </c>
      <c r="B5397" s="4">
        <f t="shared" si="338"/>
        <v>0.51901466052663436</v>
      </c>
      <c r="C5397" s="4">
        <f t="shared" si="340"/>
        <v>13.213194879234555</v>
      </c>
      <c r="D5397" s="34">
        <f t="shared" si="341"/>
        <v>0.18464048836646815</v>
      </c>
    </row>
    <row r="5398" spans="1:4">
      <c r="A5398" s="7">
        <f t="shared" si="339"/>
        <v>2695.5</v>
      </c>
      <c r="B5398" s="4">
        <f t="shared" si="338"/>
        <v>0.51913248367051112</v>
      </c>
      <c r="C5398" s="4">
        <f t="shared" si="340"/>
        <v>13.220195535230514</v>
      </c>
      <c r="D5398" s="34">
        <f t="shared" si="341"/>
        <v>0.18469638665884597</v>
      </c>
    </row>
    <row r="5399" spans="1:4">
      <c r="A5399" s="7">
        <f t="shared" si="339"/>
        <v>2696</v>
      </c>
      <c r="B5399" s="4">
        <f t="shared" si="338"/>
        <v>0.51925031595339988</v>
      </c>
      <c r="C5399" s="4">
        <f t="shared" si="340"/>
        <v>13.227199639373412</v>
      </c>
      <c r="D5399" s="34">
        <f t="shared" si="341"/>
        <v>0.18475230449409094</v>
      </c>
    </row>
    <row r="5400" spans="1:4">
      <c r="A5400" s="7">
        <f t="shared" si="339"/>
        <v>2696.5</v>
      </c>
      <c r="B5400" s="4">
        <f t="shared" si="338"/>
        <v>0.51936815737600983</v>
      </c>
      <c r="C5400" s="4">
        <f t="shared" si="340"/>
        <v>13.234207193361616</v>
      </c>
      <c r="D5400" s="34">
        <f t="shared" si="341"/>
        <v>0.18480824187941416</v>
      </c>
    </row>
    <row r="5401" spans="1:4">
      <c r="A5401" s="7">
        <f t="shared" si="339"/>
        <v>2697</v>
      </c>
      <c r="B5401" s="4">
        <f t="shared" si="338"/>
        <v>0.51948600793904931</v>
      </c>
      <c r="C5401" s="4">
        <f t="shared" si="340"/>
        <v>13.24121819889433</v>
      </c>
      <c r="D5401" s="34">
        <f t="shared" si="341"/>
        <v>0.18486419882202978</v>
      </c>
    </row>
    <row r="5402" spans="1:4">
      <c r="A5402" s="7">
        <f t="shared" si="339"/>
        <v>2697.5</v>
      </c>
      <c r="B5402" s="4">
        <f t="shared" si="338"/>
        <v>0.51960386764322752</v>
      </c>
      <c r="C5402" s="4">
        <f t="shared" si="340"/>
        <v>13.248232657671618</v>
      </c>
      <c r="D5402" s="34">
        <f t="shared" si="341"/>
        <v>0.18492017532915478</v>
      </c>
    </row>
    <row r="5403" spans="1:4">
      <c r="A5403" s="7">
        <f t="shared" si="339"/>
        <v>2698</v>
      </c>
      <c r="B5403" s="4">
        <f t="shared" si="338"/>
        <v>0.51972173648925368</v>
      </c>
      <c r="C5403" s="4">
        <f t="shared" si="340"/>
        <v>13.255250571394338</v>
      </c>
      <c r="D5403" s="34">
        <f t="shared" si="341"/>
        <v>0.18497617140800823</v>
      </c>
    </row>
    <row r="5404" spans="1:4">
      <c r="A5404" s="7">
        <f t="shared" si="339"/>
        <v>2698.5</v>
      </c>
      <c r="B5404" s="4">
        <f t="shared" si="338"/>
        <v>0.51983961447783678</v>
      </c>
      <c r="C5404" s="4">
        <f t="shared" si="340"/>
        <v>13.262271941764237</v>
      </c>
      <c r="D5404" s="34">
        <f t="shared" si="341"/>
        <v>0.18503218706581284</v>
      </c>
    </row>
    <row r="5405" spans="1:4">
      <c r="A5405" s="7">
        <f t="shared" si="339"/>
        <v>2699</v>
      </c>
      <c r="B5405" s="4">
        <f t="shared" si="338"/>
        <v>0.51995750160968601</v>
      </c>
      <c r="C5405" s="4">
        <f t="shared" si="340"/>
        <v>13.269296770483844</v>
      </c>
      <c r="D5405" s="34">
        <f t="shared" si="341"/>
        <v>0.18508822230979319</v>
      </c>
    </row>
    <row r="5406" spans="1:4">
      <c r="A5406" s="7">
        <f t="shared" si="339"/>
        <v>2699.5</v>
      </c>
      <c r="B5406" s="4">
        <f t="shared" si="338"/>
        <v>0.52007539788551038</v>
      </c>
      <c r="C5406" s="4">
        <f t="shared" si="340"/>
        <v>13.27632505925658</v>
      </c>
      <c r="D5406" s="34">
        <f t="shared" si="341"/>
        <v>0.18514427714717746</v>
      </c>
    </row>
    <row r="5407" spans="1:4">
      <c r="A5407" s="7">
        <f t="shared" si="339"/>
        <v>2700</v>
      </c>
      <c r="B5407" s="4">
        <f t="shared" si="338"/>
        <v>0.52019330330601932</v>
      </c>
      <c r="C5407" s="4">
        <f t="shared" si="340"/>
        <v>13.283356809786673</v>
      </c>
      <c r="D5407" s="34">
        <f t="shared" si="341"/>
        <v>0.18520035158519599</v>
      </c>
    </row>
    <row r="5408" spans="1:4">
      <c r="A5408" s="7">
        <f t="shared" si="339"/>
        <v>2700.5</v>
      </c>
      <c r="B5408" s="4">
        <f t="shared" si="338"/>
        <v>0.52031121787192225</v>
      </c>
      <c r="C5408" s="4">
        <f t="shared" si="340"/>
        <v>13.290392023779198</v>
      </c>
      <c r="D5408" s="34">
        <f t="shared" si="341"/>
        <v>0.18525644563108198</v>
      </c>
    </row>
    <row r="5409" spans="1:4">
      <c r="A5409" s="7">
        <f t="shared" si="339"/>
        <v>2701</v>
      </c>
      <c r="B5409" s="4">
        <f t="shared" si="338"/>
        <v>0.52042914158392817</v>
      </c>
      <c r="C5409" s="4">
        <f t="shared" si="340"/>
        <v>13.297430702940071</v>
      </c>
      <c r="D5409" s="34">
        <f t="shared" si="341"/>
        <v>0.18531255929207163</v>
      </c>
    </row>
    <row r="5410" spans="1:4">
      <c r="A5410" s="7">
        <f t="shared" si="339"/>
        <v>2701.5</v>
      </c>
      <c r="B5410" s="4">
        <f t="shared" si="338"/>
        <v>0.52054707444274695</v>
      </c>
      <c r="C5410" s="4">
        <f t="shared" si="340"/>
        <v>13.304472848976047</v>
      </c>
      <c r="D5410" s="34">
        <f t="shared" si="341"/>
        <v>0.18536869257540362</v>
      </c>
    </row>
    <row r="5411" spans="1:4">
      <c r="A5411" s="7">
        <f t="shared" si="339"/>
        <v>2702</v>
      </c>
      <c r="B5411" s="4">
        <f t="shared" si="338"/>
        <v>0.5206650164490878</v>
      </c>
      <c r="C5411" s="4">
        <f t="shared" si="340"/>
        <v>13.311518463594732</v>
      </c>
      <c r="D5411" s="34">
        <f t="shared" si="341"/>
        <v>0.18542484548831967</v>
      </c>
    </row>
    <row r="5412" spans="1:4">
      <c r="A5412" s="7">
        <f t="shared" si="339"/>
        <v>2702.5</v>
      </c>
      <c r="B5412" s="4">
        <f t="shared" si="338"/>
        <v>0.52078296760365994</v>
      </c>
      <c r="C5412" s="4">
        <f t="shared" si="340"/>
        <v>13.318567548504539</v>
      </c>
      <c r="D5412" s="34">
        <f t="shared" si="341"/>
        <v>0.18548101803806386</v>
      </c>
    </row>
    <row r="5413" spans="1:4">
      <c r="A5413" s="7">
        <f t="shared" si="339"/>
        <v>2703</v>
      </c>
      <c r="B5413" s="4">
        <f t="shared" si="338"/>
        <v>0.52090092790717391</v>
      </c>
      <c r="C5413" s="4">
        <f t="shared" si="340"/>
        <v>13.325620105414769</v>
      </c>
      <c r="D5413" s="34">
        <f t="shared" si="341"/>
        <v>0.18553721023188324</v>
      </c>
    </row>
    <row r="5414" spans="1:4">
      <c r="A5414" s="7">
        <f t="shared" si="339"/>
        <v>2703.5</v>
      </c>
      <c r="B5414" s="4">
        <f t="shared" si="338"/>
        <v>0.52101889736033824</v>
      </c>
      <c r="C5414" s="4">
        <f t="shared" si="340"/>
        <v>13.332676136035538</v>
      </c>
      <c r="D5414" s="34">
        <f t="shared" si="341"/>
        <v>0.18559342207702798</v>
      </c>
    </row>
    <row r="5415" spans="1:4">
      <c r="A5415" s="7">
        <f t="shared" si="339"/>
        <v>2704</v>
      </c>
      <c r="B5415" s="4">
        <f t="shared" si="338"/>
        <v>0.52113687596386327</v>
      </c>
      <c r="C5415" s="4">
        <f t="shared" si="340"/>
        <v>13.339735642077807</v>
      </c>
      <c r="D5415" s="34">
        <f t="shared" si="341"/>
        <v>0.18564965358075042</v>
      </c>
    </row>
    <row r="5416" spans="1:4">
      <c r="A5416" s="7">
        <f t="shared" si="339"/>
        <v>2704.5</v>
      </c>
      <c r="B5416" s="4">
        <f t="shared" si="338"/>
        <v>0.52125486371845886</v>
      </c>
      <c r="C5416" s="4">
        <f t="shared" si="340"/>
        <v>13.346798625253381</v>
      </c>
      <c r="D5416" s="34">
        <f t="shared" si="341"/>
        <v>0.18570590475030588</v>
      </c>
    </row>
    <row r="5417" spans="1:4">
      <c r="A5417" s="7">
        <f t="shared" si="339"/>
        <v>2705</v>
      </c>
      <c r="B5417" s="4">
        <f t="shared" si="338"/>
        <v>0.52137286062483423</v>
      </c>
      <c r="C5417" s="4">
        <f t="shared" si="340"/>
        <v>13.353865087274912</v>
      </c>
      <c r="D5417" s="34">
        <f t="shared" si="341"/>
        <v>0.18576217559295263</v>
      </c>
    </row>
    <row r="5418" spans="1:4">
      <c r="A5418" s="7">
        <f t="shared" si="339"/>
        <v>2705.5</v>
      </c>
      <c r="B5418" s="4">
        <f t="shared" si="338"/>
        <v>0.52149086668369993</v>
      </c>
      <c r="C5418" s="4">
        <f t="shared" si="340"/>
        <v>13.36093502985589</v>
      </c>
      <c r="D5418" s="34">
        <f t="shared" si="341"/>
        <v>0.18581846611595143</v>
      </c>
    </row>
    <row r="5419" spans="1:4">
      <c r="A5419" s="7">
        <f t="shared" si="339"/>
        <v>2706</v>
      </c>
      <c r="B5419" s="4">
        <f t="shared" si="338"/>
        <v>0.52160888189576537</v>
      </c>
      <c r="C5419" s="4">
        <f t="shared" si="340"/>
        <v>13.368008454710651</v>
      </c>
      <c r="D5419" s="34">
        <f t="shared" si="341"/>
        <v>0.18587477632656604</v>
      </c>
    </row>
    <row r="5420" spans="1:4">
      <c r="A5420" s="7">
        <f t="shared" si="339"/>
        <v>2706.5</v>
      </c>
      <c r="B5420" s="4">
        <f t="shared" si="338"/>
        <v>0.52172690626174045</v>
      </c>
      <c r="C5420" s="4">
        <f t="shared" si="340"/>
        <v>13.375085363554373</v>
      </c>
      <c r="D5420" s="34">
        <f t="shared" si="341"/>
        <v>0.18593110623206283</v>
      </c>
    </row>
    <row r="5421" spans="1:4">
      <c r="A5421" s="7">
        <f t="shared" si="339"/>
        <v>2707</v>
      </c>
      <c r="B5421" s="4">
        <f t="shared" si="338"/>
        <v>0.5218449397823357</v>
      </c>
      <c r="C5421" s="4">
        <f t="shared" si="340"/>
        <v>13.382165758103099</v>
      </c>
      <c r="D5421" s="34">
        <f t="shared" si="341"/>
        <v>0.1859874558397111</v>
      </c>
    </row>
    <row r="5422" spans="1:4">
      <c r="A5422" s="7">
        <f t="shared" si="339"/>
        <v>2707.5</v>
      </c>
      <c r="B5422" s="4">
        <f t="shared" si="338"/>
        <v>0.521962982458261</v>
      </c>
      <c r="C5422" s="4">
        <f t="shared" si="340"/>
        <v>13.389249640073679</v>
      </c>
      <c r="D5422" s="34">
        <f t="shared" si="341"/>
        <v>0.18604382515678258</v>
      </c>
    </row>
    <row r="5423" spans="1:4">
      <c r="A5423" s="7">
        <f t="shared" si="339"/>
        <v>2708</v>
      </c>
      <c r="B5423" s="4">
        <f t="shared" si="338"/>
        <v>0.52208103429022645</v>
      </c>
      <c r="C5423" s="4">
        <f t="shared" si="340"/>
        <v>13.396337011183839</v>
      </c>
      <c r="D5423" s="34">
        <f t="shared" si="341"/>
        <v>0.18610021419055214</v>
      </c>
    </row>
    <row r="5424" spans="1:4">
      <c r="A5424" s="7">
        <f t="shared" si="339"/>
        <v>2708.5</v>
      </c>
      <c r="B5424" s="4">
        <f t="shared" si="338"/>
        <v>0.52219909527894193</v>
      </c>
      <c r="C5424" s="4">
        <f t="shared" si="340"/>
        <v>13.40342787315214</v>
      </c>
      <c r="D5424" s="34">
        <f t="shared" si="341"/>
        <v>0.18615662294829738</v>
      </c>
    </row>
    <row r="5425" spans="1:4">
      <c r="A5425" s="7">
        <f t="shared" si="339"/>
        <v>2709</v>
      </c>
      <c r="B5425" s="4">
        <f t="shared" si="338"/>
        <v>0.52231716542511819</v>
      </c>
      <c r="C5425" s="4">
        <f t="shared" si="340"/>
        <v>13.410522227697983</v>
      </c>
      <c r="D5425" s="34">
        <f t="shared" si="341"/>
        <v>0.1862130514372983</v>
      </c>
    </row>
    <row r="5426" spans="1:4">
      <c r="A5426" s="7">
        <f t="shared" si="339"/>
        <v>2709.5</v>
      </c>
      <c r="B5426" s="4">
        <f t="shared" si="338"/>
        <v>0.52243524472946534</v>
      </c>
      <c r="C5426" s="4">
        <f t="shared" si="340"/>
        <v>13.417620076541649</v>
      </c>
      <c r="D5426" s="34">
        <f t="shared" si="341"/>
        <v>0.18626949966483833</v>
      </c>
    </row>
    <row r="5427" spans="1:4">
      <c r="A5427" s="7">
        <f t="shared" si="339"/>
        <v>2710</v>
      </c>
      <c r="B5427" s="4">
        <f t="shared" si="338"/>
        <v>0.5225533331926937</v>
      </c>
      <c r="C5427" s="4">
        <f t="shared" si="340"/>
        <v>13.424721421404209</v>
      </c>
      <c r="D5427" s="34">
        <f t="shared" si="341"/>
        <v>0.18632596763820292</v>
      </c>
    </row>
    <row r="5428" spans="1:4">
      <c r="A5428" s="7">
        <f t="shared" si="339"/>
        <v>2710.5</v>
      </c>
      <c r="B5428" s="4">
        <f t="shared" si="338"/>
        <v>0.52267143081551359</v>
      </c>
      <c r="C5428" s="4">
        <f t="shared" si="340"/>
        <v>13.431826264007643</v>
      </c>
      <c r="D5428" s="34">
        <f t="shared" si="341"/>
        <v>0.18638245536468104</v>
      </c>
    </row>
    <row r="5429" spans="1:4">
      <c r="A5429" s="7">
        <f t="shared" si="339"/>
        <v>2711</v>
      </c>
      <c r="B5429" s="4">
        <f t="shared" si="338"/>
        <v>0.52278953759863578</v>
      </c>
      <c r="C5429" s="4">
        <f t="shared" si="340"/>
        <v>13.438934606074726</v>
      </c>
      <c r="D5429" s="34">
        <f t="shared" si="341"/>
        <v>0.18643896285156364</v>
      </c>
    </row>
    <row r="5430" spans="1:4">
      <c r="A5430" s="7">
        <f t="shared" si="339"/>
        <v>2711.5</v>
      </c>
      <c r="B5430" s="4">
        <f t="shared" si="338"/>
        <v>0.52290765354277058</v>
      </c>
      <c r="C5430" s="4">
        <f t="shared" si="340"/>
        <v>13.446046449329121</v>
      </c>
      <c r="D5430" s="34">
        <f t="shared" si="341"/>
        <v>0.18649549010614522</v>
      </c>
    </row>
    <row r="5431" spans="1:4">
      <c r="A5431" s="7">
        <f t="shared" si="339"/>
        <v>2712</v>
      </c>
      <c r="B5431" s="4">
        <f t="shared" si="338"/>
        <v>0.52302577864862854</v>
      </c>
      <c r="C5431" s="4">
        <f t="shared" si="340"/>
        <v>13.453161795495321</v>
      </c>
      <c r="D5431" s="34">
        <f t="shared" si="341"/>
        <v>0.18655203713572263</v>
      </c>
    </row>
    <row r="5432" spans="1:4">
      <c r="A5432" s="7">
        <f t="shared" si="339"/>
        <v>2712.5</v>
      </c>
      <c r="B5432" s="4">
        <f t="shared" si="338"/>
        <v>0.5231439129169202</v>
      </c>
      <c r="C5432" s="4">
        <f t="shared" si="340"/>
        <v>13.460280646298672</v>
      </c>
      <c r="D5432" s="34">
        <f t="shared" si="341"/>
        <v>0.18660860394759565</v>
      </c>
    </row>
    <row r="5433" spans="1:4">
      <c r="A5433" s="7">
        <f t="shared" si="339"/>
        <v>2713</v>
      </c>
      <c r="B5433" s="4">
        <f t="shared" si="338"/>
        <v>0.52326205634835654</v>
      </c>
      <c r="C5433" s="4">
        <f t="shared" si="340"/>
        <v>13.467403003465369</v>
      </c>
      <c r="D5433" s="34">
        <f t="shared" si="341"/>
        <v>0.18666519054906663</v>
      </c>
    </row>
    <row r="5434" spans="1:4">
      <c r="A5434" s="7">
        <f t="shared" si="339"/>
        <v>2713.5</v>
      </c>
      <c r="B5434" s="4">
        <f t="shared" si="338"/>
        <v>0.52338020894364834</v>
      </c>
      <c r="C5434" s="4">
        <f t="shared" si="340"/>
        <v>13.474528868722459</v>
      </c>
      <c r="D5434" s="34">
        <f t="shared" si="341"/>
        <v>0.18672179694744087</v>
      </c>
    </row>
    <row r="5435" spans="1:4">
      <c r="A5435" s="7">
        <f t="shared" si="339"/>
        <v>2714</v>
      </c>
      <c r="B5435" s="4">
        <f t="shared" si="338"/>
        <v>0.52349837070350591</v>
      </c>
      <c r="C5435" s="4">
        <f t="shared" si="340"/>
        <v>13.481658243797845</v>
      </c>
      <c r="D5435" s="34">
        <f t="shared" si="341"/>
        <v>0.18677842315002671</v>
      </c>
    </row>
    <row r="5436" spans="1:4">
      <c r="A5436" s="7">
        <f t="shared" si="339"/>
        <v>2714.5</v>
      </c>
      <c r="B5436" s="4">
        <f t="shared" si="338"/>
        <v>0.52361654162864069</v>
      </c>
      <c r="C5436" s="4">
        <f t="shared" si="340"/>
        <v>13.488791130420255</v>
      </c>
      <c r="D5436" s="34">
        <f t="shared" si="341"/>
        <v>0.18683506916413453</v>
      </c>
    </row>
    <row r="5437" spans="1:4">
      <c r="A5437" s="7">
        <f t="shared" si="339"/>
        <v>2715</v>
      </c>
      <c r="B5437" s="4">
        <f t="shared" si="338"/>
        <v>0.52373472171976299</v>
      </c>
      <c r="C5437" s="4">
        <f t="shared" si="340"/>
        <v>13.495927530319308</v>
      </c>
      <c r="D5437" s="34">
        <f t="shared" si="341"/>
        <v>0.1868917349970784</v>
      </c>
    </row>
    <row r="5438" spans="1:4">
      <c r="A5438" s="7">
        <f t="shared" si="339"/>
        <v>2715.5</v>
      </c>
      <c r="B5438" s="4">
        <f t="shared" si="338"/>
        <v>0.52385291097758424</v>
      </c>
      <c r="C5438" s="4">
        <f t="shared" si="340"/>
        <v>13.503067445225451</v>
      </c>
      <c r="D5438" s="34">
        <f t="shared" si="341"/>
        <v>0.18694842065617456</v>
      </c>
    </row>
    <row r="5439" spans="1:4">
      <c r="A5439" s="7">
        <f t="shared" si="339"/>
        <v>2716</v>
      </c>
      <c r="B5439" s="4">
        <f t="shared" si="338"/>
        <v>0.52397110940281544</v>
      </c>
      <c r="C5439" s="4">
        <f t="shared" si="340"/>
        <v>13.510210876869984</v>
      </c>
      <c r="D5439" s="34">
        <f t="shared" si="341"/>
        <v>0.18700512614874218</v>
      </c>
    </row>
    <row r="5440" spans="1:4">
      <c r="A5440" s="7">
        <f t="shared" si="339"/>
        <v>2716.5</v>
      </c>
      <c r="B5440" s="4">
        <f t="shared" si="338"/>
        <v>0.52408931699616756</v>
      </c>
      <c r="C5440" s="4">
        <f t="shared" si="340"/>
        <v>13.517357826985064</v>
      </c>
      <c r="D5440" s="34">
        <f t="shared" si="341"/>
        <v>0.1870618514821033</v>
      </c>
    </row>
    <row r="5441" spans="1:4">
      <c r="A5441" s="7">
        <f t="shared" si="339"/>
        <v>2717</v>
      </c>
      <c r="B5441" s="4">
        <f t="shared" si="338"/>
        <v>0.52420753375835161</v>
      </c>
      <c r="C5441" s="4">
        <f t="shared" si="340"/>
        <v>13.524508297303703</v>
      </c>
      <c r="D5441" s="34">
        <f t="shared" si="341"/>
        <v>0.18711859666358283</v>
      </c>
    </row>
    <row r="5442" spans="1:4">
      <c r="A5442" s="7">
        <f t="shared" si="339"/>
        <v>2717.5</v>
      </c>
      <c r="B5442" s="4">
        <f t="shared" si="338"/>
        <v>0.52432575969007877</v>
      </c>
      <c r="C5442" s="4">
        <f t="shared" si="340"/>
        <v>13.531662289559755</v>
      </c>
      <c r="D5442" s="34">
        <f t="shared" si="341"/>
        <v>0.18717536170050816</v>
      </c>
    </row>
    <row r="5443" spans="1:4">
      <c r="A5443" s="7">
        <f t="shared" si="339"/>
        <v>2718</v>
      </c>
      <c r="B5443" s="4">
        <f t="shared" si="338"/>
        <v>0.5244439947920605</v>
      </c>
      <c r="C5443" s="4">
        <f t="shared" si="340"/>
        <v>13.538819805487957</v>
      </c>
      <c r="D5443" s="34">
        <f t="shared" si="341"/>
        <v>0.18723214660020993</v>
      </c>
    </row>
    <row r="5444" spans="1:4">
      <c r="A5444" s="7">
        <f t="shared" si="339"/>
        <v>2718.5</v>
      </c>
      <c r="B5444" s="4">
        <f t="shared" si="338"/>
        <v>0.52456223906500798</v>
      </c>
      <c r="C5444" s="4">
        <f t="shared" si="340"/>
        <v>13.545980846823856</v>
      </c>
      <c r="D5444" s="34">
        <f t="shared" si="341"/>
        <v>0.18728895137002097</v>
      </c>
    </row>
    <row r="5445" spans="1:4">
      <c r="A5445" s="7">
        <f t="shared" si="339"/>
        <v>2719</v>
      </c>
      <c r="B5445" s="4">
        <f t="shared" si="338"/>
        <v>0.52468049250963267</v>
      </c>
      <c r="C5445" s="4">
        <f t="shared" si="340"/>
        <v>13.553145415303902</v>
      </c>
      <c r="D5445" s="34">
        <f t="shared" si="341"/>
        <v>0.18734577601727756</v>
      </c>
    </row>
    <row r="5446" spans="1:4">
      <c r="A5446" s="7">
        <f t="shared" si="339"/>
        <v>2719.5</v>
      </c>
      <c r="B5446" s="4">
        <f t="shared" si="338"/>
        <v>0.52479875512664576</v>
      </c>
      <c r="C5446" s="4">
        <f t="shared" si="340"/>
        <v>13.560313512665362</v>
      </c>
      <c r="D5446" s="34">
        <f t="shared" si="341"/>
        <v>0.18740262054931833</v>
      </c>
    </row>
    <row r="5447" spans="1:4">
      <c r="A5447" s="7">
        <f t="shared" si="339"/>
        <v>2720</v>
      </c>
      <c r="B5447" s="4">
        <f t="shared" si="338"/>
        <v>0.5249170269167589</v>
      </c>
      <c r="C5447" s="4">
        <f t="shared" si="340"/>
        <v>13.567485140646374</v>
      </c>
      <c r="D5447" s="34">
        <f t="shared" si="341"/>
        <v>0.1874594849734848</v>
      </c>
    </row>
    <row r="5448" spans="1:4">
      <c r="A5448" s="7">
        <f t="shared" si="339"/>
        <v>2720.5</v>
      </c>
      <c r="B5448" s="4">
        <f t="shared" si="338"/>
        <v>0.52503530788068331</v>
      </c>
      <c r="C5448" s="4">
        <f t="shared" si="340"/>
        <v>13.574660300985935</v>
      </c>
      <c r="D5448" s="34">
        <f t="shared" si="341"/>
        <v>0.18751636929712143</v>
      </c>
    </row>
    <row r="5449" spans="1:4">
      <c r="A5449" s="7">
        <f t="shared" si="339"/>
        <v>2721</v>
      </c>
      <c r="B5449" s="4">
        <f t="shared" si="338"/>
        <v>0.52515359801913108</v>
      </c>
      <c r="C5449" s="4">
        <f t="shared" si="340"/>
        <v>13.581838995423887</v>
      </c>
      <c r="D5449" s="34">
        <f t="shared" si="341"/>
        <v>0.18757327352757514</v>
      </c>
    </row>
    <row r="5450" spans="1:4">
      <c r="A5450" s="7">
        <f t="shared" si="339"/>
        <v>2721.5</v>
      </c>
      <c r="B5450" s="4">
        <f t="shared" ref="B5450:B5513" si="342">(EXP($B$3*A5450*10^6))-1</f>
        <v>0.52527189733281343</v>
      </c>
      <c r="C5450" s="4">
        <f t="shared" si="340"/>
        <v>13.589021225700957</v>
      </c>
      <c r="D5450" s="34">
        <f t="shared" si="341"/>
        <v>0.1876301976721963</v>
      </c>
    </row>
    <row r="5451" spans="1:4">
      <c r="A5451" s="7">
        <f t="shared" si="339"/>
        <v>2722</v>
      </c>
      <c r="B5451" s="4">
        <f t="shared" si="342"/>
        <v>0.525390205822442</v>
      </c>
      <c r="C5451" s="4">
        <f t="shared" si="340"/>
        <v>13.596206993558683</v>
      </c>
      <c r="D5451" s="34">
        <f t="shared" si="341"/>
        <v>0.18768714173833725</v>
      </c>
    </row>
    <row r="5452" spans="1:4">
      <c r="A5452" s="7">
        <f t="shared" si="339"/>
        <v>2722.5</v>
      </c>
      <c r="B5452" s="4">
        <f t="shared" si="342"/>
        <v>0.5255085234887289</v>
      </c>
      <c r="C5452" s="4">
        <f t="shared" si="340"/>
        <v>13.603396300739513</v>
      </c>
      <c r="D5452" s="34">
        <f t="shared" si="341"/>
        <v>0.1877441057333539</v>
      </c>
    </row>
    <row r="5453" spans="1:4">
      <c r="A5453" s="7">
        <f t="shared" si="339"/>
        <v>2723</v>
      </c>
      <c r="B5453" s="4">
        <f t="shared" si="342"/>
        <v>0.52562685033238554</v>
      </c>
      <c r="C5453" s="4">
        <f t="shared" si="340"/>
        <v>13.610589148986703</v>
      </c>
      <c r="D5453" s="34">
        <f t="shared" si="341"/>
        <v>0.18780108966460429</v>
      </c>
    </row>
    <row r="5454" spans="1:4">
      <c r="A5454" s="7">
        <f t="shared" ref="A5454:A5517" si="343">A5453+0.5</f>
        <v>2723.5</v>
      </c>
      <c r="B5454" s="4">
        <f t="shared" si="342"/>
        <v>0.52574518635412382</v>
      </c>
      <c r="C5454" s="4">
        <f t="shared" ref="C5454:C5517" si="344">(EXP($B$4*A5454*10^6))-1</f>
        <v>13.617785540044411</v>
      </c>
      <c r="D5454" s="34">
        <f t="shared" ref="D5454:D5517" si="345">(1/137.88)*(C5454/B5454)</f>
        <v>0.18785809353944988</v>
      </c>
    </row>
    <row r="5455" spans="1:4">
      <c r="A5455" s="7">
        <f t="shared" si="343"/>
        <v>2724</v>
      </c>
      <c r="B5455" s="4">
        <f t="shared" si="342"/>
        <v>0.52586353155465604</v>
      </c>
      <c r="C5455" s="4">
        <f t="shared" si="344"/>
        <v>13.624985475657626</v>
      </c>
      <c r="D5455" s="34">
        <f t="shared" si="345"/>
        <v>0.18791511736525443</v>
      </c>
    </row>
    <row r="5456" spans="1:4">
      <c r="A5456" s="7">
        <f t="shared" si="343"/>
        <v>2724.5</v>
      </c>
      <c r="B5456" s="4">
        <f t="shared" si="342"/>
        <v>0.52598188593469364</v>
      </c>
      <c r="C5456" s="4">
        <f t="shared" si="344"/>
        <v>13.632188957572207</v>
      </c>
      <c r="D5456" s="34">
        <f t="shared" si="345"/>
        <v>0.18797216114938486</v>
      </c>
    </row>
    <row r="5457" spans="1:4">
      <c r="A5457" s="7">
        <f t="shared" si="343"/>
        <v>2725</v>
      </c>
      <c r="B5457" s="4">
        <f t="shared" si="342"/>
        <v>0.52610024949494893</v>
      </c>
      <c r="C5457" s="4">
        <f t="shared" si="344"/>
        <v>13.639395987534881</v>
      </c>
      <c r="D5457" s="34">
        <f t="shared" si="345"/>
        <v>0.18802922489921078</v>
      </c>
    </row>
    <row r="5458" spans="1:4">
      <c r="A5458" s="7">
        <f t="shared" si="343"/>
        <v>2725.5</v>
      </c>
      <c r="B5458" s="4">
        <f t="shared" si="342"/>
        <v>0.5262186222361338</v>
      </c>
      <c r="C5458" s="4">
        <f t="shared" si="344"/>
        <v>13.646606567293201</v>
      </c>
      <c r="D5458" s="34">
        <f t="shared" si="345"/>
        <v>0.18808630862210435</v>
      </c>
    </row>
    <row r="5459" spans="1:4">
      <c r="A5459" s="7">
        <f t="shared" si="343"/>
        <v>2726</v>
      </c>
      <c r="B5459" s="4">
        <f t="shared" si="342"/>
        <v>0.52633700415896079</v>
      </c>
      <c r="C5459" s="4">
        <f t="shared" si="344"/>
        <v>13.653820698595636</v>
      </c>
      <c r="D5459" s="34">
        <f t="shared" si="345"/>
        <v>0.18814341232544107</v>
      </c>
    </row>
    <row r="5460" spans="1:4">
      <c r="A5460" s="7">
        <f t="shared" si="343"/>
        <v>2726.5</v>
      </c>
      <c r="B5460" s="4">
        <f t="shared" si="342"/>
        <v>0.52645539526414153</v>
      </c>
      <c r="C5460" s="4">
        <f t="shared" si="344"/>
        <v>13.661038383191457</v>
      </c>
      <c r="D5460" s="34">
        <f t="shared" si="345"/>
        <v>0.18820053601659867</v>
      </c>
    </row>
    <row r="5461" spans="1:4">
      <c r="A5461" s="7">
        <f t="shared" si="343"/>
        <v>2727</v>
      </c>
      <c r="B5461" s="4">
        <f t="shared" si="342"/>
        <v>0.52657379555238837</v>
      </c>
      <c r="C5461" s="4">
        <f t="shared" si="344"/>
        <v>13.668259622830847</v>
      </c>
      <c r="D5461" s="34">
        <f t="shared" si="345"/>
        <v>0.18825767970295831</v>
      </c>
    </row>
    <row r="5462" spans="1:4">
      <c r="A5462" s="7">
        <f t="shared" si="343"/>
        <v>2727.5</v>
      </c>
      <c r="B5462" s="4">
        <f t="shared" si="342"/>
        <v>0.52669220502441405</v>
      </c>
      <c r="C5462" s="4">
        <f t="shared" si="344"/>
        <v>13.675484419264821</v>
      </c>
      <c r="D5462" s="34">
        <f t="shared" si="345"/>
        <v>0.18831484339190332</v>
      </c>
    </row>
    <row r="5463" spans="1:4">
      <c r="A5463" s="7">
        <f t="shared" si="343"/>
        <v>2728</v>
      </c>
      <c r="B5463" s="4">
        <f t="shared" si="342"/>
        <v>0.52681062368093023</v>
      </c>
      <c r="C5463" s="4">
        <f t="shared" si="344"/>
        <v>13.682712774245266</v>
      </c>
      <c r="D5463" s="34">
        <f t="shared" si="345"/>
        <v>0.18837202709082046</v>
      </c>
    </row>
    <row r="5464" spans="1:4">
      <c r="A5464" s="7">
        <f t="shared" si="343"/>
        <v>2728.5</v>
      </c>
      <c r="B5464" s="4">
        <f t="shared" si="342"/>
        <v>0.5269290515226499</v>
      </c>
      <c r="C5464" s="4">
        <f t="shared" si="344"/>
        <v>13.68994468952493</v>
      </c>
      <c r="D5464" s="34">
        <f t="shared" si="345"/>
        <v>0.18842923080709875</v>
      </c>
    </row>
    <row r="5465" spans="1:4">
      <c r="A5465" s="7">
        <f t="shared" si="343"/>
        <v>2729</v>
      </c>
      <c r="B5465" s="4">
        <f t="shared" si="342"/>
        <v>0.52704748855028538</v>
      </c>
      <c r="C5465" s="4">
        <f t="shared" si="344"/>
        <v>13.697180166857427</v>
      </c>
      <c r="D5465" s="34">
        <f t="shared" si="345"/>
        <v>0.18848645454813037</v>
      </c>
    </row>
    <row r="5466" spans="1:4">
      <c r="A5466" s="7">
        <f t="shared" si="343"/>
        <v>2729.5</v>
      </c>
      <c r="B5466" s="4">
        <f t="shared" si="342"/>
        <v>0.52716593476454876</v>
      </c>
      <c r="C5466" s="4">
        <f t="shared" si="344"/>
        <v>13.704419207997224</v>
      </c>
      <c r="D5466" s="34">
        <f t="shared" si="345"/>
        <v>0.18854369832131024</v>
      </c>
    </row>
    <row r="5467" spans="1:4">
      <c r="A5467" s="7">
        <f t="shared" si="343"/>
        <v>2730</v>
      </c>
      <c r="B5467" s="4">
        <f t="shared" si="342"/>
        <v>0.52728439016615325</v>
      </c>
      <c r="C5467" s="4">
        <f t="shared" si="344"/>
        <v>13.711661814699681</v>
      </c>
      <c r="D5467" s="34">
        <f t="shared" si="345"/>
        <v>0.18860096213403618</v>
      </c>
    </row>
    <row r="5468" spans="1:4">
      <c r="A5468" s="7">
        <f t="shared" si="343"/>
        <v>2730.5</v>
      </c>
      <c r="B5468" s="4">
        <f t="shared" si="342"/>
        <v>0.52740285475581095</v>
      </c>
      <c r="C5468" s="4">
        <f t="shared" si="344"/>
        <v>13.718907988720977</v>
      </c>
      <c r="D5468" s="34">
        <f t="shared" si="345"/>
        <v>0.18865824599370851</v>
      </c>
    </row>
    <row r="5469" spans="1:4">
      <c r="A5469" s="7">
        <f t="shared" si="343"/>
        <v>2731</v>
      </c>
      <c r="B5469" s="4">
        <f t="shared" si="342"/>
        <v>0.52752132853423461</v>
      </c>
      <c r="C5469" s="4">
        <f t="shared" si="344"/>
        <v>13.726157731818207</v>
      </c>
      <c r="D5469" s="34">
        <f t="shared" si="345"/>
        <v>0.18871554990773096</v>
      </c>
    </row>
    <row r="5470" spans="1:4">
      <c r="A5470" s="7">
        <f t="shared" si="343"/>
        <v>2731.5</v>
      </c>
      <c r="B5470" s="4">
        <f t="shared" si="342"/>
        <v>0.52763981150213746</v>
      </c>
      <c r="C5470" s="4">
        <f t="shared" si="344"/>
        <v>13.733411045749287</v>
      </c>
      <c r="D5470" s="34">
        <f t="shared" si="345"/>
        <v>0.18877287388350927</v>
      </c>
    </row>
    <row r="5471" spans="1:4">
      <c r="A5471" s="7">
        <f t="shared" si="343"/>
        <v>2732</v>
      </c>
      <c r="B5471" s="4">
        <f t="shared" si="342"/>
        <v>0.52775830366023158</v>
      </c>
      <c r="C5471" s="4">
        <f t="shared" si="344"/>
        <v>13.740667932273025</v>
      </c>
      <c r="D5471" s="34">
        <f t="shared" si="345"/>
        <v>0.18883021792845281</v>
      </c>
    </row>
    <row r="5472" spans="1:4">
      <c r="A5472" s="7">
        <f t="shared" si="343"/>
        <v>2732.5</v>
      </c>
      <c r="B5472" s="4">
        <f t="shared" si="342"/>
        <v>0.5278768050092304</v>
      </c>
      <c r="C5472" s="4">
        <f t="shared" si="344"/>
        <v>13.747928393149087</v>
      </c>
      <c r="D5472" s="34">
        <f t="shared" si="345"/>
        <v>0.18888758204997322</v>
      </c>
    </row>
    <row r="5473" spans="1:4">
      <c r="A5473" s="7">
        <f t="shared" si="343"/>
        <v>2733</v>
      </c>
      <c r="B5473" s="4">
        <f t="shared" si="342"/>
        <v>0.52799531554984624</v>
      </c>
      <c r="C5473" s="4">
        <f t="shared" si="344"/>
        <v>13.755192430138001</v>
      </c>
      <c r="D5473" s="34">
        <f t="shared" si="345"/>
        <v>0.18894496625548521</v>
      </c>
    </row>
    <row r="5474" spans="1:4">
      <c r="A5474" s="7">
        <f t="shared" si="343"/>
        <v>2733.5</v>
      </c>
      <c r="B5474" s="4">
        <f t="shared" si="342"/>
        <v>0.52811383528279254</v>
      </c>
      <c r="C5474" s="4">
        <f t="shared" si="344"/>
        <v>13.762460045001188</v>
      </c>
      <c r="D5474" s="34">
        <f t="shared" si="345"/>
        <v>0.18900237055240646</v>
      </c>
    </row>
    <row r="5475" spans="1:4">
      <c r="A5475" s="7">
        <f t="shared" si="343"/>
        <v>2734</v>
      </c>
      <c r="B5475" s="4">
        <f t="shared" si="342"/>
        <v>0.52823236420878228</v>
      </c>
      <c r="C5475" s="4">
        <f t="shared" si="344"/>
        <v>13.769731239500889</v>
      </c>
      <c r="D5475" s="34">
        <f t="shared" si="345"/>
        <v>0.18905979494815686</v>
      </c>
    </row>
    <row r="5476" spans="1:4">
      <c r="A5476" s="7">
        <f t="shared" si="343"/>
        <v>2734.5</v>
      </c>
      <c r="B5476" s="4">
        <f t="shared" si="342"/>
        <v>0.52835090232852822</v>
      </c>
      <c r="C5476" s="4">
        <f t="shared" si="344"/>
        <v>13.777006015400268</v>
      </c>
      <c r="D5476" s="34">
        <f t="shared" si="345"/>
        <v>0.1891172394501601</v>
      </c>
    </row>
    <row r="5477" spans="1:4">
      <c r="A5477" s="7">
        <f t="shared" si="343"/>
        <v>2735</v>
      </c>
      <c r="B5477" s="4">
        <f t="shared" si="342"/>
        <v>0.52846944964274356</v>
      </c>
      <c r="C5477" s="4">
        <f t="shared" si="344"/>
        <v>13.784284374463303</v>
      </c>
      <c r="D5477" s="34">
        <f t="shared" si="345"/>
        <v>0.18917470406584166</v>
      </c>
    </row>
    <row r="5478" spans="1:4">
      <c r="A5478" s="7">
        <f t="shared" si="343"/>
        <v>2735.5</v>
      </c>
      <c r="B5478" s="4">
        <f t="shared" si="342"/>
        <v>0.52858800615214174</v>
      </c>
      <c r="C5478" s="4">
        <f t="shared" si="344"/>
        <v>13.791566318454889</v>
      </c>
      <c r="D5478" s="34">
        <f t="shared" si="345"/>
        <v>0.18923218880263062</v>
      </c>
    </row>
    <row r="5479" spans="1:4">
      <c r="A5479" s="7">
        <f t="shared" si="343"/>
        <v>2736</v>
      </c>
      <c r="B5479" s="4">
        <f t="shared" si="342"/>
        <v>0.52870657185743575</v>
      </c>
      <c r="C5479" s="4">
        <f t="shared" si="344"/>
        <v>13.79885184914076</v>
      </c>
      <c r="D5479" s="34">
        <f t="shared" si="345"/>
        <v>0.18928969366795859</v>
      </c>
    </row>
    <row r="5480" spans="1:4">
      <c r="A5480" s="7">
        <f t="shared" si="343"/>
        <v>2736.5</v>
      </c>
      <c r="B5480" s="4">
        <f t="shared" si="342"/>
        <v>0.528825146759339</v>
      </c>
      <c r="C5480" s="4">
        <f t="shared" si="344"/>
        <v>13.806140968287531</v>
      </c>
      <c r="D5480" s="34">
        <f t="shared" si="345"/>
        <v>0.18934721866925999</v>
      </c>
    </row>
    <row r="5481" spans="1:4">
      <c r="A5481" s="7">
        <f t="shared" si="343"/>
        <v>2737</v>
      </c>
      <c r="B5481" s="4">
        <f t="shared" si="342"/>
        <v>0.52894373085856472</v>
      </c>
      <c r="C5481" s="4">
        <f t="shared" si="344"/>
        <v>13.81343367766269</v>
      </c>
      <c r="D5481" s="34">
        <f t="shared" si="345"/>
        <v>0.18940476381397223</v>
      </c>
    </row>
    <row r="5482" spans="1:4">
      <c r="A5482" s="7">
        <f t="shared" si="343"/>
        <v>2737.5</v>
      </c>
      <c r="B5482" s="4">
        <f t="shared" si="342"/>
        <v>0.52906232415582632</v>
      </c>
      <c r="C5482" s="4">
        <f t="shared" si="344"/>
        <v>13.820729979034574</v>
      </c>
      <c r="D5482" s="34">
        <f t="shared" si="345"/>
        <v>0.18946232910953523</v>
      </c>
    </row>
    <row r="5483" spans="1:4">
      <c r="A5483" s="7">
        <f t="shared" si="343"/>
        <v>2738</v>
      </c>
      <c r="B5483" s="4">
        <f t="shared" si="342"/>
        <v>0.52918092665183702</v>
      </c>
      <c r="C5483" s="4">
        <f t="shared" si="344"/>
        <v>13.828029874172424</v>
      </c>
      <c r="D5483" s="34">
        <f t="shared" si="345"/>
        <v>0.18951991456339226</v>
      </c>
    </row>
    <row r="5484" spans="1:4">
      <c r="A5484" s="7">
        <f t="shared" si="343"/>
        <v>2738.5</v>
      </c>
      <c r="B5484" s="4">
        <f t="shared" si="342"/>
        <v>0.52929953834731092</v>
      </c>
      <c r="C5484" s="4">
        <f t="shared" si="344"/>
        <v>13.835333364846329</v>
      </c>
      <c r="D5484" s="34">
        <f t="shared" si="345"/>
        <v>0.18957752018298887</v>
      </c>
    </row>
    <row r="5485" spans="1:4">
      <c r="A5485" s="7">
        <f t="shared" si="343"/>
        <v>2739</v>
      </c>
      <c r="B5485" s="4">
        <f t="shared" si="342"/>
        <v>0.52941815924296121</v>
      </c>
      <c r="C5485" s="4">
        <f t="shared" si="344"/>
        <v>13.842640452827261</v>
      </c>
      <c r="D5485" s="34">
        <f t="shared" si="345"/>
        <v>0.18963514597577388</v>
      </c>
    </row>
    <row r="5486" spans="1:4">
      <c r="A5486" s="7">
        <f t="shared" si="343"/>
        <v>2739.5</v>
      </c>
      <c r="B5486" s="4">
        <f t="shared" si="342"/>
        <v>0.52953678933950132</v>
      </c>
      <c r="C5486" s="4">
        <f t="shared" si="344"/>
        <v>13.849951139887056</v>
      </c>
      <c r="D5486" s="34">
        <f t="shared" si="345"/>
        <v>0.18969279194919875</v>
      </c>
    </row>
    <row r="5487" spans="1:4">
      <c r="A5487" s="7">
        <f t="shared" si="343"/>
        <v>2740</v>
      </c>
      <c r="B5487" s="4">
        <f t="shared" si="342"/>
        <v>0.52965542863764536</v>
      </c>
      <c r="C5487" s="4">
        <f t="shared" si="344"/>
        <v>13.85726542779843</v>
      </c>
      <c r="D5487" s="34">
        <f t="shared" si="345"/>
        <v>0.18975045811071778</v>
      </c>
    </row>
    <row r="5488" spans="1:4">
      <c r="A5488" s="7">
        <f t="shared" si="343"/>
        <v>2740.5</v>
      </c>
      <c r="B5488" s="4">
        <f t="shared" si="342"/>
        <v>0.52977407713810676</v>
      </c>
      <c r="C5488" s="4">
        <f t="shared" si="344"/>
        <v>13.864583318334965</v>
      </c>
      <c r="D5488" s="34">
        <f t="shared" si="345"/>
        <v>0.18980814446778818</v>
      </c>
    </row>
    <row r="5489" spans="1:4">
      <c r="A5489" s="7">
        <f t="shared" si="343"/>
        <v>2741</v>
      </c>
      <c r="B5489" s="4">
        <f t="shared" si="342"/>
        <v>0.52989273484159916</v>
      </c>
      <c r="C5489" s="4">
        <f t="shared" si="344"/>
        <v>13.871904813271124</v>
      </c>
      <c r="D5489" s="34">
        <f t="shared" si="345"/>
        <v>0.18986585102787001</v>
      </c>
    </row>
    <row r="5490" spans="1:4">
      <c r="A5490" s="7">
        <f t="shared" si="343"/>
        <v>2741.5</v>
      </c>
      <c r="B5490" s="4">
        <f t="shared" si="342"/>
        <v>0.53001140174883687</v>
      </c>
      <c r="C5490" s="4">
        <f t="shared" si="344"/>
        <v>13.879229914382233</v>
      </c>
      <c r="D5490" s="34">
        <f t="shared" si="345"/>
        <v>0.18992357779842595</v>
      </c>
    </row>
    <row r="5491" spans="1:4">
      <c r="A5491" s="7">
        <f t="shared" si="343"/>
        <v>2742</v>
      </c>
      <c r="B5491" s="4">
        <f t="shared" si="342"/>
        <v>0.53013007786053357</v>
      </c>
      <c r="C5491" s="4">
        <f t="shared" si="344"/>
        <v>13.886558623444518</v>
      </c>
      <c r="D5491" s="34">
        <f t="shared" si="345"/>
        <v>0.18998132478692195</v>
      </c>
    </row>
    <row r="5492" spans="1:4">
      <c r="A5492" s="7">
        <f t="shared" si="343"/>
        <v>2742.5</v>
      </c>
      <c r="B5492" s="4">
        <f t="shared" si="342"/>
        <v>0.5302487631774031</v>
      </c>
      <c r="C5492" s="4">
        <f t="shared" si="344"/>
        <v>13.893890942235046</v>
      </c>
      <c r="D5492" s="34">
        <f t="shared" si="345"/>
        <v>0.19003909200082644</v>
      </c>
    </row>
    <row r="5493" spans="1:4">
      <c r="A5493" s="7">
        <f t="shared" si="343"/>
        <v>2743</v>
      </c>
      <c r="B5493" s="4">
        <f t="shared" si="342"/>
        <v>0.53036745770015936</v>
      </c>
      <c r="C5493" s="4">
        <f t="shared" si="344"/>
        <v>13.901226872531778</v>
      </c>
      <c r="D5493" s="34">
        <f t="shared" si="345"/>
        <v>0.19009687944761089</v>
      </c>
    </row>
    <row r="5494" spans="1:4">
      <c r="A5494" s="7">
        <f t="shared" si="343"/>
        <v>2743.5</v>
      </c>
      <c r="B5494" s="4">
        <f t="shared" si="342"/>
        <v>0.53048616142951688</v>
      </c>
      <c r="C5494" s="4">
        <f t="shared" si="344"/>
        <v>13.908566416113549</v>
      </c>
      <c r="D5494" s="34">
        <f t="shared" si="345"/>
        <v>0.19015468713474939</v>
      </c>
    </row>
    <row r="5495" spans="1:4">
      <c r="A5495" s="7">
        <f t="shared" si="343"/>
        <v>2744</v>
      </c>
      <c r="B5495" s="4">
        <f t="shared" si="342"/>
        <v>0.53060487436618931</v>
      </c>
      <c r="C5495" s="4">
        <f t="shared" si="344"/>
        <v>13.915909574760072</v>
      </c>
      <c r="D5495" s="34">
        <f t="shared" si="345"/>
        <v>0.19021251506971923</v>
      </c>
    </row>
    <row r="5496" spans="1:4">
      <c r="A5496" s="7">
        <f t="shared" si="343"/>
        <v>2744.5</v>
      </c>
      <c r="B5496" s="4">
        <f t="shared" si="342"/>
        <v>0.53072359651089096</v>
      </c>
      <c r="C5496" s="4">
        <f t="shared" si="344"/>
        <v>13.923256350251927</v>
      </c>
      <c r="D5496" s="34">
        <f t="shared" si="345"/>
        <v>0.19027036326000024</v>
      </c>
    </row>
    <row r="5497" spans="1:4">
      <c r="A5497" s="7">
        <f t="shared" si="343"/>
        <v>2745</v>
      </c>
      <c r="B5497" s="4">
        <f t="shared" si="342"/>
        <v>0.53084232786433594</v>
      </c>
      <c r="C5497" s="4">
        <f t="shared" si="344"/>
        <v>13.930606744370579</v>
      </c>
      <c r="D5497" s="34">
        <f t="shared" si="345"/>
        <v>0.19032823171307528</v>
      </c>
    </row>
    <row r="5498" spans="1:4">
      <c r="A5498" s="7">
        <f t="shared" si="343"/>
        <v>2745.5</v>
      </c>
      <c r="B5498" s="4">
        <f t="shared" si="342"/>
        <v>0.530961068427239</v>
      </c>
      <c r="C5498" s="4">
        <f t="shared" si="344"/>
        <v>13.937960758898383</v>
      </c>
      <c r="D5498" s="34">
        <f t="shared" si="345"/>
        <v>0.19038612043643008</v>
      </c>
    </row>
    <row r="5499" spans="1:4">
      <c r="A5499" s="7">
        <f t="shared" si="343"/>
        <v>2746</v>
      </c>
      <c r="B5499" s="4">
        <f t="shared" si="342"/>
        <v>0.53107981820031402</v>
      </c>
      <c r="C5499" s="4">
        <f t="shared" si="344"/>
        <v>13.945318395618532</v>
      </c>
      <c r="D5499" s="34">
        <f t="shared" si="345"/>
        <v>0.1904440294375529</v>
      </c>
    </row>
    <row r="5500" spans="1:4">
      <c r="A5500" s="7">
        <f t="shared" si="343"/>
        <v>2746.5</v>
      </c>
      <c r="B5500" s="4">
        <f t="shared" si="342"/>
        <v>0.53119857718427554</v>
      </c>
      <c r="C5500" s="4">
        <f t="shared" si="344"/>
        <v>13.952679656315153</v>
      </c>
      <c r="D5500" s="34">
        <f t="shared" si="345"/>
        <v>0.19050195872393547</v>
      </c>
    </row>
    <row r="5501" spans="1:4">
      <c r="A5501" s="7">
        <f t="shared" si="343"/>
        <v>2747</v>
      </c>
      <c r="B5501" s="4">
        <f t="shared" si="342"/>
        <v>0.53131734537983788</v>
      </c>
      <c r="C5501" s="4">
        <f t="shared" si="344"/>
        <v>13.960044542773193</v>
      </c>
      <c r="D5501" s="34">
        <f t="shared" si="345"/>
        <v>0.19055990830307165</v>
      </c>
    </row>
    <row r="5502" spans="1:4">
      <c r="A5502" s="7">
        <f t="shared" si="343"/>
        <v>2747.5</v>
      </c>
      <c r="B5502" s="4">
        <f t="shared" si="342"/>
        <v>0.53143612278771557</v>
      </c>
      <c r="C5502" s="4">
        <f t="shared" si="344"/>
        <v>13.967413056778529</v>
      </c>
      <c r="D5502" s="34">
        <f t="shared" si="345"/>
        <v>0.19061787818245884</v>
      </c>
    </row>
    <row r="5503" spans="1:4">
      <c r="A5503" s="7">
        <f t="shared" si="343"/>
        <v>2748</v>
      </c>
      <c r="B5503" s="4">
        <f t="shared" si="342"/>
        <v>0.53155490940862338</v>
      </c>
      <c r="C5503" s="4">
        <f t="shared" si="344"/>
        <v>13.974785200117887</v>
      </c>
      <c r="D5503" s="34">
        <f t="shared" si="345"/>
        <v>0.19067586836959677</v>
      </c>
    </row>
    <row r="5504" spans="1:4">
      <c r="A5504" s="7">
        <f t="shared" si="343"/>
        <v>2748.5</v>
      </c>
      <c r="B5504" s="4">
        <f t="shared" si="342"/>
        <v>0.53167370524327584</v>
      </c>
      <c r="C5504" s="4">
        <f t="shared" si="344"/>
        <v>13.982160974578884</v>
      </c>
      <c r="D5504" s="34">
        <f t="shared" si="345"/>
        <v>0.19073387887198828</v>
      </c>
    </row>
    <row r="5505" spans="1:4">
      <c r="A5505" s="7">
        <f t="shared" si="343"/>
        <v>2749</v>
      </c>
      <c r="B5505" s="4">
        <f t="shared" si="342"/>
        <v>0.5317925102923875</v>
      </c>
      <c r="C5505" s="4">
        <f t="shared" si="344"/>
        <v>13.98954038195002</v>
      </c>
      <c r="D5505" s="34">
        <f t="shared" si="345"/>
        <v>0.19079190969713913</v>
      </c>
    </row>
    <row r="5506" spans="1:4">
      <c r="A5506" s="7">
        <f t="shared" si="343"/>
        <v>2749.5</v>
      </c>
      <c r="B5506" s="4">
        <f t="shared" si="342"/>
        <v>0.53191132455667334</v>
      </c>
      <c r="C5506" s="4">
        <f t="shared" si="344"/>
        <v>13.996923424020654</v>
      </c>
      <c r="D5506" s="34">
        <f t="shared" si="345"/>
        <v>0.19084996085255757</v>
      </c>
    </row>
    <row r="5507" spans="1:4">
      <c r="A5507" s="7">
        <f t="shared" si="343"/>
        <v>2750</v>
      </c>
      <c r="B5507" s="4">
        <f t="shared" si="342"/>
        <v>0.53203014803684767</v>
      </c>
      <c r="C5507" s="4">
        <f t="shared" si="344"/>
        <v>14.00431010258106</v>
      </c>
      <c r="D5507" s="34">
        <f t="shared" si="345"/>
        <v>0.19090803234575535</v>
      </c>
    </row>
    <row r="5508" spans="1:4">
      <c r="A5508" s="7">
        <f t="shared" si="343"/>
        <v>2750.5</v>
      </c>
      <c r="B5508" s="4">
        <f t="shared" si="342"/>
        <v>0.53214898073362571</v>
      </c>
      <c r="C5508" s="4">
        <f t="shared" si="344"/>
        <v>14.011700419422375</v>
      </c>
      <c r="D5508" s="34">
        <f t="shared" si="345"/>
        <v>0.19096612418424649</v>
      </c>
    </row>
    <row r="5509" spans="1:4">
      <c r="A5509" s="7">
        <f t="shared" si="343"/>
        <v>2751</v>
      </c>
      <c r="B5509" s="4">
        <f t="shared" si="342"/>
        <v>0.53226782264772221</v>
      </c>
      <c r="C5509" s="4">
        <f t="shared" si="344"/>
        <v>14.019094376336616</v>
      </c>
      <c r="D5509" s="34">
        <f t="shared" si="345"/>
        <v>0.19102423637554816</v>
      </c>
    </row>
    <row r="5510" spans="1:4">
      <c r="A5510" s="7">
        <f t="shared" si="343"/>
        <v>2751.5</v>
      </c>
      <c r="B5510" s="4">
        <f t="shared" si="342"/>
        <v>0.53238667377985216</v>
      </c>
      <c r="C5510" s="4">
        <f t="shared" si="344"/>
        <v>14.026491975116691</v>
      </c>
      <c r="D5510" s="34">
        <f t="shared" si="345"/>
        <v>0.19108236892718036</v>
      </c>
    </row>
    <row r="5511" spans="1:4">
      <c r="A5511" s="7">
        <f t="shared" si="343"/>
        <v>2752</v>
      </c>
      <c r="B5511" s="4">
        <f t="shared" si="342"/>
        <v>0.53250553413073076</v>
      </c>
      <c r="C5511" s="4">
        <f t="shared" si="344"/>
        <v>14.033893217556388</v>
      </c>
      <c r="D5511" s="34">
        <f t="shared" si="345"/>
        <v>0.19114052184666586</v>
      </c>
    </row>
    <row r="5512" spans="1:4">
      <c r="A5512" s="7">
        <f t="shared" si="343"/>
        <v>2752.5</v>
      </c>
      <c r="B5512" s="4">
        <f t="shared" si="342"/>
        <v>0.53262440370107256</v>
      </c>
      <c r="C5512" s="4">
        <f t="shared" si="344"/>
        <v>14.041298105450373</v>
      </c>
      <c r="D5512" s="34">
        <f t="shared" si="345"/>
        <v>0.19119869514153048</v>
      </c>
    </row>
    <row r="5513" spans="1:4">
      <c r="A5513" s="7">
        <f t="shared" si="343"/>
        <v>2753</v>
      </c>
      <c r="B5513" s="4">
        <f t="shared" si="342"/>
        <v>0.5327432824915932</v>
      </c>
      <c r="C5513" s="4">
        <f t="shared" si="344"/>
        <v>14.048706640594206</v>
      </c>
      <c r="D5513" s="34">
        <f t="shared" si="345"/>
        <v>0.19125688881930272</v>
      </c>
    </row>
    <row r="5514" spans="1:4">
      <c r="A5514" s="7">
        <f t="shared" si="343"/>
        <v>2753.5</v>
      </c>
      <c r="B5514" s="4">
        <f t="shared" ref="B5514:B5577" si="346">(EXP($B$3*A5514*10^6))-1</f>
        <v>0.53286217050300766</v>
      </c>
      <c r="C5514" s="4">
        <f t="shared" si="344"/>
        <v>14.056118824784317</v>
      </c>
      <c r="D5514" s="34">
        <f t="shared" si="345"/>
        <v>0.19131510288751397</v>
      </c>
    </row>
    <row r="5515" spans="1:4">
      <c r="A5515" s="7">
        <f t="shared" si="343"/>
        <v>2754</v>
      </c>
      <c r="B5515" s="4">
        <f t="shared" si="346"/>
        <v>0.53298106773603093</v>
      </c>
      <c r="C5515" s="4">
        <f t="shared" si="344"/>
        <v>14.063534659818052</v>
      </c>
      <c r="D5515" s="34">
        <f t="shared" si="345"/>
        <v>0.19137333735369891</v>
      </c>
    </row>
    <row r="5516" spans="1:4">
      <c r="A5516" s="7">
        <f t="shared" si="343"/>
        <v>2754.5</v>
      </c>
      <c r="B5516" s="4">
        <f t="shared" si="346"/>
        <v>0.53309997419137867</v>
      </c>
      <c r="C5516" s="4">
        <f t="shared" si="344"/>
        <v>14.070954147493598</v>
      </c>
      <c r="D5516" s="34">
        <f t="shared" si="345"/>
        <v>0.19143159222539435</v>
      </c>
    </row>
    <row r="5517" spans="1:4">
      <c r="A5517" s="7">
        <f t="shared" si="343"/>
        <v>2755</v>
      </c>
      <c r="B5517" s="4">
        <f t="shared" si="346"/>
        <v>0.53321888986976584</v>
      </c>
      <c r="C5517" s="4">
        <f t="shared" si="344"/>
        <v>14.078377289610057</v>
      </c>
      <c r="D5517" s="34">
        <f t="shared" si="345"/>
        <v>0.19148986751014055</v>
      </c>
    </row>
    <row r="5518" spans="1:4">
      <c r="A5518" s="7">
        <f t="shared" ref="A5518:A5581" si="347">A5517+0.5</f>
        <v>2755.5</v>
      </c>
      <c r="B5518" s="4">
        <f t="shared" si="346"/>
        <v>0.53333781477190811</v>
      </c>
      <c r="C5518" s="4">
        <f t="shared" ref="C5518:C5581" si="348">(EXP($B$4*A5518*10^6))-1</f>
        <v>14.085804087967412</v>
      </c>
      <c r="D5518" s="34">
        <f t="shared" ref="D5518:D5581" si="349">(1/137.88)*(C5518/B5518)</f>
        <v>0.19154816321548043</v>
      </c>
    </row>
    <row r="5519" spans="1:4">
      <c r="A5519" s="7">
        <f t="shared" si="347"/>
        <v>2756</v>
      </c>
      <c r="B5519" s="4">
        <f t="shared" si="346"/>
        <v>0.5334567488985209</v>
      </c>
      <c r="C5519" s="4">
        <f t="shared" si="348"/>
        <v>14.093234544366522</v>
      </c>
      <c r="D5519" s="34">
        <f t="shared" si="349"/>
        <v>0.19160647934895966</v>
      </c>
    </row>
    <row r="5520" spans="1:4">
      <c r="A5520" s="7">
        <f t="shared" si="347"/>
        <v>2756.5</v>
      </c>
      <c r="B5520" s="4">
        <f t="shared" si="346"/>
        <v>0.53357569225031942</v>
      </c>
      <c r="C5520" s="4">
        <f t="shared" si="348"/>
        <v>14.100668660609164</v>
      </c>
      <c r="D5520" s="34">
        <f t="shared" si="349"/>
        <v>0.19166481591812737</v>
      </c>
    </row>
    <row r="5521" spans="1:4">
      <c r="A5521" s="7">
        <f t="shared" si="347"/>
        <v>2757</v>
      </c>
      <c r="B5521" s="4">
        <f t="shared" si="346"/>
        <v>0.53369464482801976</v>
      </c>
      <c r="C5521" s="4">
        <f t="shared" si="348"/>
        <v>14.108106438497954</v>
      </c>
      <c r="D5521" s="34">
        <f t="shared" si="349"/>
        <v>0.19172317293053462</v>
      </c>
    </row>
    <row r="5522" spans="1:4">
      <c r="A5522" s="7">
        <f t="shared" si="347"/>
        <v>2757.5</v>
      </c>
      <c r="B5522" s="4">
        <f t="shared" si="346"/>
        <v>0.5338136066323369</v>
      </c>
      <c r="C5522" s="4">
        <f t="shared" si="348"/>
        <v>14.115547879836445</v>
      </c>
      <c r="D5522" s="34">
        <f t="shared" si="349"/>
        <v>0.19178155039373637</v>
      </c>
    </row>
    <row r="5523" spans="1:4">
      <c r="A5523" s="7">
        <f t="shared" si="347"/>
        <v>2758</v>
      </c>
      <c r="B5523" s="4">
        <f t="shared" si="346"/>
        <v>0.53393257766398716</v>
      </c>
      <c r="C5523" s="4">
        <f t="shared" si="348"/>
        <v>14.122992986429031</v>
      </c>
      <c r="D5523" s="34">
        <f t="shared" si="349"/>
        <v>0.19183994831528942</v>
      </c>
    </row>
    <row r="5524" spans="1:4">
      <c r="A5524" s="7">
        <f t="shared" si="347"/>
        <v>2758.5</v>
      </c>
      <c r="B5524" s="4">
        <f t="shared" si="346"/>
        <v>0.53405155792368575</v>
      </c>
      <c r="C5524" s="4">
        <f t="shared" si="348"/>
        <v>14.130441760081046</v>
      </c>
      <c r="D5524" s="34">
        <f t="shared" si="349"/>
        <v>0.19189836670275456</v>
      </c>
    </row>
    <row r="5525" spans="1:4">
      <c r="A5525" s="7">
        <f t="shared" si="347"/>
        <v>2759</v>
      </c>
      <c r="B5525" s="4">
        <f t="shared" si="346"/>
        <v>0.53417054741214853</v>
      </c>
      <c r="C5525" s="4">
        <f t="shared" si="348"/>
        <v>14.137894202598661</v>
      </c>
      <c r="D5525" s="34">
        <f t="shared" si="349"/>
        <v>0.19195680556369449</v>
      </c>
    </row>
    <row r="5526" spans="1:4">
      <c r="A5526" s="7">
        <f t="shared" si="347"/>
        <v>2759.5</v>
      </c>
      <c r="B5526" s="4">
        <f t="shared" si="346"/>
        <v>0.53428954613009161</v>
      </c>
      <c r="C5526" s="4">
        <f t="shared" si="348"/>
        <v>14.145350315788981</v>
      </c>
      <c r="D5526" s="34">
        <f t="shared" si="349"/>
        <v>0.19201526490567541</v>
      </c>
    </row>
    <row r="5527" spans="1:4">
      <c r="A5527" s="7">
        <f t="shared" si="347"/>
        <v>2760</v>
      </c>
      <c r="B5527" s="4">
        <f t="shared" si="346"/>
        <v>0.53440855407823062</v>
      </c>
      <c r="C5527" s="4">
        <f t="shared" si="348"/>
        <v>14.152810101459973</v>
      </c>
      <c r="D5527" s="34">
        <f t="shared" si="349"/>
        <v>0.19207374473626615</v>
      </c>
    </row>
    <row r="5528" spans="1:4">
      <c r="A5528" s="7">
        <f t="shared" si="347"/>
        <v>2760.5</v>
      </c>
      <c r="B5528" s="4">
        <f t="shared" si="346"/>
        <v>0.53452757125728168</v>
      </c>
      <c r="C5528" s="4">
        <f t="shared" si="348"/>
        <v>14.160273561420508</v>
      </c>
      <c r="D5528" s="34">
        <f t="shared" si="349"/>
        <v>0.19213224506303841</v>
      </c>
    </row>
    <row r="5529" spans="1:4">
      <c r="A5529" s="7">
        <f t="shared" si="347"/>
        <v>2761</v>
      </c>
      <c r="B5529" s="4">
        <f t="shared" si="346"/>
        <v>0.53464659766796063</v>
      </c>
      <c r="C5529" s="4">
        <f t="shared" si="348"/>
        <v>14.167740697480347</v>
      </c>
      <c r="D5529" s="34">
        <f t="shared" si="349"/>
        <v>0.19219076589356704</v>
      </c>
    </row>
    <row r="5530" spans="1:4">
      <c r="A5530" s="7">
        <f t="shared" si="347"/>
        <v>2761.5</v>
      </c>
      <c r="B5530" s="4">
        <f t="shared" si="346"/>
        <v>0.53476563331098359</v>
      </c>
      <c r="C5530" s="4">
        <f t="shared" si="348"/>
        <v>14.17521151145012</v>
      </c>
      <c r="D5530" s="34">
        <f t="shared" si="349"/>
        <v>0.19224930723542927</v>
      </c>
    </row>
    <row r="5531" spans="1:4">
      <c r="A5531" s="7">
        <f t="shared" si="347"/>
        <v>2762</v>
      </c>
      <c r="B5531" s="4">
        <f t="shared" si="346"/>
        <v>0.53488467818706664</v>
      </c>
      <c r="C5531" s="4">
        <f t="shared" si="348"/>
        <v>14.182686005141388</v>
      </c>
      <c r="D5531" s="34">
        <f t="shared" si="349"/>
        <v>0.19230786909620581</v>
      </c>
    </row>
    <row r="5532" spans="1:4">
      <c r="A5532" s="7">
        <f t="shared" si="347"/>
        <v>2762.5</v>
      </c>
      <c r="B5532" s="4">
        <f t="shared" si="346"/>
        <v>0.5350037322969261</v>
      </c>
      <c r="C5532" s="4">
        <f t="shared" si="348"/>
        <v>14.190164180366578</v>
      </c>
      <c r="D5532" s="34">
        <f t="shared" si="349"/>
        <v>0.19236645148347983</v>
      </c>
    </row>
    <row r="5533" spans="1:4">
      <c r="A5533" s="7">
        <f t="shared" si="347"/>
        <v>2763</v>
      </c>
      <c r="B5533" s="4">
        <f t="shared" si="346"/>
        <v>0.53512279564127807</v>
      </c>
      <c r="C5533" s="4">
        <f t="shared" si="348"/>
        <v>14.197646038939014</v>
      </c>
      <c r="D5533" s="34">
        <f t="shared" si="349"/>
        <v>0.19242505440483762</v>
      </c>
    </row>
    <row r="5534" spans="1:4">
      <c r="A5534" s="7">
        <f t="shared" si="347"/>
        <v>2763.5</v>
      </c>
      <c r="B5534" s="4">
        <f t="shared" si="346"/>
        <v>0.53524186822083886</v>
      </c>
      <c r="C5534" s="4">
        <f t="shared" si="348"/>
        <v>14.205131582672916</v>
      </c>
      <c r="D5534" s="34">
        <f t="shared" si="349"/>
        <v>0.19248367786786824</v>
      </c>
    </row>
    <row r="5535" spans="1:4">
      <c r="A5535" s="7">
        <f t="shared" si="347"/>
        <v>2764</v>
      </c>
      <c r="B5535" s="4">
        <f t="shared" si="346"/>
        <v>0.53536095003632456</v>
      </c>
      <c r="C5535" s="4">
        <f t="shared" si="348"/>
        <v>14.212620813383396</v>
      </c>
      <c r="D5535" s="34">
        <f t="shared" si="349"/>
        <v>0.19254232188016379</v>
      </c>
    </row>
    <row r="5536" spans="1:4">
      <c r="A5536" s="7">
        <f t="shared" si="347"/>
        <v>2764.5</v>
      </c>
      <c r="B5536" s="4">
        <f t="shared" si="346"/>
        <v>0.53548004108845193</v>
      </c>
      <c r="C5536" s="4">
        <f t="shared" si="348"/>
        <v>14.220113732886462</v>
      </c>
      <c r="D5536" s="34">
        <f t="shared" si="349"/>
        <v>0.19260098644931906</v>
      </c>
    </row>
    <row r="5537" spans="1:4">
      <c r="A5537" s="7">
        <f t="shared" si="347"/>
        <v>2765</v>
      </c>
      <c r="B5537" s="4">
        <f t="shared" si="346"/>
        <v>0.53559914137793729</v>
      </c>
      <c r="C5537" s="4">
        <f t="shared" si="348"/>
        <v>14.227610342999013</v>
      </c>
      <c r="D5537" s="34">
        <f t="shared" si="349"/>
        <v>0.19265967158293187</v>
      </c>
    </row>
    <row r="5538" spans="1:4">
      <c r="A5538" s="7">
        <f t="shared" si="347"/>
        <v>2765.5</v>
      </c>
      <c r="B5538" s="4">
        <f t="shared" si="346"/>
        <v>0.53571825090549696</v>
      </c>
      <c r="C5538" s="4">
        <f t="shared" si="348"/>
        <v>14.235110645538839</v>
      </c>
      <c r="D5538" s="34">
        <f t="shared" si="349"/>
        <v>0.19271837728860289</v>
      </c>
    </row>
    <row r="5539" spans="1:4">
      <c r="A5539" s="7">
        <f t="shared" si="347"/>
        <v>2766</v>
      </c>
      <c r="B5539" s="4">
        <f t="shared" si="346"/>
        <v>0.5358373696718477</v>
      </c>
      <c r="C5539" s="4">
        <f t="shared" si="348"/>
        <v>14.242614642324652</v>
      </c>
      <c r="D5539" s="34">
        <f t="shared" si="349"/>
        <v>0.1927771035739359</v>
      </c>
    </row>
    <row r="5540" spans="1:4">
      <c r="A5540" s="7">
        <f t="shared" si="347"/>
        <v>2766.5</v>
      </c>
      <c r="B5540" s="4">
        <f t="shared" si="346"/>
        <v>0.53595649767770626</v>
      </c>
      <c r="C5540" s="4">
        <f t="shared" si="348"/>
        <v>14.250122335176018</v>
      </c>
      <c r="D5540" s="34">
        <f t="shared" si="349"/>
        <v>0.19283585044653712</v>
      </c>
    </row>
    <row r="5541" spans="1:4">
      <c r="A5541" s="7">
        <f t="shared" si="347"/>
        <v>2767</v>
      </c>
      <c r="B5541" s="4">
        <f t="shared" si="346"/>
        <v>0.53607563492378896</v>
      </c>
      <c r="C5541" s="4">
        <f t="shared" si="348"/>
        <v>14.257633725913427</v>
      </c>
      <c r="D5541" s="34">
        <f t="shared" si="349"/>
        <v>0.1928946179140161</v>
      </c>
    </row>
    <row r="5542" spans="1:4">
      <c r="A5542" s="7">
        <f t="shared" si="347"/>
        <v>2767.5</v>
      </c>
      <c r="B5542" s="4">
        <f t="shared" si="346"/>
        <v>0.53619478141081278</v>
      </c>
      <c r="C5542" s="4">
        <f t="shared" si="348"/>
        <v>14.265148816358261</v>
      </c>
      <c r="D5542" s="34">
        <f t="shared" si="349"/>
        <v>0.19295340598398508</v>
      </c>
    </row>
    <row r="5543" spans="1:4">
      <c r="A5543" s="7">
        <f t="shared" si="347"/>
        <v>2768</v>
      </c>
      <c r="B5543" s="4">
        <f t="shared" si="346"/>
        <v>0.53631393713949427</v>
      </c>
      <c r="C5543" s="4">
        <f t="shared" si="348"/>
        <v>14.272667608332787</v>
      </c>
      <c r="D5543" s="34">
        <f t="shared" si="349"/>
        <v>0.19301221466405924</v>
      </c>
    </row>
    <row r="5544" spans="1:4">
      <c r="A5544" s="7">
        <f t="shared" si="347"/>
        <v>2768.5</v>
      </c>
      <c r="B5544" s="4">
        <f t="shared" si="346"/>
        <v>0.5364331021105504</v>
      </c>
      <c r="C5544" s="4">
        <f t="shared" si="348"/>
        <v>14.280190103660201</v>
      </c>
      <c r="D5544" s="34">
        <f t="shared" si="349"/>
        <v>0.19307104396185687</v>
      </c>
    </row>
    <row r="5545" spans="1:4">
      <c r="A5545" s="7">
        <f t="shared" si="347"/>
        <v>2769</v>
      </c>
      <c r="B5545" s="4">
        <f t="shared" si="346"/>
        <v>0.53655227632469815</v>
      </c>
      <c r="C5545" s="4">
        <f t="shared" si="348"/>
        <v>14.287716304164551</v>
      </c>
      <c r="D5545" s="34">
        <f t="shared" si="349"/>
        <v>0.19312989388499865</v>
      </c>
    </row>
    <row r="5546" spans="1:4">
      <c r="A5546" s="7">
        <f t="shared" si="347"/>
        <v>2769.5</v>
      </c>
      <c r="B5546" s="4">
        <f t="shared" si="346"/>
        <v>0.53667145978265429</v>
      </c>
      <c r="C5546" s="4">
        <f t="shared" si="348"/>
        <v>14.295246211670833</v>
      </c>
      <c r="D5546" s="34">
        <f t="shared" si="349"/>
        <v>0.19318876444110888</v>
      </c>
    </row>
    <row r="5547" spans="1:4">
      <c r="A5547" s="7">
        <f t="shared" si="347"/>
        <v>2770</v>
      </c>
      <c r="B5547" s="4">
        <f t="shared" si="346"/>
        <v>0.53679065248513602</v>
      </c>
      <c r="C5547" s="4">
        <f t="shared" si="348"/>
        <v>14.302779828004889</v>
      </c>
      <c r="D5547" s="34">
        <f t="shared" si="349"/>
        <v>0.19324765563781396</v>
      </c>
    </row>
    <row r="5548" spans="1:4">
      <c r="A5548" s="7">
        <f t="shared" si="347"/>
        <v>2770.5</v>
      </c>
      <c r="B5548" s="4">
        <f t="shared" si="346"/>
        <v>0.5369098544328601</v>
      </c>
      <c r="C5548" s="4">
        <f t="shared" si="348"/>
        <v>14.310317154993516</v>
      </c>
      <c r="D5548" s="34">
        <f t="shared" si="349"/>
        <v>0.19330656748274408</v>
      </c>
    </row>
    <row r="5549" spans="1:4">
      <c r="A5549" s="7">
        <f t="shared" si="347"/>
        <v>2771</v>
      </c>
      <c r="B5549" s="4">
        <f t="shared" si="346"/>
        <v>0.53702906562654396</v>
      </c>
      <c r="C5549" s="4">
        <f t="shared" si="348"/>
        <v>14.317858194464359</v>
      </c>
      <c r="D5549" s="34">
        <f t="shared" si="349"/>
        <v>0.19336549998353147</v>
      </c>
    </row>
    <row r="5550" spans="1:4">
      <c r="A5550" s="7">
        <f t="shared" si="347"/>
        <v>2771.5</v>
      </c>
      <c r="B5550" s="4">
        <f t="shared" si="346"/>
        <v>0.53714828606690457</v>
      </c>
      <c r="C5550" s="4">
        <f t="shared" si="348"/>
        <v>14.325402948246001</v>
      </c>
      <c r="D5550" s="34">
        <f t="shared" si="349"/>
        <v>0.19342445314781195</v>
      </c>
    </row>
    <row r="5551" spans="1:4">
      <c r="A5551" s="7">
        <f t="shared" si="347"/>
        <v>2772</v>
      </c>
      <c r="B5551" s="4">
        <f t="shared" si="346"/>
        <v>0.53726751575465914</v>
      </c>
      <c r="C5551" s="4">
        <f t="shared" si="348"/>
        <v>14.332951418167919</v>
      </c>
      <c r="D5551" s="34">
        <f t="shared" si="349"/>
        <v>0.19348342698322402</v>
      </c>
    </row>
    <row r="5552" spans="1:4">
      <c r="A5552" s="7">
        <f t="shared" si="347"/>
        <v>2772.5</v>
      </c>
      <c r="B5552" s="4">
        <f t="shared" si="346"/>
        <v>0.53738675469052488</v>
      </c>
      <c r="C5552" s="4">
        <f t="shared" si="348"/>
        <v>14.340503606060459</v>
      </c>
      <c r="D5552" s="34">
        <f t="shared" si="349"/>
        <v>0.19354242149740883</v>
      </c>
    </row>
    <row r="5553" spans="1:4">
      <c r="A5553" s="7">
        <f t="shared" si="347"/>
        <v>2773</v>
      </c>
      <c r="B5553" s="4">
        <f t="shared" si="346"/>
        <v>0.53750600287521966</v>
      </c>
      <c r="C5553" s="4">
        <f t="shared" si="348"/>
        <v>14.348059513754922</v>
      </c>
      <c r="D5553" s="34">
        <f t="shared" si="349"/>
        <v>0.1936014366980108</v>
      </c>
    </row>
    <row r="5554" spans="1:4">
      <c r="A5554" s="7">
        <f t="shared" si="347"/>
        <v>2773.5</v>
      </c>
      <c r="B5554" s="4">
        <f t="shared" si="346"/>
        <v>0.53762526030946023</v>
      </c>
      <c r="C5554" s="4">
        <f t="shared" si="348"/>
        <v>14.355619143083457</v>
      </c>
      <c r="D5554" s="34">
        <f t="shared" si="349"/>
        <v>0.19366047259267707</v>
      </c>
    </row>
    <row r="5555" spans="1:4">
      <c r="A5555" s="7">
        <f t="shared" si="347"/>
        <v>2774</v>
      </c>
      <c r="B5555" s="4">
        <f t="shared" si="346"/>
        <v>0.53774452699396424</v>
      </c>
      <c r="C5555" s="4">
        <f t="shared" si="348"/>
        <v>14.363182495879158</v>
      </c>
      <c r="D5555" s="34">
        <f t="shared" si="349"/>
        <v>0.19371952918905794</v>
      </c>
    </row>
    <row r="5556" spans="1:4">
      <c r="A5556" s="7">
        <f t="shared" si="347"/>
        <v>2774.5</v>
      </c>
      <c r="B5556" s="4">
        <f t="shared" si="346"/>
        <v>0.53786380292944935</v>
      </c>
      <c r="C5556" s="4">
        <f t="shared" si="348"/>
        <v>14.370749573976001</v>
      </c>
      <c r="D5556" s="34">
        <f t="shared" si="349"/>
        <v>0.19377860649480627</v>
      </c>
    </row>
    <row r="5557" spans="1:4">
      <c r="A5557" s="7">
        <f t="shared" si="347"/>
        <v>2775</v>
      </c>
      <c r="B5557" s="4">
        <f t="shared" si="346"/>
        <v>0.53798308811663298</v>
      </c>
      <c r="C5557" s="4">
        <f t="shared" si="348"/>
        <v>14.378320379208867</v>
      </c>
      <c r="D5557" s="34">
        <f t="shared" si="349"/>
        <v>0.19383770451757817</v>
      </c>
    </row>
    <row r="5558" spans="1:4">
      <c r="A5558" s="7">
        <f t="shared" si="347"/>
        <v>2775.5</v>
      </c>
      <c r="B5558" s="4">
        <f t="shared" si="346"/>
        <v>0.53810238255623255</v>
      </c>
      <c r="C5558" s="4">
        <f t="shared" si="348"/>
        <v>14.385894913413544</v>
      </c>
      <c r="D5558" s="34">
        <f t="shared" si="349"/>
        <v>0.19389682326503252</v>
      </c>
    </row>
    <row r="5559" spans="1:4">
      <c r="A5559" s="7">
        <f t="shared" si="347"/>
        <v>2776</v>
      </c>
      <c r="B5559" s="4">
        <f t="shared" si="346"/>
        <v>0.53822168624896616</v>
      </c>
      <c r="C5559" s="4">
        <f t="shared" si="348"/>
        <v>14.393473178426724</v>
      </c>
      <c r="D5559" s="34">
        <f t="shared" si="349"/>
        <v>0.19395596274483098</v>
      </c>
    </row>
    <row r="5560" spans="1:4">
      <c r="A5560" s="7">
        <f t="shared" si="347"/>
        <v>2776.5</v>
      </c>
      <c r="B5560" s="4">
        <f t="shared" si="346"/>
        <v>0.53834099919555123</v>
      </c>
      <c r="C5560" s="4">
        <f t="shared" si="348"/>
        <v>14.401055176086002</v>
      </c>
      <c r="D5560" s="34">
        <f t="shared" si="349"/>
        <v>0.19401512296463841</v>
      </c>
    </row>
    <row r="5561" spans="1:4">
      <c r="A5561" s="7">
        <f t="shared" si="347"/>
        <v>2777</v>
      </c>
      <c r="B5561" s="4">
        <f t="shared" si="346"/>
        <v>0.53846032139670563</v>
      </c>
      <c r="C5561" s="4">
        <f t="shared" si="348"/>
        <v>14.408640908229877</v>
      </c>
      <c r="D5561" s="34">
        <f t="shared" si="349"/>
        <v>0.19407430393212241</v>
      </c>
    </row>
    <row r="5562" spans="1:4">
      <c r="A5562" s="7">
        <f t="shared" si="347"/>
        <v>2777.5</v>
      </c>
      <c r="B5562" s="4">
        <f t="shared" si="346"/>
        <v>0.53857965285314724</v>
      </c>
      <c r="C5562" s="4">
        <f t="shared" si="348"/>
        <v>14.416230376697753</v>
      </c>
      <c r="D5562" s="34">
        <f t="shared" si="349"/>
        <v>0.19413350565495349</v>
      </c>
    </row>
    <row r="5563" spans="1:4">
      <c r="A5563" s="7">
        <f t="shared" si="347"/>
        <v>2778</v>
      </c>
      <c r="B5563" s="4">
        <f t="shared" si="346"/>
        <v>0.5386989935655937</v>
      </c>
      <c r="C5563" s="4">
        <f t="shared" si="348"/>
        <v>14.423823583329957</v>
      </c>
      <c r="D5563" s="34">
        <f t="shared" si="349"/>
        <v>0.19419272814080549</v>
      </c>
    </row>
    <row r="5564" spans="1:4">
      <c r="A5564" s="7">
        <f t="shared" si="347"/>
        <v>2778.5</v>
      </c>
      <c r="B5564" s="4">
        <f t="shared" si="346"/>
        <v>0.53881834353476332</v>
      </c>
      <c r="C5564" s="4">
        <f t="shared" si="348"/>
        <v>14.431420529967692</v>
      </c>
      <c r="D5564" s="34">
        <f t="shared" si="349"/>
        <v>0.19425197139735445</v>
      </c>
    </row>
    <row r="5565" spans="1:4">
      <c r="A5565" s="7">
        <f t="shared" si="347"/>
        <v>2779</v>
      </c>
      <c r="B5565" s="4">
        <f t="shared" si="346"/>
        <v>0.53893770276137398</v>
      </c>
      <c r="C5565" s="4">
        <f t="shared" si="348"/>
        <v>14.439021218453091</v>
      </c>
      <c r="D5565" s="34">
        <f t="shared" si="349"/>
        <v>0.19431123543227988</v>
      </c>
    </row>
    <row r="5566" spans="1:4">
      <c r="A5566" s="7">
        <f t="shared" si="347"/>
        <v>2779.5</v>
      </c>
      <c r="B5566" s="4">
        <f t="shared" si="346"/>
        <v>0.53905707124614355</v>
      </c>
      <c r="C5566" s="4">
        <f t="shared" si="348"/>
        <v>14.446625650629182</v>
      </c>
      <c r="D5566" s="34">
        <f t="shared" si="349"/>
        <v>0.19437052025326407</v>
      </c>
    </row>
    <row r="5567" spans="1:4">
      <c r="A5567" s="7">
        <f t="shared" si="347"/>
        <v>2780</v>
      </c>
      <c r="B5567" s="4">
        <f t="shared" si="346"/>
        <v>0.53917644898979034</v>
      </c>
      <c r="C5567" s="4">
        <f t="shared" si="348"/>
        <v>14.454233828339904</v>
      </c>
      <c r="D5567" s="34">
        <f t="shared" si="349"/>
        <v>0.19442982586799218</v>
      </c>
    </row>
    <row r="5568" spans="1:4">
      <c r="A5568" s="7">
        <f t="shared" si="347"/>
        <v>2780.5</v>
      </c>
      <c r="B5568" s="4">
        <f t="shared" si="346"/>
        <v>0.53929583599303244</v>
      </c>
      <c r="C5568" s="4">
        <f t="shared" si="348"/>
        <v>14.461845753430124</v>
      </c>
      <c r="D5568" s="34">
        <f t="shared" si="349"/>
        <v>0.19448915228415262</v>
      </c>
    </row>
    <row r="5569" spans="1:4">
      <c r="A5569" s="7">
        <f t="shared" si="347"/>
        <v>2781</v>
      </c>
      <c r="B5569" s="4">
        <f t="shared" si="346"/>
        <v>0.53941523225658816</v>
      </c>
      <c r="C5569" s="4">
        <f t="shared" si="348"/>
        <v>14.469461427745575</v>
      </c>
      <c r="D5569" s="34">
        <f t="shared" si="349"/>
        <v>0.19454849950943612</v>
      </c>
    </row>
    <row r="5570" spans="1:4">
      <c r="A5570" s="7">
        <f t="shared" si="347"/>
        <v>2781.5</v>
      </c>
      <c r="B5570" s="4">
        <f t="shared" si="346"/>
        <v>0.53953463778117583</v>
      </c>
      <c r="C5570" s="4">
        <f t="shared" si="348"/>
        <v>14.477080853132948</v>
      </c>
      <c r="D5570" s="34">
        <f t="shared" si="349"/>
        <v>0.19460786755153694</v>
      </c>
    </row>
    <row r="5571" spans="1:4">
      <c r="A5571" s="7">
        <f t="shared" si="347"/>
        <v>2782</v>
      </c>
      <c r="B5571" s="4">
        <f t="shared" si="346"/>
        <v>0.53965405256751353</v>
      </c>
      <c r="C5571" s="4">
        <f t="shared" si="348"/>
        <v>14.484704031439794</v>
      </c>
      <c r="D5571" s="34">
        <f t="shared" si="349"/>
        <v>0.19466725641815186</v>
      </c>
    </row>
    <row r="5572" spans="1:4">
      <c r="A5572" s="7">
        <f t="shared" si="347"/>
        <v>2782.5</v>
      </c>
      <c r="B5572" s="4">
        <f t="shared" si="346"/>
        <v>0.5397734766163198</v>
      </c>
      <c r="C5572" s="4">
        <f t="shared" si="348"/>
        <v>14.492330964514625</v>
      </c>
      <c r="D5572" s="34">
        <f t="shared" si="349"/>
        <v>0.19472666611698106</v>
      </c>
    </row>
    <row r="5573" spans="1:4">
      <c r="A5573" s="7">
        <f t="shared" si="347"/>
        <v>2783</v>
      </c>
      <c r="B5573" s="4">
        <f t="shared" si="346"/>
        <v>0.53989290992831318</v>
      </c>
      <c r="C5573" s="4">
        <f t="shared" si="348"/>
        <v>14.499961654206814</v>
      </c>
      <c r="D5573" s="34">
        <f t="shared" si="349"/>
        <v>0.19478609665572696</v>
      </c>
    </row>
    <row r="5574" spans="1:4">
      <c r="A5574" s="7">
        <f t="shared" si="347"/>
        <v>2783.5</v>
      </c>
      <c r="B5574" s="4">
        <f t="shared" si="346"/>
        <v>0.54001235250421176</v>
      </c>
      <c r="C5574" s="4">
        <f t="shared" si="348"/>
        <v>14.507596102366685</v>
      </c>
      <c r="D5574" s="34">
        <f t="shared" si="349"/>
        <v>0.19484554804209578</v>
      </c>
    </row>
    <row r="5575" spans="1:4">
      <c r="A5575" s="7">
        <f t="shared" si="347"/>
        <v>2784</v>
      </c>
      <c r="B5575" s="4">
        <f t="shared" si="346"/>
        <v>0.54013180434473473</v>
      </c>
      <c r="C5575" s="4">
        <f t="shared" si="348"/>
        <v>14.515234310845463</v>
      </c>
      <c r="D5575" s="34">
        <f t="shared" si="349"/>
        <v>0.194905020283796</v>
      </c>
    </row>
    <row r="5576" spans="1:4">
      <c r="A5576" s="7">
        <f t="shared" si="347"/>
        <v>2784.5</v>
      </c>
      <c r="B5576" s="4">
        <f t="shared" si="346"/>
        <v>0.54025126545060043</v>
      </c>
      <c r="C5576" s="4">
        <f t="shared" si="348"/>
        <v>14.522876281495252</v>
      </c>
      <c r="D5576" s="34">
        <f t="shared" si="349"/>
        <v>0.19496451338853904</v>
      </c>
    </row>
    <row r="5577" spans="1:4">
      <c r="A5577" s="7">
        <f t="shared" si="347"/>
        <v>2785</v>
      </c>
      <c r="B5577" s="4">
        <f t="shared" si="346"/>
        <v>0.54037073582252737</v>
      </c>
      <c r="C5577" s="4">
        <f t="shared" si="348"/>
        <v>14.530522016169126</v>
      </c>
      <c r="D5577" s="34">
        <f t="shared" si="349"/>
        <v>0.19502402736403995</v>
      </c>
    </row>
    <row r="5578" spans="1:4">
      <c r="A5578" s="7">
        <f t="shared" si="347"/>
        <v>2785.5</v>
      </c>
      <c r="B5578" s="4">
        <f t="shared" ref="B5578:B5641" si="350">(EXP($B$3*A5578*10^6))-1</f>
        <v>0.54049021546123455</v>
      </c>
      <c r="C5578" s="4">
        <f t="shared" si="348"/>
        <v>14.538171516721015</v>
      </c>
      <c r="D5578" s="34">
        <f t="shared" si="349"/>
        <v>0.19508356221801584</v>
      </c>
    </row>
    <row r="5579" spans="1:4">
      <c r="A5579" s="7">
        <f t="shared" si="347"/>
        <v>2786</v>
      </c>
      <c r="B5579" s="4">
        <f t="shared" si="350"/>
        <v>0.54060970436744049</v>
      </c>
      <c r="C5579" s="4">
        <f t="shared" si="348"/>
        <v>14.545824785005804</v>
      </c>
      <c r="D5579" s="34">
        <f t="shared" si="349"/>
        <v>0.19514311795818748</v>
      </c>
    </row>
    <row r="5580" spans="1:4">
      <c r="A5580" s="7">
        <f t="shared" si="347"/>
        <v>2786.5</v>
      </c>
      <c r="B5580" s="4">
        <f t="shared" si="350"/>
        <v>0.54072920254186418</v>
      </c>
      <c r="C5580" s="4">
        <f t="shared" si="348"/>
        <v>14.553481822879274</v>
      </c>
      <c r="D5580" s="34">
        <f t="shared" si="349"/>
        <v>0.19520269459227821</v>
      </c>
    </row>
    <row r="5581" spans="1:4">
      <c r="A5581" s="7">
        <f t="shared" si="347"/>
        <v>2787</v>
      </c>
      <c r="B5581" s="4">
        <f t="shared" si="350"/>
        <v>0.54084870998522439</v>
      </c>
      <c r="C5581" s="4">
        <f t="shared" si="348"/>
        <v>14.56114263219812</v>
      </c>
      <c r="D5581" s="34">
        <f t="shared" si="349"/>
        <v>0.19526229212801449</v>
      </c>
    </row>
    <row r="5582" spans="1:4">
      <c r="A5582" s="7">
        <f t="shared" ref="A5582:A5645" si="351">A5581+0.5</f>
        <v>2787.5</v>
      </c>
      <c r="B5582" s="4">
        <f t="shared" si="350"/>
        <v>0.5409682266982403</v>
      </c>
      <c r="C5582" s="4">
        <f t="shared" ref="C5582:C5645" si="352">(EXP($B$4*A5582*10^6))-1</f>
        <v>14.568807214819952</v>
      </c>
      <c r="D5582" s="34">
        <f t="shared" ref="D5582:D5645" si="353">(1/137.88)*(C5582/B5582)</f>
        <v>0.19532191057312542</v>
      </c>
    </row>
    <row r="5583" spans="1:4">
      <c r="A5583" s="7">
        <f t="shared" si="351"/>
        <v>2788</v>
      </c>
      <c r="B5583" s="4">
        <f t="shared" si="350"/>
        <v>0.54108775268163067</v>
      </c>
      <c r="C5583" s="4">
        <f t="shared" si="352"/>
        <v>14.576475572603297</v>
      </c>
      <c r="D5583" s="34">
        <f t="shared" si="353"/>
        <v>0.19538154993534346</v>
      </c>
    </row>
    <row r="5584" spans="1:4">
      <c r="A5584" s="7">
        <f t="shared" si="351"/>
        <v>2788.5</v>
      </c>
      <c r="B5584" s="4">
        <f t="shared" si="350"/>
        <v>0.5412072879361145</v>
      </c>
      <c r="C5584" s="4">
        <f t="shared" si="352"/>
        <v>14.584147707407597</v>
      </c>
      <c r="D5584" s="34">
        <f t="shared" si="353"/>
        <v>0.19544121022240382</v>
      </c>
    </row>
    <row r="5585" spans="1:4">
      <c r="A5585" s="7">
        <f t="shared" si="351"/>
        <v>2789</v>
      </c>
      <c r="B5585" s="4">
        <f t="shared" si="350"/>
        <v>0.54132683246241142</v>
      </c>
      <c r="C5585" s="4">
        <f t="shared" si="352"/>
        <v>14.591823621093209</v>
      </c>
      <c r="D5585" s="34">
        <f t="shared" si="353"/>
        <v>0.19550089144204447</v>
      </c>
    </row>
    <row r="5586" spans="1:4">
      <c r="A5586" s="7">
        <f t="shared" si="351"/>
        <v>2789.5</v>
      </c>
      <c r="B5586" s="4">
        <f t="shared" si="350"/>
        <v>0.5414463862612402</v>
      </c>
      <c r="C5586" s="4">
        <f t="shared" si="352"/>
        <v>14.599503315521401</v>
      </c>
      <c r="D5586" s="34">
        <f t="shared" si="353"/>
        <v>0.19556059360200662</v>
      </c>
    </row>
    <row r="5587" spans="1:4">
      <c r="A5587" s="7">
        <f t="shared" si="351"/>
        <v>2790</v>
      </c>
      <c r="B5587" s="4">
        <f t="shared" si="350"/>
        <v>0.54156594933331981</v>
      </c>
      <c r="C5587" s="4">
        <f t="shared" si="352"/>
        <v>14.607186792554383</v>
      </c>
      <c r="D5587" s="34">
        <f t="shared" si="353"/>
        <v>0.19562031671003469</v>
      </c>
    </row>
    <row r="5588" spans="1:4">
      <c r="A5588" s="7">
        <f t="shared" si="351"/>
        <v>2790.5</v>
      </c>
      <c r="B5588" s="4">
        <f t="shared" si="350"/>
        <v>0.54168552167937012</v>
      </c>
      <c r="C5588" s="4">
        <f t="shared" si="352"/>
        <v>14.614874054055244</v>
      </c>
      <c r="D5588" s="34">
        <f t="shared" si="353"/>
        <v>0.19568006077387526</v>
      </c>
    </row>
    <row r="5589" spans="1:4">
      <c r="A5589" s="7">
        <f t="shared" si="351"/>
        <v>2791</v>
      </c>
      <c r="B5589" s="4">
        <f t="shared" si="350"/>
        <v>0.54180510330011034</v>
      </c>
      <c r="C5589" s="4">
        <f t="shared" si="352"/>
        <v>14.622565101888016</v>
      </c>
      <c r="D5589" s="34">
        <f t="shared" si="353"/>
        <v>0.19573982580127844</v>
      </c>
    </row>
    <row r="5590" spans="1:4">
      <c r="A5590" s="7">
        <f t="shared" si="351"/>
        <v>2791.5</v>
      </c>
      <c r="B5590" s="4">
        <f t="shared" si="350"/>
        <v>0.54192469419625944</v>
      </c>
      <c r="C5590" s="4">
        <f t="shared" si="352"/>
        <v>14.630259937917641</v>
      </c>
      <c r="D5590" s="34">
        <f t="shared" si="353"/>
        <v>0.19579961179999728</v>
      </c>
    </row>
    <row r="5591" spans="1:4">
      <c r="A5591" s="7">
        <f t="shared" si="351"/>
        <v>2792</v>
      </c>
      <c r="B5591" s="4">
        <f t="shared" si="350"/>
        <v>0.54204429436853729</v>
      </c>
      <c r="C5591" s="4">
        <f t="shared" si="352"/>
        <v>14.637958564009976</v>
      </c>
      <c r="D5591" s="34">
        <f t="shared" si="353"/>
        <v>0.19585941877778748</v>
      </c>
    </row>
    <row r="5592" spans="1:4">
      <c r="A5592" s="7">
        <f t="shared" si="351"/>
        <v>2792.5</v>
      </c>
      <c r="B5592" s="4">
        <f t="shared" si="350"/>
        <v>0.54216390381766311</v>
      </c>
      <c r="C5592" s="4">
        <f t="shared" si="352"/>
        <v>14.645660982031821</v>
      </c>
      <c r="D5592" s="34">
        <f t="shared" si="353"/>
        <v>0.19591924674240827</v>
      </c>
    </row>
    <row r="5593" spans="1:4">
      <c r="A5593" s="7">
        <f t="shared" si="351"/>
        <v>2793</v>
      </c>
      <c r="B5593" s="4">
        <f t="shared" si="350"/>
        <v>0.54228352254435697</v>
      </c>
      <c r="C5593" s="4">
        <f t="shared" si="352"/>
        <v>14.653367193850849</v>
      </c>
      <c r="D5593" s="34">
        <f t="shared" si="353"/>
        <v>0.19597909570162095</v>
      </c>
    </row>
    <row r="5594" spans="1:4">
      <c r="A5594" s="7">
        <f t="shared" si="351"/>
        <v>2793.5</v>
      </c>
      <c r="B5594" s="4">
        <f t="shared" si="350"/>
        <v>0.54240315054933785</v>
      </c>
      <c r="C5594" s="4">
        <f t="shared" si="352"/>
        <v>14.661077201335711</v>
      </c>
      <c r="D5594" s="34">
        <f t="shared" si="353"/>
        <v>0.19603896566319085</v>
      </c>
    </row>
    <row r="5595" spans="1:4">
      <c r="A5595" s="7">
        <f t="shared" si="351"/>
        <v>2794</v>
      </c>
      <c r="B5595" s="4">
        <f t="shared" si="350"/>
        <v>0.54252278783332564</v>
      </c>
      <c r="C5595" s="4">
        <f t="shared" si="352"/>
        <v>14.668791006355919</v>
      </c>
      <c r="D5595" s="34">
        <f t="shared" si="353"/>
        <v>0.19609885663488533</v>
      </c>
    </row>
    <row r="5596" spans="1:4">
      <c r="A5596" s="7">
        <f t="shared" si="351"/>
        <v>2794.5</v>
      </c>
      <c r="B5596" s="4">
        <f t="shared" si="350"/>
        <v>0.54264243439704041</v>
      </c>
      <c r="C5596" s="4">
        <f t="shared" si="352"/>
        <v>14.676508610781957</v>
      </c>
      <c r="D5596" s="34">
        <f t="shared" si="353"/>
        <v>0.19615876862447523</v>
      </c>
    </row>
    <row r="5597" spans="1:4">
      <c r="A5597" s="7">
        <f t="shared" si="351"/>
        <v>2795</v>
      </c>
      <c r="B5597" s="4">
        <f t="shared" si="350"/>
        <v>0.54276209024120137</v>
      </c>
      <c r="C5597" s="4">
        <f t="shared" si="352"/>
        <v>14.684230016485197</v>
      </c>
      <c r="D5597" s="34">
        <f t="shared" si="353"/>
        <v>0.19621870163973432</v>
      </c>
    </row>
    <row r="5598" spans="1:4">
      <c r="A5598" s="7">
        <f t="shared" si="351"/>
        <v>2795.5</v>
      </c>
      <c r="B5598" s="4">
        <f t="shared" si="350"/>
        <v>0.54288175536652905</v>
      </c>
      <c r="C5598" s="4">
        <f t="shared" si="352"/>
        <v>14.691955225337948</v>
      </c>
      <c r="D5598" s="34">
        <f t="shared" si="353"/>
        <v>0.19627865568843902</v>
      </c>
    </row>
    <row r="5599" spans="1:4">
      <c r="A5599" s="7">
        <f t="shared" si="351"/>
        <v>2796</v>
      </c>
      <c r="B5599" s="4">
        <f t="shared" si="350"/>
        <v>0.54300142977374266</v>
      </c>
      <c r="C5599" s="4">
        <f t="shared" si="352"/>
        <v>14.699684239213441</v>
      </c>
      <c r="D5599" s="34">
        <f t="shared" si="353"/>
        <v>0.19633863077836927</v>
      </c>
    </row>
    <row r="5600" spans="1:4">
      <c r="A5600" s="7">
        <f t="shared" si="351"/>
        <v>2796.5</v>
      </c>
      <c r="B5600" s="4">
        <f t="shared" si="350"/>
        <v>0.54312111346356251</v>
      </c>
      <c r="C5600" s="4">
        <f t="shared" si="352"/>
        <v>14.707417059985808</v>
      </c>
      <c r="D5600" s="34">
        <f t="shared" si="353"/>
        <v>0.19639862691730725</v>
      </c>
    </row>
    <row r="5601" spans="1:4">
      <c r="A5601" s="7">
        <f t="shared" si="351"/>
        <v>2797</v>
      </c>
      <c r="B5601" s="4">
        <f t="shared" si="350"/>
        <v>0.54324080643670869</v>
      </c>
      <c r="C5601" s="4">
        <f t="shared" si="352"/>
        <v>14.715153689530148</v>
      </c>
      <c r="D5601" s="34">
        <f t="shared" si="353"/>
        <v>0.19645864411303884</v>
      </c>
    </row>
    <row r="5602" spans="1:4">
      <c r="A5602" s="7">
        <f t="shared" si="351"/>
        <v>2797.5</v>
      </c>
      <c r="B5602" s="4">
        <f t="shared" si="350"/>
        <v>0.54336050869390107</v>
      </c>
      <c r="C5602" s="4">
        <f t="shared" si="352"/>
        <v>14.722894129722429</v>
      </c>
      <c r="D5602" s="34">
        <f t="shared" si="353"/>
        <v>0.19651868237335224</v>
      </c>
    </row>
    <row r="5603" spans="1:4">
      <c r="A5603" s="7">
        <f t="shared" si="351"/>
        <v>2798</v>
      </c>
      <c r="B5603" s="4">
        <f t="shared" si="350"/>
        <v>0.54348022023585996</v>
      </c>
      <c r="C5603" s="4">
        <f t="shared" si="352"/>
        <v>14.730638382439592</v>
      </c>
      <c r="D5603" s="34">
        <f t="shared" si="353"/>
        <v>0.19657874170603917</v>
      </c>
    </row>
    <row r="5604" spans="1:4">
      <c r="A5604" s="7">
        <f t="shared" si="351"/>
        <v>2798.5</v>
      </c>
      <c r="B5604" s="4">
        <f t="shared" si="350"/>
        <v>0.54359994106330523</v>
      </c>
      <c r="C5604" s="4">
        <f t="shared" si="352"/>
        <v>14.738386449559476</v>
      </c>
      <c r="D5604" s="34">
        <f t="shared" si="353"/>
        <v>0.19663882211889411</v>
      </c>
    </row>
    <row r="5605" spans="1:4">
      <c r="A5605" s="7">
        <f t="shared" si="351"/>
        <v>2799</v>
      </c>
      <c r="B5605" s="4">
        <f t="shared" si="350"/>
        <v>0.54371967117695741</v>
      </c>
      <c r="C5605" s="4">
        <f t="shared" si="352"/>
        <v>14.746138332960852</v>
      </c>
      <c r="D5605" s="34">
        <f t="shared" si="353"/>
        <v>0.19669892361971442</v>
      </c>
    </row>
    <row r="5606" spans="1:4">
      <c r="A5606" s="7">
        <f t="shared" si="351"/>
        <v>2799.5</v>
      </c>
      <c r="B5606" s="4">
        <f t="shared" si="350"/>
        <v>0.54383941057753682</v>
      </c>
      <c r="C5606" s="4">
        <f t="shared" si="352"/>
        <v>14.753894034523412</v>
      </c>
      <c r="D5606" s="34">
        <f t="shared" si="353"/>
        <v>0.19675904621630047</v>
      </c>
    </row>
    <row r="5607" spans="1:4">
      <c r="A5607" s="7">
        <f t="shared" si="351"/>
        <v>2800</v>
      </c>
      <c r="B5607" s="4">
        <f t="shared" si="350"/>
        <v>0.54395915926576333</v>
      </c>
      <c r="C5607" s="4">
        <f t="shared" si="352"/>
        <v>14.761653556127781</v>
      </c>
      <c r="D5607" s="34">
        <f t="shared" si="353"/>
        <v>0.19681918991645583</v>
      </c>
    </row>
    <row r="5608" spans="1:4">
      <c r="A5608" s="7">
        <f t="shared" si="351"/>
        <v>2800.5</v>
      </c>
      <c r="B5608" s="4">
        <f t="shared" si="350"/>
        <v>0.54407891724235813</v>
      </c>
      <c r="C5608" s="4">
        <f t="shared" si="352"/>
        <v>14.769416899655504</v>
      </c>
      <c r="D5608" s="34">
        <f t="shared" si="353"/>
        <v>0.19687935472798657</v>
      </c>
    </row>
    <row r="5609" spans="1:4">
      <c r="A5609" s="7">
        <f t="shared" si="351"/>
        <v>2801</v>
      </c>
      <c r="B5609" s="4">
        <f t="shared" si="350"/>
        <v>0.54419868450804088</v>
      </c>
      <c r="C5609" s="4">
        <f t="shared" si="352"/>
        <v>14.777184066989053</v>
      </c>
      <c r="D5609" s="34">
        <f t="shared" si="353"/>
        <v>0.19693954065870234</v>
      </c>
    </row>
    <row r="5610" spans="1:4">
      <c r="A5610" s="7">
        <f t="shared" si="351"/>
        <v>2801.5</v>
      </c>
      <c r="B5610" s="4">
        <f t="shared" si="350"/>
        <v>0.54431846106353232</v>
      </c>
      <c r="C5610" s="4">
        <f t="shared" si="352"/>
        <v>14.784955060011832</v>
      </c>
      <c r="D5610" s="34">
        <f t="shared" si="353"/>
        <v>0.1969997477164154</v>
      </c>
    </row>
    <row r="5611" spans="1:4">
      <c r="A5611" s="7">
        <f t="shared" si="351"/>
        <v>2802</v>
      </c>
      <c r="B5611" s="4">
        <f t="shared" si="350"/>
        <v>0.54443824690955367</v>
      </c>
      <c r="C5611" s="4">
        <f t="shared" si="352"/>
        <v>14.792729880608171</v>
      </c>
      <c r="D5611" s="34">
        <f t="shared" si="353"/>
        <v>0.19705997590894078</v>
      </c>
    </row>
    <row r="5612" spans="1:4">
      <c r="A5612" s="7">
        <f t="shared" si="351"/>
        <v>2802.5</v>
      </c>
      <c r="B5612" s="4">
        <f t="shared" si="350"/>
        <v>0.54455804204682456</v>
      </c>
      <c r="C5612" s="4">
        <f t="shared" si="352"/>
        <v>14.800508530663324</v>
      </c>
      <c r="D5612" s="34">
        <f t="shared" si="353"/>
        <v>0.19712022524409717</v>
      </c>
    </row>
    <row r="5613" spans="1:4">
      <c r="A5613" s="7">
        <f t="shared" si="351"/>
        <v>2803</v>
      </c>
      <c r="B5613" s="4">
        <f t="shared" si="350"/>
        <v>0.54467784647606621</v>
      </c>
      <c r="C5613" s="4">
        <f t="shared" si="352"/>
        <v>14.808291012063478</v>
      </c>
      <c r="D5613" s="34">
        <f t="shared" si="353"/>
        <v>0.19718049572970564</v>
      </c>
    </row>
    <row r="5614" spans="1:4">
      <c r="A5614" s="7">
        <f t="shared" si="351"/>
        <v>2803.5</v>
      </c>
      <c r="B5614" s="4">
        <f t="shared" si="350"/>
        <v>0.54479766019799936</v>
      </c>
      <c r="C5614" s="4">
        <f t="shared" si="352"/>
        <v>14.816077326695748</v>
      </c>
      <c r="D5614" s="34">
        <f t="shared" si="353"/>
        <v>0.19724078737359046</v>
      </c>
    </row>
    <row r="5615" spans="1:4">
      <c r="A5615" s="7">
        <f t="shared" si="351"/>
        <v>2804</v>
      </c>
      <c r="B5615" s="4">
        <f t="shared" si="350"/>
        <v>0.54491748321334477</v>
      </c>
      <c r="C5615" s="4">
        <f t="shared" si="352"/>
        <v>14.823867476448171</v>
      </c>
      <c r="D5615" s="34">
        <f t="shared" si="353"/>
        <v>0.19730110018357877</v>
      </c>
    </row>
    <row r="5616" spans="1:4">
      <c r="A5616" s="7">
        <f t="shared" si="351"/>
        <v>2804.5</v>
      </c>
      <c r="B5616" s="4">
        <f t="shared" si="350"/>
        <v>0.5450373155228232</v>
      </c>
      <c r="C5616" s="4">
        <f t="shared" si="352"/>
        <v>14.831661463209741</v>
      </c>
      <c r="D5616" s="34">
        <f t="shared" si="353"/>
        <v>0.19736143416750107</v>
      </c>
    </row>
    <row r="5617" spans="1:4">
      <c r="A5617" s="7">
        <f t="shared" si="351"/>
        <v>2805</v>
      </c>
      <c r="B5617" s="4">
        <f t="shared" si="350"/>
        <v>0.5451571571271554</v>
      </c>
      <c r="C5617" s="4">
        <f t="shared" si="352"/>
        <v>14.839459288870337</v>
      </c>
      <c r="D5617" s="34">
        <f t="shared" si="353"/>
        <v>0.19742178933319038</v>
      </c>
    </row>
    <row r="5618" spans="1:4">
      <c r="A5618" s="7">
        <f t="shared" si="351"/>
        <v>2805.5</v>
      </c>
      <c r="B5618" s="4">
        <f t="shared" si="350"/>
        <v>0.5452770080270628</v>
      </c>
      <c r="C5618" s="4">
        <f t="shared" si="352"/>
        <v>14.84726095532082</v>
      </c>
      <c r="D5618" s="34">
        <f t="shared" si="353"/>
        <v>0.19748216568848306</v>
      </c>
    </row>
    <row r="5619" spans="1:4">
      <c r="A5619" s="7">
        <f t="shared" si="351"/>
        <v>2806</v>
      </c>
      <c r="B5619" s="4">
        <f t="shared" si="350"/>
        <v>0.54539686822326616</v>
      </c>
      <c r="C5619" s="4">
        <f t="shared" si="352"/>
        <v>14.85506646445293</v>
      </c>
      <c r="D5619" s="34">
        <f t="shared" si="353"/>
        <v>0.19754256324121799</v>
      </c>
    </row>
    <row r="5620" spans="1:4">
      <c r="A5620" s="7">
        <f t="shared" si="351"/>
        <v>2806.5</v>
      </c>
      <c r="B5620" s="4">
        <f t="shared" si="350"/>
        <v>0.54551673771648623</v>
      </c>
      <c r="C5620" s="4">
        <f t="shared" si="352"/>
        <v>14.862875818159385</v>
      </c>
      <c r="D5620" s="34">
        <f t="shared" si="353"/>
        <v>0.19760298199923779</v>
      </c>
    </row>
    <row r="5621" spans="1:4">
      <c r="A5621" s="7">
        <f t="shared" si="351"/>
        <v>2807</v>
      </c>
      <c r="B5621" s="4">
        <f t="shared" si="350"/>
        <v>0.54563661650744488</v>
      </c>
      <c r="C5621" s="4">
        <f t="shared" si="352"/>
        <v>14.87068901833381</v>
      </c>
      <c r="D5621" s="34">
        <f t="shared" si="353"/>
        <v>0.19766342197038728</v>
      </c>
    </row>
    <row r="5622" spans="1:4">
      <c r="A5622" s="7">
        <f t="shared" si="351"/>
        <v>2807.5</v>
      </c>
      <c r="B5622" s="4">
        <f t="shared" si="350"/>
        <v>0.54575650459686242</v>
      </c>
      <c r="C5622" s="4">
        <f t="shared" si="352"/>
        <v>14.878506066870768</v>
      </c>
      <c r="D5622" s="34">
        <f t="shared" si="353"/>
        <v>0.19772388316251502</v>
      </c>
    </row>
    <row r="5623" spans="1:4">
      <c r="A5623" s="7">
        <f t="shared" si="351"/>
        <v>2808</v>
      </c>
      <c r="B5623" s="4">
        <f t="shared" si="350"/>
        <v>0.54587640198546072</v>
      </c>
      <c r="C5623" s="4">
        <f t="shared" si="352"/>
        <v>14.886326965665763</v>
      </c>
      <c r="D5623" s="34">
        <f t="shared" si="353"/>
        <v>0.19778436558347193</v>
      </c>
    </row>
    <row r="5624" spans="1:4">
      <c r="A5624" s="7">
        <f t="shared" si="351"/>
        <v>2808.5</v>
      </c>
      <c r="B5624" s="4">
        <f t="shared" si="350"/>
        <v>0.54599630867396098</v>
      </c>
      <c r="C5624" s="4">
        <f t="shared" si="352"/>
        <v>14.894151716615204</v>
      </c>
      <c r="D5624" s="34">
        <f t="shared" si="353"/>
        <v>0.19784486924111203</v>
      </c>
    </row>
    <row r="5625" spans="1:4">
      <c r="A5625" s="7">
        <f t="shared" si="351"/>
        <v>2809</v>
      </c>
      <c r="B5625" s="4">
        <f t="shared" si="350"/>
        <v>0.54611622466308418</v>
      </c>
      <c r="C5625" s="4">
        <f t="shared" si="352"/>
        <v>14.901980321616483</v>
      </c>
      <c r="D5625" s="34">
        <f t="shared" si="353"/>
        <v>0.19790539414329295</v>
      </c>
    </row>
    <row r="5626" spans="1:4">
      <c r="A5626" s="7">
        <f t="shared" si="351"/>
        <v>2809.5</v>
      </c>
      <c r="B5626" s="4">
        <f t="shared" si="350"/>
        <v>0.54623614995355219</v>
      </c>
      <c r="C5626" s="4">
        <f t="shared" si="352"/>
        <v>14.909812782567871</v>
      </c>
      <c r="D5626" s="34">
        <f t="shared" si="353"/>
        <v>0.19796594029787437</v>
      </c>
    </row>
    <row r="5627" spans="1:4">
      <c r="A5627" s="7">
        <f t="shared" si="351"/>
        <v>2810</v>
      </c>
      <c r="B5627" s="4">
        <f t="shared" si="350"/>
        <v>0.5463560845460862</v>
      </c>
      <c r="C5627" s="4">
        <f t="shared" si="352"/>
        <v>14.917649101368623</v>
      </c>
      <c r="D5627" s="34">
        <f t="shared" si="353"/>
        <v>0.19802650771271976</v>
      </c>
    </row>
    <row r="5628" spans="1:4">
      <c r="A5628" s="7">
        <f t="shared" si="351"/>
        <v>2810.5</v>
      </c>
      <c r="B5628" s="4">
        <f t="shared" si="350"/>
        <v>0.54647602844140786</v>
      </c>
      <c r="C5628" s="4">
        <f t="shared" si="352"/>
        <v>14.925489279918899</v>
      </c>
      <c r="D5628" s="34">
        <f t="shared" si="353"/>
        <v>0.19808709639569522</v>
      </c>
    </row>
    <row r="5629" spans="1:4">
      <c r="A5629" s="7">
        <f t="shared" si="351"/>
        <v>2811</v>
      </c>
      <c r="B5629" s="4">
        <f t="shared" si="350"/>
        <v>0.54659598164023881</v>
      </c>
      <c r="C5629" s="4">
        <f t="shared" si="352"/>
        <v>14.933333320119809</v>
      </c>
      <c r="D5629" s="34">
        <f t="shared" si="353"/>
        <v>0.19814770635466986</v>
      </c>
    </row>
    <row r="5630" spans="1:4">
      <c r="A5630" s="7">
        <f t="shared" si="351"/>
        <v>2811.5</v>
      </c>
      <c r="B5630" s="4">
        <f t="shared" si="350"/>
        <v>0.54671594414330049</v>
      </c>
      <c r="C5630" s="4">
        <f t="shared" si="352"/>
        <v>14.941181223873389</v>
      </c>
      <c r="D5630" s="34">
        <f t="shared" si="353"/>
        <v>0.19820833759751591</v>
      </c>
    </row>
    <row r="5631" spans="1:4">
      <c r="A5631" s="7">
        <f t="shared" si="351"/>
        <v>2812</v>
      </c>
      <c r="B5631" s="4">
        <f t="shared" si="350"/>
        <v>0.54683591595131453</v>
      </c>
      <c r="C5631" s="4">
        <f t="shared" si="352"/>
        <v>14.949032993082623</v>
      </c>
      <c r="D5631" s="34">
        <f t="shared" si="353"/>
        <v>0.19826899013210864</v>
      </c>
    </row>
    <row r="5632" spans="1:4">
      <c r="A5632" s="7">
        <f t="shared" si="351"/>
        <v>2812.5</v>
      </c>
      <c r="B5632" s="4">
        <f t="shared" si="350"/>
        <v>0.54695589706500303</v>
      </c>
      <c r="C5632" s="4">
        <f t="shared" si="352"/>
        <v>14.956888629651417</v>
      </c>
      <c r="D5632" s="34">
        <f t="shared" si="353"/>
        <v>0.19832966396632593</v>
      </c>
    </row>
    <row r="5633" spans="1:4">
      <c r="A5633" s="7">
        <f t="shared" si="351"/>
        <v>2813</v>
      </c>
      <c r="B5633" s="4">
        <f t="shared" si="350"/>
        <v>0.5470758874850874</v>
      </c>
      <c r="C5633" s="4">
        <f t="shared" si="352"/>
        <v>14.964748135484644</v>
      </c>
      <c r="D5633" s="34">
        <f t="shared" si="353"/>
        <v>0.19839035910804947</v>
      </c>
    </row>
    <row r="5634" spans="1:4">
      <c r="A5634" s="7">
        <f t="shared" si="351"/>
        <v>2813.5</v>
      </c>
      <c r="B5634" s="4">
        <f t="shared" si="350"/>
        <v>0.54719588721228973</v>
      </c>
      <c r="C5634" s="4">
        <f t="shared" si="352"/>
        <v>14.972611512488076</v>
      </c>
      <c r="D5634" s="34">
        <f t="shared" si="353"/>
        <v>0.198451075565163</v>
      </c>
    </row>
    <row r="5635" spans="1:4">
      <c r="A5635" s="7">
        <f t="shared" si="351"/>
        <v>2814</v>
      </c>
      <c r="B5635" s="4">
        <f t="shared" si="350"/>
        <v>0.5473158962473319</v>
      </c>
      <c r="C5635" s="4">
        <f t="shared" si="352"/>
        <v>14.980478762568451</v>
      </c>
      <c r="D5635" s="34">
        <f t="shared" si="353"/>
        <v>0.19851181334555396</v>
      </c>
    </row>
    <row r="5636" spans="1:4">
      <c r="A5636" s="7">
        <f t="shared" si="351"/>
        <v>2814.5</v>
      </c>
      <c r="B5636" s="4">
        <f t="shared" si="350"/>
        <v>0.54743591459093577</v>
      </c>
      <c r="C5636" s="4">
        <f t="shared" si="352"/>
        <v>14.988349887633438</v>
      </c>
      <c r="D5636" s="34">
        <f t="shared" si="353"/>
        <v>0.19857257245711252</v>
      </c>
    </row>
    <row r="5637" spans="1:4">
      <c r="A5637" s="7">
        <f t="shared" si="351"/>
        <v>2815</v>
      </c>
      <c r="B5637" s="4">
        <f t="shared" si="350"/>
        <v>0.54755594224382342</v>
      </c>
      <c r="C5637" s="4">
        <f t="shared" si="352"/>
        <v>14.996224889591648</v>
      </c>
      <c r="D5637" s="34">
        <f t="shared" si="353"/>
        <v>0.1986333529077319</v>
      </c>
    </row>
    <row r="5638" spans="1:4">
      <c r="A5638" s="7">
        <f t="shared" si="351"/>
        <v>2815.5</v>
      </c>
      <c r="B5638" s="4">
        <f t="shared" si="350"/>
        <v>0.54767597920671696</v>
      </c>
      <c r="C5638" s="4">
        <f t="shared" si="352"/>
        <v>15.004103770352625</v>
      </c>
      <c r="D5638" s="34">
        <f t="shared" si="353"/>
        <v>0.19869415470530835</v>
      </c>
    </row>
    <row r="5639" spans="1:4">
      <c r="A5639" s="7">
        <f t="shared" si="351"/>
        <v>2816</v>
      </c>
      <c r="B5639" s="4">
        <f t="shared" si="350"/>
        <v>0.54779602548033868</v>
      </c>
      <c r="C5639" s="4">
        <f t="shared" si="352"/>
        <v>15.01198653182686</v>
      </c>
      <c r="D5639" s="34">
        <f t="shared" si="353"/>
        <v>0.19875497785774102</v>
      </c>
    </row>
    <row r="5640" spans="1:4">
      <c r="A5640" s="7">
        <f t="shared" si="351"/>
        <v>2816.5</v>
      </c>
      <c r="B5640" s="4">
        <f t="shared" si="350"/>
        <v>0.54791608106541045</v>
      </c>
      <c r="C5640" s="4">
        <f t="shared" si="352"/>
        <v>15.019873175925799</v>
      </c>
      <c r="D5640" s="34">
        <f t="shared" si="353"/>
        <v>0.19881582237293252</v>
      </c>
    </row>
    <row r="5641" spans="1:4">
      <c r="A5641" s="7">
        <f t="shared" si="351"/>
        <v>2817</v>
      </c>
      <c r="B5641" s="4">
        <f t="shared" si="350"/>
        <v>0.5480361459626546</v>
      </c>
      <c r="C5641" s="4">
        <f t="shared" si="352"/>
        <v>15.027763704561785</v>
      </c>
      <c r="D5641" s="34">
        <f t="shared" si="353"/>
        <v>0.19887668825878776</v>
      </c>
    </row>
    <row r="5642" spans="1:4">
      <c r="A5642" s="7">
        <f t="shared" si="351"/>
        <v>2817.5</v>
      </c>
      <c r="B5642" s="4">
        <f t="shared" ref="B5642:B5705" si="354">(EXP($B$3*A5642*10^6))-1</f>
        <v>0.54815622017279364</v>
      </c>
      <c r="C5642" s="4">
        <f t="shared" si="352"/>
        <v>15.035658119648165</v>
      </c>
      <c r="D5642" s="34">
        <f t="shared" si="353"/>
        <v>0.19893757552321534</v>
      </c>
    </row>
    <row r="5643" spans="1:4">
      <c r="A5643" s="7">
        <f t="shared" si="351"/>
        <v>2818</v>
      </c>
      <c r="B5643" s="4">
        <f t="shared" si="354"/>
        <v>0.54827630369654967</v>
      </c>
      <c r="C5643" s="4">
        <f t="shared" si="352"/>
        <v>15.043556423099165</v>
      </c>
      <c r="D5643" s="34">
        <f t="shared" si="353"/>
        <v>0.1989984841741263</v>
      </c>
    </row>
    <row r="5644" spans="1:4">
      <c r="A5644" s="7">
        <f t="shared" si="351"/>
        <v>2818.5</v>
      </c>
      <c r="B5644" s="4">
        <f t="shared" si="354"/>
        <v>0.54839639653464545</v>
      </c>
      <c r="C5644" s="4">
        <f t="shared" si="352"/>
        <v>15.051458616830004</v>
      </c>
      <c r="D5644" s="34">
        <f t="shared" si="353"/>
        <v>0.19905941421943515</v>
      </c>
    </row>
    <row r="5645" spans="1:4">
      <c r="A5645" s="7">
        <f t="shared" si="351"/>
        <v>2819</v>
      </c>
      <c r="B5645" s="4">
        <f t="shared" si="354"/>
        <v>0.54851649868780306</v>
      </c>
      <c r="C5645" s="4">
        <f t="shared" si="352"/>
        <v>15.059364702756827</v>
      </c>
      <c r="D5645" s="34">
        <f t="shared" si="353"/>
        <v>0.1991203656670594</v>
      </c>
    </row>
    <row r="5646" spans="1:4">
      <c r="A5646" s="7">
        <f t="shared" ref="A5646:A5709" si="355">A5645+0.5</f>
        <v>2819.5</v>
      </c>
      <c r="B5646" s="4">
        <f t="shared" si="354"/>
        <v>0.54863661015674503</v>
      </c>
      <c r="C5646" s="4">
        <f t="shared" ref="C5646:C5709" si="356">(EXP($B$4*A5646*10^6))-1</f>
        <v>15.0672746827967</v>
      </c>
      <c r="D5646" s="34">
        <f t="shared" ref="D5646:D5709" si="357">(1/137.88)*(C5646/B5646)</f>
        <v>0.1991813385249192</v>
      </c>
    </row>
    <row r="5647" spans="1:4">
      <c r="A5647" s="7">
        <f t="shared" si="355"/>
        <v>2820</v>
      </c>
      <c r="B5647" s="4">
        <f t="shared" si="354"/>
        <v>0.54875673094219457</v>
      </c>
      <c r="C5647" s="4">
        <f t="shared" si="356"/>
        <v>15.075188558867683</v>
      </c>
      <c r="D5647" s="34">
        <f t="shared" si="357"/>
        <v>0.19924233280093809</v>
      </c>
    </row>
    <row r="5648" spans="1:4">
      <c r="A5648" s="7">
        <f t="shared" si="355"/>
        <v>2820.5</v>
      </c>
      <c r="B5648" s="4">
        <f t="shared" si="354"/>
        <v>0.54887686104487354</v>
      </c>
      <c r="C5648" s="4">
        <f t="shared" si="356"/>
        <v>15.083106332888718</v>
      </c>
      <c r="D5648" s="34">
        <f t="shared" si="357"/>
        <v>0.19930334850304235</v>
      </c>
    </row>
    <row r="5649" spans="1:4">
      <c r="A5649" s="7">
        <f t="shared" si="355"/>
        <v>2821</v>
      </c>
      <c r="B5649" s="4">
        <f t="shared" si="354"/>
        <v>0.54899700046550493</v>
      </c>
      <c r="C5649" s="4">
        <f t="shared" si="356"/>
        <v>15.091028006779759</v>
      </c>
      <c r="D5649" s="34">
        <f t="shared" si="357"/>
        <v>0.19936438563916178</v>
      </c>
    </row>
    <row r="5650" spans="1:4">
      <c r="A5650" s="7">
        <f t="shared" si="355"/>
        <v>2821.5</v>
      </c>
      <c r="B5650" s="4">
        <f t="shared" si="354"/>
        <v>0.54911714920481169</v>
      </c>
      <c r="C5650" s="4">
        <f t="shared" si="356"/>
        <v>15.098953582461643</v>
      </c>
      <c r="D5650" s="34">
        <f t="shared" si="357"/>
        <v>0.19942544421722844</v>
      </c>
    </row>
    <row r="5651" spans="1:4">
      <c r="A5651" s="7">
        <f t="shared" si="355"/>
        <v>2822</v>
      </c>
      <c r="B5651" s="4">
        <f t="shared" si="354"/>
        <v>0.54923730726351638</v>
      </c>
      <c r="C5651" s="4">
        <f t="shared" si="356"/>
        <v>15.106883061856202</v>
      </c>
      <c r="D5651" s="34">
        <f t="shared" si="357"/>
        <v>0.19948652424517815</v>
      </c>
    </row>
    <row r="5652" spans="1:4">
      <c r="A5652" s="7">
        <f t="shared" si="355"/>
        <v>2822.5</v>
      </c>
      <c r="B5652" s="4">
        <f t="shared" si="354"/>
        <v>0.54935747464234197</v>
      </c>
      <c r="C5652" s="4">
        <f t="shared" si="356"/>
        <v>15.114816446886188</v>
      </c>
      <c r="D5652" s="34">
        <f t="shared" si="357"/>
        <v>0.19954762573094936</v>
      </c>
    </row>
    <row r="5653" spans="1:4">
      <c r="A5653" s="7">
        <f t="shared" si="355"/>
        <v>2823</v>
      </c>
      <c r="B5653" s="4">
        <f t="shared" si="354"/>
        <v>0.54947765134201121</v>
      </c>
      <c r="C5653" s="4">
        <f t="shared" si="356"/>
        <v>15.122753739475311</v>
      </c>
      <c r="D5653" s="34">
        <f t="shared" si="357"/>
        <v>0.19960874868248377</v>
      </c>
    </row>
    <row r="5654" spans="1:4">
      <c r="A5654" s="7">
        <f t="shared" si="355"/>
        <v>2823.5</v>
      </c>
      <c r="B5654" s="4">
        <f t="shared" si="354"/>
        <v>0.5495978373632473</v>
      </c>
      <c r="C5654" s="4">
        <f t="shared" si="356"/>
        <v>15.130694941548221</v>
      </c>
      <c r="D5654" s="34">
        <f t="shared" si="357"/>
        <v>0.19966989310772582</v>
      </c>
    </row>
    <row r="5655" spans="1:4">
      <c r="A5655" s="7">
        <f t="shared" si="355"/>
        <v>2824</v>
      </c>
      <c r="B5655" s="4">
        <f t="shared" si="354"/>
        <v>0.54971803270677322</v>
      </c>
      <c r="C5655" s="4">
        <f t="shared" si="356"/>
        <v>15.138640055030521</v>
      </c>
      <c r="D5655" s="34">
        <f t="shared" si="357"/>
        <v>0.19973105901462324</v>
      </c>
    </row>
    <row r="5656" spans="1:4">
      <c r="A5656" s="7">
        <f t="shared" si="355"/>
        <v>2824.5</v>
      </c>
      <c r="B5656" s="4">
        <f t="shared" si="354"/>
        <v>0.54983823737331194</v>
      </c>
      <c r="C5656" s="4">
        <f t="shared" si="356"/>
        <v>15.146589081848752</v>
      </c>
      <c r="D5656" s="34">
        <f t="shared" si="357"/>
        <v>0.19979224641112658</v>
      </c>
    </row>
    <row r="5657" spans="1:4">
      <c r="A5657" s="7">
        <f t="shared" si="355"/>
        <v>2825</v>
      </c>
      <c r="B5657" s="4">
        <f t="shared" si="354"/>
        <v>0.5499584513635869</v>
      </c>
      <c r="C5657" s="4">
        <f t="shared" si="356"/>
        <v>15.154542023930439</v>
      </c>
      <c r="D5657" s="34">
        <f t="shared" si="357"/>
        <v>0.19985345530518983</v>
      </c>
    </row>
    <row r="5658" spans="1:4">
      <c r="A5658" s="7">
        <f t="shared" si="355"/>
        <v>2825.5</v>
      </c>
      <c r="B5658" s="4">
        <f t="shared" si="354"/>
        <v>0.55007867467832083</v>
      </c>
      <c r="C5658" s="4">
        <f t="shared" si="356"/>
        <v>15.162498883204002</v>
      </c>
      <c r="D5658" s="34">
        <f t="shared" si="357"/>
        <v>0.1999146857047695</v>
      </c>
    </row>
    <row r="5659" spans="1:4">
      <c r="A5659" s="7">
        <f t="shared" si="355"/>
        <v>2826</v>
      </c>
      <c r="B5659" s="4">
        <f t="shared" si="354"/>
        <v>0.55019890731823717</v>
      </c>
      <c r="C5659" s="4">
        <f t="shared" si="356"/>
        <v>15.170459661598855</v>
      </c>
      <c r="D5659" s="34">
        <f t="shared" si="357"/>
        <v>0.19997593761782556</v>
      </c>
    </row>
    <row r="5660" spans="1:4">
      <c r="A5660" s="7">
        <f t="shared" si="355"/>
        <v>2826.5</v>
      </c>
      <c r="B5660" s="4">
        <f t="shared" si="354"/>
        <v>0.55031914928405978</v>
      </c>
      <c r="C5660" s="4">
        <f t="shared" si="356"/>
        <v>15.178424361045337</v>
      </c>
      <c r="D5660" s="34">
        <f t="shared" si="357"/>
        <v>0.2000372110523205</v>
      </c>
    </row>
    <row r="5661" spans="1:4">
      <c r="A5661" s="7">
        <f t="shared" si="355"/>
        <v>2827</v>
      </c>
      <c r="B5661" s="4">
        <f t="shared" si="354"/>
        <v>0.5504394005765112</v>
      </c>
      <c r="C5661" s="4">
        <f t="shared" si="356"/>
        <v>15.186392983474754</v>
      </c>
      <c r="D5661" s="34">
        <f t="shared" si="357"/>
        <v>0.20009850601622056</v>
      </c>
    </row>
    <row r="5662" spans="1:4">
      <c r="A5662" s="7">
        <f t="shared" si="355"/>
        <v>2827.5</v>
      </c>
      <c r="B5662" s="4">
        <f t="shared" si="354"/>
        <v>0.55055966119631528</v>
      </c>
      <c r="C5662" s="4">
        <f t="shared" si="356"/>
        <v>15.194365530819354</v>
      </c>
      <c r="D5662" s="34">
        <f t="shared" si="357"/>
        <v>0.20015982251749448</v>
      </c>
    </row>
    <row r="5663" spans="1:4">
      <c r="A5663" s="7">
        <f t="shared" si="355"/>
        <v>2828</v>
      </c>
      <c r="B5663" s="4">
        <f t="shared" si="354"/>
        <v>0.55067993114419544</v>
      </c>
      <c r="C5663" s="4">
        <f t="shared" si="356"/>
        <v>15.202342005012333</v>
      </c>
      <c r="D5663" s="34">
        <f t="shared" si="357"/>
        <v>0.2002211605641141</v>
      </c>
    </row>
    <row r="5664" spans="1:4">
      <c r="A5664" s="7">
        <f t="shared" si="355"/>
        <v>2828.5</v>
      </c>
      <c r="B5664" s="4">
        <f t="shared" si="354"/>
        <v>0.55080021042087512</v>
      </c>
      <c r="C5664" s="4">
        <f t="shared" si="356"/>
        <v>15.210322407987871</v>
      </c>
      <c r="D5664" s="34">
        <f t="shared" si="357"/>
        <v>0.20028252016405482</v>
      </c>
    </row>
    <row r="5665" spans="1:4">
      <c r="A5665" s="7">
        <f t="shared" si="355"/>
        <v>2829</v>
      </c>
      <c r="B5665" s="4">
        <f t="shared" si="354"/>
        <v>0.55092049902707818</v>
      </c>
      <c r="C5665" s="4">
        <f t="shared" si="356"/>
        <v>15.218306741681037</v>
      </c>
      <c r="D5665" s="34">
        <f t="shared" si="357"/>
        <v>0.20034390132529409</v>
      </c>
    </row>
    <row r="5666" spans="1:4">
      <c r="A5666" s="7">
        <f t="shared" si="355"/>
        <v>2829.5</v>
      </c>
      <c r="B5666" s="4">
        <f t="shared" si="354"/>
        <v>0.55104079696352803</v>
      </c>
      <c r="C5666" s="4">
        <f t="shared" si="356"/>
        <v>15.226295008027925</v>
      </c>
      <c r="D5666" s="34">
        <f t="shared" si="357"/>
        <v>0.20040530405581353</v>
      </c>
    </row>
    <row r="5667" spans="1:4">
      <c r="A5667" s="7">
        <f t="shared" si="355"/>
        <v>2830</v>
      </c>
      <c r="B5667" s="4">
        <f t="shared" si="354"/>
        <v>0.55116110423094833</v>
      </c>
      <c r="C5667" s="4">
        <f t="shared" si="356"/>
        <v>15.234287208965522</v>
      </c>
      <c r="D5667" s="34">
        <f t="shared" si="357"/>
        <v>0.20046672836359686</v>
      </c>
    </row>
    <row r="5668" spans="1:4">
      <c r="A5668" s="7">
        <f t="shared" si="355"/>
        <v>2830.5</v>
      </c>
      <c r="B5668" s="4">
        <f t="shared" si="354"/>
        <v>0.55128142083006315</v>
      </c>
      <c r="C5668" s="4">
        <f t="shared" si="356"/>
        <v>15.242283346431819</v>
      </c>
      <c r="D5668" s="34">
        <f t="shared" si="357"/>
        <v>0.20052817425663155</v>
      </c>
    </row>
    <row r="5669" spans="1:4">
      <c r="A5669" s="7">
        <f t="shared" si="355"/>
        <v>2831</v>
      </c>
      <c r="B5669" s="4">
        <f t="shared" si="354"/>
        <v>0.55140174676159592</v>
      </c>
      <c r="C5669" s="4">
        <f t="shared" si="356"/>
        <v>15.250283422365733</v>
      </c>
      <c r="D5669" s="34">
        <f t="shared" si="357"/>
        <v>0.20058964174290783</v>
      </c>
    </row>
    <row r="5670" spans="1:4">
      <c r="A5670" s="7">
        <f t="shared" si="355"/>
        <v>2831.5</v>
      </c>
      <c r="B5670" s="4">
        <f t="shared" si="354"/>
        <v>0.55152208202627073</v>
      </c>
      <c r="C5670" s="4">
        <f t="shared" si="356"/>
        <v>15.258287438707121</v>
      </c>
      <c r="D5670" s="34">
        <f t="shared" si="357"/>
        <v>0.20065113083041866</v>
      </c>
    </row>
    <row r="5671" spans="1:4">
      <c r="A5671" s="7">
        <f t="shared" si="355"/>
        <v>2832</v>
      </c>
      <c r="B5671" s="4">
        <f t="shared" si="354"/>
        <v>0.55164242662481144</v>
      </c>
      <c r="C5671" s="4">
        <f t="shared" si="356"/>
        <v>15.266295397396846</v>
      </c>
      <c r="D5671" s="34">
        <f t="shared" si="357"/>
        <v>0.20071264152716078</v>
      </c>
    </row>
    <row r="5672" spans="1:4">
      <c r="A5672" s="7">
        <f t="shared" si="355"/>
        <v>2832.5</v>
      </c>
      <c r="B5672" s="4">
        <f t="shared" si="354"/>
        <v>0.55176278055794215</v>
      </c>
      <c r="C5672" s="4">
        <f t="shared" si="356"/>
        <v>15.27430730037667</v>
      </c>
      <c r="D5672" s="34">
        <f t="shared" si="357"/>
        <v>0.20077417384113319</v>
      </c>
    </row>
    <row r="5673" spans="1:4">
      <c r="A5673" s="7">
        <f t="shared" si="355"/>
        <v>2833</v>
      </c>
      <c r="B5673" s="4">
        <f t="shared" si="354"/>
        <v>0.55188314382638692</v>
      </c>
      <c r="C5673" s="4">
        <f t="shared" si="356"/>
        <v>15.282323149589356</v>
      </c>
      <c r="D5673" s="34">
        <f t="shared" si="357"/>
        <v>0.20083572778033851</v>
      </c>
    </row>
    <row r="5674" spans="1:4">
      <c r="A5674" s="7">
        <f t="shared" si="355"/>
        <v>2833.5</v>
      </c>
      <c r="B5674" s="4">
        <f t="shared" si="354"/>
        <v>0.55200351643086965</v>
      </c>
      <c r="C5674" s="4">
        <f t="shared" si="356"/>
        <v>15.290342946978605</v>
      </c>
      <c r="D5674" s="34">
        <f t="shared" si="357"/>
        <v>0.20089730335278236</v>
      </c>
    </row>
    <row r="5675" spans="1:4">
      <c r="A5675" s="7">
        <f t="shared" si="355"/>
        <v>2834</v>
      </c>
      <c r="B5675" s="4">
        <f t="shared" si="354"/>
        <v>0.55212389837211462</v>
      </c>
      <c r="C5675" s="4">
        <f t="shared" si="356"/>
        <v>15.298366694489069</v>
      </c>
      <c r="D5675" s="34">
        <f t="shared" si="357"/>
        <v>0.20095890056647309</v>
      </c>
    </row>
    <row r="5676" spans="1:4">
      <c r="A5676" s="7">
        <f t="shared" si="355"/>
        <v>2834.5</v>
      </c>
      <c r="B5676" s="4">
        <f t="shared" si="354"/>
        <v>0.55224428965084615</v>
      </c>
      <c r="C5676" s="4">
        <f t="shared" si="356"/>
        <v>15.30639439406637</v>
      </c>
      <c r="D5676" s="34">
        <f t="shared" si="357"/>
        <v>0.20102051942942237</v>
      </c>
    </row>
    <row r="5677" spans="1:4">
      <c r="A5677" s="7">
        <f t="shared" si="355"/>
        <v>2835</v>
      </c>
      <c r="B5677" s="4">
        <f t="shared" si="354"/>
        <v>0.55236469026778812</v>
      </c>
      <c r="C5677" s="4">
        <f t="shared" si="356"/>
        <v>15.314426047657083</v>
      </c>
      <c r="D5677" s="34">
        <f t="shared" si="357"/>
        <v>0.20108215994964498</v>
      </c>
    </row>
    <row r="5678" spans="1:4">
      <c r="A5678" s="7">
        <f t="shared" si="355"/>
        <v>2835.5</v>
      </c>
      <c r="B5678" s="4">
        <f t="shared" si="354"/>
        <v>0.55248510022366526</v>
      </c>
      <c r="C5678" s="4">
        <f t="shared" si="356"/>
        <v>15.322461657208745</v>
      </c>
      <c r="D5678" s="34">
        <f t="shared" si="357"/>
        <v>0.2011438221351585</v>
      </c>
    </row>
    <row r="5679" spans="1:4">
      <c r="A5679" s="7">
        <f t="shared" si="355"/>
        <v>2836</v>
      </c>
      <c r="B5679" s="4">
        <f t="shared" si="354"/>
        <v>0.55260551951920189</v>
      </c>
      <c r="C5679" s="4">
        <f t="shared" si="356"/>
        <v>15.330501224669845</v>
      </c>
      <c r="D5679" s="34">
        <f t="shared" si="357"/>
        <v>0.20120550599398371</v>
      </c>
    </row>
    <row r="5680" spans="1:4">
      <c r="A5680" s="7">
        <f t="shared" si="355"/>
        <v>2836.5</v>
      </c>
      <c r="B5680" s="4">
        <f t="shared" si="354"/>
        <v>0.55272594815512233</v>
      </c>
      <c r="C5680" s="4">
        <f t="shared" si="356"/>
        <v>15.338544751989833</v>
      </c>
      <c r="D5680" s="34">
        <f t="shared" si="357"/>
        <v>0.20126721153414442</v>
      </c>
    </row>
    <row r="5681" spans="1:4">
      <c r="A5681" s="7">
        <f t="shared" si="355"/>
        <v>2837</v>
      </c>
      <c r="B5681" s="4">
        <f t="shared" si="354"/>
        <v>0.55284638613215087</v>
      </c>
      <c r="C5681" s="4">
        <f t="shared" si="356"/>
        <v>15.34659224111914</v>
      </c>
      <c r="D5681" s="34">
        <f t="shared" si="357"/>
        <v>0.20132893876366792</v>
      </c>
    </row>
    <row r="5682" spans="1:4">
      <c r="A5682" s="7">
        <f t="shared" si="355"/>
        <v>2837.5</v>
      </c>
      <c r="B5682" s="4">
        <f t="shared" si="354"/>
        <v>0.5529668334510125</v>
      </c>
      <c r="C5682" s="4">
        <f t="shared" si="356"/>
        <v>15.354643694009123</v>
      </c>
      <c r="D5682" s="34">
        <f t="shared" si="357"/>
        <v>0.20139068769058377</v>
      </c>
    </row>
    <row r="5683" spans="1:4">
      <c r="A5683" s="7">
        <f t="shared" si="355"/>
        <v>2838</v>
      </c>
      <c r="B5683" s="4">
        <f t="shared" si="354"/>
        <v>0.55308729011243174</v>
      </c>
      <c r="C5683" s="4">
        <f t="shared" si="356"/>
        <v>15.362699112612123</v>
      </c>
      <c r="D5683" s="34">
        <f t="shared" si="357"/>
        <v>0.20145245832292505</v>
      </c>
    </row>
    <row r="5684" spans="1:4">
      <c r="A5684" s="7">
        <f t="shared" si="355"/>
        <v>2838.5</v>
      </c>
      <c r="B5684" s="4">
        <f t="shared" si="354"/>
        <v>0.55320775611713269</v>
      </c>
      <c r="C5684" s="4">
        <f t="shared" si="356"/>
        <v>15.37075849888144</v>
      </c>
      <c r="D5684" s="34">
        <f t="shared" si="357"/>
        <v>0.20151425066872819</v>
      </c>
    </row>
    <row r="5685" spans="1:4">
      <c r="A5685" s="7">
        <f t="shared" si="355"/>
        <v>2839</v>
      </c>
      <c r="B5685" s="4">
        <f t="shared" si="354"/>
        <v>0.55332823146584076</v>
      </c>
      <c r="C5685" s="4">
        <f t="shared" si="356"/>
        <v>15.378821854771328</v>
      </c>
      <c r="D5685" s="34">
        <f t="shared" si="357"/>
        <v>0.20157606473603204</v>
      </c>
    </row>
    <row r="5686" spans="1:4">
      <c r="A5686" s="7">
        <f t="shared" si="355"/>
        <v>2839.5</v>
      </c>
      <c r="B5686" s="4">
        <f t="shared" si="354"/>
        <v>0.55344871615928048</v>
      </c>
      <c r="C5686" s="4">
        <f t="shared" si="356"/>
        <v>15.386889182237013</v>
      </c>
      <c r="D5686" s="34">
        <f t="shared" si="357"/>
        <v>0.20163790053287897</v>
      </c>
    </row>
    <row r="5687" spans="1:4">
      <c r="A5687" s="7">
        <f t="shared" si="355"/>
        <v>2840</v>
      </c>
      <c r="B5687" s="4">
        <f t="shared" si="354"/>
        <v>0.55356921019817662</v>
      </c>
      <c r="C5687" s="4">
        <f t="shared" si="356"/>
        <v>15.394960483234669</v>
      </c>
      <c r="D5687" s="34">
        <f t="shared" si="357"/>
        <v>0.20169975806731422</v>
      </c>
    </row>
    <row r="5688" spans="1:4">
      <c r="A5688" s="7">
        <f t="shared" si="355"/>
        <v>2840.5</v>
      </c>
      <c r="B5688" s="4">
        <f t="shared" si="354"/>
        <v>0.55368971358325414</v>
      </c>
      <c r="C5688" s="4">
        <f t="shared" si="356"/>
        <v>15.403035759721472</v>
      </c>
      <c r="D5688" s="34">
        <f t="shared" si="357"/>
        <v>0.20176163734738647</v>
      </c>
    </row>
    <row r="5689" spans="1:4">
      <c r="A5689" s="7">
        <f t="shared" si="355"/>
        <v>2841</v>
      </c>
      <c r="B5689" s="4">
        <f t="shared" si="354"/>
        <v>0.5538102263152378</v>
      </c>
      <c r="C5689" s="4">
        <f t="shared" si="356"/>
        <v>15.411115013655497</v>
      </c>
      <c r="D5689" s="34">
        <f t="shared" si="357"/>
        <v>0.20182353838114683</v>
      </c>
    </row>
    <row r="5690" spans="1:4">
      <c r="A5690" s="7">
        <f t="shared" si="355"/>
        <v>2841.5</v>
      </c>
      <c r="B5690" s="4">
        <f t="shared" si="354"/>
        <v>0.55393074839485301</v>
      </c>
      <c r="C5690" s="4">
        <f t="shared" si="356"/>
        <v>15.419198246995858</v>
      </c>
      <c r="D5690" s="34">
        <f t="shared" si="357"/>
        <v>0.2018854611766501</v>
      </c>
    </row>
    <row r="5691" spans="1:4">
      <c r="A5691" s="7">
        <f t="shared" si="355"/>
        <v>2842</v>
      </c>
      <c r="B5691" s="4">
        <f t="shared" si="354"/>
        <v>0.55405127982282432</v>
      </c>
      <c r="C5691" s="4">
        <f t="shared" si="356"/>
        <v>15.42728546170256</v>
      </c>
      <c r="D5691" s="34">
        <f t="shared" si="357"/>
        <v>0.20194740574195366</v>
      </c>
    </row>
    <row r="5692" spans="1:4">
      <c r="A5692" s="7">
        <f t="shared" si="355"/>
        <v>2842.5</v>
      </c>
      <c r="B5692" s="4">
        <f t="shared" si="354"/>
        <v>0.55417182059987713</v>
      </c>
      <c r="C5692" s="4">
        <f t="shared" si="356"/>
        <v>15.435376659736637</v>
      </c>
      <c r="D5692" s="34">
        <f t="shared" si="357"/>
        <v>0.20200937208511843</v>
      </c>
    </row>
    <row r="5693" spans="1:4">
      <c r="A5693" s="7">
        <f t="shared" si="355"/>
        <v>2843</v>
      </c>
      <c r="B5693" s="4">
        <f t="shared" si="354"/>
        <v>0.55429237072673665</v>
      </c>
      <c r="C5693" s="4">
        <f t="shared" si="356"/>
        <v>15.443471843060063</v>
      </c>
      <c r="D5693" s="34">
        <f t="shared" si="357"/>
        <v>0.20207136021420818</v>
      </c>
    </row>
    <row r="5694" spans="1:4">
      <c r="A5694" s="7">
        <f t="shared" si="355"/>
        <v>2843.5</v>
      </c>
      <c r="B5694" s="4">
        <f t="shared" si="354"/>
        <v>0.55441293020412785</v>
      </c>
      <c r="C5694" s="4">
        <f t="shared" si="356"/>
        <v>15.45157101363575</v>
      </c>
      <c r="D5694" s="34">
        <f t="shared" si="357"/>
        <v>0.20213337013728952</v>
      </c>
    </row>
    <row r="5695" spans="1:4">
      <c r="A5695" s="7">
        <f t="shared" si="355"/>
        <v>2844</v>
      </c>
      <c r="B5695" s="4">
        <f t="shared" si="354"/>
        <v>0.55453349903277638</v>
      </c>
      <c r="C5695" s="4">
        <f t="shared" si="356"/>
        <v>15.45967417342764</v>
      </c>
      <c r="D5695" s="34">
        <f t="shared" si="357"/>
        <v>0.20219540186243268</v>
      </c>
    </row>
    <row r="5696" spans="1:4">
      <c r="A5696" s="7">
        <f t="shared" si="355"/>
        <v>2844.5</v>
      </c>
      <c r="B5696" s="4">
        <f t="shared" si="354"/>
        <v>0.5546540772134072</v>
      </c>
      <c r="C5696" s="4">
        <f t="shared" si="356"/>
        <v>15.467781324400569</v>
      </c>
      <c r="D5696" s="34">
        <f t="shared" si="357"/>
        <v>0.20225745539771034</v>
      </c>
    </row>
    <row r="5697" spans="1:4">
      <c r="A5697" s="7">
        <f t="shared" si="355"/>
        <v>2845</v>
      </c>
      <c r="B5697" s="4">
        <f t="shared" si="354"/>
        <v>0.55477466474674575</v>
      </c>
      <c r="C5697" s="4">
        <f t="shared" si="356"/>
        <v>15.47589246852041</v>
      </c>
      <c r="D5697" s="34">
        <f t="shared" si="357"/>
        <v>0.20231953075119899</v>
      </c>
    </row>
    <row r="5698" spans="1:4">
      <c r="A5698" s="7">
        <f t="shared" si="355"/>
        <v>2845.5</v>
      </c>
      <c r="B5698" s="4">
        <f t="shared" si="354"/>
        <v>0.55489526163351788</v>
      </c>
      <c r="C5698" s="4">
        <f t="shared" si="356"/>
        <v>15.484007607753959</v>
      </c>
      <c r="D5698" s="34">
        <f t="shared" si="357"/>
        <v>0.20238162793097747</v>
      </c>
    </row>
    <row r="5699" spans="1:4">
      <c r="A5699" s="7">
        <f t="shared" si="355"/>
        <v>2846</v>
      </c>
      <c r="B5699" s="4">
        <f t="shared" si="354"/>
        <v>0.55501586787444857</v>
      </c>
      <c r="C5699" s="4">
        <f t="shared" si="356"/>
        <v>15.492126744068994</v>
      </c>
      <c r="D5699" s="34">
        <f t="shared" si="357"/>
        <v>0.20244374694512829</v>
      </c>
    </row>
    <row r="5700" spans="1:4">
      <c r="A5700" s="7">
        <f t="shared" si="355"/>
        <v>2846.5</v>
      </c>
      <c r="B5700" s="4">
        <f t="shared" si="354"/>
        <v>0.55513648347026368</v>
      </c>
      <c r="C5700" s="4">
        <f t="shared" si="356"/>
        <v>15.500249879434264</v>
      </c>
      <c r="D5700" s="34">
        <f t="shared" si="357"/>
        <v>0.20250588780173664</v>
      </c>
    </row>
    <row r="5701" spans="1:4">
      <c r="A5701" s="7">
        <f t="shared" si="355"/>
        <v>2847</v>
      </c>
      <c r="B5701" s="4">
        <f t="shared" si="354"/>
        <v>0.55525710842168885</v>
      </c>
      <c r="C5701" s="4">
        <f t="shared" si="356"/>
        <v>15.508377015819491</v>
      </c>
      <c r="D5701" s="34">
        <f t="shared" si="357"/>
        <v>0.20256805050889107</v>
      </c>
    </row>
    <row r="5702" spans="1:4">
      <c r="A5702" s="7">
        <f t="shared" si="355"/>
        <v>2847.5</v>
      </c>
      <c r="B5702" s="4">
        <f t="shared" si="354"/>
        <v>0.55537774272944951</v>
      </c>
      <c r="C5702" s="4">
        <f t="shared" si="356"/>
        <v>15.516508155195353</v>
      </c>
      <c r="D5702" s="34">
        <f t="shared" si="357"/>
        <v>0.20263023507468303</v>
      </c>
    </row>
    <row r="5703" spans="1:4">
      <c r="A5703" s="7">
        <f t="shared" si="355"/>
        <v>2848</v>
      </c>
      <c r="B5703" s="4">
        <f t="shared" si="354"/>
        <v>0.55549838639427174</v>
      </c>
      <c r="C5703" s="4">
        <f t="shared" si="356"/>
        <v>15.524643299533516</v>
      </c>
      <c r="D5703" s="34">
        <f t="shared" si="357"/>
        <v>0.20269244150720714</v>
      </c>
    </row>
    <row r="5704" spans="1:4">
      <c r="A5704" s="7">
        <f t="shared" si="355"/>
        <v>2848.5</v>
      </c>
      <c r="B5704" s="4">
        <f t="shared" si="354"/>
        <v>0.55561903941688096</v>
      </c>
      <c r="C5704" s="4">
        <f t="shared" si="356"/>
        <v>15.532782450806604</v>
      </c>
      <c r="D5704" s="34">
        <f t="shared" si="357"/>
        <v>0.20275466981456117</v>
      </c>
    </row>
    <row r="5705" spans="1:4">
      <c r="A5705" s="7">
        <f t="shared" si="355"/>
        <v>2849</v>
      </c>
      <c r="B5705" s="4">
        <f t="shared" si="354"/>
        <v>0.55573970179800303</v>
      </c>
      <c r="C5705" s="4">
        <f t="shared" si="356"/>
        <v>15.540925610988221</v>
      </c>
      <c r="D5705" s="34">
        <f t="shared" si="357"/>
        <v>0.202816920004846</v>
      </c>
    </row>
    <row r="5706" spans="1:4">
      <c r="A5706" s="7">
        <f t="shared" si="355"/>
        <v>2849.5</v>
      </c>
      <c r="B5706" s="4">
        <f t="shared" ref="B5706:B5769" si="358">(EXP($B$3*A5706*10^6))-1</f>
        <v>0.55586037353836426</v>
      </c>
      <c r="C5706" s="4">
        <f t="shared" si="356"/>
        <v>15.549072782052939</v>
      </c>
      <c r="D5706" s="34">
        <f t="shared" si="357"/>
        <v>0.20287919208616528</v>
      </c>
    </row>
    <row r="5707" spans="1:4">
      <c r="A5707" s="7">
        <f t="shared" si="355"/>
        <v>2850</v>
      </c>
      <c r="B5707" s="4">
        <f t="shared" si="358"/>
        <v>0.5559810546386903</v>
      </c>
      <c r="C5707" s="4">
        <f t="shared" si="356"/>
        <v>15.557223965976306</v>
      </c>
      <c r="D5707" s="34">
        <f t="shared" si="357"/>
        <v>0.20294148606662624</v>
      </c>
    </row>
    <row r="5708" spans="1:4">
      <c r="A5708" s="7">
        <f t="shared" si="355"/>
        <v>2850.5</v>
      </c>
      <c r="B5708" s="4">
        <f t="shared" si="358"/>
        <v>0.556101745099707</v>
      </c>
      <c r="C5708" s="4">
        <f t="shared" si="356"/>
        <v>15.565379164734836</v>
      </c>
      <c r="D5708" s="34">
        <f t="shared" si="357"/>
        <v>0.2030038019543389</v>
      </c>
    </row>
    <row r="5709" spans="1:4">
      <c r="A5709" s="7">
        <f t="shared" si="355"/>
        <v>2851</v>
      </c>
      <c r="B5709" s="4">
        <f t="shared" si="358"/>
        <v>0.5562224449221409</v>
      </c>
      <c r="C5709" s="4">
        <f t="shared" si="356"/>
        <v>15.573538380306012</v>
      </c>
      <c r="D5709" s="34">
        <f t="shared" si="357"/>
        <v>0.20306613975741619</v>
      </c>
    </row>
    <row r="5710" spans="1:4">
      <c r="A5710" s="7">
        <f t="shared" ref="A5710:A5773" si="359">A5709+0.5</f>
        <v>2851.5</v>
      </c>
      <c r="B5710" s="4">
        <f t="shared" si="358"/>
        <v>0.55634315410671764</v>
      </c>
      <c r="C5710" s="4">
        <f t="shared" ref="C5710:C5773" si="360">(EXP($B$4*A5710*10^6))-1</f>
        <v>15.581701614668329</v>
      </c>
      <c r="D5710" s="34">
        <f t="shared" ref="D5710:D5773" si="361">(1/137.88)*(C5710/B5710)</f>
        <v>0.20312849948397493</v>
      </c>
    </row>
    <row r="5711" spans="1:4">
      <c r="A5711" s="7">
        <f t="shared" si="359"/>
        <v>2852</v>
      </c>
      <c r="B5711" s="4">
        <f t="shared" si="358"/>
        <v>0.55646387265416375</v>
      </c>
      <c r="C5711" s="4">
        <f t="shared" si="360"/>
        <v>15.589868869801197</v>
      </c>
      <c r="D5711" s="34">
        <f t="shared" si="361"/>
        <v>0.20319088114213402</v>
      </c>
    </row>
    <row r="5712" spans="1:4">
      <c r="A5712" s="7">
        <f t="shared" si="359"/>
        <v>2852.5</v>
      </c>
      <c r="B5712" s="4">
        <f t="shared" si="358"/>
        <v>0.55658460056520531</v>
      </c>
      <c r="C5712" s="4">
        <f t="shared" si="360"/>
        <v>15.598040147685055</v>
      </c>
      <c r="D5712" s="34">
        <f t="shared" si="361"/>
        <v>0.20325328474001622</v>
      </c>
    </row>
    <row r="5713" spans="1:4">
      <c r="A5713" s="7">
        <f t="shared" si="359"/>
        <v>2853</v>
      </c>
      <c r="B5713" s="4">
        <f t="shared" si="358"/>
        <v>0.55670533784056864</v>
      </c>
      <c r="C5713" s="4">
        <f t="shared" si="360"/>
        <v>15.606215450301271</v>
      </c>
      <c r="D5713" s="34">
        <f t="shared" si="361"/>
        <v>0.20331571028574688</v>
      </c>
    </row>
    <row r="5714" spans="1:4">
      <c r="A5714" s="7">
        <f t="shared" si="359"/>
        <v>2853.5</v>
      </c>
      <c r="B5714" s="4">
        <f t="shared" si="358"/>
        <v>0.55682608448098003</v>
      </c>
      <c r="C5714" s="4">
        <f t="shared" si="360"/>
        <v>15.614394779632239</v>
      </c>
      <c r="D5714" s="34">
        <f t="shared" si="361"/>
        <v>0.20337815778745505</v>
      </c>
    </row>
    <row r="5715" spans="1:4">
      <c r="A5715" s="7">
        <f t="shared" si="359"/>
        <v>2854</v>
      </c>
      <c r="B5715" s="4">
        <f t="shared" si="358"/>
        <v>0.55694684048716581</v>
      </c>
      <c r="C5715" s="4">
        <f t="shared" si="360"/>
        <v>15.622578137661268</v>
      </c>
      <c r="D5715" s="34">
        <f t="shared" si="361"/>
        <v>0.20344062725327214</v>
      </c>
    </row>
    <row r="5716" spans="1:4">
      <c r="A5716" s="7">
        <f t="shared" si="359"/>
        <v>2854.5</v>
      </c>
      <c r="B5716" s="4">
        <f t="shared" si="358"/>
        <v>0.55706760585985271</v>
      </c>
      <c r="C5716" s="4">
        <f t="shared" si="360"/>
        <v>15.630765526372709</v>
      </c>
      <c r="D5716" s="34">
        <f t="shared" si="361"/>
        <v>0.20350311869133328</v>
      </c>
    </row>
    <row r="5717" spans="1:4">
      <c r="A5717" s="7">
        <f t="shared" si="359"/>
        <v>2855</v>
      </c>
      <c r="B5717" s="4">
        <f t="shared" si="358"/>
        <v>0.55718838059976705</v>
      </c>
      <c r="C5717" s="4">
        <f t="shared" si="360"/>
        <v>15.638956947751854</v>
      </c>
      <c r="D5717" s="34">
        <f t="shared" si="361"/>
        <v>0.20356563210977652</v>
      </c>
    </row>
    <row r="5718" spans="1:4">
      <c r="A5718" s="7">
        <f t="shared" si="359"/>
        <v>2855.5</v>
      </c>
      <c r="B5718" s="4">
        <f t="shared" si="358"/>
        <v>0.55730916470763536</v>
      </c>
      <c r="C5718" s="4">
        <f t="shared" si="360"/>
        <v>15.647152403784958</v>
      </c>
      <c r="D5718" s="34">
        <f t="shared" si="361"/>
        <v>0.20362816751674273</v>
      </c>
    </row>
    <row r="5719" spans="1:4">
      <c r="A5719" s="7">
        <f t="shared" si="359"/>
        <v>2856</v>
      </c>
      <c r="B5719" s="4">
        <f t="shared" si="358"/>
        <v>0.55742995818418462</v>
      </c>
      <c r="C5719" s="4">
        <f t="shared" si="360"/>
        <v>15.655351896459305</v>
      </c>
      <c r="D5719" s="34">
        <f t="shared" si="361"/>
        <v>0.20369072492037638</v>
      </c>
    </row>
    <row r="5720" spans="1:4">
      <c r="A5720" s="7">
        <f t="shared" si="359"/>
        <v>2856.5</v>
      </c>
      <c r="B5720" s="4">
        <f t="shared" si="358"/>
        <v>0.5575507610301409</v>
      </c>
      <c r="C5720" s="4">
        <f t="shared" si="360"/>
        <v>15.663555427763093</v>
      </c>
      <c r="D5720" s="34">
        <f t="shared" si="361"/>
        <v>0.20375330432882463</v>
      </c>
    </row>
    <row r="5721" spans="1:4">
      <c r="A5721" s="7">
        <f t="shared" si="359"/>
        <v>2857</v>
      </c>
      <c r="B5721" s="4">
        <f t="shared" si="358"/>
        <v>0.55767157324623162</v>
      </c>
      <c r="C5721" s="4">
        <f t="shared" si="360"/>
        <v>15.671762999685562</v>
      </c>
      <c r="D5721" s="34">
        <f t="shared" si="361"/>
        <v>0.203815905750238</v>
      </c>
    </row>
    <row r="5722" spans="1:4">
      <c r="A5722" s="7">
        <f t="shared" si="359"/>
        <v>2857.5</v>
      </c>
      <c r="B5722" s="4">
        <f t="shared" si="358"/>
        <v>0.5577923948331831</v>
      </c>
      <c r="C5722" s="4">
        <f t="shared" si="360"/>
        <v>15.679974614216896</v>
      </c>
      <c r="D5722" s="34">
        <f t="shared" si="361"/>
        <v>0.20387852919277014</v>
      </c>
    </row>
    <row r="5723" spans="1:4">
      <c r="A5723" s="7">
        <f t="shared" si="359"/>
        <v>2858</v>
      </c>
      <c r="B5723" s="4">
        <f t="shared" si="358"/>
        <v>0.55791322579172231</v>
      </c>
      <c r="C5723" s="4">
        <f t="shared" si="360"/>
        <v>15.688190273348262</v>
      </c>
      <c r="D5723" s="34">
        <f t="shared" si="361"/>
        <v>0.20394117466457765</v>
      </c>
    </row>
    <row r="5724" spans="1:4">
      <c r="A5724" s="7">
        <f t="shared" si="359"/>
        <v>2858.5</v>
      </c>
      <c r="B5724" s="4">
        <f t="shared" si="358"/>
        <v>0.55803406612257622</v>
      </c>
      <c r="C5724" s="4">
        <f t="shared" si="360"/>
        <v>15.696409979071817</v>
      </c>
      <c r="D5724" s="34">
        <f t="shared" si="361"/>
        <v>0.20400384217382028</v>
      </c>
    </row>
    <row r="5725" spans="1:4">
      <c r="A5725" s="7">
        <f t="shared" si="359"/>
        <v>2859</v>
      </c>
      <c r="B5725" s="4">
        <f t="shared" si="358"/>
        <v>0.55815491582647203</v>
      </c>
      <c r="C5725" s="4">
        <f t="shared" si="360"/>
        <v>15.704633733380692</v>
      </c>
      <c r="D5725" s="34">
        <f t="shared" si="361"/>
        <v>0.20406653172866093</v>
      </c>
    </row>
    <row r="5726" spans="1:4">
      <c r="A5726" s="7">
        <f t="shared" si="359"/>
        <v>2859.5</v>
      </c>
      <c r="B5726" s="4">
        <f t="shared" si="358"/>
        <v>0.55827577490413627</v>
      </c>
      <c r="C5726" s="4">
        <f t="shared" si="360"/>
        <v>15.712861538269006</v>
      </c>
      <c r="D5726" s="34">
        <f t="shared" si="361"/>
        <v>0.20412924333726579</v>
      </c>
    </row>
    <row r="5727" spans="1:4">
      <c r="A5727" s="7">
        <f t="shared" si="359"/>
        <v>2860</v>
      </c>
      <c r="B5727" s="4">
        <f t="shared" si="358"/>
        <v>0.55839664335629635</v>
      </c>
      <c r="C5727" s="4">
        <f t="shared" si="360"/>
        <v>15.721093395731856</v>
      </c>
      <c r="D5727" s="34">
        <f t="shared" si="361"/>
        <v>0.20419197700780381</v>
      </c>
    </row>
    <row r="5728" spans="1:4">
      <c r="A5728" s="7">
        <f t="shared" si="359"/>
        <v>2860.5</v>
      </c>
      <c r="B5728" s="4">
        <f t="shared" si="358"/>
        <v>0.55851752118367926</v>
      </c>
      <c r="C5728" s="4">
        <f t="shared" si="360"/>
        <v>15.729329307765319</v>
      </c>
      <c r="D5728" s="34">
        <f t="shared" si="361"/>
        <v>0.20425473274844738</v>
      </c>
    </row>
    <row r="5729" spans="1:4">
      <c r="A5729" s="7">
        <f t="shared" si="359"/>
        <v>2861</v>
      </c>
      <c r="B5729" s="4">
        <f t="shared" si="358"/>
        <v>0.5586384083870124</v>
      </c>
      <c r="C5729" s="4">
        <f t="shared" si="360"/>
        <v>15.737569276366461</v>
      </c>
      <c r="D5729" s="34">
        <f t="shared" si="361"/>
        <v>0.20431751056737177</v>
      </c>
    </row>
    <row r="5730" spans="1:4">
      <c r="A5730" s="7">
        <f t="shared" si="359"/>
        <v>2861.5</v>
      </c>
      <c r="B5730" s="4">
        <f t="shared" si="358"/>
        <v>0.55875930496702275</v>
      </c>
      <c r="C5730" s="4">
        <f t="shared" si="360"/>
        <v>15.745813303533328</v>
      </c>
      <c r="D5730" s="34">
        <f t="shared" si="361"/>
        <v>0.20438031047275562</v>
      </c>
    </row>
    <row r="5731" spans="1:4">
      <c r="A5731" s="7">
        <f t="shared" si="359"/>
        <v>2862</v>
      </c>
      <c r="B5731" s="4">
        <f t="shared" si="358"/>
        <v>0.55888021092443774</v>
      </c>
      <c r="C5731" s="4">
        <f t="shared" si="360"/>
        <v>15.754061391264955</v>
      </c>
      <c r="D5731" s="34">
        <f t="shared" si="361"/>
        <v>0.20444313247278054</v>
      </c>
    </row>
    <row r="5732" spans="1:4">
      <c r="A5732" s="7">
        <f t="shared" si="359"/>
        <v>2862.5</v>
      </c>
      <c r="B5732" s="4">
        <f t="shared" si="358"/>
        <v>0.55900112625998499</v>
      </c>
      <c r="C5732" s="4">
        <f t="shared" si="360"/>
        <v>15.762313541561351</v>
      </c>
      <c r="D5732" s="34">
        <f t="shared" si="361"/>
        <v>0.2045059765756311</v>
      </c>
    </row>
    <row r="5733" spans="1:4">
      <c r="A5733" s="7">
        <f t="shared" si="359"/>
        <v>2863</v>
      </c>
      <c r="B5733" s="4">
        <f t="shared" si="358"/>
        <v>0.55912205097439127</v>
      </c>
      <c r="C5733" s="4">
        <f t="shared" si="360"/>
        <v>15.770569756423516</v>
      </c>
      <c r="D5733" s="34">
        <f t="shared" si="361"/>
        <v>0.20456884278949539</v>
      </c>
    </row>
    <row r="5734" spans="1:4">
      <c r="A5734" s="7">
        <f t="shared" si="359"/>
        <v>2863.5</v>
      </c>
      <c r="B5734" s="4">
        <f t="shared" si="358"/>
        <v>0.55924298506838488</v>
      </c>
      <c r="C5734" s="4">
        <f t="shared" si="360"/>
        <v>15.77883003785346</v>
      </c>
      <c r="D5734" s="34">
        <f t="shared" si="361"/>
        <v>0.2046317311225645</v>
      </c>
    </row>
    <row r="5735" spans="1:4">
      <c r="A5735" s="7">
        <f t="shared" si="359"/>
        <v>2864</v>
      </c>
      <c r="B5735" s="4">
        <f t="shared" si="358"/>
        <v>0.55936392854269257</v>
      </c>
      <c r="C5735" s="4">
        <f t="shared" si="360"/>
        <v>15.787094387854118</v>
      </c>
      <c r="D5735" s="34">
        <f t="shared" si="361"/>
        <v>0.2046946415830323</v>
      </c>
    </row>
    <row r="5736" spans="1:4">
      <c r="A5736" s="7">
        <f t="shared" si="359"/>
        <v>2864.5</v>
      </c>
      <c r="B5736" s="4">
        <f t="shared" si="358"/>
        <v>0.55948488139804242</v>
      </c>
      <c r="C5736" s="4">
        <f t="shared" si="360"/>
        <v>15.795362808429488</v>
      </c>
      <c r="D5736" s="34">
        <f t="shared" si="361"/>
        <v>0.20475757417909637</v>
      </c>
    </row>
    <row r="5737" spans="1:4">
      <c r="A5737" s="7">
        <f t="shared" si="359"/>
        <v>2865</v>
      </c>
      <c r="B5737" s="4">
        <f t="shared" si="358"/>
        <v>0.55960584363516208</v>
      </c>
      <c r="C5737" s="4">
        <f t="shared" si="360"/>
        <v>15.803635301584482</v>
      </c>
      <c r="D5737" s="34">
        <f t="shared" si="361"/>
        <v>0.20482052891895677</v>
      </c>
    </row>
    <row r="5738" spans="1:4">
      <c r="A5738" s="7">
        <f t="shared" si="359"/>
        <v>2865.5</v>
      </c>
      <c r="B5738" s="4">
        <f t="shared" si="358"/>
        <v>0.55972681525477896</v>
      </c>
      <c r="C5738" s="4">
        <f t="shared" si="360"/>
        <v>15.811911869325066</v>
      </c>
      <c r="D5738" s="34">
        <f t="shared" si="361"/>
        <v>0.20488350581081743</v>
      </c>
    </row>
    <row r="5739" spans="1:4">
      <c r="A5739" s="7">
        <f t="shared" si="359"/>
        <v>2866</v>
      </c>
      <c r="B5739" s="4">
        <f t="shared" si="358"/>
        <v>0.55984779625762116</v>
      </c>
      <c r="C5739" s="4">
        <f t="shared" si="360"/>
        <v>15.820192513658128</v>
      </c>
      <c r="D5739" s="34">
        <f t="shared" si="361"/>
        <v>0.20494650486288457</v>
      </c>
    </row>
    <row r="5740" spans="1:4">
      <c r="A5740" s="7">
        <f t="shared" si="359"/>
        <v>2866.5</v>
      </c>
      <c r="B5740" s="4">
        <f t="shared" si="358"/>
        <v>0.55996878664441607</v>
      </c>
      <c r="C5740" s="4">
        <f t="shared" si="360"/>
        <v>15.828477236591603</v>
      </c>
      <c r="D5740" s="34">
        <f t="shared" si="361"/>
        <v>0.20500952608336837</v>
      </c>
    </row>
    <row r="5741" spans="1:4">
      <c r="A5741" s="7">
        <f t="shared" si="359"/>
        <v>2867</v>
      </c>
      <c r="B5741" s="4">
        <f t="shared" si="358"/>
        <v>0.5600897864158918</v>
      </c>
      <c r="C5741" s="4">
        <f t="shared" si="360"/>
        <v>15.836766040134389</v>
      </c>
      <c r="D5741" s="34">
        <f t="shared" si="361"/>
        <v>0.20507256948048175</v>
      </c>
    </row>
    <row r="5742" spans="1:4">
      <c r="A5742" s="7">
        <f t="shared" si="359"/>
        <v>2867.5</v>
      </c>
      <c r="B5742" s="4">
        <f t="shared" si="358"/>
        <v>0.56021079557277642</v>
      </c>
      <c r="C5742" s="4">
        <f t="shared" si="360"/>
        <v>15.845058926296357</v>
      </c>
      <c r="D5742" s="34">
        <f t="shared" si="361"/>
        <v>0.20513563506244045</v>
      </c>
    </row>
    <row r="5743" spans="1:4">
      <c r="A5743" s="7">
        <f t="shared" si="359"/>
        <v>2868</v>
      </c>
      <c r="B5743" s="4">
        <f t="shared" si="358"/>
        <v>0.5603318141157978</v>
      </c>
      <c r="C5743" s="4">
        <f t="shared" si="360"/>
        <v>15.853355897088413</v>
      </c>
      <c r="D5743" s="34">
        <f t="shared" si="361"/>
        <v>0.2051987228374641</v>
      </c>
    </row>
    <row r="5744" spans="1:4">
      <c r="A5744" s="7">
        <f t="shared" si="359"/>
        <v>2868.5</v>
      </c>
      <c r="B5744" s="4">
        <f t="shared" si="358"/>
        <v>0.5604528420456838</v>
      </c>
      <c r="C5744" s="4">
        <f t="shared" si="360"/>
        <v>15.861656954522392</v>
      </c>
      <c r="D5744" s="34">
        <f t="shared" si="361"/>
        <v>0.20526183281377469</v>
      </c>
    </row>
    <row r="5745" spans="1:4">
      <c r="A5745" s="7">
        <f t="shared" si="359"/>
        <v>2869</v>
      </c>
      <c r="B5745" s="4">
        <f t="shared" si="358"/>
        <v>0.56057387936316294</v>
      </c>
      <c r="C5745" s="4">
        <f t="shared" si="360"/>
        <v>15.869962100611186</v>
      </c>
      <c r="D5745" s="34">
        <f t="shared" si="361"/>
        <v>0.20532496499959796</v>
      </c>
    </row>
    <row r="5746" spans="1:4">
      <c r="A5746" s="7">
        <f t="shared" si="359"/>
        <v>2869.5</v>
      </c>
      <c r="B5746" s="4">
        <f t="shared" si="358"/>
        <v>0.56069492606896287</v>
      </c>
      <c r="C5746" s="4">
        <f t="shared" si="360"/>
        <v>15.878271337368631</v>
      </c>
      <c r="D5746" s="34">
        <f t="shared" si="361"/>
        <v>0.20538811940316251</v>
      </c>
    </row>
    <row r="5747" spans="1:4">
      <c r="A5747" s="7">
        <f t="shared" si="359"/>
        <v>2870</v>
      </c>
      <c r="B5747" s="4">
        <f t="shared" si="358"/>
        <v>0.56081598216381212</v>
      </c>
      <c r="C5747" s="4">
        <f t="shared" si="360"/>
        <v>15.886584666809572</v>
      </c>
      <c r="D5747" s="34">
        <f t="shared" si="361"/>
        <v>0.2054512960327001</v>
      </c>
    </row>
    <row r="5748" spans="1:4">
      <c r="A5748" s="7">
        <f t="shared" si="359"/>
        <v>2870.5</v>
      </c>
      <c r="B5748" s="4">
        <f t="shared" si="358"/>
        <v>0.56093704764843877</v>
      </c>
      <c r="C5748" s="4">
        <f t="shared" si="360"/>
        <v>15.894902090949849</v>
      </c>
      <c r="D5748" s="34">
        <f t="shared" si="361"/>
        <v>0.20551449489644572</v>
      </c>
    </row>
    <row r="5749" spans="1:4">
      <c r="A5749" s="7">
        <f t="shared" si="359"/>
        <v>2871</v>
      </c>
      <c r="B5749" s="4">
        <f t="shared" si="358"/>
        <v>0.56105812252357135</v>
      </c>
      <c r="C5749" s="4">
        <f t="shared" si="360"/>
        <v>15.903223611806286</v>
      </c>
      <c r="D5749" s="34">
        <f t="shared" si="361"/>
        <v>0.2055777160026373</v>
      </c>
    </row>
    <row r="5750" spans="1:4">
      <c r="A5750" s="7">
        <f t="shared" si="359"/>
        <v>2871.5</v>
      </c>
      <c r="B5750" s="4">
        <f t="shared" si="358"/>
        <v>0.56117920678993793</v>
      </c>
      <c r="C5750" s="4">
        <f t="shared" si="360"/>
        <v>15.911549231396709</v>
      </c>
      <c r="D5750" s="34">
        <f t="shared" si="361"/>
        <v>0.20564095935951623</v>
      </c>
    </row>
    <row r="5751" spans="1:4">
      <c r="A5751" s="7">
        <f t="shared" si="359"/>
        <v>2872</v>
      </c>
      <c r="B5751" s="4">
        <f t="shared" si="358"/>
        <v>0.56130030044826751</v>
      </c>
      <c r="C5751" s="4">
        <f t="shared" si="360"/>
        <v>15.919878951739932</v>
      </c>
      <c r="D5751" s="34">
        <f t="shared" si="361"/>
        <v>0.20570422497532673</v>
      </c>
    </row>
    <row r="5752" spans="1:4">
      <c r="A5752" s="7">
        <f t="shared" si="359"/>
        <v>2872.5</v>
      </c>
      <c r="B5752" s="4">
        <f t="shared" si="358"/>
        <v>0.56142140349928793</v>
      </c>
      <c r="C5752" s="4">
        <f t="shared" si="360"/>
        <v>15.928212774855769</v>
      </c>
      <c r="D5752" s="34">
        <f t="shared" si="361"/>
        <v>0.20576751285831646</v>
      </c>
    </row>
    <row r="5753" spans="1:4">
      <c r="A5753" s="7">
        <f t="shared" si="359"/>
        <v>2873</v>
      </c>
      <c r="B5753" s="4">
        <f t="shared" si="358"/>
        <v>0.56154251594372795</v>
      </c>
      <c r="C5753" s="4">
        <f t="shared" si="360"/>
        <v>15.936550702765018</v>
      </c>
      <c r="D5753" s="34">
        <f t="shared" si="361"/>
        <v>0.20583082301673605</v>
      </c>
    </row>
    <row r="5754" spans="1:4">
      <c r="A5754" s="7">
        <f t="shared" si="359"/>
        <v>2873.5</v>
      </c>
      <c r="B5754" s="4">
        <f t="shared" si="358"/>
        <v>0.56166363778231654</v>
      </c>
      <c r="C5754" s="4">
        <f t="shared" si="360"/>
        <v>15.944892737489486</v>
      </c>
      <c r="D5754" s="34">
        <f t="shared" si="361"/>
        <v>0.20589415545883918</v>
      </c>
    </row>
    <row r="5755" spans="1:4">
      <c r="A5755" s="7">
        <f t="shared" si="359"/>
        <v>2874</v>
      </c>
      <c r="B5755" s="4">
        <f t="shared" si="358"/>
        <v>0.561784769015782</v>
      </c>
      <c r="C5755" s="4">
        <f t="shared" si="360"/>
        <v>15.953238881051966</v>
      </c>
      <c r="D5755" s="34">
        <f t="shared" si="361"/>
        <v>0.205957510192883</v>
      </c>
    </row>
    <row r="5756" spans="1:4">
      <c r="A5756" s="7">
        <f t="shared" si="359"/>
        <v>2874.5</v>
      </c>
      <c r="B5756" s="4">
        <f t="shared" si="358"/>
        <v>0.5619059096448531</v>
      </c>
      <c r="C5756" s="4">
        <f t="shared" si="360"/>
        <v>15.961589135476252</v>
      </c>
      <c r="D5756" s="34">
        <f t="shared" si="361"/>
        <v>0.20602088722712758</v>
      </c>
    </row>
    <row r="5757" spans="1:4">
      <c r="A5757" s="7">
        <f t="shared" si="359"/>
        <v>2875</v>
      </c>
      <c r="B5757" s="4">
        <f t="shared" si="358"/>
        <v>0.56202705967025857</v>
      </c>
      <c r="C5757" s="4">
        <f t="shared" si="360"/>
        <v>15.969943502787128</v>
      </c>
      <c r="D5757" s="34">
        <f t="shared" si="361"/>
        <v>0.20608428656983616</v>
      </c>
    </row>
    <row r="5758" spans="1:4">
      <c r="A5758" s="7">
        <f t="shared" si="359"/>
        <v>2875.5</v>
      </c>
      <c r="B5758" s="4">
        <f t="shared" si="358"/>
        <v>0.56214821909272739</v>
      </c>
      <c r="C5758" s="4">
        <f t="shared" si="360"/>
        <v>15.978301985010404</v>
      </c>
      <c r="D5758" s="34">
        <f t="shared" si="361"/>
        <v>0.20614770822927542</v>
      </c>
    </row>
    <row r="5759" spans="1:4">
      <c r="A5759" s="7">
        <f t="shared" si="359"/>
        <v>2876</v>
      </c>
      <c r="B5759" s="4">
        <f t="shared" si="358"/>
        <v>0.56226938791298831</v>
      </c>
      <c r="C5759" s="4">
        <f t="shared" si="360"/>
        <v>15.986664584172829</v>
      </c>
      <c r="D5759" s="34">
        <f t="shared" si="361"/>
        <v>0.20621115221371455</v>
      </c>
    </row>
    <row r="5760" spans="1:4">
      <c r="A5760" s="7">
        <f t="shared" si="359"/>
        <v>2876.5</v>
      </c>
      <c r="B5760" s="4">
        <f t="shared" si="358"/>
        <v>0.5623905661317703</v>
      </c>
      <c r="C5760" s="4">
        <f t="shared" si="360"/>
        <v>15.99503130230222</v>
      </c>
      <c r="D5760" s="34">
        <f t="shared" si="361"/>
        <v>0.20627461853142678</v>
      </c>
    </row>
    <row r="5761" spans="1:4">
      <c r="A5761" s="7">
        <f t="shared" si="359"/>
        <v>2877</v>
      </c>
      <c r="B5761" s="4">
        <f t="shared" si="358"/>
        <v>0.56251175374980256</v>
      </c>
      <c r="C5761" s="4">
        <f t="shared" si="360"/>
        <v>16.00340214142733</v>
      </c>
      <c r="D5761" s="34">
        <f t="shared" si="361"/>
        <v>0.20633810719068754</v>
      </c>
    </row>
    <row r="5762" spans="1:4">
      <c r="A5762" s="7">
        <f t="shared" si="359"/>
        <v>2877.5</v>
      </c>
      <c r="B5762" s="4">
        <f t="shared" si="358"/>
        <v>0.56263295076781383</v>
      </c>
      <c r="C5762" s="4">
        <f t="shared" si="360"/>
        <v>16.011777103577966</v>
      </c>
      <c r="D5762" s="34">
        <f t="shared" si="361"/>
        <v>0.20640161819977643</v>
      </c>
    </row>
    <row r="5763" spans="1:4">
      <c r="A5763" s="7">
        <f t="shared" si="359"/>
        <v>2878</v>
      </c>
      <c r="B5763" s="4">
        <f t="shared" si="358"/>
        <v>0.56275415718653332</v>
      </c>
      <c r="C5763" s="4">
        <f t="shared" si="360"/>
        <v>16.020156190784888</v>
      </c>
      <c r="D5763" s="34">
        <f t="shared" si="361"/>
        <v>0.20646515156697537</v>
      </c>
    </row>
    <row r="5764" spans="1:4">
      <c r="A5764" s="7">
        <f t="shared" si="359"/>
        <v>2878.5</v>
      </c>
      <c r="B5764" s="4">
        <f t="shared" si="358"/>
        <v>0.56287537300669044</v>
      </c>
      <c r="C5764" s="4">
        <f t="shared" si="360"/>
        <v>16.028539405079879</v>
      </c>
      <c r="D5764" s="34">
        <f t="shared" si="361"/>
        <v>0.20652870730056966</v>
      </c>
    </row>
    <row r="5765" spans="1:4">
      <c r="A5765" s="7">
        <f t="shared" si="359"/>
        <v>2879</v>
      </c>
      <c r="B5765" s="4">
        <f t="shared" si="358"/>
        <v>0.56299659822901416</v>
      </c>
      <c r="C5765" s="4">
        <f t="shared" si="360"/>
        <v>16.036926748495745</v>
      </c>
      <c r="D5765" s="34">
        <f t="shared" si="361"/>
        <v>0.2065922854088483</v>
      </c>
    </row>
    <row r="5766" spans="1:4">
      <c r="A5766" s="7">
        <f t="shared" si="359"/>
        <v>2879.5</v>
      </c>
      <c r="B5766" s="4">
        <f t="shared" si="358"/>
        <v>0.56311783285423367</v>
      </c>
      <c r="C5766" s="4">
        <f t="shared" si="360"/>
        <v>16.045318223066232</v>
      </c>
      <c r="D5766" s="34">
        <f t="shared" si="361"/>
        <v>0.2066558859001027</v>
      </c>
    </row>
    <row r="5767" spans="1:4">
      <c r="A5767" s="7">
        <f t="shared" si="359"/>
        <v>2880</v>
      </c>
      <c r="B5767" s="4">
        <f t="shared" si="358"/>
        <v>0.56323907688307862</v>
      </c>
      <c r="C5767" s="4">
        <f t="shared" si="360"/>
        <v>16.053713830826158</v>
      </c>
      <c r="D5767" s="34">
        <f t="shared" si="361"/>
        <v>0.20671950878262793</v>
      </c>
    </row>
    <row r="5768" spans="1:4">
      <c r="A5768" s="7">
        <f t="shared" si="359"/>
        <v>2880.5</v>
      </c>
      <c r="B5768" s="4">
        <f t="shared" si="358"/>
        <v>0.56336033031627841</v>
      </c>
      <c r="C5768" s="4">
        <f t="shared" si="360"/>
        <v>16.062113573811285</v>
      </c>
      <c r="D5768" s="34">
        <f t="shared" si="361"/>
        <v>0.20678315406472184</v>
      </c>
    </row>
    <row r="5769" spans="1:4">
      <c r="A5769" s="7">
        <f t="shared" si="359"/>
        <v>2881</v>
      </c>
      <c r="B5769" s="4">
        <f t="shared" si="358"/>
        <v>0.56348159315456225</v>
      </c>
      <c r="C5769" s="4">
        <f t="shared" si="360"/>
        <v>16.070517454058418</v>
      </c>
      <c r="D5769" s="34">
        <f t="shared" si="361"/>
        <v>0.20684682175468597</v>
      </c>
    </row>
    <row r="5770" spans="1:4">
      <c r="A5770" s="7">
        <f t="shared" si="359"/>
        <v>2881.5</v>
      </c>
      <c r="B5770" s="4">
        <f t="shared" ref="B5770:B5833" si="362">(EXP($B$3*A5770*10^6))-1</f>
        <v>0.56360286539865978</v>
      </c>
      <c r="C5770" s="4">
        <f t="shared" si="360"/>
        <v>16.078925473605345</v>
      </c>
      <c r="D5770" s="34">
        <f t="shared" si="361"/>
        <v>0.2069105118608246</v>
      </c>
    </row>
    <row r="5771" spans="1:4">
      <c r="A5771" s="7">
        <f t="shared" si="359"/>
        <v>2882</v>
      </c>
      <c r="B5771" s="4">
        <f t="shared" si="362"/>
        <v>0.56372414704930041</v>
      </c>
      <c r="C5771" s="4">
        <f t="shared" si="360"/>
        <v>16.087337634490865</v>
      </c>
      <c r="D5771" s="34">
        <f t="shared" si="361"/>
        <v>0.20697422439144544</v>
      </c>
    </row>
    <row r="5772" spans="1:4">
      <c r="A5772" s="7">
        <f t="shared" si="359"/>
        <v>2882.5</v>
      </c>
      <c r="B5772" s="4">
        <f t="shared" si="362"/>
        <v>0.56384543810721399</v>
      </c>
      <c r="C5772" s="4">
        <f t="shared" si="360"/>
        <v>16.095753938754775</v>
      </c>
      <c r="D5772" s="34">
        <f t="shared" si="361"/>
        <v>0.20703795935485914</v>
      </c>
    </row>
    <row r="5773" spans="1:4">
      <c r="A5773" s="7">
        <f t="shared" si="359"/>
        <v>2883</v>
      </c>
      <c r="B5773" s="4">
        <f t="shared" si="362"/>
        <v>0.56396673857312996</v>
      </c>
      <c r="C5773" s="4">
        <f t="shared" si="360"/>
        <v>16.104174388437883</v>
      </c>
      <c r="D5773" s="34">
        <f t="shared" si="361"/>
        <v>0.20710171675937972</v>
      </c>
    </row>
    <row r="5774" spans="1:4">
      <c r="A5774" s="7">
        <f t="shared" ref="A5774:A5837" si="363">A5773+0.5</f>
        <v>2883.5</v>
      </c>
      <c r="B5774" s="4">
        <f t="shared" si="362"/>
        <v>0.56408804844777838</v>
      </c>
      <c r="C5774" s="4">
        <f t="shared" ref="C5774:C5837" si="364">(EXP($B$4*A5774*10^6))-1</f>
        <v>16.112598985582</v>
      </c>
      <c r="D5774" s="34">
        <f t="shared" ref="D5774:D5837" si="365">(1/137.88)*(C5774/B5774)</f>
        <v>0.20716549661332426</v>
      </c>
    </row>
    <row r="5775" spans="1:4">
      <c r="A5775" s="7">
        <f t="shared" si="363"/>
        <v>2884</v>
      </c>
      <c r="B5775" s="4">
        <f t="shared" si="362"/>
        <v>0.5642093677318889</v>
      </c>
      <c r="C5775" s="4">
        <f t="shared" si="364"/>
        <v>16.12102773222994</v>
      </c>
      <c r="D5775" s="34">
        <f t="shared" si="365"/>
        <v>0.20722929892501304</v>
      </c>
    </row>
    <row r="5776" spans="1:4">
      <c r="A5776" s="7">
        <f t="shared" si="363"/>
        <v>2884.5</v>
      </c>
      <c r="B5776" s="4">
        <f t="shared" si="362"/>
        <v>0.56433069642619094</v>
      </c>
      <c r="C5776" s="4">
        <f t="shared" si="364"/>
        <v>16.12946063042553</v>
      </c>
      <c r="D5776" s="34">
        <f t="shared" si="365"/>
        <v>0.20729312370276978</v>
      </c>
    </row>
    <row r="5777" spans="1:4">
      <c r="A5777" s="7">
        <f t="shared" si="363"/>
        <v>2885</v>
      </c>
      <c r="B5777" s="4">
        <f t="shared" si="362"/>
        <v>0.56445203453141524</v>
      </c>
      <c r="C5777" s="4">
        <f t="shared" si="364"/>
        <v>16.137897682213595</v>
      </c>
      <c r="D5777" s="34">
        <f t="shared" si="365"/>
        <v>0.20735697095492073</v>
      </c>
    </row>
    <row r="5778" spans="1:4">
      <c r="A5778" s="7">
        <f t="shared" si="363"/>
        <v>2885.5</v>
      </c>
      <c r="B5778" s="4">
        <f t="shared" si="362"/>
        <v>0.56457338204829122</v>
      </c>
      <c r="C5778" s="4">
        <f t="shared" si="364"/>
        <v>16.146338889639971</v>
      </c>
      <c r="D5778" s="34">
        <f t="shared" si="365"/>
        <v>0.20742084068979599</v>
      </c>
    </row>
    <row r="5779" spans="1:4">
      <c r="A5779" s="7">
        <f t="shared" si="363"/>
        <v>2886</v>
      </c>
      <c r="B5779" s="4">
        <f t="shared" si="362"/>
        <v>0.56469473897754874</v>
      </c>
      <c r="C5779" s="4">
        <f t="shared" si="364"/>
        <v>16.154784254751508</v>
      </c>
      <c r="D5779" s="34">
        <f t="shared" si="365"/>
        <v>0.20748473291572872</v>
      </c>
    </row>
    <row r="5780" spans="1:4">
      <c r="A5780" s="7">
        <f t="shared" si="363"/>
        <v>2886.5</v>
      </c>
      <c r="B5780" s="4">
        <f t="shared" si="362"/>
        <v>0.56481610531991833</v>
      </c>
      <c r="C5780" s="4">
        <f t="shared" si="364"/>
        <v>16.163233779596052</v>
      </c>
      <c r="D5780" s="34">
        <f t="shared" si="365"/>
        <v>0.20754864764105482</v>
      </c>
    </row>
    <row r="5781" spans="1:4">
      <c r="A5781" s="7">
        <f t="shared" si="363"/>
        <v>2887</v>
      </c>
      <c r="B5781" s="4">
        <f t="shared" si="362"/>
        <v>0.56493748107612984</v>
      </c>
      <c r="C5781" s="4">
        <f t="shared" si="364"/>
        <v>16.171687466222458</v>
      </c>
      <c r="D5781" s="34">
        <f t="shared" si="365"/>
        <v>0.2076125848741138</v>
      </c>
    </row>
    <row r="5782" spans="1:4">
      <c r="A5782" s="7">
        <f t="shared" si="363"/>
        <v>2887.5</v>
      </c>
      <c r="B5782" s="4">
        <f t="shared" si="362"/>
        <v>0.56505886624691359</v>
      </c>
      <c r="C5782" s="4">
        <f t="shared" si="364"/>
        <v>16.180145316680619</v>
      </c>
      <c r="D5782" s="34">
        <f t="shared" si="365"/>
        <v>0.20767654462324844</v>
      </c>
    </row>
    <row r="5783" spans="1:4">
      <c r="A5783" s="7">
        <f t="shared" si="363"/>
        <v>2888</v>
      </c>
      <c r="B5783" s="4">
        <f t="shared" si="362"/>
        <v>0.56518026083299988</v>
      </c>
      <c r="C5783" s="4">
        <f t="shared" si="364"/>
        <v>16.188607333021384</v>
      </c>
      <c r="D5783" s="34">
        <f t="shared" si="365"/>
        <v>0.20774052689680408</v>
      </c>
    </row>
    <row r="5784" spans="1:4">
      <c r="A5784" s="7">
        <f t="shared" si="363"/>
        <v>2888.5</v>
      </c>
      <c r="B5784" s="4">
        <f t="shared" si="362"/>
        <v>0.56530166483511879</v>
      </c>
      <c r="C5784" s="4">
        <f t="shared" si="364"/>
        <v>16.197073517296676</v>
      </c>
      <c r="D5784" s="34">
        <f t="shared" si="365"/>
        <v>0.20780453170313026</v>
      </c>
    </row>
    <row r="5785" spans="1:4">
      <c r="A5785" s="7">
        <f t="shared" si="363"/>
        <v>2889</v>
      </c>
      <c r="B5785" s="4">
        <f t="shared" si="362"/>
        <v>0.56542307825400084</v>
      </c>
      <c r="C5785" s="4">
        <f t="shared" si="364"/>
        <v>16.205543871559364</v>
      </c>
      <c r="D5785" s="34">
        <f t="shared" si="365"/>
        <v>0.20786855905057863</v>
      </c>
    </row>
    <row r="5786" spans="1:4">
      <c r="A5786" s="7">
        <f t="shared" si="363"/>
        <v>2889.5</v>
      </c>
      <c r="B5786" s="4">
        <f t="shared" si="362"/>
        <v>0.56554450109037635</v>
      </c>
      <c r="C5786" s="4">
        <f t="shared" si="364"/>
        <v>16.214018397863381</v>
      </c>
      <c r="D5786" s="34">
        <f t="shared" si="365"/>
        <v>0.20793260894750482</v>
      </c>
    </row>
    <row r="5787" spans="1:4">
      <c r="A5787" s="7">
        <f t="shared" si="363"/>
        <v>2890</v>
      </c>
      <c r="B5787" s="4">
        <f t="shared" si="362"/>
        <v>0.56566593334497606</v>
      </c>
      <c r="C5787" s="4">
        <f t="shared" si="364"/>
        <v>16.222497098263652</v>
      </c>
      <c r="D5787" s="34">
        <f t="shared" si="365"/>
        <v>0.20799668140226732</v>
      </c>
    </row>
    <row r="5788" spans="1:4">
      <c r="A5788" s="7">
        <f t="shared" si="363"/>
        <v>2890.5</v>
      </c>
      <c r="B5788" s="4">
        <f t="shared" si="362"/>
        <v>0.56578737501853027</v>
      </c>
      <c r="C5788" s="4">
        <f t="shared" si="364"/>
        <v>16.230979974816087</v>
      </c>
      <c r="D5788" s="34">
        <f t="shared" si="365"/>
        <v>0.20806077642322759</v>
      </c>
    </row>
    <row r="5789" spans="1:4">
      <c r="A5789" s="7">
        <f t="shared" si="363"/>
        <v>2891</v>
      </c>
      <c r="B5789" s="4">
        <f t="shared" si="362"/>
        <v>0.56590882611176929</v>
      </c>
      <c r="C5789" s="4">
        <f t="shared" si="364"/>
        <v>16.239467029577668</v>
      </c>
      <c r="D5789" s="34">
        <f t="shared" si="365"/>
        <v>0.20812489401875112</v>
      </c>
    </row>
    <row r="5790" spans="1:4">
      <c r="A5790" s="7">
        <f t="shared" si="363"/>
        <v>2891.5</v>
      </c>
      <c r="B5790" s="4">
        <f t="shared" si="362"/>
        <v>0.56603028662542432</v>
      </c>
      <c r="C5790" s="4">
        <f t="shared" si="364"/>
        <v>16.247958264606325</v>
      </c>
      <c r="D5790" s="34">
        <f t="shared" si="365"/>
        <v>0.20818903419720544</v>
      </c>
    </row>
    <row r="5791" spans="1:4">
      <c r="A5791" s="7">
        <f t="shared" si="363"/>
        <v>2892</v>
      </c>
      <c r="B5791" s="4">
        <f t="shared" si="362"/>
        <v>0.56615175656022565</v>
      </c>
      <c r="C5791" s="4">
        <f t="shared" si="364"/>
        <v>16.256453681961059</v>
      </c>
      <c r="D5791" s="34">
        <f t="shared" si="365"/>
        <v>0.20825319696696232</v>
      </c>
    </row>
    <row r="5792" spans="1:4">
      <c r="A5792" s="7">
        <f t="shared" si="363"/>
        <v>2892.5</v>
      </c>
      <c r="B5792" s="4">
        <f t="shared" si="362"/>
        <v>0.56627323591690426</v>
      </c>
      <c r="C5792" s="4">
        <f t="shared" si="364"/>
        <v>16.264953283701836</v>
      </c>
      <c r="D5792" s="34">
        <f t="shared" si="365"/>
        <v>0.20831738233639591</v>
      </c>
    </row>
    <row r="5793" spans="1:4">
      <c r="A5793" s="7">
        <f t="shared" si="363"/>
        <v>2893</v>
      </c>
      <c r="B5793" s="4">
        <f t="shared" si="362"/>
        <v>0.5663947246961909</v>
      </c>
      <c r="C5793" s="4">
        <f t="shared" si="364"/>
        <v>16.273457071889677</v>
      </c>
      <c r="D5793" s="34">
        <f t="shared" si="365"/>
        <v>0.20838159031388417</v>
      </c>
    </row>
    <row r="5794" spans="1:4">
      <c r="A5794" s="7">
        <f t="shared" si="363"/>
        <v>2893.5</v>
      </c>
      <c r="B5794" s="4">
        <f t="shared" si="362"/>
        <v>0.56651622289881653</v>
      </c>
      <c r="C5794" s="4">
        <f t="shared" si="364"/>
        <v>16.281965048586596</v>
      </c>
      <c r="D5794" s="34">
        <f t="shared" si="365"/>
        <v>0.20844582090780794</v>
      </c>
    </row>
    <row r="5795" spans="1:4">
      <c r="A5795" s="7">
        <f t="shared" si="363"/>
        <v>2894</v>
      </c>
      <c r="B5795" s="4">
        <f t="shared" si="362"/>
        <v>0.5666377305255117</v>
      </c>
      <c r="C5795" s="4">
        <f t="shared" si="364"/>
        <v>16.290477215855624</v>
      </c>
      <c r="D5795" s="34">
        <f t="shared" si="365"/>
        <v>0.20851007412655148</v>
      </c>
    </row>
    <row r="5796" spans="1:4">
      <c r="A5796" s="7">
        <f t="shared" si="363"/>
        <v>2894.5</v>
      </c>
      <c r="B5796" s="4">
        <f t="shared" si="362"/>
        <v>0.5667592475770078</v>
      </c>
      <c r="C5796" s="4">
        <f t="shared" si="364"/>
        <v>16.298993575760818</v>
      </c>
      <c r="D5796" s="34">
        <f t="shared" si="365"/>
        <v>0.20857434997850197</v>
      </c>
    </row>
    <row r="5797" spans="1:4">
      <c r="A5797" s="7">
        <f t="shared" si="363"/>
        <v>2895</v>
      </c>
      <c r="B5797" s="4">
        <f t="shared" si="362"/>
        <v>0.56688077405403581</v>
      </c>
      <c r="C5797" s="4">
        <f t="shared" si="364"/>
        <v>16.307514130367238</v>
      </c>
      <c r="D5797" s="34">
        <f t="shared" si="365"/>
        <v>0.20863864847204994</v>
      </c>
    </row>
    <row r="5798" spans="1:4">
      <c r="A5798" s="7">
        <f t="shared" si="363"/>
        <v>2895.5</v>
      </c>
      <c r="B5798" s="4">
        <f t="shared" si="362"/>
        <v>0.5670023099573267</v>
      </c>
      <c r="C5798" s="4">
        <f t="shared" si="364"/>
        <v>16.316038881740976</v>
      </c>
      <c r="D5798" s="34">
        <f t="shared" si="365"/>
        <v>0.20870296961558923</v>
      </c>
    </row>
    <row r="5799" spans="1:4">
      <c r="A5799" s="7">
        <f t="shared" si="363"/>
        <v>2896</v>
      </c>
      <c r="B5799" s="4">
        <f t="shared" si="362"/>
        <v>0.56712385528761167</v>
      </c>
      <c r="C5799" s="4">
        <f t="shared" si="364"/>
        <v>16.324567831949128</v>
      </c>
      <c r="D5799" s="34">
        <f t="shared" si="365"/>
        <v>0.20876731341751675</v>
      </c>
    </row>
    <row r="5800" spans="1:4">
      <c r="A5800" s="7">
        <f t="shared" si="363"/>
        <v>2896.5</v>
      </c>
      <c r="B5800" s="4">
        <f t="shared" si="362"/>
        <v>0.5672454100456219</v>
      </c>
      <c r="C5800" s="4">
        <f t="shared" si="364"/>
        <v>16.333100983059815</v>
      </c>
      <c r="D5800" s="34">
        <f t="shared" si="365"/>
        <v>0.20883167988623261</v>
      </c>
    </row>
    <row r="5801" spans="1:4">
      <c r="A5801" s="7">
        <f t="shared" si="363"/>
        <v>2897</v>
      </c>
      <c r="B5801" s="4">
        <f t="shared" si="362"/>
        <v>0.56736697423208882</v>
      </c>
      <c r="C5801" s="4">
        <f t="shared" si="364"/>
        <v>16.341638337142175</v>
      </c>
      <c r="D5801" s="34">
        <f t="shared" si="365"/>
        <v>0.20889606903014016</v>
      </c>
    </row>
    <row r="5802" spans="1:4">
      <c r="A5802" s="7">
        <f t="shared" si="363"/>
        <v>2897.5</v>
      </c>
      <c r="B5802" s="4">
        <f t="shared" si="362"/>
        <v>0.56748854784774339</v>
      </c>
      <c r="C5802" s="4">
        <f t="shared" si="364"/>
        <v>16.350179896266372</v>
      </c>
      <c r="D5802" s="34">
        <f t="shared" si="365"/>
        <v>0.20896048085764615</v>
      </c>
    </row>
    <row r="5803" spans="1:4">
      <c r="A5803" s="7">
        <f t="shared" si="363"/>
        <v>2898</v>
      </c>
      <c r="B5803" s="4">
        <f t="shared" si="362"/>
        <v>0.56761013089331747</v>
      </c>
      <c r="C5803" s="4">
        <f t="shared" si="364"/>
        <v>16.358725662503577</v>
      </c>
      <c r="D5803" s="34">
        <f t="shared" si="365"/>
        <v>0.20902491537716017</v>
      </c>
    </row>
    <row r="5804" spans="1:4">
      <c r="A5804" s="7">
        <f t="shared" si="363"/>
        <v>2898.5</v>
      </c>
      <c r="B5804" s="4">
        <f t="shared" si="362"/>
        <v>0.56773172336954203</v>
      </c>
      <c r="C5804" s="4">
        <f t="shared" si="364"/>
        <v>16.367275637925992</v>
      </c>
      <c r="D5804" s="34">
        <f t="shared" si="365"/>
        <v>0.20908937259709545</v>
      </c>
    </row>
    <row r="5805" spans="1:4">
      <c r="A5805" s="7">
        <f t="shared" si="363"/>
        <v>2899</v>
      </c>
      <c r="B5805" s="4">
        <f t="shared" si="362"/>
        <v>0.56785332527714893</v>
      </c>
      <c r="C5805" s="4">
        <f t="shared" si="364"/>
        <v>16.375829824606825</v>
      </c>
      <c r="D5805" s="34">
        <f t="shared" si="365"/>
        <v>0.20915385252586785</v>
      </c>
    </row>
    <row r="5806" spans="1:4">
      <c r="A5806" s="7">
        <f t="shared" si="363"/>
        <v>2899.5</v>
      </c>
      <c r="B5806" s="4">
        <f t="shared" si="362"/>
        <v>0.5679749366168696</v>
      </c>
      <c r="C5806" s="4">
        <f t="shared" si="364"/>
        <v>16.384388224620341</v>
      </c>
      <c r="D5806" s="34">
        <f t="shared" si="365"/>
        <v>0.2092183551718973</v>
      </c>
    </row>
    <row r="5807" spans="1:4">
      <c r="A5807" s="7">
        <f t="shared" si="363"/>
        <v>2900</v>
      </c>
      <c r="B5807" s="4">
        <f t="shared" si="362"/>
        <v>0.56809655738943565</v>
      </c>
      <c r="C5807" s="4">
        <f t="shared" si="364"/>
        <v>16.392950840041767</v>
      </c>
      <c r="D5807" s="34">
        <f t="shared" si="365"/>
        <v>0.20928288054360591</v>
      </c>
    </row>
    <row r="5808" spans="1:4">
      <c r="A5808" s="7">
        <f t="shared" si="363"/>
        <v>2900.5</v>
      </c>
      <c r="B5808" s="4">
        <f t="shared" si="362"/>
        <v>0.56821818759557852</v>
      </c>
      <c r="C5808" s="4">
        <f t="shared" si="364"/>
        <v>16.401517672947421</v>
      </c>
      <c r="D5808" s="34">
        <f t="shared" si="365"/>
        <v>0.20934742864942021</v>
      </c>
    </row>
    <row r="5809" spans="1:4">
      <c r="A5809" s="7">
        <f t="shared" si="363"/>
        <v>2901</v>
      </c>
      <c r="B5809" s="4">
        <f t="shared" si="362"/>
        <v>0.56833982723603027</v>
      </c>
      <c r="C5809" s="4">
        <f t="shared" si="364"/>
        <v>16.410088725414575</v>
      </c>
      <c r="D5809" s="34">
        <f t="shared" si="365"/>
        <v>0.20941199949776865</v>
      </c>
    </row>
    <row r="5810" spans="1:4">
      <c r="A5810" s="7">
        <f t="shared" si="363"/>
        <v>2901.5</v>
      </c>
      <c r="B5810" s="4">
        <f t="shared" si="362"/>
        <v>0.56846147631152255</v>
      </c>
      <c r="C5810" s="4">
        <f t="shared" si="364"/>
        <v>16.418663999521584</v>
      </c>
      <c r="D5810" s="34">
        <f t="shared" si="365"/>
        <v>0.20947659309708391</v>
      </c>
    </row>
    <row r="5811" spans="1:4">
      <c r="A5811" s="7">
        <f t="shared" si="363"/>
        <v>2902</v>
      </c>
      <c r="B5811" s="4">
        <f t="shared" si="362"/>
        <v>0.568583134822787</v>
      </c>
      <c r="C5811" s="4">
        <f t="shared" si="364"/>
        <v>16.427243497347803</v>
      </c>
      <c r="D5811" s="34">
        <f t="shared" si="365"/>
        <v>0.20954120945580168</v>
      </c>
    </row>
    <row r="5812" spans="1:4">
      <c r="A5812" s="7">
        <f t="shared" si="363"/>
        <v>2902.5</v>
      </c>
      <c r="B5812" s="4">
        <f t="shared" si="362"/>
        <v>0.56870480277055568</v>
      </c>
      <c r="C5812" s="4">
        <f t="shared" si="364"/>
        <v>16.435827220973579</v>
      </c>
      <c r="D5812" s="34">
        <f t="shared" si="365"/>
        <v>0.20960584858236025</v>
      </c>
    </row>
    <row r="5813" spans="1:4">
      <c r="A5813" s="7">
        <f t="shared" si="363"/>
        <v>2903</v>
      </c>
      <c r="B5813" s="4">
        <f t="shared" si="362"/>
        <v>0.5688264801555607</v>
      </c>
      <c r="C5813" s="4">
        <f t="shared" si="364"/>
        <v>16.444415172480348</v>
      </c>
      <c r="D5813" s="34">
        <f t="shared" si="365"/>
        <v>0.20967051048520202</v>
      </c>
    </row>
    <row r="5814" spans="1:4">
      <c r="A5814" s="7">
        <f t="shared" si="363"/>
        <v>2903.5</v>
      </c>
      <c r="B5814" s="4">
        <f t="shared" si="362"/>
        <v>0.5689481669785339</v>
      </c>
      <c r="C5814" s="4">
        <f t="shared" si="364"/>
        <v>16.453007353950511</v>
      </c>
      <c r="D5814" s="34">
        <f t="shared" si="365"/>
        <v>0.20973519517277195</v>
      </c>
    </row>
    <row r="5815" spans="1:4">
      <c r="A5815" s="7">
        <f t="shared" si="363"/>
        <v>2904</v>
      </c>
      <c r="B5815" s="4">
        <f t="shared" si="362"/>
        <v>0.56906986324020736</v>
      </c>
      <c r="C5815" s="4">
        <f t="shared" si="364"/>
        <v>16.461603767467544</v>
      </c>
      <c r="D5815" s="34">
        <f t="shared" si="365"/>
        <v>0.20979990265351869</v>
      </c>
    </row>
    <row r="5816" spans="1:4">
      <c r="A5816" s="7">
        <f t="shared" si="363"/>
        <v>2904.5</v>
      </c>
      <c r="B5816" s="4">
        <f t="shared" si="362"/>
        <v>0.56919156894131318</v>
      </c>
      <c r="C5816" s="4">
        <f t="shared" si="364"/>
        <v>16.470204415115898</v>
      </c>
      <c r="D5816" s="34">
        <f t="shared" si="365"/>
        <v>0.20986463293589366</v>
      </c>
    </row>
    <row r="5817" spans="1:4">
      <c r="A5817" s="7">
        <f t="shared" si="363"/>
        <v>2905</v>
      </c>
      <c r="B5817" s="4">
        <f t="shared" si="362"/>
        <v>0.56931328408258342</v>
      </c>
      <c r="C5817" s="4">
        <f t="shared" si="364"/>
        <v>16.478809298981101</v>
      </c>
      <c r="D5817" s="34">
        <f t="shared" si="365"/>
        <v>0.20992938602835209</v>
      </c>
    </row>
    <row r="5818" spans="1:4">
      <c r="A5818" s="7">
        <f t="shared" si="363"/>
        <v>2905.5</v>
      </c>
      <c r="B5818" s="4">
        <f t="shared" si="362"/>
        <v>0.56943500866475039</v>
      </c>
      <c r="C5818" s="4">
        <f t="shared" si="364"/>
        <v>16.487418421149684</v>
      </c>
      <c r="D5818" s="34">
        <f t="shared" si="365"/>
        <v>0.209994161939352</v>
      </c>
    </row>
    <row r="5819" spans="1:4">
      <c r="A5819" s="7">
        <f t="shared" si="363"/>
        <v>2906</v>
      </c>
      <c r="B5819" s="4">
        <f t="shared" si="362"/>
        <v>0.56955674268854661</v>
      </c>
      <c r="C5819" s="4">
        <f t="shared" si="364"/>
        <v>16.496031783709196</v>
      </c>
      <c r="D5819" s="34">
        <f t="shared" si="365"/>
        <v>0.21005896067735458</v>
      </c>
    </row>
    <row r="5820" spans="1:4">
      <c r="A5820" s="7">
        <f t="shared" si="363"/>
        <v>2906.5</v>
      </c>
      <c r="B5820" s="4">
        <f t="shared" si="362"/>
        <v>0.56967848615470418</v>
      </c>
      <c r="C5820" s="4">
        <f t="shared" si="364"/>
        <v>16.504649388748238</v>
      </c>
      <c r="D5820" s="34">
        <f t="shared" si="365"/>
        <v>0.21012378225082468</v>
      </c>
    </row>
    <row r="5821" spans="1:4">
      <c r="A5821" s="7">
        <f t="shared" si="363"/>
        <v>2907</v>
      </c>
      <c r="B5821" s="4">
        <f t="shared" si="362"/>
        <v>0.5698002390639556</v>
      </c>
      <c r="C5821" s="4">
        <f t="shared" si="364"/>
        <v>16.513271238356417</v>
      </c>
      <c r="D5821" s="34">
        <f t="shared" si="365"/>
        <v>0.21018862666822993</v>
      </c>
    </row>
    <row r="5822" spans="1:4">
      <c r="A5822" s="7">
        <f t="shared" si="363"/>
        <v>2907.5</v>
      </c>
      <c r="B5822" s="4">
        <f t="shared" si="362"/>
        <v>0.5699220014170332</v>
      </c>
      <c r="C5822" s="4">
        <f t="shared" si="364"/>
        <v>16.521897334624388</v>
      </c>
      <c r="D5822" s="34">
        <f t="shared" si="365"/>
        <v>0.21025349393804163</v>
      </c>
    </row>
    <row r="5823" spans="1:4">
      <c r="A5823" s="7">
        <f t="shared" si="363"/>
        <v>2908</v>
      </c>
      <c r="B5823" s="4">
        <f t="shared" si="362"/>
        <v>0.57004377321466948</v>
      </c>
      <c r="C5823" s="4">
        <f t="shared" si="364"/>
        <v>16.530527679643821</v>
      </c>
      <c r="D5823" s="34">
        <f t="shared" si="365"/>
        <v>0.21031838406873402</v>
      </c>
    </row>
    <row r="5824" spans="1:4">
      <c r="A5824" s="7">
        <f t="shared" si="363"/>
        <v>2908.5</v>
      </c>
      <c r="B5824" s="4">
        <f t="shared" si="362"/>
        <v>0.57016555445759742</v>
      </c>
      <c r="C5824" s="4">
        <f t="shared" si="364"/>
        <v>16.539162275507426</v>
      </c>
      <c r="D5824" s="34">
        <f t="shared" si="365"/>
        <v>0.21038329706878448</v>
      </c>
    </row>
    <row r="5825" spans="1:4">
      <c r="A5825" s="7">
        <f t="shared" si="363"/>
        <v>2909</v>
      </c>
      <c r="B5825" s="4">
        <f t="shared" si="362"/>
        <v>0.57028734514654889</v>
      </c>
      <c r="C5825" s="4">
        <f t="shared" si="364"/>
        <v>16.54780112430894</v>
      </c>
      <c r="D5825" s="34">
        <f t="shared" si="365"/>
        <v>0.21044823294667411</v>
      </c>
    </row>
    <row r="5826" spans="1:4">
      <c r="A5826" s="7">
        <f t="shared" si="363"/>
        <v>2909.5</v>
      </c>
      <c r="B5826" s="4">
        <f t="shared" si="362"/>
        <v>0.57040914528225728</v>
      </c>
      <c r="C5826" s="4">
        <f t="shared" si="364"/>
        <v>16.556444228143128</v>
      </c>
      <c r="D5826" s="34">
        <f t="shared" si="365"/>
        <v>0.21051319171088664</v>
      </c>
    </row>
    <row r="5827" spans="1:4">
      <c r="A5827" s="7">
        <f t="shared" si="363"/>
        <v>2910</v>
      </c>
      <c r="B5827" s="4">
        <f t="shared" si="362"/>
        <v>0.57053095486545513</v>
      </c>
      <c r="C5827" s="4">
        <f t="shared" si="364"/>
        <v>16.565091589105798</v>
      </c>
      <c r="D5827" s="34">
        <f t="shared" si="365"/>
        <v>0.21057817336990958</v>
      </c>
    </row>
    <row r="5828" spans="1:4">
      <c r="A5828" s="7">
        <f t="shared" si="363"/>
        <v>2910.5</v>
      </c>
      <c r="B5828" s="4">
        <f t="shared" si="362"/>
        <v>0.57065277389687519</v>
      </c>
      <c r="C5828" s="4">
        <f t="shared" si="364"/>
        <v>16.573743209293777</v>
      </c>
      <c r="D5828" s="34">
        <f t="shared" si="365"/>
        <v>0.21064317793223333</v>
      </c>
    </row>
    <row r="5829" spans="1:4">
      <c r="A5829" s="7">
        <f t="shared" si="363"/>
        <v>2911</v>
      </c>
      <c r="B5829" s="4">
        <f t="shared" si="362"/>
        <v>0.5707746023772502</v>
      </c>
      <c r="C5829" s="4">
        <f t="shared" si="364"/>
        <v>16.582399090804923</v>
      </c>
      <c r="D5829" s="34">
        <f t="shared" si="365"/>
        <v>0.21070820540635163</v>
      </c>
    </row>
    <row r="5830" spans="1:4">
      <c r="A5830" s="7">
        <f t="shared" si="363"/>
        <v>2911.5</v>
      </c>
      <c r="B5830" s="4">
        <f t="shared" si="362"/>
        <v>0.57089644030731335</v>
      </c>
      <c r="C5830" s="4">
        <f t="shared" si="364"/>
        <v>16.591059235738161</v>
      </c>
      <c r="D5830" s="34">
        <f t="shared" si="365"/>
        <v>0.21077325580076176</v>
      </c>
    </row>
    <row r="5831" spans="1:4">
      <c r="A5831" s="7">
        <f t="shared" si="363"/>
        <v>2912</v>
      </c>
      <c r="B5831" s="4">
        <f t="shared" si="362"/>
        <v>0.57101828768779717</v>
      </c>
      <c r="C5831" s="4">
        <f t="shared" si="364"/>
        <v>16.599723646193393</v>
      </c>
      <c r="D5831" s="34">
        <f t="shared" si="365"/>
        <v>0.21083832912396372</v>
      </c>
    </row>
    <row r="5832" spans="1:4">
      <c r="A5832" s="7">
        <f t="shared" si="363"/>
        <v>2912.5</v>
      </c>
      <c r="B5832" s="4">
        <f t="shared" si="362"/>
        <v>0.57114014451943507</v>
      </c>
      <c r="C5832" s="4">
        <f t="shared" si="364"/>
        <v>16.608392324271612</v>
      </c>
      <c r="D5832" s="34">
        <f t="shared" si="365"/>
        <v>0.21090342538446122</v>
      </c>
    </row>
    <row r="5833" spans="1:4">
      <c r="A5833" s="7">
        <f t="shared" si="363"/>
        <v>2913</v>
      </c>
      <c r="B5833" s="4">
        <f t="shared" si="362"/>
        <v>0.57126201080296024</v>
      </c>
      <c r="C5833" s="4">
        <f t="shared" si="364"/>
        <v>16.61706527207479</v>
      </c>
      <c r="D5833" s="34">
        <f t="shared" si="365"/>
        <v>0.21096854459076061</v>
      </c>
    </row>
    <row r="5834" spans="1:4">
      <c r="A5834" s="7">
        <f t="shared" si="363"/>
        <v>2913.5</v>
      </c>
      <c r="B5834" s="4">
        <f t="shared" ref="B5834:B5897" si="366">(EXP($B$3*A5834*10^6))-1</f>
        <v>0.57138388653910543</v>
      </c>
      <c r="C5834" s="4">
        <f t="shared" si="364"/>
        <v>16.625742491705992</v>
      </c>
      <c r="D5834" s="34">
        <f t="shared" si="365"/>
        <v>0.21103368675137246</v>
      </c>
    </row>
    <row r="5835" spans="1:4">
      <c r="A5835" s="7">
        <f t="shared" si="363"/>
        <v>2914</v>
      </c>
      <c r="B5835" s="4">
        <f t="shared" si="366"/>
        <v>0.57150577172860384</v>
      </c>
      <c r="C5835" s="4">
        <f t="shared" si="364"/>
        <v>16.634423985269287</v>
      </c>
      <c r="D5835" s="34">
        <f t="shared" si="365"/>
        <v>0.21109885187480992</v>
      </c>
    </row>
    <row r="5836" spans="1:4">
      <c r="A5836" s="7">
        <f t="shared" si="363"/>
        <v>2914.5</v>
      </c>
      <c r="B5836" s="4">
        <f t="shared" si="366"/>
        <v>0.57162766637218931</v>
      </c>
      <c r="C5836" s="4">
        <f t="shared" si="364"/>
        <v>16.643109754869762</v>
      </c>
      <c r="D5836" s="34">
        <f t="shared" si="365"/>
        <v>0.21116403996958907</v>
      </c>
    </row>
    <row r="5837" spans="1:4">
      <c r="A5837" s="7">
        <f t="shared" si="363"/>
        <v>2915</v>
      </c>
      <c r="B5837" s="4">
        <f t="shared" si="366"/>
        <v>0.57174957047059438</v>
      </c>
      <c r="C5837" s="4">
        <f t="shared" si="364"/>
        <v>16.651799802613592</v>
      </c>
      <c r="D5837" s="34">
        <f t="shared" si="365"/>
        <v>0.21122925104423032</v>
      </c>
    </row>
    <row r="5838" spans="1:4">
      <c r="A5838" s="7">
        <f t="shared" ref="A5838:A5901" si="367">A5837+0.5</f>
        <v>2915.5</v>
      </c>
      <c r="B5838" s="4">
        <f t="shared" si="366"/>
        <v>0.5718714840245529</v>
      </c>
      <c r="C5838" s="4">
        <f t="shared" ref="C5838:C5901" si="368">(EXP($B$4*A5838*10^6))-1</f>
        <v>16.660494130607933</v>
      </c>
      <c r="D5838" s="34">
        <f t="shared" ref="D5838:D5901" si="369">(1/137.88)*(C5838/B5838)</f>
        <v>0.21129448510725618</v>
      </c>
    </row>
    <row r="5839" spans="1:4">
      <c r="A5839" s="7">
        <f t="shared" si="367"/>
        <v>2916</v>
      </c>
      <c r="B5839" s="4">
        <f t="shared" si="366"/>
        <v>0.57199340703479828</v>
      </c>
      <c r="C5839" s="4">
        <f t="shared" si="368"/>
        <v>16.669192740961037</v>
      </c>
      <c r="D5839" s="34">
        <f t="shared" si="369"/>
        <v>0.21135974216719333</v>
      </c>
    </row>
    <row r="5840" spans="1:4">
      <c r="A5840" s="7">
        <f t="shared" si="367"/>
        <v>2916.5</v>
      </c>
      <c r="B5840" s="4">
        <f t="shared" si="366"/>
        <v>0.57211533950206372</v>
      </c>
      <c r="C5840" s="4">
        <f t="shared" si="368"/>
        <v>16.677895635782129</v>
      </c>
      <c r="D5840" s="34">
        <f t="shared" si="369"/>
        <v>0.21142502223257104</v>
      </c>
    </row>
    <row r="5841" spans="1:4">
      <c r="A5841" s="7">
        <f t="shared" si="367"/>
        <v>2917</v>
      </c>
      <c r="B5841" s="4">
        <f t="shared" si="366"/>
        <v>0.57223728142708286</v>
      </c>
      <c r="C5841" s="4">
        <f t="shared" si="368"/>
        <v>16.686602817181534</v>
      </c>
      <c r="D5841" s="34">
        <f t="shared" si="369"/>
        <v>0.21149032531192238</v>
      </c>
    </row>
    <row r="5842" spans="1:4">
      <c r="A5842" s="7">
        <f t="shared" si="367"/>
        <v>2917.5</v>
      </c>
      <c r="B5842" s="4">
        <f t="shared" si="366"/>
        <v>0.57235923281058976</v>
      </c>
      <c r="C5842" s="4">
        <f t="shared" si="368"/>
        <v>16.695314287270584</v>
      </c>
      <c r="D5842" s="34">
        <f t="shared" si="369"/>
        <v>0.21155565141378321</v>
      </c>
    </row>
    <row r="5843" spans="1:4">
      <c r="A5843" s="7">
        <f t="shared" si="367"/>
        <v>2918</v>
      </c>
      <c r="B5843" s="4">
        <f t="shared" si="366"/>
        <v>0.57248119365331718</v>
      </c>
      <c r="C5843" s="4">
        <f t="shared" si="368"/>
        <v>16.704030048161652</v>
      </c>
      <c r="D5843" s="34">
        <f t="shared" si="369"/>
        <v>0.21162100054669311</v>
      </c>
    </row>
    <row r="5844" spans="1:4">
      <c r="A5844" s="7">
        <f t="shared" si="367"/>
        <v>2918.5</v>
      </c>
      <c r="B5844" s="4">
        <f t="shared" si="366"/>
        <v>0.57260316395599964</v>
      </c>
      <c r="C5844" s="4">
        <f t="shared" si="368"/>
        <v>16.712750101968162</v>
      </c>
      <c r="D5844" s="34">
        <f t="shared" si="369"/>
        <v>0.21168637271919449</v>
      </c>
    </row>
    <row r="5845" spans="1:4">
      <c r="A5845" s="7">
        <f t="shared" si="367"/>
        <v>2919</v>
      </c>
      <c r="B5845" s="4">
        <f t="shared" si="366"/>
        <v>0.57272514371937056</v>
      </c>
      <c r="C5845" s="4">
        <f t="shared" si="368"/>
        <v>16.721474450804571</v>
      </c>
      <c r="D5845" s="34">
        <f t="shared" si="369"/>
        <v>0.2117517679398333</v>
      </c>
    </row>
    <row r="5846" spans="1:4">
      <c r="A5846" s="7">
        <f t="shared" si="367"/>
        <v>2919.5</v>
      </c>
      <c r="B5846" s="4">
        <f t="shared" si="366"/>
        <v>0.57284713294416378</v>
      </c>
      <c r="C5846" s="4">
        <f t="shared" si="368"/>
        <v>16.730203096786379</v>
      </c>
      <c r="D5846" s="34">
        <f t="shared" si="369"/>
        <v>0.21181718621715867</v>
      </c>
    </row>
    <row r="5847" spans="1:4">
      <c r="A5847" s="7">
        <f t="shared" si="367"/>
        <v>2920</v>
      </c>
      <c r="B5847" s="4">
        <f t="shared" si="366"/>
        <v>0.57296913163111318</v>
      </c>
      <c r="C5847" s="4">
        <f t="shared" si="368"/>
        <v>16.738936042030129</v>
      </c>
      <c r="D5847" s="34">
        <f t="shared" si="369"/>
        <v>0.21188262755972304</v>
      </c>
    </row>
    <row r="5848" spans="1:4">
      <c r="A5848" s="7">
        <f t="shared" si="367"/>
        <v>2920.5</v>
      </c>
      <c r="B5848" s="4">
        <f t="shared" si="366"/>
        <v>0.57309113978095261</v>
      </c>
      <c r="C5848" s="4">
        <f t="shared" si="368"/>
        <v>16.747673288653409</v>
      </c>
      <c r="D5848" s="34">
        <f t="shared" si="369"/>
        <v>0.21194809197608211</v>
      </c>
    </row>
    <row r="5849" spans="1:4">
      <c r="A5849" s="7">
        <f t="shared" si="367"/>
        <v>2921</v>
      </c>
      <c r="B5849" s="4">
        <f t="shared" si="366"/>
        <v>0.57321315739441636</v>
      </c>
      <c r="C5849" s="4">
        <f t="shared" si="368"/>
        <v>16.756414838774845</v>
      </c>
      <c r="D5849" s="34">
        <f t="shared" si="369"/>
        <v>0.21201357947479468</v>
      </c>
    </row>
    <row r="5850" spans="1:4">
      <c r="A5850" s="7">
        <f t="shared" si="367"/>
        <v>2921.5</v>
      </c>
      <c r="B5850" s="4">
        <f t="shared" si="366"/>
        <v>0.5733351844722383</v>
      </c>
      <c r="C5850" s="4">
        <f t="shared" si="368"/>
        <v>16.765160694514108</v>
      </c>
      <c r="D5850" s="34">
        <f t="shared" si="369"/>
        <v>0.2120790900644231</v>
      </c>
    </row>
    <row r="5851" spans="1:4">
      <c r="A5851" s="7">
        <f t="shared" si="367"/>
        <v>2922</v>
      </c>
      <c r="B5851" s="4">
        <f t="shared" si="366"/>
        <v>0.57345722101515229</v>
      </c>
      <c r="C5851" s="4">
        <f t="shared" si="368"/>
        <v>16.773910857991915</v>
      </c>
      <c r="D5851" s="34">
        <f t="shared" si="369"/>
        <v>0.21214462375353293</v>
      </c>
    </row>
    <row r="5852" spans="1:4">
      <c r="A5852" s="7">
        <f t="shared" si="367"/>
        <v>2922.5</v>
      </c>
      <c r="B5852" s="4">
        <f t="shared" si="366"/>
        <v>0.57357926702389284</v>
      </c>
      <c r="C5852" s="4">
        <f t="shared" si="368"/>
        <v>16.78266533133003</v>
      </c>
      <c r="D5852" s="34">
        <f t="shared" si="369"/>
        <v>0.21221018055069288</v>
      </c>
    </row>
    <row r="5853" spans="1:4">
      <c r="A5853" s="7">
        <f t="shared" si="367"/>
        <v>2923</v>
      </c>
      <c r="B5853" s="4">
        <f t="shared" si="366"/>
        <v>0.57370132249919426</v>
      </c>
      <c r="C5853" s="4">
        <f t="shared" si="368"/>
        <v>16.791424116651246</v>
      </c>
      <c r="D5853" s="34">
        <f t="shared" si="369"/>
        <v>0.21227576046447477</v>
      </c>
    </row>
    <row r="5854" spans="1:4">
      <c r="A5854" s="7">
        <f t="shared" si="367"/>
        <v>2923.5</v>
      </c>
      <c r="B5854" s="4">
        <f t="shared" si="366"/>
        <v>0.5738233874417904</v>
      </c>
      <c r="C5854" s="4">
        <f t="shared" si="368"/>
        <v>16.80018721607944</v>
      </c>
      <c r="D5854" s="34">
        <f t="shared" si="369"/>
        <v>0.21234136350345442</v>
      </c>
    </row>
    <row r="5855" spans="1:4">
      <c r="A5855" s="7">
        <f t="shared" si="367"/>
        <v>2924</v>
      </c>
      <c r="B5855" s="4">
        <f t="shared" si="366"/>
        <v>0.57394546185241579</v>
      </c>
      <c r="C5855" s="4">
        <f t="shared" si="368"/>
        <v>16.808954631739475</v>
      </c>
      <c r="D5855" s="34">
        <f t="shared" si="369"/>
        <v>0.21240698967620997</v>
      </c>
    </row>
    <row r="5856" spans="1:4">
      <c r="A5856" s="7">
        <f t="shared" si="367"/>
        <v>2924.5</v>
      </c>
      <c r="B5856" s="4">
        <f t="shared" si="366"/>
        <v>0.57406754573180496</v>
      </c>
      <c r="C5856" s="4">
        <f t="shared" si="368"/>
        <v>16.817726365757331</v>
      </c>
      <c r="D5856" s="34">
        <f t="shared" si="369"/>
        <v>0.21247263899132368</v>
      </c>
    </row>
    <row r="5857" spans="1:4">
      <c r="A5857" s="7">
        <f t="shared" si="367"/>
        <v>2925</v>
      </c>
      <c r="B5857" s="4">
        <f t="shared" si="366"/>
        <v>0.5741896390806922</v>
      </c>
      <c r="C5857" s="4">
        <f t="shared" si="368"/>
        <v>16.82650242025997</v>
      </c>
      <c r="D5857" s="34">
        <f t="shared" si="369"/>
        <v>0.21253831145738042</v>
      </c>
    </row>
    <row r="5858" spans="1:4">
      <c r="A5858" s="7">
        <f t="shared" si="367"/>
        <v>2925.5</v>
      </c>
      <c r="B5858" s="4">
        <f t="shared" si="366"/>
        <v>0.57431174189981227</v>
      </c>
      <c r="C5858" s="4">
        <f t="shared" si="368"/>
        <v>16.835282797375438</v>
      </c>
      <c r="D5858" s="34">
        <f t="shared" si="369"/>
        <v>0.21260400708296859</v>
      </c>
    </row>
    <row r="5859" spans="1:4">
      <c r="A5859" s="7">
        <f t="shared" si="367"/>
        <v>2926</v>
      </c>
      <c r="B5859" s="4">
        <f t="shared" si="366"/>
        <v>0.57443385418989945</v>
      </c>
      <c r="C5859" s="4">
        <f t="shared" si="368"/>
        <v>16.844067499232839</v>
      </c>
      <c r="D5859" s="34">
        <f t="shared" si="369"/>
        <v>0.21266972587668034</v>
      </c>
    </row>
    <row r="5860" spans="1:4">
      <c r="A5860" s="7">
        <f t="shared" si="367"/>
        <v>2926.5</v>
      </c>
      <c r="B5860" s="4">
        <f t="shared" si="366"/>
        <v>0.57455597595168828</v>
      </c>
      <c r="C5860" s="4">
        <f t="shared" si="368"/>
        <v>16.852856527962278</v>
      </c>
      <c r="D5860" s="34">
        <f t="shared" si="369"/>
        <v>0.21273546784711025</v>
      </c>
    </row>
    <row r="5861" spans="1:4">
      <c r="A5861" s="7">
        <f t="shared" si="367"/>
        <v>2927</v>
      </c>
      <c r="B5861" s="4">
        <f t="shared" si="366"/>
        <v>0.57467810718591372</v>
      </c>
      <c r="C5861" s="4">
        <f t="shared" si="368"/>
        <v>16.86164988569497</v>
      </c>
      <c r="D5861" s="34">
        <f t="shared" si="369"/>
        <v>0.21280123300285694</v>
      </c>
    </row>
    <row r="5862" spans="1:4">
      <c r="A5862" s="7">
        <f t="shared" si="367"/>
        <v>2927.5</v>
      </c>
      <c r="B5862" s="4">
        <f t="shared" si="366"/>
        <v>0.57480024789331052</v>
      </c>
      <c r="C5862" s="4">
        <f t="shared" si="368"/>
        <v>16.870447574563123</v>
      </c>
      <c r="D5862" s="34">
        <f t="shared" si="369"/>
        <v>0.2128670213525217</v>
      </c>
    </row>
    <row r="5863" spans="1:4">
      <c r="A5863" s="7">
        <f t="shared" si="367"/>
        <v>2928</v>
      </c>
      <c r="B5863" s="4">
        <f t="shared" si="366"/>
        <v>0.57492239807461321</v>
      </c>
      <c r="C5863" s="4">
        <f t="shared" si="368"/>
        <v>16.879249596700042</v>
      </c>
      <c r="D5863" s="34">
        <f t="shared" si="369"/>
        <v>0.21293283290470968</v>
      </c>
    </row>
    <row r="5864" spans="1:4">
      <c r="A5864" s="7">
        <f t="shared" si="367"/>
        <v>2928.5</v>
      </c>
      <c r="B5864" s="4">
        <f t="shared" si="366"/>
        <v>0.57504455773055674</v>
      </c>
      <c r="C5864" s="4">
        <f t="shared" si="368"/>
        <v>16.888055954240055</v>
      </c>
      <c r="D5864" s="34">
        <f t="shared" si="369"/>
        <v>0.21299866766802897</v>
      </c>
    </row>
    <row r="5865" spans="1:4">
      <c r="A5865" s="7">
        <f t="shared" si="367"/>
        <v>2929</v>
      </c>
      <c r="B5865" s="4">
        <f t="shared" si="366"/>
        <v>0.57516672686187609</v>
      </c>
      <c r="C5865" s="4">
        <f t="shared" si="368"/>
        <v>16.896866649318547</v>
      </c>
      <c r="D5865" s="34">
        <f t="shared" si="369"/>
        <v>0.21306452565109099</v>
      </c>
    </row>
    <row r="5866" spans="1:4">
      <c r="A5866" s="7">
        <f t="shared" si="367"/>
        <v>2929.5</v>
      </c>
      <c r="B5866" s="4">
        <f t="shared" si="366"/>
        <v>0.57528890546930622</v>
      </c>
      <c r="C5866" s="4">
        <f t="shared" si="368"/>
        <v>16.905681684071958</v>
      </c>
      <c r="D5866" s="34">
        <f t="shared" si="369"/>
        <v>0.2131304068625105</v>
      </c>
    </row>
    <row r="5867" spans="1:4">
      <c r="A5867" s="7">
        <f t="shared" si="367"/>
        <v>2930</v>
      </c>
      <c r="B5867" s="4">
        <f t="shared" si="366"/>
        <v>0.57541109355358211</v>
      </c>
      <c r="C5867" s="4">
        <f t="shared" si="368"/>
        <v>16.914501060637779</v>
      </c>
      <c r="D5867" s="34">
        <f t="shared" si="369"/>
        <v>0.21319631131090558</v>
      </c>
    </row>
    <row r="5868" spans="1:4">
      <c r="A5868" s="7">
        <f t="shared" si="367"/>
        <v>2930.5</v>
      </c>
      <c r="B5868" s="4">
        <f t="shared" si="366"/>
        <v>0.57553329111543872</v>
      </c>
      <c r="C5868" s="4">
        <f t="shared" si="368"/>
        <v>16.923324781154552</v>
      </c>
      <c r="D5868" s="34">
        <f t="shared" si="369"/>
        <v>0.2132622390048976</v>
      </c>
    </row>
    <row r="5869" spans="1:4">
      <c r="A5869" s="7">
        <f t="shared" si="367"/>
        <v>2931</v>
      </c>
      <c r="B5869" s="4">
        <f t="shared" si="366"/>
        <v>0.57565549815561146</v>
      </c>
      <c r="C5869" s="4">
        <f t="shared" si="368"/>
        <v>16.932152847761873</v>
      </c>
      <c r="D5869" s="34">
        <f t="shared" si="369"/>
        <v>0.21332818995311109</v>
      </c>
    </row>
    <row r="5870" spans="1:4">
      <c r="A5870" s="7">
        <f t="shared" si="367"/>
        <v>2931.5</v>
      </c>
      <c r="B5870" s="4">
        <f t="shared" si="366"/>
        <v>0.57577771467483507</v>
      </c>
      <c r="C5870" s="4">
        <f t="shared" si="368"/>
        <v>16.940985262600396</v>
      </c>
      <c r="D5870" s="34">
        <f t="shared" si="369"/>
        <v>0.2133941641641742</v>
      </c>
    </row>
    <row r="5871" spans="1:4">
      <c r="A5871" s="7">
        <f t="shared" si="367"/>
        <v>2932</v>
      </c>
      <c r="B5871" s="4">
        <f t="shared" si="366"/>
        <v>0.57589994067384542</v>
      </c>
      <c r="C5871" s="4">
        <f t="shared" si="368"/>
        <v>16.949822027811823</v>
      </c>
      <c r="D5871" s="34">
        <f t="shared" si="369"/>
        <v>0.21346016164671791</v>
      </c>
    </row>
    <row r="5872" spans="1:4">
      <c r="A5872" s="7">
        <f t="shared" si="367"/>
        <v>2932.5</v>
      </c>
      <c r="B5872" s="4">
        <f t="shared" si="366"/>
        <v>0.57602217615337725</v>
      </c>
      <c r="C5872" s="4">
        <f t="shared" si="368"/>
        <v>16.958663145538917</v>
      </c>
      <c r="D5872" s="34">
        <f t="shared" si="369"/>
        <v>0.21352618240937699</v>
      </c>
    </row>
    <row r="5873" spans="1:4">
      <c r="A5873" s="7">
        <f t="shared" si="367"/>
        <v>2933</v>
      </c>
      <c r="B5873" s="4">
        <f t="shared" si="366"/>
        <v>0.57614442111416642</v>
      </c>
      <c r="C5873" s="4">
        <f t="shared" si="368"/>
        <v>16.967508617925489</v>
      </c>
      <c r="D5873" s="34">
        <f t="shared" si="369"/>
        <v>0.21359222646078901</v>
      </c>
    </row>
    <row r="5874" spans="1:4">
      <c r="A5874" s="7">
        <f t="shared" si="367"/>
        <v>2933.5</v>
      </c>
      <c r="B5874" s="4">
        <f t="shared" si="366"/>
        <v>0.57626667555694788</v>
      </c>
      <c r="C5874" s="4">
        <f t="shared" si="368"/>
        <v>16.976358447116414</v>
      </c>
      <c r="D5874" s="34">
        <f t="shared" si="369"/>
        <v>0.21365829380959542</v>
      </c>
    </row>
    <row r="5875" spans="1:4">
      <c r="A5875" s="7">
        <f t="shared" si="367"/>
        <v>2934</v>
      </c>
      <c r="B5875" s="4">
        <f t="shared" si="366"/>
        <v>0.57638893948245729</v>
      </c>
      <c r="C5875" s="4">
        <f t="shared" si="368"/>
        <v>16.985212635257611</v>
      </c>
      <c r="D5875" s="34">
        <f t="shared" si="369"/>
        <v>0.21372438446444045</v>
      </c>
    </row>
    <row r="5876" spans="1:4">
      <c r="A5876" s="7">
        <f t="shared" si="367"/>
        <v>2934.5</v>
      </c>
      <c r="B5876" s="4">
        <f t="shared" si="366"/>
        <v>0.57651121289143026</v>
      </c>
      <c r="C5876" s="4">
        <f t="shared" si="368"/>
        <v>16.994071184496086</v>
      </c>
      <c r="D5876" s="34">
        <f t="shared" si="369"/>
        <v>0.21379049843397205</v>
      </c>
    </row>
    <row r="5877" spans="1:4">
      <c r="A5877" s="7">
        <f t="shared" si="367"/>
        <v>2935</v>
      </c>
      <c r="B5877" s="4">
        <f t="shared" si="366"/>
        <v>0.57663349578460221</v>
      </c>
      <c r="C5877" s="4">
        <f t="shared" si="368"/>
        <v>17.002934096979853</v>
      </c>
      <c r="D5877" s="34">
        <f t="shared" si="369"/>
        <v>0.21385663572684108</v>
      </c>
    </row>
    <row r="5878" spans="1:4">
      <c r="A5878" s="7">
        <f t="shared" si="367"/>
        <v>2935.5</v>
      </c>
      <c r="B5878" s="4">
        <f t="shared" si="366"/>
        <v>0.576755788162709</v>
      </c>
      <c r="C5878" s="4">
        <f t="shared" si="368"/>
        <v>17.011801374858042</v>
      </c>
      <c r="D5878" s="34">
        <f t="shared" si="369"/>
        <v>0.21392279635170211</v>
      </c>
    </row>
    <row r="5879" spans="1:4">
      <c r="A5879" s="7">
        <f t="shared" si="367"/>
        <v>2936</v>
      </c>
      <c r="B5879" s="4">
        <f t="shared" si="366"/>
        <v>0.57687809002648627</v>
      </c>
      <c r="C5879" s="4">
        <f t="shared" si="368"/>
        <v>17.020673020280778</v>
      </c>
      <c r="D5879" s="34">
        <f t="shared" si="369"/>
        <v>0.21398898031721253</v>
      </c>
    </row>
    <row r="5880" spans="1:4">
      <c r="A5880" s="7">
        <f t="shared" si="367"/>
        <v>2936.5</v>
      </c>
      <c r="B5880" s="4">
        <f t="shared" si="366"/>
        <v>0.57700040137666964</v>
      </c>
      <c r="C5880" s="4">
        <f t="shared" si="368"/>
        <v>17.029549035399313</v>
      </c>
      <c r="D5880" s="34">
        <f t="shared" si="369"/>
        <v>0.21405518763203371</v>
      </c>
    </row>
    <row r="5881" spans="1:4">
      <c r="A5881" s="7">
        <f t="shared" si="367"/>
        <v>2937</v>
      </c>
      <c r="B5881" s="4">
        <f t="shared" si="366"/>
        <v>0.57712272221399519</v>
      </c>
      <c r="C5881" s="4">
        <f t="shared" si="368"/>
        <v>17.038429422365901</v>
      </c>
      <c r="D5881" s="34">
        <f t="shared" si="369"/>
        <v>0.21412141830482961</v>
      </c>
    </row>
    <row r="5882" spans="1:4">
      <c r="A5882" s="7">
        <f t="shared" si="367"/>
        <v>2937.5</v>
      </c>
      <c r="B5882" s="4">
        <f t="shared" si="366"/>
        <v>0.57724505253919833</v>
      </c>
      <c r="C5882" s="4">
        <f t="shared" si="368"/>
        <v>17.047314183333878</v>
      </c>
      <c r="D5882" s="34">
        <f t="shared" si="369"/>
        <v>0.21418767234426803</v>
      </c>
    </row>
    <row r="5883" spans="1:4">
      <c r="A5883" s="7">
        <f t="shared" si="367"/>
        <v>2938</v>
      </c>
      <c r="B5883" s="4">
        <f t="shared" si="366"/>
        <v>0.5773673923530156</v>
      </c>
      <c r="C5883" s="4">
        <f t="shared" si="368"/>
        <v>17.056203320457669</v>
      </c>
      <c r="D5883" s="34">
        <f t="shared" si="369"/>
        <v>0.21425394975901996</v>
      </c>
    </row>
    <row r="5884" spans="1:4">
      <c r="A5884" s="7">
        <f t="shared" si="367"/>
        <v>2938.5</v>
      </c>
      <c r="B5884" s="4">
        <f t="shared" si="366"/>
        <v>0.57748974165618239</v>
      </c>
      <c r="C5884" s="4">
        <f t="shared" si="368"/>
        <v>17.065096835892696</v>
      </c>
      <c r="D5884" s="34">
        <f t="shared" si="369"/>
        <v>0.21432025055775944</v>
      </c>
    </row>
    <row r="5885" spans="1:4">
      <c r="A5885" s="7">
        <f t="shared" si="367"/>
        <v>2939</v>
      </c>
      <c r="B5885" s="4">
        <f t="shared" si="366"/>
        <v>0.57761210044943523</v>
      </c>
      <c r="C5885" s="4">
        <f t="shared" si="368"/>
        <v>17.073994731795516</v>
      </c>
      <c r="D5885" s="34">
        <f t="shared" si="369"/>
        <v>0.21438657474916428</v>
      </c>
    </row>
    <row r="5886" spans="1:4">
      <c r="A5886" s="7">
        <f t="shared" si="367"/>
        <v>2939.5</v>
      </c>
      <c r="B5886" s="4">
        <f t="shared" si="366"/>
        <v>0.5777344687335102</v>
      </c>
      <c r="C5886" s="4">
        <f t="shared" si="368"/>
        <v>17.082897010323677</v>
      </c>
      <c r="D5886" s="34">
        <f t="shared" si="369"/>
        <v>0.21445292234191496</v>
      </c>
    </row>
    <row r="5887" spans="1:4">
      <c r="A5887" s="7">
        <f t="shared" si="367"/>
        <v>2940</v>
      </c>
      <c r="B5887" s="4">
        <f t="shared" si="366"/>
        <v>0.57785684650914293</v>
      </c>
      <c r="C5887" s="4">
        <f t="shared" si="368"/>
        <v>17.091803673635852</v>
      </c>
      <c r="D5887" s="34">
        <f t="shared" si="369"/>
        <v>0.21451929334469619</v>
      </c>
    </row>
    <row r="5888" spans="1:4">
      <c r="A5888" s="7">
        <f t="shared" si="367"/>
        <v>2940.5</v>
      </c>
      <c r="B5888" s="4">
        <f t="shared" si="366"/>
        <v>0.57797923377707017</v>
      </c>
      <c r="C5888" s="4">
        <f t="shared" si="368"/>
        <v>17.100714723891738</v>
      </c>
      <c r="D5888" s="34">
        <f t="shared" si="369"/>
        <v>0.21458568776619519</v>
      </c>
    </row>
    <row r="5889" spans="1:4">
      <c r="A5889" s="7">
        <f t="shared" si="367"/>
        <v>2941</v>
      </c>
      <c r="B5889" s="4">
        <f t="shared" si="366"/>
        <v>0.57810163053802821</v>
      </c>
      <c r="C5889" s="4">
        <f t="shared" si="368"/>
        <v>17.109630163252113</v>
      </c>
      <c r="D5889" s="34">
        <f t="shared" si="369"/>
        <v>0.21465210561510284</v>
      </c>
    </row>
    <row r="5890" spans="1:4">
      <c r="A5890" s="7">
        <f t="shared" si="367"/>
        <v>2941.5</v>
      </c>
      <c r="B5890" s="4">
        <f t="shared" si="366"/>
        <v>0.57822403679275292</v>
      </c>
      <c r="C5890" s="4">
        <f t="shared" si="368"/>
        <v>17.118549993878808</v>
      </c>
      <c r="D5890" s="34">
        <f t="shared" si="369"/>
        <v>0.21471854690011341</v>
      </c>
    </row>
    <row r="5891" spans="1:4">
      <c r="A5891" s="7">
        <f t="shared" si="367"/>
        <v>2942</v>
      </c>
      <c r="B5891" s="4">
        <f t="shared" si="366"/>
        <v>0.57834645254198103</v>
      </c>
      <c r="C5891" s="4">
        <f t="shared" si="368"/>
        <v>17.127474217934729</v>
      </c>
      <c r="D5891" s="34">
        <f t="shared" si="369"/>
        <v>0.21478501162992433</v>
      </c>
    </row>
    <row r="5892" spans="1:4">
      <c r="A5892" s="7">
        <f t="shared" si="367"/>
        <v>2942.5</v>
      </c>
      <c r="B5892" s="4">
        <f t="shared" si="366"/>
        <v>0.57846887778644906</v>
      </c>
      <c r="C5892" s="4">
        <f t="shared" si="368"/>
        <v>17.136402837583841</v>
      </c>
      <c r="D5892" s="34">
        <f t="shared" si="369"/>
        <v>0.21485149981323634</v>
      </c>
    </row>
    <row r="5893" spans="1:4">
      <c r="A5893" s="7">
        <f t="shared" si="367"/>
        <v>2943</v>
      </c>
      <c r="B5893" s="4">
        <f t="shared" si="366"/>
        <v>0.57859131252689311</v>
      </c>
      <c r="C5893" s="4">
        <f t="shared" si="368"/>
        <v>17.145335854991178</v>
      </c>
      <c r="D5893" s="34">
        <f t="shared" si="369"/>
        <v>0.21491801145875378</v>
      </c>
    </row>
    <row r="5894" spans="1:4">
      <c r="A5894" s="7">
        <f t="shared" si="367"/>
        <v>2943.5</v>
      </c>
      <c r="B5894" s="4">
        <f t="shared" si="366"/>
        <v>0.57871375676405035</v>
      </c>
      <c r="C5894" s="4">
        <f t="shared" si="368"/>
        <v>17.15427327232284</v>
      </c>
      <c r="D5894" s="34">
        <f t="shared" si="369"/>
        <v>0.21498454657518393</v>
      </c>
    </row>
    <row r="5895" spans="1:4">
      <c r="A5895" s="7">
        <f t="shared" si="367"/>
        <v>2944</v>
      </c>
      <c r="B5895" s="4">
        <f t="shared" si="366"/>
        <v>0.57883621049865686</v>
      </c>
      <c r="C5895" s="4">
        <f t="shared" si="368"/>
        <v>17.163215091745993</v>
      </c>
      <c r="D5895" s="34">
        <f t="shared" si="369"/>
        <v>0.21505110517123774</v>
      </c>
    </row>
    <row r="5896" spans="1:4">
      <c r="A5896" s="7">
        <f t="shared" si="367"/>
        <v>2944.5</v>
      </c>
      <c r="B5896" s="4">
        <f t="shared" si="366"/>
        <v>0.57895867373144938</v>
      </c>
      <c r="C5896" s="4">
        <f t="shared" si="368"/>
        <v>17.17216131542887</v>
      </c>
      <c r="D5896" s="34">
        <f t="shared" si="369"/>
        <v>0.21511768725562938</v>
      </c>
    </row>
    <row r="5897" spans="1:4">
      <c r="A5897" s="7">
        <f t="shared" si="367"/>
        <v>2945</v>
      </c>
      <c r="B5897" s="4">
        <f t="shared" si="366"/>
        <v>0.57908114646316489</v>
      </c>
      <c r="C5897" s="4">
        <f t="shared" si="368"/>
        <v>17.181111945540774</v>
      </c>
      <c r="D5897" s="34">
        <f t="shared" si="369"/>
        <v>0.21518429283707621</v>
      </c>
    </row>
    <row r="5898" spans="1:4">
      <c r="A5898" s="7">
        <f t="shared" si="367"/>
        <v>2945.5</v>
      </c>
      <c r="B5898" s="4">
        <f t="shared" ref="B5898:B5961" si="370">(EXP($B$3*A5898*10^6))-1</f>
        <v>0.57920362869454012</v>
      </c>
      <c r="C5898" s="4">
        <f t="shared" si="368"/>
        <v>17.19006698425207</v>
      </c>
      <c r="D5898" s="34">
        <f t="shared" si="369"/>
        <v>0.21525092192429898</v>
      </c>
    </row>
    <row r="5899" spans="1:4">
      <c r="A5899" s="7">
        <f t="shared" si="367"/>
        <v>2946</v>
      </c>
      <c r="B5899" s="4">
        <f t="shared" si="370"/>
        <v>0.57932612042631182</v>
      </c>
      <c r="C5899" s="4">
        <f t="shared" si="368"/>
        <v>17.199026433734197</v>
      </c>
      <c r="D5899" s="34">
        <f t="shared" si="369"/>
        <v>0.2153175745260219</v>
      </c>
    </row>
    <row r="5900" spans="1:4">
      <c r="A5900" s="7">
        <f t="shared" si="367"/>
        <v>2946.5</v>
      </c>
      <c r="B5900" s="4">
        <f t="shared" si="370"/>
        <v>0.57944862165921696</v>
      </c>
      <c r="C5900" s="4">
        <f t="shared" si="368"/>
        <v>17.207990296159682</v>
      </c>
      <c r="D5900" s="34">
        <f t="shared" si="369"/>
        <v>0.21538425065097269</v>
      </c>
    </row>
    <row r="5901" spans="1:4">
      <c r="A5901" s="7">
        <f t="shared" si="367"/>
        <v>2947</v>
      </c>
      <c r="B5901" s="4">
        <f t="shared" si="370"/>
        <v>0.57957113239399249</v>
      </c>
      <c r="C5901" s="4">
        <f t="shared" si="368"/>
        <v>17.216958573702076</v>
      </c>
      <c r="D5901" s="34">
        <f t="shared" si="369"/>
        <v>0.21545095030788172</v>
      </c>
    </row>
    <row r="5902" spans="1:4">
      <c r="A5902" s="7">
        <f t="shared" ref="A5902:A5965" si="371">A5901+0.5</f>
        <v>2947.5</v>
      </c>
      <c r="B5902" s="4">
        <f t="shared" si="370"/>
        <v>0.57969365263137518</v>
      </c>
      <c r="C5902" s="4">
        <f t="shared" ref="C5902:C5965" si="372">(EXP($B$4*A5902*10^6))-1</f>
        <v>17.225931268536055</v>
      </c>
      <c r="D5902" s="34">
        <f t="shared" ref="D5902:D5965" si="373">(1/137.88)*(C5902/B5902)</f>
        <v>0.21551767350548365</v>
      </c>
    </row>
    <row r="5903" spans="1:4">
      <c r="A5903" s="7">
        <f t="shared" si="371"/>
        <v>2948</v>
      </c>
      <c r="B5903" s="4">
        <f t="shared" si="370"/>
        <v>0.57981618237210242</v>
      </c>
      <c r="C5903" s="4">
        <f t="shared" si="372"/>
        <v>17.234908382837311</v>
      </c>
      <c r="D5903" s="34">
        <f t="shared" si="373"/>
        <v>0.21558442025251551</v>
      </c>
    </row>
    <row r="5904" spans="1:4">
      <c r="A5904" s="7">
        <f t="shared" si="371"/>
        <v>2948.5</v>
      </c>
      <c r="B5904" s="4">
        <f t="shared" si="370"/>
        <v>0.5799387216169114</v>
      </c>
      <c r="C5904" s="4">
        <f t="shared" si="372"/>
        <v>17.243889918782671</v>
      </c>
      <c r="D5904" s="34">
        <f t="shared" si="373"/>
        <v>0.21565119055771853</v>
      </c>
    </row>
    <row r="5905" spans="1:4">
      <c r="A5905" s="7">
        <f t="shared" si="371"/>
        <v>2949</v>
      </c>
      <c r="B5905" s="4">
        <f t="shared" si="370"/>
        <v>0.58006127036653909</v>
      </c>
      <c r="C5905" s="4">
        <f t="shared" si="372"/>
        <v>17.252875878549968</v>
      </c>
      <c r="D5905" s="34">
        <f t="shared" si="373"/>
        <v>0.21571798442983658</v>
      </c>
    </row>
    <row r="5906" spans="1:4">
      <c r="A5906" s="7">
        <f t="shared" si="371"/>
        <v>2949.5</v>
      </c>
      <c r="B5906" s="4">
        <f t="shared" si="370"/>
        <v>0.58018382862172269</v>
      </c>
      <c r="C5906" s="4">
        <f t="shared" si="372"/>
        <v>17.261866264318144</v>
      </c>
      <c r="D5906" s="34">
        <f t="shared" si="373"/>
        <v>0.21578480187761728</v>
      </c>
    </row>
    <row r="5907" spans="1:4">
      <c r="A5907" s="7">
        <f t="shared" si="371"/>
        <v>2950</v>
      </c>
      <c r="B5907" s="4">
        <f t="shared" si="370"/>
        <v>0.58030639638319981</v>
      </c>
      <c r="C5907" s="4">
        <f t="shared" si="372"/>
        <v>17.270861078267231</v>
      </c>
      <c r="D5907" s="34">
        <f t="shared" si="373"/>
        <v>0.21585164290981168</v>
      </c>
    </row>
    <row r="5908" spans="1:4">
      <c r="A5908" s="7">
        <f t="shared" si="371"/>
        <v>2950.5</v>
      </c>
      <c r="B5908" s="4">
        <f t="shared" si="370"/>
        <v>0.58042897365170742</v>
      </c>
      <c r="C5908" s="4">
        <f t="shared" si="372"/>
        <v>17.279860322578283</v>
      </c>
      <c r="D5908" s="34">
        <f t="shared" si="373"/>
        <v>0.21591850753517372</v>
      </c>
    </row>
    <row r="5909" spans="1:4">
      <c r="A5909" s="7">
        <f t="shared" si="371"/>
        <v>2951</v>
      </c>
      <c r="B5909" s="4">
        <f t="shared" si="370"/>
        <v>0.58055156042798339</v>
      </c>
      <c r="C5909" s="4">
        <f t="shared" si="372"/>
        <v>17.288863999433488</v>
      </c>
      <c r="D5909" s="34">
        <f t="shared" si="373"/>
        <v>0.21598539576246126</v>
      </c>
    </row>
    <row r="5910" spans="1:4">
      <c r="A5910" s="7">
        <f t="shared" si="371"/>
        <v>2951.5</v>
      </c>
      <c r="B5910" s="4">
        <f t="shared" si="370"/>
        <v>0.58067415671276468</v>
      </c>
      <c r="C5910" s="4">
        <f t="shared" si="372"/>
        <v>17.297872111016048</v>
      </c>
      <c r="D5910" s="34">
        <f t="shared" si="373"/>
        <v>0.21605230760043492</v>
      </c>
    </row>
    <row r="5911" spans="1:4">
      <c r="A5911" s="7">
        <f t="shared" si="371"/>
        <v>2952</v>
      </c>
      <c r="B5911" s="4">
        <f t="shared" si="370"/>
        <v>0.58079676250678913</v>
      </c>
      <c r="C5911" s="4">
        <f t="shared" si="372"/>
        <v>17.306884659510299</v>
      </c>
      <c r="D5911" s="34">
        <f t="shared" si="373"/>
        <v>0.21611924305785929</v>
      </c>
    </row>
    <row r="5912" spans="1:4">
      <c r="A5912" s="7">
        <f t="shared" si="371"/>
        <v>2952.5</v>
      </c>
      <c r="B5912" s="4">
        <f t="shared" si="370"/>
        <v>0.58091937781079439</v>
      </c>
      <c r="C5912" s="4">
        <f t="shared" si="372"/>
        <v>17.315901647101608</v>
      </c>
      <c r="D5912" s="34">
        <f t="shared" si="373"/>
        <v>0.2161862021435017</v>
      </c>
    </row>
    <row r="5913" spans="1:4">
      <c r="A5913" s="7">
        <f t="shared" si="371"/>
        <v>2953</v>
      </c>
      <c r="B5913" s="4">
        <f t="shared" si="370"/>
        <v>0.58104200262551808</v>
      </c>
      <c r="C5913" s="4">
        <f t="shared" si="372"/>
        <v>17.324923075976447</v>
      </c>
      <c r="D5913" s="34">
        <f t="shared" si="373"/>
        <v>0.21625318486613332</v>
      </c>
    </row>
    <row r="5914" spans="1:4">
      <c r="A5914" s="7">
        <f t="shared" si="371"/>
        <v>2953.5</v>
      </c>
      <c r="B5914" s="4">
        <f t="shared" si="370"/>
        <v>0.58116463695169762</v>
      </c>
      <c r="C5914" s="4">
        <f t="shared" si="372"/>
        <v>17.333948948322345</v>
      </c>
      <c r="D5914" s="34">
        <f t="shared" si="373"/>
        <v>0.21632019123452847</v>
      </c>
    </row>
    <row r="5915" spans="1:4">
      <c r="A5915" s="7">
        <f t="shared" si="371"/>
        <v>2954</v>
      </c>
      <c r="B5915" s="4">
        <f t="shared" si="370"/>
        <v>0.58128728079007108</v>
      </c>
      <c r="C5915" s="4">
        <f t="shared" si="372"/>
        <v>17.342979266327919</v>
      </c>
      <c r="D5915" s="34">
        <f t="shared" si="373"/>
        <v>0.21638722125746471</v>
      </c>
    </row>
    <row r="5916" spans="1:4">
      <c r="A5916" s="7">
        <f t="shared" si="371"/>
        <v>2954.5</v>
      </c>
      <c r="B5916" s="4">
        <f t="shared" si="370"/>
        <v>0.58140993414137609</v>
      </c>
      <c r="C5916" s="4">
        <f t="shared" si="372"/>
        <v>17.352014032182872</v>
      </c>
      <c r="D5916" s="34">
        <f t="shared" si="373"/>
        <v>0.21645427494372332</v>
      </c>
    </row>
    <row r="5917" spans="1:4">
      <c r="A5917" s="7">
        <f t="shared" si="371"/>
        <v>2955</v>
      </c>
      <c r="B5917" s="4">
        <f t="shared" si="370"/>
        <v>0.58153259700635074</v>
      </c>
      <c r="C5917" s="4">
        <f t="shared" si="372"/>
        <v>17.361053248077951</v>
      </c>
      <c r="D5917" s="34">
        <f t="shared" si="373"/>
        <v>0.21652135230208833</v>
      </c>
    </row>
    <row r="5918" spans="1:4">
      <c r="A5918" s="7">
        <f t="shared" si="371"/>
        <v>2955.5</v>
      </c>
      <c r="B5918" s="4">
        <f t="shared" si="370"/>
        <v>0.58165526938573264</v>
      </c>
      <c r="C5918" s="4">
        <f t="shared" si="372"/>
        <v>17.370096916205032</v>
      </c>
      <c r="D5918" s="34">
        <f t="shared" si="373"/>
        <v>0.21658845334134791</v>
      </c>
    </row>
    <row r="5919" spans="1:4">
      <c r="A5919" s="7">
        <f t="shared" si="371"/>
        <v>2956</v>
      </c>
      <c r="B5919" s="4">
        <f t="shared" si="370"/>
        <v>0.58177795128026033</v>
      </c>
      <c r="C5919" s="4">
        <f t="shared" si="372"/>
        <v>17.379145038757034</v>
      </c>
      <c r="D5919" s="34">
        <f t="shared" si="373"/>
        <v>0.21665557807029287</v>
      </c>
    </row>
    <row r="5920" spans="1:4">
      <c r="A5920" s="7">
        <f t="shared" si="371"/>
        <v>2956.5</v>
      </c>
      <c r="B5920" s="4">
        <f t="shared" si="370"/>
        <v>0.58190064269067099</v>
      </c>
      <c r="C5920" s="4">
        <f t="shared" si="372"/>
        <v>17.388197617927968</v>
      </c>
      <c r="D5920" s="34">
        <f t="shared" si="373"/>
        <v>0.21672272649771801</v>
      </c>
    </row>
    <row r="5921" spans="1:4">
      <c r="A5921" s="7">
        <f t="shared" si="371"/>
        <v>2957</v>
      </c>
      <c r="B5921" s="4">
        <f t="shared" si="370"/>
        <v>0.58202334361770358</v>
      </c>
      <c r="C5921" s="4">
        <f t="shared" si="372"/>
        <v>17.397254655912928</v>
      </c>
      <c r="D5921" s="34">
        <f t="shared" si="373"/>
        <v>0.21678989863242087</v>
      </c>
    </row>
    <row r="5922" spans="1:4">
      <c r="A5922" s="7">
        <f t="shared" si="371"/>
        <v>2957.5</v>
      </c>
      <c r="B5922" s="4">
        <f t="shared" si="370"/>
        <v>0.58214605406209596</v>
      </c>
      <c r="C5922" s="4">
        <f t="shared" si="372"/>
        <v>17.406316154908083</v>
      </c>
      <c r="D5922" s="34">
        <f t="shared" si="373"/>
        <v>0.21685709448320284</v>
      </c>
    </row>
    <row r="5923" spans="1:4">
      <c r="A5923" s="7">
        <f t="shared" si="371"/>
        <v>2958</v>
      </c>
      <c r="B5923" s="4">
        <f t="shared" si="370"/>
        <v>0.58226877402458599</v>
      </c>
      <c r="C5923" s="4">
        <f t="shared" si="372"/>
        <v>17.415382117110681</v>
      </c>
      <c r="D5923" s="34">
        <f t="shared" si="373"/>
        <v>0.21692431405886847</v>
      </c>
    </row>
    <row r="5924" spans="1:4">
      <c r="A5924" s="7">
        <f t="shared" si="371"/>
        <v>2958.5</v>
      </c>
      <c r="B5924" s="4">
        <f t="shared" si="370"/>
        <v>0.58239150350591262</v>
      </c>
      <c r="C5924" s="4">
        <f t="shared" si="372"/>
        <v>17.424452544719081</v>
      </c>
      <c r="D5924" s="34">
        <f t="shared" si="373"/>
        <v>0.21699155736822581</v>
      </c>
    </row>
    <row r="5925" spans="1:4">
      <c r="A5925" s="7">
        <f t="shared" si="371"/>
        <v>2959</v>
      </c>
      <c r="B5925" s="4">
        <f t="shared" si="370"/>
        <v>0.5825142425068135</v>
      </c>
      <c r="C5925" s="4">
        <f t="shared" si="372"/>
        <v>17.433527439932668</v>
      </c>
      <c r="D5925" s="34">
        <f t="shared" si="373"/>
        <v>0.21705882442008603</v>
      </c>
    </row>
    <row r="5926" spans="1:4">
      <c r="A5926" s="7">
        <f t="shared" si="371"/>
        <v>2959.5</v>
      </c>
      <c r="B5926" s="4">
        <f t="shared" si="370"/>
        <v>0.58263699102802757</v>
      </c>
      <c r="C5926" s="4">
        <f t="shared" si="372"/>
        <v>17.442606804951978</v>
      </c>
      <c r="D5926" s="34">
        <f t="shared" si="373"/>
        <v>0.217126115223264</v>
      </c>
    </row>
    <row r="5927" spans="1:4">
      <c r="A5927" s="7">
        <f t="shared" si="371"/>
        <v>2960</v>
      </c>
      <c r="B5927" s="4">
        <f t="shared" si="370"/>
        <v>0.58275974907029293</v>
      </c>
      <c r="C5927" s="4">
        <f t="shared" si="372"/>
        <v>17.451690641978569</v>
      </c>
      <c r="D5927" s="34">
        <f t="shared" si="373"/>
        <v>0.21719342978657755</v>
      </c>
    </row>
    <row r="5928" spans="1:4">
      <c r="A5928" s="7">
        <f t="shared" si="371"/>
        <v>2960.5</v>
      </c>
      <c r="B5928" s="4">
        <f t="shared" si="370"/>
        <v>0.58288251663434831</v>
      </c>
      <c r="C5928" s="4">
        <f t="shared" si="372"/>
        <v>17.460778953215137</v>
      </c>
      <c r="D5928" s="34">
        <f t="shared" si="373"/>
        <v>0.2172607681188484</v>
      </c>
    </row>
    <row r="5929" spans="1:4">
      <c r="A5929" s="7">
        <f t="shared" si="371"/>
        <v>2961</v>
      </c>
      <c r="B5929" s="4">
        <f t="shared" si="370"/>
        <v>0.58300529372093202</v>
      </c>
      <c r="C5929" s="4">
        <f t="shared" si="372"/>
        <v>17.469871740865418</v>
      </c>
      <c r="D5929" s="34">
        <f t="shared" si="373"/>
        <v>0.21732813022890121</v>
      </c>
    </row>
    <row r="5930" spans="1:4">
      <c r="A5930" s="7">
        <f t="shared" si="371"/>
        <v>2961.5</v>
      </c>
      <c r="B5930" s="4">
        <f t="shared" si="370"/>
        <v>0.58312808033078301</v>
      </c>
      <c r="C5930" s="4">
        <f t="shared" si="372"/>
        <v>17.47896900713425</v>
      </c>
      <c r="D5930" s="34">
        <f t="shared" si="373"/>
        <v>0.21739551612556401</v>
      </c>
    </row>
    <row r="5931" spans="1:4">
      <c r="A5931" s="7">
        <f t="shared" si="371"/>
        <v>2962</v>
      </c>
      <c r="B5931" s="4">
        <f t="shared" si="370"/>
        <v>0.58325087646463958</v>
      </c>
      <c r="C5931" s="4">
        <f t="shared" si="372"/>
        <v>17.488070754227586</v>
      </c>
      <c r="D5931" s="34">
        <f t="shared" si="373"/>
        <v>0.21746292581766882</v>
      </c>
    </row>
    <row r="5932" spans="1:4">
      <c r="A5932" s="7">
        <f t="shared" si="371"/>
        <v>2962.5</v>
      </c>
      <c r="B5932" s="4">
        <f t="shared" si="370"/>
        <v>0.5833736821232407</v>
      </c>
      <c r="C5932" s="4">
        <f t="shared" si="372"/>
        <v>17.497176984352404</v>
      </c>
      <c r="D5932" s="34">
        <f t="shared" si="373"/>
        <v>0.21753035931405007</v>
      </c>
    </row>
    <row r="5933" spans="1:4">
      <c r="A5933" s="7">
        <f t="shared" si="371"/>
        <v>2963</v>
      </c>
      <c r="B5933" s="4">
        <f t="shared" si="370"/>
        <v>0.58349649730732511</v>
      </c>
      <c r="C5933" s="4">
        <f t="shared" si="372"/>
        <v>17.50628769971684</v>
      </c>
      <c r="D5933" s="34">
        <f t="shared" si="373"/>
        <v>0.21759781662354657</v>
      </c>
    </row>
    <row r="5934" spans="1:4">
      <c r="A5934" s="7">
        <f t="shared" si="371"/>
        <v>2963.5</v>
      </c>
      <c r="B5934" s="4">
        <f t="shared" si="370"/>
        <v>0.58361932201763178</v>
      </c>
      <c r="C5934" s="4">
        <f t="shared" si="372"/>
        <v>17.515402902530049</v>
      </c>
      <c r="D5934" s="34">
        <f t="shared" si="373"/>
        <v>0.21766529775499957</v>
      </c>
    </row>
    <row r="5935" spans="1:4">
      <c r="A5935" s="7">
        <f t="shared" si="371"/>
        <v>2964</v>
      </c>
      <c r="B5935" s="4">
        <f t="shared" si="370"/>
        <v>0.58374215625489967</v>
      </c>
      <c r="C5935" s="4">
        <f t="shared" si="372"/>
        <v>17.524522595002328</v>
      </c>
      <c r="D5935" s="34">
        <f t="shared" si="373"/>
        <v>0.21773280271725437</v>
      </c>
    </row>
    <row r="5936" spans="1:4">
      <c r="A5936" s="7">
        <f t="shared" si="371"/>
        <v>2964.5</v>
      </c>
      <c r="B5936" s="4">
        <f t="shared" si="370"/>
        <v>0.5838650000198673</v>
      </c>
      <c r="C5936" s="4">
        <f t="shared" si="372"/>
        <v>17.533646779345037</v>
      </c>
      <c r="D5936" s="34">
        <f t="shared" si="373"/>
        <v>0.21780033151915962</v>
      </c>
    </row>
    <row r="5937" spans="1:4">
      <c r="A5937" s="7">
        <f t="shared" si="371"/>
        <v>2965</v>
      </c>
      <c r="B5937" s="4">
        <f t="shared" si="370"/>
        <v>0.58398785331327407</v>
      </c>
      <c r="C5937" s="4">
        <f t="shared" si="372"/>
        <v>17.542775457770635</v>
      </c>
      <c r="D5937" s="34">
        <f t="shared" si="373"/>
        <v>0.21786788416956698</v>
      </c>
    </row>
    <row r="5938" spans="1:4">
      <c r="A5938" s="7">
        <f t="shared" si="371"/>
        <v>2965.5</v>
      </c>
      <c r="B5938" s="4">
        <f t="shared" si="370"/>
        <v>0.58411071613585874</v>
      </c>
      <c r="C5938" s="4">
        <f t="shared" si="372"/>
        <v>17.551908632492655</v>
      </c>
      <c r="D5938" s="34">
        <f t="shared" si="373"/>
        <v>0.21793546067733183</v>
      </c>
    </row>
    <row r="5939" spans="1:4">
      <c r="A5939" s="7">
        <f t="shared" si="371"/>
        <v>2966</v>
      </c>
      <c r="B5939" s="4">
        <f t="shared" si="370"/>
        <v>0.58423358848836093</v>
      </c>
      <c r="C5939" s="4">
        <f t="shared" si="372"/>
        <v>17.561046305725739</v>
      </c>
      <c r="D5939" s="34">
        <f t="shared" si="373"/>
        <v>0.21800306105131262</v>
      </c>
    </row>
    <row r="5940" spans="1:4">
      <c r="A5940" s="7">
        <f t="shared" si="371"/>
        <v>2966.5</v>
      </c>
      <c r="B5940" s="4">
        <f t="shared" si="370"/>
        <v>0.58435647037151961</v>
      </c>
      <c r="C5940" s="4">
        <f t="shared" si="372"/>
        <v>17.570188479685605</v>
      </c>
      <c r="D5940" s="34">
        <f t="shared" si="373"/>
        <v>0.21807068530037144</v>
      </c>
    </row>
    <row r="5941" spans="1:4">
      <c r="A5941" s="7">
        <f t="shared" si="371"/>
        <v>2967</v>
      </c>
      <c r="B5941" s="4">
        <f t="shared" si="370"/>
        <v>0.58447936178607374</v>
      </c>
      <c r="C5941" s="4">
        <f t="shared" si="372"/>
        <v>17.579335156589078</v>
      </c>
      <c r="D5941" s="34">
        <f t="shared" si="373"/>
        <v>0.21813833343337388</v>
      </c>
    </row>
    <row r="5942" spans="1:4">
      <c r="A5942" s="7">
        <f t="shared" si="371"/>
        <v>2967.5</v>
      </c>
      <c r="B5942" s="4">
        <f t="shared" si="370"/>
        <v>0.58460226273276295</v>
      </c>
      <c r="C5942" s="4">
        <f t="shared" si="372"/>
        <v>17.588486338654057</v>
      </c>
      <c r="D5942" s="34">
        <f t="shared" si="373"/>
        <v>0.21820600545918856</v>
      </c>
    </row>
    <row r="5943" spans="1:4">
      <c r="A5943" s="7">
        <f t="shared" si="371"/>
        <v>2968</v>
      </c>
      <c r="B5943" s="4">
        <f t="shared" si="370"/>
        <v>0.58472517321232664</v>
      </c>
      <c r="C5943" s="4">
        <f t="shared" si="372"/>
        <v>17.59764202809955</v>
      </c>
      <c r="D5943" s="34">
        <f t="shared" si="373"/>
        <v>0.21827370138668767</v>
      </c>
    </row>
    <row r="5944" spans="1:4">
      <c r="A5944" s="7">
        <f t="shared" si="371"/>
        <v>2968.5</v>
      </c>
      <c r="B5944" s="4">
        <f t="shared" si="370"/>
        <v>0.58484809322550402</v>
      </c>
      <c r="C5944" s="4">
        <f t="shared" si="372"/>
        <v>17.606802227145646</v>
      </c>
      <c r="D5944" s="34">
        <f t="shared" si="373"/>
        <v>0.21834142122474695</v>
      </c>
    </row>
    <row r="5945" spans="1:4">
      <c r="A5945" s="7">
        <f t="shared" si="371"/>
        <v>2969</v>
      </c>
      <c r="B5945" s="4">
        <f t="shared" si="370"/>
        <v>0.5849710227730347</v>
      </c>
      <c r="C5945" s="4">
        <f t="shared" si="372"/>
        <v>17.615966938013532</v>
      </c>
      <c r="D5945" s="34">
        <f t="shared" si="373"/>
        <v>0.2184091649822453</v>
      </c>
    </row>
    <row r="5946" spans="1:4">
      <c r="A5946" s="7">
        <f t="shared" si="371"/>
        <v>2969.5</v>
      </c>
      <c r="B5946" s="4">
        <f t="shared" si="370"/>
        <v>0.5850939618556581</v>
      </c>
      <c r="C5946" s="4">
        <f t="shared" si="372"/>
        <v>17.625136162925493</v>
      </c>
      <c r="D5946" s="34">
        <f t="shared" si="373"/>
        <v>0.21847693266806514</v>
      </c>
    </row>
    <row r="5947" spans="1:4">
      <c r="A5947" s="7">
        <f t="shared" si="371"/>
        <v>2970</v>
      </c>
      <c r="B5947" s="4">
        <f t="shared" si="370"/>
        <v>0.58521691047411406</v>
      </c>
      <c r="C5947" s="4">
        <f t="shared" si="372"/>
        <v>17.634309904104892</v>
      </c>
      <c r="D5947" s="34">
        <f t="shared" si="373"/>
        <v>0.21854472429109212</v>
      </c>
    </row>
    <row r="5948" spans="1:4">
      <c r="A5948" s="7">
        <f t="shared" si="371"/>
        <v>2970.5</v>
      </c>
      <c r="B5948" s="4">
        <f t="shared" si="370"/>
        <v>0.585339868629142</v>
      </c>
      <c r="C5948" s="4">
        <f t="shared" si="372"/>
        <v>17.643488163776222</v>
      </c>
      <c r="D5948" s="34">
        <f t="shared" si="373"/>
        <v>0.2186125398602157</v>
      </c>
    </row>
    <row r="5949" spans="1:4">
      <c r="A5949" s="7">
        <f t="shared" si="371"/>
        <v>2971</v>
      </c>
      <c r="B5949" s="4">
        <f t="shared" si="370"/>
        <v>0.58546283632148177</v>
      </c>
      <c r="C5949" s="4">
        <f t="shared" si="372"/>
        <v>17.652670944165024</v>
      </c>
      <c r="D5949" s="34">
        <f t="shared" si="373"/>
        <v>0.21868037938432813</v>
      </c>
    </row>
    <row r="5950" spans="1:4">
      <c r="A5950" s="7">
        <f t="shared" si="371"/>
        <v>2971.5</v>
      </c>
      <c r="B5950" s="4">
        <f t="shared" si="370"/>
        <v>0.58558581355187322</v>
      </c>
      <c r="C5950" s="4">
        <f t="shared" si="372"/>
        <v>17.661858247497989</v>
      </c>
      <c r="D5950" s="34">
        <f t="shared" si="373"/>
        <v>0.21874824287232575</v>
      </c>
    </row>
    <row r="5951" spans="1:4">
      <c r="A5951" s="7">
        <f t="shared" si="371"/>
        <v>2972</v>
      </c>
      <c r="B5951" s="4">
        <f t="shared" si="370"/>
        <v>0.58570880032105577</v>
      </c>
      <c r="C5951" s="4">
        <f t="shared" si="372"/>
        <v>17.671050076002849</v>
      </c>
      <c r="D5951" s="34">
        <f t="shared" si="373"/>
        <v>0.21881613033310779</v>
      </c>
    </row>
    <row r="5952" spans="1:4">
      <c r="A5952" s="7">
        <f t="shared" si="371"/>
        <v>2972.5</v>
      </c>
      <c r="B5952" s="4">
        <f t="shared" si="370"/>
        <v>0.58583179662976947</v>
      </c>
      <c r="C5952" s="4">
        <f t="shared" si="372"/>
        <v>17.680246431908468</v>
      </c>
      <c r="D5952" s="34">
        <f t="shared" si="373"/>
        <v>0.21888404177557697</v>
      </c>
    </row>
    <row r="5953" spans="1:4">
      <c r="A5953" s="7">
        <f t="shared" si="371"/>
        <v>2973</v>
      </c>
      <c r="B5953" s="4">
        <f t="shared" si="370"/>
        <v>0.58595480247875464</v>
      </c>
      <c r="C5953" s="4">
        <f t="shared" si="372"/>
        <v>17.689447317444817</v>
      </c>
      <c r="D5953" s="34">
        <f t="shared" si="373"/>
        <v>0.21895197720863965</v>
      </c>
    </row>
    <row r="5954" spans="1:4">
      <c r="A5954" s="7">
        <f t="shared" si="371"/>
        <v>2973.5</v>
      </c>
      <c r="B5954" s="4">
        <f t="shared" si="370"/>
        <v>0.58607781786875068</v>
      </c>
      <c r="C5954" s="4">
        <f t="shared" si="372"/>
        <v>17.69865273484292</v>
      </c>
      <c r="D5954" s="34">
        <f t="shared" si="373"/>
        <v>0.21901993664120531</v>
      </c>
    </row>
    <row r="5955" spans="1:4">
      <c r="A5955" s="7">
        <f t="shared" si="371"/>
        <v>2974</v>
      </c>
      <c r="B5955" s="4">
        <f t="shared" si="370"/>
        <v>0.58620084280049811</v>
      </c>
      <c r="C5955" s="4">
        <f t="shared" si="372"/>
        <v>17.707862686334963</v>
      </c>
      <c r="D5955" s="34">
        <f t="shared" si="373"/>
        <v>0.21908792008218722</v>
      </c>
    </row>
    <row r="5956" spans="1:4">
      <c r="A5956" s="7">
        <f t="shared" si="371"/>
        <v>2974.5</v>
      </c>
      <c r="B5956" s="4">
        <f t="shared" si="370"/>
        <v>0.58632387727473678</v>
      </c>
      <c r="C5956" s="4">
        <f t="shared" si="372"/>
        <v>17.717077174154159</v>
      </c>
      <c r="D5956" s="34">
        <f t="shared" si="373"/>
        <v>0.21915592754050142</v>
      </c>
    </row>
    <row r="5957" spans="1:4">
      <c r="A5957" s="7">
        <f t="shared" si="371"/>
        <v>2975</v>
      </c>
      <c r="B5957" s="4">
        <f t="shared" si="370"/>
        <v>0.58644692129220699</v>
      </c>
      <c r="C5957" s="4">
        <f t="shared" si="372"/>
        <v>17.726296200534897</v>
      </c>
      <c r="D5957" s="34">
        <f t="shared" si="373"/>
        <v>0.21922395902506819</v>
      </c>
    </row>
    <row r="5958" spans="1:4">
      <c r="A5958" s="7">
        <f t="shared" si="371"/>
        <v>2975.5</v>
      </c>
      <c r="B5958" s="4">
        <f t="shared" si="370"/>
        <v>0.58656997485364903</v>
      </c>
      <c r="C5958" s="4">
        <f t="shared" si="372"/>
        <v>17.735519767712592</v>
      </c>
      <c r="D5958" s="34">
        <f t="shared" si="373"/>
        <v>0.21929201454481034</v>
      </c>
    </row>
    <row r="5959" spans="1:4">
      <c r="A5959" s="7">
        <f t="shared" si="371"/>
        <v>2976</v>
      </c>
      <c r="B5959" s="4">
        <f t="shared" si="370"/>
        <v>0.58669303795980299</v>
      </c>
      <c r="C5959" s="4">
        <f t="shared" si="372"/>
        <v>17.744747877923821</v>
      </c>
      <c r="D5959" s="34">
        <f t="shared" si="373"/>
        <v>0.2193600941086549</v>
      </c>
    </row>
    <row r="5960" spans="1:4">
      <c r="A5960" s="7">
        <f t="shared" si="371"/>
        <v>2976.5</v>
      </c>
      <c r="B5960" s="4">
        <f t="shared" si="370"/>
        <v>0.58681611061140937</v>
      </c>
      <c r="C5960" s="4">
        <f t="shared" si="372"/>
        <v>17.753980533406232</v>
      </c>
      <c r="D5960" s="34">
        <f t="shared" si="373"/>
        <v>0.21942819772553177</v>
      </c>
    </row>
    <row r="5961" spans="1:4">
      <c r="A5961" s="7">
        <f t="shared" si="371"/>
        <v>2977</v>
      </c>
      <c r="B5961" s="4">
        <f t="shared" si="370"/>
        <v>0.58693919280920848</v>
      </c>
      <c r="C5961" s="4">
        <f t="shared" si="372"/>
        <v>17.763217736398584</v>
      </c>
      <c r="D5961" s="34">
        <f t="shared" si="373"/>
        <v>0.21949632540437461</v>
      </c>
    </row>
    <row r="5962" spans="1:4">
      <c r="A5962" s="7">
        <f t="shared" si="371"/>
        <v>2977.5</v>
      </c>
      <c r="B5962" s="4">
        <f t="shared" ref="B5962:B6025" si="374">(EXP($B$3*A5962*10^6))-1</f>
        <v>0.58706228455394061</v>
      </c>
      <c r="C5962" s="4">
        <f t="shared" si="372"/>
        <v>17.772459489140729</v>
      </c>
      <c r="D5962" s="34">
        <f t="shared" si="373"/>
        <v>0.21956447715412025</v>
      </c>
    </row>
    <row r="5963" spans="1:4">
      <c r="A5963" s="7">
        <f t="shared" si="371"/>
        <v>2978</v>
      </c>
      <c r="B5963" s="4">
        <f t="shared" si="374"/>
        <v>0.58718538584634672</v>
      </c>
      <c r="C5963" s="4">
        <f t="shared" si="372"/>
        <v>17.781705793873634</v>
      </c>
      <c r="D5963" s="34">
        <f t="shared" si="373"/>
        <v>0.21963265298370896</v>
      </c>
    </row>
    <row r="5964" spans="1:4">
      <c r="A5964" s="7">
        <f t="shared" si="371"/>
        <v>2978.5</v>
      </c>
      <c r="B5964" s="4">
        <f t="shared" si="374"/>
        <v>0.58730849668716689</v>
      </c>
      <c r="C5964" s="4">
        <f t="shared" si="372"/>
        <v>17.790956652839366</v>
      </c>
      <c r="D5964" s="34">
        <f t="shared" si="373"/>
        <v>0.21970085290208474</v>
      </c>
    </row>
    <row r="5965" spans="1:4">
      <c r="A5965" s="7">
        <f t="shared" si="371"/>
        <v>2979</v>
      </c>
      <c r="B5965" s="4">
        <f t="shared" si="374"/>
        <v>0.58743161707714209</v>
      </c>
      <c r="C5965" s="4">
        <f t="shared" si="372"/>
        <v>17.800212068281091</v>
      </c>
      <c r="D5965" s="34">
        <f t="shared" si="373"/>
        <v>0.21976907691819453</v>
      </c>
    </row>
    <row r="5966" spans="1:4">
      <c r="A5966" s="7">
        <f t="shared" ref="A5966:A6029" si="375">A5965+0.5</f>
        <v>2979.5</v>
      </c>
      <c r="B5966" s="4">
        <f t="shared" si="374"/>
        <v>0.58755474701701305</v>
      </c>
      <c r="C5966" s="4">
        <f t="shared" ref="C5966:C6029" si="376">(EXP($B$4*A5966*10^6))-1</f>
        <v>17.80947204244309</v>
      </c>
      <c r="D5966" s="34">
        <f t="shared" ref="D5966:D6029" si="377">(1/137.88)*(C5966/B5966)</f>
        <v>0.21983732504098902</v>
      </c>
    </row>
    <row r="5967" spans="1:4">
      <c r="A5967" s="7">
        <f t="shared" si="375"/>
        <v>2980</v>
      </c>
      <c r="B5967" s="4">
        <f t="shared" si="374"/>
        <v>0.58767788650752006</v>
      </c>
      <c r="C5967" s="4">
        <f t="shared" si="376"/>
        <v>17.818736577570739</v>
      </c>
      <c r="D5967" s="34">
        <f t="shared" si="377"/>
        <v>0.21990559727942235</v>
      </c>
    </row>
    <row r="5968" spans="1:4">
      <c r="A5968" s="7">
        <f t="shared" si="375"/>
        <v>2980.5</v>
      </c>
      <c r="B5968" s="4">
        <f t="shared" si="374"/>
        <v>0.58780103554940433</v>
      </c>
      <c r="C5968" s="4">
        <f t="shared" si="376"/>
        <v>17.828005675910525</v>
      </c>
      <c r="D5968" s="34">
        <f t="shared" si="377"/>
        <v>0.2199738936424519</v>
      </c>
    </row>
    <row r="5969" spans="1:4">
      <c r="A5969" s="7">
        <f t="shared" si="375"/>
        <v>2981</v>
      </c>
      <c r="B5969" s="4">
        <f t="shared" si="374"/>
        <v>0.5879241941434068</v>
      </c>
      <c r="C5969" s="4">
        <f t="shared" si="376"/>
        <v>17.83727933971004</v>
      </c>
      <c r="D5969" s="34">
        <f t="shared" si="377"/>
        <v>0.22004221413903846</v>
      </c>
    </row>
    <row r="5970" spans="1:4">
      <c r="A5970" s="7">
        <f t="shared" si="375"/>
        <v>2981.5</v>
      </c>
      <c r="B5970" s="4">
        <f t="shared" si="374"/>
        <v>0.58804736229026777</v>
      </c>
      <c r="C5970" s="4">
        <f t="shared" si="376"/>
        <v>17.846557571217989</v>
      </c>
      <c r="D5970" s="34">
        <f t="shared" si="377"/>
        <v>0.22011055877814661</v>
      </c>
    </row>
    <row r="5971" spans="1:4">
      <c r="A5971" s="7">
        <f t="shared" si="375"/>
        <v>2982</v>
      </c>
      <c r="B5971" s="4">
        <f t="shared" si="374"/>
        <v>0.58817053999072888</v>
      </c>
      <c r="C5971" s="4">
        <f t="shared" si="376"/>
        <v>17.855840372684167</v>
      </c>
      <c r="D5971" s="34">
        <f t="shared" si="377"/>
        <v>0.22017892756874377</v>
      </c>
    </row>
    <row r="5972" spans="1:4">
      <c r="A5972" s="7">
        <f t="shared" si="375"/>
        <v>2982.5</v>
      </c>
      <c r="B5972" s="4">
        <f t="shared" si="374"/>
        <v>0.58829372724553086</v>
      </c>
      <c r="C5972" s="4">
        <f t="shared" si="376"/>
        <v>17.865127746359519</v>
      </c>
      <c r="D5972" s="34">
        <f t="shared" si="377"/>
        <v>0.22024732051980156</v>
      </c>
    </row>
    <row r="5973" spans="1:4">
      <c r="A5973" s="7">
        <f t="shared" si="375"/>
        <v>2983</v>
      </c>
      <c r="B5973" s="4">
        <f t="shared" si="374"/>
        <v>0.58841692405541512</v>
      </c>
      <c r="C5973" s="4">
        <f t="shared" si="376"/>
        <v>17.87441969449603</v>
      </c>
      <c r="D5973" s="34">
        <f t="shared" si="377"/>
        <v>0.22031573764029402</v>
      </c>
    </row>
    <row r="5974" spans="1:4">
      <c r="A5974" s="7">
        <f t="shared" si="375"/>
        <v>2983.5</v>
      </c>
      <c r="B5974" s="4">
        <f t="shared" si="374"/>
        <v>0.58854013042112219</v>
      </c>
      <c r="C5974" s="4">
        <f t="shared" si="376"/>
        <v>17.883716219346873</v>
      </c>
      <c r="D5974" s="34">
        <f t="shared" si="377"/>
        <v>0.22038417893919987</v>
      </c>
    </row>
    <row r="5975" spans="1:4">
      <c r="A5975" s="7">
        <f t="shared" si="375"/>
        <v>2984</v>
      </c>
      <c r="B5975" s="4">
        <f t="shared" si="374"/>
        <v>0.58866334634339346</v>
      </c>
      <c r="C5975" s="4">
        <f t="shared" si="376"/>
        <v>17.893017323166262</v>
      </c>
      <c r="D5975" s="34">
        <f t="shared" si="377"/>
        <v>0.22045264442550019</v>
      </c>
    </row>
    <row r="5976" spans="1:4">
      <c r="A5976" s="7">
        <f t="shared" si="375"/>
        <v>2984.5</v>
      </c>
      <c r="B5976" s="4">
        <f t="shared" si="374"/>
        <v>0.58878657182297078</v>
      </c>
      <c r="C5976" s="4">
        <f t="shared" si="376"/>
        <v>17.902323008209553</v>
      </c>
      <c r="D5976" s="34">
        <f t="shared" si="377"/>
        <v>0.22052113410817969</v>
      </c>
    </row>
    <row r="5977" spans="1:4">
      <c r="A5977" s="7">
        <f t="shared" si="375"/>
        <v>2985</v>
      </c>
      <c r="B5977" s="4">
        <f t="shared" si="374"/>
        <v>0.58890980686059469</v>
      </c>
      <c r="C5977" s="4">
        <f t="shared" si="376"/>
        <v>17.911633276733237</v>
      </c>
      <c r="D5977" s="34">
        <f t="shared" si="377"/>
        <v>0.22058964799622738</v>
      </c>
    </row>
    <row r="5978" spans="1:4">
      <c r="A5978" s="7">
        <f t="shared" si="375"/>
        <v>2985.5</v>
      </c>
      <c r="B5978" s="4">
        <f t="shared" si="374"/>
        <v>0.58903305145700702</v>
      </c>
      <c r="C5978" s="4">
        <f t="shared" si="376"/>
        <v>17.920948130994855</v>
      </c>
      <c r="D5978" s="34">
        <f t="shared" si="377"/>
        <v>0.22065818609863441</v>
      </c>
    </row>
    <row r="5979" spans="1:4">
      <c r="A5979" s="7">
        <f t="shared" si="375"/>
        <v>2986</v>
      </c>
      <c r="B5979" s="4">
        <f t="shared" si="374"/>
        <v>0.58915630561294918</v>
      </c>
      <c r="C5979" s="4">
        <f t="shared" si="376"/>
        <v>17.930267573253133</v>
      </c>
      <c r="D5979" s="34">
        <f t="shared" si="377"/>
        <v>0.22072674842439657</v>
      </c>
    </row>
    <row r="5980" spans="1:4">
      <c r="A5980" s="7">
        <f t="shared" si="375"/>
        <v>2986.5</v>
      </c>
      <c r="B5980" s="4">
        <f t="shared" si="374"/>
        <v>0.58927956932916259</v>
      </c>
      <c r="C5980" s="4">
        <f t="shared" si="376"/>
        <v>17.939591605767827</v>
      </c>
      <c r="D5980" s="34">
        <f t="shared" si="377"/>
        <v>0.220795334982512</v>
      </c>
    </row>
    <row r="5981" spans="1:4">
      <c r="A5981" s="7">
        <f t="shared" si="375"/>
        <v>2987</v>
      </c>
      <c r="B5981" s="4">
        <f t="shared" si="374"/>
        <v>0.58940284260638864</v>
      </c>
      <c r="C5981" s="4">
        <f t="shared" si="376"/>
        <v>17.948920230799896</v>
      </c>
      <c r="D5981" s="34">
        <f t="shared" si="377"/>
        <v>0.2208639457819834</v>
      </c>
    </row>
    <row r="5982" spans="1:4">
      <c r="A5982" s="7">
        <f t="shared" si="375"/>
        <v>2987.5</v>
      </c>
      <c r="B5982" s="4">
        <f t="shared" si="374"/>
        <v>0.58952612544536898</v>
      </c>
      <c r="C5982" s="4">
        <f t="shared" si="376"/>
        <v>17.958253450611327</v>
      </c>
      <c r="D5982" s="34">
        <f t="shared" si="377"/>
        <v>0.22093258083181588</v>
      </c>
    </row>
    <row r="5983" spans="1:4">
      <c r="A5983" s="7">
        <f t="shared" si="375"/>
        <v>2988</v>
      </c>
      <c r="B5983" s="4">
        <f t="shared" si="374"/>
        <v>0.58964941784684544</v>
      </c>
      <c r="C5983" s="4">
        <f t="shared" si="376"/>
        <v>17.967591267465288</v>
      </c>
      <c r="D5983" s="34">
        <f t="shared" si="377"/>
        <v>0.22100124014101874</v>
      </c>
    </row>
    <row r="5984" spans="1:4">
      <c r="A5984" s="7">
        <f t="shared" si="375"/>
        <v>2988.5</v>
      </c>
      <c r="B5984" s="4">
        <f t="shared" si="374"/>
        <v>0.58977271981155988</v>
      </c>
      <c r="C5984" s="4">
        <f t="shared" si="376"/>
        <v>17.976933683626029</v>
      </c>
      <c r="D5984" s="34">
        <f t="shared" si="377"/>
        <v>0.22106992371860432</v>
      </c>
    </row>
    <row r="5985" spans="1:4">
      <c r="A5985" s="7">
        <f t="shared" si="375"/>
        <v>2989</v>
      </c>
      <c r="B5985" s="4">
        <f t="shared" si="374"/>
        <v>0.58989603134025348</v>
      </c>
      <c r="C5985" s="4">
        <f t="shared" si="376"/>
        <v>17.986280701358918</v>
      </c>
      <c r="D5985" s="34">
        <f t="shared" si="377"/>
        <v>0.22113863157358865</v>
      </c>
    </row>
    <row r="5986" spans="1:4">
      <c r="A5986" s="7">
        <f t="shared" si="375"/>
        <v>2989.5</v>
      </c>
      <c r="B5986" s="4">
        <f t="shared" si="374"/>
        <v>0.59001935243366876</v>
      </c>
      <c r="C5986" s="4">
        <f t="shared" si="376"/>
        <v>17.995632322930444</v>
      </c>
      <c r="D5986" s="34">
        <f t="shared" si="377"/>
        <v>0.22120736371499097</v>
      </c>
    </row>
    <row r="5987" spans="1:4">
      <c r="A5987" s="7">
        <f t="shared" si="375"/>
        <v>2990</v>
      </c>
      <c r="B5987" s="4">
        <f t="shared" si="374"/>
        <v>0.59014268309254714</v>
      </c>
      <c r="C5987" s="4">
        <f t="shared" si="376"/>
        <v>18.004988550608211</v>
      </c>
      <c r="D5987" s="34">
        <f t="shared" si="377"/>
        <v>0.22127612015183423</v>
      </c>
    </row>
    <row r="5988" spans="1:4">
      <c r="A5988" s="7">
        <f t="shared" si="375"/>
        <v>2990.5</v>
      </c>
      <c r="B5988" s="4">
        <f t="shared" si="374"/>
        <v>0.59026602331763067</v>
      </c>
      <c r="C5988" s="4">
        <f t="shared" si="376"/>
        <v>18.014349386660939</v>
      </c>
      <c r="D5988" s="34">
        <f t="shared" si="377"/>
        <v>0.22134490089314468</v>
      </c>
    </row>
    <row r="5989" spans="1:4">
      <c r="A5989" s="7">
        <f t="shared" si="375"/>
        <v>2991</v>
      </c>
      <c r="B5989" s="4">
        <f t="shared" si="374"/>
        <v>0.59038937310966166</v>
      </c>
      <c r="C5989" s="4">
        <f t="shared" si="376"/>
        <v>18.023714833358465</v>
      </c>
      <c r="D5989" s="34">
        <f t="shared" si="377"/>
        <v>0.22141370594795193</v>
      </c>
    </row>
    <row r="5990" spans="1:4">
      <c r="A5990" s="7">
        <f t="shared" si="375"/>
        <v>2991.5</v>
      </c>
      <c r="B5990" s="4">
        <f t="shared" si="374"/>
        <v>0.59051273246938174</v>
      </c>
      <c r="C5990" s="4">
        <f t="shared" si="376"/>
        <v>18.033084892971743</v>
      </c>
      <c r="D5990" s="34">
        <f t="shared" si="377"/>
        <v>0.22148253532528928</v>
      </c>
    </row>
    <row r="5991" spans="1:4">
      <c r="A5991" s="7">
        <f t="shared" si="375"/>
        <v>2992</v>
      </c>
      <c r="B5991" s="4">
        <f t="shared" si="374"/>
        <v>0.59063610139753342</v>
      </c>
      <c r="C5991" s="4">
        <f t="shared" si="376"/>
        <v>18.042459567772852</v>
      </c>
      <c r="D5991" s="34">
        <f t="shared" si="377"/>
        <v>0.2215513890341933</v>
      </c>
    </row>
    <row r="5992" spans="1:4">
      <c r="A5992" s="7">
        <f t="shared" si="375"/>
        <v>2992.5</v>
      </c>
      <c r="B5992" s="4">
        <f t="shared" si="374"/>
        <v>0.59075947989485855</v>
      </c>
      <c r="C5992" s="4">
        <f t="shared" si="376"/>
        <v>18.051838860034984</v>
      </c>
      <c r="D5992" s="34">
        <f t="shared" si="377"/>
        <v>0.22162026708370425</v>
      </c>
    </row>
    <row r="5993" spans="1:4">
      <c r="A5993" s="7">
        <f t="shared" si="375"/>
        <v>2993</v>
      </c>
      <c r="B5993" s="4">
        <f t="shared" si="374"/>
        <v>0.59088286796209943</v>
      </c>
      <c r="C5993" s="4">
        <f t="shared" si="376"/>
        <v>18.061222772032448</v>
      </c>
      <c r="D5993" s="34">
        <f t="shared" si="377"/>
        <v>0.22168916948286552</v>
      </c>
    </row>
    <row r="5994" spans="1:4">
      <c r="A5994" s="7">
        <f t="shared" si="375"/>
        <v>2993.5</v>
      </c>
      <c r="B5994" s="4">
        <f t="shared" si="374"/>
        <v>0.59100626559999858</v>
      </c>
      <c r="C5994" s="4">
        <f t="shared" si="376"/>
        <v>18.070611306040686</v>
      </c>
      <c r="D5994" s="34">
        <f t="shared" si="377"/>
        <v>0.22175809624072423</v>
      </c>
    </row>
    <row r="5995" spans="1:4">
      <c r="A5995" s="7">
        <f t="shared" si="375"/>
        <v>2994</v>
      </c>
      <c r="B5995" s="4">
        <f t="shared" si="374"/>
        <v>0.59112967280929807</v>
      </c>
      <c r="C5995" s="4">
        <f t="shared" si="376"/>
        <v>18.080004464336234</v>
      </c>
      <c r="D5995" s="34">
        <f t="shared" si="377"/>
        <v>0.22182704736633077</v>
      </c>
    </row>
    <row r="5996" spans="1:4">
      <c r="A5996" s="7">
        <f t="shared" si="375"/>
        <v>2994.5</v>
      </c>
      <c r="B5996" s="4">
        <f t="shared" si="374"/>
        <v>0.59125308959074041</v>
      </c>
      <c r="C5996" s="4">
        <f t="shared" si="376"/>
        <v>18.089402249196798</v>
      </c>
      <c r="D5996" s="34">
        <f t="shared" si="377"/>
        <v>0.22189602286873936</v>
      </c>
    </row>
    <row r="5997" spans="1:4">
      <c r="A5997" s="7">
        <f t="shared" si="375"/>
        <v>2995</v>
      </c>
      <c r="B5997" s="4">
        <f t="shared" si="374"/>
        <v>0.59137651594506835</v>
      </c>
      <c r="C5997" s="4">
        <f t="shared" si="376"/>
        <v>18.098804662901141</v>
      </c>
      <c r="D5997" s="34">
        <f t="shared" si="377"/>
        <v>0.22196502275700694</v>
      </c>
    </row>
    <row r="5998" spans="1:4">
      <c r="A5998" s="7">
        <f t="shared" si="375"/>
        <v>2995.5</v>
      </c>
      <c r="B5998" s="4">
        <f t="shared" si="374"/>
        <v>0.59149995187302395</v>
      </c>
      <c r="C5998" s="4">
        <f t="shared" si="376"/>
        <v>18.108211707729218</v>
      </c>
      <c r="D5998" s="34">
        <f t="shared" si="377"/>
        <v>0.22203404704019497</v>
      </c>
    </row>
    <row r="5999" spans="1:4">
      <c r="A5999" s="7">
        <f t="shared" si="375"/>
        <v>2996</v>
      </c>
      <c r="B5999" s="4">
        <f t="shared" si="374"/>
        <v>0.59162339737535019</v>
      </c>
      <c r="C5999" s="4">
        <f t="shared" si="376"/>
        <v>18.117623385962045</v>
      </c>
      <c r="D5999" s="34">
        <f t="shared" si="377"/>
        <v>0.22210309572736733</v>
      </c>
    </row>
    <row r="6000" spans="1:4">
      <c r="A6000" s="7">
        <f t="shared" si="375"/>
        <v>2996.5</v>
      </c>
      <c r="B6000" s="4">
        <f t="shared" si="374"/>
        <v>0.59174685245278935</v>
      </c>
      <c r="C6000" s="4">
        <f t="shared" si="376"/>
        <v>18.127039699881784</v>
      </c>
      <c r="D6000" s="34">
        <f t="shared" si="377"/>
        <v>0.222172168827592</v>
      </c>
    </row>
    <row r="6001" spans="1:4">
      <c r="A6001" s="7">
        <f t="shared" si="375"/>
        <v>2997</v>
      </c>
      <c r="B6001" s="4">
        <f t="shared" si="374"/>
        <v>0.5918703171060844</v>
      </c>
      <c r="C6001" s="4">
        <f t="shared" si="376"/>
        <v>18.136460651771756</v>
      </c>
      <c r="D6001" s="34">
        <f t="shared" si="377"/>
        <v>0.22224126634994046</v>
      </c>
    </row>
    <row r="6002" spans="1:4">
      <c r="A6002" s="7">
        <f t="shared" si="375"/>
        <v>2997.5</v>
      </c>
      <c r="B6002" s="4">
        <f t="shared" si="374"/>
        <v>0.59199379133597807</v>
      </c>
      <c r="C6002" s="4">
        <f t="shared" si="376"/>
        <v>18.14588624391634</v>
      </c>
      <c r="D6002" s="34">
        <f t="shared" si="377"/>
        <v>0.22231038830348704</v>
      </c>
    </row>
    <row r="6003" spans="1:4">
      <c r="A6003" s="7">
        <f t="shared" si="375"/>
        <v>2998</v>
      </c>
      <c r="B6003" s="4">
        <f t="shared" si="374"/>
        <v>0.59211727514321311</v>
      </c>
      <c r="C6003" s="4">
        <f t="shared" si="376"/>
        <v>18.155316478601112</v>
      </c>
      <c r="D6003" s="34">
        <f t="shared" si="377"/>
        <v>0.22237953469731053</v>
      </c>
    </row>
    <row r="6004" spans="1:4">
      <c r="A6004" s="7">
        <f t="shared" si="375"/>
        <v>2998.5</v>
      </c>
      <c r="B6004" s="4">
        <f t="shared" si="374"/>
        <v>0.59224076852853247</v>
      </c>
      <c r="C6004" s="4">
        <f t="shared" si="376"/>
        <v>18.164751358112703</v>
      </c>
      <c r="D6004" s="34">
        <f t="shared" si="377"/>
        <v>0.22244870554049209</v>
      </c>
    </row>
    <row r="6005" spans="1:4">
      <c r="A6005" s="7">
        <f t="shared" si="375"/>
        <v>2999</v>
      </c>
      <c r="B6005" s="4">
        <f t="shared" si="374"/>
        <v>0.5923642714926789</v>
      </c>
      <c r="C6005" s="4">
        <f t="shared" si="376"/>
        <v>18.174190884738938</v>
      </c>
      <c r="D6005" s="34">
        <f t="shared" si="377"/>
        <v>0.22251790084211748</v>
      </c>
    </row>
    <row r="6006" spans="1:4">
      <c r="A6006" s="7">
        <f t="shared" si="375"/>
        <v>2999.5</v>
      </c>
      <c r="B6006" s="4">
        <f t="shared" si="374"/>
        <v>0.59248778403639535</v>
      </c>
      <c r="C6006" s="4">
        <f t="shared" si="376"/>
        <v>18.183635060768697</v>
      </c>
      <c r="D6006" s="34">
        <f t="shared" si="377"/>
        <v>0.22258712061127484</v>
      </c>
    </row>
    <row r="6007" spans="1:4">
      <c r="A6007" s="7">
        <f t="shared" si="375"/>
        <v>3000</v>
      </c>
      <c r="B6007" s="4">
        <f t="shared" si="374"/>
        <v>0.59261130616042501</v>
      </c>
      <c r="C6007" s="4">
        <f t="shared" si="376"/>
        <v>18.193083888492062</v>
      </c>
      <c r="D6007" s="34">
        <f t="shared" si="377"/>
        <v>0.22265636485705667</v>
      </c>
    </row>
    <row r="6008" spans="1:4">
      <c r="A6008" s="7">
        <f t="shared" si="375"/>
        <v>3000.5</v>
      </c>
      <c r="B6008" s="4">
        <f t="shared" si="374"/>
        <v>0.59273483786551129</v>
      </c>
      <c r="C6008" s="4">
        <f t="shared" si="376"/>
        <v>18.202537370200194</v>
      </c>
      <c r="D6008" s="34">
        <f t="shared" si="377"/>
        <v>0.2227256335885584</v>
      </c>
    </row>
    <row r="6009" spans="1:4">
      <c r="A6009" s="7">
        <f t="shared" si="375"/>
        <v>3001</v>
      </c>
      <c r="B6009" s="4">
        <f t="shared" si="374"/>
        <v>0.5928583791523967</v>
      </c>
      <c r="C6009" s="4">
        <f t="shared" si="376"/>
        <v>18.211995508185396</v>
      </c>
      <c r="D6009" s="34">
        <f t="shared" si="377"/>
        <v>0.22279492681487936</v>
      </c>
    </row>
    <row r="6010" spans="1:4">
      <c r="A6010" s="7">
        <f t="shared" si="375"/>
        <v>3001.5</v>
      </c>
      <c r="B6010" s="4">
        <f t="shared" si="374"/>
        <v>0.59298193002182487</v>
      </c>
      <c r="C6010" s="4">
        <f t="shared" si="376"/>
        <v>18.221458304741105</v>
      </c>
      <c r="D6010" s="34">
        <f t="shared" si="377"/>
        <v>0.22286424454512202</v>
      </c>
    </row>
    <row r="6011" spans="1:4">
      <c r="A6011" s="7">
        <f t="shared" si="375"/>
        <v>3002</v>
      </c>
      <c r="B6011" s="4">
        <f t="shared" si="374"/>
        <v>0.59310549047453898</v>
      </c>
      <c r="C6011" s="4">
        <f t="shared" si="376"/>
        <v>18.23092576216186</v>
      </c>
      <c r="D6011" s="34">
        <f t="shared" si="377"/>
        <v>0.22293358678839223</v>
      </c>
    </row>
    <row r="6012" spans="1:4">
      <c r="A6012" s="7">
        <f t="shared" si="375"/>
        <v>3002.5</v>
      </c>
      <c r="B6012" s="4">
        <f t="shared" si="374"/>
        <v>0.59322906051128266</v>
      </c>
      <c r="C6012" s="4">
        <f t="shared" si="376"/>
        <v>18.24039788274338</v>
      </c>
      <c r="D6012" s="34">
        <f t="shared" si="377"/>
        <v>0.22300295355379982</v>
      </c>
    </row>
    <row r="6013" spans="1:4">
      <c r="A6013" s="7">
        <f t="shared" si="375"/>
        <v>3003</v>
      </c>
      <c r="B6013" s="4">
        <f t="shared" si="374"/>
        <v>0.59335264013279865</v>
      </c>
      <c r="C6013" s="4">
        <f t="shared" si="376"/>
        <v>18.249874668782478</v>
      </c>
      <c r="D6013" s="34">
        <f t="shared" si="377"/>
        <v>0.2230723448504579</v>
      </c>
    </row>
    <row r="6014" spans="1:4">
      <c r="A6014" s="7">
        <f t="shared" si="375"/>
        <v>3003.5</v>
      </c>
      <c r="B6014" s="4">
        <f t="shared" si="374"/>
        <v>0.59347622933983102</v>
      </c>
      <c r="C6014" s="4">
        <f t="shared" si="376"/>
        <v>18.259356122577106</v>
      </c>
      <c r="D6014" s="34">
        <f t="shared" si="377"/>
        <v>0.22314176068748276</v>
      </c>
    </row>
    <row r="6015" spans="1:4">
      <c r="A6015" s="7">
        <f t="shared" si="375"/>
        <v>3004</v>
      </c>
      <c r="B6015" s="4">
        <f t="shared" si="374"/>
        <v>0.59359982813312295</v>
      </c>
      <c r="C6015" s="4">
        <f t="shared" si="376"/>
        <v>18.268842246426349</v>
      </c>
      <c r="D6015" s="34">
        <f t="shared" si="377"/>
        <v>0.22321120107399461</v>
      </c>
    </row>
    <row r="6016" spans="1:4">
      <c r="A6016" s="7">
        <f t="shared" si="375"/>
        <v>3004.5</v>
      </c>
      <c r="B6016" s="4">
        <f t="shared" si="374"/>
        <v>0.59372343651341808</v>
      </c>
      <c r="C6016" s="4">
        <f t="shared" si="376"/>
        <v>18.278333042630429</v>
      </c>
      <c r="D6016" s="34">
        <f t="shared" si="377"/>
        <v>0.22328066601911695</v>
      </c>
    </row>
    <row r="6017" spans="1:4">
      <c r="A6017" s="7">
        <f t="shared" si="375"/>
        <v>3005</v>
      </c>
      <c r="B6017" s="4">
        <f t="shared" si="374"/>
        <v>0.59384705448146002</v>
      </c>
      <c r="C6017" s="4">
        <f t="shared" si="376"/>
        <v>18.287828513490691</v>
      </c>
      <c r="D6017" s="34">
        <f t="shared" si="377"/>
        <v>0.22335015553197674</v>
      </c>
    </row>
    <row r="6018" spans="1:4">
      <c r="A6018" s="7">
        <f t="shared" si="375"/>
        <v>3005.5</v>
      </c>
      <c r="B6018" s="4">
        <f t="shared" si="374"/>
        <v>0.59397068203799241</v>
      </c>
      <c r="C6018" s="4">
        <f t="shared" si="376"/>
        <v>18.297328661309624</v>
      </c>
      <c r="D6018" s="34">
        <f t="shared" si="377"/>
        <v>0.22341966962170451</v>
      </c>
    </row>
    <row r="6019" spans="1:4">
      <c r="A6019" s="7">
        <f t="shared" si="375"/>
        <v>3006</v>
      </c>
      <c r="B6019" s="4">
        <f t="shared" si="374"/>
        <v>0.59409431918375888</v>
      </c>
      <c r="C6019" s="4">
        <f t="shared" si="376"/>
        <v>18.306833488390836</v>
      </c>
      <c r="D6019" s="34">
        <f t="shared" si="377"/>
        <v>0.22348920829743424</v>
      </c>
    </row>
    <row r="6020" spans="1:4">
      <c r="A6020" s="7">
        <f t="shared" si="375"/>
        <v>3006.5</v>
      </c>
      <c r="B6020" s="4">
        <f t="shared" si="374"/>
        <v>0.59421796591950371</v>
      </c>
      <c r="C6020" s="4">
        <f t="shared" si="376"/>
        <v>18.316342997039104</v>
      </c>
      <c r="D6020" s="34">
        <f t="shared" si="377"/>
        <v>0.22355877156830348</v>
      </c>
    </row>
    <row r="6021" spans="1:4">
      <c r="A6021" s="7">
        <f t="shared" si="375"/>
        <v>3007</v>
      </c>
      <c r="B6021" s="4">
        <f t="shared" si="374"/>
        <v>0.59434162224597031</v>
      </c>
      <c r="C6021" s="4">
        <f t="shared" si="376"/>
        <v>18.325857189560288</v>
      </c>
      <c r="D6021" s="34">
        <f t="shared" si="377"/>
        <v>0.22362835944345311</v>
      </c>
    </row>
    <row r="6022" spans="1:4">
      <c r="A6022" s="7">
        <f t="shared" si="375"/>
        <v>3007.5</v>
      </c>
      <c r="B6022" s="4">
        <f t="shared" si="374"/>
        <v>0.59446528816390254</v>
      </c>
      <c r="C6022" s="4">
        <f t="shared" si="376"/>
        <v>18.335376068261443</v>
      </c>
      <c r="D6022" s="34">
        <f t="shared" si="377"/>
        <v>0.22369797193202795</v>
      </c>
    </row>
    <row r="6023" spans="1:4">
      <c r="A6023" s="7">
        <f t="shared" si="375"/>
        <v>3008</v>
      </c>
      <c r="B6023" s="4">
        <f t="shared" si="374"/>
        <v>0.59458896367404468</v>
      </c>
      <c r="C6023" s="4">
        <f t="shared" si="376"/>
        <v>18.344899635450702</v>
      </c>
      <c r="D6023" s="34">
        <f t="shared" si="377"/>
        <v>0.22376760904317558</v>
      </c>
    </row>
    <row r="6024" spans="1:4">
      <c r="A6024" s="7">
        <f t="shared" si="375"/>
        <v>3008.5</v>
      </c>
      <c r="B6024" s="4">
        <f t="shared" si="374"/>
        <v>0.59471264877714036</v>
      </c>
      <c r="C6024" s="4">
        <f t="shared" si="376"/>
        <v>18.354427893437364</v>
      </c>
      <c r="D6024" s="34">
        <f t="shared" si="377"/>
        <v>0.2238372707860477</v>
      </c>
    </row>
    <row r="6025" spans="1:4">
      <c r="A6025" s="7">
        <f t="shared" si="375"/>
        <v>3009</v>
      </c>
      <c r="B6025" s="4">
        <f t="shared" si="374"/>
        <v>0.59483634347393433</v>
      </c>
      <c r="C6025" s="4">
        <f t="shared" si="376"/>
        <v>18.363960844531888</v>
      </c>
      <c r="D6025" s="34">
        <f t="shared" si="377"/>
        <v>0.22390695716979933</v>
      </c>
    </row>
    <row r="6026" spans="1:4">
      <c r="A6026" s="7">
        <f t="shared" si="375"/>
        <v>3009.5</v>
      </c>
      <c r="B6026" s="4">
        <f t="shared" ref="B6026:B6089" si="378">(EXP($B$3*A6026*10^6))-1</f>
        <v>0.59496004776516997</v>
      </c>
      <c r="C6026" s="4">
        <f t="shared" si="376"/>
        <v>18.373498491045815</v>
      </c>
      <c r="D6026" s="34">
        <f t="shared" si="377"/>
        <v>0.22397666820358886</v>
      </c>
    </row>
    <row r="6027" spans="1:4">
      <c r="A6027" s="7">
        <f t="shared" si="375"/>
        <v>3010</v>
      </c>
      <c r="B6027" s="4">
        <f t="shared" si="378"/>
        <v>0.59508376165159182</v>
      </c>
      <c r="C6027" s="4">
        <f t="shared" si="376"/>
        <v>18.38304083529189</v>
      </c>
      <c r="D6027" s="34">
        <f t="shared" si="377"/>
        <v>0.22404640389657862</v>
      </c>
    </row>
    <row r="6028" spans="1:4">
      <c r="A6028" s="7">
        <f t="shared" si="375"/>
        <v>3010.5</v>
      </c>
      <c r="B6028" s="4">
        <f t="shared" si="378"/>
        <v>0.59520748513394439</v>
      </c>
      <c r="C6028" s="4">
        <f t="shared" si="376"/>
        <v>18.392587879583928</v>
      </c>
      <c r="D6028" s="34">
        <f t="shared" si="377"/>
        <v>0.22411616425793357</v>
      </c>
    </row>
    <row r="6029" spans="1:4">
      <c r="A6029" s="7">
        <f t="shared" si="375"/>
        <v>3011</v>
      </c>
      <c r="B6029" s="4">
        <f t="shared" si="378"/>
        <v>0.5953312182129713</v>
      </c>
      <c r="C6029" s="4">
        <f t="shared" si="376"/>
        <v>18.402139626236941</v>
      </c>
      <c r="D6029" s="34">
        <f t="shared" si="377"/>
        <v>0.22418594929682331</v>
      </c>
    </row>
    <row r="6030" spans="1:4">
      <c r="A6030" s="7">
        <f t="shared" ref="A6030:A6093" si="379">A6029+0.5</f>
        <v>3011.5</v>
      </c>
      <c r="B6030" s="4">
        <f t="shared" si="378"/>
        <v>0.59545496088941774</v>
      </c>
      <c r="C6030" s="4">
        <f t="shared" ref="C6030:C6093" si="380">(EXP($B$4*A6030*10^6))-1</f>
        <v>18.411696077567061</v>
      </c>
      <c r="D6030" s="34">
        <f t="shared" ref="D6030:D6093" si="381">(1/137.88)*(C6030/B6030)</f>
        <v>0.22425575902242006</v>
      </c>
    </row>
    <row r="6031" spans="1:4">
      <c r="A6031" s="7">
        <f t="shared" si="379"/>
        <v>3012</v>
      </c>
      <c r="B6031" s="4">
        <f t="shared" si="378"/>
        <v>0.59557871316402755</v>
      </c>
      <c r="C6031" s="4">
        <f t="shared" si="380"/>
        <v>18.421257235891549</v>
      </c>
      <c r="D6031" s="34">
        <f t="shared" si="381"/>
        <v>0.22432559344389999</v>
      </c>
    </row>
    <row r="6032" spans="1:4">
      <c r="A6032" s="7">
        <f t="shared" si="379"/>
        <v>3012.5</v>
      </c>
      <c r="B6032" s="4">
        <f t="shared" si="378"/>
        <v>0.59570247503754548</v>
      </c>
      <c r="C6032" s="4">
        <f t="shared" si="380"/>
        <v>18.430823103528823</v>
      </c>
      <c r="D6032" s="34">
        <f t="shared" si="381"/>
        <v>0.22439545257044263</v>
      </c>
    </row>
    <row r="6033" spans="1:4">
      <c r="A6033" s="7">
        <f t="shared" si="379"/>
        <v>3013</v>
      </c>
      <c r="B6033" s="4">
        <f t="shared" si="378"/>
        <v>0.59582624651071603</v>
      </c>
      <c r="C6033" s="4">
        <f t="shared" si="380"/>
        <v>18.440393682798437</v>
      </c>
      <c r="D6033" s="34">
        <f t="shared" si="381"/>
        <v>0.22446533641123106</v>
      </c>
    </row>
    <row r="6034" spans="1:4">
      <c r="A6034" s="7">
        <f t="shared" si="379"/>
        <v>3013.5</v>
      </c>
      <c r="B6034" s="4">
        <f t="shared" si="378"/>
        <v>0.59595002758428373</v>
      </c>
      <c r="C6034" s="4">
        <f t="shared" si="380"/>
        <v>18.449968976021093</v>
      </c>
      <c r="D6034" s="34">
        <f t="shared" si="381"/>
        <v>0.22453524497545202</v>
      </c>
    </row>
    <row r="6035" spans="1:4">
      <c r="A6035" s="7">
        <f t="shared" si="379"/>
        <v>3014</v>
      </c>
      <c r="B6035" s="4">
        <f t="shared" si="378"/>
        <v>0.5960738182589933</v>
      </c>
      <c r="C6035" s="4">
        <f t="shared" si="380"/>
        <v>18.459548985518609</v>
      </c>
      <c r="D6035" s="34">
        <f t="shared" si="381"/>
        <v>0.22460517827229526</v>
      </c>
    </row>
    <row r="6036" spans="1:4">
      <c r="A6036" s="7">
        <f t="shared" si="379"/>
        <v>3014.5</v>
      </c>
      <c r="B6036" s="4">
        <f t="shared" si="378"/>
        <v>0.59619761853558928</v>
      </c>
      <c r="C6036" s="4">
        <f t="shared" si="380"/>
        <v>18.469133713613992</v>
      </c>
      <c r="D6036" s="34">
        <f t="shared" si="381"/>
        <v>0.22467513631095481</v>
      </c>
    </row>
    <row r="6037" spans="1:4">
      <c r="A6037" s="7">
        <f t="shared" si="379"/>
        <v>3015</v>
      </c>
      <c r="B6037" s="4">
        <f t="shared" si="378"/>
        <v>0.59632142841481661</v>
      </c>
      <c r="C6037" s="4">
        <f t="shared" si="380"/>
        <v>18.478723162631361</v>
      </c>
      <c r="D6037" s="34">
        <f t="shared" si="381"/>
        <v>0.22474511910062764</v>
      </c>
    </row>
    <row r="6038" spans="1:4">
      <c r="A6038" s="7">
        <f t="shared" si="379"/>
        <v>3015.5</v>
      </c>
      <c r="B6038" s="4">
        <f t="shared" si="378"/>
        <v>0.59644524789742048</v>
      </c>
      <c r="C6038" s="4">
        <f t="shared" si="380"/>
        <v>18.488317334895992</v>
      </c>
      <c r="D6038" s="34">
        <f t="shared" si="381"/>
        <v>0.22481512665051437</v>
      </c>
    </row>
    <row r="6039" spans="1:4">
      <c r="A6039" s="7">
        <f t="shared" si="379"/>
        <v>3016</v>
      </c>
      <c r="B6039" s="4">
        <f t="shared" si="378"/>
        <v>0.59656907698414519</v>
      </c>
      <c r="C6039" s="4">
        <f t="shared" si="380"/>
        <v>18.497916232734298</v>
      </c>
      <c r="D6039" s="34">
        <f t="shared" si="381"/>
        <v>0.22488515896981931</v>
      </c>
    </row>
    <row r="6040" spans="1:4">
      <c r="A6040" s="7">
        <f t="shared" si="379"/>
        <v>3016.5</v>
      </c>
      <c r="B6040" s="4">
        <f t="shared" si="378"/>
        <v>0.5966929156757359</v>
      </c>
      <c r="C6040" s="4">
        <f t="shared" si="380"/>
        <v>18.507519858473845</v>
      </c>
      <c r="D6040" s="34">
        <f t="shared" si="381"/>
        <v>0.22495521606775015</v>
      </c>
    </row>
    <row r="6041" spans="1:4">
      <c r="A6041" s="7">
        <f t="shared" si="379"/>
        <v>3017</v>
      </c>
      <c r="B6041" s="4">
        <f t="shared" si="378"/>
        <v>0.59681676397293781</v>
      </c>
      <c r="C6041" s="4">
        <f t="shared" si="380"/>
        <v>18.517128214443346</v>
      </c>
      <c r="D6041" s="34">
        <f t="shared" si="381"/>
        <v>0.22502529795351811</v>
      </c>
    </row>
    <row r="6042" spans="1:4">
      <c r="A6042" s="7">
        <f t="shared" si="379"/>
        <v>3017.5</v>
      </c>
      <c r="B6042" s="4">
        <f t="shared" si="378"/>
        <v>0.59694062187649566</v>
      </c>
      <c r="C6042" s="4">
        <f t="shared" si="380"/>
        <v>18.526741302972653</v>
      </c>
      <c r="D6042" s="34">
        <f t="shared" si="381"/>
        <v>0.22509540463633804</v>
      </c>
    </row>
    <row r="6043" spans="1:4">
      <c r="A6043" s="7">
        <f t="shared" si="379"/>
        <v>3018</v>
      </c>
      <c r="B6043" s="4">
        <f t="shared" si="378"/>
        <v>0.59706448938715462</v>
      </c>
      <c r="C6043" s="4">
        <f t="shared" si="380"/>
        <v>18.536359126392764</v>
      </c>
      <c r="D6043" s="34">
        <f t="shared" si="381"/>
        <v>0.22516553612542808</v>
      </c>
    </row>
    <row r="6044" spans="1:4">
      <c r="A6044" s="7">
        <f t="shared" si="379"/>
        <v>3018.5</v>
      </c>
      <c r="B6044" s="4">
        <f t="shared" si="378"/>
        <v>0.5971883665056601</v>
      </c>
      <c r="C6044" s="4">
        <f t="shared" si="380"/>
        <v>18.545981687035855</v>
      </c>
      <c r="D6044" s="34">
        <f t="shared" si="381"/>
        <v>0.22523569243001032</v>
      </c>
    </row>
    <row r="6045" spans="1:4">
      <c r="A6045" s="7">
        <f t="shared" si="379"/>
        <v>3019</v>
      </c>
      <c r="B6045" s="4">
        <f t="shared" si="378"/>
        <v>0.59731225323275727</v>
      </c>
      <c r="C6045" s="4">
        <f t="shared" si="380"/>
        <v>18.5556089872352</v>
      </c>
      <c r="D6045" s="34">
        <f t="shared" si="381"/>
        <v>0.22530587355930981</v>
      </c>
    </row>
    <row r="6046" spans="1:4">
      <c r="A6046" s="7">
        <f t="shared" si="379"/>
        <v>3019.5</v>
      </c>
      <c r="B6046" s="4">
        <f t="shared" si="378"/>
        <v>0.59743614956919133</v>
      </c>
      <c r="C6046" s="4">
        <f t="shared" si="380"/>
        <v>18.565241029325279</v>
      </c>
      <c r="D6046" s="34">
        <f t="shared" si="381"/>
        <v>0.22537607952255581</v>
      </c>
    </row>
    <row r="6047" spans="1:4">
      <c r="A6047" s="7">
        <f t="shared" si="379"/>
        <v>3020</v>
      </c>
      <c r="B6047" s="4">
        <f t="shared" si="378"/>
        <v>0.59756005551570768</v>
      </c>
      <c r="C6047" s="4">
        <f t="shared" si="380"/>
        <v>18.574877815641663</v>
      </c>
      <c r="D6047" s="34">
        <f t="shared" si="381"/>
        <v>0.22544631032898038</v>
      </c>
    </row>
    <row r="6048" spans="1:4">
      <c r="A6048" s="7">
        <f t="shared" si="379"/>
        <v>3020.5</v>
      </c>
      <c r="B6048" s="4">
        <f t="shared" si="378"/>
        <v>0.59768397107305171</v>
      </c>
      <c r="C6048" s="4">
        <f t="shared" si="380"/>
        <v>18.584519348521113</v>
      </c>
      <c r="D6048" s="34">
        <f t="shared" si="381"/>
        <v>0.22551656598781961</v>
      </c>
    </row>
    <row r="6049" spans="1:4">
      <c r="A6049" s="7">
        <f t="shared" si="379"/>
        <v>3021</v>
      </c>
      <c r="B6049" s="4">
        <f t="shared" si="378"/>
        <v>0.59780789624196884</v>
      </c>
      <c r="C6049" s="4">
        <f t="shared" si="380"/>
        <v>18.59416563030155</v>
      </c>
      <c r="D6049" s="34">
        <f t="shared" si="381"/>
        <v>0.22558684650831329</v>
      </c>
    </row>
    <row r="6050" spans="1:4">
      <c r="A6050" s="7">
        <f t="shared" si="379"/>
        <v>3021.5</v>
      </c>
      <c r="B6050" s="4">
        <f t="shared" si="378"/>
        <v>0.59793183102320469</v>
      </c>
      <c r="C6050" s="4">
        <f t="shared" si="380"/>
        <v>18.603816663321993</v>
      </c>
      <c r="D6050" s="34">
        <f t="shared" si="381"/>
        <v>0.22565715189970398</v>
      </c>
    </row>
    <row r="6051" spans="1:4">
      <c r="A6051" s="7">
        <f t="shared" si="379"/>
        <v>3022</v>
      </c>
      <c r="B6051" s="4">
        <f t="shared" si="378"/>
        <v>0.59805577541750488</v>
      </c>
      <c r="C6051" s="4">
        <f t="shared" si="380"/>
        <v>18.613472449922682</v>
      </c>
      <c r="D6051" s="34">
        <f t="shared" si="381"/>
        <v>0.22572748217123867</v>
      </c>
    </row>
    <row r="6052" spans="1:4">
      <c r="A6052" s="7">
        <f t="shared" si="379"/>
        <v>3022.5</v>
      </c>
      <c r="B6052" s="4">
        <f t="shared" si="378"/>
        <v>0.59817972942561504</v>
      </c>
      <c r="C6052" s="4">
        <f t="shared" si="380"/>
        <v>18.623132992444944</v>
      </c>
      <c r="D6052" s="34">
        <f t="shared" si="381"/>
        <v>0.22579783733216707</v>
      </c>
    </row>
    <row r="6053" spans="1:4">
      <c r="A6053" s="7">
        <f t="shared" si="379"/>
        <v>3023</v>
      </c>
      <c r="B6053" s="4">
        <f t="shared" si="378"/>
        <v>0.59830369304828057</v>
      </c>
      <c r="C6053" s="4">
        <f t="shared" si="380"/>
        <v>18.632798293231314</v>
      </c>
      <c r="D6053" s="34">
        <f t="shared" si="381"/>
        <v>0.22586821739174329</v>
      </c>
    </row>
    <row r="6054" spans="1:4">
      <c r="A6054" s="7">
        <f t="shared" si="379"/>
        <v>3023.5</v>
      </c>
      <c r="B6054" s="4">
        <f t="shared" si="378"/>
        <v>0.59842766628624777</v>
      </c>
      <c r="C6054" s="4">
        <f t="shared" si="380"/>
        <v>18.642468354625446</v>
      </c>
      <c r="D6054" s="34">
        <f t="shared" si="381"/>
        <v>0.22593862235922418</v>
      </c>
    </row>
    <row r="6055" spans="1:4">
      <c r="A6055" s="7">
        <f t="shared" si="379"/>
        <v>3024</v>
      </c>
      <c r="B6055" s="4">
        <f t="shared" si="378"/>
        <v>0.59855164914026182</v>
      </c>
      <c r="C6055" s="4">
        <f t="shared" si="380"/>
        <v>18.652143178972167</v>
      </c>
      <c r="D6055" s="34">
        <f t="shared" si="381"/>
        <v>0.2260090522438708</v>
      </c>
    </row>
    <row r="6056" spans="1:4">
      <c r="A6056" s="7">
        <f t="shared" si="379"/>
        <v>3024.5</v>
      </c>
      <c r="B6056" s="4">
        <f t="shared" si="378"/>
        <v>0.59867564161106923</v>
      </c>
      <c r="C6056" s="4">
        <f t="shared" si="380"/>
        <v>18.661822768617444</v>
      </c>
      <c r="D6056" s="34">
        <f t="shared" si="381"/>
        <v>0.22607950705494714</v>
      </c>
    </row>
    <row r="6057" spans="1:4">
      <c r="A6057" s="7">
        <f t="shared" si="379"/>
        <v>3025</v>
      </c>
      <c r="B6057" s="4">
        <f t="shared" si="378"/>
        <v>0.59879964369941541</v>
      </c>
      <c r="C6057" s="4">
        <f t="shared" si="380"/>
        <v>18.671507125908409</v>
      </c>
      <c r="D6057" s="34">
        <f t="shared" si="381"/>
        <v>0.22614998680172124</v>
      </c>
    </row>
    <row r="6058" spans="1:4">
      <c r="A6058" s="7">
        <f t="shared" si="379"/>
        <v>3025.5</v>
      </c>
      <c r="B6058" s="4">
        <f t="shared" si="378"/>
        <v>0.59892365540604686</v>
      </c>
      <c r="C6058" s="4">
        <f t="shared" si="380"/>
        <v>18.68119625319336</v>
      </c>
      <c r="D6058" s="34">
        <f t="shared" si="381"/>
        <v>0.22622049149346449</v>
      </c>
    </row>
    <row r="6059" spans="1:4">
      <c r="A6059" s="7">
        <f t="shared" si="379"/>
        <v>3026</v>
      </c>
      <c r="B6059" s="4">
        <f t="shared" si="378"/>
        <v>0.599047676731709</v>
      </c>
      <c r="C6059" s="4">
        <f t="shared" si="380"/>
        <v>18.690890152821709</v>
      </c>
      <c r="D6059" s="34">
        <f t="shared" si="381"/>
        <v>0.22629102113945165</v>
      </c>
    </row>
    <row r="6060" spans="1:4">
      <c r="A6060" s="7">
        <f t="shared" si="379"/>
        <v>3026.5</v>
      </c>
      <c r="B6060" s="4">
        <f t="shared" si="378"/>
        <v>0.59917170767714856</v>
      </c>
      <c r="C6060" s="4">
        <f t="shared" si="380"/>
        <v>18.700588827144085</v>
      </c>
      <c r="D6060" s="34">
        <f t="shared" si="381"/>
        <v>0.22636157574896135</v>
      </c>
    </row>
    <row r="6061" spans="1:4">
      <c r="A6061" s="7">
        <f t="shared" si="379"/>
        <v>3027</v>
      </c>
      <c r="B6061" s="4">
        <f t="shared" si="378"/>
        <v>0.59929574824311116</v>
      </c>
      <c r="C6061" s="4">
        <f t="shared" si="380"/>
        <v>18.710292278512235</v>
      </c>
      <c r="D6061" s="34">
        <f t="shared" si="381"/>
        <v>0.22643215533127573</v>
      </c>
    </row>
    <row r="6062" spans="1:4">
      <c r="A6062" s="7">
        <f t="shared" si="379"/>
        <v>3027.5</v>
      </c>
      <c r="B6062" s="4">
        <f t="shared" si="378"/>
        <v>0.59941979843034332</v>
      </c>
      <c r="C6062" s="4">
        <f t="shared" si="380"/>
        <v>18.720000509279075</v>
      </c>
      <c r="D6062" s="34">
        <f t="shared" si="381"/>
        <v>0.22650275989568025</v>
      </c>
    </row>
    <row r="6063" spans="1:4">
      <c r="A6063" s="7">
        <f t="shared" si="379"/>
        <v>3028</v>
      </c>
      <c r="B6063" s="4">
        <f t="shared" si="378"/>
        <v>0.59954385823959155</v>
      </c>
      <c r="C6063" s="4">
        <f t="shared" si="380"/>
        <v>18.729713521798683</v>
      </c>
      <c r="D6063" s="34">
        <f t="shared" si="381"/>
        <v>0.22657338945146405</v>
      </c>
    </row>
    <row r="6064" spans="1:4">
      <c r="A6064" s="7">
        <f t="shared" si="379"/>
        <v>3028.5</v>
      </c>
      <c r="B6064" s="4">
        <f t="shared" si="378"/>
        <v>0.59966792767160171</v>
      </c>
      <c r="C6064" s="4">
        <f t="shared" si="380"/>
        <v>18.739431318426291</v>
      </c>
      <c r="D6064" s="34">
        <f t="shared" si="381"/>
        <v>0.22664404400791999</v>
      </c>
    </row>
    <row r="6065" spans="1:4">
      <c r="A6065" s="7">
        <f t="shared" si="379"/>
        <v>3029</v>
      </c>
      <c r="B6065" s="4">
        <f t="shared" si="378"/>
        <v>0.5997920067271203</v>
      </c>
      <c r="C6065" s="4">
        <f t="shared" si="380"/>
        <v>18.749153901518284</v>
      </c>
      <c r="D6065" s="34">
        <f t="shared" si="381"/>
        <v>0.22671472357434413</v>
      </c>
    </row>
    <row r="6066" spans="1:4">
      <c r="A6066" s="7">
        <f t="shared" si="379"/>
        <v>3029.5</v>
      </c>
      <c r="B6066" s="4">
        <f t="shared" si="378"/>
        <v>0.59991609540689406</v>
      </c>
      <c r="C6066" s="4">
        <f t="shared" si="380"/>
        <v>18.758881273432248</v>
      </c>
      <c r="D6066" s="34">
        <f t="shared" si="381"/>
        <v>0.22678542816003666</v>
      </c>
    </row>
    <row r="6067" spans="1:4">
      <c r="A6067" s="7">
        <f t="shared" si="379"/>
        <v>3030</v>
      </c>
      <c r="B6067" s="4">
        <f t="shared" si="378"/>
        <v>0.60004019371166928</v>
      </c>
      <c r="C6067" s="4">
        <f t="shared" si="380"/>
        <v>18.768613436526859</v>
      </c>
      <c r="D6067" s="34">
        <f t="shared" si="381"/>
        <v>0.22685615777430054</v>
      </c>
    </row>
    <row r="6068" spans="1:4">
      <c r="A6068" s="7">
        <f t="shared" si="379"/>
        <v>3030.5</v>
      </c>
      <c r="B6068" s="4">
        <f t="shared" si="378"/>
        <v>0.60016430164219225</v>
      </c>
      <c r="C6068" s="4">
        <f t="shared" si="380"/>
        <v>18.778350393162032</v>
      </c>
      <c r="D6068" s="34">
        <f t="shared" si="381"/>
        <v>0.22692691242644325</v>
      </c>
    </row>
    <row r="6069" spans="1:4">
      <c r="A6069" s="7">
        <f t="shared" si="379"/>
        <v>3031</v>
      </c>
      <c r="B6069" s="4">
        <f t="shared" si="378"/>
        <v>0.60028841919921017</v>
      </c>
      <c r="C6069" s="4">
        <f t="shared" si="380"/>
        <v>18.78809214569878</v>
      </c>
      <c r="D6069" s="34">
        <f t="shared" si="381"/>
        <v>0.22699769212577478</v>
      </c>
    </row>
    <row r="6070" spans="1:4">
      <c r="A6070" s="7">
        <f t="shared" si="379"/>
        <v>3031.5</v>
      </c>
      <c r="B6070" s="4">
        <f t="shared" si="378"/>
        <v>0.60041254638346953</v>
      </c>
      <c r="C6070" s="4">
        <f t="shared" si="380"/>
        <v>18.797838696499319</v>
      </c>
      <c r="D6070" s="34">
        <f t="shared" si="381"/>
        <v>0.22706849688160946</v>
      </c>
    </row>
    <row r="6071" spans="1:4">
      <c r="A6071" s="7">
        <f t="shared" si="379"/>
        <v>3032</v>
      </c>
      <c r="B6071" s="4">
        <f t="shared" si="378"/>
        <v>0.60053668319571707</v>
      </c>
      <c r="C6071" s="4">
        <f t="shared" si="380"/>
        <v>18.807590047927011</v>
      </c>
      <c r="D6071" s="34">
        <f t="shared" si="381"/>
        <v>0.22713932670326489</v>
      </c>
    </row>
    <row r="6072" spans="1:4">
      <c r="A6072" s="7">
        <f t="shared" si="379"/>
        <v>3032.5</v>
      </c>
      <c r="B6072" s="4">
        <f t="shared" si="378"/>
        <v>0.60066082963669931</v>
      </c>
      <c r="C6072" s="4">
        <f t="shared" si="380"/>
        <v>18.817346202346382</v>
      </c>
      <c r="D6072" s="34">
        <f t="shared" si="381"/>
        <v>0.22721018160006232</v>
      </c>
    </row>
    <row r="6073" spans="1:4">
      <c r="A6073" s="7">
        <f t="shared" si="379"/>
        <v>3033</v>
      </c>
      <c r="B6073" s="4">
        <f t="shared" si="378"/>
        <v>0.60078498570716321</v>
      </c>
      <c r="C6073" s="4">
        <f t="shared" si="380"/>
        <v>18.827107162123152</v>
      </c>
      <c r="D6073" s="34">
        <f t="shared" si="381"/>
        <v>0.2272810615813268</v>
      </c>
    </row>
    <row r="6074" spans="1:4">
      <c r="A6074" s="7">
        <f t="shared" si="379"/>
        <v>3033.5</v>
      </c>
      <c r="B6074" s="4">
        <f t="shared" si="378"/>
        <v>0.60090915140785617</v>
      </c>
      <c r="C6074" s="4">
        <f t="shared" si="380"/>
        <v>18.836872929624146</v>
      </c>
      <c r="D6074" s="34">
        <f t="shared" si="381"/>
        <v>0.2273519666563861</v>
      </c>
    </row>
    <row r="6075" spans="1:4">
      <c r="A6075" s="7">
        <f t="shared" si="379"/>
        <v>3034</v>
      </c>
      <c r="B6075" s="4">
        <f t="shared" si="378"/>
        <v>0.60103332673952448</v>
      </c>
      <c r="C6075" s="4">
        <f t="shared" si="380"/>
        <v>18.846643507217429</v>
      </c>
      <c r="D6075" s="34">
        <f t="shared" si="381"/>
        <v>0.2274228968345729</v>
      </c>
    </row>
    <row r="6076" spans="1:4">
      <c r="A6076" s="7">
        <f t="shared" si="379"/>
        <v>3034.5</v>
      </c>
      <c r="B6076" s="4">
        <f t="shared" si="378"/>
        <v>0.60115751170291554</v>
      </c>
      <c r="C6076" s="4">
        <f t="shared" si="380"/>
        <v>18.856418897272157</v>
      </c>
      <c r="D6076" s="34">
        <f t="shared" si="381"/>
        <v>0.22749385212522208</v>
      </c>
    </row>
    <row r="6077" spans="1:4">
      <c r="A6077" s="7">
        <f t="shared" si="379"/>
        <v>3035</v>
      </c>
      <c r="B6077" s="4">
        <f t="shared" si="378"/>
        <v>0.60128170629877631</v>
      </c>
      <c r="C6077" s="4">
        <f t="shared" si="380"/>
        <v>18.866199102158713</v>
      </c>
      <c r="D6077" s="34">
        <f t="shared" si="381"/>
        <v>0.22756483253767307</v>
      </c>
    </row>
    <row r="6078" spans="1:4">
      <c r="A6078" s="7">
        <f t="shared" si="379"/>
        <v>3035.5</v>
      </c>
      <c r="B6078" s="4">
        <f t="shared" si="378"/>
        <v>0.60140591052785419</v>
      </c>
      <c r="C6078" s="4">
        <f t="shared" si="380"/>
        <v>18.875984124248621</v>
      </c>
      <c r="D6078" s="34">
        <f t="shared" si="381"/>
        <v>0.22763583808126844</v>
      </c>
    </row>
    <row r="6079" spans="1:4">
      <c r="A6079" s="7">
        <f t="shared" si="379"/>
        <v>3036</v>
      </c>
      <c r="B6079" s="4">
        <f t="shared" si="378"/>
        <v>0.60153012439089615</v>
      </c>
      <c r="C6079" s="4">
        <f t="shared" si="380"/>
        <v>18.885773965914574</v>
      </c>
      <c r="D6079" s="34">
        <f t="shared" si="381"/>
        <v>0.2277068687653544</v>
      </c>
    </row>
    <row r="6080" spans="1:4">
      <c r="A6080" s="7">
        <f t="shared" si="379"/>
        <v>3036.5</v>
      </c>
      <c r="B6080" s="4">
        <f t="shared" si="378"/>
        <v>0.60165434788864935</v>
      </c>
      <c r="C6080" s="4">
        <f t="shared" si="380"/>
        <v>18.895568629530437</v>
      </c>
      <c r="D6080" s="34">
        <f t="shared" si="381"/>
        <v>0.22777792459928095</v>
      </c>
    </row>
    <row r="6081" spans="1:4">
      <c r="A6081" s="7">
        <f t="shared" si="379"/>
        <v>3037</v>
      </c>
      <c r="B6081" s="4">
        <f t="shared" si="378"/>
        <v>0.60177858102186144</v>
      </c>
      <c r="C6081" s="4">
        <f t="shared" si="380"/>
        <v>18.905368117471241</v>
      </c>
      <c r="D6081" s="34">
        <f t="shared" si="381"/>
        <v>0.22784900559240123</v>
      </c>
    </row>
    <row r="6082" spans="1:4">
      <c r="A6082" s="7">
        <f t="shared" si="379"/>
        <v>3037.5</v>
      </c>
      <c r="B6082" s="4">
        <f t="shared" si="378"/>
        <v>0.60190282379127957</v>
      </c>
      <c r="C6082" s="4">
        <f t="shared" si="380"/>
        <v>18.915172432113202</v>
      </c>
      <c r="D6082" s="34">
        <f t="shared" si="381"/>
        <v>0.22792011175407251</v>
      </c>
    </row>
    <row r="6083" spans="1:4">
      <c r="A6083" s="7">
        <f t="shared" si="379"/>
        <v>3038</v>
      </c>
      <c r="B6083" s="4">
        <f t="shared" si="378"/>
        <v>0.60202707619765117</v>
      </c>
      <c r="C6083" s="4">
        <f t="shared" si="380"/>
        <v>18.924981575833662</v>
      </c>
      <c r="D6083" s="34">
        <f t="shared" si="381"/>
        <v>0.22799124309365498</v>
      </c>
    </row>
    <row r="6084" spans="1:4">
      <c r="A6084" s="7">
        <f t="shared" si="379"/>
        <v>3038.5</v>
      </c>
      <c r="B6084" s="4">
        <f t="shared" si="378"/>
        <v>0.60215133824172384</v>
      </c>
      <c r="C6084" s="4">
        <f t="shared" si="380"/>
        <v>18.934795551011195</v>
      </c>
      <c r="D6084" s="34">
        <f t="shared" si="381"/>
        <v>0.22806239962051311</v>
      </c>
    </row>
    <row r="6085" spans="1:4">
      <c r="A6085" s="7">
        <f t="shared" si="379"/>
        <v>3039</v>
      </c>
      <c r="B6085" s="4">
        <f t="shared" si="378"/>
        <v>0.60227560992424523</v>
      </c>
      <c r="C6085" s="4">
        <f t="shared" si="380"/>
        <v>18.944614360025511</v>
      </c>
      <c r="D6085" s="34">
        <f t="shared" si="381"/>
        <v>0.22813358134401457</v>
      </c>
    </row>
    <row r="6086" spans="1:4">
      <c r="A6086" s="7">
        <f t="shared" si="379"/>
        <v>3039.5</v>
      </c>
      <c r="B6086" s="4">
        <f t="shared" si="378"/>
        <v>0.60239989124596272</v>
      </c>
      <c r="C6086" s="4">
        <f t="shared" si="380"/>
        <v>18.954438005257494</v>
      </c>
      <c r="D6086" s="34">
        <f t="shared" si="381"/>
        <v>0.22820478827353063</v>
      </c>
    </row>
    <row r="6087" spans="1:4">
      <c r="A6087" s="7">
        <f t="shared" si="379"/>
        <v>3040</v>
      </c>
      <c r="B6087" s="4">
        <f t="shared" si="378"/>
        <v>0.60252418220762394</v>
      </c>
      <c r="C6087" s="4">
        <f t="shared" si="380"/>
        <v>18.964266489089205</v>
      </c>
      <c r="D6087" s="34">
        <f t="shared" si="381"/>
        <v>0.22827602041843637</v>
      </c>
    </row>
    <row r="6088" spans="1:4">
      <c r="A6088" s="7">
        <f t="shared" si="379"/>
        <v>3040.5</v>
      </c>
      <c r="B6088" s="4">
        <f t="shared" si="378"/>
        <v>0.60264848280997674</v>
      </c>
      <c r="C6088" s="4">
        <f t="shared" si="380"/>
        <v>18.97409981390388</v>
      </c>
      <c r="D6088" s="34">
        <f t="shared" si="381"/>
        <v>0.22834727778811012</v>
      </c>
    </row>
    <row r="6089" spans="1:4">
      <c r="A6089" s="7">
        <f t="shared" si="379"/>
        <v>3041</v>
      </c>
      <c r="B6089" s="4">
        <f t="shared" si="378"/>
        <v>0.60277279305376918</v>
      </c>
      <c r="C6089" s="4">
        <f t="shared" si="380"/>
        <v>18.983937982085919</v>
      </c>
      <c r="D6089" s="34">
        <f t="shared" si="381"/>
        <v>0.22841856039193389</v>
      </c>
    </row>
    <row r="6090" spans="1:4">
      <c r="A6090" s="7">
        <f t="shared" si="379"/>
        <v>3041.5</v>
      </c>
      <c r="B6090" s="4">
        <f t="shared" ref="B6090:B6153" si="382">(EXP($B$3*A6090*10^6))-1</f>
        <v>0.60289711293974868</v>
      </c>
      <c r="C6090" s="4">
        <f t="shared" si="380"/>
        <v>18.993780996020927</v>
      </c>
      <c r="D6090" s="34">
        <f t="shared" si="381"/>
        <v>0.22848986823929376</v>
      </c>
    </row>
    <row r="6091" spans="1:4">
      <c r="A6091" s="7">
        <f t="shared" si="379"/>
        <v>3042</v>
      </c>
      <c r="B6091" s="4">
        <f t="shared" si="382"/>
        <v>0.60302144246866307</v>
      </c>
      <c r="C6091" s="4">
        <f t="shared" si="380"/>
        <v>19.003628858095631</v>
      </c>
      <c r="D6091" s="34">
        <f t="shared" si="381"/>
        <v>0.22856120133957869</v>
      </c>
    </row>
    <row r="6092" spans="1:4">
      <c r="A6092" s="7">
        <f t="shared" si="379"/>
        <v>3042.5</v>
      </c>
      <c r="B6092" s="4">
        <f t="shared" si="382"/>
        <v>0.60314578164126087</v>
      </c>
      <c r="C6092" s="4">
        <f t="shared" si="380"/>
        <v>19.013481570697998</v>
      </c>
      <c r="D6092" s="34">
        <f t="shared" si="381"/>
        <v>0.22863255970218177</v>
      </c>
    </row>
    <row r="6093" spans="1:4">
      <c r="A6093" s="7">
        <f t="shared" si="379"/>
        <v>3043</v>
      </c>
      <c r="B6093" s="4">
        <f t="shared" si="382"/>
        <v>0.6032701304582897</v>
      </c>
      <c r="C6093" s="4">
        <f t="shared" si="380"/>
        <v>19.02333913621711</v>
      </c>
      <c r="D6093" s="34">
        <f t="shared" si="381"/>
        <v>0.22870394333649932</v>
      </c>
    </row>
    <row r="6094" spans="1:4">
      <c r="A6094" s="7">
        <f t="shared" ref="A6094:A6157" si="383">A6093+0.5</f>
        <v>3043.5</v>
      </c>
      <c r="B6094" s="4">
        <f t="shared" si="382"/>
        <v>0.60339448892049763</v>
      </c>
      <c r="C6094" s="4">
        <f t="shared" ref="C6094:C6157" si="384">(EXP($B$4*A6094*10^6))-1</f>
        <v>19.03320155704326</v>
      </c>
      <c r="D6094" s="34">
        <f t="shared" ref="D6094:D6157" si="385">(1/137.88)*(C6094/B6094)</f>
        <v>0.22877535225193146</v>
      </c>
    </row>
    <row r="6095" spans="1:4">
      <c r="A6095" s="7">
        <f t="shared" si="383"/>
        <v>3044</v>
      </c>
      <c r="B6095" s="4">
        <f t="shared" si="382"/>
        <v>0.60351885702863273</v>
      </c>
      <c r="C6095" s="4">
        <f t="shared" si="384"/>
        <v>19.043068835567915</v>
      </c>
      <c r="D6095" s="34">
        <f t="shared" si="385"/>
        <v>0.22884678645788203</v>
      </c>
    </row>
    <row r="6096" spans="1:4">
      <c r="A6096" s="7">
        <f t="shared" si="383"/>
        <v>3044.5</v>
      </c>
      <c r="B6096" s="4">
        <f t="shared" si="382"/>
        <v>0.60364323478344351</v>
      </c>
      <c r="C6096" s="4">
        <f t="shared" si="384"/>
        <v>19.052940974183706</v>
      </c>
      <c r="D6096" s="34">
        <f t="shared" si="385"/>
        <v>0.22891824596375798</v>
      </c>
    </row>
    <row r="6097" spans="1:4">
      <c r="A6097" s="7">
        <f t="shared" si="383"/>
        <v>3045</v>
      </c>
      <c r="B6097" s="4">
        <f t="shared" si="382"/>
        <v>0.60376762218567803</v>
      </c>
      <c r="C6097" s="4">
        <f t="shared" si="384"/>
        <v>19.062817975284478</v>
      </c>
      <c r="D6097" s="34">
        <f t="shared" si="385"/>
        <v>0.22898973077897067</v>
      </c>
    </row>
    <row r="6098" spans="1:4">
      <c r="A6098" s="7">
        <f t="shared" si="383"/>
        <v>3045.5</v>
      </c>
      <c r="B6098" s="4">
        <f t="shared" si="382"/>
        <v>0.6038920192360846</v>
      </c>
      <c r="C6098" s="4">
        <f t="shared" si="384"/>
        <v>19.072699841265194</v>
      </c>
      <c r="D6098" s="34">
        <f t="shared" si="385"/>
        <v>0.22906124091293409</v>
      </c>
    </row>
    <row r="6099" spans="1:4">
      <c r="A6099" s="7">
        <f t="shared" si="383"/>
        <v>3046</v>
      </c>
      <c r="B6099" s="4">
        <f t="shared" si="382"/>
        <v>0.60401642593541149</v>
      </c>
      <c r="C6099" s="4">
        <f t="shared" si="384"/>
        <v>19.082586574522068</v>
      </c>
      <c r="D6099" s="34">
        <f t="shared" si="385"/>
        <v>0.22913277637506685</v>
      </c>
    </row>
    <row r="6100" spans="1:4">
      <c r="A6100" s="7">
        <f t="shared" si="383"/>
        <v>3046.5</v>
      </c>
      <c r="B6100" s="4">
        <f t="shared" si="382"/>
        <v>0.60414084228440723</v>
      </c>
      <c r="C6100" s="4">
        <f t="shared" si="384"/>
        <v>19.092478177452428</v>
      </c>
      <c r="D6100" s="34">
        <f t="shared" si="385"/>
        <v>0.22920433717479022</v>
      </c>
    </row>
    <row r="6101" spans="1:4">
      <c r="A6101" s="7">
        <f t="shared" si="383"/>
        <v>3047</v>
      </c>
      <c r="B6101" s="4">
        <f t="shared" si="382"/>
        <v>0.60426526828382032</v>
      </c>
      <c r="C6101" s="4">
        <f t="shared" si="384"/>
        <v>19.102374652454834</v>
      </c>
      <c r="D6101" s="34">
        <f t="shared" si="385"/>
        <v>0.2292759233215298</v>
      </c>
    </row>
    <row r="6102" spans="1:4">
      <c r="A6102" s="7">
        <f t="shared" si="383"/>
        <v>3047.5</v>
      </c>
      <c r="B6102" s="4">
        <f t="shared" si="382"/>
        <v>0.60438970393439928</v>
      </c>
      <c r="C6102" s="4">
        <f t="shared" si="384"/>
        <v>19.112276001929004</v>
      </c>
      <c r="D6102" s="34">
        <f t="shared" si="385"/>
        <v>0.22934753482471443</v>
      </c>
    </row>
    <row r="6103" spans="1:4">
      <c r="A6103" s="7">
        <f t="shared" si="383"/>
        <v>3048</v>
      </c>
      <c r="B6103" s="4">
        <f t="shared" si="382"/>
        <v>0.60451414923689284</v>
      </c>
      <c r="C6103" s="4">
        <f t="shared" si="384"/>
        <v>19.122182228275832</v>
      </c>
      <c r="D6103" s="34">
        <f t="shared" si="385"/>
        <v>0.22941917169377654</v>
      </c>
    </row>
    <row r="6104" spans="1:4">
      <c r="A6104" s="7">
        <f t="shared" si="383"/>
        <v>3048.5</v>
      </c>
      <c r="B6104" s="4">
        <f t="shared" si="382"/>
        <v>0.60463860419204929</v>
      </c>
      <c r="C6104" s="4">
        <f t="shared" si="384"/>
        <v>19.132093333897423</v>
      </c>
      <c r="D6104" s="34">
        <f t="shared" si="385"/>
        <v>0.22949083393815267</v>
      </c>
    </row>
    <row r="6105" spans="1:4">
      <c r="A6105" s="7">
        <f t="shared" si="383"/>
        <v>3049</v>
      </c>
      <c r="B6105" s="4">
        <f t="shared" si="382"/>
        <v>0.60476306880061759</v>
      </c>
      <c r="C6105" s="4">
        <f t="shared" si="384"/>
        <v>19.142009321197012</v>
      </c>
      <c r="D6105" s="34">
        <f t="shared" si="385"/>
        <v>0.22956252156728205</v>
      </c>
    </row>
    <row r="6106" spans="1:4">
      <c r="A6106" s="7">
        <f t="shared" si="383"/>
        <v>3049.5</v>
      </c>
      <c r="B6106" s="4">
        <f t="shared" si="382"/>
        <v>0.60488754306334647</v>
      </c>
      <c r="C6106" s="4">
        <f t="shared" si="384"/>
        <v>19.151930192579076</v>
      </c>
      <c r="D6106" s="34">
        <f t="shared" si="385"/>
        <v>0.22963423459060842</v>
      </c>
    </row>
    <row r="6107" spans="1:4">
      <c r="A6107" s="7">
        <f t="shared" si="383"/>
        <v>3050</v>
      </c>
      <c r="B6107" s="4">
        <f t="shared" si="382"/>
        <v>0.60501202698098488</v>
      </c>
      <c r="C6107" s="4">
        <f t="shared" si="384"/>
        <v>19.161855950449247</v>
      </c>
      <c r="D6107" s="34">
        <f t="shared" si="385"/>
        <v>0.22970597301757867</v>
      </c>
    </row>
    <row r="6108" spans="1:4">
      <c r="A6108" s="7">
        <f t="shared" si="383"/>
        <v>3050.5</v>
      </c>
      <c r="B6108" s="4">
        <f t="shared" si="382"/>
        <v>0.60513652055428158</v>
      </c>
      <c r="C6108" s="4">
        <f t="shared" si="384"/>
        <v>19.17178659721435</v>
      </c>
      <c r="D6108" s="34">
        <f t="shared" si="385"/>
        <v>0.22977773685764352</v>
      </c>
    </row>
    <row r="6109" spans="1:4">
      <c r="A6109" s="7">
        <f t="shared" si="383"/>
        <v>3051</v>
      </c>
      <c r="B6109" s="4">
        <f t="shared" si="382"/>
        <v>0.6052610237839855</v>
      </c>
      <c r="C6109" s="4">
        <f t="shared" si="384"/>
        <v>19.181722135282381</v>
      </c>
      <c r="D6109" s="34">
        <f t="shared" si="385"/>
        <v>0.22984952612025708</v>
      </c>
    </row>
    <row r="6110" spans="1:4">
      <c r="A6110" s="7">
        <f t="shared" si="383"/>
        <v>3051.5</v>
      </c>
      <c r="B6110" s="4">
        <f t="shared" si="382"/>
        <v>0.60538553667084583</v>
      </c>
      <c r="C6110" s="4">
        <f t="shared" si="384"/>
        <v>19.191662567062544</v>
      </c>
      <c r="D6110" s="34">
        <f t="shared" si="385"/>
        <v>0.22992134081487725</v>
      </c>
    </row>
    <row r="6111" spans="1:4">
      <c r="A6111" s="7">
        <f t="shared" si="383"/>
        <v>3052</v>
      </c>
      <c r="B6111" s="4">
        <f t="shared" si="382"/>
        <v>0.6055100592156113</v>
      </c>
      <c r="C6111" s="4">
        <f t="shared" si="384"/>
        <v>19.201607894965214</v>
      </c>
      <c r="D6111" s="34">
        <f t="shared" si="385"/>
        <v>0.22999318095096569</v>
      </c>
    </row>
    <row r="6112" spans="1:4">
      <c r="A6112" s="7">
        <f t="shared" si="383"/>
        <v>3052.5</v>
      </c>
      <c r="B6112" s="4">
        <f t="shared" si="382"/>
        <v>0.60563459141903131</v>
      </c>
      <c r="C6112" s="4">
        <f t="shared" si="384"/>
        <v>19.211558121401957</v>
      </c>
      <c r="D6112" s="34">
        <f t="shared" si="385"/>
        <v>0.23006504653798726</v>
      </c>
    </row>
    <row r="6113" spans="1:4">
      <c r="A6113" s="7">
        <f t="shared" si="383"/>
        <v>3053</v>
      </c>
      <c r="B6113" s="4">
        <f t="shared" si="382"/>
        <v>0.60575913328185504</v>
      </c>
      <c r="C6113" s="4">
        <f t="shared" si="384"/>
        <v>19.221513248785516</v>
      </c>
      <c r="D6113" s="34">
        <f t="shared" si="385"/>
        <v>0.23013693758541065</v>
      </c>
    </row>
    <row r="6114" spans="1:4">
      <c r="A6114" s="7">
        <f t="shared" si="383"/>
        <v>3053.5</v>
      </c>
      <c r="B6114" s="4">
        <f t="shared" si="382"/>
        <v>0.60588368480483146</v>
      </c>
      <c r="C6114" s="4">
        <f t="shared" si="384"/>
        <v>19.231473279529869</v>
      </c>
      <c r="D6114" s="34">
        <f t="shared" si="385"/>
        <v>0.23020885410270869</v>
      </c>
    </row>
    <row r="6115" spans="1:4">
      <c r="A6115" s="7">
        <f t="shared" si="383"/>
        <v>3054</v>
      </c>
      <c r="B6115" s="4">
        <f t="shared" si="382"/>
        <v>0.60600824598870995</v>
      </c>
      <c r="C6115" s="4">
        <f t="shared" si="384"/>
        <v>19.241438216050106</v>
      </c>
      <c r="D6115" s="34">
        <f t="shared" si="385"/>
        <v>0.23028079609935689</v>
      </c>
    </row>
    <row r="6116" spans="1:4">
      <c r="A6116" s="7">
        <f t="shared" si="383"/>
        <v>3054.5</v>
      </c>
      <c r="B6116" s="4">
        <f t="shared" si="382"/>
        <v>0.60613281683424014</v>
      </c>
      <c r="C6116" s="4">
        <f t="shared" si="384"/>
        <v>19.251408060762586</v>
      </c>
      <c r="D6116" s="34">
        <f t="shared" si="385"/>
        <v>0.23035276358483517</v>
      </c>
    </row>
    <row r="6117" spans="1:4">
      <c r="A6117" s="7">
        <f t="shared" si="383"/>
        <v>3055</v>
      </c>
      <c r="B6117" s="4">
        <f t="shared" si="382"/>
        <v>0.60625739734217121</v>
      </c>
      <c r="C6117" s="4">
        <f t="shared" si="384"/>
        <v>19.261382816084794</v>
      </c>
      <c r="D6117" s="34">
        <f t="shared" si="385"/>
        <v>0.2304247565686266</v>
      </c>
    </row>
    <row r="6118" spans="1:4">
      <c r="A6118" s="7">
        <f t="shared" si="383"/>
        <v>3055.5</v>
      </c>
      <c r="B6118" s="4">
        <f t="shared" si="382"/>
        <v>0.60638198751325278</v>
      </c>
      <c r="C6118" s="4">
        <f t="shared" si="384"/>
        <v>19.271362484435439</v>
      </c>
      <c r="D6118" s="34">
        <f t="shared" si="385"/>
        <v>0.2304967750602181</v>
      </c>
    </row>
    <row r="6119" spans="1:4">
      <c r="A6119" s="7">
        <f t="shared" si="383"/>
        <v>3056</v>
      </c>
      <c r="B6119" s="4">
        <f t="shared" si="382"/>
        <v>0.60650658734823404</v>
      </c>
      <c r="C6119" s="4">
        <f t="shared" si="384"/>
        <v>19.281347068234421</v>
      </c>
      <c r="D6119" s="34">
        <f t="shared" si="385"/>
        <v>0.23056881906910037</v>
      </c>
    </row>
    <row r="6120" spans="1:4">
      <c r="A6120" s="7">
        <f t="shared" si="383"/>
        <v>3056.5</v>
      </c>
      <c r="B6120" s="4">
        <f t="shared" si="382"/>
        <v>0.60663119684786504</v>
      </c>
      <c r="C6120" s="4">
        <f t="shared" si="384"/>
        <v>19.291336569902811</v>
      </c>
      <c r="D6120" s="34">
        <f t="shared" si="385"/>
        <v>0.2306408886047672</v>
      </c>
    </row>
    <row r="6121" spans="1:4">
      <c r="A6121" s="7">
        <f t="shared" si="383"/>
        <v>3057</v>
      </c>
      <c r="B6121" s="4">
        <f t="shared" si="382"/>
        <v>0.60675581601289497</v>
      </c>
      <c r="C6121" s="4">
        <f t="shared" si="384"/>
        <v>19.301330991862915</v>
      </c>
      <c r="D6121" s="34">
        <f t="shared" si="385"/>
        <v>0.23071298367671692</v>
      </c>
    </row>
    <row r="6122" spans="1:4">
      <c r="A6122" s="7">
        <f t="shared" si="383"/>
        <v>3057.5</v>
      </c>
      <c r="B6122" s="4">
        <f t="shared" si="382"/>
        <v>0.60688044484407389</v>
      </c>
      <c r="C6122" s="4">
        <f t="shared" si="384"/>
        <v>19.31133033653817</v>
      </c>
      <c r="D6122" s="34">
        <f t="shared" si="385"/>
        <v>0.2307851042944504</v>
      </c>
    </row>
    <row r="6123" spans="1:4">
      <c r="A6123" s="7">
        <f t="shared" si="383"/>
        <v>3058</v>
      </c>
      <c r="B6123" s="4">
        <f t="shared" si="382"/>
        <v>0.60700508334215142</v>
      </c>
      <c r="C6123" s="4">
        <f t="shared" si="384"/>
        <v>19.321334606353275</v>
      </c>
      <c r="D6123" s="34">
        <f t="shared" si="385"/>
        <v>0.23085725046747321</v>
      </c>
    </row>
    <row r="6124" spans="1:4">
      <c r="A6124" s="7">
        <f t="shared" si="383"/>
        <v>3058.5</v>
      </c>
      <c r="B6124" s="4">
        <f t="shared" si="382"/>
        <v>0.60712973150787719</v>
      </c>
      <c r="C6124" s="4">
        <f t="shared" si="384"/>
        <v>19.331343803734054</v>
      </c>
      <c r="D6124" s="34">
        <f t="shared" si="385"/>
        <v>0.23092942220529369</v>
      </c>
    </row>
    <row r="6125" spans="1:4">
      <c r="A6125" s="7">
        <f t="shared" si="383"/>
        <v>3059</v>
      </c>
      <c r="B6125" s="4">
        <f t="shared" si="382"/>
        <v>0.60725438934200171</v>
      </c>
      <c r="C6125" s="4">
        <f t="shared" si="384"/>
        <v>19.341357931107591</v>
      </c>
      <c r="D6125" s="34">
        <f t="shared" si="385"/>
        <v>0.23100161951742437</v>
      </c>
    </row>
    <row r="6126" spans="1:4">
      <c r="A6126" s="7">
        <f t="shared" si="383"/>
        <v>3059.5</v>
      </c>
      <c r="B6126" s="4">
        <f t="shared" si="382"/>
        <v>0.60737905684527393</v>
      </c>
      <c r="C6126" s="4">
        <f t="shared" si="384"/>
        <v>19.351376990902121</v>
      </c>
      <c r="D6126" s="34">
        <f t="shared" si="385"/>
        <v>0.23107384241338139</v>
      </c>
    </row>
    <row r="6127" spans="1:4">
      <c r="A6127" s="7">
        <f t="shared" si="383"/>
        <v>3060</v>
      </c>
      <c r="B6127" s="4">
        <f t="shared" si="382"/>
        <v>0.6075037340184446</v>
      </c>
      <c r="C6127" s="4">
        <f t="shared" si="384"/>
        <v>19.361400985547096</v>
      </c>
      <c r="D6127" s="34">
        <f t="shared" si="385"/>
        <v>0.23114609090268423</v>
      </c>
    </row>
    <row r="6128" spans="1:4">
      <c r="A6128" s="7">
        <f t="shared" si="383"/>
        <v>3060.5</v>
      </c>
      <c r="B6128" s="4">
        <f t="shared" si="382"/>
        <v>0.60762842086226354</v>
      </c>
      <c r="C6128" s="4">
        <f t="shared" si="384"/>
        <v>19.371429917473161</v>
      </c>
      <c r="D6128" s="34">
        <f t="shared" si="385"/>
        <v>0.23121836499485629</v>
      </c>
    </row>
    <row r="6129" spans="1:4">
      <c r="A6129" s="7">
        <f t="shared" si="383"/>
        <v>3061</v>
      </c>
      <c r="B6129" s="4">
        <f t="shared" si="382"/>
        <v>0.60775311737748106</v>
      </c>
      <c r="C6129" s="4">
        <f t="shared" si="384"/>
        <v>19.381463789112132</v>
      </c>
      <c r="D6129" s="34">
        <f t="shared" si="385"/>
        <v>0.23129066469942422</v>
      </c>
    </row>
    <row r="6130" spans="1:4">
      <c r="A6130" s="7">
        <f t="shared" si="383"/>
        <v>3061.5</v>
      </c>
      <c r="B6130" s="4">
        <f t="shared" si="382"/>
        <v>0.60787782356484699</v>
      </c>
      <c r="C6130" s="4">
        <f t="shared" si="384"/>
        <v>19.391502602897074</v>
      </c>
      <c r="D6130" s="34">
        <f t="shared" si="385"/>
        <v>0.23136299002591901</v>
      </c>
    </row>
    <row r="6131" spans="1:4">
      <c r="A6131" s="7">
        <f t="shared" si="383"/>
        <v>3062</v>
      </c>
      <c r="B6131" s="4">
        <f t="shared" si="382"/>
        <v>0.60800253942511162</v>
      </c>
      <c r="C6131" s="4">
        <f t="shared" si="384"/>
        <v>19.401546361262209</v>
      </c>
      <c r="D6131" s="34">
        <f t="shared" si="385"/>
        <v>0.23143534098387475</v>
      </c>
    </row>
    <row r="6132" spans="1:4">
      <c r="A6132" s="7">
        <f t="shared" si="383"/>
        <v>3062.5</v>
      </c>
      <c r="B6132" s="4">
        <f t="shared" si="382"/>
        <v>0.60812726495902525</v>
      </c>
      <c r="C6132" s="4">
        <f t="shared" si="384"/>
        <v>19.411595066642974</v>
      </c>
      <c r="D6132" s="34">
        <f t="shared" si="385"/>
        <v>0.2315077175828294</v>
      </c>
    </row>
    <row r="6133" spans="1:4">
      <c r="A6133" s="7">
        <f t="shared" si="383"/>
        <v>3063</v>
      </c>
      <c r="B6133" s="4">
        <f t="shared" si="382"/>
        <v>0.60825200016733838</v>
      </c>
      <c r="C6133" s="4">
        <f t="shared" si="384"/>
        <v>19.421648721476004</v>
      </c>
      <c r="D6133" s="34">
        <f t="shared" si="385"/>
        <v>0.23158011983232438</v>
      </c>
    </row>
    <row r="6134" spans="1:4">
      <c r="A6134" s="7">
        <f t="shared" si="383"/>
        <v>3063.5</v>
      </c>
      <c r="B6134" s="4">
        <f t="shared" si="382"/>
        <v>0.6083767450508013</v>
      </c>
      <c r="C6134" s="4">
        <f t="shared" si="384"/>
        <v>19.431707328199131</v>
      </c>
      <c r="D6134" s="34">
        <f t="shared" si="385"/>
        <v>0.23165254774190505</v>
      </c>
    </row>
    <row r="6135" spans="1:4">
      <c r="A6135" s="7">
        <f t="shared" si="383"/>
        <v>3064</v>
      </c>
      <c r="B6135" s="4">
        <f t="shared" si="382"/>
        <v>0.60850149961016475</v>
      </c>
      <c r="C6135" s="4">
        <f t="shared" si="384"/>
        <v>19.441770889251394</v>
      </c>
      <c r="D6135" s="34">
        <f t="shared" si="385"/>
        <v>0.23172500132112014</v>
      </c>
    </row>
    <row r="6136" spans="1:4">
      <c r="A6136" s="7">
        <f t="shared" si="383"/>
        <v>3064.5</v>
      </c>
      <c r="B6136" s="4">
        <f t="shared" si="382"/>
        <v>0.60862626384617857</v>
      </c>
      <c r="C6136" s="4">
        <f t="shared" si="384"/>
        <v>19.451839407073024</v>
      </c>
      <c r="D6136" s="34">
        <f t="shared" si="385"/>
        <v>0.23179748057952235</v>
      </c>
    </row>
    <row r="6137" spans="1:4">
      <c r="A6137" s="7">
        <f t="shared" si="383"/>
        <v>3065</v>
      </c>
      <c r="B6137" s="4">
        <f t="shared" si="382"/>
        <v>0.60875103775959394</v>
      </c>
      <c r="C6137" s="4">
        <f t="shared" si="384"/>
        <v>19.461912884105455</v>
      </c>
      <c r="D6137" s="34">
        <f t="shared" si="385"/>
        <v>0.23186998552666768</v>
      </c>
    </row>
    <row r="6138" spans="1:4">
      <c r="A6138" s="7">
        <f t="shared" si="383"/>
        <v>3065.5</v>
      </c>
      <c r="B6138" s="4">
        <f t="shared" si="382"/>
        <v>0.60887582135116136</v>
      </c>
      <c r="C6138" s="4">
        <f t="shared" si="384"/>
        <v>19.47199132279135</v>
      </c>
      <c r="D6138" s="34">
        <f t="shared" si="385"/>
        <v>0.23194251617211623</v>
      </c>
    </row>
    <row r="6139" spans="1:4">
      <c r="A6139" s="7">
        <f t="shared" si="383"/>
        <v>3066</v>
      </c>
      <c r="B6139" s="4">
        <f t="shared" si="382"/>
        <v>0.60900061462163135</v>
      </c>
      <c r="C6139" s="4">
        <f t="shared" si="384"/>
        <v>19.48207472557452</v>
      </c>
      <c r="D6139" s="34">
        <f t="shared" si="385"/>
        <v>0.23201507252543122</v>
      </c>
    </row>
    <row r="6140" spans="1:4">
      <c r="A6140" s="7">
        <f t="shared" si="383"/>
        <v>3066.5</v>
      </c>
      <c r="B6140" s="4">
        <f t="shared" si="382"/>
        <v>0.60912541757175465</v>
      </c>
      <c r="C6140" s="4">
        <f t="shared" si="384"/>
        <v>19.49216309490005</v>
      </c>
      <c r="D6140" s="34">
        <f t="shared" si="385"/>
        <v>0.23208765459618022</v>
      </c>
    </row>
    <row r="6141" spans="1:4">
      <c r="A6141" s="7">
        <f t="shared" si="383"/>
        <v>3067</v>
      </c>
      <c r="B6141" s="4">
        <f t="shared" si="382"/>
        <v>0.60925023020228242</v>
      </c>
      <c r="C6141" s="4">
        <f t="shared" si="384"/>
        <v>19.502256433214161</v>
      </c>
      <c r="D6141" s="34">
        <f t="shared" si="385"/>
        <v>0.23216026239393367</v>
      </c>
    </row>
    <row r="6142" spans="1:4">
      <c r="A6142" s="7">
        <f t="shared" si="383"/>
        <v>3067.5</v>
      </c>
      <c r="B6142" s="4">
        <f t="shared" si="382"/>
        <v>0.60937505251396518</v>
      </c>
      <c r="C6142" s="4">
        <f t="shared" si="384"/>
        <v>19.512354742964312</v>
      </c>
      <c r="D6142" s="34">
        <f t="shared" si="385"/>
        <v>0.23223289592826618</v>
      </c>
    </row>
    <row r="6143" spans="1:4">
      <c r="A6143" s="7">
        <f t="shared" si="383"/>
        <v>3068</v>
      </c>
      <c r="B6143" s="4">
        <f t="shared" si="382"/>
        <v>0.60949988450755388</v>
      </c>
      <c r="C6143" s="4">
        <f t="shared" si="384"/>
        <v>19.522458026599192</v>
      </c>
      <c r="D6143" s="34">
        <f t="shared" si="385"/>
        <v>0.23230555520875623</v>
      </c>
    </row>
    <row r="6144" spans="1:4">
      <c r="A6144" s="7">
        <f t="shared" si="383"/>
        <v>3068.5</v>
      </c>
      <c r="B6144" s="4">
        <f t="shared" si="382"/>
        <v>0.6096247261837997</v>
      </c>
      <c r="C6144" s="4">
        <f t="shared" si="384"/>
        <v>19.532566286568635</v>
      </c>
      <c r="D6144" s="34">
        <f t="shared" si="385"/>
        <v>0.23237824024498527</v>
      </c>
    </row>
    <row r="6145" spans="1:4">
      <c r="A6145" s="7">
        <f t="shared" si="383"/>
        <v>3069</v>
      </c>
      <c r="B6145" s="4">
        <f t="shared" si="382"/>
        <v>0.6097495775434536</v>
      </c>
      <c r="C6145" s="4">
        <f t="shared" si="384"/>
        <v>19.542679525323745</v>
      </c>
      <c r="D6145" s="34">
        <f t="shared" si="385"/>
        <v>0.23245095104653909</v>
      </c>
    </row>
    <row r="6146" spans="1:4">
      <c r="A6146" s="7">
        <f t="shared" si="383"/>
        <v>3069.5</v>
      </c>
      <c r="B6146" s="4">
        <f t="shared" si="382"/>
        <v>0.60987443858726653</v>
      </c>
      <c r="C6146" s="4">
        <f t="shared" si="384"/>
        <v>19.552797745316777</v>
      </c>
      <c r="D6146" s="34">
        <f t="shared" si="385"/>
        <v>0.23252368762300671</v>
      </c>
    </row>
    <row r="6147" spans="1:4">
      <c r="A6147" s="7">
        <f t="shared" si="383"/>
        <v>3070</v>
      </c>
      <c r="B6147" s="4">
        <f t="shared" si="382"/>
        <v>0.60999930931598967</v>
      </c>
      <c r="C6147" s="4">
        <f t="shared" si="384"/>
        <v>19.562920949001253</v>
      </c>
      <c r="D6147" s="34">
        <f t="shared" si="385"/>
        <v>0.2325964499839813</v>
      </c>
    </row>
    <row r="6148" spans="1:4">
      <c r="A6148" s="7">
        <f t="shared" si="383"/>
        <v>3070.5</v>
      </c>
      <c r="B6148" s="4">
        <f t="shared" si="382"/>
        <v>0.61012418973037463</v>
      </c>
      <c r="C6148" s="4">
        <f t="shared" si="384"/>
        <v>19.573049138831838</v>
      </c>
      <c r="D6148" s="34">
        <f t="shared" si="385"/>
        <v>0.2326692381390589</v>
      </c>
    </row>
    <row r="6149" spans="1:4">
      <c r="A6149" s="7">
        <f t="shared" si="383"/>
        <v>3071</v>
      </c>
      <c r="B6149" s="4">
        <f t="shared" si="382"/>
        <v>0.61024907983117216</v>
      </c>
      <c r="C6149" s="4">
        <f t="shared" si="384"/>
        <v>19.583182317264463</v>
      </c>
      <c r="D6149" s="34">
        <f t="shared" si="385"/>
        <v>0.23274205209784024</v>
      </c>
    </row>
    <row r="6150" spans="1:4">
      <c r="A6150" s="7">
        <f t="shared" si="383"/>
        <v>3071.5</v>
      </c>
      <c r="B6150" s="4">
        <f t="shared" si="382"/>
        <v>0.61037397961913387</v>
      </c>
      <c r="C6150" s="4">
        <f t="shared" si="384"/>
        <v>19.593320486756237</v>
      </c>
      <c r="D6150" s="34">
        <f t="shared" si="385"/>
        <v>0.23281489186992896</v>
      </c>
    </row>
    <row r="6151" spans="1:4">
      <c r="A6151" s="7">
        <f t="shared" si="383"/>
        <v>3072</v>
      </c>
      <c r="B6151" s="4">
        <f t="shared" si="382"/>
        <v>0.61049888909501093</v>
      </c>
      <c r="C6151" s="4">
        <f t="shared" si="384"/>
        <v>19.603463649765487</v>
      </c>
      <c r="D6151" s="34">
        <f t="shared" si="385"/>
        <v>0.23288775746493273</v>
      </c>
    </row>
    <row r="6152" spans="1:4">
      <c r="A6152" s="7">
        <f t="shared" si="383"/>
        <v>3072.5</v>
      </c>
      <c r="B6152" s="4">
        <f t="shared" si="382"/>
        <v>0.6106238082595552</v>
      </c>
      <c r="C6152" s="4">
        <f t="shared" si="384"/>
        <v>19.613611808751767</v>
      </c>
      <c r="D6152" s="34">
        <f t="shared" si="385"/>
        <v>0.23296064889246287</v>
      </c>
    </row>
    <row r="6153" spans="1:4">
      <c r="A6153" s="7">
        <f t="shared" si="383"/>
        <v>3073</v>
      </c>
      <c r="B6153" s="4">
        <f t="shared" si="382"/>
        <v>0.61074873711351785</v>
      </c>
      <c r="C6153" s="4">
        <f t="shared" si="384"/>
        <v>19.623764966175791</v>
      </c>
      <c r="D6153" s="34">
        <f t="shared" si="385"/>
        <v>0.23303356616213403</v>
      </c>
    </row>
    <row r="6154" spans="1:4">
      <c r="A6154" s="7">
        <f t="shared" si="383"/>
        <v>3073.5</v>
      </c>
      <c r="B6154" s="4">
        <f t="shared" ref="B6154:B6217" si="386">(EXP($B$3*A6154*10^6))-1</f>
        <v>0.61087367565765049</v>
      </c>
      <c r="C6154" s="4">
        <f t="shared" si="384"/>
        <v>19.633923124499553</v>
      </c>
      <c r="D6154" s="34">
        <f t="shared" si="385"/>
        <v>0.23310650928356522</v>
      </c>
    </row>
    <row r="6155" spans="1:4">
      <c r="A6155" s="7">
        <f t="shared" si="383"/>
        <v>3074</v>
      </c>
      <c r="B6155" s="4">
        <f t="shared" si="386"/>
        <v>0.61099862389270476</v>
      </c>
      <c r="C6155" s="4">
        <f t="shared" si="384"/>
        <v>19.644086286186216</v>
      </c>
      <c r="D6155" s="34">
        <f t="shared" si="385"/>
        <v>0.23317947826637858</v>
      </c>
    </row>
    <row r="6156" spans="1:4">
      <c r="A6156" s="7">
        <f t="shared" si="383"/>
        <v>3074.5</v>
      </c>
      <c r="B6156" s="4">
        <f t="shared" si="386"/>
        <v>0.61112358181943249</v>
      </c>
      <c r="C6156" s="4">
        <f t="shared" si="384"/>
        <v>19.654254453700169</v>
      </c>
      <c r="D6156" s="34">
        <f t="shared" si="385"/>
        <v>0.23325247312020006</v>
      </c>
    </row>
    <row r="6157" spans="1:4">
      <c r="A6157" s="7">
        <f t="shared" si="383"/>
        <v>3075</v>
      </c>
      <c r="B6157" s="4">
        <f t="shared" si="386"/>
        <v>0.61124854943858509</v>
      </c>
      <c r="C6157" s="4">
        <f t="shared" si="384"/>
        <v>19.664427629507014</v>
      </c>
      <c r="D6157" s="34">
        <f t="shared" si="385"/>
        <v>0.23332549385465959</v>
      </c>
    </row>
    <row r="6158" spans="1:4">
      <c r="A6158" s="7">
        <f t="shared" ref="A6158:A6221" si="387">A6157+0.5</f>
        <v>3075.5</v>
      </c>
      <c r="B6158" s="4">
        <f t="shared" si="386"/>
        <v>0.61137352675091461</v>
      </c>
      <c r="C6158" s="4">
        <f t="shared" ref="C6158:C6221" si="388">(EXP($B$4*A6158*10^6))-1</f>
        <v>19.674605816073562</v>
      </c>
      <c r="D6158" s="34">
        <f t="shared" ref="D6158:D6221" si="389">(1/137.88)*(C6158/B6158)</f>
        <v>0.23339854047939029</v>
      </c>
    </row>
    <row r="6159" spans="1:4">
      <c r="A6159" s="7">
        <f t="shared" si="387"/>
        <v>3076</v>
      </c>
      <c r="B6159" s="4">
        <f t="shared" si="386"/>
        <v>0.6114985137571729</v>
      </c>
      <c r="C6159" s="4">
        <f t="shared" si="388"/>
        <v>19.684789015867853</v>
      </c>
      <c r="D6159" s="34">
        <f t="shared" si="389"/>
        <v>0.23347161300402944</v>
      </c>
    </row>
    <row r="6160" spans="1:4">
      <c r="A6160" s="7">
        <f t="shared" si="387"/>
        <v>3076.5</v>
      </c>
      <c r="B6160" s="4">
        <f t="shared" si="386"/>
        <v>0.61162351045811203</v>
      </c>
      <c r="C6160" s="4">
        <f t="shared" si="388"/>
        <v>19.694977231359125</v>
      </c>
      <c r="D6160" s="34">
        <f t="shared" si="389"/>
        <v>0.23354471143821756</v>
      </c>
    </row>
    <row r="6161" spans="1:4">
      <c r="A6161" s="7">
        <f t="shared" si="387"/>
        <v>3077</v>
      </c>
      <c r="B6161" s="4">
        <f t="shared" si="386"/>
        <v>0.61174851685448361</v>
      </c>
      <c r="C6161" s="4">
        <f t="shared" si="388"/>
        <v>19.705170465017837</v>
      </c>
      <c r="D6161" s="34">
        <f t="shared" si="389"/>
        <v>0.23361783579159923</v>
      </c>
    </row>
    <row r="6162" spans="1:4">
      <c r="A6162" s="7">
        <f t="shared" si="387"/>
        <v>3077.5</v>
      </c>
      <c r="B6162" s="4">
        <f t="shared" si="386"/>
        <v>0.61187353294703972</v>
      </c>
      <c r="C6162" s="4">
        <f t="shared" si="388"/>
        <v>19.715368719315695</v>
      </c>
      <c r="D6162" s="34">
        <f t="shared" si="389"/>
        <v>0.23369098607382296</v>
      </c>
    </row>
    <row r="6163" spans="1:4">
      <c r="A6163" s="7">
        <f t="shared" si="387"/>
        <v>3078</v>
      </c>
      <c r="B6163" s="4">
        <f t="shared" si="386"/>
        <v>0.61199855873653242</v>
      </c>
      <c r="C6163" s="4">
        <f t="shared" si="388"/>
        <v>19.725571996725566</v>
      </c>
      <c r="D6163" s="34">
        <f t="shared" si="389"/>
        <v>0.23376416229454028</v>
      </c>
    </row>
    <row r="6164" spans="1:4">
      <c r="A6164" s="7">
        <f t="shared" si="387"/>
        <v>3078.5</v>
      </c>
      <c r="B6164" s="4">
        <f t="shared" si="386"/>
        <v>0.61212359422371443</v>
      </c>
      <c r="C6164" s="4">
        <f t="shared" si="388"/>
        <v>19.735780299721579</v>
      </c>
      <c r="D6164" s="34">
        <f t="shared" si="389"/>
        <v>0.23383736446340661</v>
      </c>
    </row>
    <row r="6165" spans="1:4">
      <c r="A6165" s="7">
        <f t="shared" si="387"/>
        <v>3079</v>
      </c>
      <c r="B6165" s="4">
        <f t="shared" si="386"/>
        <v>0.61224863940933716</v>
      </c>
      <c r="C6165" s="4">
        <f t="shared" si="388"/>
        <v>19.745993630779065</v>
      </c>
      <c r="D6165" s="34">
        <f t="shared" si="389"/>
        <v>0.23391059259008154</v>
      </c>
    </row>
    <row r="6166" spans="1:4">
      <c r="A6166" s="7">
        <f t="shared" si="387"/>
        <v>3079.5</v>
      </c>
      <c r="B6166" s="4">
        <f t="shared" si="386"/>
        <v>0.61237369429415356</v>
      </c>
      <c r="C6166" s="4">
        <f t="shared" si="388"/>
        <v>19.756211992374563</v>
      </c>
      <c r="D6166" s="34">
        <f t="shared" si="389"/>
        <v>0.23398384668422759</v>
      </c>
    </row>
    <row r="6167" spans="1:4">
      <c r="A6167" s="7">
        <f t="shared" si="387"/>
        <v>3080</v>
      </c>
      <c r="B6167" s="4">
        <f t="shared" si="386"/>
        <v>0.61249875887891547</v>
      </c>
      <c r="C6167" s="4">
        <f t="shared" si="388"/>
        <v>19.766435386985883</v>
      </c>
      <c r="D6167" s="34">
        <f t="shared" si="389"/>
        <v>0.23405712675551207</v>
      </c>
    </row>
    <row r="6168" spans="1:4">
      <c r="A6168" s="7">
        <f t="shared" si="387"/>
        <v>3080.5</v>
      </c>
      <c r="B6168" s="4">
        <f t="shared" si="386"/>
        <v>0.61262383316437541</v>
      </c>
      <c r="C6168" s="4">
        <f t="shared" si="388"/>
        <v>19.776663817091972</v>
      </c>
      <c r="D6168" s="34">
        <f t="shared" si="389"/>
        <v>0.23413043281360468</v>
      </c>
    </row>
    <row r="6169" spans="1:4">
      <c r="A6169" s="7">
        <f t="shared" si="387"/>
        <v>3081</v>
      </c>
      <c r="B6169" s="4">
        <f t="shared" si="386"/>
        <v>0.61274891715128588</v>
      </c>
      <c r="C6169" s="4">
        <f t="shared" si="388"/>
        <v>19.786897285173087</v>
      </c>
      <c r="D6169" s="34">
        <f t="shared" si="389"/>
        <v>0.23420376486818004</v>
      </c>
    </row>
    <row r="6170" spans="1:4">
      <c r="A6170" s="7">
        <f t="shared" si="387"/>
        <v>3081.5</v>
      </c>
      <c r="B6170" s="4">
        <f t="shared" si="386"/>
        <v>0.61287401084039939</v>
      </c>
      <c r="C6170" s="4">
        <f t="shared" si="388"/>
        <v>19.797135793710627</v>
      </c>
      <c r="D6170" s="34">
        <f t="shared" si="389"/>
        <v>0.23427712292891553</v>
      </c>
    </row>
    <row r="6171" spans="1:4">
      <c r="A6171" s="7">
        <f t="shared" si="387"/>
        <v>3082</v>
      </c>
      <c r="B6171" s="4">
        <f t="shared" si="386"/>
        <v>0.61299911423246822</v>
      </c>
      <c r="C6171" s="4">
        <f t="shared" si="388"/>
        <v>19.807379345187282</v>
      </c>
      <c r="D6171" s="34">
        <f t="shared" si="389"/>
        <v>0.23435050700549306</v>
      </c>
    </row>
    <row r="6172" spans="1:4">
      <c r="A6172" s="7">
        <f t="shared" si="387"/>
        <v>3082.5</v>
      </c>
      <c r="B6172" s="4">
        <f t="shared" si="386"/>
        <v>0.61312422732824534</v>
      </c>
      <c r="C6172" s="4">
        <f t="shared" si="388"/>
        <v>19.817627942086897</v>
      </c>
      <c r="D6172" s="34">
        <f t="shared" si="389"/>
        <v>0.23442391710759733</v>
      </c>
    </row>
    <row r="6173" spans="1:4">
      <c r="A6173" s="7">
        <f t="shared" si="387"/>
        <v>3083</v>
      </c>
      <c r="B6173" s="4">
        <f t="shared" si="386"/>
        <v>0.61324935012848347</v>
      </c>
      <c r="C6173" s="4">
        <f t="shared" si="388"/>
        <v>19.827881586894609</v>
      </c>
      <c r="D6173" s="34">
        <f t="shared" si="389"/>
        <v>0.23449735324491758</v>
      </c>
    </row>
    <row r="6174" spans="1:4">
      <c r="A6174" s="7">
        <f t="shared" si="387"/>
        <v>3083.5</v>
      </c>
      <c r="B6174" s="4">
        <f t="shared" si="386"/>
        <v>0.61337448263393513</v>
      </c>
      <c r="C6174" s="4">
        <f t="shared" si="388"/>
        <v>19.838140282096731</v>
      </c>
      <c r="D6174" s="34">
        <f t="shared" si="389"/>
        <v>0.23457081542714628</v>
      </c>
    </row>
    <row r="6175" spans="1:4">
      <c r="A6175" s="7">
        <f t="shared" si="387"/>
        <v>3084</v>
      </c>
      <c r="B6175" s="4">
        <f t="shared" si="386"/>
        <v>0.61349962484535303</v>
      </c>
      <c r="C6175" s="4">
        <f t="shared" si="388"/>
        <v>19.84840403018082</v>
      </c>
      <c r="D6175" s="34">
        <f t="shared" si="389"/>
        <v>0.23464430366397998</v>
      </c>
    </row>
    <row r="6176" spans="1:4">
      <c r="A6176" s="7">
        <f t="shared" si="387"/>
        <v>3084.5</v>
      </c>
      <c r="B6176" s="4">
        <f t="shared" si="386"/>
        <v>0.61362477676349014</v>
      </c>
      <c r="C6176" s="4">
        <f t="shared" si="388"/>
        <v>19.858672833635662</v>
      </c>
      <c r="D6176" s="34">
        <f t="shared" si="389"/>
        <v>0.23471781796511879</v>
      </c>
    </row>
    <row r="6177" spans="1:4">
      <c r="A6177" s="7">
        <f t="shared" si="387"/>
        <v>3085</v>
      </c>
      <c r="B6177" s="4">
        <f t="shared" si="386"/>
        <v>0.61374993838909941</v>
      </c>
      <c r="C6177" s="4">
        <f t="shared" si="388"/>
        <v>19.868946694951234</v>
      </c>
      <c r="D6177" s="34">
        <f t="shared" si="389"/>
        <v>0.23479135834026599</v>
      </c>
    </row>
    <row r="6178" spans="1:4">
      <c r="A6178" s="7">
        <f t="shared" si="387"/>
        <v>3085.5</v>
      </c>
      <c r="B6178" s="4">
        <f t="shared" si="386"/>
        <v>0.6138751097229338</v>
      </c>
      <c r="C6178" s="4">
        <f t="shared" si="388"/>
        <v>19.879225616618793</v>
      </c>
      <c r="D6178" s="34">
        <f t="shared" si="389"/>
        <v>0.2348649247991296</v>
      </c>
    </row>
    <row r="6179" spans="1:4">
      <c r="A6179" s="7">
        <f t="shared" si="387"/>
        <v>3086</v>
      </c>
      <c r="B6179" s="4">
        <f t="shared" si="386"/>
        <v>0.61400029076574647</v>
      </c>
      <c r="C6179" s="4">
        <f t="shared" si="388"/>
        <v>19.889509601130786</v>
      </c>
      <c r="D6179" s="34">
        <f t="shared" si="389"/>
        <v>0.23493851735142052</v>
      </c>
    </row>
    <row r="6180" spans="1:4">
      <c r="A6180" s="7">
        <f t="shared" si="387"/>
        <v>3086.5</v>
      </c>
      <c r="B6180" s="4">
        <f t="shared" si="386"/>
        <v>0.61412548151828994</v>
      </c>
      <c r="C6180" s="4">
        <f t="shared" si="388"/>
        <v>19.899798650980898</v>
      </c>
      <c r="D6180" s="34">
        <f t="shared" si="389"/>
        <v>0.23501213600685392</v>
      </c>
    </row>
    <row r="6181" spans="1:4">
      <c r="A6181" s="7">
        <f t="shared" si="387"/>
        <v>3087</v>
      </c>
      <c r="B6181" s="4">
        <f t="shared" si="386"/>
        <v>0.61425068198131783</v>
      </c>
      <c r="C6181" s="4">
        <f t="shared" si="388"/>
        <v>19.910092768664047</v>
      </c>
      <c r="D6181" s="34">
        <f t="shared" si="389"/>
        <v>0.23508578077514841</v>
      </c>
    </row>
    <row r="6182" spans="1:4">
      <c r="A6182" s="7">
        <f t="shared" si="387"/>
        <v>3087.5</v>
      </c>
      <c r="B6182" s="4">
        <f t="shared" si="386"/>
        <v>0.6143758921555833</v>
      </c>
      <c r="C6182" s="4">
        <f t="shared" si="388"/>
        <v>19.920391956676372</v>
      </c>
      <c r="D6182" s="34">
        <f t="shared" si="389"/>
        <v>0.23515945166602628</v>
      </c>
    </row>
    <row r="6183" spans="1:4">
      <c r="A6183" s="7">
        <f t="shared" si="387"/>
        <v>3088</v>
      </c>
      <c r="B6183" s="4">
        <f t="shared" si="386"/>
        <v>0.61450111204183955</v>
      </c>
      <c r="C6183" s="4">
        <f t="shared" si="388"/>
        <v>19.930696217515244</v>
      </c>
      <c r="D6183" s="34">
        <f t="shared" si="389"/>
        <v>0.23523314868921374</v>
      </c>
    </row>
    <row r="6184" spans="1:4">
      <c r="A6184" s="7">
        <f t="shared" si="387"/>
        <v>3088.5</v>
      </c>
      <c r="B6184" s="4">
        <f t="shared" si="386"/>
        <v>0.61462634164083996</v>
      </c>
      <c r="C6184" s="4">
        <f t="shared" si="388"/>
        <v>19.941005553679265</v>
      </c>
      <c r="D6184" s="34">
        <f t="shared" si="389"/>
        <v>0.23530687185444046</v>
      </c>
    </row>
    <row r="6185" spans="1:4">
      <c r="A6185" s="7">
        <f t="shared" si="387"/>
        <v>3089</v>
      </c>
      <c r="B6185" s="4">
        <f t="shared" si="386"/>
        <v>0.61475158095333771</v>
      </c>
      <c r="C6185" s="4">
        <f t="shared" si="388"/>
        <v>19.951319967668258</v>
      </c>
      <c r="D6185" s="34">
        <f t="shared" si="389"/>
        <v>0.23538062117144015</v>
      </c>
    </row>
    <row r="6186" spans="1:4">
      <c r="A6186" s="7">
        <f t="shared" si="387"/>
        <v>3089.5</v>
      </c>
      <c r="B6186" s="4">
        <f t="shared" si="386"/>
        <v>0.61487682998008641</v>
      </c>
      <c r="C6186" s="4">
        <f t="shared" si="388"/>
        <v>19.961639461983317</v>
      </c>
      <c r="D6186" s="34">
        <f t="shared" si="389"/>
        <v>0.23545439664995035</v>
      </c>
    </row>
    <row r="6187" spans="1:4">
      <c r="A6187" s="7">
        <f t="shared" si="387"/>
        <v>3090</v>
      </c>
      <c r="B6187" s="4">
        <f t="shared" si="386"/>
        <v>0.6150020887218397</v>
      </c>
      <c r="C6187" s="4">
        <f t="shared" si="388"/>
        <v>19.971964039126707</v>
      </c>
      <c r="D6187" s="34">
        <f t="shared" si="389"/>
        <v>0.23552819829971164</v>
      </c>
    </row>
    <row r="6188" spans="1:4">
      <c r="A6188" s="7">
        <f t="shared" si="387"/>
        <v>3090.5</v>
      </c>
      <c r="B6188" s="4">
        <f t="shared" si="386"/>
        <v>0.61512735717935074</v>
      </c>
      <c r="C6188" s="4">
        <f t="shared" si="388"/>
        <v>19.982293701601964</v>
      </c>
      <c r="D6188" s="34">
        <f t="shared" si="389"/>
        <v>0.23560202613046904</v>
      </c>
    </row>
    <row r="6189" spans="1:4">
      <c r="A6189" s="7">
        <f t="shared" si="387"/>
        <v>3091</v>
      </c>
      <c r="B6189" s="4">
        <f t="shared" si="386"/>
        <v>0.61525263535337338</v>
      </c>
      <c r="C6189" s="4">
        <f t="shared" si="388"/>
        <v>19.992628451913856</v>
      </c>
      <c r="D6189" s="34">
        <f t="shared" si="389"/>
        <v>0.23567588015197102</v>
      </c>
    </row>
    <row r="6190" spans="1:4">
      <c r="A6190" s="7">
        <f t="shared" si="387"/>
        <v>3091.5</v>
      </c>
      <c r="B6190" s="4">
        <f t="shared" si="386"/>
        <v>0.61537792324466101</v>
      </c>
      <c r="C6190" s="4">
        <f t="shared" si="388"/>
        <v>20.002968292568362</v>
      </c>
      <c r="D6190" s="34">
        <f t="shared" si="389"/>
        <v>0.23574976037396983</v>
      </c>
    </row>
    <row r="6191" spans="1:4">
      <c r="A6191" s="7">
        <f t="shared" si="387"/>
        <v>3092</v>
      </c>
      <c r="B6191" s="4">
        <f t="shared" si="386"/>
        <v>0.61550322085396769</v>
      </c>
      <c r="C6191" s="4">
        <f t="shared" si="388"/>
        <v>20.013313226072743</v>
      </c>
      <c r="D6191" s="34">
        <f t="shared" si="389"/>
        <v>0.23582366680622166</v>
      </c>
    </row>
    <row r="6192" spans="1:4">
      <c r="A6192" s="7">
        <f t="shared" si="387"/>
        <v>3092.5</v>
      </c>
      <c r="B6192" s="4">
        <f t="shared" si="386"/>
        <v>0.6156285281820475</v>
      </c>
      <c r="C6192" s="4">
        <f t="shared" si="388"/>
        <v>20.023663254935421</v>
      </c>
      <c r="D6192" s="34">
        <f t="shared" si="389"/>
        <v>0.23589759945848557</v>
      </c>
    </row>
    <row r="6193" spans="1:4">
      <c r="A6193" s="7">
        <f t="shared" si="387"/>
        <v>3093</v>
      </c>
      <c r="B6193" s="4">
        <f t="shared" si="386"/>
        <v>0.61575384522965337</v>
      </c>
      <c r="C6193" s="4">
        <f t="shared" si="388"/>
        <v>20.034018381666137</v>
      </c>
      <c r="D6193" s="34">
        <f t="shared" si="389"/>
        <v>0.23597155834052591</v>
      </c>
    </row>
    <row r="6194" spans="1:4">
      <c r="A6194" s="7">
        <f t="shared" si="387"/>
        <v>3093.5</v>
      </c>
      <c r="B6194" s="4">
        <f t="shared" si="386"/>
        <v>0.61587917199753983</v>
      </c>
      <c r="C6194" s="4">
        <f t="shared" si="388"/>
        <v>20.044378608775791</v>
      </c>
      <c r="D6194" s="34">
        <f t="shared" si="389"/>
        <v>0.23604554346210918</v>
      </c>
    </row>
    <row r="6195" spans="1:4">
      <c r="A6195" s="7">
        <f t="shared" si="387"/>
        <v>3094</v>
      </c>
      <c r="B6195" s="4">
        <f t="shared" si="386"/>
        <v>0.61600450848646071</v>
      </c>
      <c r="C6195" s="4">
        <f t="shared" si="388"/>
        <v>20.054743938776589</v>
      </c>
      <c r="D6195" s="34">
        <f t="shared" si="389"/>
        <v>0.23611955483300684</v>
      </c>
    </row>
    <row r="6196" spans="1:4">
      <c r="A6196" s="7">
        <f t="shared" si="387"/>
        <v>3094.5</v>
      </c>
      <c r="B6196" s="4">
        <f t="shared" si="386"/>
        <v>0.61612985469717008</v>
      </c>
      <c r="C6196" s="4">
        <f t="shared" si="388"/>
        <v>20.065114374181906</v>
      </c>
      <c r="D6196" s="34">
        <f t="shared" si="389"/>
        <v>0.2361935924629931</v>
      </c>
    </row>
    <row r="6197" spans="1:4">
      <c r="A6197" s="7">
        <f t="shared" si="387"/>
        <v>3095</v>
      </c>
      <c r="B6197" s="4">
        <f t="shared" si="386"/>
        <v>0.61625521063042199</v>
      </c>
      <c r="C6197" s="4">
        <f t="shared" si="388"/>
        <v>20.075489917506417</v>
      </c>
      <c r="D6197" s="34">
        <f t="shared" si="389"/>
        <v>0.23626765636184668</v>
      </c>
    </row>
    <row r="6198" spans="1:4">
      <c r="A6198" s="7">
        <f t="shared" si="387"/>
        <v>3095.5</v>
      </c>
      <c r="B6198" s="4">
        <f t="shared" si="386"/>
        <v>0.61638057628697052</v>
      </c>
      <c r="C6198" s="4">
        <f t="shared" si="388"/>
        <v>20.085870571265996</v>
      </c>
      <c r="D6198" s="34">
        <f t="shared" si="389"/>
        <v>0.23634174653934975</v>
      </c>
    </row>
    <row r="6199" spans="1:4">
      <c r="A6199" s="7">
        <f t="shared" si="387"/>
        <v>3096</v>
      </c>
      <c r="B6199" s="4">
        <f t="shared" si="386"/>
        <v>0.61650595166756994</v>
      </c>
      <c r="C6199" s="4">
        <f t="shared" si="388"/>
        <v>20.096256337977778</v>
      </c>
      <c r="D6199" s="34">
        <f t="shared" si="389"/>
        <v>0.23641586300528833</v>
      </c>
    </row>
    <row r="6200" spans="1:4">
      <c r="A6200" s="7">
        <f t="shared" si="387"/>
        <v>3096.5</v>
      </c>
      <c r="B6200" s="4">
        <f t="shared" si="386"/>
        <v>0.61663133677297455</v>
      </c>
      <c r="C6200" s="4">
        <f t="shared" si="388"/>
        <v>20.106647220160127</v>
      </c>
      <c r="D6200" s="34">
        <f t="shared" si="389"/>
        <v>0.23649000576945195</v>
      </c>
    </row>
    <row r="6201" spans="1:4">
      <c r="A6201" s="7">
        <f t="shared" si="387"/>
        <v>3097</v>
      </c>
      <c r="B6201" s="4">
        <f t="shared" si="386"/>
        <v>0.6167567316039384</v>
      </c>
      <c r="C6201" s="4">
        <f t="shared" si="388"/>
        <v>20.117043220332626</v>
      </c>
      <c r="D6201" s="34">
        <f t="shared" si="389"/>
        <v>0.23656417484163395</v>
      </c>
    </row>
    <row r="6202" spans="1:4">
      <c r="A6202" s="7">
        <f t="shared" si="387"/>
        <v>3097.5</v>
      </c>
      <c r="B6202" s="4">
        <f t="shared" si="386"/>
        <v>0.61688213616121601</v>
      </c>
      <c r="C6202" s="4">
        <f t="shared" si="388"/>
        <v>20.127444341016151</v>
      </c>
      <c r="D6202" s="34">
        <f t="shared" si="389"/>
        <v>0.23663837023163187</v>
      </c>
    </row>
    <row r="6203" spans="1:4">
      <c r="A6203" s="7">
        <f t="shared" si="387"/>
        <v>3098</v>
      </c>
      <c r="B6203" s="4">
        <f t="shared" si="386"/>
        <v>0.61700755044556188</v>
      </c>
      <c r="C6203" s="4">
        <f t="shared" si="388"/>
        <v>20.137850584732782</v>
      </c>
      <c r="D6203" s="34">
        <f t="shared" si="389"/>
        <v>0.23671259194924649</v>
      </c>
    </row>
    <row r="6204" spans="1:4">
      <c r="A6204" s="7">
        <f t="shared" si="387"/>
        <v>3098.5</v>
      </c>
      <c r="B6204" s="4">
        <f t="shared" si="386"/>
        <v>0.6171329744577303</v>
      </c>
      <c r="C6204" s="4">
        <f t="shared" si="388"/>
        <v>20.148261954005843</v>
      </c>
      <c r="D6204" s="34">
        <f t="shared" si="389"/>
        <v>0.23678684000428249</v>
      </c>
    </row>
    <row r="6205" spans="1:4">
      <c r="A6205" s="7">
        <f t="shared" si="387"/>
        <v>3099</v>
      </c>
      <c r="B6205" s="4">
        <f t="shared" si="386"/>
        <v>0.61725840819847622</v>
      </c>
      <c r="C6205" s="4">
        <f t="shared" si="388"/>
        <v>20.158678451359915</v>
      </c>
      <c r="D6205" s="34">
        <f t="shared" si="389"/>
        <v>0.23686111440654831</v>
      </c>
    </row>
    <row r="6206" spans="1:4">
      <c r="A6206" s="7">
        <f t="shared" si="387"/>
        <v>3099.5</v>
      </c>
      <c r="B6206" s="4">
        <f t="shared" si="386"/>
        <v>0.6173838516685537</v>
      </c>
      <c r="C6206" s="4">
        <f t="shared" si="388"/>
        <v>20.169100079320813</v>
      </c>
      <c r="D6206" s="34">
        <f t="shared" si="389"/>
        <v>0.23693541516585639</v>
      </c>
    </row>
    <row r="6207" spans="1:4">
      <c r="A6207" s="7">
        <f t="shared" si="387"/>
        <v>3100</v>
      </c>
      <c r="B6207" s="4">
        <f t="shared" si="386"/>
        <v>0.61750930486871791</v>
      </c>
      <c r="C6207" s="4">
        <f t="shared" si="388"/>
        <v>20.179526840415598</v>
      </c>
      <c r="D6207" s="34">
        <f t="shared" si="389"/>
        <v>0.23700974229202243</v>
      </c>
    </row>
    <row r="6208" spans="1:4">
      <c r="A6208" s="7">
        <f t="shared" si="387"/>
        <v>3100.5</v>
      </c>
      <c r="B6208" s="4">
        <f t="shared" si="386"/>
        <v>0.61763476779972315</v>
      </c>
      <c r="C6208" s="4">
        <f t="shared" si="388"/>
        <v>20.189958737172574</v>
      </c>
      <c r="D6208" s="34">
        <f t="shared" si="389"/>
        <v>0.23708409579486639</v>
      </c>
    </row>
    <row r="6209" spans="1:4">
      <c r="A6209" s="7">
        <f t="shared" si="387"/>
        <v>3101</v>
      </c>
      <c r="B6209" s="4">
        <f t="shared" si="386"/>
        <v>0.61776024046232414</v>
      </c>
      <c r="C6209" s="4">
        <f t="shared" si="388"/>
        <v>20.200395772121283</v>
      </c>
      <c r="D6209" s="34">
        <f t="shared" si="389"/>
        <v>0.23715847568421167</v>
      </c>
    </row>
    <row r="6210" spans="1:4">
      <c r="A6210" s="7">
        <f t="shared" si="387"/>
        <v>3101.5</v>
      </c>
      <c r="B6210" s="4">
        <f t="shared" si="386"/>
        <v>0.61788572285727628</v>
      </c>
      <c r="C6210" s="4">
        <f t="shared" si="388"/>
        <v>20.210837947792555</v>
      </c>
      <c r="D6210" s="34">
        <f t="shared" si="389"/>
        <v>0.23723288196988576</v>
      </c>
    </row>
    <row r="6211" spans="1:4">
      <c r="A6211" s="7">
        <f t="shared" si="387"/>
        <v>3102</v>
      </c>
      <c r="B6211" s="4">
        <f t="shared" si="386"/>
        <v>0.61801121498533407</v>
      </c>
      <c r="C6211" s="4">
        <f t="shared" si="388"/>
        <v>20.2212852667184</v>
      </c>
      <c r="D6211" s="34">
        <f t="shared" si="389"/>
        <v>0.23730731466171948</v>
      </c>
    </row>
    <row r="6212" spans="1:4">
      <c r="A6212" s="7">
        <f t="shared" si="387"/>
        <v>3102.5</v>
      </c>
      <c r="B6212" s="4">
        <f t="shared" si="386"/>
        <v>0.61813671684725269</v>
      </c>
      <c r="C6212" s="4">
        <f t="shared" si="388"/>
        <v>20.231737731432119</v>
      </c>
      <c r="D6212" s="34">
        <f t="shared" si="389"/>
        <v>0.23738177376954761</v>
      </c>
    </row>
    <row r="6213" spans="1:4">
      <c r="A6213" s="7">
        <f t="shared" si="387"/>
        <v>3103</v>
      </c>
      <c r="B6213" s="4">
        <f t="shared" si="386"/>
        <v>0.61826222844378687</v>
      </c>
      <c r="C6213" s="4">
        <f t="shared" si="388"/>
        <v>20.242195344468257</v>
      </c>
      <c r="D6213" s="34">
        <f t="shared" si="389"/>
        <v>0.23745625930320902</v>
      </c>
    </row>
    <row r="6214" spans="1:4">
      <c r="A6214" s="7">
        <f t="shared" si="387"/>
        <v>3103.5</v>
      </c>
      <c r="B6214" s="4">
        <f t="shared" si="386"/>
        <v>0.61838774977569178</v>
      </c>
      <c r="C6214" s="4">
        <f t="shared" si="388"/>
        <v>20.252658108362581</v>
      </c>
      <c r="D6214" s="34">
        <f t="shared" si="389"/>
        <v>0.23753077127254577</v>
      </c>
    </row>
    <row r="6215" spans="1:4">
      <c r="A6215" s="7">
        <f t="shared" si="387"/>
        <v>3104</v>
      </c>
      <c r="B6215" s="4">
        <f t="shared" si="386"/>
        <v>0.61851328084372259</v>
      </c>
      <c r="C6215" s="4">
        <f t="shared" si="388"/>
        <v>20.263126025652163</v>
      </c>
      <c r="D6215" s="34">
        <f t="shared" si="389"/>
        <v>0.2376053096874044</v>
      </c>
    </row>
    <row r="6216" spans="1:4">
      <c r="A6216" s="7">
        <f t="shared" si="387"/>
        <v>3104.5</v>
      </c>
      <c r="B6216" s="4">
        <f t="shared" si="386"/>
        <v>0.61863882164863426</v>
      </c>
      <c r="C6216" s="4">
        <f t="shared" si="388"/>
        <v>20.273599098875248</v>
      </c>
      <c r="D6216" s="34">
        <f t="shared" si="389"/>
        <v>0.23767987455763442</v>
      </c>
    </row>
    <row r="6217" spans="1:4">
      <c r="A6217" s="7">
        <f t="shared" si="387"/>
        <v>3105</v>
      </c>
      <c r="B6217" s="4">
        <f t="shared" si="386"/>
        <v>0.61876437219118241</v>
      </c>
      <c r="C6217" s="4">
        <f t="shared" si="388"/>
        <v>20.284077330571414</v>
      </c>
      <c r="D6217" s="34">
        <f t="shared" si="389"/>
        <v>0.23775446589308985</v>
      </c>
    </row>
    <row r="6218" spans="1:4">
      <c r="A6218" s="7">
        <f t="shared" si="387"/>
        <v>3105.5</v>
      </c>
      <c r="B6218" s="4">
        <f t="shared" ref="B6218:B6281" si="390">(EXP($B$3*A6218*10^6))-1</f>
        <v>0.61888993247212243</v>
      </c>
      <c r="C6218" s="4">
        <f t="shared" si="388"/>
        <v>20.2945607232814</v>
      </c>
      <c r="D6218" s="34">
        <f t="shared" si="389"/>
        <v>0.23782908370362763</v>
      </c>
    </row>
    <row r="6219" spans="1:4">
      <c r="A6219" s="7">
        <f t="shared" si="387"/>
        <v>3106</v>
      </c>
      <c r="B6219" s="4">
        <f t="shared" si="390"/>
        <v>0.61901550249220905</v>
      </c>
      <c r="C6219" s="4">
        <f t="shared" si="388"/>
        <v>20.305049279547283</v>
      </c>
      <c r="D6219" s="34">
        <f t="shared" si="389"/>
        <v>0.23790372799910967</v>
      </c>
    </row>
    <row r="6220" spans="1:4">
      <c r="A6220" s="7">
        <f t="shared" si="387"/>
        <v>3106.5</v>
      </c>
      <c r="B6220" s="4">
        <f t="shared" si="390"/>
        <v>0.61914108225219833</v>
      </c>
      <c r="C6220" s="4">
        <f t="shared" si="388"/>
        <v>20.315543001912335</v>
      </c>
      <c r="D6220" s="34">
        <f t="shared" si="389"/>
        <v>0.23797839878940055</v>
      </c>
    </row>
    <row r="6221" spans="1:4">
      <c r="A6221" s="7">
        <f t="shared" si="387"/>
        <v>3107</v>
      </c>
      <c r="B6221" s="4">
        <f t="shared" si="390"/>
        <v>0.61926667175284522</v>
      </c>
      <c r="C6221" s="4">
        <f t="shared" si="388"/>
        <v>20.326041892921108</v>
      </c>
      <c r="D6221" s="34">
        <f t="shared" si="389"/>
        <v>0.23805309608436942</v>
      </c>
    </row>
    <row r="6222" spans="1:4">
      <c r="A6222" s="7">
        <f t="shared" ref="A6222:A6285" si="391">A6221+0.5</f>
        <v>3107.5</v>
      </c>
      <c r="B6222" s="4">
        <f t="shared" si="390"/>
        <v>0.61939227099490557</v>
      </c>
      <c r="C6222" s="4">
        <f t="shared" ref="C6222:C6285" si="392">(EXP($B$4*A6222*10^6))-1</f>
        <v>20.336545955119398</v>
      </c>
      <c r="D6222" s="34">
        <f t="shared" ref="D6222:D6285" si="393">(1/137.88)*(C6222/B6222)</f>
        <v>0.23812781989388868</v>
      </c>
    </row>
    <row r="6223" spans="1:4">
      <c r="A6223" s="7">
        <f t="shared" si="391"/>
        <v>3108</v>
      </c>
      <c r="B6223" s="4">
        <f t="shared" si="390"/>
        <v>0.61951787997913521</v>
      </c>
      <c r="C6223" s="4">
        <f t="shared" si="392"/>
        <v>20.347055191054231</v>
      </c>
      <c r="D6223" s="34">
        <f t="shared" si="393"/>
        <v>0.23820257022783439</v>
      </c>
    </row>
    <row r="6224" spans="1:4">
      <c r="A6224" s="7">
        <f t="shared" si="391"/>
        <v>3108.5</v>
      </c>
      <c r="B6224" s="4">
        <f t="shared" si="390"/>
        <v>0.61964349870628932</v>
      </c>
      <c r="C6224" s="4">
        <f t="shared" si="392"/>
        <v>20.357569603273951</v>
      </c>
      <c r="D6224" s="34">
        <f t="shared" si="393"/>
        <v>0.23827734709608736</v>
      </c>
    </row>
    <row r="6225" spans="1:4">
      <c r="A6225" s="7">
        <f t="shared" si="391"/>
        <v>3109</v>
      </c>
      <c r="B6225" s="4">
        <f t="shared" si="390"/>
        <v>0.61976912717712396</v>
      </c>
      <c r="C6225" s="4">
        <f t="shared" si="392"/>
        <v>20.368089194328078</v>
      </c>
      <c r="D6225" s="34">
        <f t="shared" si="393"/>
        <v>0.23835215050853098</v>
      </c>
    </row>
    <row r="6226" spans="1:4">
      <c r="A6226" s="7">
        <f t="shared" si="391"/>
        <v>3109.5</v>
      </c>
      <c r="B6226" s="4">
        <f t="shared" si="390"/>
        <v>0.61989476539239474</v>
      </c>
      <c r="C6226" s="4">
        <f t="shared" si="392"/>
        <v>20.37861396676746</v>
      </c>
      <c r="D6226" s="34">
        <f t="shared" si="393"/>
        <v>0.23842698047505334</v>
      </c>
    </row>
    <row r="6227" spans="1:4">
      <c r="A6227" s="7">
        <f t="shared" si="391"/>
        <v>3110</v>
      </c>
      <c r="B6227" s="4">
        <f t="shared" si="390"/>
        <v>0.62002041335285729</v>
      </c>
      <c r="C6227" s="4">
        <f t="shared" si="392"/>
        <v>20.38914392314415</v>
      </c>
      <c r="D6227" s="34">
        <f t="shared" si="393"/>
        <v>0.23850183700554586</v>
      </c>
    </row>
    <row r="6228" spans="1:4">
      <c r="A6228" s="7">
        <f t="shared" si="391"/>
        <v>3110.5</v>
      </c>
      <c r="B6228" s="4">
        <f t="shared" si="390"/>
        <v>0.62014607105926789</v>
      </c>
      <c r="C6228" s="4">
        <f t="shared" si="392"/>
        <v>20.399679066011487</v>
      </c>
      <c r="D6228" s="34">
        <f t="shared" si="393"/>
        <v>0.23857672010990394</v>
      </c>
    </row>
    <row r="6229" spans="1:4">
      <c r="A6229" s="7">
        <f t="shared" si="391"/>
        <v>3111</v>
      </c>
      <c r="B6229" s="4">
        <f t="shared" si="390"/>
        <v>0.62027173851238238</v>
      </c>
      <c r="C6229" s="4">
        <f t="shared" si="392"/>
        <v>20.410219397924052</v>
      </c>
      <c r="D6229" s="34">
        <f t="shared" si="393"/>
        <v>0.23865162979802659</v>
      </c>
    </row>
    <row r="6230" spans="1:4">
      <c r="A6230" s="7">
        <f t="shared" si="391"/>
        <v>3111.5</v>
      </c>
      <c r="B6230" s="4">
        <f t="shared" si="390"/>
        <v>0.62039741571295659</v>
      </c>
      <c r="C6230" s="4">
        <f t="shared" si="392"/>
        <v>20.420764921437691</v>
      </c>
      <c r="D6230" s="34">
        <f t="shared" si="393"/>
        <v>0.23872656607981682</v>
      </c>
    </row>
    <row r="6231" spans="1:4">
      <c r="A6231" s="7">
        <f t="shared" si="391"/>
        <v>3112</v>
      </c>
      <c r="B6231" s="4">
        <f t="shared" si="390"/>
        <v>0.62052310266174704</v>
      </c>
      <c r="C6231" s="4">
        <f t="shared" si="392"/>
        <v>20.431315639109499</v>
      </c>
      <c r="D6231" s="34">
        <f t="shared" si="393"/>
        <v>0.23880152896518103</v>
      </c>
    </row>
    <row r="6232" spans="1:4">
      <c r="A6232" s="7">
        <f t="shared" si="391"/>
        <v>3112.5</v>
      </c>
      <c r="B6232" s="4">
        <f t="shared" si="390"/>
        <v>0.62064879935950912</v>
      </c>
      <c r="C6232" s="4">
        <f t="shared" si="392"/>
        <v>20.441871553497869</v>
      </c>
      <c r="D6232" s="34">
        <f t="shared" si="393"/>
        <v>0.23887651846403044</v>
      </c>
    </row>
    <row r="6233" spans="1:4">
      <c r="A6233" s="7">
        <f t="shared" si="391"/>
        <v>3113</v>
      </c>
      <c r="B6233" s="4">
        <f t="shared" si="390"/>
        <v>0.62077450580699978</v>
      </c>
      <c r="C6233" s="4">
        <f t="shared" si="392"/>
        <v>20.45243266716238</v>
      </c>
      <c r="D6233" s="34">
        <f t="shared" si="393"/>
        <v>0.23895153458627852</v>
      </c>
    </row>
    <row r="6234" spans="1:4">
      <c r="A6234" s="7">
        <f t="shared" si="391"/>
        <v>3113.5</v>
      </c>
      <c r="B6234" s="4">
        <f t="shared" si="390"/>
        <v>0.62090022200497463</v>
      </c>
      <c r="C6234" s="4">
        <f t="shared" si="392"/>
        <v>20.462998982663962</v>
      </c>
      <c r="D6234" s="34">
        <f t="shared" si="393"/>
        <v>0.23902657734184415</v>
      </c>
    </row>
    <row r="6235" spans="1:4">
      <c r="A6235" s="7">
        <f t="shared" si="391"/>
        <v>3114</v>
      </c>
      <c r="B6235" s="4">
        <f t="shared" si="390"/>
        <v>0.62102594795419019</v>
      </c>
      <c r="C6235" s="4">
        <f t="shared" si="392"/>
        <v>20.473570502564726</v>
      </c>
      <c r="D6235" s="34">
        <f t="shared" si="393"/>
        <v>0.23910164674064882</v>
      </c>
    </row>
    <row r="6236" spans="1:4">
      <c r="A6236" s="7">
        <f t="shared" si="391"/>
        <v>3114.5</v>
      </c>
      <c r="B6236" s="4">
        <f t="shared" si="390"/>
        <v>0.62115168365540296</v>
      </c>
      <c r="C6236" s="4">
        <f t="shared" si="392"/>
        <v>20.484147229428093</v>
      </c>
      <c r="D6236" s="34">
        <f t="shared" si="393"/>
        <v>0.23917674279261825</v>
      </c>
    </row>
    <row r="6237" spans="1:4">
      <c r="A6237" s="7">
        <f t="shared" si="391"/>
        <v>3115</v>
      </c>
      <c r="B6237" s="4">
        <f t="shared" si="390"/>
        <v>0.62127742910936945</v>
      </c>
      <c r="C6237" s="4">
        <f t="shared" si="392"/>
        <v>20.494729165818729</v>
      </c>
      <c r="D6237" s="34">
        <f t="shared" si="393"/>
        <v>0.23925186550768204</v>
      </c>
    </row>
    <row r="6238" spans="1:4">
      <c r="A6238" s="7">
        <f t="shared" si="391"/>
        <v>3115.5</v>
      </c>
      <c r="B6238" s="4">
        <f t="shared" si="390"/>
        <v>0.62140318431684594</v>
      </c>
      <c r="C6238" s="4">
        <f t="shared" si="392"/>
        <v>20.505316314302561</v>
      </c>
      <c r="D6238" s="34">
        <f t="shared" si="393"/>
        <v>0.2393270148957734</v>
      </c>
    </row>
    <row r="6239" spans="1:4">
      <c r="A6239" s="7">
        <f t="shared" si="391"/>
        <v>3116</v>
      </c>
      <c r="B6239" s="4">
        <f t="shared" si="390"/>
        <v>0.62152894927858893</v>
      </c>
      <c r="C6239" s="4">
        <f t="shared" si="392"/>
        <v>20.515908677446813</v>
      </c>
      <c r="D6239" s="34">
        <f t="shared" si="393"/>
        <v>0.23940219096682985</v>
      </c>
    </row>
    <row r="6240" spans="1:4">
      <c r="A6240" s="7">
        <f t="shared" si="391"/>
        <v>3116.5</v>
      </c>
      <c r="B6240" s="4">
        <f t="shared" si="390"/>
        <v>0.62165472399535493</v>
      </c>
      <c r="C6240" s="4">
        <f t="shared" si="392"/>
        <v>20.526506257819911</v>
      </c>
      <c r="D6240" s="34">
        <f t="shared" si="393"/>
        <v>0.23947739373079197</v>
      </c>
    </row>
    <row r="6241" spans="1:4">
      <c r="A6241" s="7">
        <f t="shared" si="391"/>
        <v>3117</v>
      </c>
      <c r="B6241" s="4">
        <f t="shared" si="390"/>
        <v>0.62178050846790089</v>
      </c>
      <c r="C6241" s="4">
        <f t="shared" si="392"/>
        <v>20.537109057991614</v>
      </c>
      <c r="D6241" s="34">
        <f t="shared" si="393"/>
        <v>0.23955262319760476</v>
      </c>
    </row>
    <row r="6242" spans="1:4">
      <c r="A6242" s="7">
        <f t="shared" si="391"/>
        <v>3117.5</v>
      </c>
      <c r="B6242" s="4">
        <f t="shared" si="390"/>
        <v>0.6219063026969831</v>
      </c>
      <c r="C6242" s="4">
        <f t="shared" si="392"/>
        <v>20.547717080532884</v>
      </c>
      <c r="D6242" s="34">
        <f t="shared" si="393"/>
        <v>0.23962787937721663</v>
      </c>
    </row>
    <row r="6243" spans="1:4">
      <c r="A6243" s="7">
        <f t="shared" si="391"/>
        <v>3118</v>
      </c>
      <c r="B6243" s="4">
        <f t="shared" si="390"/>
        <v>0.62203210668335895</v>
      </c>
      <c r="C6243" s="4">
        <f t="shared" si="392"/>
        <v>20.558330328016002</v>
      </c>
      <c r="D6243" s="34">
        <f t="shared" si="393"/>
        <v>0.23970316227958005</v>
      </c>
    </row>
    <row r="6244" spans="1:4">
      <c r="A6244" s="7">
        <f t="shared" si="391"/>
        <v>3118.5</v>
      </c>
      <c r="B6244" s="4">
        <f t="shared" si="390"/>
        <v>0.62215792042778495</v>
      </c>
      <c r="C6244" s="4">
        <f t="shared" si="392"/>
        <v>20.568948803014482</v>
      </c>
      <c r="D6244" s="34">
        <f t="shared" si="393"/>
        <v>0.23977847191465118</v>
      </c>
    </row>
    <row r="6245" spans="1:4">
      <c r="A6245" s="7">
        <f t="shared" si="391"/>
        <v>3119</v>
      </c>
      <c r="B6245" s="4">
        <f t="shared" si="390"/>
        <v>0.6222837439310176</v>
      </c>
      <c r="C6245" s="4">
        <f t="shared" si="392"/>
        <v>20.579572508103126</v>
      </c>
      <c r="D6245" s="34">
        <f t="shared" si="393"/>
        <v>0.23985380829239031</v>
      </c>
    </row>
    <row r="6246" spans="1:4">
      <c r="A6246" s="7">
        <f t="shared" si="391"/>
        <v>3119.5</v>
      </c>
      <c r="B6246" s="4">
        <f t="shared" si="390"/>
        <v>0.62240957719381451</v>
      </c>
      <c r="C6246" s="4">
        <f t="shared" si="392"/>
        <v>20.590201445857996</v>
      </c>
      <c r="D6246" s="34">
        <f t="shared" si="393"/>
        <v>0.23992917142276096</v>
      </c>
    </row>
    <row r="6247" spans="1:4">
      <c r="A6247" s="7">
        <f t="shared" si="391"/>
        <v>3120</v>
      </c>
      <c r="B6247" s="4">
        <f t="shared" si="390"/>
        <v>0.6225354202169322</v>
      </c>
      <c r="C6247" s="4">
        <f t="shared" si="392"/>
        <v>20.600835618856401</v>
      </c>
      <c r="D6247" s="34">
        <f t="shared" si="393"/>
        <v>0.24000456131573089</v>
      </c>
    </row>
    <row r="6248" spans="1:4">
      <c r="A6248" s="7">
        <f t="shared" si="391"/>
        <v>3120.5</v>
      </c>
      <c r="B6248" s="4">
        <f t="shared" si="390"/>
        <v>0.62266127300112784</v>
      </c>
      <c r="C6248" s="4">
        <f t="shared" si="392"/>
        <v>20.611475029676974</v>
      </c>
      <c r="D6248" s="34">
        <f t="shared" si="393"/>
        <v>0.24007997798127184</v>
      </c>
    </row>
    <row r="6249" spans="1:4">
      <c r="A6249" s="7">
        <f t="shared" si="391"/>
        <v>3121</v>
      </c>
      <c r="B6249" s="4">
        <f t="shared" si="390"/>
        <v>0.62278713554715881</v>
      </c>
      <c r="C6249" s="4">
        <f t="shared" si="392"/>
        <v>20.622119680899548</v>
      </c>
      <c r="D6249" s="34">
        <f t="shared" si="393"/>
        <v>0.24015542142935861</v>
      </c>
    </row>
    <row r="6250" spans="1:4">
      <c r="A6250" s="7">
        <f t="shared" si="391"/>
        <v>3121.5</v>
      </c>
      <c r="B6250" s="4">
        <f t="shared" si="390"/>
        <v>0.62291300785578185</v>
      </c>
      <c r="C6250" s="4">
        <f t="shared" si="392"/>
        <v>20.632769575105293</v>
      </c>
      <c r="D6250" s="34">
        <f t="shared" si="393"/>
        <v>0.24023089166997094</v>
      </c>
    </row>
    <row r="6251" spans="1:4">
      <c r="A6251" s="7">
        <f t="shared" si="391"/>
        <v>3122</v>
      </c>
      <c r="B6251" s="4">
        <f t="shared" si="390"/>
        <v>0.62303888992775502</v>
      </c>
      <c r="C6251" s="4">
        <f t="shared" si="392"/>
        <v>20.643424714876605</v>
      </c>
      <c r="D6251" s="34">
        <f t="shared" si="393"/>
        <v>0.24030638871309121</v>
      </c>
    </row>
    <row r="6252" spans="1:4">
      <c r="A6252" s="7">
        <f t="shared" si="391"/>
        <v>3122.5</v>
      </c>
      <c r="B6252" s="4">
        <f t="shared" si="390"/>
        <v>0.62316478176383461</v>
      </c>
      <c r="C6252" s="4">
        <f t="shared" si="392"/>
        <v>20.654085102797179</v>
      </c>
      <c r="D6252" s="34">
        <f t="shared" si="393"/>
        <v>0.24038191256870672</v>
      </c>
    </row>
    <row r="6253" spans="1:4">
      <c r="A6253" s="7">
        <f t="shared" si="391"/>
        <v>3123</v>
      </c>
      <c r="B6253" s="4">
        <f t="shared" si="390"/>
        <v>0.62329068336477844</v>
      </c>
      <c r="C6253" s="4">
        <f t="shared" si="392"/>
        <v>20.664750741451961</v>
      </c>
      <c r="D6253" s="34">
        <f t="shared" si="393"/>
        <v>0.24045746324680792</v>
      </c>
    </row>
    <row r="6254" spans="1:4">
      <c r="A6254" s="7">
        <f t="shared" si="391"/>
        <v>3123.5</v>
      </c>
      <c r="B6254" s="4">
        <f t="shared" si="390"/>
        <v>0.62341659473134392</v>
      </c>
      <c r="C6254" s="4">
        <f t="shared" si="392"/>
        <v>20.675421633427188</v>
      </c>
      <c r="D6254" s="34">
        <f t="shared" si="393"/>
        <v>0.24053304075738929</v>
      </c>
    </row>
    <row r="6255" spans="1:4">
      <c r="A6255" s="7">
        <f t="shared" si="391"/>
        <v>3124</v>
      </c>
      <c r="B6255" s="4">
        <f t="shared" si="390"/>
        <v>0.62354251586428866</v>
      </c>
      <c r="C6255" s="4">
        <f t="shared" si="392"/>
        <v>20.686097781310348</v>
      </c>
      <c r="D6255" s="34">
        <f t="shared" si="393"/>
        <v>0.24060864511044885</v>
      </c>
    </row>
    <row r="6256" spans="1:4">
      <c r="A6256" s="7">
        <f t="shared" si="391"/>
        <v>3124.5</v>
      </c>
      <c r="B6256" s="4">
        <f t="shared" si="390"/>
        <v>0.62366844676436983</v>
      </c>
      <c r="C6256" s="4">
        <f t="shared" si="392"/>
        <v>20.69677918769025</v>
      </c>
      <c r="D6256" s="34">
        <f t="shared" si="393"/>
        <v>0.24068427631598927</v>
      </c>
    </row>
    <row r="6257" spans="1:4">
      <c r="A6257" s="7">
        <f t="shared" si="391"/>
        <v>3125</v>
      </c>
      <c r="B6257" s="4">
        <f t="shared" si="390"/>
        <v>0.6237943874323455</v>
      </c>
      <c r="C6257" s="4">
        <f t="shared" si="392"/>
        <v>20.707465855156919</v>
      </c>
      <c r="D6257" s="34">
        <f t="shared" si="393"/>
        <v>0.24075993438401602</v>
      </c>
    </row>
    <row r="6258" spans="1:4">
      <c r="A6258" s="7">
        <f t="shared" si="391"/>
        <v>3125.5</v>
      </c>
      <c r="B6258" s="4">
        <f t="shared" si="390"/>
        <v>0.62392033786897305</v>
      </c>
      <c r="C6258" s="4">
        <f t="shared" si="392"/>
        <v>20.718157786301692</v>
      </c>
      <c r="D6258" s="34">
        <f t="shared" si="393"/>
        <v>0.24083561932453912</v>
      </c>
    </row>
    <row r="6259" spans="1:4">
      <c r="A6259" s="7">
        <f t="shared" si="391"/>
        <v>3126</v>
      </c>
      <c r="B6259" s="4">
        <f t="shared" si="390"/>
        <v>0.62404629807501011</v>
      </c>
      <c r="C6259" s="4">
        <f t="shared" si="392"/>
        <v>20.728854983717174</v>
      </c>
      <c r="D6259" s="34">
        <f t="shared" si="393"/>
        <v>0.24091133114757218</v>
      </c>
    </row>
    <row r="6260" spans="1:4">
      <c r="A6260" s="7">
        <f t="shared" si="391"/>
        <v>3126.5</v>
      </c>
      <c r="B6260" s="4">
        <f t="shared" si="390"/>
        <v>0.62417226805121451</v>
      </c>
      <c r="C6260" s="4">
        <f t="shared" si="392"/>
        <v>20.739557449997246</v>
      </c>
      <c r="D6260" s="34">
        <f t="shared" si="393"/>
        <v>0.2409870698631327</v>
      </c>
    </row>
    <row r="6261" spans="1:4">
      <c r="A6261" s="7">
        <f t="shared" si="391"/>
        <v>3127</v>
      </c>
      <c r="B6261" s="4">
        <f t="shared" si="390"/>
        <v>0.62429824779834409</v>
      </c>
      <c r="C6261" s="4">
        <f t="shared" si="392"/>
        <v>20.750265187737067</v>
      </c>
      <c r="D6261" s="34">
        <f t="shared" si="393"/>
        <v>0.24106283548124191</v>
      </c>
    </row>
    <row r="6262" spans="1:4">
      <c r="A6262" s="7">
        <f t="shared" si="391"/>
        <v>3127.5</v>
      </c>
      <c r="B6262" s="4">
        <f t="shared" si="390"/>
        <v>0.62442423731715668</v>
      </c>
      <c r="C6262" s="4">
        <f t="shared" si="392"/>
        <v>20.760978199533071</v>
      </c>
      <c r="D6262" s="34">
        <f t="shared" si="393"/>
        <v>0.24113862801192504</v>
      </c>
    </row>
    <row r="6263" spans="1:4">
      <c r="A6263" s="7">
        <f t="shared" si="391"/>
        <v>3128</v>
      </c>
      <c r="B6263" s="4">
        <f t="shared" si="390"/>
        <v>0.62455023660841036</v>
      </c>
      <c r="C6263" s="4">
        <f t="shared" si="392"/>
        <v>20.771696487983</v>
      </c>
      <c r="D6263" s="34">
        <f t="shared" si="393"/>
        <v>0.24121444746521137</v>
      </c>
    </row>
    <row r="6264" spans="1:4">
      <c r="A6264" s="7">
        <f t="shared" si="391"/>
        <v>3128.5</v>
      </c>
      <c r="B6264" s="4">
        <f t="shared" si="390"/>
        <v>0.62467624567286339</v>
      </c>
      <c r="C6264" s="4">
        <f t="shared" si="392"/>
        <v>20.782420055685808</v>
      </c>
      <c r="D6264" s="34">
        <f t="shared" si="393"/>
        <v>0.24129029385113307</v>
      </c>
    </row>
    <row r="6265" spans="1:4">
      <c r="A6265" s="7">
        <f t="shared" si="391"/>
        <v>3129</v>
      </c>
      <c r="B6265" s="4">
        <f t="shared" si="390"/>
        <v>0.62480226451127341</v>
      </c>
      <c r="C6265" s="4">
        <f t="shared" si="392"/>
        <v>20.793148905241814</v>
      </c>
      <c r="D6265" s="34">
        <f t="shared" si="393"/>
        <v>0.24136616717972753</v>
      </c>
    </row>
    <row r="6266" spans="1:4">
      <c r="A6266" s="7">
        <f t="shared" si="391"/>
        <v>3129.5</v>
      </c>
      <c r="B6266" s="4">
        <f t="shared" si="390"/>
        <v>0.62492829312439846</v>
      </c>
      <c r="C6266" s="4">
        <f t="shared" si="392"/>
        <v>20.803883039252536</v>
      </c>
      <c r="D6266" s="34">
        <f t="shared" si="393"/>
        <v>0.24144206746103491</v>
      </c>
    </row>
    <row r="6267" spans="1:4">
      <c r="A6267" s="7">
        <f t="shared" si="391"/>
        <v>3130</v>
      </c>
      <c r="B6267" s="4">
        <f t="shared" si="390"/>
        <v>0.62505433151299683</v>
      </c>
      <c r="C6267" s="4">
        <f t="shared" si="392"/>
        <v>20.814622460320841</v>
      </c>
      <c r="D6267" s="34">
        <f t="shared" si="393"/>
        <v>0.24151799470509994</v>
      </c>
    </row>
    <row r="6268" spans="1:4">
      <c r="A6268" s="7">
        <f t="shared" si="391"/>
        <v>3130.5</v>
      </c>
      <c r="B6268" s="4">
        <f t="shared" si="390"/>
        <v>0.62518037967782703</v>
      </c>
      <c r="C6268" s="4">
        <f t="shared" si="392"/>
        <v>20.825367171050836</v>
      </c>
      <c r="D6268" s="34">
        <f t="shared" si="393"/>
        <v>0.24159394892197053</v>
      </c>
    </row>
    <row r="6269" spans="1:4">
      <c r="A6269" s="7">
        <f t="shared" si="391"/>
        <v>3131</v>
      </c>
      <c r="B6269" s="4">
        <f t="shared" si="390"/>
        <v>0.6253064376196471</v>
      </c>
      <c r="C6269" s="4">
        <f t="shared" si="392"/>
        <v>20.836117174047931</v>
      </c>
      <c r="D6269" s="34">
        <f t="shared" si="393"/>
        <v>0.24166993012169902</v>
      </c>
    </row>
    <row r="6270" spans="1:4">
      <c r="A6270" s="7">
        <f t="shared" si="391"/>
        <v>3131.5</v>
      </c>
      <c r="B6270" s="4">
        <f t="shared" si="390"/>
        <v>0.62543250533921579</v>
      </c>
      <c r="C6270" s="4">
        <f t="shared" si="392"/>
        <v>20.846872471918818</v>
      </c>
      <c r="D6270" s="34">
        <f t="shared" si="393"/>
        <v>0.24174593831434127</v>
      </c>
    </row>
    <row r="6271" spans="1:4">
      <c r="A6271" s="7">
        <f t="shared" si="391"/>
        <v>3132</v>
      </c>
      <c r="B6271" s="4">
        <f t="shared" si="390"/>
        <v>0.62555858283729071</v>
      </c>
      <c r="C6271" s="4">
        <f t="shared" si="392"/>
        <v>20.85763306727144</v>
      </c>
      <c r="D6271" s="34">
        <f t="shared" si="393"/>
        <v>0.24182197350995713</v>
      </c>
    </row>
    <row r="6272" spans="1:4">
      <c r="A6272" s="7">
        <f t="shared" si="391"/>
        <v>3132.5</v>
      </c>
      <c r="B6272" s="4">
        <f t="shared" si="390"/>
        <v>0.62568467011463125</v>
      </c>
      <c r="C6272" s="4">
        <f t="shared" si="392"/>
        <v>20.868398962715087</v>
      </c>
      <c r="D6272" s="34">
        <f t="shared" si="393"/>
        <v>0.24189803571861032</v>
      </c>
    </row>
    <row r="6273" spans="1:4">
      <c r="A6273" s="7">
        <f t="shared" si="391"/>
        <v>3133</v>
      </c>
      <c r="B6273" s="4">
        <f t="shared" si="390"/>
        <v>0.62581076717199524</v>
      </c>
      <c r="C6273" s="4">
        <f t="shared" si="392"/>
        <v>20.879170160860262</v>
      </c>
      <c r="D6273" s="34">
        <f t="shared" si="393"/>
        <v>0.24197412495036819</v>
      </c>
    </row>
    <row r="6274" spans="1:4">
      <c r="A6274" s="7">
        <f t="shared" si="391"/>
        <v>3133.5</v>
      </c>
      <c r="B6274" s="4">
        <f t="shared" si="390"/>
        <v>0.62593687401014164</v>
      </c>
      <c r="C6274" s="4">
        <f t="shared" si="392"/>
        <v>20.889946664318824</v>
      </c>
      <c r="D6274" s="34">
        <f t="shared" si="393"/>
        <v>0.24205024121530247</v>
      </c>
    </row>
    <row r="6275" spans="1:4">
      <c r="A6275" s="7">
        <f t="shared" si="391"/>
        <v>3134</v>
      </c>
      <c r="B6275" s="4">
        <f t="shared" si="390"/>
        <v>0.62606299062982873</v>
      </c>
      <c r="C6275" s="4">
        <f t="shared" si="392"/>
        <v>20.900728475703872</v>
      </c>
      <c r="D6275" s="34">
        <f t="shared" si="393"/>
        <v>0.24212638452348834</v>
      </c>
    </row>
    <row r="6276" spans="1:4">
      <c r="A6276" s="7">
        <f t="shared" si="391"/>
        <v>3134.5</v>
      </c>
      <c r="B6276" s="4">
        <f t="shared" si="390"/>
        <v>0.6261891170318159</v>
      </c>
      <c r="C6276" s="4">
        <f t="shared" si="392"/>
        <v>20.911515597629801</v>
      </c>
      <c r="D6276" s="34">
        <f t="shared" si="393"/>
        <v>0.24220255488500464</v>
      </c>
    </row>
    <row r="6277" spans="1:4">
      <c r="A6277" s="7">
        <f t="shared" si="391"/>
        <v>3135</v>
      </c>
      <c r="B6277" s="4">
        <f t="shared" si="390"/>
        <v>0.62631525321686143</v>
      </c>
      <c r="C6277" s="4">
        <f t="shared" si="392"/>
        <v>20.922308032712309</v>
      </c>
      <c r="D6277" s="34">
        <f t="shared" si="393"/>
        <v>0.2422787523099347</v>
      </c>
    </row>
    <row r="6278" spans="1:4">
      <c r="A6278" s="7">
        <f t="shared" si="391"/>
        <v>3135.5</v>
      </c>
      <c r="B6278" s="4">
        <f t="shared" si="390"/>
        <v>0.62644139918572406</v>
      </c>
      <c r="C6278" s="4">
        <f t="shared" si="392"/>
        <v>20.933105783568362</v>
      </c>
      <c r="D6278" s="34">
        <f t="shared" si="393"/>
        <v>0.24235497680836532</v>
      </c>
    </row>
    <row r="6279" spans="1:4">
      <c r="A6279" s="7">
        <f t="shared" si="391"/>
        <v>3136</v>
      </c>
      <c r="B6279" s="4">
        <f t="shared" si="390"/>
        <v>0.62656755493916316</v>
      </c>
      <c r="C6279" s="4">
        <f t="shared" si="392"/>
        <v>20.943908852816215</v>
      </c>
      <c r="D6279" s="34">
        <f t="shared" si="393"/>
        <v>0.24243122839038689</v>
      </c>
    </row>
    <row r="6280" spans="1:4">
      <c r="A6280" s="7">
        <f t="shared" si="391"/>
        <v>3136.5</v>
      </c>
      <c r="B6280" s="4">
        <f t="shared" si="390"/>
        <v>0.62669372047793703</v>
      </c>
      <c r="C6280" s="4">
        <f t="shared" si="392"/>
        <v>20.954717243075457</v>
      </c>
      <c r="D6280" s="34">
        <f t="shared" si="393"/>
        <v>0.2425075070660947</v>
      </c>
    </row>
    <row r="6281" spans="1:4">
      <c r="A6281" s="7">
        <f t="shared" si="391"/>
        <v>3137</v>
      </c>
      <c r="B6281" s="4">
        <f t="shared" si="390"/>
        <v>0.62681989580280506</v>
      </c>
      <c r="C6281" s="4">
        <f t="shared" si="392"/>
        <v>20.965530956966898</v>
      </c>
      <c r="D6281" s="34">
        <f t="shared" si="393"/>
        <v>0.24258381284558669</v>
      </c>
    </row>
    <row r="6282" spans="1:4">
      <c r="A6282" s="7">
        <f t="shared" si="391"/>
        <v>3137.5</v>
      </c>
      <c r="B6282" s="4">
        <f t="shared" ref="B6282:B6345" si="394">(EXP($B$3*A6282*10^6))-1</f>
        <v>0.62694608091452642</v>
      </c>
      <c r="C6282" s="4">
        <f t="shared" si="392"/>
        <v>20.976349997112688</v>
      </c>
      <c r="D6282" s="34">
        <f t="shared" si="393"/>
        <v>0.2426601457389653</v>
      </c>
    </row>
    <row r="6283" spans="1:4">
      <c r="A6283" s="7">
        <f t="shared" si="391"/>
        <v>3138</v>
      </c>
      <c r="B6283" s="4">
        <f t="shared" si="394"/>
        <v>0.62707227581386027</v>
      </c>
      <c r="C6283" s="4">
        <f t="shared" si="392"/>
        <v>20.987174366136248</v>
      </c>
      <c r="D6283" s="34">
        <f t="shared" si="393"/>
        <v>0.24273650575633671</v>
      </c>
    </row>
    <row r="6284" spans="1:4">
      <c r="A6284" s="7">
        <f t="shared" si="391"/>
        <v>3138.5</v>
      </c>
      <c r="B6284" s="4">
        <f t="shared" si="394"/>
        <v>0.62719848050156513</v>
      </c>
      <c r="C6284" s="4">
        <f t="shared" si="392"/>
        <v>20.9980040666623</v>
      </c>
      <c r="D6284" s="34">
        <f t="shared" si="393"/>
        <v>0.24281289290781136</v>
      </c>
    </row>
    <row r="6285" spans="1:4">
      <c r="A6285" s="7">
        <f t="shared" si="391"/>
        <v>3139</v>
      </c>
      <c r="B6285" s="4">
        <f t="shared" si="394"/>
        <v>0.62732469497840104</v>
      </c>
      <c r="C6285" s="4">
        <f t="shared" si="392"/>
        <v>21.008839101316852</v>
      </c>
      <c r="D6285" s="34">
        <f t="shared" si="393"/>
        <v>0.24288930720350277</v>
      </c>
    </row>
    <row r="6286" spans="1:4">
      <c r="A6286" s="7">
        <f t="shared" ref="A6286:A6349" si="395">A6285+0.5</f>
        <v>3139.5</v>
      </c>
      <c r="B6286" s="4">
        <f t="shared" si="394"/>
        <v>0.62745091924512675</v>
      </c>
      <c r="C6286" s="4">
        <f t="shared" ref="C6286:C6349" si="396">(EXP($B$4*A6286*10^6))-1</f>
        <v>21.019679472727205</v>
      </c>
      <c r="D6286" s="34">
        <f t="shared" ref="D6286:D6349" si="397">(1/137.88)*(C6286/B6286)</f>
        <v>0.24296574865352902</v>
      </c>
    </row>
    <row r="6287" spans="1:4">
      <c r="A6287" s="7">
        <f t="shared" si="395"/>
        <v>3140</v>
      </c>
      <c r="B6287" s="4">
        <f t="shared" si="394"/>
        <v>0.62757715330250208</v>
      </c>
      <c r="C6287" s="4">
        <f t="shared" si="396"/>
        <v>21.030525183521984</v>
      </c>
      <c r="D6287" s="34">
        <f t="shared" si="397"/>
        <v>0.24304221726801201</v>
      </c>
    </row>
    <row r="6288" spans="1:4">
      <c r="A6288" s="7">
        <f t="shared" si="395"/>
        <v>3140.5</v>
      </c>
      <c r="B6288" s="4">
        <f t="shared" si="394"/>
        <v>0.62770339715128598</v>
      </c>
      <c r="C6288" s="4">
        <f t="shared" si="396"/>
        <v>21.041376236331047</v>
      </c>
      <c r="D6288" s="34">
        <f t="shared" si="397"/>
        <v>0.24311871305707705</v>
      </c>
    </row>
    <row r="6289" spans="1:4">
      <c r="A6289" s="7">
        <f t="shared" si="395"/>
        <v>3141</v>
      </c>
      <c r="B6289" s="4">
        <f t="shared" si="394"/>
        <v>0.62782965079223807</v>
      </c>
      <c r="C6289" s="4">
        <f t="shared" si="396"/>
        <v>21.052232633785614</v>
      </c>
      <c r="D6289" s="34">
        <f t="shared" si="397"/>
        <v>0.24319523603085402</v>
      </c>
    </row>
    <row r="6290" spans="1:4">
      <c r="A6290" s="7">
        <f t="shared" si="395"/>
        <v>3141.5</v>
      </c>
      <c r="B6290" s="4">
        <f t="shared" si="394"/>
        <v>0.62795591422611841</v>
      </c>
      <c r="C6290" s="4">
        <f t="shared" si="396"/>
        <v>21.063094378518141</v>
      </c>
      <c r="D6290" s="34">
        <f t="shared" si="397"/>
        <v>0.24327178619947576</v>
      </c>
    </row>
    <row r="6291" spans="1:4">
      <c r="A6291" s="7">
        <f t="shared" si="395"/>
        <v>3142</v>
      </c>
      <c r="B6291" s="4">
        <f t="shared" si="394"/>
        <v>0.62808218745368594</v>
      </c>
      <c r="C6291" s="4">
        <f t="shared" si="396"/>
        <v>21.073961473162434</v>
      </c>
      <c r="D6291" s="34">
        <f t="shared" si="397"/>
        <v>0.24334836357308004</v>
      </c>
    </row>
    <row r="6292" spans="1:4">
      <c r="A6292" s="7">
        <f t="shared" si="395"/>
        <v>3142.5</v>
      </c>
      <c r="B6292" s="4">
        <f t="shared" si="394"/>
        <v>0.6282084704757005</v>
      </c>
      <c r="C6292" s="4">
        <f t="shared" si="396"/>
        <v>21.08483392035356</v>
      </c>
      <c r="D6292" s="34">
        <f t="shared" si="397"/>
        <v>0.24342496816180781</v>
      </c>
    </row>
    <row r="6293" spans="1:4">
      <c r="A6293" s="7">
        <f t="shared" si="395"/>
        <v>3143</v>
      </c>
      <c r="B6293" s="4">
        <f t="shared" si="394"/>
        <v>0.62833476329292171</v>
      </c>
      <c r="C6293" s="4">
        <f t="shared" si="396"/>
        <v>21.095711722727902</v>
      </c>
      <c r="D6293" s="34">
        <f t="shared" si="397"/>
        <v>0.24350159997580434</v>
      </c>
    </row>
    <row r="6294" spans="1:4">
      <c r="A6294" s="7">
        <f t="shared" si="395"/>
        <v>3143.5</v>
      </c>
      <c r="B6294" s="4">
        <f t="shared" si="394"/>
        <v>0.6284610659061094</v>
      </c>
      <c r="C6294" s="4">
        <f t="shared" si="396"/>
        <v>21.106594882923144</v>
      </c>
      <c r="D6294" s="34">
        <f t="shared" si="397"/>
        <v>0.24357825902521854</v>
      </c>
    </row>
    <row r="6295" spans="1:4">
      <c r="A6295" s="7">
        <f t="shared" si="395"/>
        <v>3144</v>
      </c>
      <c r="B6295" s="4">
        <f t="shared" si="394"/>
        <v>0.62858737831602363</v>
      </c>
      <c r="C6295" s="4">
        <f t="shared" si="396"/>
        <v>21.117483403578227</v>
      </c>
      <c r="D6295" s="34">
        <f t="shared" si="397"/>
        <v>0.24365494532020285</v>
      </c>
    </row>
    <row r="6296" spans="1:4">
      <c r="A6296" s="7">
        <f t="shared" si="395"/>
        <v>3144.5</v>
      </c>
      <c r="B6296" s="4">
        <f t="shared" si="394"/>
        <v>0.62871370052342401</v>
      </c>
      <c r="C6296" s="4">
        <f t="shared" si="396"/>
        <v>21.128377287333457</v>
      </c>
      <c r="D6296" s="34">
        <f t="shared" si="397"/>
        <v>0.24373165887091444</v>
      </c>
    </row>
    <row r="6297" spans="1:4">
      <c r="A6297" s="7">
        <f t="shared" si="395"/>
        <v>3145</v>
      </c>
      <c r="B6297" s="4">
        <f t="shared" si="394"/>
        <v>0.62884003252907061</v>
      </c>
      <c r="C6297" s="4">
        <f t="shared" si="396"/>
        <v>21.139276536830398</v>
      </c>
      <c r="D6297" s="34">
        <f t="shared" si="397"/>
        <v>0.24380839968751378</v>
      </c>
    </row>
    <row r="6298" spans="1:4">
      <c r="A6298" s="7">
        <f t="shared" si="395"/>
        <v>3145.5</v>
      </c>
      <c r="B6298" s="4">
        <f t="shared" si="394"/>
        <v>0.62896637433372349</v>
      </c>
      <c r="C6298" s="4">
        <f t="shared" si="396"/>
        <v>21.15018115471193</v>
      </c>
      <c r="D6298" s="34">
        <f t="shared" si="397"/>
        <v>0.24388516778016547</v>
      </c>
    </row>
    <row r="6299" spans="1:4">
      <c r="A6299" s="7">
        <f t="shared" si="395"/>
        <v>3146</v>
      </c>
      <c r="B6299" s="4">
        <f t="shared" si="394"/>
        <v>0.62909272593814247</v>
      </c>
      <c r="C6299" s="4">
        <f t="shared" si="396"/>
        <v>21.161091143622226</v>
      </c>
      <c r="D6299" s="34">
        <f t="shared" si="397"/>
        <v>0.2439619631590379</v>
      </c>
    </row>
    <row r="6300" spans="1:4">
      <c r="A6300" s="7">
        <f t="shared" si="395"/>
        <v>3146.5</v>
      </c>
      <c r="B6300" s="4">
        <f t="shared" si="394"/>
        <v>0.62921908734308807</v>
      </c>
      <c r="C6300" s="4">
        <f t="shared" si="396"/>
        <v>21.17200650620677</v>
      </c>
      <c r="D6300" s="34">
        <f t="shared" si="397"/>
        <v>0.24403878583430338</v>
      </c>
    </row>
    <row r="6301" spans="1:4">
      <c r="A6301" s="7">
        <f t="shared" si="395"/>
        <v>3147</v>
      </c>
      <c r="B6301" s="4">
        <f t="shared" si="394"/>
        <v>0.62934545854931989</v>
      </c>
      <c r="C6301" s="4">
        <f t="shared" si="396"/>
        <v>21.182927245112342</v>
      </c>
      <c r="D6301" s="34">
        <f t="shared" si="397"/>
        <v>0.24411563581613832</v>
      </c>
    </row>
    <row r="6302" spans="1:4">
      <c r="A6302" s="7">
        <f t="shared" si="395"/>
        <v>3147.5</v>
      </c>
      <c r="B6302" s="4">
        <f t="shared" si="394"/>
        <v>0.62947183955759889</v>
      </c>
      <c r="C6302" s="4">
        <f t="shared" si="396"/>
        <v>21.193853362987035</v>
      </c>
      <c r="D6302" s="34">
        <f t="shared" si="397"/>
        <v>0.24419251311472259</v>
      </c>
    </row>
    <row r="6303" spans="1:4">
      <c r="A6303" s="7">
        <f t="shared" si="395"/>
        <v>3148</v>
      </c>
      <c r="B6303" s="4">
        <f t="shared" si="394"/>
        <v>0.6295982303686849</v>
      </c>
      <c r="C6303" s="4">
        <f t="shared" si="396"/>
        <v>21.204784862480221</v>
      </c>
      <c r="D6303" s="34">
        <f t="shared" si="397"/>
        <v>0.24426941774024027</v>
      </c>
    </row>
    <row r="6304" spans="1:4">
      <c r="A6304" s="7">
        <f t="shared" si="395"/>
        <v>3148.5</v>
      </c>
      <c r="B6304" s="4">
        <f t="shared" si="394"/>
        <v>0.6297246309833382</v>
      </c>
      <c r="C6304" s="4">
        <f t="shared" si="396"/>
        <v>21.215721746242632</v>
      </c>
      <c r="D6304" s="34">
        <f t="shared" si="397"/>
        <v>0.24434634970287972</v>
      </c>
    </row>
    <row r="6305" spans="1:4">
      <c r="A6305" s="7">
        <f t="shared" si="395"/>
        <v>3149</v>
      </c>
      <c r="B6305" s="4">
        <f t="shared" si="394"/>
        <v>0.62985104140231973</v>
      </c>
      <c r="C6305" s="4">
        <f t="shared" si="396"/>
        <v>21.226664016926236</v>
      </c>
      <c r="D6305" s="34">
        <f t="shared" si="397"/>
        <v>0.24442330901283219</v>
      </c>
    </row>
    <row r="6306" spans="1:4">
      <c r="A6306" s="7">
        <f t="shared" si="395"/>
        <v>3149.5</v>
      </c>
      <c r="B6306" s="4">
        <f t="shared" si="394"/>
        <v>0.62997746162638935</v>
      </c>
      <c r="C6306" s="4">
        <f t="shared" si="396"/>
        <v>21.237611677184354</v>
      </c>
      <c r="D6306" s="34">
        <f t="shared" si="397"/>
        <v>0.24450029568029394</v>
      </c>
    </row>
    <row r="6307" spans="1:4">
      <c r="A6307" s="7">
        <f t="shared" si="395"/>
        <v>3150</v>
      </c>
      <c r="B6307" s="4">
        <f t="shared" si="394"/>
        <v>0.63010389165630776</v>
      </c>
      <c r="C6307" s="4">
        <f t="shared" si="396"/>
        <v>21.248564729671603</v>
      </c>
      <c r="D6307" s="34">
        <f t="shared" si="397"/>
        <v>0.24457730971546451</v>
      </c>
    </row>
    <row r="6308" spans="1:4">
      <c r="A6308" s="7">
        <f t="shared" si="395"/>
        <v>3150.5</v>
      </c>
      <c r="B6308" s="4">
        <f t="shared" si="394"/>
        <v>0.63023033149283592</v>
      </c>
      <c r="C6308" s="4">
        <f t="shared" si="396"/>
        <v>21.259523177043889</v>
      </c>
      <c r="D6308" s="34">
        <f t="shared" si="397"/>
        <v>0.24465435112854722</v>
      </c>
    </row>
    <row r="6309" spans="1:4">
      <c r="A6309" s="7">
        <f t="shared" si="395"/>
        <v>3151</v>
      </c>
      <c r="B6309" s="4">
        <f t="shared" si="394"/>
        <v>0.63035678113673432</v>
      </c>
      <c r="C6309" s="4">
        <f t="shared" si="396"/>
        <v>21.270487021958477</v>
      </c>
      <c r="D6309" s="34">
        <f t="shared" si="397"/>
        <v>0.24473141992975</v>
      </c>
    </row>
    <row r="6310" spans="1:4">
      <c r="A6310" s="7">
        <f t="shared" si="395"/>
        <v>3151.5</v>
      </c>
      <c r="B6310" s="4">
        <f t="shared" si="394"/>
        <v>0.63048324058876348</v>
      </c>
      <c r="C6310" s="4">
        <f t="shared" si="396"/>
        <v>21.281456267073864</v>
      </c>
      <c r="D6310" s="34">
        <f t="shared" si="397"/>
        <v>0.24480851612928392</v>
      </c>
    </row>
    <row r="6311" spans="1:4">
      <c r="A6311" s="7">
        <f t="shared" si="395"/>
        <v>3152</v>
      </c>
      <c r="B6311" s="4">
        <f t="shared" si="394"/>
        <v>0.63060970984968434</v>
      </c>
      <c r="C6311" s="4">
        <f t="shared" si="396"/>
        <v>21.292430915049938</v>
      </c>
      <c r="D6311" s="34">
        <f t="shared" si="397"/>
        <v>0.24488563973736466</v>
      </c>
    </row>
    <row r="6312" spans="1:4">
      <c r="A6312" s="7">
        <f t="shared" si="395"/>
        <v>3152.5</v>
      </c>
      <c r="B6312" s="4">
        <f t="shared" si="394"/>
        <v>0.6307361889202574</v>
      </c>
      <c r="C6312" s="4">
        <f t="shared" si="396"/>
        <v>21.303410968547823</v>
      </c>
      <c r="D6312" s="34">
        <f t="shared" si="397"/>
        <v>0.24496279076421129</v>
      </c>
    </row>
    <row r="6313" spans="1:4">
      <c r="A6313" s="7">
        <f t="shared" si="395"/>
        <v>3153</v>
      </c>
      <c r="B6313" s="4">
        <f t="shared" si="394"/>
        <v>0.63086267780124405</v>
      </c>
      <c r="C6313" s="4">
        <f t="shared" si="396"/>
        <v>21.314396430230023</v>
      </c>
      <c r="D6313" s="34">
        <f t="shared" si="397"/>
        <v>0.24503996922004714</v>
      </c>
    </row>
    <row r="6314" spans="1:4">
      <c r="A6314" s="7">
        <f t="shared" si="395"/>
        <v>3153.5</v>
      </c>
      <c r="B6314" s="4">
        <f t="shared" si="394"/>
        <v>0.63098917649340502</v>
      </c>
      <c r="C6314" s="4">
        <f t="shared" si="396"/>
        <v>21.32538730276028</v>
      </c>
      <c r="D6314" s="34">
        <f t="shared" si="397"/>
        <v>0.24511717511509895</v>
      </c>
    </row>
    <row r="6315" spans="1:4">
      <c r="A6315" s="7">
        <f t="shared" si="395"/>
        <v>3154</v>
      </c>
      <c r="B6315" s="4">
        <f t="shared" si="394"/>
        <v>0.63111568499750126</v>
      </c>
      <c r="C6315" s="4">
        <f t="shared" si="396"/>
        <v>21.33638358880372</v>
      </c>
      <c r="D6315" s="34">
        <f t="shared" si="397"/>
        <v>0.24519440845959814</v>
      </c>
    </row>
    <row r="6316" spans="1:4">
      <c r="A6316" s="7">
        <f t="shared" si="395"/>
        <v>3154.5</v>
      </c>
      <c r="B6316" s="4">
        <f t="shared" si="394"/>
        <v>0.63124220331429415</v>
      </c>
      <c r="C6316" s="4">
        <f t="shared" si="396"/>
        <v>21.347385291026747</v>
      </c>
      <c r="D6316" s="34">
        <f t="shared" si="397"/>
        <v>0.24527166926377958</v>
      </c>
    </row>
    <row r="6317" spans="1:4">
      <c r="A6317" s="7">
        <f t="shared" si="395"/>
        <v>3155</v>
      </c>
      <c r="B6317" s="4">
        <f t="shared" si="394"/>
        <v>0.6313687314445442</v>
      </c>
      <c r="C6317" s="4">
        <f t="shared" si="396"/>
        <v>21.358392412097047</v>
      </c>
      <c r="D6317" s="34">
        <f t="shared" si="397"/>
        <v>0.24534895753788202</v>
      </c>
    </row>
    <row r="6318" spans="1:4">
      <c r="A6318" s="7">
        <f t="shared" si="395"/>
        <v>3155.5</v>
      </c>
      <c r="B6318" s="4">
        <f t="shared" si="394"/>
        <v>0.63149526938901301</v>
      </c>
      <c r="C6318" s="4">
        <f t="shared" si="396"/>
        <v>21.369404954683695</v>
      </c>
      <c r="D6318" s="34">
        <f t="shared" si="397"/>
        <v>0.24542627329214853</v>
      </c>
    </row>
    <row r="6319" spans="1:4">
      <c r="A6319" s="7">
        <f t="shared" si="395"/>
        <v>3156</v>
      </c>
      <c r="B6319" s="4">
        <f t="shared" si="394"/>
        <v>0.63162181714846199</v>
      </c>
      <c r="C6319" s="4">
        <f t="shared" si="396"/>
        <v>21.380422921457004</v>
      </c>
      <c r="D6319" s="34">
        <f t="shared" si="397"/>
        <v>0.24550361653682543</v>
      </c>
    </row>
    <row r="6320" spans="1:4">
      <c r="A6320" s="7">
        <f t="shared" si="395"/>
        <v>3156.5</v>
      </c>
      <c r="B6320" s="4">
        <f t="shared" si="394"/>
        <v>0.63174837472365208</v>
      </c>
      <c r="C6320" s="4">
        <f t="shared" si="396"/>
        <v>21.391446315088658</v>
      </c>
      <c r="D6320" s="34">
        <f t="shared" si="397"/>
        <v>0.24558098728216377</v>
      </c>
    </row>
    <row r="6321" spans="1:4">
      <c r="A6321" s="7">
        <f t="shared" si="395"/>
        <v>3157</v>
      </c>
      <c r="B6321" s="4">
        <f t="shared" si="394"/>
        <v>0.63187494211534467</v>
      </c>
      <c r="C6321" s="4">
        <f t="shared" si="396"/>
        <v>21.402475138251631</v>
      </c>
      <c r="D6321" s="34">
        <f t="shared" si="397"/>
        <v>0.24565838553841809</v>
      </c>
    </row>
    <row r="6322" spans="1:4">
      <c r="A6322" s="7">
        <f t="shared" si="395"/>
        <v>3157.5</v>
      </c>
      <c r="B6322" s="4">
        <f t="shared" si="394"/>
        <v>0.6320015193243016</v>
      </c>
      <c r="C6322" s="4">
        <f t="shared" si="396"/>
        <v>21.413509393620217</v>
      </c>
      <c r="D6322" s="34">
        <f t="shared" si="397"/>
        <v>0.24573581131584674</v>
      </c>
    </row>
    <row r="6323" spans="1:4">
      <c r="A6323" s="7">
        <f t="shared" si="395"/>
        <v>3158</v>
      </c>
      <c r="B6323" s="4">
        <f t="shared" si="394"/>
        <v>0.6321281063512838</v>
      </c>
      <c r="C6323" s="4">
        <f t="shared" si="396"/>
        <v>21.42454908387003</v>
      </c>
      <c r="D6323" s="34">
        <f t="shared" si="397"/>
        <v>0.24581326462471251</v>
      </c>
    </row>
    <row r="6324" spans="1:4">
      <c r="A6324" s="7">
        <f t="shared" si="395"/>
        <v>3158.5</v>
      </c>
      <c r="B6324" s="4">
        <f t="shared" si="394"/>
        <v>0.63225470319705313</v>
      </c>
      <c r="C6324" s="4">
        <f t="shared" si="396"/>
        <v>21.435594211677998</v>
      </c>
      <c r="D6324" s="34">
        <f t="shared" si="397"/>
        <v>0.24589074547528156</v>
      </c>
    </row>
    <row r="6325" spans="1:4">
      <c r="A6325" s="7">
        <f t="shared" si="395"/>
        <v>3159</v>
      </c>
      <c r="B6325" s="4">
        <f t="shared" si="394"/>
        <v>0.63238130986237095</v>
      </c>
      <c r="C6325" s="4">
        <f t="shared" si="396"/>
        <v>21.446644779722369</v>
      </c>
      <c r="D6325" s="34">
        <f t="shared" si="397"/>
        <v>0.24596825387782434</v>
      </c>
    </row>
    <row r="6326" spans="1:4">
      <c r="A6326" s="7">
        <f t="shared" si="395"/>
        <v>3159.5</v>
      </c>
      <c r="B6326" s="4">
        <f t="shared" si="394"/>
        <v>0.63250792634799935</v>
      </c>
      <c r="C6326" s="4">
        <f t="shared" si="396"/>
        <v>21.457700790682718</v>
      </c>
      <c r="D6326" s="34">
        <f t="shared" si="397"/>
        <v>0.2460457898426151</v>
      </c>
    </row>
    <row r="6327" spans="1:4">
      <c r="A6327" s="7">
        <f t="shared" si="395"/>
        <v>3160</v>
      </c>
      <c r="B6327" s="4">
        <f t="shared" si="394"/>
        <v>0.6326345526546997</v>
      </c>
      <c r="C6327" s="4">
        <f t="shared" si="396"/>
        <v>21.468762247239916</v>
      </c>
      <c r="D6327" s="34">
        <f t="shared" si="397"/>
        <v>0.24612335337993199</v>
      </c>
    </row>
    <row r="6328" spans="1:4">
      <c r="A6328" s="7">
        <f t="shared" si="395"/>
        <v>3160.5</v>
      </c>
      <c r="B6328" s="4">
        <f t="shared" si="394"/>
        <v>0.63276118878323384</v>
      </c>
      <c r="C6328" s="4">
        <f t="shared" si="396"/>
        <v>21.479829152076203</v>
      </c>
      <c r="D6328" s="34">
        <f t="shared" si="397"/>
        <v>0.24620094450005758</v>
      </c>
    </row>
    <row r="6329" spans="1:4">
      <c r="A6329" s="7">
        <f t="shared" si="395"/>
        <v>3161</v>
      </c>
      <c r="B6329" s="4">
        <f t="shared" si="394"/>
        <v>0.63288783473436383</v>
      </c>
      <c r="C6329" s="4">
        <f t="shared" si="396"/>
        <v>21.490901507875076</v>
      </c>
      <c r="D6329" s="34">
        <f t="shared" si="397"/>
        <v>0.24627856321327746</v>
      </c>
    </row>
    <row r="6330" spans="1:4">
      <c r="A6330" s="7">
        <f t="shared" si="395"/>
        <v>3161.5</v>
      </c>
      <c r="B6330" s="4">
        <f t="shared" si="394"/>
        <v>0.63301449050885106</v>
      </c>
      <c r="C6330" s="4">
        <f t="shared" si="396"/>
        <v>21.501979317321403</v>
      </c>
      <c r="D6330" s="34">
        <f t="shared" si="397"/>
        <v>0.24635620952988213</v>
      </c>
    </row>
    <row r="6331" spans="1:4">
      <c r="A6331" s="7">
        <f t="shared" si="395"/>
        <v>3162</v>
      </c>
      <c r="B6331" s="4">
        <f t="shared" si="394"/>
        <v>0.6331411561074578</v>
      </c>
      <c r="C6331" s="4">
        <f t="shared" si="396"/>
        <v>21.513062583101355</v>
      </c>
      <c r="D6331" s="34">
        <f t="shared" si="397"/>
        <v>0.24643388346016548</v>
      </c>
    </row>
    <row r="6332" spans="1:4">
      <c r="A6332" s="7">
        <f t="shared" si="395"/>
        <v>3162.5</v>
      </c>
      <c r="B6332" s="4">
        <f t="shared" si="394"/>
        <v>0.63326783153094612</v>
      </c>
      <c r="C6332" s="4">
        <f t="shared" si="396"/>
        <v>21.524151307902414</v>
      </c>
      <c r="D6332" s="34">
        <f t="shared" si="397"/>
        <v>0.2465115850144253</v>
      </c>
    </row>
    <row r="6333" spans="1:4">
      <c r="A6333" s="7">
        <f t="shared" si="395"/>
        <v>3163</v>
      </c>
      <c r="B6333" s="4">
        <f t="shared" si="394"/>
        <v>0.63339451678007808</v>
      </c>
      <c r="C6333" s="4">
        <f t="shared" si="396"/>
        <v>21.535245494413438</v>
      </c>
      <c r="D6333" s="34">
        <f t="shared" si="397"/>
        <v>0.24658931420296384</v>
      </c>
    </row>
    <row r="6334" spans="1:4">
      <c r="A6334" s="7">
        <f t="shared" si="395"/>
        <v>3163.5</v>
      </c>
      <c r="B6334" s="4">
        <f t="shared" si="394"/>
        <v>0.63352121185561572</v>
      </c>
      <c r="C6334" s="4">
        <f t="shared" si="396"/>
        <v>21.546345145324526</v>
      </c>
      <c r="D6334" s="34">
        <f t="shared" si="397"/>
        <v>0.24666707103608665</v>
      </c>
    </row>
    <row r="6335" spans="1:4">
      <c r="A6335" s="7">
        <f t="shared" si="395"/>
        <v>3164</v>
      </c>
      <c r="B6335" s="4">
        <f t="shared" si="394"/>
        <v>0.63364791675832133</v>
      </c>
      <c r="C6335" s="4">
        <f t="shared" si="396"/>
        <v>21.557450263327187</v>
      </c>
      <c r="D6335" s="34">
        <f t="shared" si="397"/>
        <v>0.24674485552410386</v>
      </c>
    </row>
    <row r="6336" spans="1:4">
      <c r="A6336" s="7">
        <f t="shared" si="395"/>
        <v>3164.5</v>
      </c>
      <c r="B6336" s="4">
        <f t="shared" si="394"/>
        <v>0.63377463148895696</v>
      </c>
      <c r="C6336" s="4">
        <f t="shared" si="396"/>
        <v>21.568560851114182</v>
      </c>
      <c r="D6336" s="34">
        <f t="shared" si="397"/>
        <v>0.24682266767732894</v>
      </c>
    </row>
    <row r="6337" spans="1:4">
      <c r="A6337" s="7">
        <f t="shared" si="395"/>
        <v>3165</v>
      </c>
      <c r="B6337" s="4">
        <f t="shared" si="394"/>
        <v>0.63390135604828513</v>
      </c>
      <c r="C6337" s="4">
        <f t="shared" si="396"/>
        <v>21.579676911379671</v>
      </c>
      <c r="D6337" s="34">
        <f t="shared" si="397"/>
        <v>0.24690050750608009</v>
      </c>
    </row>
    <row r="6338" spans="1:4">
      <c r="A6338" s="7">
        <f t="shared" si="395"/>
        <v>3165.5</v>
      </c>
      <c r="B6338" s="4">
        <f t="shared" si="394"/>
        <v>0.63402809043706809</v>
      </c>
      <c r="C6338" s="4">
        <f t="shared" si="396"/>
        <v>21.590798446819061</v>
      </c>
      <c r="D6338" s="34">
        <f t="shared" si="397"/>
        <v>0.24697837502067846</v>
      </c>
    </row>
    <row r="6339" spans="1:4">
      <c r="A6339" s="7">
        <f t="shared" si="395"/>
        <v>3166</v>
      </c>
      <c r="B6339" s="4">
        <f t="shared" si="394"/>
        <v>0.63415483465606837</v>
      </c>
      <c r="C6339" s="4">
        <f t="shared" si="396"/>
        <v>21.601925460129159</v>
      </c>
      <c r="D6339" s="34">
        <f t="shared" si="397"/>
        <v>0.24705627023145008</v>
      </c>
    </row>
    <row r="6340" spans="1:4">
      <c r="A6340" s="7">
        <f t="shared" si="395"/>
        <v>3166.5</v>
      </c>
      <c r="B6340" s="4">
        <f t="shared" si="394"/>
        <v>0.63428158870604823</v>
      </c>
      <c r="C6340" s="4">
        <f t="shared" si="396"/>
        <v>21.61305795400807</v>
      </c>
      <c r="D6340" s="34">
        <f t="shared" si="397"/>
        <v>0.24713419314872467</v>
      </c>
    </row>
    <row r="6341" spans="1:4">
      <c r="A6341" s="7">
        <f t="shared" si="395"/>
        <v>3167</v>
      </c>
      <c r="B6341" s="4">
        <f t="shared" si="394"/>
        <v>0.6344083525877704</v>
      </c>
      <c r="C6341" s="4">
        <f t="shared" si="396"/>
        <v>21.624195931155196</v>
      </c>
      <c r="D6341" s="34">
        <f t="shared" si="397"/>
        <v>0.24721214378283543</v>
      </c>
    </row>
    <row r="6342" spans="1:4">
      <c r="A6342" s="7">
        <f t="shared" si="395"/>
        <v>3167.5</v>
      </c>
      <c r="B6342" s="4">
        <f t="shared" si="394"/>
        <v>0.63453512630199782</v>
      </c>
      <c r="C6342" s="4">
        <f t="shared" si="396"/>
        <v>21.635339394271345</v>
      </c>
      <c r="D6342" s="34">
        <f t="shared" si="397"/>
        <v>0.24729012214412022</v>
      </c>
    </row>
    <row r="6343" spans="1:4">
      <c r="A6343" s="7">
        <f t="shared" si="395"/>
        <v>3168</v>
      </c>
      <c r="B6343" s="4">
        <f t="shared" si="394"/>
        <v>0.63466190984949233</v>
      </c>
      <c r="C6343" s="4">
        <f t="shared" si="396"/>
        <v>21.646488346058565</v>
      </c>
      <c r="D6343" s="34">
        <f t="shared" si="397"/>
        <v>0.24736812824292043</v>
      </c>
    </row>
    <row r="6344" spans="1:4">
      <c r="A6344" s="7">
        <f t="shared" si="395"/>
        <v>3168.5</v>
      </c>
      <c r="B6344" s="4">
        <f t="shared" si="394"/>
        <v>0.63478870323101733</v>
      </c>
      <c r="C6344" s="4">
        <f t="shared" si="396"/>
        <v>21.657642789220315</v>
      </c>
      <c r="D6344" s="34">
        <f t="shared" si="397"/>
        <v>0.24744616208958167</v>
      </c>
    </row>
    <row r="6345" spans="1:4">
      <c r="A6345" s="7">
        <f t="shared" si="395"/>
        <v>3169</v>
      </c>
      <c r="B6345" s="4">
        <f t="shared" si="394"/>
        <v>0.6349155064473353</v>
      </c>
      <c r="C6345" s="4">
        <f t="shared" si="396"/>
        <v>21.668802726461337</v>
      </c>
      <c r="D6345" s="34">
        <f t="shared" si="397"/>
        <v>0.24752422369445332</v>
      </c>
    </row>
    <row r="6346" spans="1:4">
      <c r="A6346" s="7">
        <f t="shared" si="395"/>
        <v>3169.5</v>
      </c>
      <c r="B6346" s="4">
        <f t="shared" ref="B6346:B6409" si="398">(EXP($B$3*A6346*10^6))-1</f>
        <v>0.6350423194992092</v>
      </c>
      <c r="C6346" s="4">
        <f t="shared" si="396"/>
        <v>21.679968160487721</v>
      </c>
      <c r="D6346" s="34">
        <f t="shared" si="397"/>
        <v>0.2476023130678888</v>
      </c>
    </row>
    <row r="6347" spans="1:4">
      <c r="A6347" s="7">
        <f t="shared" si="395"/>
        <v>3170</v>
      </c>
      <c r="B6347" s="4">
        <f t="shared" si="398"/>
        <v>0.63516914238740196</v>
      </c>
      <c r="C6347" s="4">
        <f t="shared" si="396"/>
        <v>21.691139094006889</v>
      </c>
      <c r="D6347" s="34">
        <f t="shared" si="397"/>
        <v>0.24768043022024558</v>
      </c>
    </row>
    <row r="6348" spans="1:4">
      <c r="A6348" s="7">
        <f t="shared" si="395"/>
        <v>3170.5</v>
      </c>
      <c r="B6348" s="4">
        <f t="shared" si="398"/>
        <v>0.63529597511267655</v>
      </c>
      <c r="C6348" s="4">
        <f t="shared" si="396"/>
        <v>21.702315529727596</v>
      </c>
      <c r="D6348" s="34">
        <f t="shared" si="397"/>
        <v>0.24775857516188493</v>
      </c>
    </row>
    <row r="6349" spans="1:4">
      <c r="A6349" s="7">
        <f t="shared" si="395"/>
        <v>3171</v>
      </c>
      <c r="B6349" s="4">
        <f t="shared" si="398"/>
        <v>0.63542281767579567</v>
      </c>
      <c r="C6349" s="4">
        <f t="shared" si="396"/>
        <v>21.713497470359929</v>
      </c>
      <c r="D6349" s="34">
        <f t="shared" si="397"/>
        <v>0.24783674790317248</v>
      </c>
    </row>
    <row r="6350" spans="1:4">
      <c r="A6350" s="7">
        <f t="shared" ref="A6350:A6413" si="399">A6349+0.5</f>
        <v>3171.5</v>
      </c>
      <c r="B6350" s="4">
        <f t="shared" si="398"/>
        <v>0.63554967007752272</v>
      </c>
      <c r="C6350" s="4">
        <f t="shared" ref="C6350:C6413" si="400">(EXP($B$4*A6350*10^6))-1</f>
        <v>21.72468491861531</v>
      </c>
      <c r="D6350" s="34">
        <f t="shared" ref="D6350:D6413" si="401">(1/137.88)*(C6350/B6350)</f>
        <v>0.24791494845447729</v>
      </c>
    </row>
    <row r="6351" spans="1:4">
      <c r="A6351" s="7">
        <f t="shared" si="399"/>
        <v>3172</v>
      </c>
      <c r="B6351" s="4">
        <f t="shared" si="398"/>
        <v>0.63567653231862087</v>
      </c>
      <c r="C6351" s="4">
        <f t="shared" si="400"/>
        <v>21.735877877206494</v>
      </c>
      <c r="D6351" s="34">
        <f t="shared" si="401"/>
        <v>0.24799317682617264</v>
      </c>
    </row>
    <row r="6352" spans="1:4">
      <c r="A6352" s="7">
        <f t="shared" si="399"/>
        <v>3172.5</v>
      </c>
      <c r="B6352" s="4">
        <f t="shared" si="398"/>
        <v>0.63580340439985306</v>
      </c>
      <c r="C6352" s="4">
        <f t="shared" si="400"/>
        <v>21.7470763488476</v>
      </c>
      <c r="D6352" s="34">
        <f t="shared" si="401"/>
        <v>0.24807143302863624</v>
      </c>
    </row>
    <row r="6353" spans="1:4">
      <c r="A6353" s="7">
        <f t="shared" si="399"/>
        <v>3173</v>
      </c>
      <c r="B6353" s="4">
        <f t="shared" si="398"/>
        <v>0.63593028632198267</v>
      </c>
      <c r="C6353" s="4">
        <f t="shared" si="400"/>
        <v>21.758280336254032</v>
      </c>
      <c r="D6353" s="34">
        <f t="shared" si="401"/>
        <v>0.24814971707224895</v>
      </c>
    </row>
    <row r="6354" spans="1:4">
      <c r="A6354" s="7">
        <f t="shared" si="399"/>
        <v>3173.5</v>
      </c>
      <c r="B6354" s="4">
        <f t="shared" si="398"/>
        <v>0.63605717808577311</v>
      </c>
      <c r="C6354" s="4">
        <f t="shared" si="400"/>
        <v>21.769489842142573</v>
      </c>
      <c r="D6354" s="34">
        <f t="shared" si="401"/>
        <v>0.24822802896739618</v>
      </c>
    </row>
    <row r="6355" spans="1:4">
      <c r="A6355" s="7">
        <f t="shared" si="399"/>
        <v>3174</v>
      </c>
      <c r="B6355" s="4">
        <f t="shared" si="398"/>
        <v>0.63618407969198798</v>
      </c>
      <c r="C6355" s="4">
        <f t="shared" si="400"/>
        <v>21.780704869231329</v>
      </c>
      <c r="D6355" s="34">
        <f t="shared" si="401"/>
        <v>0.2483063687244671</v>
      </c>
    </row>
    <row r="6356" spans="1:4">
      <c r="A6356" s="7">
        <f t="shared" si="399"/>
        <v>3174.5</v>
      </c>
      <c r="B6356" s="4">
        <f t="shared" si="398"/>
        <v>0.63631099114139</v>
      </c>
      <c r="C6356" s="4">
        <f t="shared" si="400"/>
        <v>21.791925420239732</v>
      </c>
      <c r="D6356" s="34">
        <f t="shared" si="401"/>
        <v>0.24838473635385502</v>
      </c>
    </row>
    <row r="6357" spans="1:4">
      <c r="A6357" s="7">
        <f t="shared" si="399"/>
        <v>3175</v>
      </c>
      <c r="B6357" s="4">
        <f t="shared" si="398"/>
        <v>0.63643791243474324</v>
      </c>
      <c r="C6357" s="4">
        <f t="shared" si="400"/>
        <v>21.803151497888603</v>
      </c>
      <c r="D6357" s="34">
        <f t="shared" si="401"/>
        <v>0.24846313186595737</v>
      </c>
    </row>
    <row r="6358" spans="1:4">
      <c r="A6358" s="7">
        <f t="shared" si="399"/>
        <v>3175.5</v>
      </c>
      <c r="B6358" s="4">
        <f t="shared" si="398"/>
        <v>0.63656484357281085</v>
      </c>
      <c r="C6358" s="4">
        <f t="shared" si="400"/>
        <v>21.814383104900028</v>
      </c>
      <c r="D6358" s="34">
        <f t="shared" si="401"/>
        <v>0.248541555271175</v>
      </c>
    </row>
    <row r="6359" spans="1:4">
      <c r="A6359" s="7">
        <f t="shared" si="399"/>
        <v>3176</v>
      </c>
      <c r="B6359" s="4">
        <f t="shared" si="398"/>
        <v>0.63669178455635689</v>
      </c>
      <c r="C6359" s="4">
        <f t="shared" si="400"/>
        <v>21.825620243997513</v>
      </c>
      <c r="D6359" s="34">
        <f t="shared" si="401"/>
        <v>0.24862000657991348</v>
      </c>
    </row>
    <row r="6360" spans="1:4">
      <c r="A6360" s="7">
        <f t="shared" si="399"/>
        <v>3176.5</v>
      </c>
      <c r="B6360" s="4">
        <f t="shared" si="398"/>
        <v>0.63681873538614475</v>
      </c>
      <c r="C6360" s="4">
        <f t="shared" si="400"/>
        <v>21.836862917905822</v>
      </c>
      <c r="D6360" s="34">
        <f t="shared" si="401"/>
        <v>0.24869848580258158</v>
      </c>
    </row>
    <row r="6361" spans="1:4">
      <c r="A6361" s="7">
        <f t="shared" si="399"/>
        <v>3177</v>
      </c>
      <c r="B6361" s="4">
        <f t="shared" si="398"/>
        <v>0.63694569606293827</v>
      </c>
      <c r="C6361" s="4">
        <f t="shared" si="400"/>
        <v>21.848111129351153</v>
      </c>
      <c r="D6361" s="34">
        <f t="shared" si="401"/>
        <v>0.24877699294959296</v>
      </c>
    </row>
    <row r="6362" spans="1:4">
      <c r="A6362" s="7">
        <f t="shared" si="399"/>
        <v>3177.5</v>
      </c>
      <c r="B6362" s="4">
        <f t="shared" si="398"/>
        <v>0.63707266658750128</v>
      </c>
      <c r="C6362" s="4">
        <f t="shared" si="400"/>
        <v>21.859364881060952</v>
      </c>
      <c r="D6362" s="34">
        <f t="shared" si="401"/>
        <v>0.24885552803136432</v>
      </c>
    </row>
    <row r="6363" spans="1:4">
      <c r="A6363" s="7">
        <f t="shared" si="399"/>
        <v>3178</v>
      </c>
      <c r="B6363" s="4">
        <f t="shared" si="398"/>
        <v>0.63719964696059739</v>
      </c>
      <c r="C6363" s="4">
        <f t="shared" si="400"/>
        <v>21.870624175764092</v>
      </c>
      <c r="D6363" s="34">
        <f t="shared" si="401"/>
        <v>0.24893409105831737</v>
      </c>
    </row>
    <row r="6364" spans="1:4">
      <c r="A6364" s="7">
        <f t="shared" si="399"/>
        <v>3178.5</v>
      </c>
      <c r="B6364" s="4">
        <f t="shared" si="398"/>
        <v>0.63732663718299065</v>
      </c>
      <c r="C6364" s="4">
        <f t="shared" si="400"/>
        <v>21.881889016190748</v>
      </c>
      <c r="D6364" s="34">
        <f t="shared" si="401"/>
        <v>0.24901268204087709</v>
      </c>
    </row>
    <row r="6365" spans="1:4">
      <c r="A6365" s="7">
        <f t="shared" si="399"/>
        <v>3179</v>
      </c>
      <c r="B6365" s="4">
        <f t="shared" si="398"/>
        <v>0.6374536372554449</v>
      </c>
      <c r="C6365" s="4">
        <f t="shared" si="400"/>
        <v>21.893159405072421</v>
      </c>
      <c r="D6365" s="34">
        <f t="shared" si="401"/>
        <v>0.24909130098947255</v>
      </c>
    </row>
    <row r="6366" spans="1:4">
      <c r="A6366" s="7">
        <f t="shared" si="399"/>
        <v>3179.5</v>
      </c>
      <c r="B6366" s="4">
        <f t="shared" si="398"/>
        <v>0.63758064717872442</v>
      </c>
      <c r="C6366" s="4">
        <f t="shared" si="400"/>
        <v>21.904435345142016</v>
      </c>
      <c r="D6366" s="34">
        <f t="shared" si="401"/>
        <v>0.24916994791453723</v>
      </c>
    </row>
    <row r="6367" spans="1:4">
      <c r="A6367" s="7">
        <f t="shared" si="399"/>
        <v>3180</v>
      </c>
      <c r="B6367" s="4">
        <f t="shared" si="398"/>
        <v>0.63770766695359327</v>
      </c>
      <c r="C6367" s="4">
        <f t="shared" si="400"/>
        <v>21.915716839133715</v>
      </c>
      <c r="D6367" s="34">
        <f t="shared" si="401"/>
        <v>0.24924862282650787</v>
      </c>
    </row>
    <row r="6368" spans="1:4">
      <c r="A6368" s="7">
        <f t="shared" si="399"/>
        <v>3180.5</v>
      </c>
      <c r="B6368" s="4">
        <f t="shared" si="398"/>
        <v>0.63783469658081549</v>
      </c>
      <c r="C6368" s="4">
        <f t="shared" si="400"/>
        <v>21.927003889783109</v>
      </c>
      <c r="D6368" s="34">
        <f t="shared" si="401"/>
        <v>0.24932732573582603</v>
      </c>
    </row>
    <row r="6369" spans="1:4">
      <c r="A6369" s="7">
        <f t="shared" si="399"/>
        <v>3181</v>
      </c>
      <c r="B6369" s="4">
        <f t="shared" si="398"/>
        <v>0.63796173606115514</v>
      </c>
      <c r="C6369" s="4">
        <f t="shared" si="400"/>
        <v>21.938296499827096</v>
      </c>
      <c r="D6369" s="34">
        <f t="shared" si="401"/>
        <v>0.24940605665293691</v>
      </c>
    </row>
    <row r="6370" spans="1:4">
      <c r="A6370" s="7">
        <f t="shared" si="399"/>
        <v>3181.5</v>
      </c>
      <c r="B6370" s="4">
        <f t="shared" si="398"/>
        <v>0.63808878539537672</v>
      </c>
      <c r="C6370" s="4">
        <f t="shared" si="400"/>
        <v>21.94959467200394</v>
      </c>
      <c r="D6370" s="34">
        <f t="shared" si="401"/>
        <v>0.24948481558828967</v>
      </c>
    </row>
    <row r="6371" spans="1:4">
      <c r="A6371" s="7">
        <f t="shared" si="399"/>
        <v>3182</v>
      </c>
      <c r="B6371" s="4">
        <f t="shared" si="398"/>
        <v>0.6382158445842443</v>
      </c>
      <c r="C6371" s="4">
        <f t="shared" si="400"/>
        <v>21.960898409053247</v>
      </c>
      <c r="D6371" s="34">
        <f t="shared" si="401"/>
        <v>0.24956360255233759</v>
      </c>
    </row>
    <row r="6372" spans="1:4">
      <c r="A6372" s="7">
        <f t="shared" si="399"/>
        <v>3182.5</v>
      </c>
      <c r="B6372" s="4">
        <f t="shared" si="398"/>
        <v>0.63834291362852258</v>
      </c>
      <c r="C6372" s="4">
        <f t="shared" si="400"/>
        <v>21.972207713715974</v>
      </c>
      <c r="D6372" s="34">
        <f t="shared" si="401"/>
        <v>0.24964241755553784</v>
      </c>
    </row>
    <row r="6373" spans="1:4">
      <c r="A6373" s="7">
        <f t="shared" si="399"/>
        <v>3183</v>
      </c>
      <c r="B6373" s="4">
        <f t="shared" si="398"/>
        <v>0.63846999252897563</v>
      </c>
      <c r="C6373" s="4">
        <f t="shared" si="400"/>
        <v>21.983522588734431</v>
      </c>
      <c r="D6373" s="34">
        <f t="shared" si="401"/>
        <v>0.24972126060835181</v>
      </c>
    </row>
    <row r="6374" spans="1:4">
      <c r="A6374" s="7">
        <f t="shared" si="399"/>
        <v>3183.5</v>
      </c>
      <c r="B6374" s="4">
        <f t="shared" si="398"/>
        <v>0.63859708128636861</v>
      </c>
      <c r="C6374" s="4">
        <f t="shared" si="400"/>
        <v>21.99484303685227</v>
      </c>
      <c r="D6374" s="34">
        <f t="shared" si="401"/>
        <v>0.24980013172124449</v>
      </c>
    </row>
    <row r="6375" spans="1:4">
      <c r="A6375" s="7">
        <f t="shared" si="399"/>
        <v>3184</v>
      </c>
      <c r="B6375" s="4">
        <f t="shared" si="398"/>
        <v>0.63872417990146535</v>
      </c>
      <c r="C6375" s="4">
        <f t="shared" si="400"/>
        <v>22.006169060814504</v>
      </c>
      <c r="D6375" s="34">
        <f t="shared" si="401"/>
        <v>0.24987903090468547</v>
      </c>
    </row>
    <row r="6376" spans="1:4">
      <c r="A6376" s="7">
        <f t="shared" si="399"/>
        <v>3184.5</v>
      </c>
      <c r="B6376" s="4">
        <f t="shared" si="398"/>
        <v>0.63885128837503058</v>
      </c>
      <c r="C6376" s="4">
        <f t="shared" si="400"/>
        <v>22.017500663367493</v>
      </c>
      <c r="D6376" s="34">
        <f t="shared" si="401"/>
        <v>0.24995795816914806</v>
      </c>
    </row>
    <row r="6377" spans="1:4">
      <c r="A6377" s="7">
        <f t="shared" si="399"/>
        <v>3185</v>
      </c>
      <c r="B6377" s="4">
        <f t="shared" si="398"/>
        <v>0.63897840670782924</v>
      </c>
      <c r="C6377" s="4">
        <f t="shared" si="400"/>
        <v>22.028837847258952</v>
      </c>
      <c r="D6377" s="34">
        <f t="shared" si="401"/>
        <v>0.25003691352510943</v>
      </c>
    </row>
    <row r="6378" spans="1:4">
      <c r="A6378" s="7">
        <f t="shared" si="399"/>
        <v>3185.5</v>
      </c>
      <c r="B6378" s="4">
        <f t="shared" si="398"/>
        <v>0.63910553490062605</v>
      </c>
      <c r="C6378" s="4">
        <f t="shared" si="400"/>
        <v>22.040180615237947</v>
      </c>
      <c r="D6378" s="34">
        <f t="shared" si="401"/>
        <v>0.25011589698305098</v>
      </c>
    </row>
    <row r="6379" spans="1:4">
      <c r="A6379" s="7">
        <f t="shared" si="399"/>
        <v>3186</v>
      </c>
      <c r="B6379" s="4">
        <f t="shared" si="398"/>
        <v>0.63923267295418551</v>
      </c>
      <c r="C6379" s="4">
        <f t="shared" si="400"/>
        <v>22.051528970054903</v>
      </c>
      <c r="D6379" s="34">
        <f t="shared" si="401"/>
        <v>0.25019490855345822</v>
      </c>
    </row>
    <row r="6380" spans="1:4">
      <c r="A6380" s="7">
        <f t="shared" si="399"/>
        <v>3186.5</v>
      </c>
      <c r="B6380" s="4">
        <f t="shared" si="398"/>
        <v>0.63935982086927301</v>
      </c>
      <c r="C6380" s="4">
        <f t="shared" si="400"/>
        <v>22.062882914461582</v>
      </c>
      <c r="D6380" s="34">
        <f t="shared" si="401"/>
        <v>0.25027394824682009</v>
      </c>
    </row>
    <row r="6381" spans="1:4">
      <c r="A6381" s="7">
        <f t="shared" si="399"/>
        <v>3187</v>
      </c>
      <c r="B6381" s="4">
        <f t="shared" si="398"/>
        <v>0.63948697864665305</v>
      </c>
      <c r="C6381" s="4">
        <f t="shared" si="400"/>
        <v>22.074242451211148</v>
      </c>
      <c r="D6381" s="34">
        <f t="shared" si="401"/>
        <v>0.25035301607363081</v>
      </c>
    </row>
    <row r="6382" spans="1:4">
      <c r="A6382" s="7">
        <f t="shared" si="399"/>
        <v>3187.5</v>
      </c>
      <c r="B6382" s="4">
        <f t="shared" si="398"/>
        <v>0.63961414628709079</v>
      </c>
      <c r="C6382" s="4">
        <f t="shared" si="400"/>
        <v>22.085607583058046</v>
      </c>
      <c r="D6382" s="34">
        <f t="shared" si="401"/>
        <v>0.25043211204438698</v>
      </c>
    </row>
    <row r="6383" spans="1:4">
      <c r="A6383" s="7">
        <f t="shared" si="399"/>
        <v>3188</v>
      </c>
      <c r="B6383" s="4">
        <f t="shared" si="398"/>
        <v>0.63974132379135096</v>
      </c>
      <c r="C6383" s="4">
        <f t="shared" si="400"/>
        <v>22.096978312758164</v>
      </c>
      <c r="D6383" s="34">
        <f t="shared" si="401"/>
        <v>0.25051123616959092</v>
      </c>
    </row>
    <row r="6384" spans="1:4">
      <c r="A6384" s="7">
        <f t="shared" si="399"/>
        <v>3188.5</v>
      </c>
      <c r="B6384" s="4">
        <f t="shared" si="398"/>
        <v>0.63986851116019872</v>
      </c>
      <c r="C6384" s="4">
        <f t="shared" si="400"/>
        <v>22.108354643068662</v>
      </c>
      <c r="D6384" s="34">
        <f t="shared" si="401"/>
        <v>0.25059038845974752</v>
      </c>
    </row>
    <row r="6385" spans="1:4">
      <c r="A6385" s="7">
        <f t="shared" si="399"/>
        <v>3189</v>
      </c>
      <c r="B6385" s="4">
        <f t="shared" si="398"/>
        <v>0.63999570839439968</v>
      </c>
      <c r="C6385" s="4">
        <f t="shared" si="400"/>
        <v>22.119736576748128</v>
      </c>
      <c r="D6385" s="34">
        <f t="shared" si="401"/>
        <v>0.25066956892536651</v>
      </c>
    </row>
    <row r="6386" spans="1:4">
      <c r="A6386" s="7">
        <f t="shared" si="399"/>
        <v>3189.5</v>
      </c>
      <c r="B6386" s="4">
        <f t="shared" si="398"/>
        <v>0.64012291549471856</v>
      </c>
      <c r="C6386" s="4">
        <f t="shared" si="400"/>
        <v>22.131124116556471</v>
      </c>
      <c r="D6386" s="34">
        <f t="shared" si="401"/>
        <v>0.25074877757696162</v>
      </c>
    </row>
    <row r="6387" spans="1:4">
      <c r="A6387" s="7">
        <f t="shared" si="399"/>
        <v>3190</v>
      </c>
      <c r="B6387" s="4">
        <f t="shared" si="398"/>
        <v>0.64025013246192097</v>
      </c>
      <c r="C6387" s="4">
        <f t="shared" si="400"/>
        <v>22.14251726525497</v>
      </c>
      <c r="D6387" s="34">
        <f t="shared" si="401"/>
        <v>0.25082801442505021</v>
      </c>
    </row>
    <row r="6388" spans="1:4">
      <c r="A6388" s="7">
        <f t="shared" si="399"/>
        <v>3190.5</v>
      </c>
      <c r="B6388" s="4">
        <f t="shared" si="398"/>
        <v>0.64037735929677186</v>
      </c>
      <c r="C6388" s="4">
        <f t="shared" si="400"/>
        <v>22.153916025606275</v>
      </c>
      <c r="D6388" s="34">
        <f t="shared" si="401"/>
        <v>0.2509072794801544</v>
      </c>
    </row>
    <row r="6389" spans="1:4">
      <c r="A6389" s="7">
        <f t="shared" si="399"/>
        <v>3191</v>
      </c>
      <c r="B6389" s="4">
        <f t="shared" si="398"/>
        <v>0.64050459600003684</v>
      </c>
      <c r="C6389" s="4">
        <f t="shared" si="400"/>
        <v>22.165320400374348</v>
      </c>
      <c r="D6389" s="34">
        <f t="shared" si="401"/>
        <v>0.25098657275279923</v>
      </c>
    </row>
    <row r="6390" spans="1:4">
      <c r="A6390" s="7">
        <f t="shared" si="399"/>
        <v>3191.5</v>
      </c>
      <c r="B6390" s="4">
        <f t="shared" si="398"/>
        <v>0.64063184257248151</v>
      </c>
      <c r="C6390" s="4">
        <f t="shared" si="400"/>
        <v>22.176730392324597</v>
      </c>
      <c r="D6390" s="34">
        <f t="shared" si="401"/>
        <v>0.25106589425351505</v>
      </c>
    </row>
    <row r="6391" spans="1:4">
      <c r="A6391" s="7">
        <f t="shared" si="399"/>
        <v>3192</v>
      </c>
      <c r="B6391" s="4">
        <f t="shared" si="398"/>
        <v>0.64075909901487105</v>
      </c>
      <c r="C6391" s="4">
        <f t="shared" si="400"/>
        <v>22.1881460042237</v>
      </c>
      <c r="D6391" s="34">
        <f t="shared" si="401"/>
        <v>0.25114524399283517</v>
      </c>
    </row>
    <row r="6392" spans="1:4">
      <c r="A6392" s="7">
        <f t="shared" si="399"/>
        <v>3192.5</v>
      </c>
      <c r="B6392" s="4">
        <f t="shared" si="398"/>
        <v>0.64088636532797127</v>
      </c>
      <c r="C6392" s="4">
        <f t="shared" si="400"/>
        <v>22.199567238839769</v>
      </c>
      <c r="D6392" s="34">
        <f t="shared" si="401"/>
        <v>0.25122462198129769</v>
      </c>
    </row>
    <row r="6393" spans="1:4">
      <c r="A6393" s="7">
        <f t="shared" si="399"/>
        <v>3193</v>
      </c>
      <c r="B6393" s="4">
        <f t="shared" si="398"/>
        <v>0.6410136415125478</v>
      </c>
      <c r="C6393" s="4">
        <f t="shared" si="400"/>
        <v>22.210994098942248</v>
      </c>
      <c r="D6393" s="34">
        <f t="shared" si="401"/>
        <v>0.25130402822944442</v>
      </c>
    </row>
    <row r="6394" spans="1:4">
      <c r="A6394" s="7">
        <f t="shared" si="399"/>
        <v>3193.5</v>
      </c>
      <c r="B6394" s="4">
        <f t="shared" si="398"/>
        <v>0.64114092756936625</v>
      </c>
      <c r="C6394" s="4">
        <f t="shared" si="400"/>
        <v>22.222426587301946</v>
      </c>
      <c r="D6394" s="34">
        <f t="shared" si="401"/>
        <v>0.25138346274782125</v>
      </c>
    </row>
    <row r="6395" spans="1:4">
      <c r="A6395" s="7">
        <f t="shared" si="399"/>
        <v>3194</v>
      </c>
      <c r="B6395" s="4">
        <f t="shared" si="398"/>
        <v>0.64126822349919244</v>
      </c>
      <c r="C6395" s="4">
        <f t="shared" si="400"/>
        <v>22.23386470669104</v>
      </c>
      <c r="D6395" s="34">
        <f t="shared" si="401"/>
        <v>0.25146292554697813</v>
      </c>
    </row>
    <row r="6396" spans="1:4">
      <c r="A6396" s="7">
        <f t="shared" si="399"/>
        <v>3194.5</v>
      </c>
      <c r="B6396" s="4">
        <f t="shared" si="398"/>
        <v>0.64139552930279176</v>
      </c>
      <c r="C6396" s="4">
        <f t="shared" si="400"/>
        <v>22.245308459883073</v>
      </c>
      <c r="D6396" s="34">
        <f t="shared" si="401"/>
        <v>0.25154241663746929</v>
      </c>
    </row>
    <row r="6397" spans="1:4">
      <c r="A6397" s="7">
        <f t="shared" si="399"/>
        <v>3195</v>
      </c>
      <c r="B6397" s="4">
        <f t="shared" si="398"/>
        <v>0.64152284498093071</v>
      </c>
      <c r="C6397" s="4">
        <f t="shared" si="400"/>
        <v>22.256757849652953</v>
      </c>
      <c r="D6397" s="34">
        <f t="shared" si="401"/>
        <v>0.25162193602985239</v>
      </c>
    </row>
    <row r="6398" spans="1:4">
      <c r="A6398" s="7">
        <f t="shared" si="399"/>
        <v>3195.5</v>
      </c>
      <c r="B6398" s="4">
        <f t="shared" si="398"/>
        <v>0.6416501705343749</v>
      </c>
      <c r="C6398" s="4">
        <f t="shared" si="400"/>
        <v>22.268212878776957</v>
      </c>
      <c r="D6398" s="34">
        <f t="shared" si="401"/>
        <v>0.25170148373468987</v>
      </c>
    </row>
    <row r="6399" spans="1:4">
      <c r="A6399" s="7">
        <f t="shared" si="399"/>
        <v>3196</v>
      </c>
      <c r="B6399" s="4">
        <f t="shared" si="398"/>
        <v>0.64177750596389016</v>
      </c>
      <c r="C6399" s="4">
        <f t="shared" si="400"/>
        <v>22.279673550032726</v>
      </c>
      <c r="D6399" s="34">
        <f t="shared" si="401"/>
        <v>0.25178105976254783</v>
      </c>
    </row>
    <row r="6400" spans="1:4">
      <c r="A6400" s="7">
        <f t="shared" si="399"/>
        <v>3196.5</v>
      </c>
      <c r="B6400" s="4">
        <f t="shared" si="398"/>
        <v>0.64190485127024299</v>
      </c>
      <c r="C6400" s="4">
        <f t="shared" si="400"/>
        <v>22.291139866199273</v>
      </c>
      <c r="D6400" s="34">
        <f t="shared" si="401"/>
        <v>0.25186066412399638</v>
      </c>
    </row>
    <row r="6401" spans="1:4">
      <c r="A6401" s="7">
        <f t="shared" si="399"/>
        <v>3197</v>
      </c>
      <c r="B6401" s="4">
        <f t="shared" si="398"/>
        <v>0.64203220645419901</v>
      </c>
      <c r="C6401" s="4">
        <f t="shared" si="400"/>
        <v>22.302611830056975</v>
      </c>
      <c r="D6401" s="34">
        <f t="shared" si="401"/>
        <v>0.25194029682960994</v>
      </c>
    </row>
    <row r="6402" spans="1:4">
      <c r="A6402" s="7">
        <f t="shared" si="399"/>
        <v>3197.5</v>
      </c>
      <c r="B6402" s="4">
        <f t="shared" si="398"/>
        <v>0.64215957151652447</v>
      </c>
      <c r="C6402" s="4">
        <f t="shared" si="400"/>
        <v>22.314089444387584</v>
      </c>
      <c r="D6402" s="34">
        <f t="shared" si="401"/>
        <v>0.25201995788996695</v>
      </c>
    </row>
    <row r="6403" spans="1:4">
      <c r="A6403" s="7">
        <f t="shared" si="399"/>
        <v>3198</v>
      </c>
      <c r="B6403" s="4">
        <f t="shared" si="398"/>
        <v>0.6422869464579859</v>
      </c>
      <c r="C6403" s="4">
        <f t="shared" si="400"/>
        <v>22.325572711974218</v>
      </c>
      <c r="D6403" s="34">
        <f t="shared" si="401"/>
        <v>0.2520996473156496</v>
      </c>
    </row>
    <row r="6404" spans="1:4">
      <c r="A6404" s="7">
        <f t="shared" si="399"/>
        <v>3198.5</v>
      </c>
      <c r="B6404" s="4">
        <f t="shared" si="398"/>
        <v>0.6424143312793491</v>
      </c>
      <c r="C6404" s="4">
        <f t="shared" si="400"/>
        <v>22.337061635601355</v>
      </c>
      <c r="D6404" s="34">
        <f t="shared" si="401"/>
        <v>0.25217936511724443</v>
      </c>
    </row>
    <row r="6405" spans="1:4">
      <c r="A6405" s="7">
        <f t="shared" si="399"/>
        <v>3199</v>
      </c>
      <c r="B6405" s="4">
        <f t="shared" si="398"/>
        <v>0.64254172598138082</v>
      </c>
      <c r="C6405" s="4">
        <f t="shared" si="400"/>
        <v>22.348556218054888</v>
      </c>
      <c r="D6405" s="34">
        <f t="shared" si="401"/>
        <v>0.25225911130534223</v>
      </c>
    </row>
    <row r="6406" spans="1:4">
      <c r="A6406" s="7">
        <f t="shared" si="399"/>
        <v>3199.5</v>
      </c>
      <c r="B6406" s="4">
        <f t="shared" si="398"/>
        <v>0.64266913056484731</v>
      </c>
      <c r="C6406" s="4">
        <f t="shared" si="400"/>
        <v>22.360056462122014</v>
      </c>
      <c r="D6406" s="34">
        <f t="shared" si="401"/>
        <v>0.2523388858905371</v>
      </c>
    </row>
    <row r="6407" spans="1:4">
      <c r="A6407" s="7">
        <f t="shared" si="399"/>
        <v>3200</v>
      </c>
      <c r="B6407" s="4">
        <f t="shared" si="398"/>
        <v>0.64279654503051531</v>
      </c>
      <c r="C6407" s="4">
        <f t="shared" si="400"/>
        <v>22.371562370591374</v>
      </c>
      <c r="D6407" s="34">
        <f t="shared" si="401"/>
        <v>0.25241868888342817</v>
      </c>
    </row>
    <row r="6408" spans="1:4">
      <c r="A6408" s="7">
        <f t="shared" si="399"/>
        <v>3200.5</v>
      </c>
      <c r="B6408" s="4">
        <f t="shared" si="398"/>
        <v>0.64292396937915086</v>
      </c>
      <c r="C6408" s="4">
        <f t="shared" si="400"/>
        <v>22.383073946252914</v>
      </c>
      <c r="D6408" s="34">
        <f t="shared" si="401"/>
        <v>0.25249852029461783</v>
      </c>
    </row>
    <row r="6409" spans="1:4">
      <c r="A6409" s="7">
        <f t="shared" si="399"/>
        <v>3201</v>
      </c>
      <c r="B6409" s="4">
        <f t="shared" si="398"/>
        <v>0.64305140361152069</v>
      </c>
      <c r="C6409" s="4">
        <f t="shared" si="400"/>
        <v>22.394591191898012</v>
      </c>
      <c r="D6409" s="34">
        <f t="shared" si="401"/>
        <v>0.25257838013471323</v>
      </c>
    </row>
    <row r="6410" spans="1:4">
      <c r="A6410" s="7">
        <f t="shared" si="399"/>
        <v>3201.5</v>
      </c>
      <c r="B6410" s="4">
        <f t="shared" ref="B6410:B6473" si="402">(EXP($B$3*A6410*10^6))-1</f>
        <v>0.64317884772839173</v>
      </c>
      <c r="C6410" s="4">
        <f t="shared" si="400"/>
        <v>22.406114110319404</v>
      </c>
      <c r="D6410" s="34">
        <f t="shared" si="401"/>
        <v>0.25265826841432515</v>
      </c>
    </row>
    <row r="6411" spans="1:4">
      <c r="A6411" s="7">
        <f t="shared" si="399"/>
        <v>3202</v>
      </c>
      <c r="B6411" s="4">
        <f t="shared" si="402"/>
        <v>0.64330630173053027</v>
      </c>
      <c r="C6411" s="4">
        <f t="shared" si="400"/>
        <v>22.417642704311159</v>
      </c>
      <c r="D6411" s="34">
        <f t="shared" si="401"/>
        <v>0.25273818514406832</v>
      </c>
    </row>
    <row r="6412" spans="1:4">
      <c r="A6412" s="7">
        <f t="shared" si="399"/>
        <v>3202.5</v>
      </c>
      <c r="B6412" s="4">
        <f t="shared" si="402"/>
        <v>0.64343376561870302</v>
      </c>
      <c r="C6412" s="4">
        <f t="shared" si="400"/>
        <v>22.429176976668803</v>
      </c>
      <c r="D6412" s="34">
        <f t="shared" si="401"/>
        <v>0.25281813033456224</v>
      </c>
    </row>
    <row r="6413" spans="1:4">
      <c r="A6413" s="7">
        <f t="shared" si="399"/>
        <v>3203</v>
      </c>
      <c r="B6413" s="4">
        <f t="shared" si="402"/>
        <v>0.6435612393936776</v>
      </c>
      <c r="C6413" s="4">
        <f t="shared" si="400"/>
        <v>22.440716930189147</v>
      </c>
      <c r="D6413" s="34">
        <f t="shared" si="401"/>
        <v>0.25289810399642926</v>
      </c>
    </row>
    <row r="6414" spans="1:4">
      <c r="A6414" s="7">
        <f t="shared" ref="A6414:A6477" si="403">A6413+0.5</f>
        <v>3203.5</v>
      </c>
      <c r="B6414" s="4">
        <f t="shared" si="402"/>
        <v>0.64368872305621982</v>
      </c>
      <c r="C6414" s="4">
        <f t="shared" ref="C6414:C6477" si="404">(EXP($B$4*A6414*10^6))-1</f>
        <v>22.452262567670473</v>
      </c>
      <c r="D6414" s="34">
        <f t="shared" ref="D6414:D6477" si="405">(1/137.88)*(C6414/B6414)</f>
        <v>0.25297810614029742</v>
      </c>
    </row>
    <row r="6415" spans="1:4">
      <c r="A6415" s="7">
        <f t="shared" si="403"/>
        <v>3204</v>
      </c>
      <c r="B6415" s="4">
        <f t="shared" si="402"/>
        <v>0.64381621660709709</v>
      </c>
      <c r="C6415" s="4">
        <f t="shared" si="404"/>
        <v>22.463813891912352</v>
      </c>
      <c r="D6415" s="34">
        <f t="shared" si="405"/>
        <v>0.25305813677679745</v>
      </c>
    </row>
    <row r="6416" spans="1:4">
      <c r="A6416" s="7">
        <f t="shared" si="403"/>
        <v>3204.5</v>
      </c>
      <c r="B6416" s="4">
        <f t="shared" si="402"/>
        <v>0.64394372004707656</v>
      </c>
      <c r="C6416" s="4">
        <f t="shared" si="404"/>
        <v>22.47537090571581</v>
      </c>
      <c r="D6416" s="34">
        <f t="shared" si="405"/>
        <v>0.25313819591656495</v>
      </c>
    </row>
    <row r="6417" spans="1:4">
      <c r="A6417" s="7">
        <f t="shared" si="403"/>
        <v>3205</v>
      </c>
      <c r="B6417" s="4">
        <f t="shared" si="402"/>
        <v>0.64407123337692518</v>
      </c>
      <c r="C6417" s="4">
        <f t="shared" si="404"/>
        <v>22.486933611883202</v>
      </c>
      <c r="D6417" s="34">
        <f t="shared" si="405"/>
        <v>0.25321828357023912</v>
      </c>
    </row>
    <row r="6418" spans="1:4">
      <c r="A6418" s="7">
        <f t="shared" si="403"/>
        <v>3205.5</v>
      </c>
      <c r="B6418" s="4">
        <f t="shared" si="402"/>
        <v>0.64419875659740988</v>
      </c>
      <c r="C6418" s="4">
        <f t="shared" si="404"/>
        <v>22.498502013218285</v>
      </c>
      <c r="D6418" s="34">
        <f t="shared" si="405"/>
        <v>0.25329839974846374</v>
      </c>
    </row>
    <row r="6419" spans="1:4">
      <c r="A6419" s="7">
        <f t="shared" si="403"/>
        <v>3206</v>
      </c>
      <c r="B6419" s="4">
        <f t="shared" si="402"/>
        <v>0.64432628970929806</v>
      </c>
      <c r="C6419" s="4">
        <f t="shared" si="404"/>
        <v>22.510076112526196</v>
      </c>
      <c r="D6419" s="34">
        <f t="shared" si="405"/>
        <v>0.25337854446188629</v>
      </c>
    </row>
    <row r="6420" spans="1:4">
      <c r="A6420" s="7">
        <f t="shared" si="403"/>
        <v>3206.5</v>
      </c>
      <c r="B6420" s="4">
        <f t="shared" si="402"/>
        <v>0.64445383271335688</v>
      </c>
      <c r="C6420" s="4">
        <f t="shared" si="404"/>
        <v>22.521655912613443</v>
      </c>
      <c r="D6420" s="34">
        <f t="shared" si="405"/>
        <v>0.25345871772115847</v>
      </c>
    </row>
    <row r="6421" spans="1:4">
      <c r="A6421" s="7">
        <f t="shared" si="403"/>
        <v>3207</v>
      </c>
      <c r="B6421" s="4">
        <f t="shared" si="402"/>
        <v>0.6445813856103535</v>
      </c>
      <c r="C6421" s="4">
        <f t="shared" si="404"/>
        <v>22.533241416287922</v>
      </c>
      <c r="D6421" s="34">
        <f t="shared" si="405"/>
        <v>0.25353891953693597</v>
      </c>
    </row>
    <row r="6422" spans="1:4">
      <c r="A6422" s="7">
        <f t="shared" si="403"/>
        <v>3207.5</v>
      </c>
      <c r="B6422" s="4">
        <f t="shared" si="402"/>
        <v>0.64470894840105553</v>
      </c>
      <c r="C6422" s="4">
        <f t="shared" si="404"/>
        <v>22.544832626358936</v>
      </c>
      <c r="D6422" s="34">
        <f t="shared" si="405"/>
        <v>0.25361914991987894</v>
      </c>
    </row>
    <row r="6423" spans="1:4">
      <c r="A6423" s="7">
        <f t="shared" si="403"/>
        <v>3208</v>
      </c>
      <c r="B6423" s="4">
        <f t="shared" si="402"/>
        <v>0.64483652108623013</v>
      </c>
      <c r="C6423" s="4">
        <f t="shared" si="404"/>
        <v>22.556429545637119</v>
      </c>
      <c r="D6423" s="34">
        <f t="shared" si="405"/>
        <v>0.25369940888065107</v>
      </c>
    </row>
    <row r="6424" spans="1:4">
      <c r="A6424" s="7">
        <f t="shared" si="403"/>
        <v>3208.5</v>
      </c>
      <c r="B6424" s="4">
        <f t="shared" si="402"/>
        <v>0.64496410366664469</v>
      </c>
      <c r="C6424" s="4">
        <f t="shared" si="404"/>
        <v>22.568032176934537</v>
      </c>
      <c r="D6424" s="34">
        <f t="shared" si="405"/>
        <v>0.25377969642992071</v>
      </c>
    </row>
    <row r="6425" spans="1:4">
      <c r="A6425" s="7">
        <f t="shared" si="403"/>
        <v>3209</v>
      </c>
      <c r="B6425" s="4">
        <f t="shared" si="402"/>
        <v>0.64509169614306705</v>
      </c>
      <c r="C6425" s="4">
        <f t="shared" si="404"/>
        <v>22.579640523064615</v>
      </c>
      <c r="D6425" s="34">
        <f t="shared" si="405"/>
        <v>0.25386001257835972</v>
      </c>
    </row>
    <row r="6426" spans="1:4">
      <c r="A6426" s="7">
        <f t="shared" si="403"/>
        <v>3209.5</v>
      </c>
      <c r="B6426" s="4">
        <f t="shared" si="402"/>
        <v>0.64521929851626503</v>
      </c>
      <c r="C6426" s="4">
        <f t="shared" si="404"/>
        <v>22.591254586842183</v>
      </c>
      <c r="D6426" s="34">
        <f t="shared" si="405"/>
        <v>0.25394035733664438</v>
      </c>
    </row>
    <row r="6427" spans="1:4">
      <c r="A6427" s="7">
        <f t="shared" si="403"/>
        <v>3210</v>
      </c>
      <c r="B6427" s="4">
        <f t="shared" si="402"/>
        <v>0.64534691078700557</v>
      </c>
      <c r="C6427" s="4">
        <f t="shared" si="404"/>
        <v>22.602874371083434</v>
      </c>
      <c r="D6427" s="34">
        <f t="shared" si="405"/>
        <v>0.25402073071545522</v>
      </c>
    </row>
    <row r="6428" spans="1:4">
      <c r="A6428" s="7">
        <f t="shared" si="403"/>
        <v>3210.5</v>
      </c>
      <c r="B6428" s="4">
        <f t="shared" si="402"/>
        <v>0.6454745329560565</v>
      </c>
      <c r="C6428" s="4">
        <f t="shared" si="404"/>
        <v>22.614499878605962</v>
      </c>
      <c r="D6428" s="34">
        <f t="shared" si="405"/>
        <v>0.25410113272547663</v>
      </c>
    </row>
    <row r="6429" spans="1:4">
      <c r="A6429" s="7">
        <f t="shared" si="403"/>
        <v>3211</v>
      </c>
      <c r="B6429" s="4">
        <f t="shared" si="402"/>
        <v>0.6456021650241861</v>
      </c>
      <c r="C6429" s="4">
        <f t="shared" si="404"/>
        <v>22.626131112228773</v>
      </c>
      <c r="D6429" s="34">
        <f t="shared" si="405"/>
        <v>0.25418156337739739</v>
      </c>
    </row>
    <row r="6430" spans="1:4">
      <c r="A6430" s="7">
        <f t="shared" si="403"/>
        <v>3211.5</v>
      </c>
      <c r="B6430" s="4">
        <f t="shared" si="402"/>
        <v>0.64572980699216198</v>
      </c>
      <c r="C6430" s="4">
        <f t="shared" si="404"/>
        <v>22.637768074772197</v>
      </c>
      <c r="D6430" s="34">
        <f t="shared" si="405"/>
        <v>0.25426202268190962</v>
      </c>
    </row>
    <row r="6431" spans="1:4">
      <c r="A6431" s="7">
        <f t="shared" si="403"/>
        <v>3212</v>
      </c>
      <c r="B6431" s="4">
        <f t="shared" si="402"/>
        <v>0.64585745886075174</v>
      </c>
      <c r="C6431" s="4">
        <f t="shared" si="404"/>
        <v>22.649410769058033</v>
      </c>
      <c r="D6431" s="34">
        <f t="shared" si="405"/>
        <v>0.25434251064971075</v>
      </c>
    </row>
    <row r="6432" spans="1:4">
      <c r="A6432" s="7">
        <f t="shared" si="403"/>
        <v>3212.5</v>
      </c>
      <c r="B6432" s="4">
        <f t="shared" si="402"/>
        <v>0.64598512063072366</v>
      </c>
      <c r="C6432" s="4">
        <f t="shared" si="404"/>
        <v>22.661059197909385</v>
      </c>
      <c r="D6432" s="34">
        <f t="shared" si="405"/>
        <v>0.25442302729150107</v>
      </c>
    </row>
    <row r="6433" spans="1:4">
      <c r="A6433" s="7">
        <f t="shared" si="403"/>
        <v>3213</v>
      </c>
      <c r="B6433" s="4">
        <f t="shared" si="402"/>
        <v>0.64611279230284557</v>
      </c>
      <c r="C6433" s="4">
        <f t="shared" si="404"/>
        <v>22.672713364150827</v>
      </c>
      <c r="D6433" s="34">
        <f t="shared" si="405"/>
        <v>0.25450357261798595</v>
      </c>
    </row>
    <row r="6434" spans="1:4">
      <c r="A6434" s="7">
        <f t="shared" si="403"/>
        <v>3213.5</v>
      </c>
      <c r="B6434" s="4">
        <f t="shared" si="402"/>
        <v>0.64624047387788575</v>
      </c>
      <c r="C6434" s="4">
        <f t="shared" si="404"/>
        <v>22.68437327060829</v>
      </c>
      <c r="D6434" s="34">
        <f t="shared" si="405"/>
        <v>0.2545841466398745</v>
      </c>
    </row>
    <row r="6435" spans="1:4">
      <c r="A6435" s="7">
        <f t="shared" si="403"/>
        <v>3214</v>
      </c>
      <c r="B6435" s="4">
        <f t="shared" si="402"/>
        <v>0.64636816535661201</v>
      </c>
      <c r="C6435" s="4">
        <f t="shared" si="404"/>
        <v>22.696038920109061</v>
      </c>
      <c r="D6435" s="34">
        <f t="shared" si="405"/>
        <v>0.25466474936787958</v>
      </c>
    </row>
    <row r="6436" spans="1:4">
      <c r="A6436" s="7">
        <f t="shared" si="403"/>
        <v>3214.5</v>
      </c>
      <c r="B6436" s="4">
        <f t="shared" si="402"/>
        <v>0.64649586673979265</v>
      </c>
      <c r="C6436" s="4">
        <f t="shared" si="404"/>
        <v>22.707710315481897</v>
      </c>
      <c r="D6436" s="34">
        <f t="shared" si="405"/>
        <v>0.25474538081271908</v>
      </c>
    </row>
    <row r="6437" spans="1:4">
      <c r="A6437" s="7">
        <f t="shared" si="403"/>
        <v>3215</v>
      </c>
      <c r="B6437" s="4">
        <f t="shared" si="402"/>
        <v>0.64662357802819614</v>
      </c>
      <c r="C6437" s="4">
        <f t="shared" si="404"/>
        <v>22.719387459556863</v>
      </c>
      <c r="D6437" s="34">
        <f t="shared" si="405"/>
        <v>0.25482604098511374</v>
      </c>
    </row>
    <row r="6438" spans="1:4">
      <c r="A6438" s="7">
        <f t="shared" si="403"/>
        <v>3215.5</v>
      </c>
      <c r="B6438" s="4">
        <f t="shared" si="402"/>
        <v>0.64675129922259034</v>
      </c>
      <c r="C6438" s="4">
        <f t="shared" si="404"/>
        <v>22.731070355165507</v>
      </c>
      <c r="D6438" s="34">
        <f t="shared" si="405"/>
        <v>0.25490672989578983</v>
      </c>
    </row>
    <row r="6439" spans="1:4">
      <c r="A6439" s="7">
        <f t="shared" si="403"/>
        <v>3216</v>
      </c>
      <c r="B6439" s="4">
        <f t="shared" si="402"/>
        <v>0.64687903032374416</v>
      </c>
      <c r="C6439" s="4">
        <f t="shared" si="404"/>
        <v>22.74275900514068</v>
      </c>
      <c r="D6439" s="34">
        <f t="shared" si="405"/>
        <v>0.25498744755547637</v>
      </c>
    </row>
    <row r="6440" spans="1:4">
      <c r="A6440" s="7">
        <f t="shared" si="403"/>
        <v>3216.5</v>
      </c>
      <c r="B6440" s="4">
        <f t="shared" si="402"/>
        <v>0.64700677133242568</v>
      </c>
      <c r="C6440" s="4">
        <f t="shared" si="404"/>
        <v>22.754453412316707</v>
      </c>
      <c r="D6440" s="34">
        <f t="shared" si="405"/>
        <v>0.2550681939749076</v>
      </c>
    </row>
    <row r="6441" spans="1:4">
      <c r="A6441" s="7">
        <f t="shared" si="403"/>
        <v>3217</v>
      </c>
      <c r="B6441" s="4">
        <f t="shared" si="402"/>
        <v>0.64713452224940338</v>
      </c>
      <c r="C6441" s="4">
        <f t="shared" si="404"/>
        <v>22.766153579529263</v>
      </c>
      <c r="D6441" s="34">
        <f t="shared" si="405"/>
        <v>0.25514896916482138</v>
      </c>
    </row>
    <row r="6442" spans="1:4">
      <c r="A6442" s="7">
        <f t="shared" si="403"/>
        <v>3217.5</v>
      </c>
      <c r="B6442" s="4">
        <f t="shared" si="402"/>
        <v>0.64726228307544575</v>
      </c>
      <c r="C6442" s="4">
        <f t="shared" si="404"/>
        <v>22.777859509615435</v>
      </c>
      <c r="D6442" s="34">
        <f t="shared" si="405"/>
        <v>0.25522977313595974</v>
      </c>
    </row>
    <row r="6443" spans="1:4">
      <c r="A6443" s="7">
        <f t="shared" si="403"/>
        <v>3218</v>
      </c>
      <c r="B6443" s="4">
        <f t="shared" si="402"/>
        <v>0.64739005381132153</v>
      </c>
      <c r="C6443" s="4">
        <f t="shared" si="404"/>
        <v>22.789571205413704</v>
      </c>
      <c r="D6443" s="34">
        <f t="shared" si="405"/>
        <v>0.25531060589906879</v>
      </c>
    </row>
    <row r="6444" spans="1:4">
      <c r="A6444" s="7">
        <f t="shared" si="403"/>
        <v>3218.5</v>
      </c>
      <c r="B6444" s="4">
        <f t="shared" si="402"/>
        <v>0.64751783445779942</v>
      </c>
      <c r="C6444" s="4">
        <f t="shared" si="404"/>
        <v>22.801288669763949</v>
      </c>
      <c r="D6444" s="34">
        <f t="shared" si="405"/>
        <v>0.25539146746489882</v>
      </c>
    </row>
    <row r="6445" spans="1:4">
      <c r="A6445" s="7">
        <f t="shared" si="403"/>
        <v>3219</v>
      </c>
      <c r="B6445" s="4">
        <f t="shared" si="402"/>
        <v>0.64764562501564793</v>
      </c>
      <c r="C6445" s="4">
        <f t="shared" si="404"/>
        <v>22.813011905507437</v>
      </c>
      <c r="D6445" s="34">
        <f t="shared" si="405"/>
        <v>0.25547235784420419</v>
      </c>
    </row>
    <row r="6446" spans="1:4">
      <c r="A6446" s="7">
        <f t="shared" si="403"/>
        <v>3219.5</v>
      </c>
      <c r="B6446" s="4">
        <f t="shared" si="402"/>
        <v>0.64777342548563621</v>
      </c>
      <c r="C6446" s="4">
        <f t="shared" si="404"/>
        <v>22.824740915486881</v>
      </c>
      <c r="D6446" s="34">
        <f t="shared" si="405"/>
        <v>0.25555327704774372</v>
      </c>
    </row>
    <row r="6447" spans="1:4">
      <c r="A6447" s="7">
        <f t="shared" si="403"/>
        <v>3220</v>
      </c>
      <c r="B6447" s="4">
        <f t="shared" si="402"/>
        <v>0.64790123586853277</v>
      </c>
      <c r="C6447" s="4">
        <f t="shared" si="404"/>
        <v>22.836475702546327</v>
      </c>
      <c r="D6447" s="34">
        <f t="shared" si="405"/>
        <v>0.25563422508627992</v>
      </c>
    </row>
    <row r="6448" spans="1:4">
      <c r="A6448" s="7">
        <f t="shared" si="403"/>
        <v>3220.5</v>
      </c>
      <c r="B6448" s="4">
        <f t="shared" si="402"/>
        <v>0.64802905616510675</v>
      </c>
      <c r="C6448" s="4">
        <f t="shared" si="404"/>
        <v>22.84821626953126</v>
      </c>
      <c r="D6448" s="34">
        <f t="shared" si="405"/>
        <v>0.25571520197057945</v>
      </c>
    </row>
    <row r="6449" spans="1:4">
      <c r="A6449" s="7">
        <f t="shared" si="403"/>
        <v>3221</v>
      </c>
      <c r="B6449" s="4">
        <f t="shared" si="402"/>
        <v>0.64815688637612667</v>
      </c>
      <c r="C6449" s="4">
        <f t="shared" si="404"/>
        <v>22.859962619288567</v>
      </c>
      <c r="D6449" s="34">
        <f t="shared" si="405"/>
        <v>0.25579620771141359</v>
      </c>
    </row>
    <row r="6450" spans="1:4">
      <c r="A6450" s="7">
        <f t="shared" si="403"/>
        <v>3221.5</v>
      </c>
      <c r="B6450" s="4">
        <f t="shared" si="402"/>
        <v>0.64828472650236213</v>
      </c>
      <c r="C6450" s="4">
        <f t="shared" si="404"/>
        <v>22.871714754666531</v>
      </c>
      <c r="D6450" s="34">
        <f t="shared" si="405"/>
        <v>0.25587724231955727</v>
      </c>
    </row>
    <row r="6451" spans="1:4">
      <c r="A6451" s="7">
        <f t="shared" si="403"/>
        <v>3222</v>
      </c>
      <c r="B6451" s="4">
        <f t="shared" si="402"/>
        <v>0.64841257654458162</v>
      </c>
      <c r="C6451" s="4">
        <f t="shared" si="404"/>
        <v>22.883472678514831</v>
      </c>
      <c r="D6451" s="34">
        <f t="shared" si="405"/>
        <v>0.25595830580578977</v>
      </c>
    </row>
    <row r="6452" spans="1:4">
      <c r="A6452" s="7">
        <f t="shared" si="403"/>
        <v>3222.5</v>
      </c>
      <c r="B6452" s="4">
        <f t="shared" si="402"/>
        <v>0.64854043650355497</v>
      </c>
      <c r="C6452" s="4">
        <f t="shared" si="404"/>
        <v>22.895236393684552</v>
      </c>
      <c r="D6452" s="34">
        <f t="shared" si="405"/>
        <v>0.25603939818089411</v>
      </c>
    </row>
    <row r="6453" spans="1:4">
      <c r="A6453" s="7">
        <f t="shared" si="403"/>
        <v>3223</v>
      </c>
      <c r="B6453" s="4">
        <f t="shared" si="402"/>
        <v>0.64866830638005091</v>
      </c>
      <c r="C6453" s="4">
        <f t="shared" si="404"/>
        <v>22.907005903028217</v>
      </c>
      <c r="D6453" s="34">
        <f t="shared" si="405"/>
        <v>0.25612051945565839</v>
      </c>
    </row>
    <row r="6454" spans="1:4">
      <c r="A6454" s="7">
        <f t="shared" si="403"/>
        <v>3223.5</v>
      </c>
      <c r="B6454" s="4">
        <f t="shared" si="402"/>
        <v>0.64879618617483859</v>
      </c>
      <c r="C6454" s="4">
        <f t="shared" si="404"/>
        <v>22.918781209399683</v>
      </c>
      <c r="D6454" s="34">
        <f t="shared" si="405"/>
        <v>0.25620166964087387</v>
      </c>
    </row>
    <row r="6455" spans="1:4">
      <c r="A6455" s="7">
        <f t="shared" si="403"/>
        <v>3224</v>
      </c>
      <c r="B6455" s="4">
        <f t="shared" si="402"/>
        <v>0.64892407588868761</v>
      </c>
      <c r="C6455" s="4">
        <f t="shared" si="404"/>
        <v>22.930562315654299</v>
      </c>
      <c r="D6455" s="34">
        <f t="shared" si="405"/>
        <v>0.2562828487473367</v>
      </c>
    </row>
    <row r="6456" spans="1:4">
      <c r="A6456" s="7">
        <f t="shared" si="403"/>
        <v>3224.5</v>
      </c>
      <c r="B6456" s="4">
        <f t="shared" si="402"/>
        <v>0.64905197552236737</v>
      </c>
      <c r="C6456" s="4">
        <f t="shared" si="404"/>
        <v>22.94234922464873</v>
      </c>
      <c r="D6456" s="34">
        <f t="shared" si="405"/>
        <v>0.25636405678584628</v>
      </c>
    </row>
    <row r="6457" spans="1:4">
      <c r="A6457" s="7">
        <f t="shared" si="403"/>
        <v>3225</v>
      </c>
      <c r="B6457" s="4">
        <f t="shared" si="402"/>
        <v>0.64917988507664681</v>
      </c>
      <c r="C6457" s="4">
        <f t="shared" si="404"/>
        <v>22.954141939241126</v>
      </c>
      <c r="D6457" s="34">
        <f t="shared" si="405"/>
        <v>0.25644529376720732</v>
      </c>
    </row>
    <row r="6458" spans="1:4">
      <c r="A6458" s="7">
        <f t="shared" si="403"/>
        <v>3225.5</v>
      </c>
      <c r="B6458" s="4">
        <f t="shared" si="402"/>
        <v>0.6493078045522962</v>
      </c>
      <c r="C6458" s="4">
        <f t="shared" si="404"/>
        <v>22.965940462291012</v>
      </c>
      <c r="D6458" s="34">
        <f t="shared" si="405"/>
        <v>0.25652655970222771</v>
      </c>
    </row>
    <row r="6459" spans="1:4">
      <c r="A6459" s="7">
        <f t="shared" si="403"/>
        <v>3226</v>
      </c>
      <c r="B6459" s="4">
        <f t="shared" si="402"/>
        <v>0.64943573395008491</v>
      </c>
      <c r="C6459" s="4">
        <f t="shared" si="404"/>
        <v>22.977744796659291</v>
      </c>
      <c r="D6459" s="34">
        <f t="shared" si="405"/>
        <v>0.25660785460171953</v>
      </c>
    </row>
    <row r="6460" spans="1:4">
      <c r="A6460" s="7">
        <f t="shared" si="403"/>
        <v>3226.5</v>
      </c>
      <c r="B6460" s="4">
        <f t="shared" si="402"/>
        <v>0.6495636732707819</v>
      </c>
      <c r="C6460" s="4">
        <f t="shared" si="404"/>
        <v>22.989554945208351</v>
      </c>
      <c r="D6460" s="34">
        <f t="shared" si="405"/>
        <v>0.25668917847650019</v>
      </c>
    </row>
    <row r="6461" spans="1:4">
      <c r="A6461" s="7">
        <f t="shared" si="403"/>
        <v>3227</v>
      </c>
      <c r="B6461" s="4">
        <f t="shared" si="402"/>
        <v>0.64969162251515744</v>
      </c>
      <c r="C6461" s="4">
        <f t="shared" si="404"/>
        <v>23.001370910801899</v>
      </c>
      <c r="D6461" s="34">
        <f t="shared" si="405"/>
        <v>0.25677053133738953</v>
      </c>
    </row>
    <row r="6462" spans="1:4">
      <c r="A6462" s="7">
        <f t="shared" si="403"/>
        <v>3227.5</v>
      </c>
      <c r="B6462" s="4">
        <f t="shared" si="402"/>
        <v>0.64981958168398113</v>
      </c>
      <c r="C6462" s="4">
        <f t="shared" si="404"/>
        <v>23.013192696305136</v>
      </c>
      <c r="D6462" s="34">
        <f t="shared" si="405"/>
        <v>0.256851913195213</v>
      </c>
    </row>
    <row r="6463" spans="1:4">
      <c r="A6463" s="7">
        <f t="shared" si="403"/>
        <v>3228</v>
      </c>
      <c r="B6463" s="4">
        <f t="shared" si="402"/>
        <v>0.6499475507780228</v>
      </c>
      <c r="C6463" s="4">
        <f t="shared" si="404"/>
        <v>23.025020304584618</v>
      </c>
      <c r="D6463" s="34">
        <f t="shared" si="405"/>
        <v>0.25693332406079927</v>
      </c>
    </row>
    <row r="6464" spans="1:4">
      <c r="A6464" s="7">
        <f t="shared" si="403"/>
        <v>3228.5</v>
      </c>
      <c r="B6464" s="4">
        <f t="shared" si="402"/>
        <v>0.65007552979805205</v>
      </c>
      <c r="C6464" s="4">
        <f t="shared" si="404"/>
        <v>23.036853738508338</v>
      </c>
      <c r="D6464" s="34">
        <f t="shared" si="405"/>
        <v>0.25701476394498174</v>
      </c>
    </row>
    <row r="6465" spans="1:4">
      <c r="A6465" s="7">
        <f t="shared" si="403"/>
        <v>3229</v>
      </c>
      <c r="B6465" s="4">
        <f t="shared" si="402"/>
        <v>0.65020351874483939</v>
      </c>
      <c r="C6465" s="4">
        <f t="shared" si="404"/>
        <v>23.04869300094569</v>
      </c>
      <c r="D6465" s="34">
        <f t="shared" si="405"/>
        <v>0.25709623285859756</v>
      </c>
    </row>
    <row r="6466" spans="1:4">
      <c r="A6466" s="7">
        <f t="shared" si="403"/>
        <v>3229.5</v>
      </c>
      <c r="B6466" s="4">
        <f t="shared" si="402"/>
        <v>0.6503315176191542</v>
      </c>
      <c r="C6466" s="4">
        <f t="shared" si="404"/>
        <v>23.060538094767491</v>
      </c>
      <c r="D6466" s="34">
        <f t="shared" si="405"/>
        <v>0.25717773081248835</v>
      </c>
    </row>
    <row r="6467" spans="1:4">
      <c r="A6467" s="7">
        <f t="shared" si="403"/>
        <v>3230</v>
      </c>
      <c r="B6467" s="4">
        <f t="shared" si="402"/>
        <v>0.65045952642176674</v>
      </c>
      <c r="C6467" s="4">
        <f t="shared" si="404"/>
        <v>23.072389022845968</v>
      </c>
      <c r="D6467" s="34">
        <f t="shared" si="405"/>
        <v>0.25725925781749975</v>
      </c>
    </row>
    <row r="6468" spans="1:4">
      <c r="A6468" s="7">
        <f t="shared" si="403"/>
        <v>3230.5</v>
      </c>
      <c r="B6468" s="4">
        <f t="shared" si="402"/>
        <v>0.65058754515344708</v>
      </c>
      <c r="C6468" s="4">
        <f t="shared" si="404"/>
        <v>23.084245788054758</v>
      </c>
      <c r="D6468" s="34">
        <f t="shared" si="405"/>
        <v>0.2573408138844816</v>
      </c>
    </row>
    <row r="6469" spans="1:4">
      <c r="A6469" s="7">
        <f t="shared" si="403"/>
        <v>3231</v>
      </c>
      <c r="B6469" s="4">
        <f t="shared" si="402"/>
        <v>0.65071557381496548</v>
      </c>
      <c r="C6469" s="4">
        <f t="shared" si="404"/>
        <v>23.096108393268924</v>
      </c>
      <c r="D6469" s="34">
        <f t="shared" si="405"/>
        <v>0.25742239902428782</v>
      </c>
    </row>
    <row r="6470" spans="1:4">
      <c r="A6470" s="7">
        <f t="shared" si="403"/>
        <v>3231.5</v>
      </c>
      <c r="B6470" s="4">
        <f t="shared" si="402"/>
        <v>0.65084361240709176</v>
      </c>
      <c r="C6470" s="4">
        <f t="shared" si="404"/>
        <v>23.10797684136493</v>
      </c>
      <c r="D6470" s="34">
        <f t="shared" si="405"/>
        <v>0.25750401324777672</v>
      </c>
    </row>
    <row r="6471" spans="1:4">
      <c r="A6471" s="7">
        <f t="shared" si="403"/>
        <v>3232</v>
      </c>
      <c r="B6471" s="4">
        <f t="shared" si="402"/>
        <v>0.65097166093059666</v>
      </c>
      <c r="C6471" s="4">
        <f t="shared" si="404"/>
        <v>23.119851135220674</v>
      </c>
      <c r="D6471" s="34">
        <f t="shared" si="405"/>
        <v>0.25758565656581051</v>
      </c>
    </row>
    <row r="6472" spans="1:4">
      <c r="A6472" s="7">
        <f t="shared" si="403"/>
        <v>3232.5</v>
      </c>
      <c r="B6472" s="4">
        <f t="shared" si="402"/>
        <v>0.65109971938625066</v>
      </c>
      <c r="C6472" s="4">
        <f t="shared" si="404"/>
        <v>23.13173127771546</v>
      </c>
      <c r="D6472" s="34">
        <f t="shared" si="405"/>
        <v>0.2576673289892556</v>
      </c>
    </row>
    <row r="6473" spans="1:4">
      <c r="A6473" s="7">
        <f t="shared" si="403"/>
        <v>3233</v>
      </c>
      <c r="B6473" s="4">
        <f t="shared" si="402"/>
        <v>0.65122778777482337</v>
      </c>
      <c r="C6473" s="4">
        <f t="shared" si="404"/>
        <v>23.143617271730012</v>
      </c>
      <c r="D6473" s="34">
        <f t="shared" si="405"/>
        <v>0.25774903052898301</v>
      </c>
    </row>
    <row r="6474" spans="1:4">
      <c r="A6474" s="7">
        <f t="shared" si="403"/>
        <v>3233.5</v>
      </c>
      <c r="B6474" s="4">
        <f t="shared" ref="B6474:B6537" si="406">(EXP($B$3*A6474*10^6))-1</f>
        <v>0.65135586609708596</v>
      </c>
      <c r="C6474" s="4">
        <f t="shared" si="404"/>
        <v>23.155509120146476</v>
      </c>
      <c r="D6474" s="34">
        <f t="shared" si="405"/>
        <v>0.25783076119586729</v>
      </c>
    </row>
    <row r="6475" spans="1:4">
      <c r="A6475" s="7">
        <f t="shared" si="403"/>
        <v>3234</v>
      </c>
      <c r="B6475" s="4">
        <f t="shared" si="406"/>
        <v>0.65148395435380846</v>
      </c>
      <c r="C6475" s="4">
        <f t="shared" si="404"/>
        <v>23.167406825848413</v>
      </c>
      <c r="D6475" s="34">
        <f t="shared" si="405"/>
        <v>0.25791252100078765</v>
      </c>
    </row>
    <row r="6476" spans="1:4">
      <c r="A6476" s="7">
        <f t="shared" si="403"/>
        <v>3234.5</v>
      </c>
      <c r="B6476" s="4">
        <f t="shared" si="406"/>
        <v>0.65161205254576182</v>
      </c>
      <c r="C6476" s="4">
        <f t="shared" si="404"/>
        <v>23.179310391720801</v>
      </c>
      <c r="D6476" s="34">
        <f t="shared" si="405"/>
        <v>0.25799430995462713</v>
      </c>
    </row>
    <row r="6477" spans="1:4">
      <c r="A6477" s="7">
        <f t="shared" si="403"/>
        <v>3235</v>
      </c>
      <c r="B6477" s="4">
        <f t="shared" si="406"/>
        <v>0.65174016067371654</v>
      </c>
      <c r="C6477" s="4">
        <f t="shared" si="404"/>
        <v>23.191219820650073</v>
      </c>
      <c r="D6477" s="34">
        <f t="shared" si="405"/>
        <v>0.25807612806827335</v>
      </c>
    </row>
    <row r="6478" spans="1:4">
      <c r="A6478" s="7">
        <f t="shared" ref="A6478:A6541" si="407">A6477+0.5</f>
        <v>3235.5</v>
      </c>
      <c r="B6478" s="4">
        <f t="shared" si="406"/>
        <v>0.65186827873844333</v>
      </c>
      <c r="C6478" s="4">
        <f t="shared" ref="C6478:C6541" si="408">(EXP($B$4*A6478*10^6))-1</f>
        <v>23.203135115524013</v>
      </c>
      <c r="D6478" s="34">
        <f t="shared" ref="D6478:D6541" si="409">(1/137.88)*(C6478/B6478)</f>
        <v>0.25815797535261759</v>
      </c>
    </row>
    <row r="6479" spans="1:4">
      <c r="A6479" s="7">
        <f t="shared" si="407"/>
        <v>3236</v>
      </c>
      <c r="B6479" s="4">
        <f t="shared" si="406"/>
        <v>0.65199640674071291</v>
      </c>
      <c r="C6479" s="4">
        <f t="shared" si="408"/>
        <v>23.215056279231916</v>
      </c>
      <c r="D6479" s="34">
        <f t="shared" si="409"/>
        <v>0.25823985181855602</v>
      </c>
    </row>
    <row r="6480" spans="1:4">
      <c r="A6480" s="7">
        <f t="shared" si="407"/>
        <v>3236.5</v>
      </c>
      <c r="B6480" s="4">
        <f t="shared" si="406"/>
        <v>0.65212454468129577</v>
      </c>
      <c r="C6480" s="4">
        <f t="shared" si="408"/>
        <v>23.226983314664412</v>
      </c>
      <c r="D6480" s="34">
        <f t="shared" si="409"/>
        <v>0.25832175747698832</v>
      </c>
    </row>
    <row r="6481" spans="1:4">
      <c r="A6481" s="7">
        <f t="shared" si="407"/>
        <v>3237</v>
      </c>
      <c r="B6481" s="4">
        <f t="shared" si="406"/>
        <v>0.65225269256096352</v>
      </c>
      <c r="C6481" s="4">
        <f t="shared" si="408"/>
        <v>23.238916224713623</v>
      </c>
      <c r="D6481" s="34">
        <f t="shared" si="409"/>
        <v>0.25840369233881849</v>
      </c>
    </row>
    <row r="6482" spans="1:4">
      <c r="A6482" s="7">
        <f t="shared" si="407"/>
        <v>3237.5</v>
      </c>
      <c r="B6482" s="4">
        <f t="shared" si="406"/>
        <v>0.65238085038048643</v>
      </c>
      <c r="C6482" s="4">
        <f t="shared" si="408"/>
        <v>23.250855012273078</v>
      </c>
      <c r="D6482" s="34">
        <f t="shared" si="409"/>
        <v>0.25848565641495536</v>
      </c>
    </row>
    <row r="6483" spans="1:4">
      <c r="A6483" s="7">
        <f t="shared" si="407"/>
        <v>3238</v>
      </c>
      <c r="B6483" s="4">
        <f t="shared" si="406"/>
        <v>0.65250901814063567</v>
      </c>
      <c r="C6483" s="4">
        <f t="shared" si="408"/>
        <v>23.262799680237681</v>
      </c>
      <c r="D6483" s="34">
        <f t="shared" si="409"/>
        <v>0.25856764971631074</v>
      </c>
    </row>
    <row r="6484" spans="1:4">
      <c r="A6484" s="7">
        <f t="shared" si="407"/>
        <v>3238.5</v>
      </c>
      <c r="B6484" s="4">
        <f t="shared" si="406"/>
        <v>0.65263719584218238</v>
      </c>
      <c r="C6484" s="4">
        <f t="shared" si="408"/>
        <v>23.274750231503855</v>
      </c>
      <c r="D6484" s="34">
        <f t="shared" si="409"/>
        <v>0.25864967225380203</v>
      </c>
    </row>
    <row r="6485" spans="1:4">
      <c r="A6485" s="7">
        <f t="shared" si="407"/>
        <v>3239</v>
      </c>
      <c r="B6485" s="4">
        <f t="shared" si="406"/>
        <v>0.65276538348589797</v>
      </c>
      <c r="C6485" s="4">
        <f t="shared" si="408"/>
        <v>23.286706668969352</v>
      </c>
      <c r="D6485" s="34">
        <f t="shared" si="409"/>
        <v>0.25873172403834943</v>
      </c>
    </row>
    <row r="6486" spans="1:4">
      <c r="A6486" s="7">
        <f t="shared" si="407"/>
        <v>3239.5</v>
      </c>
      <c r="B6486" s="4">
        <f t="shared" si="406"/>
        <v>0.65289358107255291</v>
      </c>
      <c r="C6486" s="4">
        <f t="shared" si="408"/>
        <v>23.298668995533426</v>
      </c>
      <c r="D6486" s="34">
        <f t="shared" si="409"/>
        <v>0.25881380508087859</v>
      </c>
    </row>
    <row r="6487" spans="1:4">
      <c r="A6487" s="7">
        <f t="shared" si="407"/>
        <v>3240</v>
      </c>
      <c r="B6487" s="4">
        <f t="shared" si="406"/>
        <v>0.65302178860291882</v>
      </c>
      <c r="C6487" s="4">
        <f t="shared" si="408"/>
        <v>23.310637214096726</v>
      </c>
      <c r="D6487" s="34">
        <f t="shared" si="409"/>
        <v>0.25889591539231871</v>
      </c>
    </row>
    <row r="6488" spans="1:4">
      <c r="A6488" s="7">
        <f t="shared" si="407"/>
        <v>3240.5</v>
      </c>
      <c r="B6488" s="4">
        <f t="shared" si="406"/>
        <v>0.65315000607776685</v>
      </c>
      <c r="C6488" s="4">
        <f t="shared" si="408"/>
        <v>23.322611327561329</v>
      </c>
      <c r="D6488" s="34">
        <f t="shared" si="409"/>
        <v>0.25897805498360316</v>
      </c>
    </row>
    <row r="6489" spans="1:4">
      <c r="A6489" s="7">
        <f t="shared" si="407"/>
        <v>3241</v>
      </c>
      <c r="B6489" s="4">
        <f t="shared" si="406"/>
        <v>0.65327823349786884</v>
      </c>
      <c r="C6489" s="4">
        <f t="shared" si="408"/>
        <v>23.334591338830748</v>
      </c>
      <c r="D6489" s="34">
        <f t="shared" si="409"/>
        <v>0.25906022386566957</v>
      </c>
    </row>
    <row r="6490" spans="1:4">
      <c r="A6490" s="7">
        <f t="shared" si="407"/>
        <v>3241.5</v>
      </c>
      <c r="B6490" s="4">
        <f t="shared" si="406"/>
        <v>0.65340647086399528</v>
      </c>
      <c r="C6490" s="4">
        <f t="shared" si="408"/>
        <v>23.346577250809929</v>
      </c>
      <c r="D6490" s="34">
        <f t="shared" si="409"/>
        <v>0.25914242204946009</v>
      </c>
    </row>
    <row r="6491" spans="1:4">
      <c r="A6491" s="7">
        <f t="shared" si="407"/>
        <v>3242</v>
      </c>
      <c r="B6491" s="4">
        <f t="shared" si="406"/>
        <v>0.65353471817691866</v>
      </c>
      <c r="C6491" s="4">
        <f t="shared" si="408"/>
        <v>23.358569066405241</v>
      </c>
      <c r="D6491" s="34">
        <f t="shared" si="409"/>
        <v>0.25922464954592045</v>
      </c>
    </row>
    <row r="6492" spans="1:4">
      <c r="A6492" s="7">
        <f t="shared" si="407"/>
        <v>3242.5</v>
      </c>
      <c r="B6492" s="4">
        <f t="shared" si="406"/>
        <v>0.65366297543740992</v>
      </c>
      <c r="C6492" s="4">
        <f t="shared" si="408"/>
        <v>23.370566788524485</v>
      </c>
      <c r="D6492" s="34">
        <f t="shared" si="409"/>
        <v>0.25930690636600118</v>
      </c>
    </row>
    <row r="6493" spans="1:4">
      <c r="A6493" s="7">
        <f t="shared" si="407"/>
        <v>3243</v>
      </c>
      <c r="B6493" s="4">
        <f t="shared" si="406"/>
        <v>0.65379124264624067</v>
      </c>
      <c r="C6493" s="4">
        <f t="shared" si="408"/>
        <v>23.382570420076902</v>
      </c>
      <c r="D6493" s="34">
        <f t="shared" si="409"/>
        <v>0.25938919252065679</v>
      </c>
    </row>
    <row r="6494" spans="1:4">
      <c r="A6494" s="7">
        <f t="shared" si="407"/>
        <v>3243.5</v>
      </c>
      <c r="B6494" s="4">
        <f t="shared" si="406"/>
        <v>0.6539195198041825</v>
      </c>
      <c r="C6494" s="4">
        <f t="shared" si="408"/>
        <v>23.394579963973161</v>
      </c>
      <c r="D6494" s="34">
        <f t="shared" si="409"/>
        <v>0.25947150802084606</v>
      </c>
    </row>
    <row r="6495" spans="1:4">
      <c r="A6495" s="7">
        <f t="shared" si="407"/>
        <v>3244</v>
      </c>
      <c r="B6495" s="4">
        <f t="shared" si="406"/>
        <v>0.65404780691200748</v>
      </c>
      <c r="C6495" s="4">
        <f t="shared" si="408"/>
        <v>23.406595423125363</v>
      </c>
      <c r="D6495" s="34">
        <f t="shared" si="409"/>
        <v>0.25955385287753169</v>
      </c>
    </row>
    <row r="6496" spans="1:4">
      <c r="A6496" s="7">
        <f t="shared" si="407"/>
        <v>3244.5</v>
      </c>
      <c r="B6496" s="4">
        <f t="shared" si="406"/>
        <v>0.65417610397048698</v>
      </c>
      <c r="C6496" s="4">
        <f t="shared" si="408"/>
        <v>23.418616800447047</v>
      </c>
      <c r="D6496" s="34">
        <f t="shared" si="409"/>
        <v>0.25963622710168099</v>
      </c>
    </row>
    <row r="6497" spans="1:4">
      <c r="A6497" s="7">
        <f t="shared" si="407"/>
        <v>3245</v>
      </c>
      <c r="B6497" s="4">
        <f t="shared" si="406"/>
        <v>0.65430441098039305</v>
      </c>
      <c r="C6497" s="4">
        <f t="shared" si="408"/>
        <v>23.430644098853183</v>
      </c>
      <c r="D6497" s="34">
        <f t="shared" si="409"/>
        <v>0.25971863070426526</v>
      </c>
    </row>
    <row r="6498" spans="1:4">
      <c r="A6498" s="7">
        <f t="shared" si="407"/>
        <v>3245.5</v>
      </c>
      <c r="B6498" s="4">
        <f t="shared" si="406"/>
        <v>0.65443272794249774</v>
      </c>
      <c r="C6498" s="4">
        <f t="shared" si="408"/>
        <v>23.442677321260167</v>
      </c>
      <c r="D6498" s="34">
        <f t="shared" si="409"/>
        <v>0.25980106369625988</v>
      </c>
    </row>
    <row r="6499" spans="1:4">
      <c r="A6499" s="7">
        <f t="shared" si="407"/>
        <v>3246</v>
      </c>
      <c r="B6499" s="4">
        <f t="shared" si="406"/>
        <v>0.65456105485757266</v>
      </c>
      <c r="C6499" s="4">
        <f t="shared" si="408"/>
        <v>23.454716470585879</v>
      </c>
      <c r="D6499" s="34">
        <f t="shared" si="409"/>
        <v>0.25988352608864507</v>
      </c>
    </row>
    <row r="6500" spans="1:4">
      <c r="A6500" s="7">
        <f t="shared" si="407"/>
        <v>3246.5</v>
      </c>
      <c r="B6500" s="4">
        <f t="shared" si="406"/>
        <v>0.65468939172638985</v>
      </c>
      <c r="C6500" s="4">
        <f t="shared" si="408"/>
        <v>23.466761549749556</v>
      </c>
      <c r="D6500" s="34">
        <f t="shared" si="409"/>
        <v>0.25996601789240437</v>
      </c>
    </row>
    <row r="6501" spans="1:4">
      <c r="A6501" s="7">
        <f t="shared" si="407"/>
        <v>3247</v>
      </c>
      <c r="B6501" s="4">
        <f t="shared" si="406"/>
        <v>0.65481773854972158</v>
      </c>
      <c r="C6501" s="4">
        <f t="shared" si="408"/>
        <v>23.478812561671965</v>
      </c>
      <c r="D6501" s="34">
        <f t="shared" si="409"/>
        <v>0.26004853911852643</v>
      </c>
    </row>
    <row r="6502" spans="1:4">
      <c r="A6502" s="7">
        <f t="shared" si="407"/>
        <v>3247.5</v>
      </c>
      <c r="B6502" s="4">
        <f t="shared" si="406"/>
        <v>0.65494609532833969</v>
      </c>
      <c r="C6502" s="4">
        <f t="shared" si="408"/>
        <v>23.490869509275214</v>
      </c>
      <c r="D6502" s="34">
        <f t="shared" si="409"/>
        <v>0.26013108977800331</v>
      </c>
    </row>
    <row r="6503" spans="1:4">
      <c r="A6503" s="7">
        <f t="shared" si="407"/>
        <v>3248</v>
      </c>
      <c r="B6503" s="4">
        <f t="shared" si="406"/>
        <v>0.65507446206301667</v>
      </c>
      <c r="C6503" s="4">
        <f t="shared" si="408"/>
        <v>23.502932395482947</v>
      </c>
      <c r="D6503" s="34">
        <f t="shared" si="409"/>
        <v>0.26021366988183198</v>
      </c>
    </row>
    <row r="6504" spans="1:4">
      <c r="A6504" s="7">
        <f t="shared" si="407"/>
        <v>3248.5</v>
      </c>
      <c r="B6504" s="4">
        <f t="shared" si="406"/>
        <v>0.65520283875452479</v>
      </c>
      <c r="C6504" s="4">
        <f t="shared" si="408"/>
        <v>23.515001223220157</v>
      </c>
      <c r="D6504" s="34">
        <f t="shared" si="409"/>
        <v>0.26029627944101291</v>
      </c>
    </row>
    <row r="6505" spans="1:4">
      <c r="A6505" s="7">
        <f t="shared" si="407"/>
        <v>3249</v>
      </c>
      <c r="B6505" s="4">
        <f t="shared" si="406"/>
        <v>0.65533122540363609</v>
      </c>
      <c r="C6505" s="4">
        <f t="shared" si="408"/>
        <v>23.527075995413359</v>
      </c>
      <c r="D6505" s="34">
        <f t="shared" si="409"/>
        <v>0.26037891846655176</v>
      </c>
    </row>
    <row r="6506" spans="1:4">
      <c r="A6506" s="7">
        <f t="shared" si="407"/>
        <v>3249.5</v>
      </c>
      <c r="B6506" s="4">
        <f t="shared" si="406"/>
        <v>0.65545962201112284</v>
      </c>
      <c r="C6506" s="4">
        <f t="shared" si="408"/>
        <v>23.539156714990465</v>
      </c>
      <c r="D6506" s="34">
        <f t="shared" si="409"/>
        <v>0.2604615869694577</v>
      </c>
    </row>
    <row r="6507" spans="1:4">
      <c r="A6507" s="7">
        <f t="shared" si="407"/>
        <v>3250</v>
      </c>
      <c r="B6507" s="4">
        <f t="shared" si="406"/>
        <v>0.655588028577758</v>
      </c>
      <c r="C6507" s="4">
        <f t="shared" si="408"/>
        <v>23.551243384880813</v>
      </c>
      <c r="D6507" s="34">
        <f t="shared" si="409"/>
        <v>0.26054428496074394</v>
      </c>
    </row>
    <row r="6508" spans="1:4">
      <c r="A6508" s="7">
        <f t="shared" si="407"/>
        <v>3250.5</v>
      </c>
      <c r="B6508" s="4">
        <f t="shared" si="406"/>
        <v>0.65571644510431359</v>
      </c>
      <c r="C6508" s="4">
        <f t="shared" si="408"/>
        <v>23.563336008015241</v>
      </c>
      <c r="D6508" s="34">
        <f t="shared" si="409"/>
        <v>0.26062701245142872</v>
      </c>
    </row>
    <row r="6509" spans="1:4">
      <c r="A6509" s="7">
        <f t="shared" si="407"/>
        <v>3251</v>
      </c>
      <c r="B6509" s="4">
        <f t="shared" si="406"/>
        <v>0.65584487159156235</v>
      </c>
      <c r="C6509" s="4">
        <f t="shared" si="408"/>
        <v>23.575434587325965</v>
      </c>
      <c r="D6509" s="34">
        <f t="shared" si="409"/>
        <v>0.26070976945253382</v>
      </c>
    </row>
    <row r="6510" spans="1:4">
      <c r="A6510" s="7">
        <f t="shared" si="407"/>
        <v>3251.5</v>
      </c>
      <c r="B6510" s="4">
        <f t="shared" si="406"/>
        <v>0.65597330804027654</v>
      </c>
      <c r="C6510" s="4">
        <f t="shared" si="408"/>
        <v>23.587539125746698</v>
      </c>
      <c r="D6510" s="34">
        <f t="shared" si="409"/>
        <v>0.26079255597508577</v>
      </c>
    </row>
    <row r="6511" spans="1:4">
      <c r="A6511" s="7">
        <f t="shared" si="407"/>
        <v>3252</v>
      </c>
      <c r="B6511" s="4">
        <f t="shared" si="406"/>
        <v>0.65610175445122976</v>
      </c>
      <c r="C6511" s="4">
        <f t="shared" si="408"/>
        <v>23.599649626212575</v>
      </c>
      <c r="D6511" s="34">
        <f t="shared" si="409"/>
        <v>0.26087537203011468</v>
      </c>
    </row>
    <row r="6512" spans="1:4">
      <c r="A6512" s="7">
        <f t="shared" si="407"/>
        <v>3252.5</v>
      </c>
      <c r="B6512" s="4">
        <f t="shared" si="406"/>
        <v>0.65623021082519362</v>
      </c>
      <c r="C6512" s="4">
        <f t="shared" si="408"/>
        <v>23.611766091660179</v>
      </c>
      <c r="D6512" s="34">
        <f t="shared" si="409"/>
        <v>0.26095821762865584</v>
      </c>
    </row>
    <row r="6513" spans="1:4">
      <c r="A6513" s="7">
        <f t="shared" si="407"/>
        <v>3253</v>
      </c>
      <c r="B6513" s="4">
        <f t="shared" si="406"/>
        <v>0.6563586771629415</v>
      </c>
      <c r="C6513" s="4">
        <f t="shared" si="408"/>
        <v>23.623888525027532</v>
      </c>
      <c r="D6513" s="34">
        <f t="shared" si="409"/>
        <v>0.26104109278174781</v>
      </c>
    </row>
    <row r="6514" spans="1:4">
      <c r="A6514" s="7">
        <f t="shared" si="407"/>
        <v>3253.5</v>
      </c>
      <c r="B6514" s="4">
        <f t="shared" si="406"/>
        <v>0.65648715346524611</v>
      </c>
      <c r="C6514" s="4">
        <f t="shared" si="408"/>
        <v>23.636016929254119</v>
      </c>
      <c r="D6514" s="34">
        <f t="shared" si="409"/>
        <v>0.26112399750043402</v>
      </c>
    </row>
    <row r="6515" spans="1:4">
      <c r="A6515" s="7">
        <f t="shared" si="407"/>
        <v>3254</v>
      </c>
      <c r="B6515" s="4">
        <f t="shared" si="406"/>
        <v>0.6566156397328804</v>
      </c>
      <c r="C6515" s="4">
        <f t="shared" si="408"/>
        <v>23.648151307280859</v>
      </c>
      <c r="D6515" s="34">
        <f t="shared" si="409"/>
        <v>0.26120693179576188</v>
      </c>
    </row>
    <row r="6516" spans="1:4">
      <c r="A6516" s="7">
        <f t="shared" si="407"/>
        <v>3254.5</v>
      </c>
      <c r="B6516" s="4">
        <f t="shared" si="406"/>
        <v>0.65674413596661707</v>
      </c>
      <c r="C6516" s="4">
        <f t="shared" si="408"/>
        <v>23.660291662050128</v>
      </c>
      <c r="D6516" s="34">
        <f t="shared" si="409"/>
        <v>0.26128989567878314</v>
      </c>
    </row>
    <row r="6517" spans="1:4">
      <c r="A6517" s="7">
        <f t="shared" si="407"/>
        <v>3255</v>
      </c>
      <c r="B6517" s="4">
        <f t="shared" si="406"/>
        <v>0.65687264216722974</v>
      </c>
      <c r="C6517" s="4">
        <f t="shared" si="408"/>
        <v>23.672437996505746</v>
      </c>
      <c r="D6517" s="34">
        <f t="shared" si="409"/>
        <v>0.26137288916055362</v>
      </c>
    </row>
    <row r="6518" spans="1:4">
      <c r="A6518" s="7">
        <f t="shared" si="407"/>
        <v>3255.5</v>
      </c>
      <c r="B6518" s="4">
        <f t="shared" si="406"/>
        <v>0.65700115833549133</v>
      </c>
      <c r="C6518" s="4">
        <f t="shared" si="408"/>
        <v>23.684590313592985</v>
      </c>
      <c r="D6518" s="34">
        <f t="shared" si="409"/>
        <v>0.2614559122521336</v>
      </c>
    </row>
    <row r="6519" spans="1:4">
      <c r="A6519" s="7">
        <f t="shared" si="407"/>
        <v>3256</v>
      </c>
      <c r="B6519" s="4">
        <f t="shared" si="406"/>
        <v>0.65712968447217435</v>
      </c>
      <c r="C6519" s="4">
        <f t="shared" si="408"/>
        <v>23.696748616258571</v>
      </c>
      <c r="D6519" s="34">
        <f t="shared" si="409"/>
        <v>0.26153896496458778</v>
      </c>
    </row>
    <row r="6520" spans="1:4">
      <c r="A6520" s="7">
        <f t="shared" si="407"/>
        <v>3256.5</v>
      </c>
      <c r="B6520" s="4">
        <f t="shared" si="406"/>
        <v>0.65725822057805261</v>
      </c>
      <c r="C6520" s="4">
        <f t="shared" si="408"/>
        <v>23.708912907450678</v>
      </c>
      <c r="D6520" s="34">
        <f t="shared" si="409"/>
        <v>0.2616220473089847</v>
      </c>
    </row>
    <row r="6521" spans="1:4">
      <c r="A6521" s="7">
        <f t="shared" si="407"/>
        <v>3257</v>
      </c>
      <c r="B6521" s="4">
        <f t="shared" si="406"/>
        <v>0.65738676665389928</v>
      </c>
      <c r="C6521" s="4">
        <f t="shared" si="408"/>
        <v>23.721083190118925</v>
      </c>
      <c r="D6521" s="34">
        <f t="shared" si="409"/>
        <v>0.26170515929639721</v>
      </c>
    </row>
    <row r="6522" spans="1:4">
      <c r="A6522" s="7">
        <f t="shared" si="407"/>
        <v>3257.5</v>
      </c>
      <c r="B6522" s="4">
        <f t="shared" si="406"/>
        <v>0.65751532270048774</v>
      </c>
      <c r="C6522" s="4">
        <f t="shared" si="408"/>
        <v>23.733259467214388</v>
      </c>
      <c r="D6522" s="34">
        <f t="shared" si="409"/>
        <v>0.26178830093790251</v>
      </c>
    </row>
    <row r="6523" spans="1:4">
      <c r="A6523" s="7">
        <f t="shared" si="407"/>
        <v>3258</v>
      </c>
      <c r="B6523" s="4">
        <f t="shared" si="406"/>
        <v>0.65764388871859092</v>
      </c>
      <c r="C6523" s="4">
        <f t="shared" si="408"/>
        <v>23.745441741689632</v>
      </c>
      <c r="D6523" s="34">
        <f t="shared" si="409"/>
        <v>0.26187147224458257</v>
      </c>
    </row>
    <row r="6524" spans="1:4">
      <c r="A6524" s="7">
        <f t="shared" si="407"/>
        <v>3258.5</v>
      </c>
      <c r="B6524" s="4">
        <f t="shared" si="406"/>
        <v>0.6577724647089831</v>
      </c>
      <c r="C6524" s="4">
        <f t="shared" si="408"/>
        <v>23.757630016498599</v>
      </c>
      <c r="D6524" s="34">
        <f t="shared" si="409"/>
        <v>0.26195467322752242</v>
      </c>
    </row>
    <row r="6525" spans="1:4">
      <c r="A6525" s="7">
        <f t="shared" si="407"/>
        <v>3259</v>
      </c>
      <c r="B6525" s="4">
        <f t="shared" si="406"/>
        <v>0.65790105067243698</v>
      </c>
      <c r="C6525" s="4">
        <f t="shared" si="408"/>
        <v>23.769824294596773</v>
      </c>
      <c r="D6525" s="34">
        <f t="shared" si="409"/>
        <v>0.26203790389781267</v>
      </c>
    </row>
    <row r="6526" spans="1:4">
      <c r="A6526" s="7">
        <f t="shared" si="407"/>
        <v>3259.5</v>
      </c>
      <c r="B6526" s="4">
        <f t="shared" si="406"/>
        <v>0.6580296466097264</v>
      </c>
      <c r="C6526" s="4">
        <f t="shared" si="408"/>
        <v>23.782024578941009</v>
      </c>
      <c r="D6526" s="34">
        <f t="shared" si="409"/>
        <v>0.26212116426654719</v>
      </c>
    </row>
    <row r="6527" spans="1:4">
      <c r="A6527" s="7">
        <f t="shared" si="407"/>
        <v>3260</v>
      </c>
      <c r="B6527" s="4">
        <f t="shared" si="406"/>
        <v>0.65815825252162519</v>
      </c>
      <c r="C6527" s="4">
        <f t="shared" si="408"/>
        <v>23.794230872489706</v>
      </c>
      <c r="D6527" s="34">
        <f t="shared" si="409"/>
        <v>0.26220445434482476</v>
      </c>
    </row>
    <row r="6528" spans="1:4">
      <c r="A6528" s="7">
        <f t="shared" si="407"/>
        <v>3260.5</v>
      </c>
      <c r="B6528" s="4">
        <f t="shared" si="406"/>
        <v>0.65828686840890671</v>
      </c>
      <c r="C6528" s="4">
        <f t="shared" si="408"/>
        <v>23.806443178202638</v>
      </c>
      <c r="D6528" s="34">
        <f t="shared" si="409"/>
        <v>0.26228777414374793</v>
      </c>
    </row>
    <row r="6529" spans="1:4">
      <c r="A6529" s="7">
        <f t="shared" si="407"/>
        <v>3261</v>
      </c>
      <c r="B6529" s="4">
        <f t="shared" si="406"/>
        <v>0.6584154942723448</v>
      </c>
      <c r="C6529" s="4">
        <f t="shared" si="408"/>
        <v>23.818661499041081</v>
      </c>
      <c r="D6529" s="34">
        <f t="shared" si="409"/>
        <v>0.26237112367442383</v>
      </c>
    </row>
    <row r="6530" spans="1:4">
      <c r="A6530" s="7">
        <f t="shared" si="407"/>
        <v>3261.5</v>
      </c>
      <c r="B6530" s="4">
        <f t="shared" si="406"/>
        <v>0.65854413011271351</v>
      </c>
      <c r="C6530" s="4">
        <f t="shared" si="408"/>
        <v>23.830885837967788</v>
      </c>
      <c r="D6530" s="34">
        <f t="shared" si="409"/>
        <v>0.26245450294796396</v>
      </c>
    </row>
    <row r="6531" spans="1:4">
      <c r="A6531" s="7">
        <f t="shared" si="407"/>
        <v>3262</v>
      </c>
      <c r="B6531" s="4">
        <f t="shared" si="406"/>
        <v>0.65867277593078666</v>
      </c>
      <c r="C6531" s="4">
        <f t="shared" si="408"/>
        <v>23.843116197946909</v>
      </c>
      <c r="D6531" s="34">
        <f t="shared" si="409"/>
        <v>0.26253791197548354</v>
      </c>
    </row>
    <row r="6532" spans="1:4">
      <c r="A6532" s="7">
        <f t="shared" si="407"/>
        <v>3262.5</v>
      </c>
      <c r="B6532" s="4">
        <f t="shared" si="406"/>
        <v>0.65880143172733785</v>
      </c>
      <c r="C6532" s="4">
        <f t="shared" si="408"/>
        <v>23.855352581944132</v>
      </c>
      <c r="D6532" s="34">
        <f t="shared" si="409"/>
        <v>0.26262135076810295</v>
      </c>
    </row>
    <row r="6533" spans="1:4">
      <c r="A6533" s="7">
        <f t="shared" si="407"/>
        <v>3263</v>
      </c>
      <c r="B6533" s="4">
        <f t="shared" si="406"/>
        <v>0.65893009750314135</v>
      </c>
      <c r="C6533" s="4">
        <f t="shared" si="408"/>
        <v>23.867594992926517</v>
      </c>
      <c r="D6533" s="34">
        <f t="shared" si="409"/>
        <v>0.26270481933694562</v>
      </c>
    </row>
    <row r="6534" spans="1:4">
      <c r="A6534" s="7">
        <f t="shared" si="407"/>
        <v>3263.5</v>
      </c>
      <c r="B6534" s="4">
        <f t="shared" si="406"/>
        <v>0.659058773258971</v>
      </c>
      <c r="C6534" s="4">
        <f t="shared" si="408"/>
        <v>23.879843433862671</v>
      </c>
      <c r="D6534" s="34">
        <f t="shared" si="409"/>
        <v>0.2627883176931407</v>
      </c>
    </row>
    <row r="6535" spans="1:4">
      <c r="A6535" s="7">
        <f t="shared" si="407"/>
        <v>3264</v>
      </c>
      <c r="B6535" s="4">
        <f t="shared" si="406"/>
        <v>0.65918745899560127</v>
      </c>
      <c r="C6535" s="4">
        <f t="shared" si="408"/>
        <v>23.892097907722611</v>
      </c>
      <c r="D6535" s="34">
        <f t="shared" si="409"/>
        <v>0.26287184584782036</v>
      </c>
    </row>
    <row r="6536" spans="1:4">
      <c r="A6536" s="7">
        <f t="shared" si="407"/>
        <v>3264.5</v>
      </c>
      <c r="B6536" s="4">
        <f t="shared" si="406"/>
        <v>0.65931615471380578</v>
      </c>
      <c r="C6536" s="4">
        <f t="shared" si="408"/>
        <v>23.904358417477834</v>
      </c>
      <c r="D6536" s="34">
        <f t="shared" si="409"/>
        <v>0.26295540381212196</v>
      </c>
    </row>
    <row r="6537" spans="1:4">
      <c r="A6537" s="7">
        <f t="shared" si="407"/>
        <v>3265</v>
      </c>
      <c r="B6537" s="4">
        <f t="shared" si="406"/>
        <v>0.65944486041435946</v>
      </c>
      <c r="C6537" s="4">
        <f t="shared" si="408"/>
        <v>23.916624966101296</v>
      </c>
      <c r="D6537" s="34">
        <f t="shared" si="409"/>
        <v>0.26303899159718636</v>
      </c>
    </row>
    <row r="6538" spans="1:4">
      <c r="A6538" s="7">
        <f t="shared" si="407"/>
        <v>3265.5</v>
      </c>
      <c r="B6538" s="4">
        <f t="shared" ref="B6538:B6601" si="410">(EXP($B$3*A6538*10^6))-1</f>
        <v>0.65957357609803591</v>
      </c>
      <c r="C6538" s="4">
        <f t="shared" si="408"/>
        <v>23.928897556567417</v>
      </c>
      <c r="D6538" s="34">
        <f t="shared" si="409"/>
        <v>0.26312260921415936</v>
      </c>
    </row>
    <row r="6539" spans="1:4">
      <c r="A6539" s="7">
        <f t="shared" si="407"/>
        <v>3266</v>
      </c>
      <c r="B6539" s="4">
        <f t="shared" si="410"/>
        <v>0.65970230176560962</v>
      </c>
      <c r="C6539" s="4">
        <f t="shared" si="408"/>
        <v>23.941176191852087</v>
      </c>
      <c r="D6539" s="34">
        <f t="shared" si="409"/>
        <v>0.26320625667419068</v>
      </c>
    </row>
    <row r="6540" spans="1:4">
      <c r="A6540" s="7">
        <f t="shared" si="407"/>
        <v>3266.5</v>
      </c>
      <c r="B6540" s="4">
        <f t="shared" si="410"/>
        <v>0.65983103741785532</v>
      </c>
      <c r="C6540" s="4">
        <f t="shared" si="408"/>
        <v>23.953460874932659</v>
      </c>
      <c r="D6540" s="34">
        <f t="shared" si="409"/>
        <v>0.26328993398843442</v>
      </c>
    </row>
    <row r="6541" spans="1:4">
      <c r="A6541" s="7">
        <f t="shared" si="407"/>
        <v>3267</v>
      </c>
      <c r="B6541" s="4">
        <f t="shared" si="410"/>
        <v>0.65995978305554726</v>
      </c>
      <c r="C6541" s="4">
        <f t="shared" si="408"/>
        <v>23.965751608787951</v>
      </c>
      <c r="D6541" s="34">
        <f t="shared" si="409"/>
        <v>0.26337364116804896</v>
      </c>
    </row>
    <row r="6542" spans="1:4">
      <c r="A6542" s="7">
        <f t="shared" ref="A6542:A6605" si="411">A6541+0.5</f>
        <v>3267.5</v>
      </c>
      <c r="B6542" s="4">
        <f t="shared" si="410"/>
        <v>0.66008853867945971</v>
      </c>
      <c r="C6542" s="4">
        <f t="shared" ref="C6542:C6605" si="412">(EXP($B$4*A6542*10^6))-1</f>
        <v>23.97804839639825</v>
      </c>
      <c r="D6542" s="34">
        <f t="shared" ref="D6542:D6605" si="413">(1/137.88)*(C6542/B6542)</f>
        <v>0.26345737822419713</v>
      </c>
    </row>
    <row r="6543" spans="1:4">
      <c r="A6543" s="7">
        <f t="shared" si="411"/>
        <v>3268</v>
      </c>
      <c r="B6543" s="4">
        <f t="shared" si="410"/>
        <v>0.66021730429036785</v>
      </c>
      <c r="C6543" s="4">
        <f t="shared" si="412"/>
        <v>23.990351240745309</v>
      </c>
      <c r="D6543" s="34">
        <f t="shared" si="413"/>
        <v>0.2635411451680455</v>
      </c>
    </row>
    <row r="6544" spans="1:4">
      <c r="A6544" s="7">
        <f t="shared" si="411"/>
        <v>3268.5</v>
      </c>
      <c r="B6544" s="4">
        <f t="shared" si="410"/>
        <v>0.66034607988904637</v>
      </c>
      <c r="C6544" s="4">
        <f t="shared" si="412"/>
        <v>24.002660144812349</v>
      </c>
      <c r="D6544" s="34">
        <f t="shared" si="413"/>
        <v>0.26362494201076542</v>
      </c>
    </row>
    <row r="6545" spans="1:4">
      <c r="A6545" s="7">
        <f t="shared" si="411"/>
        <v>3269</v>
      </c>
      <c r="B6545" s="4">
        <f t="shared" si="410"/>
        <v>0.6604748654762691</v>
      </c>
      <c r="C6545" s="4">
        <f t="shared" si="412"/>
        <v>24.014975111584068</v>
      </c>
      <c r="D6545" s="34">
        <f t="shared" si="413"/>
        <v>0.26370876876353277</v>
      </c>
    </row>
    <row r="6546" spans="1:4">
      <c r="A6546" s="7">
        <f t="shared" si="411"/>
        <v>3269.5</v>
      </c>
      <c r="B6546" s="4">
        <f t="shared" si="410"/>
        <v>0.66060366105281143</v>
      </c>
      <c r="C6546" s="4">
        <f t="shared" si="412"/>
        <v>24.027296144046616</v>
      </c>
      <c r="D6546" s="34">
        <f t="shared" si="413"/>
        <v>0.26379262543752713</v>
      </c>
    </row>
    <row r="6547" spans="1:4">
      <c r="A6547" s="7">
        <f t="shared" si="411"/>
        <v>3270</v>
      </c>
      <c r="B6547" s="4">
        <f t="shared" si="410"/>
        <v>0.66073246661944829</v>
      </c>
      <c r="C6547" s="4">
        <f t="shared" si="412"/>
        <v>24.039623245187659</v>
      </c>
      <c r="D6547" s="34">
        <f t="shared" si="413"/>
        <v>0.26387651204393275</v>
      </c>
    </row>
    <row r="6548" spans="1:4">
      <c r="A6548" s="7">
        <f t="shared" si="411"/>
        <v>3270.5</v>
      </c>
      <c r="B6548" s="4">
        <f t="shared" si="410"/>
        <v>0.66086128217695417</v>
      </c>
      <c r="C6548" s="4">
        <f t="shared" si="412"/>
        <v>24.051956417996255</v>
      </c>
      <c r="D6548" s="34">
        <f t="shared" si="413"/>
        <v>0.26396042859393792</v>
      </c>
    </row>
    <row r="6549" spans="1:4">
      <c r="A6549" s="7">
        <f t="shared" si="411"/>
        <v>3271</v>
      </c>
      <c r="B6549" s="4">
        <f t="shared" si="410"/>
        <v>0.660990107726104</v>
      </c>
      <c r="C6549" s="4">
        <f t="shared" si="412"/>
        <v>24.064295665463028</v>
      </c>
      <c r="D6549" s="34">
        <f t="shared" si="413"/>
        <v>0.26404437509873568</v>
      </c>
    </row>
    <row r="6550" spans="1:4">
      <c r="A6550" s="7">
        <f t="shared" si="411"/>
        <v>3271.5</v>
      </c>
      <c r="B6550" s="4">
        <f t="shared" si="410"/>
        <v>0.66111894326767362</v>
      </c>
      <c r="C6550" s="4">
        <f t="shared" si="412"/>
        <v>24.076640990579982</v>
      </c>
      <c r="D6550" s="34">
        <f t="shared" si="413"/>
        <v>0.26412835156952241</v>
      </c>
    </row>
    <row r="6551" spans="1:4">
      <c r="A6551" s="7">
        <f t="shared" si="411"/>
        <v>3272</v>
      </c>
      <c r="B6551" s="4">
        <f t="shared" si="410"/>
        <v>0.66124778880243706</v>
      </c>
      <c r="C6551" s="4">
        <f t="shared" si="412"/>
        <v>24.088992396340686</v>
      </c>
      <c r="D6551" s="34">
        <f t="shared" si="413"/>
        <v>0.26421235801750032</v>
      </c>
    </row>
    <row r="6552" spans="1:4">
      <c r="A6552" s="7">
        <f t="shared" si="411"/>
        <v>3272.5</v>
      </c>
      <c r="B6552" s="4">
        <f t="shared" si="410"/>
        <v>0.66137664433116972</v>
      </c>
      <c r="C6552" s="4">
        <f t="shared" si="412"/>
        <v>24.10134988574011</v>
      </c>
      <c r="D6552" s="34">
        <f t="shared" si="413"/>
        <v>0.26429639445387454</v>
      </c>
    </row>
    <row r="6553" spans="1:4">
      <c r="A6553" s="7">
        <f t="shared" si="411"/>
        <v>3273</v>
      </c>
      <c r="B6553" s="4">
        <f t="shared" si="410"/>
        <v>0.66150550985464718</v>
      </c>
      <c r="C6553" s="4">
        <f t="shared" si="412"/>
        <v>24.113713461774719</v>
      </c>
      <c r="D6553" s="34">
        <f t="shared" si="413"/>
        <v>0.26438046088985484</v>
      </c>
    </row>
    <row r="6554" spans="1:4">
      <c r="A6554" s="7">
        <f t="shared" si="411"/>
        <v>3273.5</v>
      </c>
      <c r="B6554" s="4">
        <f t="shared" si="410"/>
        <v>0.66163438537364438</v>
      </c>
      <c r="C6554" s="4">
        <f t="shared" si="412"/>
        <v>24.126083127442502</v>
      </c>
      <c r="D6554" s="34">
        <f t="shared" si="413"/>
        <v>0.26446455733665608</v>
      </c>
    </row>
    <row r="6555" spans="1:4">
      <c r="A6555" s="7">
        <f t="shared" si="411"/>
        <v>3274</v>
      </c>
      <c r="B6555" s="4">
        <f t="shared" si="410"/>
        <v>0.66176327088893672</v>
      </c>
      <c r="C6555" s="4">
        <f t="shared" si="412"/>
        <v>24.138458885742835</v>
      </c>
      <c r="D6555" s="34">
        <f t="shared" si="413"/>
        <v>0.26454868380549618</v>
      </c>
    </row>
    <row r="6556" spans="1:4">
      <c r="A6556" s="7">
        <f t="shared" si="411"/>
        <v>3274.5</v>
      </c>
      <c r="B6556" s="4">
        <f t="shared" si="410"/>
        <v>0.66189216640129955</v>
      </c>
      <c r="C6556" s="4">
        <f t="shared" si="412"/>
        <v>24.150840739676674</v>
      </c>
      <c r="D6556" s="34">
        <f t="shared" si="413"/>
        <v>0.26463284030759859</v>
      </c>
    </row>
    <row r="6557" spans="1:4">
      <c r="A6557" s="7">
        <f t="shared" si="411"/>
        <v>3275</v>
      </c>
      <c r="B6557" s="4">
        <f t="shared" si="410"/>
        <v>0.66202107191150827</v>
      </c>
      <c r="C6557" s="4">
        <f t="shared" si="412"/>
        <v>24.163228692246349</v>
      </c>
      <c r="D6557" s="34">
        <f t="shared" si="413"/>
        <v>0.26471702685419002</v>
      </c>
    </row>
    <row r="6558" spans="1:4">
      <c r="A6558" s="7">
        <f t="shared" si="411"/>
        <v>3275.5</v>
      </c>
      <c r="B6558" s="4">
        <f t="shared" si="410"/>
        <v>0.66214998742033848</v>
      </c>
      <c r="C6558" s="4">
        <f t="shared" si="412"/>
        <v>24.175622746455755</v>
      </c>
      <c r="D6558" s="34">
        <f t="shared" si="413"/>
        <v>0.2648012434565023</v>
      </c>
    </row>
    <row r="6559" spans="1:4">
      <c r="A6559" s="7">
        <f t="shared" si="411"/>
        <v>3276</v>
      </c>
      <c r="B6559" s="4">
        <f t="shared" si="410"/>
        <v>0.66227891292856533</v>
      </c>
      <c r="C6559" s="4">
        <f t="shared" si="412"/>
        <v>24.188022905310223</v>
      </c>
      <c r="D6559" s="34">
        <f t="shared" si="413"/>
        <v>0.26488549012577128</v>
      </c>
    </row>
    <row r="6560" spans="1:4">
      <c r="A6560" s="7">
        <f t="shared" si="411"/>
        <v>3276.5</v>
      </c>
      <c r="B6560" s="4">
        <f t="shared" si="410"/>
        <v>0.66240784843696487</v>
      </c>
      <c r="C6560" s="4">
        <f t="shared" si="412"/>
        <v>24.20042917181657</v>
      </c>
      <c r="D6560" s="34">
        <f t="shared" si="413"/>
        <v>0.26496976687323687</v>
      </c>
    </row>
    <row r="6561" spans="1:4">
      <c r="A6561" s="7">
        <f t="shared" si="411"/>
        <v>3277</v>
      </c>
      <c r="B6561" s="4">
        <f t="shared" si="410"/>
        <v>0.66253679394631271</v>
      </c>
      <c r="C6561" s="4">
        <f t="shared" si="412"/>
        <v>24.2128415489831</v>
      </c>
      <c r="D6561" s="34">
        <f t="shared" si="413"/>
        <v>0.26505407371014372</v>
      </c>
    </row>
    <row r="6562" spans="1:4">
      <c r="A6562" s="7">
        <f t="shared" si="411"/>
        <v>3277.5</v>
      </c>
      <c r="B6562" s="4">
        <f t="shared" si="410"/>
        <v>0.66266574945738443</v>
      </c>
      <c r="C6562" s="4">
        <f t="shared" si="412"/>
        <v>24.225260039819595</v>
      </c>
      <c r="D6562" s="34">
        <f t="shared" si="413"/>
        <v>0.26513841064774057</v>
      </c>
    </row>
    <row r="6563" spans="1:4">
      <c r="A6563" s="7">
        <f t="shared" si="411"/>
        <v>3278</v>
      </c>
      <c r="B6563" s="4">
        <f t="shared" si="410"/>
        <v>0.6627947149709561</v>
      </c>
      <c r="C6563" s="4">
        <f t="shared" si="412"/>
        <v>24.237684647337321</v>
      </c>
      <c r="D6563" s="34">
        <f t="shared" si="413"/>
        <v>0.26522277769728042</v>
      </c>
    </row>
    <row r="6564" spans="1:4">
      <c r="A6564" s="7">
        <f t="shared" si="411"/>
        <v>3278.5</v>
      </c>
      <c r="B6564" s="4">
        <f t="shared" si="410"/>
        <v>0.66292369048780309</v>
      </c>
      <c r="C6564" s="4">
        <f t="shared" si="412"/>
        <v>24.250115374549022</v>
      </c>
      <c r="D6564" s="34">
        <f t="shared" si="413"/>
        <v>0.26530717487002087</v>
      </c>
    </row>
    <row r="6565" spans="1:4">
      <c r="A6565" s="7">
        <f t="shared" si="411"/>
        <v>3279</v>
      </c>
      <c r="B6565" s="4">
        <f t="shared" si="410"/>
        <v>0.66305267600870144</v>
      </c>
      <c r="C6565" s="4">
        <f t="shared" si="412"/>
        <v>24.262552224468937</v>
      </c>
      <c r="D6565" s="34">
        <f t="shared" si="413"/>
        <v>0.26539160217722374</v>
      </c>
    </row>
    <row r="6566" spans="1:4">
      <c r="A6566" s="7">
        <f t="shared" si="411"/>
        <v>3279.5</v>
      </c>
      <c r="B6566" s="4">
        <f t="shared" si="410"/>
        <v>0.66318167153442742</v>
      </c>
      <c r="C6566" s="4">
        <f t="shared" si="412"/>
        <v>24.27499520011278</v>
      </c>
      <c r="D6566" s="34">
        <f t="shared" si="413"/>
        <v>0.26547605963015491</v>
      </c>
    </row>
    <row r="6567" spans="1:4">
      <c r="A6567" s="7">
        <f t="shared" si="411"/>
        <v>3280</v>
      </c>
      <c r="B6567" s="4">
        <f t="shared" si="410"/>
        <v>0.66331067706575686</v>
      </c>
      <c r="C6567" s="4">
        <f t="shared" si="412"/>
        <v>24.28744430449775</v>
      </c>
      <c r="D6567" s="34">
        <f t="shared" si="413"/>
        <v>0.26556054724008499</v>
      </c>
    </row>
    <row r="6568" spans="1:4">
      <c r="A6568" s="7">
        <f t="shared" si="411"/>
        <v>3280.5</v>
      </c>
      <c r="B6568" s="4">
        <f t="shared" si="410"/>
        <v>0.6634396926034658</v>
      </c>
      <c r="C6568" s="4">
        <f t="shared" si="412"/>
        <v>24.299899540642542</v>
      </c>
      <c r="D6568" s="34">
        <f t="shared" si="413"/>
        <v>0.26564506501828855</v>
      </c>
    </row>
    <row r="6569" spans="1:4">
      <c r="A6569" s="7">
        <f t="shared" si="411"/>
        <v>3281</v>
      </c>
      <c r="B6569" s="4">
        <f t="shared" si="410"/>
        <v>0.66356871814833074</v>
      </c>
      <c r="C6569" s="4">
        <f t="shared" si="412"/>
        <v>24.312360911567328</v>
      </c>
      <c r="D6569" s="34">
        <f t="shared" si="413"/>
        <v>0.2657296129760448</v>
      </c>
    </row>
    <row r="6570" spans="1:4">
      <c r="A6570" s="7">
        <f t="shared" si="411"/>
        <v>3281.5</v>
      </c>
      <c r="B6570" s="4">
        <f t="shared" si="410"/>
        <v>0.66369775370112771</v>
      </c>
      <c r="C6570" s="4">
        <f t="shared" si="412"/>
        <v>24.324828420293759</v>
      </c>
      <c r="D6570" s="34">
        <f t="shared" si="413"/>
        <v>0.26581419112463689</v>
      </c>
    </row>
    <row r="6571" spans="1:4">
      <c r="A6571" s="7">
        <f t="shared" si="411"/>
        <v>3282</v>
      </c>
      <c r="B6571" s="4">
        <f t="shared" si="410"/>
        <v>0.66382679926263255</v>
      </c>
      <c r="C6571" s="4">
        <f t="shared" si="412"/>
        <v>24.33730206984502</v>
      </c>
      <c r="D6571" s="34">
        <f t="shared" si="413"/>
        <v>0.26589879947535322</v>
      </c>
    </row>
    <row r="6572" spans="1:4">
      <c r="A6572" s="7">
        <f t="shared" si="411"/>
        <v>3282.5</v>
      </c>
      <c r="B6572" s="4">
        <f t="shared" si="410"/>
        <v>0.66395585483362196</v>
      </c>
      <c r="C6572" s="4">
        <f t="shared" si="412"/>
        <v>24.349781863245706</v>
      </c>
      <c r="D6572" s="34">
        <f t="shared" si="413"/>
        <v>0.26598343803948526</v>
      </c>
    </row>
    <row r="6573" spans="1:4">
      <c r="A6573" s="7">
        <f t="shared" si="411"/>
        <v>3283</v>
      </c>
      <c r="B6573" s="4">
        <f t="shared" si="410"/>
        <v>0.66408492041487222</v>
      </c>
      <c r="C6573" s="4">
        <f t="shared" si="412"/>
        <v>24.362267803521995</v>
      </c>
      <c r="D6573" s="34">
        <f t="shared" si="413"/>
        <v>0.26606810682832999</v>
      </c>
    </row>
    <row r="6574" spans="1:4">
      <c r="A6574" s="7">
        <f t="shared" si="411"/>
        <v>3283.5</v>
      </c>
      <c r="B6574" s="4">
        <f t="shared" si="410"/>
        <v>0.66421399600716002</v>
      </c>
      <c r="C6574" s="4">
        <f t="shared" si="412"/>
        <v>24.374759893701462</v>
      </c>
      <c r="D6574" s="34">
        <f t="shared" si="413"/>
        <v>0.26615280585318762</v>
      </c>
    </row>
    <row r="6575" spans="1:4">
      <c r="A6575" s="7">
        <f t="shared" si="411"/>
        <v>3284</v>
      </c>
      <c r="B6575" s="4">
        <f t="shared" si="410"/>
        <v>0.66434308161126165</v>
      </c>
      <c r="C6575" s="4">
        <f t="shared" si="412"/>
        <v>24.387258136813251</v>
      </c>
      <c r="D6575" s="34">
        <f t="shared" si="413"/>
        <v>0.26623753512536369</v>
      </c>
    </row>
    <row r="6576" spans="1:4">
      <c r="A6576" s="7">
        <f t="shared" si="411"/>
        <v>3284.5</v>
      </c>
      <c r="B6576" s="4">
        <f t="shared" si="410"/>
        <v>0.66447217722795404</v>
      </c>
      <c r="C6576" s="4">
        <f t="shared" si="412"/>
        <v>24.399762535887966</v>
      </c>
      <c r="D6576" s="34">
        <f t="shared" si="413"/>
        <v>0.26632229465616747</v>
      </c>
    </row>
    <row r="6577" spans="1:4">
      <c r="A6577" s="7">
        <f t="shared" si="411"/>
        <v>3285</v>
      </c>
      <c r="B6577" s="4">
        <f t="shared" si="410"/>
        <v>0.66460128285801323</v>
      </c>
      <c r="C6577" s="4">
        <f t="shared" si="412"/>
        <v>24.412273093957669</v>
      </c>
      <c r="D6577" s="34">
        <f t="shared" si="413"/>
        <v>0.2664070844569128</v>
      </c>
    </row>
    <row r="6578" spans="1:4">
      <c r="A6578" s="7">
        <f t="shared" si="411"/>
        <v>3285.5</v>
      </c>
      <c r="B6578" s="4">
        <f t="shared" si="410"/>
        <v>0.66473039850221616</v>
      </c>
      <c r="C6578" s="4">
        <f t="shared" si="412"/>
        <v>24.424789814055995</v>
      </c>
      <c r="D6578" s="34">
        <f t="shared" si="413"/>
        <v>0.26649190453891819</v>
      </c>
    </row>
    <row r="6579" spans="1:4">
      <c r="A6579" s="7">
        <f t="shared" si="411"/>
        <v>3286</v>
      </c>
      <c r="B6579" s="4">
        <f t="shared" si="410"/>
        <v>0.66485952416133975</v>
      </c>
      <c r="C6579" s="4">
        <f t="shared" si="412"/>
        <v>24.437312699217987</v>
      </c>
      <c r="D6579" s="34">
        <f t="shared" si="413"/>
        <v>0.26657675491350558</v>
      </c>
    </row>
    <row r="6580" spans="1:4">
      <c r="A6580" s="7">
        <f t="shared" si="411"/>
        <v>3286.5</v>
      </c>
      <c r="B6580" s="4">
        <f t="shared" si="410"/>
        <v>0.66498865983616073</v>
      </c>
      <c r="C6580" s="4">
        <f t="shared" si="412"/>
        <v>24.449841752480264</v>
      </c>
      <c r="D6580" s="34">
        <f t="shared" si="413"/>
        <v>0.26666163559200234</v>
      </c>
    </row>
    <row r="6581" spans="1:4">
      <c r="A6581" s="7">
        <f t="shared" si="411"/>
        <v>3287</v>
      </c>
      <c r="B6581" s="4">
        <f t="shared" si="410"/>
        <v>0.66511780552745581</v>
      </c>
      <c r="C6581" s="4">
        <f t="shared" si="412"/>
        <v>24.462376976880858</v>
      </c>
      <c r="D6581" s="34">
        <f t="shared" si="413"/>
        <v>0.26674654658573926</v>
      </c>
    </row>
    <row r="6582" spans="1:4">
      <c r="A6582" s="7">
        <f t="shared" si="411"/>
        <v>3287.5</v>
      </c>
      <c r="B6582" s="4">
        <f t="shared" si="410"/>
        <v>0.66524696123600191</v>
      </c>
      <c r="C6582" s="4">
        <f t="shared" si="412"/>
        <v>24.474918375459374</v>
      </c>
      <c r="D6582" s="34">
        <f t="shared" si="413"/>
        <v>0.26683148790605243</v>
      </c>
    </row>
    <row r="6583" spans="1:4">
      <c r="A6583" s="7">
        <f t="shared" si="411"/>
        <v>3288</v>
      </c>
      <c r="B6583" s="4">
        <f t="shared" si="410"/>
        <v>0.66537612696257664</v>
      </c>
      <c r="C6583" s="4">
        <f t="shared" si="412"/>
        <v>24.487465951256869</v>
      </c>
      <c r="D6583" s="34">
        <f t="shared" si="413"/>
        <v>0.26691645956428128</v>
      </c>
    </row>
    <row r="6584" spans="1:4">
      <c r="A6584" s="7">
        <f t="shared" si="411"/>
        <v>3288.5</v>
      </c>
      <c r="B6584" s="4">
        <f t="shared" si="410"/>
        <v>0.66550530270795627</v>
      </c>
      <c r="C6584" s="4">
        <f t="shared" si="412"/>
        <v>24.500019707315911</v>
      </c>
      <c r="D6584" s="34">
        <f t="shared" si="413"/>
        <v>0.26700146157177052</v>
      </c>
    </row>
    <row r="6585" spans="1:4">
      <c r="A6585" s="7">
        <f t="shared" si="411"/>
        <v>3289</v>
      </c>
      <c r="B6585" s="4">
        <f t="shared" si="410"/>
        <v>0.66563448847291817</v>
      </c>
      <c r="C6585" s="4">
        <f t="shared" si="412"/>
        <v>24.512579646680557</v>
      </c>
      <c r="D6585" s="34">
        <f t="shared" si="413"/>
        <v>0.26708649393986855</v>
      </c>
    </row>
    <row r="6586" spans="1:4">
      <c r="A6586" s="7">
        <f t="shared" si="411"/>
        <v>3289.5</v>
      </c>
      <c r="B6586" s="4">
        <f t="shared" si="410"/>
        <v>0.66576368425823951</v>
      </c>
      <c r="C6586" s="4">
        <f t="shared" si="412"/>
        <v>24.525145772396382</v>
      </c>
      <c r="D6586" s="34">
        <f t="shared" si="413"/>
        <v>0.26717155667992865</v>
      </c>
    </row>
    <row r="6587" spans="1:4">
      <c r="A6587" s="7">
        <f t="shared" si="411"/>
        <v>3290</v>
      </c>
      <c r="B6587" s="4">
        <f t="shared" si="410"/>
        <v>0.66589289006469787</v>
      </c>
      <c r="C6587" s="4">
        <f t="shared" si="412"/>
        <v>24.537718087510441</v>
      </c>
      <c r="D6587" s="34">
        <f t="shared" si="413"/>
        <v>0.26725664980330782</v>
      </c>
    </row>
    <row r="6588" spans="1:4">
      <c r="A6588" s="7">
        <f t="shared" si="411"/>
        <v>3290.5</v>
      </c>
      <c r="B6588" s="4">
        <f t="shared" si="410"/>
        <v>0.66602210589306976</v>
      </c>
      <c r="C6588" s="4">
        <f t="shared" si="412"/>
        <v>24.550296595071305</v>
      </c>
      <c r="D6588" s="34">
        <f t="shared" si="413"/>
        <v>0.26734177332136833</v>
      </c>
    </row>
    <row r="6589" spans="1:4">
      <c r="A6589" s="7">
        <f t="shared" si="411"/>
        <v>3291</v>
      </c>
      <c r="B6589" s="4">
        <f t="shared" si="410"/>
        <v>0.66615133174413366</v>
      </c>
      <c r="C6589" s="4">
        <f t="shared" si="412"/>
        <v>24.562881298129039</v>
      </c>
      <c r="D6589" s="34">
        <f t="shared" si="413"/>
        <v>0.26742692724547573</v>
      </c>
    </row>
    <row r="6590" spans="1:4">
      <c r="A6590" s="7">
        <f t="shared" si="411"/>
        <v>3291.5</v>
      </c>
      <c r="B6590" s="4">
        <f t="shared" si="410"/>
        <v>0.66628056761866605</v>
      </c>
      <c r="C6590" s="4">
        <f t="shared" si="412"/>
        <v>24.575472199735209</v>
      </c>
      <c r="D6590" s="34">
        <f t="shared" si="413"/>
        <v>0.26751211158700094</v>
      </c>
    </row>
    <row r="6591" spans="1:4">
      <c r="A6591" s="7">
        <f t="shared" si="411"/>
        <v>3292</v>
      </c>
      <c r="B6591" s="4">
        <f t="shared" si="410"/>
        <v>0.66640981351744455</v>
      </c>
      <c r="C6591" s="4">
        <f t="shared" si="412"/>
        <v>24.588069302942891</v>
      </c>
      <c r="D6591" s="34">
        <f t="shared" si="413"/>
        <v>0.2675973263573187</v>
      </c>
    </row>
    <row r="6592" spans="1:4">
      <c r="A6592" s="7">
        <f t="shared" si="411"/>
        <v>3292.5</v>
      </c>
      <c r="B6592" s="4">
        <f t="shared" si="410"/>
        <v>0.66653906944124697</v>
      </c>
      <c r="C6592" s="4">
        <f t="shared" si="412"/>
        <v>24.600672610806654</v>
      </c>
      <c r="D6592" s="34">
        <f t="shared" si="413"/>
        <v>0.26768257156780817</v>
      </c>
    </row>
    <row r="6593" spans="1:4">
      <c r="A6593" s="7">
        <f t="shared" si="411"/>
        <v>3293</v>
      </c>
      <c r="B6593" s="4">
        <f t="shared" si="410"/>
        <v>0.66666833539085091</v>
      </c>
      <c r="C6593" s="4">
        <f t="shared" si="412"/>
        <v>24.613282126382586</v>
      </c>
      <c r="D6593" s="34">
        <f t="shared" si="413"/>
        <v>0.26776784722985303</v>
      </c>
    </row>
    <row r="6594" spans="1:4">
      <c r="A6594" s="7">
        <f t="shared" si="411"/>
        <v>3293.5</v>
      </c>
      <c r="B6594" s="4">
        <f t="shared" si="410"/>
        <v>0.66679761136703375</v>
      </c>
      <c r="C6594" s="4">
        <f t="shared" si="412"/>
        <v>24.625897852728258</v>
      </c>
      <c r="D6594" s="34">
        <f t="shared" si="413"/>
        <v>0.26785315335484117</v>
      </c>
    </row>
    <row r="6595" spans="1:4">
      <c r="A6595" s="7">
        <f t="shared" si="411"/>
        <v>3294</v>
      </c>
      <c r="B6595" s="4">
        <f t="shared" si="410"/>
        <v>0.66692689737057331</v>
      </c>
      <c r="C6595" s="4">
        <f t="shared" si="412"/>
        <v>24.638519792902795</v>
      </c>
      <c r="D6595" s="34">
        <f t="shared" si="413"/>
        <v>0.26793848995416536</v>
      </c>
    </row>
    <row r="6596" spans="1:4">
      <c r="A6596" s="7">
        <f t="shared" si="411"/>
        <v>3294.5</v>
      </c>
      <c r="B6596" s="4">
        <f t="shared" si="410"/>
        <v>0.66705619340224764</v>
      </c>
      <c r="C6596" s="4">
        <f t="shared" si="412"/>
        <v>24.651147949966752</v>
      </c>
      <c r="D6596" s="34">
        <f t="shared" si="413"/>
        <v>0.26802385703922171</v>
      </c>
    </row>
    <row r="6597" spans="1:4">
      <c r="A6597" s="7">
        <f t="shared" si="411"/>
        <v>3295</v>
      </c>
      <c r="B6597" s="4">
        <f t="shared" si="410"/>
        <v>0.66718549946283434</v>
      </c>
      <c r="C6597" s="4">
        <f t="shared" si="412"/>
        <v>24.663782326982275</v>
      </c>
      <c r="D6597" s="34">
        <f t="shared" si="413"/>
        <v>0.26810925462141189</v>
      </c>
    </row>
    <row r="6598" spans="1:4">
      <c r="A6598" s="7">
        <f t="shared" si="411"/>
        <v>3295.5</v>
      </c>
      <c r="B6598" s="4">
        <f t="shared" si="410"/>
        <v>0.66731481555311101</v>
      </c>
      <c r="C6598" s="4">
        <f t="shared" si="412"/>
        <v>24.676422927012936</v>
      </c>
      <c r="D6598" s="34">
        <f t="shared" si="413"/>
        <v>0.26819468271214109</v>
      </c>
    </row>
    <row r="6599" spans="1:4">
      <c r="A6599" s="7">
        <f t="shared" si="411"/>
        <v>3296</v>
      </c>
      <c r="B6599" s="4">
        <f t="shared" si="410"/>
        <v>0.66744414167385635</v>
      </c>
      <c r="C6599" s="4">
        <f t="shared" si="412"/>
        <v>24.689069753123892</v>
      </c>
      <c r="D6599" s="34">
        <f t="shared" si="413"/>
        <v>0.26828014132281924</v>
      </c>
    </row>
    <row r="6600" spans="1:4">
      <c r="A6600" s="7">
        <f t="shared" si="411"/>
        <v>3296.5</v>
      </c>
      <c r="B6600" s="4">
        <f t="shared" si="410"/>
        <v>0.66757347782584775</v>
      </c>
      <c r="C6600" s="4">
        <f t="shared" si="412"/>
        <v>24.701722808381774</v>
      </c>
      <c r="D6600" s="34">
        <f t="shared" si="413"/>
        <v>0.26836563046486089</v>
      </c>
    </row>
    <row r="6601" spans="1:4">
      <c r="A6601" s="7">
        <f t="shared" si="411"/>
        <v>3297</v>
      </c>
      <c r="B6601" s="4">
        <f t="shared" si="410"/>
        <v>0.66770282400986325</v>
      </c>
      <c r="C6601" s="4">
        <f t="shared" si="412"/>
        <v>24.714382095854695</v>
      </c>
      <c r="D6601" s="34">
        <f t="shared" si="413"/>
        <v>0.2684511501496844</v>
      </c>
    </row>
    <row r="6602" spans="1:4">
      <c r="A6602" s="7">
        <f t="shared" si="411"/>
        <v>3297.5</v>
      </c>
      <c r="B6602" s="4">
        <f t="shared" ref="B6602:B6665" si="414">(EXP($B$3*A6602*10^6))-1</f>
        <v>0.66783218022668156</v>
      </c>
      <c r="C6602" s="4">
        <f t="shared" si="412"/>
        <v>24.72704761861235</v>
      </c>
      <c r="D6602" s="34">
        <f t="shared" si="413"/>
        <v>0.26853670038871302</v>
      </c>
    </row>
    <row r="6603" spans="1:4">
      <c r="A6603" s="7">
        <f t="shared" si="411"/>
        <v>3298</v>
      </c>
      <c r="B6603" s="4">
        <f t="shared" si="414"/>
        <v>0.6679615464770805</v>
      </c>
      <c r="C6603" s="4">
        <f t="shared" si="412"/>
        <v>24.739719379725859</v>
      </c>
      <c r="D6603" s="34">
        <f t="shared" si="413"/>
        <v>0.26862228119337389</v>
      </c>
    </row>
    <row r="6604" spans="1:4">
      <c r="A6604" s="7">
        <f t="shared" si="411"/>
        <v>3298.5</v>
      </c>
      <c r="B6604" s="4">
        <f t="shared" si="414"/>
        <v>0.66809092276183812</v>
      </c>
      <c r="C6604" s="4">
        <f t="shared" si="412"/>
        <v>24.752397382267951</v>
      </c>
      <c r="D6604" s="34">
        <f t="shared" si="413"/>
        <v>0.26870789257509947</v>
      </c>
    </row>
    <row r="6605" spans="1:4">
      <c r="A6605" s="7">
        <f t="shared" si="411"/>
        <v>3299</v>
      </c>
      <c r="B6605" s="4">
        <f t="shared" si="414"/>
        <v>0.66822030908173335</v>
      </c>
      <c r="C6605" s="4">
        <f t="shared" si="412"/>
        <v>24.765081629312771</v>
      </c>
      <c r="D6605" s="34">
        <f t="shared" si="413"/>
        <v>0.26879353454532529</v>
      </c>
    </row>
    <row r="6606" spans="1:4">
      <c r="A6606" s="7">
        <f t="shared" ref="A6606:A6669" si="415">A6605+0.5</f>
        <v>3299.5</v>
      </c>
      <c r="B6606" s="4">
        <f t="shared" si="414"/>
        <v>0.66834970543754402</v>
      </c>
      <c r="C6606" s="4">
        <f t="shared" ref="C6606:C6669" si="416">(EXP($B$4*A6606*10^6))-1</f>
        <v>24.777772123936057</v>
      </c>
      <c r="D6606" s="34">
        <f t="shared" ref="D6606:D6669" si="417">(1/137.88)*(C6606/B6606)</f>
        <v>0.2688792071154924</v>
      </c>
    </row>
    <row r="6607" spans="1:4">
      <c r="A6607" s="7">
        <f t="shared" si="415"/>
        <v>3300</v>
      </c>
      <c r="B6607" s="4">
        <f t="shared" si="414"/>
        <v>0.66847911183004882</v>
      </c>
      <c r="C6607" s="4">
        <f t="shared" si="416"/>
        <v>24.790468869215022</v>
      </c>
      <c r="D6607" s="34">
        <f t="shared" si="417"/>
        <v>0.26896491029704583</v>
      </c>
    </row>
    <row r="6608" spans="1:4">
      <c r="A6608" s="7">
        <f t="shared" si="415"/>
        <v>3300.5</v>
      </c>
      <c r="B6608" s="4">
        <f t="shared" si="414"/>
        <v>0.66860852826002604</v>
      </c>
      <c r="C6608" s="4">
        <f t="shared" si="416"/>
        <v>24.803171868228404</v>
      </c>
      <c r="D6608" s="34">
        <f t="shared" si="417"/>
        <v>0.26905064410143503</v>
      </c>
    </row>
    <row r="6609" spans="1:4">
      <c r="A6609" s="7">
        <f t="shared" si="415"/>
        <v>3301</v>
      </c>
      <c r="B6609" s="4">
        <f t="shared" si="414"/>
        <v>0.66873795472825481</v>
      </c>
      <c r="C6609" s="4">
        <f t="shared" si="416"/>
        <v>24.815881124056453</v>
      </c>
      <c r="D6609" s="34">
        <f t="shared" si="417"/>
        <v>0.26913640854011361</v>
      </c>
    </row>
    <row r="6610" spans="1:4">
      <c r="A6610" s="7">
        <f t="shared" si="415"/>
        <v>3301.5</v>
      </c>
      <c r="B6610" s="4">
        <f t="shared" si="414"/>
        <v>0.66886739123551298</v>
      </c>
      <c r="C6610" s="4">
        <f t="shared" si="416"/>
        <v>24.82859663978094</v>
      </c>
      <c r="D6610" s="34">
        <f t="shared" si="417"/>
        <v>0.26922220362454008</v>
      </c>
    </row>
    <row r="6611" spans="1:4">
      <c r="A6611" s="7">
        <f t="shared" si="415"/>
        <v>3302</v>
      </c>
      <c r="B6611" s="4">
        <f t="shared" si="414"/>
        <v>0.66899683778257968</v>
      </c>
      <c r="C6611" s="4">
        <f t="shared" si="416"/>
        <v>24.841318418485159</v>
      </c>
      <c r="D6611" s="34">
        <f t="shared" si="417"/>
        <v>0.26930802936617704</v>
      </c>
    </row>
    <row r="6612" spans="1:4">
      <c r="A6612" s="7">
        <f t="shared" si="415"/>
        <v>3302.5</v>
      </c>
      <c r="B6612" s="4">
        <f t="shared" si="414"/>
        <v>0.66912629437023363</v>
      </c>
      <c r="C6612" s="4">
        <f t="shared" si="416"/>
        <v>24.854046463253908</v>
      </c>
      <c r="D6612" s="34">
        <f t="shared" si="417"/>
        <v>0.26939388577649132</v>
      </c>
    </row>
    <row r="6613" spans="1:4">
      <c r="A6613" s="7">
        <f t="shared" si="415"/>
        <v>3303</v>
      </c>
      <c r="B6613" s="4">
        <f t="shared" si="414"/>
        <v>0.66925576099925355</v>
      </c>
      <c r="C6613" s="4">
        <f t="shared" si="416"/>
        <v>24.866780777173524</v>
      </c>
      <c r="D6613" s="34">
        <f t="shared" si="417"/>
        <v>0.26947977286695468</v>
      </c>
    </row>
    <row r="6614" spans="1:4">
      <c r="A6614" s="7">
        <f t="shared" si="415"/>
        <v>3303.5</v>
      </c>
      <c r="B6614" s="4">
        <f t="shared" si="414"/>
        <v>0.66938523767041813</v>
      </c>
      <c r="C6614" s="4">
        <f t="shared" si="416"/>
        <v>24.879521363331847</v>
      </c>
      <c r="D6614" s="34">
        <f t="shared" si="417"/>
        <v>0.2695656906490429</v>
      </c>
    </row>
    <row r="6615" spans="1:4">
      <c r="A6615" s="7">
        <f t="shared" si="415"/>
        <v>3304</v>
      </c>
      <c r="B6615" s="4">
        <f t="shared" si="414"/>
        <v>0.66951472438450677</v>
      </c>
      <c r="C6615" s="4">
        <f t="shared" si="416"/>
        <v>24.892268224818245</v>
      </c>
      <c r="D6615" s="34">
        <f t="shared" si="417"/>
        <v>0.26965163913423607</v>
      </c>
    </row>
    <row r="6616" spans="1:4">
      <c r="A6616" s="7">
        <f t="shared" si="415"/>
        <v>3304.5</v>
      </c>
      <c r="B6616" s="4">
        <f t="shared" si="414"/>
        <v>0.66964422114229816</v>
      </c>
      <c r="C6616" s="4">
        <f t="shared" si="416"/>
        <v>24.905021364723609</v>
      </c>
      <c r="D6616" s="34">
        <f t="shared" si="417"/>
        <v>0.26973761833401916</v>
      </c>
    </row>
    <row r="6617" spans="1:4">
      <c r="A6617" s="7">
        <f t="shared" si="415"/>
        <v>3305</v>
      </c>
      <c r="B6617" s="4">
        <f t="shared" si="414"/>
        <v>0.66977372794457124</v>
      </c>
      <c r="C6617" s="4">
        <f t="shared" si="416"/>
        <v>24.917780786140352</v>
      </c>
      <c r="D6617" s="34">
        <f t="shared" si="417"/>
        <v>0.26982362825988121</v>
      </c>
    </row>
    <row r="6618" spans="1:4">
      <c r="A6618" s="7">
        <f t="shared" si="415"/>
        <v>3305.5</v>
      </c>
      <c r="B6618" s="4">
        <f t="shared" si="414"/>
        <v>0.66990324479210517</v>
      </c>
      <c r="C6618" s="4">
        <f t="shared" si="416"/>
        <v>24.930546492162396</v>
      </c>
      <c r="D6618" s="34">
        <f t="shared" si="417"/>
        <v>0.26990966892331569</v>
      </c>
    </row>
    <row r="6619" spans="1:4">
      <c r="A6619" s="7">
        <f t="shared" si="415"/>
        <v>3306</v>
      </c>
      <c r="B6619" s="4">
        <f t="shared" si="414"/>
        <v>0.67003277168567932</v>
      </c>
      <c r="C6619" s="4">
        <f t="shared" si="416"/>
        <v>24.943318485885232</v>
      </c>
      <c r="D6619" s="34">
        <f t="shared" si="417"/>
        <v>0.26999574033582074</v>
      </c>
    </row>
    <row r="6620" spans="1:4">
      <c r="A6620" s="7">
        <f t="shared" si="415"/>
        <v>3306.5</v>
      </c>
      <c r="B6620" s="4">
        <f t="shared" si="414"/>
        <v>0.67016230862607262</v>
      </c>
      <c r="C6620" s="4">
        <f t="shared" si="416"/>
        <v>24.9560967704058</v>
      </c>
      <c r="D6620" s="34">
        <f t="shared" si="417"/>
        <v>0.27008184250889844</v>
      </c>
    </row>
    <row r="6621" spans="1:4">
      <c r="A6621" s="7">
        <f t="shared" si="415"/>
        <v>3307</v>
      </c>
      <c r="B6621" s="4">
        <f t="shared" si="414"/>
        <v>0.67029185561406446</v>
      </c>
      <c r="C6621" s="4">
        <f t="shared" si="416"/>
        <v>24.968881348822659</v>
      </c>
      <c r="D6621" s="34">
        <f t="shared" si="417"/>
        <v>0.27016797545405608</v>
      </c>
    </row>
    <row r="6622" spans="1:4">
      <c r="A6622" s="7">
        <f t="shared" si="415"/>
        <v>3307.5</v>
      </c>
      <c r="B6622" s="4">
        <f t="shared" si="414"/>
        <v>0.67042141265043464</v>
      </c>
      <c r="C6622" s="4">
        <f t="shared" si="416"/>
        <v>24.981672224235801</v>
      </c>
      <c r="D6622" s="34">
        <f t="shared" si="417"/>
        <v>0.27025413918280428</v>
      </c>
    </row>
    <row r="6623" spans="1:4">
      <c r="A6623" s="7">
        <f t="shared" si="415"/>
        <v>3308</v>
      </c>
      <c r="B6623" s="4">
        <f t="shared" si="414"/>
        <v>0.67055097973596189</v>
      </c>
      <c r="C6623" s="4">
        <f t="shared" si="416"/>
        <v>24.994469399746794</v>
      </c>
      <c r="D6623" s="34">
        <f t="shared" si="417"/>
        <v>0.27034033370665894</v>
      </c>
    </row>
    <row r="6624" spans="1:4">
      <c r="A6624" s="7">
        <f t="shared" si="415"/>
        <v>3308.5</v>
      </c>
      <c r="B6624" s="4">
        <f t="shared" si="414"/>
        <v>0.6706805568714258</v>
      </c>
      <c r="C6624" s="4">
        <f t="shared" si="416"/>
        <v>25.00727287845876</v>
      </c>
      <c r="D6624" s="34">
        <f t="shared" si="417"/>
        <v>0.27042655903714058</v>
      </c>
    </row>
    <row r="6625" spans="1:4">
      <c r="A6625" s="7">
        <f t="shared" si="415"/>
        <v>3309</v>
      </c>
      <c r="B6625" s="4">
        <f t="shared" si="414"/>
        <v>0.67081014405760642</v>
      </c>
      <c r="C6625" s="4">
        <f t="shared" si="416"/>
        <v>25.020082663476273</v>
      </c>
      <c r="D6625" s="34">
        <f t="shared" si="417"/>
        <v>0.27051281518577286</v>
      </c>
    </row>
    <row r="6626" spans="1:4">
      <c r="A6626" s="7">
        <f t="shared" si="415"/>
        <v>3309.5</v>
      </c>
      <c r="B6626" s="4">
        <f t="shared" si="414"/>
        <v>0.67093974129528267</v>
      </c>
      <c r="C6626" s="4">
        <f t="shared" si="416"/>
        <v>25.032898757905524</v>
      </c>
      <c r="D6626" s="34">
        <f t="shared" si="417"/>
        <v>0.27059910216408556</v>
      </c>
    </row>
    <row r="6627" spans="1:4">
      <c r="A6627" s="7">
        <f t="shared" si="415"/>
        <v>3310</v>
      </c>
      <c r="B6627" s="4">
        <f t="shared" si="414"/>
        <v>0.67106934858523459</v>
      </c>
      <c r="C6627" s="4">
        <f t="shared" si="416"/>
        <v>25.045721164854143</v>
      </c>
      <c r="D6627" s="34">
        <f t="shared" si="417"/>
        <v>0.27068541998361134</v>
      </c>
    </row>
    <row r="6628" spans="1:4">
      <c r="A6628" s="7">
        <f t="shared" si="415"/>
        <v>3310.5</v>
      </c>
      <c r="B6628" s="4">
        <f t="shared" si="414"/>
        <v>0.67119896592824202</v>
      </c>
      <c r="C6628" s="4">
        <f t="shared" si="416"/>
        <v>25.05854988743139</v>
      </c>
      <c r="D6628" s="34">
        <f t="shared" si="417"/>
        <v>0.27077176865588859</v>
      </c>
    </row>
    <row r="6629" spans="1:4">
      <c r="A6629" s="7">
        <f t="shared" si="415"/>
        <v>3311</v>
      </c>
      <c r="B6629" s="4">
        <f t="shared" si="414"/>
        <v>0.67132859332508432</v>
      </c>
      <c r="C6629" s="4">
        <f t="shared" si="416"/>
        <v>25.07138492874795</v>
      </c>
      <c r="D6629" s="34">
        <f t="shared" si="417"/>
        <v>0.27085814819245912</v>
      </c>
    </row>
    <row r="6630" spans="1:4">
      <c r="A6630" s="7">
        <f t="shared" si="415"/>
        <v>3311.5</v>
      </c>
      <c r="B6630" s="4">
        <f t="shared" si="414"/>
        <v>0.67145823077654154</v>
      </c>
      <c r="C6630" s="4">
        <f t="shared" si="416"/>
        <v>25.084226291916135</v>
      </c>
      <c r="D6630" s="34">
        <f t="shared" si="417"/>
        <v>0.27094455860486999</v>
      </c>
    </row>
    <row r="6631" spans="1:4">
      <c r="A6631" s="7">
        <f t="shared" si="415"/>
        <v>3312</v>
      </c>
      <c r="B6631" s="4">
        <f t="shared" si="414"/>
        <v>0.67158787828339328</v>
      </c>
      <c r="C6631" s="4">
        <f t="shared" si="416"/>
        <v>25.097073980049736</v>
      </c>
      <c r="D6631" s="34">
        <f t="shared" si="417"/>
        <v>0.27103099990467217</v>
      </c>
    </row>
    <row r="6632" spans="1:4">
      <c r="A6632" s="7">
        <f t="shared" si="415"/>
        <v>3312.5</v>
      </c>
      <c r="B6632" s="4">
        <f t="shared" si="414"/>
        <v>0.67171753584642002</v>
      </c>
      <c r="C6632" s="4">
        <f t="shared" si="416"/>
        <v>25.109927996264091</v>
      </c>
      <c r="D6632" s="34">
        <f t="shared" si="417"/>
        <v>0.27111747210342113</v>
      </c>
    </row>
    <row r="6633" spans="1:4">
      <c r="A6633" s="7">
        <f t="shared" si="415"/>
        <v>3313</v>
      </c>
      <c r="B6633" s="4">
        <f t="shared" si="414"/>
        <v>0.67184720346640159</v>
      </c>
      <c r="C6633" s="4">
        <f t="shared" si="416"/>
        <v>25.122788343676071</v>
      </c>
      <c r="D6633" s="34">
        <f t="shared" si="417"/>
        <v>0.27120397521267692</v>
      </c>
    </row>
    <row r="6634" spans="1:4">
      <c r="A6634" s="7">
        <f t="shared" si="415"/>
        <v>3313.5</v>
      </c>
      <c r="B6634" s="4">
        <f t="shared" si="414"/>
        <v>0.6719768811441178</v>
      </c>
      <c r="C6634" s="4">
        <f t="shared" si="416"/>
        <v>25.135655025404084</v>
      </c>
      <c r="D6634" s="34">
        <f t="shared" si="417"/>
        <v>0.27129050924400411</v>
      </c>
    </row>
    <row r="6635" spans="1:4">
      <c r="A6635" s="7">
        <f t="shared" si="415"/>
        <v>3314</v>
      </c>
      <c r="B6635" s="4">
        <f t="shared" si="414"/>
        <v>0.67210656888034914</v>
      </c>
      <c r="C6635" s="4">
        <f t="shared" si="416"/>
        <v>25.148528044568078</v>
      </c>
      <c r="D6635" s="34">
        <f t="shared" si="417"/>
        <v>0.27137707420897156</v>
      </c>
    </row>
    <row r="6636" spans="1:4">
      <c r="A6636" s="7">
        <f t="shared" si="415"/>
        <v>3314.5</v>
      </c>
      <c r="B6636" s="4">
        <f t="shared" si="414"/>
        <v>0.67223626667587566</v>
      </c>
      <c r="C6636" s="4">
        <f t="shared" si="416"/>
        <v>25.16140740428953</v>
      </c>
      <c r="D6636" s="34">
        <f t="shared" si="417"/>
        <v>0.27146367011915251</v>
      </c>
    </row>
    <row r="6637" spans="1:4">
      <c r="A6637" s="7">
        <f t="shared" si="415"/>
        <v>3315</v>
      </c>
      <c r="B6637" s="4">
        <f t="shared" si="414"/>
        <v>0.67236597453147717</v>
      </c>
      <c r="C6637" s="4">
        <f t="shared" si="416"/>
        <v>25.174293107691454</v>
      </c>
      <c r="D6637" s="34">
        <f t="shared" si="417"/>
        <v>0.27155029698612498</v>
      </c>
    </row>
    <row r="6638" spans="1:4">
      <c r="A6638" s="7">
        <f t="shared" si="415"/>
        <v>3315.5</v>
      </c>
      <c r="B6638" s="4">
        <f t="shared" si="414"/>
        <v>0.67249569244793483</v>
      </c>
      <c r="C6638" s="4">
        <f t="shared" si="416"/>
        <v>25.187185157898416</v>
      </c>
      <c r="D6638" s="34">
        <f t="shared" si="417"/>
        <v>0.27163695482147099</v>
      </c>
    </row>
    <row r="6639" spans="1:4">
      <c r="A6639" s="7">
        <f t="shared" si="415"/>
        <v>3316</v>
      </c>
      <c r="B6639" s="4">
        <f t="shared" si="414"/>
        <v>0.67262542042602846</v>
      </c>
      <c r="C6639" s="4">
        <f t="shared" si="416"/>
        <v>25.2000835580365</v>
      </c>
      <c r="D6639" s="34">
        <f t="shared" si="417"/>
        <v>0.27172364363677742</v>
      </c>
    </row>
    <row r="6640" spans="1:4">
      <c r="A6640" s="7">
        <f t="shared" si="415"/>
        <v>3316.5</v>
      </c>
      <c r="B6640" s="4">
        <f t="shared" si="414"/>
        <v>0.67275515846653855</v>
      </c>
      <c r="C6640" s="4">
        <f t="shared" si="416"/>
        <v>25.212988311233349</v>
      </c>
      <c r="D6640" s="34">
        <f t="shared" si="417"/>
        <v>0.27181036344363546</v>
      </c>
    </row>
    <row r="6641" spans="1:4">
      <c r="A6641" s="7">
        <f t="shared" si="415"/>
        <v>3317</v>
      </c>
      <c r="B6641" s="4">
        <f t="shared" si="414"/>
        <v>0.6728849065702458</v>
      </c>
      <c r="C6641" s="4">
        <f t="shared" si="416"/>
        <v>25.225899420618134</v>
      </c>
      <c r="D6641" s="34">
        <f t="shared" si="417"/>
        <v>0.27189711425364049</v>
      </c>
    </row>
    <row r="6642" spans="1:4">
      <c r="A6642" s="7">
        <f t="shared" si="415"/>
        <v>3317.5</v>
      </c>
      <c r="B6642" s="4">
        <f t="shared" si="414"/>
        <v>0.67301466473793048</v>
      </c>
      <c r="C6642" s="4">
        <f t="shared" si="416"/>
        <v>25.238816889321566</v>
      </c>
      <c r="D6642" s="34">
        <f t="shared" si="417"/>
        <v>0.27198389607839285</v>
      </c>
    </row>
    <row r="6643" spans="1:4">
      <c r="A6643" s="7">
        <f t="shared" si="415"/>
        <v>3318</v>
      </c>
      <c r="B6643" s="4">
        <f t="shared" si="414"/>
        <v>0.67314443297037352</v>
      </c>
      <c r="C6643" s="4">
        <f t="shared" si="416"/>
        <v>25.251740720475929</v>
      </c>
      <c r="D6643" s="34">
        <f t="shared" si="417"/>
        <v>0.27207070892949714</v>
      </c>
    </row>
    <row r="6644" spans="1:4">
      <c r="A6644" s="7">
        <f t="shared" si="415"/>
        <v>3318.5</v>
      </c>
      <c r="B6644" s="4">
        <f t="shared" si="414"/>
        <v>0.67327421126835518</v>
      </c>
      <c r="C6644" s="4">
        <f t="shared" si="416"/>
        <v>25.264670917214982</v>
      </c>
      <c r="D6644" s="34">
        <f t="shared" si="417"/>
        <v>0.27215755281856202</v>
      </c>
    </row>
    <row r="6645" spans="1:4">
      <c r="A6645" s="7">
        <f t="shared" si="415"/>
        <v>3319</v>
      </c>
      <c r="B6645" s="4">
        <f t="shared" si="414"/>
        <v>0.67340399963265662</v>
      </c>
      <c r="C6645" s="4">
        <f t="shared" si="416"/>
        <v>25.277607482674121</v>
      </c>
      <c r="D6645" s="34">
        <f t="shared" si="417"/>
        <v>0.27224442775720137</v>
      </c>
    </row>
    <row r="6646" spans="1:4">
      <c r="A6646" s="7">
        <f t="shared" si="415"/>
        <v>3319.5</v>
      </c>
      <c r="B6646" s="4">
        <f t="shared" si="414"/>
        <v>0.67353379806405855</v>
      </c>
      <c r="C6646" s="4">
        <f t="shared" si="416"/>
        <v>25.290550419990193</v>
      </c>
      <c r="D6646" s="34">
        <f t="shared" si="417"/>
        <v>0.27233133375703283</v>
      </c>
    </row>
    <row r="6647" spans="1:4">
      <c r="A6647" s="7">
        <f t="shared" si="415"/>
        <v>3320</v>
      </c>
      <c r="B6647" s="4">
        <f t="shared" si="414"/>
        <v>0.67366360656334145</v>
      </c>
      <c r="C6647" s="4">
        <f t="shared" si="416"/>
        <v>25.303499732301638</v>
      </c>
      <c r="D6647" s="34">
        <f t="shared" si="417"/>
        <v>0.2724182708296789</v>
      </c>
    </row>
    <row r="6648" spans="1:4">
      <c r="A6648" s="7">
        <f t="shared" si="415"/>
        <v>3320.5</v>
      </c>
      <c r="B6648" s="4">
        <f t="shared" si="414"/>
        <v>0.67379342513128715</v>
      </c>
      <c r="C6648" s="4">
        <f t="shared" si="416"/>
        <v>25.316455422748472</v>
      </c>
      <c r="D6648" s="34">
        <f t="shared" si="417"/>
        <v>0.27250523898676654</v>
      </c>
    </row>
    <row r="6649" spans="1:4">
      <c r="A6649" s="7">
        <f t="shared" si="415"/>
        <v>3321</v>
      </c>
      <c r="B6649" s="4">
        <f t="shared" si="414"/>
        <v>0.67392325376867568</v>
      </c>
      <c r="C6649" s="4">
        <f t="shared" si="416"/>
        <v>25.329417494472168</v>
      </c>
      <c r="D6649" s="34">
        <f t="shared" si="417"/>
        <v>0.27259223823992684</v>
      </c>
    </row>
    <row r="6650" spans="1:4">
      <c r="A6650" s="7">
        <f t="shared" si="415"/>
        <v>3321.5</v>
      </c>
      <c r="B6650" s="4">
        <f t="shared" si="414"/>
        <v>0.6740530924762882</v>
      </c>
      <c r="C6650" s="4">
        <f t="shared" si="416"/>
        <v>25.342385950615853</v>
      </c>
      <c r="D6650" s="34">
        <f t="shared" si="417"/>
        <v>0.27267926860079622</v>
      </c>
    </row>
    <row r="6651" spans="1:4">
      <c r="A6651" s="7">
        <f t="shared" si="415"/>
        <v>3322</v>
      </c>
      <c r="B6651" s="4">
        <f t="shared" si="414"/>
        <v>0.6741829412549063</v>
      </c>
      <c r="C6651" s="4">
        <f t="shared" si="416"/>
        <v>25.355360794324099</v>
      </c>
      <c r="D6651" s="34">
        <f t="shared" si="417"/>
        <v>0.2727663300810142</v>
      </c>
    </row>
    <row r="6652" spans="1:4">
      <c r="A6652" s="7">
        <f t="shared" si="415"/>
        <v>3322.5</v>
      </c>
      <c r="B6652" s="4">
        <f t="shared" si="414"/>
        <v>0.67431280010531069</v>
      </c>
      <c r="C6652" s="4">
        <f t="shared" si="416"/>
        <v>25.368342028743115</v>
      </c>
      <c r="D6652" s="34">
        <f t="shared" si="417"/>
        <v>0.27285342269222618</v>
      </c>
    </row>
    <row r="6653" spans="1:4">
      <c r="A6653" s="7">
        <f t="shared" si="415"/>
        <v>3323</v>
      </c>
      <c r="B6653" s="4">
        <f t="shared" si="414"/>
        <v>0.67444266902828298</v>
      </c>
      <c r="C6653" s="4">
        <f t="shared" si="416"/>
        <v>25.381329657020604</v>
      </c>
      <c r="D6653" s="34">
        <f t="shared" si="417"/>
        <v>0.27294054644608101</v>
      </c>
    </row>
    <row r="6654" spans="1:4">
      <c r="A6654" s="7">
        <f t="shared" si="415"/>
        <v>3323.5</v>
      </c>
      <c r="B6654" s="4">
        <f t="shared" si="414"/>
        <v>0.67457254802460431</v>
      </c>
      <c r="C6654" s="4">
        <f t="shared" si="416"/>
        <v>25.394323682305846</v>
      </c>
      <c r="D6654" s="34">
        <f t="shared" si="417"/>
        <v>0.2730277013542326</v>
      </c>
    </row>
    <row r="6655" spans="1:4">
      <c r="A6655" s="7">
        <f t="shared" si="415"/>
        <v>3324</v>
      </c>
      <c r="B6655" s="4">
        <f t="shared" si="414"/>
        <v>0.67470243709505584</v>
      </c>
      <c r="C6655" s="4">
        <f t="shared" si="416"/>
        <v>25.407324107749659</v>
      </c>
      <c r="D6655" s="34">
        <f t="shared" si="417"/>
        <v>0.27311488742833928</v>
      </c>
    </row>
    <row r="6656" spans="1:4">
      <c r="A6656" s="7">
        <f t="shared" si="415"/>
        <v>3324.5</v>
      </c>
      <c r="B6656" s="4">
        <f t="shared" si="414"/>
        <v>0.67483233624041916</v>
      </c>
      <c r="C6656" s="4">
        <f t="shared" si="416"/>
        <v>25.420330936504413</v>
      </c>
      <c r="D6656" s="34">
        <f t="shared" si="417"/>
        <v>0.27320210468006351</v>
      </c>
    </row>
    <row r="6657" spans="1:4">
      <c r="A6657" s="7">
        <f t="shared" si="415"/>
        <v>3325</v>
      </c>
      <c r="B6657" s="4">
        <f t="shared" si="414"/>
        <v>0.67496224546147565</v>
      </c>
      <c r="C6657" s="4">
        <f t="shared" si="416"/>
        <v>25.433344171724045</v>
      </c>
      <c r="D6657" s="34">
        <f t="shared" si="417"/>
        <v>0.27328935312107272</v>
      </c>
    </row>
    <row r="6658" spans="1:4">
      <c r="A6658" s="7">
        <f t="shared" si="415"/>
        <v>3325.5</v>
      </c>
      <c r="B6658" s="4">
        <f t="shared" si="414"/>
        <v>0.67509216475900691</v>
      </c>
      <c r="C6658" s="4">
        <f t="shared" si="416"/>
        <v>25.446363816564023</v>
      </c>
      <c r="D6658" s="34">
        <f t="shared" si="417"/>
        <v>0.27337663276303831</v>
      </c>
    </row>
    <row r="6659" spans="1:4">
      <c r="A6659" s="7">
        <f t="shared" si="415"/>
        <v>3326</v>
      </c>
      <c r="B6659" s="4">
        <f t="shared" si="414"/>
        <v>0.6752220941337943</v>
      </c>
      <c r="C6659" s="4">
        <f t="shared" si="416"/>
        <v>25.45938987418139</v>
      </c>
      <c r="D6659" s="34">
        <f t="shared" si="417"/>
        <v>0.27346394361763676</v>
      </c>
    </row>
    <row r="6660" spans="1:4">
      <c r="A6660" s="7">
        <f t="shared" si="415"/>
        <v>3326.5</v>
      </c>
      <c r="B6660" s="4">
        <f t="shared" si="414"/>
        <v>0.67535203358661966</v>
      </c>
      <c r="C6660" s="4">
        <f t="shared" si="416"/>
        <v>25.472422347734735</v>
      </c>
      <c r="D6660" s="34">
        <f t="shared" si="417"/>
        <v>0.27355128569654852</v>
      </c>
    </row>
    <row r="6661" spans="1:4">
      <c r="A6661" s="7">
        <f t="shared" si="415"/>
        <v>3327</v>
      </c>
      <c r="B6661" s="4">
        <f t="shared" si="414"/>
        <v>0.67548198311826524</v>
      </c>
      <c r="C6661" s="4">
        <f t="shared" si="416"/>
        <v>25.4854612403842</v>
      </c>
      <c r="D6661" s="34">
        <f t="shared" si="417"/>
        <v>0.27363865901145856</v>
      </c>
    </row>
    <row r="6662" spans="1:4">
      <c r="A6662" s="7">
        <f t="shared" si="415"/>
        <v>3327.5</v>
      </c>
      <c r="B6662" s="4">
        <f t="shared" si="414"/>
        <v>0.67561194272951175</v>
      </c>
      <c r="C6662" s="4">
        <f t="shared" si="416"/>
        <v>25.498506555291488</v>
      </c>
      <c r="D6662" s="34">
        <f t="shared" si="417"/>
        <v>0.27372606357405693</v>
      </c>
    </row>
    <row r="6663" spans="1:4">
      <c r="A6663" s="7">
        <f t="shared" si="415"/>
        <v>3328</v>
      </c>
      <c r="B6663" s="4">
        <f t="shared" si="414"/>
        <v>0.67574191242114146</v>
      </c>
      <c r="C6663" s="4">
        <f t="shared" si="416"/>
        <v>25.51155829561986</v>
      </c>
      <c r="D6663" s="34">
        <f t="shared" si="417"/>
        <v>0.27381349939603766</v>
      </c>
    </row>
    <row r="6664" spans="1:4">
      <c r="A6664" s="7">
        <f t="shared" si="415"/>
        <v>3328.5</v>
      </c>
      <c r="B6664" s="4">
        <f t="shared" si="414"/>
        <v>0.67587189219393662</v>
      </c>
      <c r="C6664" s="4">
        <f t="shared" si="416"/>
        <v>25.52461646453413</v>
      </c>
      <c r="D6664" s="34">
        <f t="shared" si="417"/>
        <v>0.27390096648909917</v>
      </c>
    </row>
    <row r="6665" spans="1:4">
      <c r="A6665" s="7">
        <f t="shared" si="415"/>
        <v>3329</v>
      </c>
      <c r="B6665" s="4">
        <f t="shared" si="414"/>
        <v>0.67600188204867884</v>
      </c>
      <c r="C6665" s="4">
        <f t="shared" si="416"/>
        <v>25.537681065200676</v>
      </c>
      <c r="D6665" s="34">
        <f t="shared" si="417"/>
        <v>0.27398846486494477</v>
      </c>
    </row>
    <row r="6666" spans="1:4">
      <c r="A6666" s="7">
        <f t="shared" si="415"/>
        <v>3329.5</v>
      </c>
      <c r="B6666" s="4">
        <f t="shared" ref="B6666:B6729" si="418">(EXP($B$3*A6666*10^6))-1</f>
        <v>0.67613188198615015</v>
      </c>
      <c r="C6666" s="4">
        <f t="shared" si="416"/>
        <v>25.55075210078742</v>
      </c>
      <c r="D6666" s="34">
        <f t="shared" si="417"/>
        <v>0.27407599453528192</v>
      </c>
    </row>
    <row r="6667" spans="1:4">
      <c r="A6667" s="7">
        <f t="shared" si="415"/>
        <v>3330</v>
      </c>
      <c r="B6667" s="4">
        <f t="shared" si="418"/>
        <v>0.6762618920071326</v>
      </c>
      <c r="C6667" s="4">
        <f t="shared" si="416"/>
        <v>25.563829574463895</v>
      </c>
      <c r="D6667" s="34">
        <f t="shared" si="417"/>
        <v>0.2741635555118232</v>
      </c>
    </row>
    <row r="6668" spans="1:4">
      <c r="A6668" s="7">
        <f t="shared" si="415"/>
        <v>3330.5</v>
      </c>
      <c r="B6668" s="4">
        <f t="shared" si="418"/>
        <v>0.67639191211240846</v>
      </c>
      <c r="C6668" s="4">
        <f t="shared" si="416"/>
        <v>25.576913489401111</v>
      </c>
      <c r="D6668" s="34">
        <f t="shared" si="417"/>
        <v>0.27425114780628468</v>
      </c>
    </row>
    <row r="6669" spans="1:4">
      <c r="A6669" s="7">
        <f t="shared" si="415"/>
        <v>3331</v>
      </c>
      <c r="B6669" s="4">
        <f t="shared" si="418"/>
        <v>0.67652194230275997</v>
      </c>
      <c r="C6669" s="4">
        <f t="shared" si="416"/>
        <v>25.590003848771733</v>
      </c>
      <c r="D6669" s="34">
        <f t="shared" si="417"/>
        <v>0.27433877143038798</v>
      </c>
    </row>
    <row r="6670" spans="1:4">
      <c r="A6670" s="7">
        <f t="shared" ref="A6670:A6733" si="419">A6669+0.5</f>
        <v>3331.5</v>
      </c>
      <c r="B6670" s="4">
        <f t="shared" si="418"/>
        <v>0.67665198257896897</v>
      </c>
      <c r="C6670" s="4">
        <f t="shared" ref="C6670:C6733" si="420">(EXP($B$4*A6670*10^6))-1</f>
        <v>25.603100655749909</v>
      </c>
      <c r="D6670" s="34">
        <f t="shared" ref="D6670:D6733" si="421">(1/137.88)*(C6670/B6670)</f>
        <v>0.27442642639585857</v>
      </c>
    </row>
    <row r="6671" spans="1:4">
      <c r="A6671" s="7">
        <f t="shared" si="419"/>
        <v>3332</v>
      </c>
      <c r="B6671" s="4">
        <f t="shared" si="418"/>
        <v>0.67678203294181816</v>
      </c>
      <c r="C6671" s="4">
        <f t="shared" si="420"/>
        <v>25.616203913511381</v>
      </c>
      <c r="D6671" s="34">
        <f t="shared" si="421"/>
        <v>0.27451411271442644</v>
      </c>
    </row>
    <row r="6672" spans="1:4">
      <c r="A6672" s="7">
        <f t="shared" si="419"/>
        <v>3332.5</v>
      </c>
      <c r="B6672" s="4">
        <f t="shared" si="418"/>
        <v>0.6769120933920898</v>
      </c>
      <c r="C6672" s="4">
        <f t="shared" si="420"/>
        <v>25.629313625233493</v>
      </c>
      <c r="D6672" s="34">
        <f t="shared" si="421"/>
        <v>0.27460183039782671</v>
      </c>
    </row>
    <row r="6673" spans="1:4">
      <c r="A6673" s="7">
        <f t="shared" si="419"/>
        <v>3333</v>
      </c>
      <c r="B6673" s="4">
        <f t="shared" si="418"/>
        <v>0.67704216393056638</v>
      </c>
      <c r="C6673" s="4">
        <f t="shared" si="420"/>
        <v>25.642429794095079</v>
      </c>
      <c r="D6673" s="34">
        <f t="shared" si="421"/>
        <v>0.27468957945779815</v>
      </c>
    </row>
    <row r="6674" spans="1:4">
      <c r="A6674" s="7">
        <f t="shared" si="419"/>
        <v>3333.5</v>
      </c>
      <c r="B6674" s="4">
        <f t="shared" si="418"/>
        <v>0.6771722445580306</v>
      </c>
      <c r="C6674" s="4">
        <f t="shared" si="420"/>
        <v>25.655552423276617</v>
      </c>
      <c r="D6674" s="34">
        <f t="shared" si="421"/>
        <v>0.27477735990608465</v>
      </c>
    </row>
    <row r="6675" spans="1:4">
      <c r="A6675" s="7">
        <f t="shared" si="419"/>
        <v>3334</v>
      </c>
      <c r="B6675" s="4">
        <f t="shared" si="418"/>
        <v>0.67730233527526451</v>
      </c>
      <c r="C6675" s="4">
        <f t="shared" si="420"/>
        <v>25.668681515960074</v>
      </c>
      <c r="D6675" s="34">
        <f t="shared" si="421"/>
        <v>0.27486517175443448</v>
      </c>
    </row>
    <row r="6676" spans="1:4">
      <c r="A6676" s="7">
        <f t="shared" si="419"/>
        <v>3334.5</v>
      </c>
      <c r="B6676" s="4">
        <f t="shared" si="418"/>
        <v>0.67743243608305082</v>
      </c>
      <c r="C6676" s="4">
        <f t="shared" si="420"/>
        <v>25.681817075329054</v>
      </c>
      <c r="D6676" s="34">
        <f t="shared" si="421"/>
        <v>0.27495301501460045</v>
      </c>
    </row>
    <row r="6677" spans="1:4">
      <c r="A6677" s="7">
        <f t="shared" si="419"/>
        <v>3335</v>
      </c>
      <c r="B6677" s="4">
        <f t="shared" si="418"/>
        <v>0.67756254698217266</v>
      </c>
      <c r="C6677" s="4">
        <f t="shared" si="420"/>
        <v>25.694959104568685</v>
      </c>
      <c r="D6677" s="34">
        <f t="shared" si="421"/>
        <v>0.27504088969833967</v>
      </c>
    </row>
    <row r="6678" spans="1:4">
      <c r="A6678" s="7">
        <f t="shared" si="419"/>
        <v>3335.5</v>
      </c>
      <c r="B6678" s="4">
        <f t="shared" si="418"/>
        <v>0.67769266797341232</v>
      </c>
      <c r="C6678" s="4">
        <f t="shared" si="420"/>
        <v>25.708107606865685</v>
      </c>
      <c r="D6678" s="34">
        <f t="shared" si="421"/>
        <v>0.27512879581741406</v>
      </c>
    </row>
    <row r="6679" spans="1:4">
      <c r="A6679" s="7">
        <f t="shared" si="419"/>
        <v>3336</v>
      </c>
      <c r="B6679" s="4">
        <f t="shared" si="418"/>
        <v>0.67782279905755294</v>
      </c>
      <c r="C6679" s="4">
        <f t="shared" si="420"/>
        <v>25.721262585408333</v>
      </c>
      <c r="D6679" s="34">
        <f t="shared" si="421"/>
        <v>0.27521673338358987</v>
      </c>
    </row>
    <row r="6680" spans="1:4">
      <c r="A6680" s="7">
        <f t="shared" si="419"/>
        <v>3336.5</v>
      </c>
      <c r="B6680" s="4">
        <f t="shared" si="418"/>
        <v>0.67795294023537722</v>
      </c>
      <c r="C6680" s="4">
        <f t="shared" si="420"/>
        <v>25.734424043386472</v>
      </c>
      <c r="D6680" s="34">
        <f t="shared" si="421"/>
        <v>0.27530470240863786</v>
      </c>
    </row>
    <row r="6681" spans="1:4">
      <c r="A6681" s="7">
        <f t="shared" si="419"/>
        <v>3337</v>
      </c>
      <c r="B6681" s="4">
        <f t="shared" si="418"/>
        <v>0.6780830915076681</v>
      </c>
      <c r="C6681" s="4">
        <f t="shared" si="420"/>
        <v>25.747591983991544</v>
      </c>
      <c r="D6681" s="34">
        <f t="shared" si="421"/>
        <v>0.27539270290433371</v>
      </c>
    </row>
    <row r="6682" spans="1:4">
      <c r="A6682" s="7">
        <f t="shared" si="419"/>
        <v>3337.5</v>
      </c>
      <c r="B6682" s="4">
        <f t="shared" si="418"/>
        <v>0.67821325287520851</v>
      </c>
      <c r="C6682" s="4">
        <f t="shared" si="420"/>
        <v>25.760766410416501</v>
      </c>
      <c r="D6682" s="34">
        <f t="shared" si="421"/>
        <v>0.27548073488245689</v>
      </c>
    </row>
    <row r="6683" spans="1:4">
      <c r="A6683" s="7">
        <f t="shared" si="419"/>
        <v>3338</v>
      </c>
      <c r="B6683" s="4">
        <f t="shared" si="418"/>
        <v>0.67834342433878114</v>
      </c>
      <c r="C6683" s="4">
        <f t="shared" si="420"/>
        <v>25.773947325855946</v>
      </c>
      <c r="D6683" s="34">
        <f t="shared" si="421"/>
        <v>0.27556879835479225</v>
      </c>
    </row>
    <row r="6684" spans="1:4">
      <c r="A6684" s="7">
        <f t="shared" si="419"/>
        <v>3338.5</v>
      </c>
      <c r="B6684" s="4">
        <f t="shared" si="418"/>
        <v>0.67847360589916983</v>
      </c>
      <c r="C6684" s="4">
        <f t="shared" si="420"/>
        <v>25.787134733506011</v>
      </c>
      <c r="D6684" s="34">
        <f t="shared" si="421"/>
        <v>0.27565689333312854</v>
      </c>
    </row>
    <row r="6685" spans="1:4">
      <c r="A6685" s="7">
        <f t="shared" si="419"/>
        <v>3339</v>
      </c>
      <c r="B6685" s="4">
        <f t="shared" si="418"/>
        <v>0.6786037975571575</v>
      </c>
      <c r="C6685" s="4">
        <f t="shared" si="420"/>
        <v>25.800328636564409</v>
      </c>
      <c r="D6685" s="34">
        <f t="shared" si="421"/>
        <v>0.27574501982925925</v>
      </c>
    </row>
    <row r="6686" spans="1:4">
      <c r="A6686" s="7">
        <f t="shared" si="419"/>
        <v>3339.5</v>
      </c>
      <c r="B6686" s="4">
        <f t="shared" si="418"/>
        <v>0.67873399931352685</v>
      </c>
      <c r="C6686" s="4">
        <f t="shared" si="420"/>
        <v>25.813529038230428</v>
      </c>
      <c r="D6686" s="34">
        <f t="shared" si="421"/>
        <v>0.27583317785498257</v>
      </c>
    </row>
    <row r="6687" spans="1:4">
      <c r="A6687" s="7">
        <f t="shared" si="419"/>
        <v>3340</v>
      </c>
      <c r="B6687" s="4">
        <f t="shared" si="418"/>
        <v>0.67886421116906215</v>
      </c>
      <c r="C6687" s="4">
        <f t="shared" si="420"/>
        <v>25.826735941704928</v>
      </c>
      <c r="D6687" s="34">
        <f t="shared" si="421"/>
        <v>0.27592136742210083</v>
      </c>
    </row>
    <row r="6688" spans="1:4">
      <c r="A6688" s="7">
        <f t="shared" si="419"/>
        <v>3340.5</v>
      </c>
      <c r="B6688" s="4">
        <f t="shared" si="418"/>
        <v>0.67899443312454588</v>
      </c>
      <c r="C6688" s="4">
        <f t="shared" si="420"/>
        <v>25.839949350190349</v>
      </c>
      <c r="D6688" s="34">
        <f t="shared" si="421"/>
        <v>0.27600958854242125</v>
      </c>
    </row>
    <row r="6689" spans="1:4">
      <c r="A6689" s="7">
        <f t="shared" si="419"/>
        <v>3341</v>
      </c>
      <c r="B6689" s="4">
        <f t="shared" si="418"/>
        <v>0.67912466518076187</v>
      </c>
      <c r="C6689" s="4">
        <f t="shared" si="420"/>
        <v>25.853169266890735</v>
      </c>
      <c r="D6689" s="34">
        <f t="shared" si="421"/>
        <v>0.27609784122775577</v>
      </c>
    </row>
    <row r="6690" spans="1:4">
      <c r="A6690" s="7">
        <f t="shared" si="419"/>
        <v>3341.5</v>
      </c>
      <c r="B6690" s="4">
        <f t="shared" si="418"/>
        <v>0.67925490733849303</v>
      </c>
      <c r="C6690" s="4">
        <f t="shared" si="420"/>
        <v>25.86639569501164</v>
      </c>
      <c r="D6690" s="34">
        <f t="shared" si="421"/>
        <v>0.27618612548992028</v>
      </c>
    </row>
    <row r="6691" spans="1:4">
      <c r="A6691" s="7">
        <f t="shared" si="419"/>
        <v>3342</v>
      </c>
      <c r="B6691" s="4">
        <f t="shared" si="418"/>
        <v>0.67938515959852364</v>
      </c>
      <c r="C6691" s="4">
        <f t="shared" si="420"/>
        <v>25.879628637760291</v>
      </c>
      <c r="D6691" s="34">
        <f t="shared" si="421"/>
        <v>0.27627444134073581</v>
      </c>
    </row>
    <row r="6692" spans="1:4">
      <c r="A6692" s="7">
        <f t="shared" si="419"/>
        <v>3342.5</v>
      </c>
      <c r="B6692" s="4">
        <f t="shared" si="418"/>
        <v>0.67951542196163706</v>
      </c>
      <c r="C6692" s="4">
        <f t="shared" si="420"/>
        <v>25.892868098345389</v>
      </c>
      <c r="D6692" s="34">
        <f t="shared" si="421"/>
        <v>0.27636278879202708</v>
      </c>
    </row>
    <row r="6693" spans="1:4">
      <c r="A6693" s="7">
        <f t="shared" si="419"/>
        <v>3343</v>
      </c>
      <c r="B6693" s="4">
        <f t="shared" si="418"/>
        <v>0.67964569442861689</v>
      </c>
      <c r="C6693" s="4">
        <f t="shared" si="420"/>
        <v>25.906114079977321</v>
      </c>
      <c r="D6693" s="34">
        <f t="shared" si="421"/>
        <v>0.27645116785562462</v>
      </c>
    </row>
    <row r="6694" spans="1:4">
      <c r="A6694" s="7">
        <f t="shared" si="419"/>
        <v>3343.5</v>
      </c>
      <c r="B6694" s="4">
        <f t="shared" si="418"/>
        <v>0.6797759770002465</v>
      </c>
      <c r="C6694" s="4">
        <f t="shared" si="420"/>
        <v>25.919366585867969</v>
      </c>
      <c r="D6694" s="34">
        <f t="shared" si="421"/>
        <v>0.27653957854336259</v>
      </c>
    </row>
    <row r="6695" spans="1:4">
      <c r="A6695" s="7">
        <f t="shared" si="419"/>
        <v>3344</v>
      </c>
      <c r="B6695" s="4">
        <f t="shared" si="418"/>
        <v>0.67990626967731038</v>
      </c>
      <c r="C6695" s="4">
        <f t="shared" si="420"/>
        <v>25.932625619230834</v>
      </c>
      <c r="D6695" s="34">
        <f t="shared" si="421"/>
        <v>0.27662802086707955</v>
      </c>
    </row>
    <row r="6696" spans="1:4">
      <c r="A6696" s="7">
        <f t="shared" si="419"/>
        <v>3344.5</v>
      </c>
      <c r="B6696" s="4">
        <f t="shared" si="418"/>
        <v>0.68003657246059146</v>
      </c>
      <c r="C6696" s="4">
        <f t="shared" si="420"/>
        <v>25.945891183281027</v>
      </c>
      <c r="D6696" s="34">
        <f t="shared" si="421"/>
        <v>0.27671649483861988</v>
      </c>
    </row>
    <row r="6697" spans="1:4">
      <c r="A6697" s="7">
        <f t="shared" si="419"/>
        <v>3345</v>
      </c>
      <c r="B6697" s="4">
        <f t="shared" si="418"/>
        <v>0.68016688535087444</v>
      </c>
      <c r="C6697" s="4">
        <f t="shared" si="420"/>
        <v>25.959163281235174</v>
      </c>
      <c r="D6697" s="34">
        <f t="shared" si="421"/>
        <v>0.2768050004698307</v>
      </c>
    </row>
    <row r="6698" spans="1:4">
      <c r="A6698" s="7">
        <f t="shared" si="419"/>
        <v>3345.5</v>
      </c>
      <c r="B6698" s="4">
        <f t="shared" si="418"/>
        <v>0.68029720834894292</v>
      </c>
      <c r="C6698" s="4">
        <f t="shared" si="420"/>
        <v>25.972441916311567</v>
      </c>
      <c r="D6698" s="34">
        <f t="shared" si="421"/>
        <v>0.27689353777256537</v>
      </c>
    </row>
    <row r="6699" spans="1:4">
      <c r="A6699" s="7">
        <f t="shared" si="419"/>
        <v>3346</v>
      </c>
      <c r="B6699" s="4">
        <f t="shared" si="418"/>
        <v>0.68042754145558071</v>
      </c>
      <c r="C6699" s="4">
        <f t="shared" si="420"/>
        <v>25.985727091729999</v>
      </c>
      <c r="D6699" s="34">
        <f t="shared" si="421"/>
        <v>0.27698210675868062</v>
      </c>
    </row>
    <row r="6700" spans="1:4">
      <c r="A6700" s="7">
        <f t="shared" si="419"/>
        <v>3346.5</v>
      </c>
      <c r="B6700" s="4">
        <f t="shared" si="418"/>
        <v>0.68055788467157252</v>
      </c>
      <c r="C6700" s="4">
        <f t="shared" si="420"/>
        <v>25.99901881071192</v>
      </c>
      <c r="D6700" s="34">
        <f t="shared" si="421"/>
        <v>0.27707070744003826</v>
      </c>
    </row>
    <row r="6701" spans="1:4">
      <c r="A6701" s="7">
        <f t="shared" si="419"/>
        <v>3347</v>
      </c>
      <c r="B6701" s="4">
        <f t="shared" si="418"/>
        <v>0.68068823799770217</v>
      </c>
      <c r="C6701" s="4">
        <f t="shared" si="420"/>
        <v>26.012317076480329</v>
      </c>
      <c r="D6701" s="34">
        <f t="shared" si="421"/>
        <v>0.27715933982850471</v>
      </c>
    </row>
    <row r="6702" spans="1:4">
      <c r="A6702" s="7">
        <f t="shared" si="419"/>
        <v>3347.5</v>
      </c>
      <c r="B6702" s="4">
        <f t="shared" si="418"/>
        <v>0.68081860143475348</v>
      </c>
      <c r="C6702" s="4">
        <f t="shared" si="420"/>
        <v>26.025621892259821</v>
      </c>
      <c r="D6702" s="34">
        <f t="shared" si="421"/>
        <v>0.27724800393595089</v>
      </c>
    </row>
    <row r="6703" spans="1:4">
      <c r="A6703" s="7">
        <f t="shared" si="419"/>
        <v>3348</v>
      </c>
      <c r="B6703" s="4">
        <f t="shared" si="418"/>
        <v>0.68094897498351092</v>
      </c>
      <c r="C6703" s="4">
        <f t="shared" si="420"/>
        <v>26.038933261276579</v>
      </c>
      <c r="D6703" s="34">
        <f t="shared" si="421"/>
        <v>0.27733669977425218</v>
      </c>
    </row>
    <row r="6704" spans="1:4">
      <c r="A6704" s="7">
        <f t="shared" si="419"/>
        <v>3348.5</v>
      </c>
      <c r="B6704" s="4">
        <f t="shared" si="418"/>
        <v>0.68107935864475921</v>
      </c>
      <c r="C6704" s="4">
        <f t="shared" si="420"/>
        <v>26.052251186758379</v>
      </c>
      <c r="D6704" s="34">
        <f t="shared" si="421"/>
        <v>0.27742542735528852</v>
      </c>
    </row>
    <row r="6705" spans="1:4">
      <c r="A6705" s="7">
        <f t="shared" si="419"/>
        <v>3349</v>
      </c>
      <c r="B6705" s="4">
        <f t="shared" si="418"/>
        <v>0.68120975241928217</v>
      </c>
      <c r="C6705" s="4">
        <f t="shared" si="420"/>
        <v>26.065575671934592</v>
      </c>
      <c r="D6705" s="34">
        <f t="shared" si="421"/>
        <v>0.2775141866909448</v>
      </c>
    </row>
    <row r="6706" spans="1:4">
      <c r="A6706" s="7">
        <f t="shared" si="419"/>
        <v>3349.5</v>
      </c>
      <c r="B6706" s="4">
        <f t="shared" si="418"/>
        <v>0.68134015630786471</v>
      </c>
      <c r="C6706" s="4">
        <f t="shared" si="420"/>
        <v>26.078906720036134</v>
      </c>
      <c r="D6706" s="34">
        <f t="shared" si="421"/>
        <v>0.27760297779310955</v>
      </c>
    </row>
    <row r="6707" spans="1:4">
      <c r="A6707" s="7">
        <f t="shared" si="419"/>
        <v>3350</v>
      </c>
      <c r="B6707" s="4">
        <f t="shared" si="418"/>
        <v>0.6814705703112911</v>
      </c>
      <c r="C6707" s="4">
        <f t="shared" si="420"/>
        <v>26.092244334295589</v>
      </c>
      <c r="D6707" s="34">
        <f t="shared" si="421"/>
        <v>0.2776918006736771</v>
      </c>
    </row>
    <row r="6708" spans="1:4">
      <c r="A6708" s="7">
        <f t="shared" si="419"/>
        <v>3350.5</v>
      </c>
      <c r="B6708" s="4">
        <f t="shared" si="418"/>
        <v>0.68160099443034583</v>
      </c>
      <c r="C6708" s="4">
        <f t="shared" si="420"/>
        <v>26.105588517947076</v>
      </c>
      <c r="D6708" s="34">
        <f t="shared" si="421"/>
        <v>0.27778065534454549</v>
      </c>
    </row>
    <row r="6709" spans="1:4">
      <c r="A6709" s="7">
        <f t="shared" si="419"/>
        <v>3351</v>
      </c>
      <c r="B6709" s="4">
        <f t="shared" si="418"/>
        <v>0.68173142866581338</v>
      </c>
      <c r="C6709" s="4">
        <f t="shared" si="420"/>
        <v>26.118939274226332</v>
      </c>
      <c r="D6709" s="34">
        <f t="shared" si="421"/>
        <v>0.2778695418176178</v>
      </c>
    </row>
    <row r="6710" spans="1:4">
      <c r="A6710" s="7">
        <f t="shared" si="419"/>
        <v>3351.5</v>
      </c>
      <c r="B6710" s="4">
        <f t="shared" si="418"/>
        <v>0.68186187301847911</v>
      </c>
      <c r="C6710" s="4">
        <f t="shared" si="420"/>
        <v>26.132296606370673</v>
      </c>
      <c r="D6710" s="34">
        <f t="shared" si="421"/>
        <v>0.27795846010480108</v>
      </c>
    </row>
    <row r="6711" spans="1:4">
      <c r="A6711" s="7">
        <f t="shared" si="419"/>
        <v>3352</v>
      </c>
      <c r="B6711" s="4">
        <f t="shared" si="418"/>
        <v>0.68199232748912708</v>
      </c>
      <c r="C6711" s="4">
        <f t="shared" si="420"/>
        <v>26.145660517619021</v>
      </c>
      <c r="D6711" s="34">
        <f t="shared" si="421"/>
        <v>0.27804741021800788</v>
      </c>
    </row>
    <row r="6712" spans="1:4">
      <c r="A6712" s="7">
        <f t="shared" si="419"/>
        <v>3352.5</v>
      </c>
      <c r="B6712" s="4">
        <f t="shared" si="418"/>
        <v>0.68212279207854243</v>
      </c>
      <c r="C6712" s="4">
        <f t="shared" si="420"/>
        <v>26.159031011211876</v>
      </c>
      <c r="D6712" s="34">
        <f t="shared" si="421"/>
        <v>0.27813639216915431</v>
      </c>
    </row>
    <row r="6713" spans="1:4">
      <c r="A6713" s="7">
        <f t="shared" si="419"/>
        <v>3353</v>
      </c>
      <c r="B6713" s="4">
        <f t="shared" si="418"/>
        <v>0.68225326678751008</v>
      </c>
      <c r="C6713" s="4">
        <f t="shared" si="420"/>
        <v>26.172408090391382</v>
      </c>
      <c r="D6713" s="34">
        <f t="shared" si="421"/>
        <v>0.2782254059701621</v>
      </c>
    </row>
    <row r="6714" spans="1:4">
      <c r="A6714" s="7">
        <f t="shared" si="419"/>
        <v>3353.5</v>
      </c>
      <c r="B6714" s="4">
        <f t="shared" si="418"/>
        <v>0.68238375161681453</v>
      </c>
      <c r="C6714" s="4">
        <f t="shared" si="420"/>
        <v>26.185791758401201</v>
      </c>
      <c r="D6714" s="34">
        <f t="shared" si="421"/>
        <v>0.27831445163295671</v>
      </c>
    </row>
    <row r="6715" spans="1:4">
      <c r="A6715" s="7">
        <f t="shared" si="419"/>
        <v>3354</v>
      </c>
      <c r="B6715" s="4">
        <f t="shared" si="418"/>
        <v>0.68251424656724136</v>
      </c>
      <c r="C6715" s="4">
        <f t="shared" si="420"/>
        <v>26.199182018486681</v>
      </c>
      <c r="D6715" s="34">
        <f t="shared" si="421"/>
        <v>0.27840352916946876</v>
      </c>
    </row>
    <row r="6716" spans="1:4">
      <c r="A6716" s="7">
        <f t="shared" si="419"/>
        <v>3354.5</v>
      </c>
      <c r="B6716" s="4">
        <f t="shared" si="418"/>
        <v>0.68264475163957483</v>
      </c>
      <c r="C6716" s="4">
        <f t="shared" si="420"/>
        <v>26.212578873894689</v>
      </c>
      <c r="D6716" s="34">
        <f t="shared" si="421"/>
        <v>0.27849263859163315</v>
      </c>
    </row>
    <row r="6717" spans="1:4">
      <c r="A6717" s="7">
        <f t="shared" si="419"/>
        <v>3355</v>
      </c>
      <c r="B6717" s="4">
        <f t="shared" si="418"/>
        <v>0.68277526683460099</v>
      </c>
      <c r="C6717" s="4">
        <f t="shared" si="420"/>
        <v>26.225982327873737</v>
      </c>
      <c r="D6717" s="34">
        <f t="shared" si="421"/>
        <v>0.27858177991138927</v>
      </c>
    </row>
    <row r="6718" spans="1:4">
      <c r="A6718" s="7">
        <f t="shared" si="419"/>
        <v>3355.5</v>
      </c>
      <c r="B6718" s="4">
        <f t="shared" si="418"/>
        <v>0.68290579215310432</v>
      </c>
      <c r="C6718" s="4">
        <f t="shared" si="420"/>
        <v>26.23939238367393</v>
      </c>
      <c r="D6718" s="34">
        <f t="shared" si="421"/>
        <v>0.27867095314068152</v>
      </c>
    </row>
    <row r="6719" spans="1:4">
      <c r="A6719" s="7">
        <f t="shared" si="419"/>
        <v>3356</v>
      </c>
      <c r="B6719" s="4">
        <f t="shared" si="418"/>
        <v>0.68303632759587041</v>
      </c>
      <c r="C6719" s="4">
        <f t="shared" si="420"/>
        <v>26.252809044546954</v>
      </c>
      <c r="D6719" s="34">
        <f t="shared" si="421"/>
        <v>0.27876015829145834</v>
      </c>
    </row>
    <row r="6720" spans="1:4">
      <c r="A6720" s="7">
        <f t="shared" si="419"/>
        <v>3356.5</v>
      </c>
      <c r="B6720" s="4">
        <f t="shared" si="418"/>
        <v>0.68316687316368463</v>
      </c>
      <c r="C6720" s="4">
        <f t="shared" si="420"/>
        <v>26.266232313746155</v>
      </c>
      <c r="D6720" s="34">
        <f t="shared" si="421"/>
        <v>0.27884939537567355</v>
      </c>
    </row>
    <row r="6721" spans="1:4">
      <c r="A6721" s="7">
        <f t="shared" si="419"/>
        <v>3357</v>
      </c>
      <c r="B6721" s="4">
        <f t="shared" si="418"/>
        <v>0.68329742885733191</v>
      </c>
      <c r="C6721" s="4">
        <f t="shared" si="420"/>
        <v>26.279662194526384</v>
      </c>
      <c r="D6721" s="34">
        <f t="shared" si="421"/>
        <v>0.2789386644052847</v>
      </c>
    </row>
    <row r="6722" spans="1:4">
      <c r="A6722" s="7">
        <f t="shared" si="419"/>
        <v>3357.5</v>
      </c>
      <c r="B6722" s="4">
        <f t="shared" si="418"/>
        <v>0.68342799467759763</v>
      </c>
      <c r="C6722" s="4">
        <f t="shared" si="420"/>
        <v>26.293098690144205</v>
      </c>
      <c r="D6722" s="34">
        <f t="shared" si="421"/>
        <v>0.27902796539225488</v>
      </c>
    </row>
    <row r="6723" spans="1:4">
      <c r="A6723" s="7">
        <f t="shared" si="419"/>
        <v>3358</v>
      </c>
      <c r="B6723" s="4">
        <f t="shared" si="418"/>
        <v>0.68355857062526804</v>
      </c>
      <c r="C6723" s="4">
        <f t="shared" si="420"/>
        <v>26.30654180385768</v>
      </c>
      <c r="D6723" s="34">
        <f t="shared" si="421"/>
        <v>0.27911729834855054</v>
      </c>
    </row>
    <row r="6724" spans="1:4">
      <c r="A6724" s="7">
        <f t="shared" si="419"/>
        <v>3358.5</v>
      </c>
      <c r="B6724" s="4">
        <f t="shared" si="418"/>
        <v>0.68368915670112784</v>
      </c>
      <c r="C6724" s="4">
        <f t="shared" si="420"/>
        <v>26.319991538926562</v>
      </c>
      <c r="D6724" s="34">
        <f t="shared" si="421"/>
        <v>0.27920666328614396</v>
      </c>
    </row>
    <row r="6725" spans="1:4">
      <c r="A6725" s="7">
        <f t="shared" si="419"/>
        <v>3359</v>
      </c>
      <c r="B6725" s="4">
        <f t="shared" si="418"/>
        <v>0.68381975290596309</v>
      </c>
      <c r="C6725" s="4">
        <f t="shared" si="420"/>
        <v>26.333447898612167</v>
      </c>
      <c r="D6725" s="34">
        <f t="shared" si="421"/>
        <v>0.27929606021701142</v>
      </c>
    </row>
    <row r="6726" spans="1:4">
      <c r="A6726" s="7">
        <f t="shared" si="419"/>
        <v>3359.5</v>
      </c>
      <c r="B6726" s="4">
        <f t="shared" si="418"/>
        <v>0.68395035924055936</v>
      </c>
      <c r="C6726" s="4">
        <f t="shared" si="420"/>
        <v>26.346910886177422</v>
      </c>
      <c r="D6726" s="34">
        <f t="shared" si="421"/>
        <v>0.27938548915313383</v>
      </c>
    </row>
    <row r="6727" spans="1:4">
      <c r="A6727" s="7">
        <f t="shared" si="419"/>
        <v>3360</v>
      </c>
      <c r="B6727" s="4">
        <f t="shared" si="418"/>
        <v>0.68408097570570225</v>
      </c>
      <c r="C6727" s="4">
        <f t="shared" si="420"/>
        <v>26.360380504886869</v>
      </c>
      <c r="D6727" s="34">
        <f t="shared" si="421"/>
        <v>0.27947495010649692</v>
      </c>
    </row>
    <row r="6728" spans="1:4">
      <c r="A6728" s="7">
        <f t="shared" si="419"/>
        <v>3360.5</v>
      </c>
      <c r="B6728" s="4">
        <f t="shared" si="418"/>
        <v>0.68421160230217781</v>
      </c>
      <c r="C6728" s="4">
        <f t="shared" si="420"/>
        <v>26.373856758006646</v>
      </c>
      <c r="D6728" s="34">
        <f t="shared" si="421"/>
        <v>0.27956444308909056</v>
      </c>
    </row>
    <row r="6729" spans="1:4">
      <c r="A6729" s="7">
        <f t="shared" si="419"/>
        <v>3361</v>
      </c>
      <c r="B6729" s="4">
        <f t="shared" si="418"/>
        <v>0.68434223903077118</v>
      </c>
      <c r="C6729" s="4">
        <f t="shared" si="420"/>
        <v>26.387339648804513</v>
      </c>
      <c r="D6729" s="34">
        <f t="shared" si="421"/>
        <v>0.27965396811291021</v>
      </c>
    </row>
    <row r="6730" spans="1:4">
      <c r="A6730" s="7">
        <f t="shared" si="419"/>
        <v>3361.5</v>
      </c>
      <c r="B6730" s="4">
        <f t="shared" ref="B6730:B6793" si="422">(EXP($B$3*A6730*10^6))-1</f>
        <v>0.68447288589226929</v>
      </c>
      <c r="C6730" s="4">
        <f t="shared" si="420"/>
        <v>26.400829180549827</v>
      </c>
      <c r="D6730" s="34">
        <f t="shared" si="421"/>
        <v>0.2797435251899546</v>
      </c>
    </row>
    <row r="6731" spans="1:4">
      <c r="A6731" s="7">
        <f t="shared" si="419"/>
        <v>3362</v>
      </c>
      <c r="B6731" s="4">
        <f t="shared" si="422"/>
        <v>0.68460354288745728</v>
      </c>
      <c r="C6731" s="4">
        <f t="shared" si="420"/>
        <v>26.414325356513569</v>
      </c>
      <c r="D6731" s="34">
        <f t="shared" si="421"/>
        <v>0.27983311433222824</v>
      </c>
    </row>
    <row r="6732" spans="1:4">
      <c r="A6732" s="7">
        <f t="shared" si="419"/>
        <v>3362.5</v>
      </c>
      <c r="B6732" s="4">
        <f t="shared" si="422"/>
        <v>0.68473421001712165</v>
      </c>
      <c r="C6732" s="4">
        <f t="shared" si="420"/>
        <v>26.427828179968323</v>
      </c>
      <c r="D6732" s="34">
        <f t="shared" si="421"/>
        <v>0.27992273555173963</v>
      </c>
    </row>
    <row r="6733" spans="1:4">
      <c r="A6733" s="7">
        <f t="shared" si="419"/>
        <v>3363</v>
      </c>
      <c r="B6733" s="4">
        <f t="shared" si="422"/>
        <v>0.68486488728204842</v>
      </c>
      <c r="C6733" s="4">
        <f t="shared" si="420"/>
        <v>26.441337654188281</v>
      </c>
      <c r="D6733" s="34">
        <f t="shared" si="421"/>
        <v>0.280012388860502</v>
      </c>
    </row>
    <row r="6734" spans="1:4">
      <c r="A6734" s="7">
        <f t="shared" ref="A6734:A6797" si="423">A6733+0.5</f>
        <v>3363.5</v>
      </c>
      <c r="B6734" s="4">
        <f t="shared" si="422"/>
        <v>0.68499557468302341</v>
      </c>
      <c r="C6734" s="4">
        <f t="shared" ref="C6734:C6797" si="424">(EXP($B$4*A6734*10^6))-1</f>
        <v>26.454853782449256</v>
      </c>
      <c r="D6734" s="34">
        <f t="shared" ref="D6734:D6797" si="425">(1/137.88)*(C6734/B6734)</f>
        <v>0.28010207427053352</v>
      </c>
    </row>
    <row r="6735" spans="1:4">
      <c r="A6735" s="7">
        <f t="shared" si="423"/>
        <v>3364</v>
      </c>
      <c r="B6735" s="4">
        <f t="shared" si="422"/>
        <v>0.68512627222083311</v>
      </c>
      <c r="C6735" s="4">
        <f t="shared" si="424"/>
        <v>26.46837656802867</v>
      </c>
      <c r="D6735" s="34">
        <f t="shared" si="425"/>
        <v>0.28019179179385656</v>
      </c>
    </row>
    <row r="6736" spans="1:4">
      <c r="A6736" s="7">
        <f t="shared" si="423"/>
        <v>3364.5</v>
      </c>
      <c r="B6736" s="4">
        <f t="shared" si="422"/>
        <v>0.68525697989626377</v>
      </c>
      <c r="C6736" s="4">
        <f t="shared" si="424"/>
        <v>26.481906014205549</v>
      </c>
      <c r="D6736" s="34">
        <f t="shared" si="425"/>
        <v>0.28028154144249817</v>
      </c>
    </row>
    <row r="6737" spans="1:4">
      <c r="A6737" s="7">
        <f t="shared" si="423"/>
        <v>3365</v>
      </c>
      <c r="B6737" s="4">
        <f t="shared" si="422"/>
        <v>0.68538769771010166</v>
      </c>
      <c r="C6737" s="4">
        <f t="shared" si="424"/>
        <v>26.495442124260581</v>
      </c>
      <c r="D6737" s="34">
        <f t="shared" si="425"/>
        <v>0.28037132322849057</v>
      </c>
    </row>
    <row r="6738" spans="1:4">
      <c r="A6738" s="7">
        <f t="shared" si="423"/>
        <v>3365.5</v>
      </c>
      <c r="B6738" s="4">
        <f t="shared" si="422"/>
        <v>0.68551842566313326</v>
      </c>
      <c r="C6738" s="4">
        <f t="shared" si="424"/>
        <v>26.508984901475987</v>
      </c>
      <c r="D6738" s="34">
        <f t="shared" si="425"/>
        <v>0.28046113716386961</v>
      </c>
    </row>
    <row r="6739" spans="1:4">
      <c r="A6739" s="7">
        <f t="shared" si="423"/>
        <v>3366</v>
      </c>
      <c r="B6739" s="4">
        <f t="shared" si="422"/>
        <v>0.68564916375614482</v>
      </c>
      <c r="C6739" s="4">
        <f t="shared" si="424"/>
        <v>26.5225343491357</v>
      </c>
      <c r="D6739" s="34">
        <f t="shared" si="425"/>
        <v>0.28055098326067701</v>
      </c>
    </row>
    <row r="6740" spans="1:4">
      <c r="A6740" s="7">
        <f t="shared" si="423"/>
        <v>3366.5</v>
      </c>
      <c r="B6740" s="4">
        <f t="shared" si="422"/>
        <v>0.68577991198992305</v>
      </c>
      <c r="C6740" s="4">
        <f t="shared" si="424"/>
        <v>26.536090470525185</v>
      </c>
      <c r="D6740" s="34">
        <f t="shared" si="425"/>
        <v>0.28064086153095796</v>
      </c>
    </row>
    <row r="6741" spans="1:4">
      <c r="A6741" s="7">
        <f t="shared" si="423"/>
        <v>3367</v>
      </c>
      <c r="B6741" s="4">
        <f t="shared" si="422"/>
        <v>0.68591067036525444</v>
      </c>
      <c r="C6741" s="4">
        <f t="shared" si="424"/>
        <v>26.549653268931575</v>
      </c>
      <c r="D6741" s="34">
        <f t="shared" si="425"/>
        <v>0.28073077198676299</v>
      </c>
    </row>
    <row r="6742" spans="1:4">
      <c r="A6742" s="7">
        <f t="shared" si="423"/>
        <v>3367.5</v>
      </c>
      <c r="B6742" s="4">
        <f t="shared" si="422"/>
        <v>0.68604143888292546</v>
      </c>
      <c r="C6742" s="4">
        <f t="shared" si="424"/>
        <v>26.563222747643607</v>
      </c>
      <c r="D6742" s="34">
        <f t="shared" si="425"/>
        <v>0.28082071464014707</v>
      </c>
    </row>
    <row r="6743" spans="1:4">
      <c r="A6743" s="7">
        <f t="shared" si="423"/>
        <v>3368</v>
      </c>
      <c r="B6743" s="4">
        <f t="shared" si="422"/>
        <v>0.68617221754372326</v>
      </c>
      <c r="C6743" s="4">
        <f t="shared" si="424"/>
        <v>26.576798909951634</v>
      </c>
      <c r="D6743" s="34">
        <f t="shared" si="425"/>
        <v>0.28091068950316955</v>
      </c>
    </row>
    <row r="6744" spans="1:4">
      <c r="A6744" s="7">
        <f t="shared" si="423"/>
        <v>3368.5</v>
      </c>
      <c r="B6744" s="4">
        <f t="shared" si="422"/>
        <v>0.68630300634843433</v>
      </c>
      <c r="C6744" s="4">
        <f t="shared" si="424"/>
        <v>26.590381759147672</v>
      </c>
      <c r="D6744" s="34">
        <f t="shared" si="425"/>
        <v>0.28100069658789523</v>
      </c>
    </row>
    <row r="6745" spans="1:4">
      <c r="A6745" s="7">
        <f t="shared" si="423"/>
        <v>3369</v>
      </c>
      <c r="B6745" s="4">
        <f t="shared" si="422"/>
        <v>0.68643380529784537</v>
      </c>
      <c r="C6745" s="4">
        <f t="shared" si="424"/>
        <v>26.60397129852527</v>
      </c>
      <c r="D6745" s="34">
        <f t="shared" si="425"/>
        <v>0.28109073590639239</v>
      </c>
    </row>
    <row r="6746" spans="1:4">
      <c r="A6746" s="7">
        <f t="shared" si="423"/>
        <v>3369.5</v>
      </c>
      <c r="B6746" s="4">
        <f t="shared" si="422"/>
        <v>0.68656461439274352</v>
      </c>
      <c r="C6746" s="4">
        <f t="shared" si="424"/>
        <v>26.617567531379706</v>
      </c>
      <c r="D6746" s="34">
        <f t="shared" si="425"/>
        <v>0.28118080747073515</v>
      </c>
    </row>
    <row r="6747" spans="1:4">
      <c r="A6747" s="7">
        <f t="shared" si="423"/>
        <v>3370</v>
      </c>
      <c r="B6747" s="4">
        <f t="shared" si="422"/>
        <v>0.6866954336339155</v>
      </c>
      <c r="C6747" s="4">
        <f t="shared" si="424"/>
        <v>26.63117046100777</v>
      </c>
      <c r="D6747" s="34">
        <f t="shared" si="425"/>
        <v>0.28127091129300108</v>
      </c>
    </row>
    <row r="6748" spans="1:4">
      <c r="A6748" s="7">
        <f t="shared" si="423"/>
        <v>3370.5</v>
      </c>
      <c r="B6748" s="4">
        <f t="shared" si="422"/>
        <v>0.68682626302214822</v>
      </c>
      <c r="C6748" s="4">
        <f t="shared" si="424"/>
        <v>26.644780090707979</v>
      </c>
      <c r="D6748" s="34">
        <f t="shared" si="425"/>
        <v>0.28136104738527357</v>
      </c>
    </row>
    <row r="6749" spans="1:4">
      <c r="A6749" s="7">
        <f t="shared" si="423"/>
        <v>3371</v>
      </c>
      <c r="B6749" s="4">
        <f t="shared" si="422"/>
        <v>0.68695710255822906</v>
      </c>
      <c r="C6749" s="4">
        <f t="shared" si="424"/>
        <v>26.65839642378041</v>
      </c>
      <c r="D6749" s="34">
        <f t="shared" si="425"/>
        <v>0.28145121575963988</v>
      </c>
    </row>
    <row r="6750" spans="1:4">
      <c r="A6750" s="7">
        <f t="shared" si="423"/>
        <v>3371.5</v>
      </c>
      <c r="B6750" s="4">
        <f t="shared" si="422"/>
        <v>0.68708795224294494</v>
      </c>
      <c r="C6750" s="4">
        <f t="shared" si="424"/>
        <v>26.672019463526784</v>
      </c>
      <c r="D6750" s="34">
        <f t="shared" si="425"/>
        <v>0.28154141642819208</v>
      </c>
    </row>
    <row r="6751" spans="1:4">
      <c r="A6751" s="7">
        <f t="shared" si="423"/>
        <v>3372</v>
      </c>
      <c r="B6751" s="4">
        <f t="shared" si="422"/>
        <v>0.68721881207708324</v>
      </c>
      <c r="C6751" s="4">
        <f t="shared" si="424"/>
        <v>26.68564921325045</v>
      </c>
      <c r="D6751" s="34">
        <f t="shared" si="425"/>
        <v>0.28163164940302704</v>
      </c>
    </row>
    <row r="6752" spans="1:4">
      <c r="A6752" s="7">
        <f t="shared" si="423"/>
        <v>3372.5</v>
      </c>
      <c r="B6752" s="4">
        <f t="shared" si="422"/>
        <v>0.68734968206143088</v>
      </c>
      <c r="C6752" s="4">
        <f t="shared" si="424"/>
        <v>26.699285676256384</v>
      </c>
      <c r="D6752" s="34">
        <f t="shared" si="425"/>
        <v>0.28172191469624619</v>
      </c>
    </row>
    <row r="6753" spans="1:4">
      <c r="A6753" s="7">
        <f t="shared" si="423"/>
        <v>3373</v>
      </c>
      <c r="B6753" s="4">
        <f t="shared" si="422"/>
        <v>0.68748056219677545</v>
      </c>
      <c r="C6753" s="4">
        <f t="shared" si="424"/>
        <v>26.712928855851185</v>
      </c>
      <c r="D6753" s="34">
        <f t="shared" si="425"/>
        <v>0.28181221231995568</v>
      </c>
    </row>
    <row r="6754" spans="1:4">
      <c r="A6754" s="7">
        <f t="shared" si="423"/>
        <v>3373.5</v>
      </c>
      <c r="B6754" s="4">
        <f t="shared" si="422"/>
        <v>0.68761145248390432</v>
      </c>
      <c r="C6754" s="4">
        <f t="shared" si="424"/>
        <v>26.726578755343084</v>
      </c>
      <c r="D6754" s="34">
        <f t="shared" si="425"/>
        <v>0.2819025422862661</v>
      </c>
    </row>
    <row r="6755" spans="1:4">
      <c r="A6755" s="7">
        <f t="shared" si="423"/>
        <v>3374</v>
      </c>
      <c r="B6755" s="4">
        <f t="shared" si="422"/>
        <v>0.68774235292360442</v>
      </c>
      <c r="C6755" s="4">
        <f t="shared" si="424"/>
        <v>26.740235378041945</v>
      </c>
      <c r="D6755" s="34">
        <f t="shared" si="425"/>
        <v>0.28199290460729326</v>
      </c>
    </row>
    <row r="6756" spans="1:4">
      <c r="A6756" s="7">
        <f t="shared" si="423"/>
        <v>3374.5</v>
      </c>
      <c r="B6756" s="4">
        <f t="shared" si="422"/>
        <v>0.687873263516664</v>
      </c>
      <c r="C6756" s="4">
        <f t="shared" si="424"/>
        <v>26.753898727259251</v>
      </c>
      <c r="D6756" s="34">
        <f t="shared" si="425"/>
        <v>0.28208329929515674</v>
      </c>
    </row>
    <row r="6757" spans="1:4">
      <c r="A6757" s="7">
        <f t="shared" si="423"/>
        <v>3375</v>
      </c>
      <c r="B6757" s="4">
        <f t="shared" si="422"/>
        <v>0.68800418426387</v>
      </c>
      <c r="C6757" s="4">
        <f t="shared" si="424"/>
        <v>26.76756880630813</v>
      </c>
      <c r="D6757" s="34">
        <f t="shared" si="425"/>
        <v>0.28217372636198174</v>
      </c>
    </row>
    <row r="6758" spans="1:4">
      <c r="A6758" s="7">
        <f t="shared" si="423"/>
        <v>3375.5</v>
      </c>
      <c r="B6758" s="4">
        <f t="shared" si="422"/>
        <v>0.68813511516601045</v>
      </c>
      <c r="C6758" s="4">
        <f t="shared" si="424"/>
        <v>26.781245618503334</v>
      </c>
      <c r="D6758" s="34">
        <f t="shared" si="425"/>
        <v>0.28226418581989737</v>
      </c>
    </row>
    <row r="6759" spans="1:4">
      <c r="A6759" s="7">
        <f t="shared" si="423"/>
        <v>3376</v>
      </c>
      <c r="B6759" s="4">
        <f t="shared" si="422"/>
        <v>0.68826605622387271</v>
      </c>
      <c r="C6759" s="4">
        <f t="shared" si="424"/>
        <v>26.79492916716125</v>
      </c>
      <c r="D6759" s="34">
        <f t="shared" si="425"/>
        <v>0.28235467768103789</v>
      </c>
    </row>
    <row r="6760" spans="1:4">
      <c r="A6760" s="7">
        <f t="shared" si="423"/>
        <v>3376.5</v>
      </c>
      <c r="B6760" s="4">
        <f t="shared" si="422"/>
        <v>0.68839700743824483</v>
      </c>
      <c r="C6760" s="4">
        <f t="shared" si="424"/>
        <v>26.808619455599882</v>
      </c>
      <c r="D6760" s="34">
        <f t="shared" si="425"/>
        <v>0.28244520195754186</v>
      </c>
    </row>
    <row r="6761" spans="1:4">
      <c r="A6761" s="7">
        <f t="shared" si="423"/>
        <v>3377</v>
      </c>
      <c r="B6761" s="4">
        <f t="shared" si="422"/>
        <v>0.6885279688099144</v>
      </c>
      <c r="C6761" s="4">
        <f t="shared" si="424"/>
        <v>26.822316487138924</v>
      </c>
      <c r="D6761" s="34">
        <f t="shared" si="425"/>
        <v>0.28253575866155312</v>
      </c>
    </row>
    <row r="6762" spans="1:4">
      <c r="A6762" s="7">
        <f t="shared" si="423"/>
        <v>3377.5</v>
      </c>
      <c r="B6762" s="4">
        <f t="shared" si="422"/>
        <v>0.68865894033966901</v>
      </c>
      <c r="C6762" s="4">
        <f t="shared" si="424"/>
        <v>26.836020265099609</v>
      </c>
      <c r="D6762" s="34">
        <f t="shared" si="425"/>
        <v>0.28262634780521928</v>
      </c>
    </row>
    <row r="6763" spans="1:4">
      <c r="A6763" s="7">
        <f t="shared" si="423"/>
        <v>3378</v>
      </c>
      <c r="B6763" s="4">
        <f t="shared" si="422"/>
        <v>0.68878992202829692</v>
      </c>
      <c r="C6763" s="4">
        <f t="shared" si="424"/>
        <v>26.84973079280492</v>
      </c>
      <c r="D6763" s="34">
        <f t="shared" si="425"/>
        <v>0.28271696940069374</v>
      </c>
    </row>
    <row r="6764" spans="1:4">
      <c r="A6764" s="7">
        <f t="shared" si="423"/>
        <v>3378.5</v>
      </c>
      <c r="B6764" s="4">
        <f t="shared" si="422"/>
        <v>0.68892091387658638</v>
      </c>
      <c r="C6764" s="4">
        <f t="shared" si="424"/>
        <v>26.863448073579377</v>
      </c>
      <c r="D6764" s="34">
        <f t="shared" si="425"/>
        <v>0.28280762346013322</v>
      </c>
    </row>
    <row r="6765" spans="1:4">
      <c r="A6765" s="7">
        <f t="shared" si="423"/>
        <v>3379</v>
      </c>
      <c r="B6765" s="4">
        <f t="shared" si="422"/>
        <v>0.68905191588532477</v>
      </c>
      <c r="C6765" s="4">
        <f t="shared" si="424"/>
        <v>26.877172110749179</v>
      </c>
      <c r="D6765" s="34">
        <f t="shared" si="425"/>
        <v>0.2828983099957002</v>
      </c>
    </row>
    <row r="6766" spans="1:4">
      <c r="A6766" s="7">
        <f t="shared" si="423"/>
        <v>3379.5</v>
      </c>
      <c r="B6766" s="4">
        <f t="shared" si="422"/>
        <v>0.68918292805530079</v>
      </c>
      <c r="C6766" s="4">
        <f t="shared" si="424"/>
        <v>26.890902907642204</v>
      </c>
      <c r="D6766" s="34">
        <f t="shared" si="425"/>
        <v>0.28298902901956174</v>
      </c>
    </row>
    <row r="6767" spans="1:4">
      <c r="A6767" s="7">
        <f t="shared" si="423"/>
        <v>3380</v>
      </c>
      <c r="B6767" s="4">
        <f t="shared" si="422"/>
        <v>0.68931395038730225</v>
      </c>
      <c r="C6767" s="4">
        <f t="shared" si="424"/>
        <v>26.904640467587871</v>
      </c>
      <c r="D6767" s="34">
        <f t="shared" si="425"/>
        <v>0.28307978054388883</v>
      </c>
    </row>
    <row r="6768" spans="1:4">
      <c r="A6768" s="7">
        <f t="shared" si="423"/>
        <v>3380.5</v>
      </c>
      <c r="B6768" s="4">
        <f t="shared" si="422"/>
        <v>0.6894449828821172</v>
      </c>
      <c r="C6768" s="4">
        <f t="shared" si="424"/>
        <v>26.918384793917355</v>
      </c>
      <c r="D6768" s="34">
        <f t="shared" si="425"/>
        <v>0.28317056458085837</v>
      </c>
    </row>
    <row r="6769" spans="1:4">
      <c r="A6769" s="7">
        <f t="shared" si="423"/>
        <v>3381</v>
      </c>
      <c r="B6769" s="4">
        <f t="shared" si="422"/>
        <v>0.68957602554053454</v>
      </c>
      <c r="C6769" s="4">
        <f t="shared" si="424"/>
        <v>26.932135889963355</v>
      </c>
      <c r="D6769" s="34">
        <f t="shared" si="425"/>
        <v>0.28326138114265043</v>
      </c>
    </row>
    <row r="6770" spans="1:4">
      <c r="A6770" s="7">
        <f t="shared" si="423"/>
        <v>3381.5</v>
      </c>
      <c r="B6770" s="4">
        <f t="shared" si="422"/>
        <v>0.68970707836334211</v>
      </c>
      <c r="C6770" s="4">
        <f t="shared" si="424"/>
        <v>26.945893759060326</v>
      </c>
      <c r="D6770" s="34">
        <f t="shared" si="425"/>
        <v>0.28335223024145123</v>
      </c>
    </row>
    <row r="6771" spans="1:4">
      <c r="A6771" s="7">
        <f t="shared" si="423"/>
        <v>3382</v>
      </c>
      <c r="B6771" s="4">
        <f t="shared" si="422"/>
        <v>0.68983814135132837</v>
      </c>
      <c r="C6771" s="4">
        <f t="shared" si="424"/>
        <v>26.959658404544253</v>
      </c>
      <c r="D6771" s="34">
        <f t="shared" si="425"/>
        <v>0.28344311188945054</v>
      </c>
    </row>
    <row r="6772" spans="1:4">
      <c r="A6772" s="7">
        <f t="shared" si="423"/>
        <v>3382.5</v>
      </c>
      <c r="B6772" s="4">
        <f t="shared" si="422"/>
        <v>0.68996921450528204</v>
      </c>
      <c r="C6772" s="4">
        <f t="shared" si="424"/>
        <v>26.973429829752863</v>
      </c>
      <c r="D6772" s="34">
        <f t="shared" si="425"/>
        <v>0.28353402609884359</v>
      </c>
    </row>
    <row r="6773" spans="1:4">
      <c r="A6773" s="7">
        <f t="shared" si="423"/>
        <v>3383</v>
      </c>
      <c r="B6773" s="4">
        <f t="shared" si="422"/>
        <v>0.69010029782599158</v>
      </c>
      <c r="C6773" s="4">
        <f t="shared" si="424"/>
        <v>26.987208038025472</v>
      </c>
      <c r="D6773" s="34">
        <f t="shared" si="425"/>
        <v>0.28362497288182997</v>
      </c>
    </row>
    <row r="6774" spans="1:4">
      <c r="A6774" s="7">
        <f t="shared" si="423"/>
        <v>3383.5</v>
      </c>
      <c r="B6774" s="4">
        <f t="shared" si="422"/>
        <v>0.69023139131424527</v>
      </c>
      <c r="C6774" s="4">
        <f t="shared" si="424"/>
        <v>27.000993032703047</v>
      </c>
      <c r="D6774" s="34">
        <f t="shared" si="425"/>
        <v>0.28371595225061402</v>
      </c>
    </row>
    <row r="6775" spans="1:4">
      <c r="A6775" s="7">
        <f t="shared" si="423"/>
        <v>3384</v>
      </c>
      <c r="B6775" s="4">
        <f t="shared" si="422"/>
        <v>0.6903624949708318</v>
      </c>
      <c r="C6775" s="4">
        <f t="shared" si="424"/>
        <v>27.01478481712822</v>
      </c>
      <c r="D6775" s="34">
        <f t="shared" si="425"/>
        <v>0.28380696421740498</v>
      </c>
    </row>
    <row r="6776" spans="1:4">
      <c r="A6776" s="7">
        <f t="shared" si="423"/>
        <v>3384.5</v>
      </c>
      <c r="B6776" s="4">
        <f t="shared" si="422"/>
        <v>0.69049360879654031</v>
      </c>
      <c r="C6776" s="4">
        <f t="shared" si="424"/>
        <v>27.028583394645224</v>
      </c>
      <c r="D6776" s="34">
        <f t="shared" si="425"/>
        <v>0.28389800879441596</v>
      </c>
    </row>
    <row r="6777" spans="1:4">
      <c r="A6777" s="7">
        <f t="shared" si="423"/>
        <v>3385</v>
      </c>
      <c r="B6777" s="4">
        <f t="shared" si="422"/>
        <v>0.69062473279215952</v>
      </c>
      <c r="C6777" s="4">
        <f t="shared" si="424"/>
        <v>27.042388768600006</v>
      </c>
      <c r="D6777" s="34">
        <f t="shared" si="425"/>
        <v>0.28398908599386596</v>
      </c>
    </row>
    <row r="6778" spans="1:4">
      <c r="A6778" s="7">
        <f t="shared" si="423"/>
        <v>3385.5</v>
      </c>
      <c r="B6778" s="4">
        <f t="shared" si="422"/>
        <v>0.69075586695847768</v>
      </c>
      <c r="C6778" s="4">
        <f t="shared" si="424"/>
        <v>27.056200942340109</v>
      </c>
      <c r="D6778" s="34">
        <f t="shared" si="425"/>
        <v>0.28408019582797805</v>
      </c>
    </row>
    <row r="6779" spans="1:4">
      <c r="A6779" s="7">
        <f t="shared" si="423"/>
        <v>3386</v>
      </c>
      <c r="B6779" s="4">
        <f t="shared" si="422"/>
        <v>0.69088701129628438</v>
      </c>
      <c r="C6779" s="4">
        <f t="shared" si="424"/>
        <v>27.070019919214747</v>
      </c>
      <c r="D6779" s="34">
        <f t="shared" si="425"/>
        <v>0.28417133830897989</v>
      </c>
    </row>
    <row r="6780" spans="1:4">
      <c r="A6780" s="7">
        <f t="shared" si="423"/>
        <v>3386.5</v>
      </c>
      <c r="B6780" s="4">
        <f t="shared" si="422"/>
        <v>0.6910181658063681</v>
      </c>
      <c r="C6780" s="4">
        <f t="shared" si="424"/>
        <v>27.083845702574777</v>
      </c>
      <c r="D6780" s="34">
        <f t="shared" si="425"/>
        <v>0.28426251344910419</v>
      </c>
    </row>
    <row r="6781" spans="1:4">
      <c r="A6781" s="7">
        <f t="shared" si="423"/>
        <v>3387</v>
      </c>
      <c r="B6781" s="4">
        <f t="shared" si="422"/>
        <v>0.69114933048951799</v>
      </c>
      <c r="C6781" s="4">
        <f t="shared" si="424"/>
        <v>27.097678295772706</v>
      </c>
      <c r="D6781" s="34">
        <f t="shared" si="425"/>
        <v>0.28435372126058822</v>
      </c>
    </row>
    <row r="6782" spans="1:4">
      <c r="A6782" s="7">
        <f t="shared" si="423"/>
        <v>3387.5</v>
      </c>
      <c r="B6782" s="4">
        <f t="shared" si="422"/>
        <v>0.69128050534652319</v>
      </c>
      <c r="C6782" s="4">
        <f t="shared" si="424"/>
        <v>27.111517702162701</v>
      </c>
      <c r="D6782" s="34">
        <f t="shared" si="425"/>
        <v>0.28444496175567391</v>
      </c>
    </row>
    <row r="6783" spans="1:4">
      <c r="A6783" s="7">
        <f t="shared" si="423"/>
        <v>3388</v>
      </c>
      <c r="B6783" s="4">
        <f t="shared" si="422"/>
        <v>0.69141169037817307</v>
      </c>
      <c r="C6783" s="4">
        <f t="shared" si="424"/>
        <v>27.125363925100562</v>
      </c>
      <c r="D6783" s="34">
        <f t="shared" si="425"/>
        <v>0.28453623494660768</v>
      </c>
    </row>
    <row r="6784" spans="1:4">
      <c r="A6784" s="7">
        <f t="shared" si="423"/>
        <v>3388.5</v>
      </c>
      <c r="B6784" s="4">
        <f t="shared" si="422"/>
        <v>0.69154288558525634</v>
      </c>
      <c r="C6784" s="4">
        <f t="shared" si="424"/>
        <v>27.139216967943753</v>
      </c>
      <c r="D6784" s="34">
        <f t="shared" si="425"/>
        <v>0.28462754084564129</v>
      </c>
    </row>
    <row r="6785" spans="1:4">
      <c r="A6785" s="7">
        <f t="shared" si="423"/>
        <v>3389</v>
      </c>
      <c r="B6785" s="4">
        <f t="shared" si="422"/>
        <v>0.69167409096856258</v>
      </c>
      <c r="C6785" s="4">
        <f t="shared" si="424"/>
        <v>27.153076834051426</v>
      </c>
      <c r="D6785" s="34">
        <f t="shared" si="425"/>
        <v>0.28471887946503094</v>
      </c>
    </row>
    <row r="6786" spans="1:4">
      <c r="A6786" s="7">
        <f t="shared" si="423"/>
        <v>3389.5</v>
      </c>
      <c r="B6786" s="4">
        <f t="shared" si="422"/>
        <v>0.69180530652888095</v>
      </c>
      <c r="C6786" s="4">
        <f t="shared" si="424"/>
        <v>27.166943526784305</v>
      </c>
      <c r="D6786" s="34">
        <f t="shared" si="425"/>
        <v>0.28481025081703704</v>
      </c>
    </row>
    <row r="6787" spans="1:4">
      <c r="A6787" s="7">
        <f t="shared" si="423"/>
        <v>3390</v>
      </c>
      <c r="B6787" s="4">
        <f t="shared" si="422"/>
        <v>0.69193653226700103</v>
      </c>
      <c r="C6787" s="4">
        <f t="shared" si="424"/>
        <v>27.180817049504867</v>
      </c>
      <c r="D6787" s="34">
        <f t="shared" si="425"/>
        <v>0.28490165491392561</v>
      </c>
    </row>
    <row r="6788" spans="1:4">
      <c r="A6788" s="7">
        <f t="shared" si="423"/>
        <v>3390.5</v>
      </c>
      <c r="B6788" s="4">
        <f t="shared" si="422"/>
        <v>0.69206776818371196</v>
      </c>
      <c r="C6788" s="4">
        <f t="shared" si="424"/>
        <v>27.194697405577159</v>
      </c>
      <c r="D6788" s="34">
        <f t="shared" si="425"/>
        <v>0.28499309176796656</v>
      </c>
    </row>
    <row r="6789" spans="1:4">
      <c r="A6789" s="7">
        <f t="shared" si="423"/>
        <v>3391</v>
      </c>
      <c r="B6789" s="4">
        <f t="shared" si="422"/>
        <v>0.69219901427980357</v>
      </c>
      <c r="C6789" s="4">
        <f t="shared" si="424"/>
        <v>27.208584598366926</v>
      </c>
      <c r="D6789" s="34">
        <f t="shared" si="425"/>
        <v>0.2850845613914349</v>
      </c>
    </row>
    <row r="6790" spans="1:4">
      <c r="A6790" s="7">
        <f t="shared" si="423"/>
        <v>3391.5</v>
      </c>
      <c r="B6790" s="4">
        <f t="shared" si="422"/>
        <v>0.69233027055606544</v>
      </c>
      <c r="C6790" s="4">
        <f t="shared" si="424"/>
        <v>27.222478631241604</v>
      </c>
      <c r="D6790" s="34">
        <f t="shared" si="425"/>
        <v>0.2851760637966107</v>
      </c>
    </row>
    <row r="6791" spans="1:4">
      <c r="A6791" s="7">
        <f t="shared" si="423"/>
        <v>3392</v>
      </c>
      <c r="B6791" s="4">
        <f t="shared" si="422"/>
        <v>0.69246153701328694</v>
      </c>
      <c r="C6791" s="4">
        <f t="shared" si="424"/>
        <v>27.236379507570202</v>
      </c>
      <c r="D6791" s="34">
        <f t="shared" si="425"/>
        <v>0.28526759899577803</v>
      </c>
    </row>
    <row r="6792" spans="1:4">
      <c r="A6792" s="7">
        <f t="shared" si="423"/>
        <v>3392.5</v>
      </c>
      <c r="B6792" s="4">
        <f t="shared" si="422"/>
        <v>0.69259281365225789</v>
      </c>
      <c r="C6792" s="4">
        <f t="shared" si="424"/>
        <v>27.250287230723487</v>
      </c>
      <c r="D6792" s="34">
        <f t="shared" si="425"/>
        <v>0.28535916700122649</v>
      </c>
    </row>
    <row r="6793" spans="1:4">
      <c r="A6793" s="7">
        <f t="shared" si="423"/>
        <v>3393</v>
      </c>
      <c r="B6793" s="4">
        <f t="shared" si="422"/>
        <v>0.69272410047376809</v>
      </c>
      <c r="C6793" s="4">
        <f t="shared" si="424"/>
        <v>27.264201804073785</v>
      </c>
      <c r="D6793" s="34">
        <f t="shared" si="425"/>
        <v>0.28545076782524942</v>
      </c>
    </row>
    <row r="6794" spans="1:4">
      <c r="A6794" s="7">
        <f t="shared" si="423"/>
        <v>3393.5</v>
      </c>
      <c r="B6794" s="4">
        <f t="shared" ref="B6794:B6857" si="426">(EXP($B$3*A6794*10^6))-1</f>
        <v>0.69285539747860692</v>
      </c>
      <c r="C6794" s="4">
        <f t="shared" si="424"/>
        <v>27.278123230995185</v>
      </c>
      <c r="D6794" s="34">
        <f t="shared" si="425"/>
        <v>0.2855424014801462</v>
      </c>
    </row>
    <row r="6795" spans="1:4">
      <c r="A6795" s="7">
        <f t="shared" si="423"/>
        <v>3394</v>
      </c>
      <c r="B6795" s="4">
        <f t="shared" si="426"/>
        <v>0.69298670466756507</v>
      </c>
      <c r="C6795" s="4">
        <f t="shared" si="424"/>
        <v>27.292051514863342</v>
      </c>
      <c r="D6795" s="34">
        <f t="shared" si="425"/>
        <v>0.28563406797821944</v>
      </c>
    </row>
    <row r="6796" spans="1:4">
      <c r="A6796" s="7">
        <f t="shared" si="423"/>
        <v>3394.5</v>
      </c>
      <c r="B6796" s="4">
        <f t="shared" si="426"/>
        <v>0.69311802204143191</v>
      </c>
      <c r="C6796" s="4">
        <f t="shared" si="424"/>
        <v>27.305986659055652</v>
      </c>
      <c r="D6796" s="34">
        <f t="shared" si="425"/>
        <v>0.28572576733177785</v>
      </c>
    </row>
    <row r="6797" spans="1:4">
      <c r="A6797" s="7">
        <f t="shared" si="423"/>
        <v>3395</v>
      </c>
      <c r="B6797" s="4">
        <f t="shared" si="426"/>
        <v>0.69324934960099771</v>
      </c>
      <c r="C6797" s="4">
        <f t="shared" si="424"/>
        <v>27.319928666951132</v>
      </c>
      <c r="D6797" s="34">
        <f t="shared" si="425"/>
        <v>0.2858174995531339</v>
      </c>
    </row>
    <row r="6798" spans="1:4">
      <c r="A6798" s="7">
        <f t="shared" ref="A6798:A6861" si="427">A6797+0.5</f>
        <v>3395.5</v>
      </c>
      <c r="B6798" s="4">
        <f t="shared" si="426"/>
        <v>0.69338068734705227</v>
      </c>
      <c r="C6798" s="4">
        <f t="shared" ref="C6798:C6861" si="428">(EXP($B$4*A6798*10^6))-1</f>
        <v>27.333877541930477</v>
      </c>
      <c r="D6798" s="34">
        <f t="shared" ref="D6798:D6861" si="429">(1/137.88)*(C6798/B6798)</f>
        <v>0.28590926465460553</v>
      </c>
    </row>
    <row r="6799" spans="1:4">
      <c r="A6799" s="7">
        <f t="shared" si="427"/>
        <v>3396</v>
      </c>
      <c r="B6799" s="4">
        <f t="shared" si="426"/>
        <v>0.69351203528038585</v>
      </c>
      <c r="C6799" s="4">
        <f t="shared" si="428"/>
        <v>27.347833287376048</v>
      </c>
      <c r="D6799" s="34">
        <f t="shared" si="429"/>
        <v>0.28600106264851499</v>
      </c>
    </row>
    <row r="6800" spans="1:4">
      <c r="A6800" s="7">
        <f t="shared" si="427"/>
        <v>3396.5</v>
      </c>
      <c r="B6800" s="4">
        <f t="shared" si="426"/>
        <v>0.69364339340178849</v>
      </c>
      <c r="C6800" s="4">
        <f t="shared" si="428"/>
        <v>27.361795906671833</v>
      </c>
      <c r="D6800" s="34">
        <f t="shared" si="429"/>
        <v>0.28609289354718903</v>
      </c>
    </row>
    <row r="6801" spans="1:4">
      <c r="A6801" s="7">
        <f t="shared" si="427"/>
        <v>3397</v>
      </c>
      <c r="B6801" s="4">
        <f t="shared" si="426"/>
        <v>0.69377476171205044</v>
      </c>
      <c r="C6801" s="4">
        <f t="shared" si="428"/>
        <v>27.375765403203562</v>
      </c>
      <c r="D6801" s="34">
        <f t="shared" si="429"/>
        <v>0.28618475736296001</v>
      </c>
    </row>
    <row r="6802" spans="1:4">
      <c r="A6802" s="7">
        <f t="shared" si="427"/>
        <v>3397.5</v>
      </c>
      <c r="B6802" s="4">
        <f t="shared" si="426"/>
        <v>0.6939061402119624</v>
      </c>
      <c r="C6802" s="4">
        <f t="shared" si="428"/>
        <v>27.389741780358577</v>
      </c>
      <c r="D6802" s="34">
        <f t="shared" si="429"/>
        <v>0.28627665410816405</v>
      </c>
    </row>
    <row r="6803" spans="1:4">
      <c r="A6803" s="7">
        <f t="shared" si="427"/>
        <v>3398</v>
      </c>
      <c r="B6803" s="4">
        <f t="shared" si="426"/>
        <v>0.6940375289023144</v>
      </c>
      <c r="C6803" s="4">
        <f t="shared" si="428"/>
        <v>27.403725041525902</v>
      </c>
      <c r="D6803" s="34">
        <f t="shared" si="429"/>
        <v>0.28636858379514274</v>
      </c>
    </row>
    <row r="6804" spans="1:4">
      <c r="A6804" s="7">
        <f t="shared" si="427"/>
        <v>3398.5</v>
      </c>
      <c r="B6804" s="4">
        <f t="shared" si="426"/>
        <v>0.69416892778389694</v>
      </c>
      <c r="C6804" s="4">
        <f t="shared" si="428"/>
        <v>27.417715190096235</v>
      </c>
      <c r="D6804" s="34">
        <f t="shared" si="429"/>
        <v>0.28646054643624208</v>
      </c>
    </row>
    <row r="6805" spans="1:4">
      <c r="A6805" s="7">
        <f t="shared" si="427"/>
        <v>3399</v>
      </c>
      <c r="B6805" s="4">
        <f t="shared" si="426"/>
        <v>0.69430033685750048</v>
      </c>
      <c r="C6805" s="4">
        <f t="shared" si="428"/>
        <v>27.431712229461937</v>
      </c>
      <c r="D6805" s="34">
        <f t="shared" si="429"/>
        <v>0.28655254204381286</v>
      </c>
    </row>
    <row r="6806" spans="1:4">
      <c r="A6806" s="7">
        <f t="shared" si="427"/>
        <v>3399.5</v>
      </c>
      <c r="B6806" s="4">
        <f t="shared" si="426"/>
        <v>0.6944317561239155</v>
      </c>
      <c r="C6806" s="4">
        <f t="shared" si="428"/>
        <v>27.445716163017046</v>
      </c>
      <c r="D6806" s="34">
        <f t="shared" si="429"/>
        <v>0.28664457063021087</v>
      </c>
    </row>
    <row r="6807" spans="1:4">
      <c r="A6807" s="7">
        <f t="shared" si="427"/>
        <v>3400</v>
      </c>
      <c r="B6807" s="4">
        <f t="shared" si="426"/>
        <v>0.69456318558393249</v>
      </c>
      <c r="C6807" s="4">
        <f t="shared" si="428"/>
        <v>27.459726994157265</v>
      </c>
      <c r="D6807" s="34">
        <f t="shared" si="429"/>
        <v>0.28673663220779633</v>
      </c>
    </row>
    <row r="6808" spans="1:4">
      <c r="A6808" s="7">
        <f t="shared" si="427"/>
        <v>3400.5</v>
      </c>
      <c r="B6808" s="4">
        <f t="shared" si="426"/>
        <v>0.69469462523834258</v>
      </c>
      <c r="C6808" s="4">
        <f t="shared" si="428"/>
        <v>27.473744726279968</v>
      </c>
      <c r="D6808" s="34">
        <f t="shared" si="429"/>
        <v>0.28682872678893412</v>
      </c>
    </row>
    <row r="6809" spans="1:4">
      <c r="A6809" s="7">
        <f t="shared" si="427"/>
        <v>3401</v>
      </c>
      <c r="B6809" s="4">
        <f t="shared" si="426"/>
        <v>0.69482607508793626</v>
      </c>
      <c r="C6809" s="4">
        <f t="shared" si="428"/>
        <v>27.487769362784242</v>
      </c>
      <c r="D6809" s="34">
        <f t="shared" si="429"/>
        <v>0.28692085438599457</v>
      </c>
    </row>
    <row r="6810" spans="1:4">
      <c r="A6810" s="7">
        <f t="shared" si="427"/>
        <v>3401.5</v>
      </c>
      <c r="B6810" s="4">
        <f t="shared" si="426"/>
        <v>0.69495753513350444</v>
      </c>
      <c r="C6810" s="4">
        <f t="shared" si="428"/>
        <v>27.501800907070763</v>
      </c>
      <c r="D6810" s="34">
        <f t="shared" si="429"/>
        <v>0.28701301501135179</v>
      </c>
    </row>
    <row r="6811" spans="1:4">
      <c r="A6811" s="7">
        <f t="shared" si="427"/>
        <v>3402</v>
      </c>
      <c r="B6811" s="4">
        <f t="shared" si="426"/>
        <v>0.69508900537583762</v>
      </c>
      <c r="C6811" s="4">
        <f t="shared" si="428"/>
        <v>27.515839362541982</v>
      </c>
      <c r="D6811" s="34">
        <f t="shared" si="429"/>
        <v>0.28710520867738576</v>
      </c>
    </row>
    <row r="6812" spans="1:4">
      <c r="A6812" s="7">
        <f t="shared" si="427"/>
        <v>3402.5</v>
      </c>
      <c r="B6812" s="4">
        <f t="shared" si="426"/>
        <v>0.69522048581572693</v>
      </c>
      <c r="C6812" s="4">
        <f t="shared" si="428"/>
        <v>27.529884732601946</v>
      </c>
      <c r="D6812" s="34">
        <f t="shared" si="429"/>
        <v>0.28719743539648018</v>
      </c>
    </row>
    <row r="6813" spans="1:4">
      <c r="A6813" s="7">
        <f t="shared" si="427"/>
        <v>3403</v>
      </c>
      <c r="B6813" s="4">
        <f t="shared" si="426"/>
        <v>0.69535197645396352</v>
      </c>
      <c r="C6813" s="4">
        <f t="shared" si="428"/>
        <v>27.543937020656408</v>
      </c>
      <c r="D6813" s="34">
        <f t="shared" si="429"/>
        <v>0.28728969518102404</v>
      </c>
    </row>
    <row r="6814" spans="1:4">
      <c r="A6814" s="7">
        <f t="shared" si="427"/>
        <v>3403.5</v>
      </c>
      <c r="B6814" s="4">
        <f t="shared" si="426"/>
        <v>0.69548347729133808</v>
      </c>
      <c r="C6814" s="4">
        <f t="shared" si="428"/>
        <v>27.557996230112831</v>
      </c>
      <c r="D6814" s="34">
        <f t="shared" si="429"/>
        <v>0.28738198804341142</v>
      </c>
    </row>
    <row r="6815" spans="1:4">
      <c r="A6815" s="7">
        <f t="shared" si="427"/>
        <v>3404</v>
      </c>
      <c r="B6815" s="4">
        <f t="shared" si="426"/>
        <v>0.69561498832864199</v>
      </c>
      <c r="C6815" s="4">
        <f t="shared" si="428"/>
        <v>27.572062364380283</v>
      </c>
      <c r="D6815" s="34">
        <f t="shared" si="429"/>
        <v>0.28747431399604018</v>
      </c>
    </row>
    <row r="6816" spans="1:4">
      <c r="A6816" s="7">
        <f t="shared" si="427"/>
        <v>3404.5</v>
      </c>
      <c r="B6816" s="4">
        <f t="shared" si="426"/>
        <v>0.69574650956666617</v>
      </c>
      <c r="C6816" s="4">
        <f t="shared" si="428"/>
        <v>27.586135426869603</v>
      </c>
      <c r="D6816" s="34">
        <f t="shared" si="429"/>
        <v>0.28756667305131428</v>
      </c>
    </row>
    <row r="6817" spans="1:4">
      <c r="A6817" s="7">
        <f t="shared" si="427"/>
        <v>3405</v>
      </c>
      <c r="B6817" s="4">
        <f t="shared" si="426"/>
        <v>0.69587804100620221</v>
      </c>
      <c r="C6817" s="4">
        <f t="shared" si="428"/>
        <v>27.600215420993209</v>
      </c>
      <c r="D6817" s="34">
        <f t="shared" si="429"/>
        <v>0.28765906522164097</v>
      </c>
    </row>
    <row r="6818" spans="1:4">
      <c r="A6818" s="7">
        <f t="shared" si="427"/>
        <v>3405.5</v>
      </c>
      <c r="B6818" s="4">
        <f t="shared" si="426"/>
        <v>0.69600958264804125</v>
      </c>
      <c r="C6818" s="4">
        <f t="shared" si="428"/>
        <v>27.6143023501653</v>
      </c>
      <c r="D6818" s="34">
        <f t="shared" si="429"/>
        <v>0.28775149051943372</v>
      </c>
    </row>
    <row r="6819" spans="1:4">
      <c r="A6819" s="7">
        <f t="shared" si="427"/>
        <v>3406</v>
      </c>
      <c r="B6819" s="4">
        <f t="shared" si="426"/>
        <v>0.69614113449297443</v>
      </c>
      <c r="C6819" s="4">
        <f t="shared" si="428"/>
        <v>27.628396217801662</v>
      </c>
      <c r="D6819" s="34">
        <f t="shared" si="429"/>
        <v>0.28784394895710963</v>
      </c>
    </row>
    <row r="6820" spans="1:4">
      <c r="A6820" s="7">
        <f t="shared" si="427"/>
        <v>3406.5</v>
      </c>
      <c r="B6820" s="4">
        <f t="shared" si="426"/>
        <v>0.69627269654179313</v>
      </c>
      <c r="C6820" s="4">
        <f t="shared" si="428"/>
        <v>27.642497027319841</v>
      </c>
      <c r="D6820" s="34">
        <f t="shared" si="429"/>
        <v>0.28793644054709139</v>
      </c>
    </row>
    <row r="6821" spans="1:4">
      <c r="A6821" s="7">
        <f t="shared" si="427"/>
        <v>3407</v>
      </c>
      <c r="B6821" s="4">
        <f t="shared" si="426"/>
        <v>0.69640426879528916</v>
      </c>
      <c r="C6821" s="4">
        <f t="shared" si="428"/>
        <v>27.656604782139031</v>
      </c>
      <c r="D6821" s="34">
        <f t="shared" si="429"/>
        <v>0.28802896530180599</v>
      </c>
    </row>
    <row r="6822" spans="1:4">
      <c r="A6822" s="7">
        <f t="shared" si="427"/>
        <v>3407.5</v>
      </c>
      <c r="B6822" s="4">
        <f t="shared" si="426"/>
        <v>0.69653585125425388</v>
      </c>
      <c r="C6822" s="4">
        <f t="shared" si="428"/>
        <v>27.670719485680106</v>
      </c>
      <c r="D6822" s="34">
        <f t="shared" si="429"/>
        <v>0.28812152323368545</v>
      </c>
    </row>
    <row r="6823" spans="1:4">
      <c r="A6823" s="7">
        <f t="shared" si="427"/>
        <v>3408</v>
      </c>
      <c r="B6823" s="4">
        <f t="shared" si="426"/>
        <v>0.6966674439194791</v>
      </c>
      <c r="C6823" s="4">
        <f t="shared" si="428"/>
        <v>27.684841141365652</v>
      </c>
      <c r="D6823" s="34">
        <f t="shared" si="429"/>
        <v>0.28821411435516642</v>
      </c>
    </row>
    <row r="6824" spans="1:4">
      <c r="A6824" s="7">
        <f t="shared" si="427"/>
        <v>3408.5</v>
      </c>
      <c r="B6824" s="4">
        <f t="shared" si="426"/>
        <v>0.69679904679175575</v>
      </c>
      <c r="C6824" s="4">
        <f t="shared" si="428"/>
        <v>27.698969752619881</v>
      </c>
      <c r="D6824" s="34">
        <f t="shared" si="429"/>
        <v>0.28830673867869039</v>
      </c>
    </row>
    <row r="6825" spans="1:4">
      <c r="A6825" s="7">
        <f t="shared" si="427"/>
        <v>3409</v>
      </c>
      <c r="B6825" s="4">
        <f t="shared" si="426"/>
        <v>0.6969306598718763</v>
      </c>
      <c r="C6825" s="4">
        <f t="shared" si="428"/>
        <v>27.71310532286877</v>
      </c>
      <c r="D6825" s="34">
        <f t="shared" si="429"/>
        <v>0.28839939621670369</v>
      </c>
    </row>
    <row r="6826" spans="1:4">
      <c r="A6826" s="7">
        <f t="shared" si="427"/>
        <v>3409.5</v>
      </c>
      <c r="B6826" s="4">
        <f t="shared" si="426"/>
        <v>0.69706228316063235</v>
      </c>
      <c r="C6826" s="4">
        <f t="shared" si="428"/>
        <v>27.727247855539932</v>
      </c>
      <c r="D6826" s="34">
        <f t="shared" si="429"/>
        <v>0.2884920869816574</v>
      </c>
    </row>
    <row r="6827" spans="1:4">
      <c r="A6827" s="7">
        <f t="shared" si="427"/>
        <v>3410</v>
      </c>
      <c r="B6827" s="4">
        <f t="shared" si="426"/>
        <v>0.69719391665881547</v>
      </c>
      <c r="C6827" s="4">
        <f t="shared" si="428"/>
        <v>27.741397354062684</v>
      </c>
      <c r="D6827" s="34">
        <f t="shared" si="429"/>
        <v>0.28858481098600747</v>
      </c>
    </row>
    <row r="6828" spans="1:4">
      <c r="A6828" s="7">
        <f t="shared" si="427"/>
        <v>3410.5</v>
      </c>
      <c r="B6828" s="4">
        <f t="shared" si="426"/>
        <v>0.69732556036721793</v>
      </c>
      <c r="C6828" s="4">
        <f t="shared" si="428"/>
        <v>27.75555382186803</v>
      </c>
      <c r="D6828" s="34">
        <f t="shared" si="429"/>
        <v>0.28867756824221447</v>
      </c>
    </row>
    <row r="6829" spans="1:4">
      <c r="A6829" s="7">
        <f t="shared" si="427"/>
        <v>3411</v>
      </c>
      <c r="B6829" s="4">
        <f t="shared" si="426"/>
        <v>0.69745721428663154</v>
      </c>
      <c r="C6829" s="4">
        <f t="shared" si="428"/>
        <v>27.769717262388667</v>
      </c>
      <c r="D6829" s="34">
        <f t="shared" si="429"/>
        <v>0.28877035876274398</v>
      </c>
    </row>
    <row r="6830" spans="1:4">
      <c r="A6830" s="7">
        <f t="shared" si="427"/>
        <v>3411.5</v>
      </c>
      <c r="B6830" s="4">
        <f t="shared" si="426"/>
        <v>0.69758887841784833</v>
      </c>
      <c r="C6830" s="4">
        <f t="shared" si="428"/>
        <v>27.783887679058974</v>
      </c>
      <c r="D6830" s="34">
        <f t="shared" si="429"/>
        <v>0.28886318256006621</v>
      </c>
    </row>
    <row r="6831" spans="1:4">
      <c r="A6831" s="7">
        <f t="shared" si="427"/>
        <v>3412</v>
      </c>
      <c r="B6831" s="4">
        <f t="shared" si="426"/>
        <v>0.69772055276166012</v>
      </c>
      <c r="C6831" s="4">
        <f t="shared" si="428"/>
        <v>27.79806507531503</v>
      </c>
      <c r="D6831" s="34">
        <f t="shared" si="429"/>
        <v>0.28895603964665634</v>
      </c>
    </row>
    <row r="6832" spans="1:4">
      <c r="A6832" s="7">
        <f t="shared" si="427"/>
        <v>3412.5</v>
      </c>
      <c r="B6832" s="4">
        <f t="shared" si="426"/>
        <v>0.69785223731885959</v>
      </c>
      <c r="C6832" s="4">
        <f t="shared" si="428"/>
        <v>27.812249454594589</v>
      </c>
      <c r="D6832" s="34">
        <f t="shared" si="429"/>
        <v>0.28904893003499393</v>
      </c>
    </row>
    <row r="6833" spans="1:4">
      <c r="A6833" s="7">
        <f t="shared" si="427"/>
        <v>3413</v>
      </c>
      <c r="B6833" s="4">
        <f t="shared" si="426"/>
        <v>0.69798393209023835</v>
      </c>
      <c r="C6833" s="4">
        <f t="shared" si="428"/>
        <v>27.826440820337158</v>
      </c>
      <c r="D6833" s="34">
        <f t="shared" si="429"/>
        <v>0.28914185373756429</v>
      </c>
    </row>
    <row r="6834" spans="1:4">
      <c r="A6834" s="7">
        <f t="shared" si="427"/>
        <v>3413.5</v>
      </c>
      <c r="B6834" s="4">
        <f t="shared" si="426"/>
        <v>0.69811563707658908</v>
      </c>
      <c r="C6834" s="4">
        <f t="shared" si="428"/>
        <v>27.840639175983849</v>
      </c>
      <c r="D6834" s="34">
        <f t="shared" si="429"/>
        <v>0.28923481076685648</v>
      </c>
    </row>
    <row r="6835" spans="1:4">
      <c r="A6835" s="7">
        <f t="shared" si="427"/>
        <v>3414</v>
      </c>
      <c r="B6835" s="4">
        <f t="shared" si="426"/>
        <v>0.69824735227870383</v>
      </c>
      <c r="C6835" s="4">
        <f t="shared" si="428"/>
        <v>27.854844524977526</v>
      </c>
      <c r="D6835" s="34">
        <f t="shared" si="429"/>
        <v>0.28932780113536494</v>
      </c>
    </row>
    <row r="6836" spans="1:4">
      <c r="A6836" s="7">
        <f t="shared" si="427"/>
        <v>3414.5</v>
      </c>
      <c r="B6836" s="4">
        <f t="shared" si="426"/>
        <v>0.69837907769737551</v>
      </c>
      <c r="C6836" s="4">
        <f t="shared" si="428"/>
        <v>27.869056870762737</v>
      </c>
      <c r="D6836" s="34">
        <f t="shared" si="429"/>
        <v>0.28942082485558857</v>
      </c>
    </row>
    <row r="6837" spans="1:4">
      <c r="A6837" s="7">
        <f t="shared" si="427"/>
        <v>3415</v>
      </c>
      <c r="B6837" s="4">
        <f t="shared" si="426"/>
        <v>0.69851081333339593</v>
      </c>
      <c r="C6837" s="4">
        <f t="shared" si="428"/>
        <v>27.883276216785717</v>
      </c>
      <c r="D6837" s="34">
        <f t="shared" si="429"/>
        <v>0.28951388194003153</v>
      </c>
    </row>
    <row r="6838" spans="1:4">
      <c r="A6838" s="7">
        <f t="shared" si="427"/>
        <v>3415.5</v>
      </c>
      <c r="B6838" s="4">
        <f t="shared" si="426"/>
        <v>0.69864255918755802</v>
      </c>
      <c r="C6838" s="4">
        <f t="shared" si="428"/>
        <v>27.897502566494438</v>
      </c>
      <c r="D6838" s="34">
        <f t="shared" si="429"/>
        <v>0.2896069724012027</v>
      </c>
    </row>
    <row r="6839" spans="1:4">
      <c r="A6839" s="7">
        <f t="shared" si="427"/>
        <v>3416</v>
      </c>
      <c r="B6839" s="4">
        <f t="shared" si="426"/>
        <v>0.69877431526065426</v>
      </c>
      <c r="C6839" s="4">
        <f t="shared" si="428"/>
        <v>27.91173592333849</v>
      </c>
      <c r="D6839" s="34">
        <f t="shared" si="429"/>
        <v>0.28970009625161519</v>
      </c>
    </row>
    <row r="6840" spans="1:4">
      <c r="A6840" s="7">
        <f t="shared" si="427"/>
        <v>3416.5</v>
      </c>
      <c r="B6840" s="4">
        <f t="shared" si="426"/>
        <v>0.69890608155347689</v>
      </c>
      <c r="C6840" s="4">
        <f t="shared" si="428"/>
        <v>27.925976290769267</v>
      </c>
      <c r="D6840" s="34">
        <f t="shared" si="429"/>
        <v>0.28979325350378815</v>
      </c>
    </row>
    <row r="6841" spans="1:4">
      <c r="A6841" s="7">
        <f t="shared" si="427"/>
        <v>3417</v>
      </c>
      <c r="B6841" s="4">
        <f t="shared" si="426"/>
        <v>0.69903785806681928</v>
      </c>
      <c r="C6841" s="4">
        <f t="shared" si="428"/>
        <v>27.940223672239753</v>
      </c>
      <c r="D6841" s="34">
        <f t="shared" si="429"/>
        <v>0.28988644417024395</v>
      </c>
    </row>
    <row r="6842" spans="1:4">
      <c r="A6842" s="7">
        <f t="shared" si="427"/>
        <v>3417.5</v>
      </c>
      <c r="B6842" s="4">
        <f t="shared" si="426"/>
        <v>0.69916964480147392</v>
      </c>
      <c r="C6842" s="4">
        <f t="shared" si="428"/>
        <v>27.954478071204726</v>
      </c>
      <c r="D6842" s="34">
        <f t="shared" si="429"/>
        <v>0.28997966826351107</v>
      </c>
    </row>
    <row r="6843" spans="1:4">
      <c r="A6843" s="7">
        <f t="shared" si="427"/>
        <v>3418</v>
      </c>
      <c r="B6843" s="4">
        <f t="shared" si="426"/>
        <v>0.6993014417582335</v>
      </c>
      <c r="C6843" s="4">
        <f t="shared" si="428"/>
        <v>27.968739491120612</v>
      </c>
      <c r="D6843" s="34">
        <f t="shared" si="429"/>
        <v>0.29007292579612232</v>
      </c>
    </row>
    <row r="6844" spans="1:4">
      <c r="A6844" s="7">
        <f t="shared" si="427"/>
        <v>3418.5</v>
      </c>
      <c r="B6844" s="4">
        <f t="shared" si="426"/>
        <v>0.69943324893789094</v>
      </c>
      <c r="C6844" s="4">
        <f t="shared" si="428"/>
        <v>27.983007935445553</v>
      </c>
      <c r="D6844" s="34">
        <f t="shared" si="429"/>
        <v>0.29016621678061533</v>
      </c>
    </row>
    <row r="6845" spans="1:4">
      <c r="A6845" s="7">
        <f t="shared" si="427"/>
        <v>3419</v>
      </c>
      <c r="B6845" s="4">
        <f t="shared" si="426"/>
        <v>0.69956506634123938</v>
      </c>
      <c r="C6845" s="4">
        <f t="shared" si="428"/>
        <v>27.997283407639401</v>
      </c>
      <c r="D6845" s="34">
        <f t="shared" si="429"/>
        <v>0.29025954122953268</v>
      </c>
    </row>
    <row r="6846" spans="1:4">
      <c r="A6846" s="7">
        <f t="shared" si="427"/>
        <v>3419.5</v>
      </c>
      <c r="B6846" s="4">
        <f t="shared" si="426"/>
        <v>0.69969689396907153</v>
      </c>
      <c r="C6846" s="4">
        <f t="shared" si="428"/>
        <v>28.011565911163704</v>
      </c>
      <c r="D6846" s="34">
        <f t="shared" si="429"/>
        <v>0.29035289915542173</v>
      </c>
    </row>
    <row r="6847" spans="1:4">
      <c r="A6847" s="7">
        <f t="shared" si="427"/>
        <v>3420</v>
      </c>
      <c r="B6847" s="4">
        <f t="shared" si="426"/>
        <v>0.69982873182218053</v>
      </c>
      <c r="C6847" s="4">
        <f t="shared" si="428"/>
        <v>28.025855449481728</v>
      </c>
      <c r="D6847" s="34">
        <f t="shared" si="429"/>
        <v>0.29044629057083471</v>
      </c>
    </row>
    <row r="6848" spans="1:4">
      <c r="A6848" s="7">
        <f t="shared" si="427"/>
        <v>3420.5</v>
      </c>
      <c r="B6848" s="4">
        <f t="shared" si="426"/>
        <v>0.69996057990135974</v>
      </c>
      <c r="C6848" s="4">
        <f t="shared" si="428"/>
        <v>28.040152026058397</v>
      </c>
      <c r="D6848" s="34">
        <f t="shared" si="429"/>
        <v>0.29053971548832824</v>
      </c>
    </row>
    <row r="6849" spans="1:4">
      <c r="A6849" s="7">
        <f t="shared" si="427"/>
        <v>3421</v>
      </c>
      <c r="B6849" s="4">
        <f t="shared" si="426"/>
        <v>0.7000924382074023</v>
      </c>
      <c r="C6849" s="4">
        <f t="shared" si="428"/>
        <v>28.05445564436042</v>
      </c>
      <c r="D6849" s="34">
        <f t="shared" si="429"/>
        <v>0.2906331739204645</v>
      </c>
    </row>
    <row r="6850" spans="1:4">
      <c r="A6850" s="7">
        <f t="shared" si="427"/>
        <v>3421.5</v>
      </c>
      <c r="B6850" s="4">
        <f t="shared" si="426"/>
        <v>0.70022430674110114</v>
      </c>
      <c r="C6850" s="4">
        <f t="shared" si="428"/>
        <v>28.068766307856158</v>
      </c>
      <c r="D6850" s="34">
        <f t="shared" si="429"/>
        <v>0.29072666587981028</v>
      </c>
    </row>
    <row r="6851" spans="1:4">
      <c r="A6851" s="7">
        <f t="shared" si="427"/>
        <v>3422</v>
      </c>
      <c r="B6851" s="4">
        <f t="shared" si="426"/>
        <v>0.70035618550324985</v>
      </c>
      <c r="C6851" s="4">
        <f t="shared" si="428"/>
        <v>28.083084020015693</v>
      </c>
      <c r="D6851" s="34">
        <f t="shared" si="429"/>
        <v>0.29082019137893689</v>
      </c>
    </row>
    <row r="6852" spans="1:4">
      <c r="A6852" s="7">
        <f t="shared" si="427"/>
        <v>3422.5</v>
      </c>
      <c r="B6852" s="4">
        <f t="shared" si="426"/>
        <v>0.70048807449464179</v>
      </c>
      <c r="C6852" s="4">
        <f t="shared" si="428"/>
        <v>28.097408784310819</v>
      </c>
      <c r="D6852" s="34">
        <f t="shared" si="429"/>
        <v>0.29091375043042073</v>
      </c>
    </row>
    <row r="6853" spans="1:4">
      <c r="A6853" s="7">
        <f t="shared" si="427"/>
        <v>3423</v>
      </c>
      <c r="B6853" s="4">
        <f t="shared" si="426"/>
        <v>0.70061997371607032</v>
      </c>
      <c r="C6853" s="4">
        <f t="shared" si="428"/>
        <v>28.11174060421504</v>
      </c>
      <c r="D6853" s="34">
        <f t="shared" si="429"/>
        <v>0.291007343046843</v>
      </c>
    </row>
    <row r="6854" spans="1:4">
      <c r="A6854" s="7">
        <f t="shared" si="427"/>
        <v>3423.5</v>
      </c>
      <c r="B6854" s="4">
        <f t="shared" si="426"/>
        <v>0.70075188316832882</v>
      </c>
      <c r="C6854" s="4">
        <f t="shared" si="428"/>
        <v>28.126079483203558</v>
      </c>
      <c r="D6854" s="34">
        <f t="shared" si="429"/>
        <v>0.29110096924078982</v>
      </c>
    </row>
    <row r="6855" spans="1:4">
      <c r="A6855" s="7">
        <f t="shared" si="427"/>
        <v>3424</v>
      </c>
      <c r="B6855" s="4">
        <f t="shared" si="426"/>
        <v>0.7008838028522113</v>
      </c>
      <c r="C6855" s="4">
        <f t="shared" si="428"/>
        <v>28.140425424753335</v>
      </c>
      <c r="D6855" s="34">
        <f t="shared" si="429"/>
        <v>0.29119462902485216</v>
      </c>
    </row>
    <row r="6856" spans="1:4">
      <c r="A6856" s="7">
        <f t="shared" si="427"/>
        <v>3424.5</v>
      </c>
      <c r="B6856" s="4">
        <f t="shared" si="426"/>
        <v>0.70101573276851092</v>
      </c>
      <c r="C6856" s="4">
        <f t="shared" si="428"/>
        <v>28.154778432342962</v>
      </c>
      <c r="D6856" s="34">
        <f t="shared" si="429"/>
        <v>0.2912883224116255</v>
      </c>
    </row>
    <row r="6857" spans="1:4">
      <c r="A6857" s="7">
        <f t="shared" si="427"/>
        <v>3425</v>
      </c>
      <c r="B6857" s="4">
        <f t="shared" si="426"/>
        <v>0.70114767291802171</v>
      </c>
      <c r="C6857" s="4">
        <f t="shared" si="428"/>
        <v>28.169138509452832</v>
      </c>
      <c r="D6857" s="34">
        <f t="shared" si="429"/>
        <v>0.29138204941371076</v>
      </c>
    </row>
    <row r="6858" spans="1:4">
      <c r="A6858" s="7">
        <f t="shared" si="427"/>
        <v>3425.5</v>
      </c>
      <c r="B6858" s="4">
        <f t="shared" ref="B6858:B6921" si="430">(EXP($B$3*A6858*10^6))-1</f>
        <v>0.70127962330153704</v>
      </c>
      <c r="C6858" s="4">
        <f t="shared" si="428"/>
        <v>28.183505659564982</v>
      </c>
      <c r="D6858" s="34">
        <f t="shared" si="429"/>
        <v>0.29147581004371337</v>
      </c>
    </row>
    <row r="6859" spans="1:4">
      <c r="A6859" s="7">
        <f t="shared" si="427"/>
        <v>3426</v>
      </c>
      <c r="B6859" s="4">
        <f t="shared" si="430"/>
        <v>0.70141158391985092</v>
      </c>
      <c r="C6859" s="4">
        <f t="shared" si="428"/>
        <v>28.197879886163204</v>
      </c>
      <c r="D6859" s="34">
        <f t="shared" si="429"/>
        <v>0.29156960431424339</v>
      </c>
    </row>
    <row r="6860" spans="1:4">
      <c r="A6860" s="7">
        <f t="shared" si="427"/>
        <v>3426.5</v>
      </c>
      <c r="B6860" s="4">
        <f t="shared" si="430"/>
        <v>0.70154355477375718</v>
      </c>
      <c r="C6860" s="4">
        <f t="shared" si="428"/>
        <v>28.212261192732992</v>
      </c>
      <c r="D6860" s="34">
        <f t="shared" si="429"/>
        <v>0.29166343223791624</v>
      </c>
    </row>
    <row r="6861" spans="1:4">
      <c r="A6861" s="7">
        <f t="shared" si="427"/>
        <v>3427</v>
      </c>
      <c r="B6861" s="4">
        <f t="shared" si="430"/>
        <v>0.70167553586404985</v>
      </c>
      <c r="C6861" s="4">
        <f t="shared" si="428"/>
        <v>28.226649582761546</v>
      </c>
      <c r="D6861" s="34">
        <f t="shared" si="429"/>
        <v>0.2917572938273516</v>
      </c>
    </row>
    <row r="6862" spans="1:4">
      <c r="A6862" s="7">
        <f t="shared" ref="A6862:A6925" si="431">A6861+0.5</f>
        <v>3427.5</v>
      </c>
      <c r="B6862" s="4">
        <f t="shared" si="430"/>
        <v>0.70180752719152295</v>
      </c>
      <c r="C6862" s="4">
        <f t="shared" ref="C6862:C6925" si="432">(EXP($B$4*A6862*10^6))-1</f>
        <v>28.241045059737836</v>
      </c>
      <c r="D6862" s="34">
        <f t="shared" ref="D6862:D6925" si="433">(1/137.88)*(C6862/B6862)</f>
        <v>0.29185118909517488</v>
      </c>
    </row>
    <row r="6863" spans="1:4">
      <c r="A6863" s="7">
        <f t="shared" si="431"/>
        <v>3428</v>
      </c>
      <c r="B6863" s="4">
        <f t="shared" si="430"/>
        <v>0.70193952875697008</v>
      </c>
      <c r="C6863" s="4">
        <f t="shared" si="432"/>
        <v>28.255447627152467</v>
      </c>
      <c r="D6863" s="34">
        <f t="shared" si="433"/>
        <v>0.29194511805401541</v>
      </c>
    </row>
    <row r="6864" spans="1:4">
      <c r="A6864" s="7">
        <f t="shared" si="431"/>
        <v>3428.5</v>
      </c>
      <c r="B6864" s="4">
        <f t="shared" si="430"/>
        <v>0.70207154056118593</v>
      </c>
      <c r="C6864" s="4">
        <f t="shared" si="432"/>
        <v>28.26985728849785</v>
      </c>
      <c r="D6864" s="34">
        <f t="shared" si="433"/>
        <v>0.29203908071650814</v>
      </c>
    </row>
    <row r="6865" spans="1:4">
      <c r="A6865" s="7">
        <f t="shared" si="431"/>
        <v>3429</v>
      </c>
      <c r="B6865" s="4">
        <f t="shared" si="430"/>
        <v>0.70220356260496453</v>
      </c>
      <c r="C6865" s="4">
        <f t="shared" si="432"/>
        <v>28.284274047268028</v>
      </c>
      <c r="D6865" s="34">
        <f t="shared" si="433"/>
        <v>0.29213307709529218</v>
      </c>
    </row>
    <row r="6866" spans="1:4">
      <c r="A6866" s="7">
        <f t="shared" si="431"/>
        <v>3429.5</v>
      </c>
      <c r="B6866" s="4">
        <f t="shared" si="430"/>
        <v>0.70233559488909969</v>
      </c>
      <c r="C6866" s="4">
        <f t="shared" si="432"/>
        <v>28.298697906958846</v>
      </c>
      <c r="D6866" s="34">
        <f t="shared" si="433"/>
        <v>0.2922271072030122</v>
      </c>
    </row>
    <row r="6867" spans="1:4">
      <c r="A6867" s="7">
        <f t="shared" si="431"/>
        <v>3430</v>
      </c>
      <c r="B6867" s="4">
        <f t="shared" si="430"/>
        <v>0.70246763741438634</v>
      </c>
      <c r="C6867" s="4">
        <f t="shared" si="432"/>
        <v>28.313128871067828</v>
      </c>
      <c r="D6867" s="34">
        <f t="shared" si="433"/>
        <v>0.29232117105231731</v>
      </c>
    </row>
    <row r="6868" spans="1:4">
      <c r="A6868" s="7">
        <f t="shared" si="431"/>
        <v>3430.5</v>
      </c>
      <c r="B6868" s="4">
        <f t="shared" si="430"/>
        <v>0.7025996901816185</v>
      </c>
      <c r="C6868" s="4">
        <f t="shared" si="432"/>
        <v>28.327566943094222</v>
      </c>
      <c r="D6868" s="34">
        <f t="shared" si="433"/>
        <v>0.29241526865586154</v>
      </c>
    </row>
    <row r="6869" spans="1:4">
      <c r="A6869" s="7">
        <f t="shared" si="431"/>
        <v>3431</v>
      </c>
      <c r="B6869" s="4">
        <f t="shared" si="430"/>
        <v>0.70273175319159065</v>
      </c>
      <c r="C6869" s="4">
        <f t="shared" si="432"/>
        <v>28.342012126539029</v>
      </c>
      <c r="D6869" s="34">
        <f t="shared" si="433"/>
        <v>0.2925094000263041</v>
      </c>
    </row>
    <row r="6870" spans="1:4">
      <c r="A6870" s="7">
        <f t="shared" si="431"/>
        <v>3431.5</v>
      </c>
      <c r="B6870" s="4">
        <f t="shared" si="430"/>
        <v>0.70286382644509726</v>
      </c>
      <c r="C6870" s="4">
        <f t="shared" si="432"/>
        <v>28.356464424904903</v>
      </c>
      <c r="D6870" s="34">
        <f t="shared" si="433"/>
        <v>0.29260356517630842</v>
      </c>
    </row>
    <row r="6871" spans="1:4">
      <c r="A6871" s="7">
        <f t="shared" si="431"/>
        <v>3432</v>
      </c>
      <c r="B6871" s="4">
        <f t="shared" si="430"/>
        <v>0.70299590994293282</v>
      </c>
      <c r="C6871" s="4">
        <f t="shared" si="432"/>
        <v>28.370923841696328</v>
      </c>
      <c r="D6871" s="34">
        <f t="shared" si="433"/>
        <v>0.2926977641185437</v>
      </c>
    </row>
    <row r="6872" spans="1:4">
      <c r="A6872" s="7">
        <f t="shared" si="431"/>
        <v>3432.5</v>
      </c>
      <c r="B6872" s="4">
        <f t="shared" si="430"/>
        <v>0.70312800368589201</v>
      </c>
      <c r="C6872" s="4">
        <f t="shared" si="432"/>
        <v>28.385390380419402</v>
      </c>
      <c r="D6872" s="34">
        <f t="shared" si="433"/>
        <v>0.29279199686568302</v>
      </c>
    </row>
    <row r="6873" spans="1:4">
      <c r="A6873" s="7">
        <f t="shared" si="431"/>
        <v>3433</v>
      </c>
      <c r="B6873" s="4">
        <f t="shared" si="430"/>
        <v>0.70326010767476932</v>
      </c>
      <c r="C6873" s="4">
        <f t="shared" si="432"/>
        <v>28.399864044582053</v>
      </c>
      <c r="D6873" s="34">
        <f t="shared" si="433"/>
        <v>0.29288626343040547</v>
      </c>
    </row>
    <row r="6874" spans="1:4">
      <c r="A6874" s="7">
        <f t="shared" si="431"/>
        <v>3433.5</v>
      </c>
      <c r="B6874" s="4">
        <f t="shared" si="430"/>
        <v>0.70339222191035988</v>
      </c>
      <c r="C6874" s="4">
        <f t="shared" si="432"/>
        <v>28.414344837693868</v>
      </c>
      <c r="D6874" s="34">
        <f t="shared" si="433"/>
        <v>0.29298056382539395</v>
      </c>
    </row>
    <row r="6875" spans="1:4">
      <c r="A6875" s="7">
        <f t="shared" si="431"/>
        <v>3434</v>
      </c>
      <c r="B6875" s="4">
        <f t="shared" si="430"/>
        <v>0.7035243463934584</v>
      </c>
      <c r="C6875" s="4">
        <f t="shared" si="432"/>
        <v>28.42883276326619</v>
      </c>
      <c r="D6875" s="34">
        <f t="shared" si="433"/>
        <v>0.29307489806333681</v>
      </c>
    </row>
    <row r="6876" spans="1:4">
      <c r="A6876" s="7">
        <f t="shared" si="431"/>
        <v>3434.5</v>
      </c>
      <c r="B6876" s="4">
        <f t="shared" si="430"/>
        <v>0.70365648112485912</v>
      </c>
      <c r="C6876" s="4">
        <f t="shared" si="432"/>
        <v>28.443327824812084</v>
      </c>
      <c r="D6876" s="34">
        <f t="shared" si="433"/>
        <v>0.29316926615692751</v>
      </c>
    </row>
    <row r="6877" spans="1:4">
      <c r="A6877" s="7">
        <f t="shared" si="431"/>
        <v>3435</v>
      </c>
      <c r="B6877" s="4">
        <f t="shared" si="430"/>
        <v>0.70378862610535764</v>
      </c>
      <c r="C6877" s="4">
        <f t="shared" si="432"/>
        <v>28.457830025846345</v>
      </c>
      <c r="D6877" s="34">
        <f t="shared" si="433"/>
        <v>0.29326366811886367</v>
      </c>
    </row>
    <row r="6878" spans="1:4">
      <c r="A6878" s="7">
        <f t="shared" si="431"/>
        <v>3435.5</v>
      </c>
      <c r="B6878" s="4">
        <f t="shared" si="430"/>
        <v>0.70392078133574887</v>
      </c>
      <c r="C6878" s="4">
        <f t="shared" si="432"/>
        <v>28.472339369885489</v>
      </c>
      <c r="D6878" s="34">
        <f t="shared" si="433"/>
        <v>0.29335810396184825</v>
      </c>
    </row>
    <row r="6879" spans="1:4">
      <c r="A6879" s="7">
        <f t="shared" si="431"/>
        <v>3436</v>
      </c>
      <c r="B6879" s="4">
        <f t="shared" si="430"/>
        <v>0.70405294681682729</v>
      </c>
      <c r="C6879" s="4">
        <f t="shared" si="432"/>
        <v>28.486855860447818</v>
      </c>
      <c r="D6879" s="34">
        <f t="shared" si="433"/>
        <v>0.29345257369858957</v>
      </c>
    </row>
    <row r="6880" spans="1:4">
      <c r="A6880" s="7">
        <f t="shared" si="431"/>
        <v>3436.5</v>
      </c>
      <c r="B6880" s="4">
        <f t="shared" si="430"/>
        <v>0.7041851225493887</v>
      </c>
      <c r="C6880" s="4">
        <f t="shared" si="432"/>
        <v>28.501379501053275</v>
      </c>
      <c r="D6880" s="34">
        <f t="shared" si="433"/>
        <v>0.29354707734179963</v>
      </c>
    </row>
    <row r="6881" spans="1:4">
      <c r="A6881" s="7">
        <f t="shared" si="431"/>
        <v>3437</v>
      </c>
      <c r="B6881" s="4">
        <f t="shared" si="430"/>
        <v>0.7043173085342278</v>
      </c>
      <c r="C6881" s="4">
        <f t="shared" si="432"/>
        <v>28.51591029522363</v>
      </c>
      <c r="D6881" s="34">
        <f t="shared" si="433"/>
        <v>0.29364161490419671</v>
      </c>
    </row>
    <row r="6882" spans="1:4">
      <c r="A6882" s="7">
        <f t="shared" si="431"/>
        <v>3437.5</v>
      </c>
      <c r="B6882" s="4">
        <f t="shared" si="430"/>
        <v>0.70444950477214041</v>
      </c>
      <c r="C6882" s="4">
        <f t="shared" si="432"/>
        <v>28.530448246482315</v>
      </c>
      <c r="D6882" s="34">
        <f t="shared" si="433"/>
        <v>0.29373618639850274</v>
      </c>
    </row>
    <row r="6883" spans="1:4">
      <c r="A6883" s="7">
        <f t="shared" si="431"/>
        <v>3438</v>
      </c>
      <c r="B6883" s="4">
        <f t="shared" si="430"/>
        <v>0.70458171126392077</v>
      </c>
      <c r="C6883" s="4">
        <f t="shared" si="432"/>
        <v>28.544993358354535</v>
      </c>
      <c r="D6883" s="34">
        <f t="shared" si="433"/>
        <v>0.29383079183744554</v>
      </c>
    </row>
    <row r="6884" spans="1:4">
      <c r="A6884" s="7">
        <f t="shared" si="431"/>
        <v>3438.5</v>
      </c>
      <c r="B6884" s="4">
        <f t="shared" si="430"/>
        <v>0.70471392801036514</v>
      </c>
      <c r="C6884" s="4">
        <f t="shared" si="432"/>
        <v>28.559545634367225</v>
      </c>
      <c r="D6884" s="34">
        <f t="shared" si="433"/>
        <v>0.29392543123375725</v>
      </c>
    </row>
    <row r="6885" spans="1:4">
      <c r="A6885" s="7">
        <f t="shared" si="431"/>
        <v>3439</v>
      </c>
      <c r="B6885" s="4">
        <f t="shared" si="430"/>
        <v>0.70484615501226866</v>
      </c>
      <c r="C6885" s="4">
        <f t="shared" si="432"/>
        <v>28.574105078049044</v>
      </c>
      <c r="D6885" s="34">
        <f t="shared" si="433"/>
        <v>0.29402010460017497</v>
      </c>
    </row>
    <row r="6886" spans="1:4">
      <c r="A6886" s="7">
        <f t="shared" si="431"/>
        <v>3439.5</v>
      </c>
      <c r="B6886" s="4">
        <f t="shared" si="430"/>
        <v>0.70497839227042647</v>
      </c>
      <c r="C6886" s="4">
        <f t="shared" si="432"/>
        <v>28.588671692930436</v>
      </c>
      <c r="D6886" s="34">
        <f t="shared" si="433"/>
        <v>0.29411481194944133</v>
      </c>
    </row>
    <row r="6887" spans="1:4">
      <c r="A6887" s="7">
        <f t="shared" si="431"/>
        <v>3440</v>
      </c>
      <c r="B6887" s="4">
        <f t="shared" si="430"/>
        <v>0.7051106397856346</v>
      </c>
      <c r="C6887" s="4">
        <f t="shared" si="432"/>
        <v>28.6032454825435</v>
      </c>
      <c r="D6887" s="34">
        <f t="shared" si="433"/>
        <v>0.29420955329430265</v>
      </c>
    </row>
    <row r="6888" spans="1:4">
      <c r="A6888" s="7">
        <f t="shared" si="431"/>
        <v>3440.5</v>
      </c>
      <c r="B6888" s="4">
        <f t="shared" si="430"/>
        <v>0.70524289755868863</v>
      </c>
      <c r="C6888" s="4">
        <f t="shared" si="432"/>
        <v>28.617826450422172</v>
      </c>
      <c r="D6888" s="34">
        <f t="shared" si="433"/>
        <v>0.29430432864751144</v>
      </c>
    </row>
    <row r="6889" spans="1:4">
      <c r="A6889" s="7">
        <f t="shared" si="431"/>
        <v>3441</v>
      </c>
      <c r="B6889" s="4">
        <f t="shared" si="430"/>
        <v>0.70537516559038371</v>
      </c>
      <c r="C6889" s="4">
        <f t="shared" si="432"/>
        <v>28.632414600102031</v>
      </c>
      <c r="D6889" s="34">
        <f t="shared" si="433"/>
        <v>0.29439913802182421</v>
      </c>
    </row>
    <row r="6890" spans="1:4">
      <c r="A6890" s="7">
        <f t="shared" si="431"/>
        <v>3441.5</v>
      </c>
      <c r="B6890" s="4">
        <f t="shared" si="430"/>
        <v>0.70550744388151609</v>
      </c>
      <c r="C6890" s="4">
        <f t="shared" si="432"/>
        <v>28.647009935120483</v>
      </c>
      <c r="D6890" s="34">
        <f t="shared" si="433"/>
        <v>0.29449398143000294</v>
      </c>
    </row>
    <row r="6891" spans="1:4">
      <c r="A6891" s="7">
        <f t="shared" si="431"/>
        <v>3442</v>
      </c>
      <c r="B6891" s="4">
        <f t="shared" si="430"/>
        <v>0.70563973243288114</v>
      </c>
      <c r="C6891" s="4">
        <f t="shared" si="432"/>
        <v>28.661612459016631</v>
      </c>
      <c r="D6891" s="34">
        <f t="shared" si="433"/>
        <v>0.2945888588848144</v>
      </c>
    </row>
    <row r="6892" spans="1:4">
      <c r="A6892" s="7">
        <f t="shared" si="431"/>
        <v>3442.5</v>
      </c>
      <c r="B6892" s="4">
        <f t="shared" si="430"/>
        <v>0.70577203124527488</v>
      </c>
      <c r="C6892" s="4">
        <f t="shared" si="432"/>
        <v>28.676222175331322</v>
      </c>
      <c r="D6892" s="34">
        <f t="shared" si="433"/>
        <v>0.29468377039902999</v>
      </c>
    </row>
    <row r="6893" spans="1:4">
      <c r="A6893" s="7">
        <f t="shared" si="431"/>
        <v>3443</v>
      </c>
      <c r="B6893" s="4">
        <f t="shared" si="430"/>
        <v>0.70590434031949334</v>
      </c>
      <c r="C6893" s="4">
        <f t="shared" si="432"/>
        <v>28.690839087607177</v>
      </c>
      <c r="D6893" s="34">
        <f t="shared" si="433"/>
        <v>0.29477871598542649</v>
      </c>
    </row>
    <row r="6894" spans="1:4">
      <c r="A6894" s="7">
        <f t="shared" si="431"/>
        <v>3443.5</v>
      </c>
      <c r="B6894" s="4">
        <f t="shared" si="430"/>
        <v>0.70603665965633233</v>
      </c>
      <c r="C6894" s="4">
        <f t="shared" si="432"/>
        <v>28.705463199388493</v>
      </c>
      <c r="D6894" s="34">
        <f t="shared" si="433"/>
        <v>0.29487369565678484</v>
      </c>
    </row>
    <row r="6895" spans="1:4">
      <c r="A6895" s="7">
        <f t="shared" si="431"/>
        <v>3444</v>
      </c>
      <c r="B6895" s="4">
        <f t="shared" si="430"/>
        <v>0.70616898925658811</v>
      </c>
      <c r="C6895" s="4">
        <f t="shared" si="432"/>
        <v>28.720094514221415</v>
      </c>
      <c r="D6895" s="34">
        <f t="shared" si="433"/>
        <v>0.29496870942589198</v>
      </c>
    </row>
    <row r="6896" spans="1:4">
      <c r="A6896" s="7">
        <f t="shared" si="431"/>
        <v>3444.5</v>
      </c>
      <c r="B6896" s="4">
        <f t="shared" si="430"/>
        <v>0.70630132912105603</v>
      </c>
      <c r="C6896" s="4">
        <f t="shared" si="432"/>
        <v>28.734733035653729</v>
      </c>
      <c r="D6896" s="34">
        <f t="shared" si="433"/>
        <v>0.29506375730553897</v>
      </c>
    </row>
    <row r="6897" spans="1:4">
      <c r="A6897" s="7">
        <f t="shared" si="431"/>
        <v>3445</v>
      </c>
      <c r="B6897" s="4">
        <f t="shared" si="430"/>
        <v>0.70643367925053324</v>
      </c>
      <c r="C6897" s="4">
        <f t="shared" si="432"/>
        <v>28.749378767235054</v>
      </c>
      <c r="D6897" s="34">
        <f t="shared" si="433"/>
        <v>0.29515883930852194</v>
      </c>
    </row>
    <row r="6898" spans="1:4">
      <c r="A6898" s="7">
        <f t="shared" si="431"/>
        <v>3445.5</v>
      </c>
      <c r="B6898" s="4">
        <f t="shared" si="430"/>
        <v>0.70656603964581532</v>
      </c>
      <c r="C6898" s="4">
        <f t="shared" si="432"/>
        <v>28.764031712516712</v>
      </c>
      <c r="D6898" s="34">
        <f t="shared" si="433"/>
        <v>0.29525395544764232</v>
      </c>
    </row>
    <row r="6899" spans="1:4">
      <c r="A6899" s="7">
        <f t="shared" si="431"/>
        <v>3446</v>
      </c>
      <c r="B6899" s="4">
        <f t="shared" si="430"/>
        <v>0.70669841030769853</v>
      </c>
      <c r="C6899" s="4">
        <f t="shared" si="432"/>
        <v>28.778691875051781</v>
      </c>
      <c r="D6899" s="34">
        <f t="shared" si="433"/>
        <v>0.29534910573570605</v>
      </c>
    </row>
    <row r="6900" spans="1:4">
      <c r="A6900" s="7">
        <f t="shared" si="431"/>
        <v>3446.5</v>
      </c>
      <c r="B6900" s="4">
        <f t="shared" si="430"/>
        <v>0.70683079123697956</v>
      </c>
      <c r="C6900" s="4">
        <f t="shared" si="432"/>
        <v>28.793359258395093</v>
      </c>
      <c r="D6900" s="34">
        <f t="shared" si="433"/>
        <v>0.29544429018552409</v>
      </c>
    </row>
    <row r="6901" spans="1:4">
      <c r="A6901" s="7">
        <f t="shared" si="431"/>
        <v>3447</v>
      </c>
      <c r="B6901" s="4">
        <f t="shared" si="430"/>
        <v>0.70696318243445488</v>
      </c>
      <c r="C6901" s="4">
        <f t="shared" si="432"/>
        <v>28.80803386610323</v>
      </c>
      <c r="D6901" s="34">
        <f t="shared" si="433"/>
        <v>0.29553950880991237</v>
      </c>
    </row>
    <row r="6902" spans="1:4">
      <c r="A6902" s="7">
        <f t="shared" si="431"/>
        <v>3447.5</v>
      </c>
      <c r="B6902" s="4">
        <f t="shared" si="430"/>
        <v>0.70709558390092031</v>
      </c>
      <c r="C6902" s="4">
        <f t="shared" si="432"/>
        <v>28.822715701734513</v>
      </c>
      <c r="D6902" s="34">
        <f t="shared" si="433"/>
        <v>0.29563476162169189</v>
      </c>
    </row>
    <row r="6903" spans="1:4">
      <c r="A6903" s="7">
        <f t="shared" si="431"/>
        <v>3448</v>
      </c>
      <c r="B6903" s="4">
        <f t="shared" si="430"/>
        <v>0.70722799563717298</v>
      </c>
      <c r="C6903" s="4">
        <f t="shared" si="432"/>
        <v>28.837404768849073</v>
      </c>
      <c r="D6903" s="34">
        <f t="shared" si="433"/>
        <v>0.29573004863368874</v>
      </c>
    </row>
    <row r="6904" spans="1:4">
      <c r="A6904" s="7">
        <f t="shared" si="431"/>
        <v>3448.5</v>
      </c>
      <c r="B6904" s="4">
        <f t="shared" si="430"/>
        <v>0.70736041764400914</v>
      </c>
      <c r="C6904" s="4">
        <f t="shared" si="432"/>
        <v>28.85210107100869</v>
      </c>
      <c r="D6904" s="34">
        <f t="shared" si="433"/>
        <v>0.2958253698587332</v>
      </c>
    </row>
    <row r="6905" spans="1:4">
      <c r="A6905" s="7">
        <f t="shared" si="431"/>
        <v>3449</v>
      </c>
      <c r="B6905" s="4">
        <f t="shared" si="430"/>
        <v>0.7074928499222255</v>
      </c>
      <c r="C6905" s="4">
        <f t="shared" si="432"/>
        <v>28.866804611777013</v>
      </c>
      <c r="D6905" s="34">
        <f t="shared" si="433"/>
        <v>0.29592072530966151</v>
      </c>
    </row>
    <row r="6906" spans="1:4">
      <c r="A6906" s="7">
        <f t="shared" si="431"/>
        <v>3449.5</v>
      </c>
      <c r="B6906" s="4">
        <f t="shared" si="430"/>
        <v>0.70762529247261874</v>
      </c>
      <c r="C6906" s="4">
        <f t="shared" si="432"/>
        <v>28.881515394719354</v>
      </c>
      <c r="D6906" s="34">
        <f t="shared" si="433"/>
        <v>0.29601611499931402</v>
      </c>
    </row>
    <row r="6907" spans="1:4">
      <c r="A6907" s="7">
        <f t="shared" si="431"/>
        <v>3450</v>
      </c>
      <c r="B6907" s="4">
        <f t="shared" si="430"/>
        <v>0.70775774529598579</v>
      </c>
      <c r="C6907" s="4">
        <f t="shared" si="432"/>
        <v>28.896233423402833</v>
      </c>
      <c r="D6907" s="34">
        <f t="shared" si="433"/>
        <v>0.29611153894053638</v>
      </c>
    </row>
    <row r="6908" spans="1:4">
      <c r="A6908" s="7">
        <f t="shared" si="431"/>
        <v>3450.5</v>
      </c>
      <c r="B6908" s="4">
        <f t="shared" si="430"/>
        <v>0.70789020839312378</v>
      </c>
      <c r="C6908" s="4">
        <f t="shared" si="432"/>
        <v>28.910958701396307</v>
      </c>
      <c r="D6908" s="34">
        <f t="shared" si="433"/>
        <v>0.29620699714617893</v>
      </c>
    </row>
    <row r="6909" spans="1:4">
      <c r="A6909" s="7">
        <f t="shared" si="431"/>
        <v>3451</v>
      </c>
      <c r="B6909" s="4">
        <f t="shared" si="430"/>
        <v>0.70802268176482852</v>
      </c>
      <c r="C6909" s="4">
        <f t="shared" si="432"/>
        <v>28.925691232270388</v>
      </c>
      <c r="D6909" s="34">
        <f t="shared" si="433"/>
        <v>0.29630248962909761</v>
      </c>
    </row>
    <row r="6910" spans="1:4">
      <c r="A6910" s="7">
        <f t="shared" si="431"/>
        <v>3451.5</v>
      </c>
      <c r="B6910" s="4">
        <f t="shared" si="430"/>
        <v>0.70815516541189805</v>
      </c>
      <c r="C6910" s="4">
        <f t="shared" si="432"/>
        <v>28.940431019597497</v>
      </c>
      <c r="D6910" s="34">
        <f t="shared" si="433"/>
        <v>0.29639801640215296</v>
      </c>
    </row>
    <row r="6911" spans="1:4">
      <c r="A6911" s="7">
        <f t="shared" si="431"/>
        <v>3452</v>
      </c>
      <c r="B6911" s="4">
        <f t="shared" si="430"/>
        <v>0.70828765933512883</v>
      </c>
      <c r="C6911" s="4">
        <f t="shared" si="432"/>
        <v>28.955178066951714</v>
      </c>
      <c r="D6911" s="34">
        <f t="shared" si="433"/>
        <v>0.29649357747820981</v>
      </c>
    </row>
    <row r="6912" spans="1:4">
      <c r="A6912" s="7">
        <f t="shared" si="431"/>
        <v>3452.5</v>
      </c>
      <c r="B6912" s="4">
        <f t="shared" si="430"/>
        <v>0.708420163535318</v>
      </c>
      <c r="C6912" s="4">
        <f t="shared" si="432"/>
        <v>28.969932377908997</v>
      </c>
      <c r="D6912" s="34">
        <f t="shared" si="433"/>
        <v>0.29658917287013931</v>
      </c>
    </row>
    <row r="6913" spans="1:4">
      <c r="A6913" s="7">
        <f t="shared" si="431"/>
        <v>3453</v>
      </c>
      <c r="B6913" s="4">
        <f t="shared" si="430"/>
        <v>0.70855267801326272</v>
      </c>
      <c r="C6913" s="4">
        <f t="shared" si="432"/>
        <v>28.984693956046947</v>
      </c>
      <c r="D6913" s="34">
        <f t="shared" si="433"/>
        <v>0.29668480259081614</v>
      </c>
    </row>
    <row r="6914" spans="1:4">
      <c r="A6914" s="7">
        <f t="shared" si="431"/>
        <v>3453.5</v>
      </c>
      <c r="B6914" s="4">
        <f t="shared" si="430"/>
        <v>0.70868520276976077</v>
      </c>
      <c r="C6914" s="4">
        <f t="shared" si="432"/>
        <v>28.999462804945029</v>
      </c>
      <c r="D6914" s="34">
        <f t="shared" si="433"/>
        <v>0.29678046665312074</v>
      </c>
    </row>
    <row r="6915" spans="1:4">
      <c r="A6915" s="7">
        <f t="shared" si="431"/>
        <v>3454</v>
      </c>
      <c r="B6915" s="4">
        <f t="shared" si="430"/>
        <v>0.70881773780560842</v>
      </c>
      <c r="C6915" s="4">
        <f t="shared" si="432"/>
        <v>29.014238928184419</v>
      </c>
      <c r="D6915" s="34">
        <f t="shared" si="433"/>
        <v>0.29687616506993869</v>
      </c>
    </row>
    <row r="6916" spans="1:4">
      <c r="A6916" s="7">
        <f t="shared" si="431"/>
        <v>3454.5</v>
      </c>
      <c r="B6916" s="4">
        <f t="shared" si="430"/>
        <v>0.70895028312160346</v>
      </c>
      <c r="C6916" s="4">
        <f t="shared" si="432"/>
        <v>29.029022329348063</v>
      </c>
      <c r="D6916" s="34">
        <f t="shared" si="433"/>
        <v>0.29697189785416012</v>
      </c>
    </row>
    <row r="6917" spans="1:4">
      <c r="A6917" s="7">
        <f t="shared" si="431"/>
        <v>3455</v>
      </c>
      <c r="B6917" s="4">
        <f t="shared" si="430"/>
        <v>0.7090828387185435</v>
      </c>
      <c r="C6917" s="4">
        <f t="shared" si="432"/>
        <v>29.043813012020692</v>
      </c>
      <c r="D6917" s="34">
        <f t="shared" si="433"/>
        <v>0.2970676650186802</v>
      </c>
    </row>
    <row r="6918" spans="1:4">
      <c r="A6918" s="7">
        <f t="shared" si="431"/>
        <v>3455.5</v>
      </c>
      <c r="B6918" s="4">
        <f t="shared" si="430"/>
        <v>0.70921540459722565</v>
      </c>
      <c r="C6918" s="4">
        <f t="shared" si="432"/>
        <v>29.058610979788742</v>
      </c>
      <c r="D6918" s="34">
        <f t="shared" si="433"/>
        <v>0.2971634665763988</v>
      </c>
    </row>
    <row r="6919" spans="1:4">
      <c r="A6919" s="7">
        <f t="shared" si="431"/>
        <v>3456</v>
      </c>
      <c r="B6919" s="4">
        <f t="shared" si="430"/>
        <v>0.70934798075844729</v>
      </c>
      <c r="C6919" s="4">
        <f t="shared" si="432"/>
        <v>29.073416236240501</v>
      </c>
      <c r="D6919" s="34">
        <f t="shared" si="433"/>
        <v>0.29725930254022154</v>
      </c>
    </row>
    <row r="6920" spans="1:4">
      <c r="A6920" s="7">
        <f t="shared" si="431"/>
        <v>3456.5</v>
      </c>
      <c r="B6920" s="4">
        <f t="shared" si="430"/>
        <v>0.70948056720300645</v>
      </c>
      <c r="C6920" s="4">
        <f t="shared" si="432"/>
        <v>29.08822878496597</v>
      </c>
      <c r="D6920" s="34">
        <f t="shared" si="433"/>
        <v>0.29735517292305819</v>
      </c>
    </row>
    <row r="6921" spans="1:4">
      <c r="A6921" s="7">
        <f t="shared" si="431"/>
        <v>3457</v>
      </c>
      <c r="B6921" s="4">
        <f t="shared" si="430"/>
        <v>0.70961316393170071</v>
      </c>
      <c r="C6921" s="4">
        <f t="shared" si="432"/>
        <v>29.10304862955693</v>
      </c>
      <c r="D6921" s="34">
        <f t="shared" si="433"/>
        <v>0.29745107773782387</v>
      </c>
    </row>
    <row r="6922" spans="1:4">
      <c r="A6922" s="7">
        <f t="shared" si="431"/>
        <v>3457.5</v>
      </c>
      <c r="B6922" s="4">
        <f t="shared" ref="B6922:B6985" si="434">(EXP($B$3*A6922*10^6))-1</f>
        <v>0.70974577094532743</v>
      </c>
      <c r="C6922" s="4">
        <f t="shared" si="432"/>
        <v>29.117875773606936</v>
      </c>
      <c r="D6922" s="34">
        <f t="shared" si="433"/>
        <v>0.29754701699743891</v>
      </c>
    </row>
    <row r="6923" spans="1:4">
      <c r="A6923" s="7">
        <f t="shared" si="431"/>
        <v>3458</v>
      </c>
      <c r="B6923" s="4">
        <f t="shared" si="434"/>
        <v>0.70987838824468441</v>
      </c>
      <c r="C6923" s="4">
        <f t="shared" si="432"/>
        <v>29.132710220711306</v>
      </c>
      <c r="D6923" s="34">
        <f t="shared" si="433"/>
        <v>0.29764299071482814</v>
      </c>
    </row>
    <row r="6924" spans="1:4">
      <c r="A6924" s="7">
        <f t="shared" si="431"/>
        <v>3458.5</v>
      </c>
      <c r="B6924" s="4">
        <f t="shared" si="434"/>
        <v>0.71001101583056969</v>
      </c>
      <c r="C6924" s="4">
        <f t="shared" si="432"/>
        <v>29.147551974467131</v>
      </c>
      <c r="D6924" s="34">
        <f t="shared" si="433"/>
        <v>0.29773899890292149</v>
      </c>
    </row>
    <row r="6925" spans="1:4">
      <c r="A6925" s="7">
        <f t="shared" si="431"/>
        <v>3459</v>
      </c>
      <c r="B6925" s="4">
        <f t="shared" si="434"/>
        <v>0.71014365370378107</v>
      </c>
      <c r="C6925" s="4">
        <f t="shared" si="432"/>
        <v>29.162401038473277</v>
      </c>
      <c r="D6925" s="34">
        <f t="shared" si="433"/>
        <v>0.29783504157465418</v>
      </c>
    </row>
    <row r="6926" spans="1:4">
      <c r="A6926" s="7">
        <f t="shared" ref="A6926:A6989" si="435">A6925+0.5</f>
        <v>3459.5</v>
      </c>
      <c r="B6926" s="4">
        <f t="shared" si="434"/>
        <v>0.71027630186511637</v>
      </c>
      <c r="C6926" s="4">
        <f t="shared" ref="C6926:C6989" si="436">(EXP($B$4*A6926*10^6))-1</f>
        <v>29.177257416330367</v>
      </c>
      <c r="D6926" s="34">
        <f t="shared" ref="D6926:D6989" si="437">(1/137.88)*(C6926/B6926)</f>
        <v>0.29793111874296596</v>
      </c>
    </row>
    <row r="6927" spans="1:4">
      <c r="A6927" s="7">
        <f t="shared" si="435"/>
        <v>3460</v>
      </c>
      <c r="B6927" s="4">
        <f t="shared" si="434"/>
        <v>0.71040896031537404</v>
      </c>
      <c r="C6927" s="4">
        <f t="shared" si="436"/>
        <v>29.192121111640848</v>
      </c>
      <c r="D6927" s="34">
        <f t="shared" si="437"/>
        <v>0.29802723042080209</v>
      </c>
    </row>
    <row r="6928" spans="1:4">
      <c r="A6928" s="7">
        <f t="shared" si="435"/>
        <v>3460.5</v>
      </c>
      <c r="B6928" s="4">
        <f t="shared" si="434"/>
        <v>0.71054162905535145</v>
      </c>
      <c r="C6928" s="4">
        <f t="shared" si="436"/>
        <v>29.206992128008871</v>
      </c>
      <c r="D6928" s="34">
        <f t="shared" si="437"/>
        <v>0.29812337662111249</v>
      </c>
    </row>
    <row r="6929" spans="1:4">
      <c r="A6929" s="7">
        <f t="shared" si="435"/>
        <v>3461</v>
      </c>
      <c r="B6929" s="4">
        <f t="shared" si="434"/>
        <v>0.71067430808584731</v>
      </c>
      <c r="C6929" s="4">
        <f t="shared" si="436"/>
        <v>29.221870469040404</v>
      </c>
      <c r="D6929" s="34">
        <f t="shared" si="437"/>
        <v>0.29821955735685191</v>
      </c>
    </row>
    <row r="6930" spans="1:4">
      <c r="A6930" s="7">
        <f t="shared" si="435"/>
        <v>3461.5</v>
      </c>
      <c r="B6930" s="4">
        <f t="shared" si="434"/>
        <v>0.7108069974076594</v>
      </c>
      <c r="C6930" s="4">
        <f t="shared" si="436"/>
        <v>29.236756138343182</v>
      </c>
      <c r="D6930" s="34">
        <f t="shared" si="437"/>
        <v>0.29831577264098041</v>
      </c>
    </row>
    <row r="6931" spans="1:4">
      <c r="A6931" s="7">
        <f t="shared" si="435"/>
        <v>3462</v>
      </c>
      <c r="B6931" s="4">
        <f t="shared" si="434"/>
        <v>0.71093969702158621</v>
      </c>
      <c r="C6931" s="4">
        <f t="shared" si="436"/>
        <v>29.251649139526705</v>
      </c>
      <c r="D6931" s="34">
        <f t="shared" si="437"/>
        <v>0.29841202248646281</v>
      </c>
    </row>
    <row r="6932" spans="1:4">
      <c r="A6932" s="7">
        <f t="shared" si="435"/>
        <v>3462.5</v>
      </c>
      <c r="B6932" s="4">
        <f t="shared" si="434"/>
        <v>0.71107240692842577</v>
      </c>
      <c r="C6932" s="4">
        <f t="shared" si="436"/>
        <v>29.266549476202304</v>
      </c>
      <c r="D6932" s="34">
        <f t="shared" si="437"/>
        <v>0.2985083069062695</v>
      </c>
    </row>
    <row r="6933" spans="1:4">
      <c r="A6933" s="7">
        <f t="shared" si="435"/>
        <v>3463</v>
      </c>
      <c r="B6933" s="4">
        <f t="shared" si="434"/>
        <v>0.71120512712897699</v>
      </c>
      <c r="C6933" s="4">
        <f t="shared" si="436"/>
        <v>29.281457151982998</v>
      </c>
      <c r="D6933" s="34">
        <f t="shared" si="437"/>
        <v>0.29860462591337478</v>
      </c>
    </row>
    <row r="6934" spans="1:4">
      <c r="A6934" s="7">
        <f t="shared" si="435"/>
        <v>3463.5</v>
      </c>
      <c r="B6934" s="4">
        <f t="shared" si="434"/>
        <v>0.71133785762403812</v>
      </c>
      <c r="C6934" s="4">
        <f t="shared" si="436"/>
        <v>29.296372170483682</v>
      </c>
      <c r="D6934" s="34">
        <f t="shared" si="437"/>
        <v>0.29870097952075908</v>
      </c>
    </row>
    <row r="6935" spans="1:4">
      <c r="A6935" s="7">
        <f t="shared" si="435"/>
        <v>3464</v>
      </c>
      <c r="B6935" s="4">
        <f t="shared" si="434"/>
        <v>0.71147059841440718</v>
      </c>
      <c r="C6935" s="4">
        <f t="shared" si="436"/>
        <v>29.31129453532094</v>
      </c>
      <c r="D6935" s="34">
        <f t="shared" si="437"/>
        <v>0.29879736774140697</v>
      </c>
    </row>
    <row r="6936" spans="1:4">
      <c r="A6936" s="7">
        <f t="shared" si="435"/>
        <v>3464.5</v>
      </c>
      <c r="B6936" s="4">
        <f t="shared" si="434"/>
        <v>0.71160334950088333</v>
      </c>
      <c r="C6936" s="4">
        <f t="shared" si="436"/>
        <v>29.326224250113228</v>
      </c>
      <c r="D6936" s="34">
        <f t="shared" si="437"/>
        <v>0.29889379058830878</v>
      </c>
    </row>
    <row r="6937" spans="1:4">
      <c r="A6937" s="7">
        <f t="shared" si="435"/>
        <v>3465</v>
      </c>
      <c r="B6937" s="4">
        <f t="shared" si="434"/>
        <v>0.71173611088426481</v>
      </c>
      <c r="C6937" s="4">
        <f t="shared" si="436"/>
        <v>29.34116131848069</v>
      </c>
      <c r="D6937" s="34">
        <f t="shared" si="437"/>
        <v>0.29899024807445906</v>
      </c>
    </row>
    <row r="6938" spans="1:4">
      <c r="A6938" s="7">
        <f t="shared" si="435"/>
        <v>3465.5</v>
      </c>
      <c r="B6938" s="4">
        <f t="shared" si="434"/>
        <v>0.7118688825653503</v>
      </c>
      <c r="C6938" s="4">
        <f t="shared" si="436"/>
        <v>29.356105744045344</v>
      </c>
      <c r="D6938" s="34">
        <f t="shared" si="437"/>
        <v>0.29908674021285819</v>
      </c>
    </row>
    <row r="6939" spans="1:4">
      <c r="A6939" s="7">
        <f t="shared" si="435"/>
        <v>3466</v>
      </c>
      <c r="B6939" s="4">
        <f t="shared" si="434"/>
        <v>0.71200166454493896</v>
      </c>
      <c r="C6939" s="4">
        <f t="shared" si="436"/>
        <v>29.371057530430935</v>
      </c>
      <c r="D6939" s="34">
        <f t="shared" si="437"/>
        <v>0.29918326701651077</v>
      </c>
    </row>
    <row r="6940" spans="1:4">
      <c r="A6940" s="7">
        <f t="shared" si="435"/>
        <v>3466.5</v>
      </c>
      <c r="B6940" s="4">
        <f t="shared" si="434"/>
        <v>0.71213445682382925</v>
      </c>
      <c r="C6940" s="4">
        <f t="shared" si="436"/>
        <v>29.386016681263005</v>
      </c>
      <c r="D6940" s="34">
        <f t="shared" si="437"/>
        <v>0.29927982849842694</v>
      </c>
    </row>
    <row r="6941" spans="1:4">
      <c r="A6941" s="7">
        <f t="shared" si="435"/>
        <v>3467</v>
      </c>
      <c r="B6941" s="4">
        <f t="shared" si="434"/>
        <v>0.7122672594028201</v>
      </c>
      <c r="C6941" s="4">
        <f t="shared" si="436"/>
        <v>29.400983200168898</v>
      </c>
      <c r="D6941" s="34">
        <f t="shared" si="437"/>
        <v>0.29937642467162179</v>
      </c>
    </row>
    <row r="6942" spans="1:4">
      <c r="A6942" s="7">
        <f t="shared" si="435"/>
        <v>3467.5</v>
      </c>
      <c r="B6942" s="4">
        <f t="shared" si="434"/>
        <v>0.71240007228271041</v>
      </c>
      <c r="C6942" s="4">
        <f t="shared" si="436"/>
        <v>29.415957090777695</v>
      </c>
      <c r="D6942" s="34">
        <f t="shared" si="437"/>
        <v>0.29947305554911502</v>
      </c>
    </row>
    <row r="6943" spans="1:4">
      <c r="A6943" s="7">
        <f t="shared" si="435"/>
        <v>3468</v>
      </c>
      <c r="B6943" s="4">
        <f t="shared" si="434"/>
        <v>0.71253289546429932</v>
      </c>
      <c r="C6943" s="4">
        <f t="shared" si="436"/>
        <v>29.430938356720336</v>
      </c>
      <c r="D6943" s="34">
        <f t="shared" si="437"/>
        <v>0.29956972114393188</v>
      </c>
    </row>
    <row r="6944" spans="1:4">
      <c r="A6944" s="7">
        <f t="shared" si="435"/>
        <v>3468.5</v>
      </c>
      <c r="B6944" s="4">
        <f t="shared" si="434"/>
        <v>0.71266572894838576</v>
      </c>
      <c r="C6944" s="4">
        <f t="shared" si="436"/>
        <v>29.445927001629506</v>
      </c>
      <c r="D6944" s="34">
        <f t="shared" si="437"/>
        <v>0.29966642146910238</v>
      </c>
    </row>
    <row r="6945" spans="1:4">
      <c r="A6945" s="7">
        <f t="shared" si="435"/>
        <v>3469</v>
      </c>
      <c r="B6945" s="4">
        <f t="shared" si="434"/>
        <v>0.71279857273576863</v>
      </c>
      <c r="C6945" s="4">
        <f t="shared" si="436"/>
        <v>29.460923029139686</v>
      </c>
      <c r="D6945" s="34">
        <f t="shared" si="437"/>
        <v>0.29976315653766178</v>
      </c>
    </row>
    <row r="6946" spans="1:4">
      <c r="A6946" s="7">
        <f t="shared" si="435"/>
        <v>3469.5</v>
      </c>
      <c r="B6946" s="4">
        <f t="shared" si="434"/>
        <v>0.71293142682724753</v>
      </c>
      <c r="C6946" s="4">
        <f t="shared" si="436"/>
        <v>29.475926442887147</v>
      </c>
      <c r="D6946" s="34">
        <f t="shared" si="437"/>
        <v>0.29985992636264985</v>
      </c>
    </row>
    <row r="6947" spans="1:4">
      <c r="A6947" s="7">
        <f t="shared" si="435"/>
        <v>3470</v>
      </c>
      <c r="B6947" s="4">
        <f t="shared" si="434"/>
        <v>0.7130642912236218</v>
      </c>
      <c r="C6947" s="4">
        <f t="shared" si="436"/>
        <v>29.490937246509951</v>
      </c>
      <c r="D6947" s="34">
        <f t="shared" si="437"/>
        <v>0.29995673095711173</v>
      </c>
    </row>
    <row r="6948" spans="1:4">
      <c r="A6948" s="7">
        <f t="shared" si="435"/>
        <v>3470.5</v>
      </c>
      <c r="B6948" s="4">
        <f t="shared" si="434"/>
        <v>0.71319716592569016</v>
      </c>
      <c r="C6948" s="4">
        <f t="shared" si="436"/>
        <v>29.505955443647956</v>
      </c>
      <c r="D6948" s="34">
        <f t="shared" si="437"/>
        <v>0.30005357033409785</v>
      </c>
    </row>
    <row r="6949" spans="1:4">
      <c r="A6949" s="7">
        <f t="shared" si="435"/>
        <v>3471</v>
      </c>
      <c r="B6949" s="4">
        <f t="shared" si="434"/>
        <v>0.71333005093425239</v>
      </c>
      <c r="C6949" s="4">
        <f t="shared" si="436"/>
        <v>29.520981037942811</v>
      </c>
      <c r="D6949" s="34">
        <f t="shared" si="437"/>
        <v>0.30015044450666312</v>
      </c>
    </row>
    <row r="6950" spans="1:4">
      <c r="A6950" s="7">
        <f t="shared" si="435"/>
        <v>3471.5</v>
      </c>
      <c r="B6950" s="4">
        <f t="shared" si="434"/>
        <v>0.71346294625010787</v>
      </c>
      <c r="C6950" s="4">
        <f t="shared" si="436"/>
        <v>29.53601403303794</v>
      </c>
      <c r="D6950" s="34">
        <f t="shared" si="437"/>
        <v>0.30024735348786769</v>
      </c>
    </row>
    <row r="6951" spans="1:4">
      <c r="A6951" s="7">
        <f t="shared" si="435"/>
        <v>3472</v>
      </c>
      <c r="B6951" s="4">
        <f t="shared" si="434"/>
        <v>0.71359585187405594</v>
      </c>
      <c r="C6951" s="4">
        <f t="shared" si="436"/>
        <v>29.551054432578628</v>
      </c>
      <c r="D6951" s="34">
        <f t="shared" si="437"/>
        <v>0.30034429729077727</v>
      </c>
    </row>
    <row r="6952" spans="1:4">
      <c r="A6952" s="7">
        <f t="shared" si="435"/>
        <v>3472.5</v>
      </c>
      <c r="B6952" s="4">
        <f t="shared" si="434"/>
        <v>0.7137287678068962</v>
      </c>
      <c r="C6952" s="4">
        <f t="shared" si="436"/>
        <v>29.566102240211858</v>
      </c>
      <c r="D6952" s="34">
        <f t="shared" si="437"/>
        <v>0.3004412759284617</v>
      </c>
    </row>
    <row r="6953" spans="1:4">
      <c r="A6953" s="7">
        <f t="shared" si="435"/>
        <v>3473</v>
      </c>
      <c r="B6953" s="4">
        <f t="shared" si="434"/>
        <v>0.71386169404942867</v>
      </c>
      <c r="C6953" s="4">
        <f t="shared" si="436"/>
        <v>29.581157459586475</v>
      </c>
      <c r="D6953" s="34">
        <f t="shared" si="437"/>
        <v>0.30053828941399624</v>
      </c>
    </row>
    <row r="6954" spans="1:4">
      <c r="A6954" s="7">
        <f t="shared" si="435"/>
        <v>3473.5</v>
      </c>
      <c r="B6954" s="4">
        <f t="shared" si="434"/>
        <v>0.7139946306024525</v>
      </c>
      <c r="C6954" s="4">
        <f t="shared" si="436"/>
        <v>29.596220094353107</v>
      </c>
      <c r="D6954" s="34">
        <f t="shared" si="437"/>
        <v>0.30063533776046147</v>
      </c>
    </row>
    <row r="6955" spans="1:4">
      <c r="A6955" s="7">
        <f t="shared" si="435"/>
        <v>3474</v>
      </c>
      <c r="B6955" s="4">
        <f t="shared" si="434"/>
        <v>0.71412757746676747</v>
      </c>
      <c r="C6955" s="4">
        <f t="shared" si="436"/>
        <v>29.611290148164162</v>
      </c>
      <c r="D6955" s="34">
        <f t="shared" si="437"/>
        <v>0.30073242098094272</v>
      </c>
    </row>
    <row r="6956" spans="1:4">
      <c r="A6956" s="7">
        <f t="shared" si="435"/>
        <v>3474.5</v>
      </c>
      <c r="B6956" s="4">
        <f t="shared" si="434"/>
        <v>0.71426053464317341</v>
      </c>
      <c r="C6956" s="4">
        <f t="shared" si="436"/>
        <v>29.626367624673904</v>
      </c>
      <c r="D6956" s="34">
        <f t="shared" si="437"/>
        <v>0.30082953908853072</v>
      </c>
    </row>
    <row r="6957" spans="1:4">
      <c r="A6957" s="7">
        <f t="shared" si="435"/>
        <v>3475</v>
      </c>
      <c r="B6957" s="4">
        <f t="shared" si="434"/>
        <v>0.71439350213247055</v>
      </c>
      <c r="C6957" s="4">
        <f t="shared" si="436"/>
        <v>29.641452527538299</v>
      </c>
      <c r="D6957" s="34">
        <f t="shared" si="437"/>
        <v>0.30092669209632023</v>
      </c>
    </row>
    <row r="6958" spans="1:4">
      <c r="A6958" s="7">
        <f t="shared" si="435"/>
        <v>3475.5</v>
      </c>
      <c r="B6958" s="4">
        <f t="shared" si="434"/>
        <v>0.71452647993545826</v>
      </c>
      <c r="C6958" s="4">
        <f t="shared" si="436"/>
        <v>29.656544860415224</v>
      </c>
      <c r="D6958" s="34">
        <f t="shared" si="437"/>
        <v>0.30102388001741259</v>
      </c>
    </row>
    <row r="6959" spans="1:4">
      <c r="A6959" s="7">
        <f t="shared" si="435"/>
        <v>3476</v>
      </c>
      <c r="B6959" s="4">
        <f t="shared" si="434"/>
        <v>0.71465946805293701</v>
      </c>
      <c r="C6959" s="4">
        <f t="shared" si="436"/>
        <v>29.671644626964252</v>
      </c>
      <c r="D6959" s="34">
        <f t="shared" si="437"/>
        <v>0.30112110286491267</v>
      </c>
    </row>
    <row r="6960" spans="1:4">
      <c r="A6960" s="7">
        <f t="shared" si="435"/>
        <v>3476.5</v>
      </c>
      <c r="B6960" s="4">
        <f t="shared" si="434"/>
        <v>0.71479246648570705</v>
      </c>
      <c r="C6960" s="4">
        <f t="shared" si="436"/>
        <v>29.686751830846866</v>
      </c>
      <c r="D6960" s="34">
        <f t="shared" si="437"/>
        <v>0.30121836065193158</v>
      </c>
    </row>
    <row r="6961" spans="1:4">
      <c r="A6961" s="7">
        <f t="shared" si="435"/>
        <v>3477</v>
      </c>
      <c r="B6961" s="4">
        <f t="shared" si="434"/>
        <v>0.71492547523456751</v>
      </c>
      <c r="C6961" s="4">
        <f t="shared" si="436"/>
        <v>29.701866475726241</v>
      </c>
      <c r="D6961" s="34">
        <f t="shared" si="437"/>
        <v>0.30131565339158478</v>
      </c>
    </row>
    <row r="6962" spans="1:4">
      <c r="A6962" s="7">
        <f t="shared" si="435"/>
        <v>3477.5</v>
      </c>
      <c r="B6962" s="4">
        <f t="shared" si="434"/>
        <v>0.71505849430031931</v>
      </c>
      <c r="C6962" s="4">
        <f t="shared" si="436"/>
        <v>29.716988565267453</v>
      </c>
      <c r="D6962" s="34">
        <f t="shared" si="437"/>
        <v>0.30141298109699322</v>
      </c>
    </row>
    <row r="6963" spans="1:4">
      <c r="A6963" s="7">
        <f t="shared" si="435"/>
        <v>3478</v>
      </c>
      <c r="B6963" s="4">
        <f t="shared" si="434"/>
        <v>0.71519152368376271</v>
      </c>
      <c r="C6963" s="4">
        <f t="shared" si="436"/>
        <v>29.732118103137328</v>
      </c>
      <c r="D6963" s="34">
        <f t="shared" si="437"/>
        <v>0.3015103437812825</v>
      </c>
    </row>
    <row r="6964" spans="1:4">
      <c r="A6964" s="7">
        <f t="shared" si="435"/>
        <v>3478.5</v>
      </c>
      <c r="B6964" s="4">
        <f t="shared" si="434"/>
        <v>0.71532456338569772</v>
      </c>
      <c r="C6964" s="4">
        <f t="shared" si="436"/>
        <v>29.747255093004512</v>
      </c>
      <c r="D6964" s="34">
        <f t="shared" si="437"/>
        <v>0.30160774145758346</v>
      </c>
    </row>
    <row r="6965" spans="1:4">
      <c r="A6965" s="7">
        <f t="shared" si="435"/>
        <v>3479</v>
      </c>
      <c r="B6965" s="4">
        <f t="shared" si="434"/>
        <v>0.7154576134069246</v>
      </c>
      <c r="C6965" s="4">
        <f t="shared" si="436"/>
        <v>29.762399538539473</v>
      </c>
      <c r="D6965" s="34">
        <f t="shared" si="437"/>
        <v>0.30170517413903242</v>
      </c>
    </row>
    <row r="6966" spans="1:4">
      <c r="A6966" s="7">
        <f t="shared" si="435"/>
        <v>3479.5</v>
      </c>
      <c r="B6966" s="4">
        <f t="shared" si="434"/>
        <v>0.71559067374824425</v>
      </c>
      <c r="C6966" s="4">
        <f t="shared" si="436"/>
        <v>29.777551443414431</v>
      </c>
      <c r="D6966" s="34">
        <f t="shared" si="437"/>
        <v>0.30180264183876965</v>
      </c>
    </row>
    <row r="6967" spans="1:4">
      <c r="A6967" s="7">
        <f t="shared" si="435"/>
        <v>3480</v>
      </c>
      <c r="B6967" s="4">
        <f t="shared" si="434"/>
        <v>0.71572374441045672</v>
      </c>
      <c r="C6967" s="4">
        <f t="shared" si="436"/>
        <v>29.7927108113035</v>
      </c>
      <c r="D6967" s="34">
        <f t="shared" si="437"/>
        <v>0.3019001445699418</v>
      </c>
    </row>
    <row r="6968" spans="1:4">
      <c r="A6968" s="7">
        <f t="shared" si="435"/>
        <v>3480.5</v>
      </c>
      <c r="B6968" s="4">
        <f t="shared" si="434"/>
        <v>0.71585682539436268</v>
      </c>
      <c r="C6968" s="4">
        <f t="shared" si="436"/>
        <v>29.807877645882542</v>
      </c>
      <c r="D6968" s="34">
        <f t="shared" si="437"/>
        <v>0.30199768234569974</v>
      </c>
    </row>
    <row r="6969" spans="1:4">
      <c r="A6969" s="7">
        <f t="shared" si="435"/>
        <v>3481</v>
      </c>
      <c r="B6969" s="4">
        <f t="shared" si="434"/>
        <v>0.71598991670076284</v>
      </c>
      <c r="C6969" s="4">
        <f t="shared" si="436"/>
        <v>29.823051950829246</v>
      </c>
      <c r="D6969" s="34">
        <f t="shared" si="437"/>
        <v>0.30209525517919966</v>
      </c>
    </row>
    <row r="6970" spans="1:4">
      <c r="A6970" s="7">
        <f t="shared" si="435"/>
        <v>3481.5</v>
      </c>
      <c r="B6970" s="4">
        <f t="shared" si="434"/>
        <v>0.71612301833045788</v>
      </c>
      <c r="C6970" s="4">
        <f t="shared" si="436"/>
        <v>29.83823372982312</v>
      </c>
      <c r="D6970" s="34">
        <f t="shared" si="437"/>
        <v>0.30219286308360283</v>
      </c>
    </row>
    <row r="6971" spans="1:4">
      <c r="A6971" s="7">
        <f t="shared" si="435"/>
        <v>3482</v>
      </c>
      <c r="B6971" s="4">
        <f t="shared" si="434"/>
        <v>0.71625613028424806</v>
      </c>
      <c r="C6971" s="4">
        <f t="shared" si="436"/>
        <v>29.853422986545471</v>
      </c>
      <c r="D6971" s="34">
        <f t="shared" si="437"/>
        <v>0.3022905060720758</v>
      </c>
    </row>
    <row r="6972" spans="1:4">
      <c r="A6972" s="7">
        <f t="shared" si="435"/>
        <v>3482.5</v>
      </c>
      <c r="B6972" s="4">
        <f t="shared" si="434"/>
        <v>0.71638925256293495</v>
      </c>
      <c r="C6972" s="4">
        <f t="shared" si="436"/>
        <v>29.86861972467943</v>
      </c>
      <c r="D6972" s="34">
        <f t="shared" si="437"/>
        <v>0.30238818415778951</v>
      </c>
    </row>
    <row r="6973" spans="1:4">
      <c r="A6973" s="7">
        <f t="shared" si="435"/>
        <v>3483</v>
      </c>
      <c r="B6973" s="4">
        <f t="shared" si="434"/>
        <v>0.71652238516731925</v>
      </c>
      <c r="C6973" s="4">
        <f t="shared" si="436"/>
        <v>29.883823947909939</v>
      </c>
      <c r="D6973" s="34">
        <f t="shared" si="437"/>
        <v>0.30248589735392062</v>
      </c>
    </row>
    <row r="6974" spans="1:4">
      <c r="A6974" s="7">
        <f t="shared" si="435"/>
        <v>3483.5</v>
      </c>
      <c r="B6974" s="4">
        <f t="shared" si="434"/>
        <v>0.71665552809820099</v>
      </c>
      <c r="C6974" s="4">
        <f t="shared" si="436"/>
        <v>29.899035659923737</v>
      </c>
      <c r="D6974" s="34">
        <f t="shared" si="437"/>
        <v>0.30258364567365093</v>
      </c>
    </row>
    <row r="6975" spans="1:4">
      <c r="A6975" s="7">
        <f t="shared" si="435"/>
        <v>3484</v>
      </c>
      <c r="B6975" s="4">
        <f t="shared" si="434"/>
        <v>0.71678868135638218</v>
      </c>
      <c r="C6975" s="4">
        <f t="shared" si="436"/>
        <v>29.914254864409443</v>
      </c>
      <c r="D6975" s="34">
        <f t="shared" si="437"/>
        <v>0.30268142913016705</v>
      </c>
    </row>
    <row r="6976" spans="1:4">
      <c r="A6976" s="7">
        <f t="shared" si="435"/>
        <v>3484.5</v>
      </c>
      <c r="B6976" s="4">
        <f t="shared" si="434"/>
        <v>0.71692184494266353</v>
      </c>
      <c r="C6976" s="4">
        <f t="shared" si="436"/>
        <v>29.929481565057401</v>
      </c>
      <c r="D6976" s="34">
        <f t="shared" si="437"/>
        <v>0.30277924773666037</v>
      </c>
    </row>
    <row r="6977" spans="1:4">
      <c r="A6977" s="7">
        <f t="shared" si="435"/>
        <v>3485</v>
      </c>
      <c r="B6977" s="4">
        <f t="shared" si="434"/>
        <v>0.71705501885784617</v>
      </c>
      <c r="C6977" s="4">
        <f t="shared" si="436"/>
        <v>29.944715765559828</v>
      </c>
      <c r="D6977" s="34">
        <f t="shared" si="437"/>
        <v>0.30287710150632779</v>
      </c>
    </row>
    <row r="6978" spans="1:4">
      <c r="A6978" s="7">
        <f t="shared" si="435"/>
        <v>3485.5</v>
      </c>
      <c r="B6978" s="4">
        <f t="shared" si="434"/>
        <v>0.71718820310273079</v>
      </c>
      <c r="C6978" s="4">
        <f t="shared" si="436"/>
        <v>29.959957469610757</v>
      </c>
      <c r="D6978" s="34">
        <f t="shared" si="437"/>
        <v>0.30297499045237158</v>
      </c>
    </row>
    <row r="6979" spans="1:4">
      <c r="A6979" s="7">
        <f t="shared" si="435"/>
        <v>3486</v>
      </c>
      <c r="B6979" s="4">
        <f t="shared" si="434"/>
        <v>0.71732139767811964</v>
      </c>
      <c r="C6979" s="4">
        <f t="shared" si="436"/>
        <v>29.975206680906012</v>
      </c>
      <c r="D6979" s="34">
        <f t="shared" si="437"/>
        <v>0.30307291458799801</v>
      </c>
    </row>
    <row r="6980" spans="1:4">
      <c r="A6980" s="7">
        <f t="shared" si="435"/>
        <v>3486.5</v>
      </c>
      <c r="B6980" s="4">
        <f t="shared" si="434"/>
        <v>0.71745460258481297</v>
      </c>
      <c r="C6980" s="4">
        <f t="shared" si="436"/>
        <v>29.990463403143305</v>
      </c>
      <c r="D6980" s="34">
        <f t="shared" si="437"/>
        <v>0.30317087392642017</v>
      </c>
    </row>
    <row r="6981" spans="1:4">
      <c r="A6981" s="7">
        <f t="shared" si="435"/>
        <v>3487</v>
      </c>
      <c r="B6981" s="4">
        <f t="shared" si="434"/>
        <v>0.71758781782361258</v>
      </c>
      <c r="C6981" s="4">
        <f t="shared" si="436"/>
        <v>30.005727640022066</v>
      </c>
      <c r="D6981" s="34">
        <f t="shared" si="437"/>
        <v>0.30326886848085427</v>
      </c>
    </row>
    <row r="6982" spans="1:4">
      <c r="A6982" s="7">
        <f t="shared" si="435"/>
        <v>3487.5</v>
      </c>
      <c r="B6982" s="4">
        <f t="shared" si="434"/>
        <v>0.71772104339531984</v>
      </c>
      <c r="C6982" s="4">
        <f t="shared" si="436"/>
        <v>30.020999395243656</v>
      </c>
      <c r="D6982" s="34">
        <f t="shared" si="437"/>
        <v>0.30336689826452329</v>
      </c>
    </row>
    <row r="6983" spans="1:4">
      <c r="A6983" s="7">
        <f t="shared" si="435"/>
        <v>3488</v>
      </c>
      <c r="B6983" s="4">
        <f t="shared" si="434"/>
        <v>0.71785427930073653</v>
      </c>
      <c r="C6983" s="4">
        <f t="shared" si="436"/>
        <v>30.036278672511155</v>
      </c>
      <c r="D6983" s="34">
        <f t="shared" si="437"/>
        <v>0.30346496329065387</v>
      </c>
    </row>
    <row r="6984" spans="1:4">
      <c r="A6984" s="7">
        <f t="shared" si="435"/>
        <v>3488.5</v>
      </c>
      <c r="B6984" s="4">
        <f t="shared" si="434"/>
        <v>0.71798752554066358</v>
      </c>
      <c r="C6984" s="4">
        <f t="shared" si="436"/>
        <v>30.051565475529571</v>
      </c>
      <c r="D6984" s="34">
        <f t="shared" si="437"/>
        <v>0.30356306357247931</v>
      </c>
    </row>
    <row r="6985" spans="1:4">
      <c r="A6985" s="7">
        <f t="shared" si="435"/>
        <v>3489</v>
      </c>
      <c r="B6985" s="4">
        <f t="shared" si="434"/>
        <v>0.71812078211590302</v>
      </c>
      <c r="C6985" s="4">
        <f t="shared" si="436"/>
        <v>30.066859808005628</v>
      </c>
      <c r="D6985" s="34">
        <f t="shared" si="437"/>
        <v>0.30366119912323641</v>
      </c>
    </row>
    <row r="6986" spans="1:4">
      <c r="A6986" s="7">
        <f t="shared" si="435"/>
        <v>3489.5</v>
      </c>
      <c r="B6986" s="4">
        <f t="shared" ref="B6986:B7049" si="438">(EXP($B$3*A6986*10^6))-1</f>
        <v>0.71825404902725665</v>
      </c>
      <c r="C6986" s="4">
        <f t="shared" si="436"/>
        <v>30.082161673647978</v>
      </c>
      <c r="D6986" s="34">
        <f t="shared" si="437"/>
        <v>0.3037593699561682</v>
      </c>
    </row>
    <row r="6987" spans="1:4">
      <c r="A6987" s="7">
        <f t="shared" si="435"/>
        <v>3490</v>
      </c>
      <c r="B6987" s="4">
        <f t="shared" si="438"/>
        <v>0.7183873262755256</v>
      </c>
      <c r="C6987" s="4">
        <f t="shared" si="436"/>
        <v>30.09747107616705</v>
      </c>
      <c r="D6987" s="34">
        <f t="shared" si="437"/>
        <v>0.30385757608452268</v>
      </c>
    </row>
    <row r="6988" spans="1:4">
      <c r="A6988" s="7">
        <f t="shared" si="435"/>
        <v>3490.5</v>
      </c>
      <c r="B6988" s="4">
        <f t="shared" si="438"/>
        <v>0.71852061386151234</v>
      </c>
      <c r="C6988" s="4">
        <f t="shared" si="436"/>
        <v>30.112788019275069</v>
      </c>
      <c r="D6988" s="34">
        <f t="shared" si="437"/>
        <v>0.3039558175215521</v>
      </c>
    </row>
    <row r="6989" spans="1:4">
      <c r="A6989" s="7">
        <f t="shared" si="435"/>
        <v>3491</v>
      </c>
      <c r="B6989" s="4">
        <f t="shared" si="438"/>
        <v>0.71865391178601823</v>
      </c>
      <c r="C6989" s="4">
        <f t="shared" si="436"/>
        <v>30.128112506686172</v>
      </c>
      <c r="D6989" s="34">
        <f t="shared" si="437"/>
        <v>0.30405409428051511</v>
      </c>
    </row>
    <row r="6990" spans="1:4">
      <c r="A6990" s="7">
        <f t="shared" ref="A6990:A7053" si="439">A6989+0.5</f>
        <v>3491.5</v>
      </c>
      <c r="B6990" s="4">
        <f t="shared" si="438"/>
        <v>0.71878722004984552</v>
      </c>
      <c r="C6990" s="4">
        <f t="shared" ref="C6990:C7053" si="440">(EXP($B$4*A6990*10^6))-1</f>
        <v>30.143444542116224</v>
      </c>
      <c r="D6990" s="34">
        <f t="shared" ref="D6990:D7053" si="441">(1/137.88)*(C6990/B6990)</f>
        <v>0.30415240637467417</v>
      </c>
    </row>
    <row r="6991" spans="1:4">
      <c r="A6991" s="7">
        <f t="shared" si="439"/>
        <v>3492</v>
      </c>
      <c r="B6991" s="4">
        <f t="shared" si="438"/>
        <v>0.71892053865379579</v>
      </c>
      <c r="C6991" s="4">
        <f t="shared" si="440"/>
        <v>30.158784129283017</v>
      </c>
      <c r="D6991" s="34">
        <f t="shared" si="441"/>
        <v>0.30425075381729805</v>
      </c>
    </row>
    <row r="6992" spans="1:4">
      <c r="A6992" s="7">
        <f t="shared" si="439"/>
        <v>3492.5</v>
      </c>
      <c r="B6992" s="4">
        <f t="shared" si="438"/>
        <v>0.71905386759867151</v>
      </c>
      <c r="C6992" s="4">
        <f t="shared" si="440"/>
        <v>30.174131271906113</v>
      </c>
      <c r="D6992" s="34">
        <f t="shared" si="441"/>
        <v>0.3043491366216598</v>
      </c>
    </row>
    <row r="6993" spans="1:4">
      <c r="A6993" s="7">
        <f t="shared" si="439"/>
        <v>3493</v>
      </c>
      <c r="B6993" s="4">
        <f t="shared" si="438"/>
        <v>0.71918720688527471</v>
      </c>
      <c r="C6993" s="4">
        <f t="shared" si="440"/>
        <v>30.18948597370693</v>
      </c>
      <c r="D6993" s="34">
        <f t="shared" si="441"/>
        <v>0.3044475548010378</v>
      </c>
    </row>
    <row r="6994" spans="1:4">
      <c r="A6994" s="7">
        <f t="shared" si="439"/>
        <v>3493.5</v>
      </c>
      <c r="B6994" s="4">
        <f t="shared" si="438"/>
        <v>0.71932055651440696</v>
      </c>
      <c r="C6994" s="4">
        <f t="shared" si="440"/>
        <v>30.204848238408708</v>
      </c>
      <c r="D6994" s="34">
        <f t="shared" si="441"/>
        <v>0.30454600836871604</v>
      </c>
    </row>
    <row r="6995" spans="1:4">
      <c r="A6995" s="7">
        <f t="shared" si="439"/>
        <v>3494</v>
      </c>
      <c r="B6995" s="4">
        <f t="shared" si="438"/>
        <v>0.71945391648687118</v>
      </c>
      <c r="C6995" s="4">
        <f t="shared" si="440"/>
        <v>30.220218069736525</v>
      </c>
      <c r="D6995" s="34">
        <f t="shared" si="441"/>
        <v>0.30464449733798271</v>
      </c>
    </row>
    <row r="6996" spans="1:4">
      <c r="A6996" s="7">
        <f t="shared" si="439"/>
        <v>3494.5</v>
      </c>
      <c r="B6996" s="4">
        <f t="shared" si="438"/>
        <v>0.71958728680346939</v>
      </c>
      <c r="C6996" s="4">
        <f t="shared" si="440"/>
        <v>30.235595471417298</v>
      </c>
      <c r="D6996" s="34">
        <f t="shared" si="441"/>
        <v>0.3047430217221318</v>
      </c>
    </row>
    <row r="6997" spans="1:4">
      <c r="A6997" s="7">
        <f t="shared" si="439"/>
        <v>3495</v>
      </c>
      <c r="B6997" s="4">
        <f t="shared" si="438"/>
        <v>0.71972066746500385</v>
      </c>
      <c r="C6997" s="4">
        <f t="shared" si="440"/>
        <v>30.250980447179774</v>
      </c>
      <c r="D6997" s="34">
        <f t="shared" si="441"/>
        <v>0.30484158153446234</v>
      </c>
    </row>
    <row r="6998" spans="1:4">
      <c r="A6998" s="7">
        <f t="shared" si="439"/>
        <v>3495.5</v>
      </c>
      <c r="B6998" s="4">
        <f t="shared" si="438"/>
        <v>0.71985405847227724</v>
      </c>
      <c r="C6998" s="4">
        <f t="shared" si="440"/>
        <v>30.266373000754527</v>
      </c>
      <c r="D6998" s="34">
        <f t="shared" si="441"/>
        <v>0.30494017678827806</v>
      </c>
    </row>
    <row r="6999" spans="1:4">
      <c r="A6999" s="7">
        <f t="shared" si="439"/>
        <v>3496</v>
      </c>
      <c r="B6999" s="4">
        <f t="shared" si="438"/>
        <v>0.71998745982609225</v>
      </c>
      <c r="C6999" s="4">
        <f t="shared" si="440"/>
        <v>30.281773135874015</v>
      </c>
      <c r="D6999" s="34">
        <f t="shared" si="441"/>
        <v>0.3050388074968885</v>
      </c>
    </row>
    <row r="7000" spans="1:4">
      <c r="A7000" s="7">
        <f t="shared" si="439"/>
        <v>3496.5</v>
      </c>
      <c r="B7000" s="4">
        <f t="shared" si="438"/>
        <v>0.72012087152725046</v>
      </c>
      <c r="C7000" s="4">
        <f t="shared" si="440"/>
        <v>30.297180856272465</v>
      </c>
      <c r="D7000" s="34">
        <f t="shared" si="441"/>
        <v>0.30513747367360805</v>
      </c>
    </row>
    <row r="7001" spans="1:4">
      <c r="A7001" s="7">
        <f t="shared" si="439"/>
        <v>3497</v>
      </c>
      <c r="B7001" s="4">
        <f t="shared" si="438"/>
        <v>0.72025429357655524</v>
      </c>
      <c r="C7001" s="4">
        <f t="shared" si="440"/>
        <v>30.312596165685992</v>
      </c>
      <c r="D7001" s="34">
        <f t="shared" si="441"/>
        <v>0.30523617533175584</v>
      </c>
    </row>
    <row r="7002" spans="1:4">
      <c r="A7002" s="7">
        <f t="shared" si="439"/>
        <v>3497.5</v>
      </c>
      <c r="B7002" s="4">
        <f t="shared" si="438"/>
        <v>0.72038772597480905</v>
      </c>
      <c r="C7002" s="4">
        <f t="shared" si="440"/>
        <v>30.32801906785253</v>
      </c>
      <c r="D7002" s="34">
        <f t="shared" si="441"/>
        <v>0.30533491248465661</v>
      </c>
    </row>
    <row r="7003" spans="1:4">
      <c r="A7003" s="7">
        <f t="shared" si="439"/>
        <v>3498</v>
      </c>
      <c r="B7003" s="4">
        <f t="shared" si="438"/>
        <v>0.7205211687228148</v>
      </c>
      <c r="C7003" s="4">
        <f t="shared" si="440"/>
        <v>30.343449566511854</v>
      </c>
      <c r="D7003" s="34">
        <f t="shared" si="441"/>
        <v>0.30543368514563984</v>
      </c>
    </row>
    <row r="7004" spans="1:4">
      <c r="A7004" s="7">
        <f t="shared" si="439"/>
        <v>3498.5</v>
      </c>
      <c r="B7004" s="4">
        <f t="shared" si="438"/>
        <v>0.72065462182137474</v>
      </c>
      <c r="C7004" s="4">
        <f t="shared" si="440"/>
        <v>30.358887665405625</v>
      </c>
      <c r="D7004" s="34">
        <f t="shared" si="441"/>
        <v>0.30553249332804111</v>
      </c>
    </row>
    <row r="7005" spans="1:4">
      <c r="A7005" s="7">
        <f t="shared" si="439"/>
        <v>3499</v>
      </c>
      <c r="B7005" s="4">
        <f t="shared" si="438"/>
        <v>0.72078808527129223</v>
      </c>
      <c r="C7005" s="4">
        <f t="shared" si="440"/>
        <v>30.374333368277259</v>
      </c>
      <c r="D7005" s="34">
        <f t="shared" si="441"/>
        <v>0.30563133704519962</v>
      </c>
    </row>
    <row r="7006" spans="1:4">
      <c r="A7006" s="7">
        <f t="shared" si="439"/>
        <v>3499.5</v>
      </c>
      <c r="B7006" s="4">
        <f t="shared" si="438"/>
        <v>0.72092155907337041</v>
      </c>
      <c r="C7006" s="4">
        <f t="shared" si="440"/>
        <v>30.38978667887212</v>
      </c>
      <c r="D7006" s="34">
        <f t="shared" si="441"/>
        <v>0.30573021631046093</v>
      </c>
    </row>
    <row r="7007" spans="1:4">
      <c r="A7007" s="7">
        <f t="shared" si="439"/>
        <v>3500</v>
      </c>
      <c r="B7007" s="4">
        <f t="shared" si="438"/>
        <v>0.7210550432284113</v>
      </c>
      <c r="C7007" s="4">
        <f t="shared" si="440"/>
        <v>30.405247600937308</v>
      </c>
      <c r="D7007" s="34">
        <f t="shared" si="441"/>
        <v>0.30582913113717525</v>
      </c>
    </row>
    <row r="7008" spans="1:4">
      <c r="A7008" s="7">
        <f t="shared" si="439"/>
        <v>3500.5</v>
      </c>
      <c r="B7008" s="4">
        <f t="shared" si="438"/>
        <v>0.72118853773721869</v>
      </c>
      <c r="C7008" s="4">
        <f t="shared" si="440"/>
        <v>30.420716138221866</v>
      </c>
      <c r="D7008" s="34">
        <f t="shared" si="441"/>
        <v>0.30592808153869805</v>
      </c>
    </row>
    <row r="7009" spans="1:4">
      <c r="A7009" s="7">
        <f t="shared" si="439"/>
        <v>3501</v>
      </c>
      <c r="B7009" s="4">
        <f t="shared" si="438"/>
        <v>0.72132204260059551</v>
      </c>
      <c r="C7009" s="4">
        <f t="shared" si="440"/>
        <v>30.436192294476626</v>
      </c>
      <c r="D7009" s="34">
        <f t="shared" si="441"/>
        <v>0.30602706752838993</v>
      </c>
    </row>
    <row r="7010" spans="1:4">
      <c r="A7010" s="7">
        <f t="shared" si="439"/>
        <v>3501.5</v>
      </c>
      <c r="B7010" s="4">
        <f t="shared" si="438"/>
        <v>0.72145555781934467</v>
      </c>
      <c r="C7010" s="4">
        <f t="shared" si="440"/>
        <v>30.451676073454287</v>
      </c>
      <c r="D7010" s="34">
        <f t="shared" si="441"/>
        <v>0.3061260891196167</v>
      </c>
    </row>
    <row r="7011" spans="1:4">
      <c r="A7011" s="7">
        <f t="shared" si="439"/>
        <v>3502</v>
      </c>
      <c r="B7011" s="4">
        <f t="shared" si="438"/>
        <v>0.72158908339426975</v>
      </c>
      <c r="C7011" s="4">
        <f t="shared" si="440"/>
        <v>30.467167478909406</v>
      </c>
      <c r="D7011" s="34">
        <f t="shared" si="441"/>
        <v>0.30622514632574921</v>
      </c>
    </row>
    <row r="7012" spans="1:4">
      <c r="A7012" s="7">
        <f t="shared" si="439"/>
        <v>3502.5</v>
      </c>
      <c r="B7012" s="4">
        <f t="shared" si="438"/>
        <v>0.72172261932617432</v>
      </c>
      <c r="C7012" s="4">
        <f t="shared" si="440"/>
        <v>30.482666514598332</v>
      </c>
      <c r="D7012" s="34">
        <f t="shared" si="441"/>
        <v>0.30632423916016305</v>
      </c>
    </row>
    <row r="7013" spans="1:4">
      <c r="A7013" s="7">
        <f t="shared" si="439"/>
        <v>3503</v>
      </c>
      <c r="B7013" s="4">
        <f t="shared" si="438"/>
        <v>0.72185616561586086</v>
      </c>
      <c r="C7013" s="4">
        <f t="shared" si="440"/>
        <v>30.498173184279366</v>
      </c>
      <c r="D7013" s="34">
        <f t="shared" si="441"/>
        <v>0.30642336763624028</v>
      </c>
    </row>
    <row r="7014" spans="1:4">
      <c r="A7014" s="7">
        <f t="shared" si="439"/>
        <v>3503.5</v>
      </c>
      <c r="B7014" s="4">
        <f t="shared" si="438"/>
        <v>0.72198972226413316</v>
      </c>
      <c r="C7014" s="4">
        <f t="shared" si="440"/>
        <v>30.513687491712545</v>
      </c>
      <c r="D7014" s="34">
        <f t="shared" si="441"/>
        <v>0.30652253176736666</v>
      </c>
    </row>
    <row r="7015" spans="1:4">
      <c r="A7015" s="7">
        <f t="shared" si="439"/>
        <v>3504</v>
      </c>
      <c r="B7015" s="4">
        <f t="shared" si="438"/>
        <v>0.72212328927179481</v>
      </c>
      <c r="C7015" s="4">
        <f t="shared" si="440"/>
        <v>30.529209440659855</v>
      </c>
      <c r="D7015" s="34">
        <f t="shared" si="441"/>
        <v>0.3066217315669339</v>
      </c>
    </row>
    <row r="7016" spans="1:4">
      <c r="A7016" s="7">
        <f t="shared" si="439"/>
        <v>3504.5</v>
      </c>
      <c r="B7016" s="4">
        <f t="shared" si="438"/>
        <v>0.72225686663964939</v>
      </c>
      <c r="C7016" s="4">
        <f t="shared" si="440"/>
        <v>30.544739034885087</v>
      </c>
      <c r="D7016" s="34">
        <f t="shared" si="441"/>
        <v>0.30672096704833873</v>
      </c>
    </row>
    <row r="7017" spans="1:4">
      <c r="A7017" s="7">
        <f t="shared" si="439"/>
        <v>3505</v>
      </c>
      <c r="B7017" s="4">
        <f t="shared" si="438"/>
        <v>0.72239045436850002</v>
      </c>
      <c r="C7017" s="4">
        <f t="shared" si="440"/>
        <v>30.560276278153893</v>
      </c>
      <c r="D7017" s="34">
        <f t="shared" si="441"/>
        <v>0.30682023822498317</v>
      </c>
    </row>
    <row r="7018" spans="1:4">
      <c r="A7018" s="7">
        <f t="shared" si="439"/>
        <v>3505.5</v>
      </c>
      <c r="B7018" s="4">
        <f t="shared" si="438"/>
        <v>0.72252405245915097</v>
      </c>
      <c r="C7018" s="4">
        <f t="shared" si="440"/>
        <v>30.575821174233774</v>
      </c>
      <c r="D7018" s="34">
        <f t="shared" si="441"/>
        <v>0.30691954511027392</v>
      </c>
    </row>
    <row r="7019" spans="1:4">
      <c r="A7019" s="7">
        <f t="shared" si="439"/>
        <v>3506</v>
      </c>
      <c r="B7019" s="4">
        <f t="shared" si="438"/>
        <v>0.7226576609124058</v>
      </c>
      <c r="C7019" s="4">
        <f t="shared" si="440"/>
        <v>30.591373726894101</v>
      </c>
      <c r="D7019" s="34">
        <f t="shared" si="441"/>
        <v>0.30701888771762331</v>
      </c>
    </row>
    <row r="7020" spans="1:4">
      <c r="A7020" s="7">
        <f t="shared" si="439"/>
        <v>3506.5</v>
      </c>
      <c r="B7020" s="4">
        <f t="shared" si="438"/>
        <v>0.72279127972906809</v>
      </c>
      <c r="C7020" s="4">
        <f t="shared" si="440"/>
        <v>30.606933939906089</v>
      </c>
      <c r="D7020" s="34">
        <f t="shared" si="441"/>
        <v>0.30711826606044873</v>
      </c>
    </row>
    <row r="7021" spans="1:4">
      <c r="A7021" s="7">
        <f t="shared" si="439"/>
        <v>3507</v>
      </c>
      <c r="B7021" s="4">
        <f t="shared" si="438"/>
        <v>0.72292490890994165</v>
      </c>
      <c r="C7021" s="4">
        <f t="shared" si="440"/>
        <v>30.622501817042821</v>
      </c>
      <c r="D7021" s="34">
        <f t="shared" si="441"/>
        <v>0.30721768015217277</v>
      </c>
    </row>
    <row r="7022" spans="1:4">
      <c r="A7022" s="7">
        <f t="shared" si="439"/>
        <v>3507.5</v>
      </c>
      <c r="B7022" s="4">
        <f t="shared" si="438"/>
        <v>0.72305854845583073</v>
      </c>
      <c r="C7022" s="4">
        <f t="shared" si="440"/>
        <v>30.638077362079226</v>
      </c>
      <c r="D7022" s="34">
        <f t="shared" si="441"/>
        <v>0.30731713000622302</v>
      </c>
    </row>
    <row r="7023" spans="1:4">
      <c r="A7023" s="7">
        <f t="shared" si="439"/>
        <v>3508</v>
      </c>
      <c r="B7023" s="4">
        <f t="shared" si="438"/>
        <v>0.72319219836753867</v>
      </c>
      <c r="C7023" s="4">
        <f t="shared" si="440"/>
        <v>30.653660578792106</v>
      </c>
      <c r="D7023" s="34">
        <f t="shared" si="441"/>
        <v>0.30741661563603262</v>
      </c>
    </row>
    <row r="7024" spans="1:4">
      <c r="A7024" s="7">
        <f t="shared" si="439"/>
        <v>3508.5</v>
      </c>
      <c r="B7024" s="4">
        <f t="shared" si="438"/>
        <v>0.7233258586458704</v>
      </c>
      <c r="C7024" s="4">
        <f t="shared" si="440"/>
        <v>30.669251470960113</v>
      </c>
      <c r="D7024" s="34">
        <f t="shared" si="441"/>
        <v>0.30751613705503927</v>
      </c>
    </row>
    <row r="7025" spans="1:4">
      <c r="A7025" s="7">
        <f t="shared" si="439"/>
        <v>3509</v>
      </c>
      <c r="B7025" s="4">
        <f t="shared" si="438"/>
        <v>0.72345952929162949</v>
      </c>
      <c r="C7025" s="4">
        <f t="shared" si="440"/>
        <v>30.684850042363767</v>
      </c>
      <c r="D7025" s="34">
        <f t="shared" si="441"/>
        <v>0.30761569427668656</v>
      </c>
    </row>
    <row r="7026" spans="1:4">
      <c r="A7026" s="7">
        <f t="shared" si="439"/>
        <v>3509.5</v>
      </c>
      <c r="B7026" s="4">
        <f t="shared" si="438"/>
        <v>0.72359321030561996</v>
      </c>
      <c r="C7026" s="4">
        <f t="shared" si="440"/>
        <v>30.70045629678544</v>
      </c>
      <c r="D7026" s="34">
        <f t="shared" si="441"/>
        <v>0.30771528731442277</v>
      </c>
    </row>
    <row r="7027" spans="1:4">
      <c r="A7027" s="7">
        <f t="shared" si="439"/>
        <v>3510</v>
      </c>
      <c r="B7027" s="4">
        <f t="shared" si="438"/>
        <v>0.72372690168864606</v>
      </c>
      <c r="C7027" s="4">
        <f t="shared" si="440"/>
        <v>30.716070238009365</v>
      </c>
      <c r="D7027" s="34">
        <f t="shared" si="441"/>
        <v>0.30781491618170154</v>
      </c>
    </row>
    <row r="7028" spans="1:4">
      <c r="A7028" s="7">
        <f t="shared" si="439"/>
        <v>3510.5</v>
      </c>
      <c r="B7028" s="4">
        <f t="shared" si="438"/>
        <v>0.72386060344151248</v>
      </c>
      <c r="C7028" s="4">
        <f t="shared" si="440"/>
        <v>30.731691869821692</v>
      </c>
      <c r="D7028" s="34">
        <f t="shared" si="441"/>
        <v>0.30791458089198193</v>
      </c>
    </row>
    <row r="7029" spans="1:4">
      <c r="A7029" s="7">
        <f t="shared" si="439"/>
        <v>3511</v>
      </c>
      <c r="B7029" s="4">
        <f t="shared" si="438"/>
        <v>0.72399431556502325</v>
      </c>
      <c r="C7029" s="4">
        <f t="shared" si="440"/>
        <v>30.747321196010329</v>
      </c>
      <c r="D7029" s="34">
        <f t="shared" si="441"/>
        <v>0.30801428145872745</v>
      </c>
    </row>
    <row r="7030" spans="1:4">
      <c r="A7030" s="7">
        <f t="shared" si="439"/>
        <v>3511.5</v>
      </c>
      <c r="B7030" s="4">
        <f t="shared" si="438"/>
        <v>0.72412803805998238</v>
      </c>
      <c r="C7030" s="4">
        <f t="shared" si="440"/>
        <v>30.762958220365174</v>
      </c>
      <c r="D7030" s="34">
        <f t="shared" si="441"/>
        <v>0.30811401789540804</v>
      </c>
    </row>
    <row r="7031" spans="1:4">
      <c r="A7031" s="7">
        <f t="shared" si="439"/>
        <v>3512</v>
      </c>
      <c r="B7031" s="4">
        <f t="shared" si="438"/>
        <v>0.72426177092719524</v>
      </c>
      <c r="C7031" s="4">
        <f t="shared" si="440"/>
        <v>30.778602946677868</v>
      </c>
      <c r="D7031" s="34">
        <f t="shared" si="441"/>
        <v>0.30821379021549716</v>
      </c>
    </row>
    <row r="7032" spans="1:4">
      <c r="A7032" s="7">
        <f t="shared" si="439"/>
        <v>3512.5</v>
      </c>
      <c r="B7032" s="4">
        <f t="shared" si="438"/>
        <v>0.72439551416746606</v>
      </c>
      <c r="C7032" s="4">
        <f t="shared" si="440"/>
        <v>30.794255378742029</v>
      </c>
      <c r="D7032" s="34">
        <f t="shared" si="441"/>
        <v>0.30831359843247502</v>
      </c>
    </row>
    <row r="7033" spans="1:4">
      <c r="A7033" s="7">
        <f t="shared" si="439"/>
        <v>3513</v>
      </c>
      <c r="B7033" s="4">
        <f t="shared" si="438"/>
        <v>0.72452926778159865</v>
      </c>
      <c r="C7033" s="4">
        <f t="shared" si="440"/>
        <v>30.809915520353083</v>
      </c>
      <c r="D7033" s="34">
        <f t="shared" si="441"/>
        <v>0.30841344255982656</v>
      </c>
    </row>
    <row r="7034" spans="1:4">
      <c r="A7034" s="7">
        <f t="shared" si="439"/>
        <v>3513.5</v>
      </c>
      <c r="B7034" s="4">
        <f t="shared" si="438"/>
        <v>0.72466303177039859</v>
      </c>
      <c r="C7034" s="4">
        <f t="shared" si="440"/>
        <v>30.825583375308334</v>
      </c>
      <c r="D7034" s="34">
        <f t="shared" si="441"/>
        <v>0.30851332261104131</v>
      </c>
    </row>
    <row r="7035" spans="1:4">
      <c r="A7035" s="7">
        <f t="shared" si="439"/>
        <v>3514</v>
      </c>
      <c r="B7035" s="4">
        <f t="shared" si="438"/>
        <v>0.72479680613467035</v>
      </c>
      <c r="C7035" s="4">
        <f t="shared" si="440"/>
        <v>30.841258947406974</v>
      </c>
      <c r="D7035" s="34">
        <f t="shared" si="441"/>
        <v>0.30861323859961465</v>
      </c>
    </row>
    <row r="7036" spans="1:4">
      <c r="A7036" s="7">
        <f t="shared" si="439"/>
        <v>3514.5</v>
      </c>
      <c r="B7036" s="4">
        <f t="shared" si="438"/>
        <v>0.72493059087521861</v>
      </c>
      <c r="C7036" s="4">
        <f t="shared" si="440"/>
        <v>30.856942240450017</v>
      </c>
      <c r="D7036" s="34">
        <f t="shared" si="441"/>
        <v>0.30871319053904683</v>
      </c>
    </row>
    <row r="7037" spans="1:4">
      <c r="A7037" s="7">
        <f t="shared" si="439"/>
        <v>3515</v>
      </c>
      <c r="B7037" s="4">
        <f t="shared" si="438"/>
        <v>0.72506438599284806</v>
      </c>
      <c r="C7037" s="4">
        <f t="shared" si="440"/>
        <v>30.872633258240437</v>
      </c>
      <c r="D7037" s="34">
        <f t="shared" si="441"/>
        <v>0.30881317844284389</v>
      </c>
    </row>
    <row r="7038" spans="1:4">
      <c r="A7038" s="7">
        <f t="shared" si="439"/>
        <v>3515.5</v>
      </c>
      <c r="B7038" s="4">
        <f t="shared" si="438"/>
        <v>0.72519819148836429</v>
      </c>
      <c r="C7038" s="4">
        <f t="shared" si="440"/>
        <v>30.888332004582974</v>
      </c>
      <c r="D7038" s="34">
        <f t="shared" si="441"/>
        <v>0.3089132023245158</v>
      </c>
    </row>
    <row r="7039" spans="1:4">
      <c r="A7039" s="7">
        <f t="shared" si="439"/>
        <v>3516</v>
      </c>
      <c r="B7039" s="4">
        <f t="shared" si="438"/>
        <v>0.72533200736257131</v>
      </c>
      <c r="C7039" s="4">
        <f t="shared" si="440"/>
        <v>30.904038483284339</v>
      </c>
      <c r="D7039" s="34">
        <f t="shared" si="441"/>
        <v>0.30901326219757946</v>
      </c>
    </row>
    <row r="7040" spans="1:4">
      <c r="A7040" s="7">
        <f t="shared" si="439"/>
        <v>3516.5</v>
      </c>
      <c r="B7040" s="4">
        <f t="shared" si="438"/>
        <v>0.72546583361627448</v>
      </c>
      <c r="C7040" s="4">
        <f t="shared" si="440"/>
        <v>30.919752698153065</v>
      </c>
      <c r="D7040" s="34">
        <f t="shared" si="441"/>
        <v>0.30911335807555584</v>
      </c>
    </row>
    <row r="7041" spans="1:4">
      <c r="A7041" s="7">
        <f t="shared" si="439"/>
        <v>3517</v>
      </c>
      <c r="B7041" s="4">
        <f t="shared" si="438"/>
        <v>0.72559967025027938</v>
      </c>
      <c r="C7041" s="4">
        <f t="shared" si="440"/>
        <v>30.93547465299957</v>
      </c>
      <c r="D7041" s="34">
        <f t="shared" si="441"/>
        <v>0.30921348997197112</v>
      </c>
    </row>
    <row r="7042" spans="1:4">
      <c r="A7042" s="7">
        <f t="shared" si="439"/>
        <v>3517.5</v>
      </c>
      <c r="B7042" s="4">
        <f t="shared" si="438"/>
        <v>0.72573351726539048</v>
      </c>
      <c r="C7042" s="4">
        <f t="shared" si="440"/>
        <v>30.95120435163615</v>
      </c>
      <c r="D7042" s="34">
        <f t="shared" si="441"/>
        <v>0.30931365790035725</v>
      </c>
    </row>
    <row r="7043" spans="1:4">
      <c r="A7043" s="7">
        <f t="shared" si="439"/>
        <v>3518</v>
      </c>
      <c r="B7043" s="4">
        <f t="shared" si="438"/>
        <v>0.72586737466241336</v>
      </c>
      <c r="C7043" s="4">
        <f t="shared" si="440"/>
        <v>30.966941797876984</v>
      </c>
      <c r="D7043" s="34">
        <f t="shared" si="441"/>
        <v>0.30941386187425102</v>
      </c>
    </row>
    <row r="7044" spans="1:4">
      <c r="A7044" s="7">
        <f t="shared" si="439"/>
        <v>3518.5</v>
      </c>
      <c r="B7044" s="4">
        <f t="shared" si="438"/>
        <v>0.72600124244215336</v>
      </c>
      <c r="C7044" s="4">
        <f t="shared" si="440"/>
        <v>30.982686995538106</v>
      </c>
      <c r="D7044" s="34">
        <f t="shared" si="441"/>
        <v>0.30951410190719431</v>
      </c>
    </row>
    <row r="7045" spans="1:4">
      <c r="A7045" s="7">
        <f t="shared" si="439"/>
        <v>3519</v>
      </c>
      <c r="B7045" s="4">
        <f t="shared" si="438"/>
        <v>0.72613512060541585</v>
      </c>
      <c r="C7045" s="4">
        <f t="shared" si="440"/>
        <v>30.998439948437497</v>
      </c>
      <c r="D7045" s="34">
        <f t="shared" si="441"/>
        <v>0.30961437801273484</v>
      </c>
    </row>
    <row r="7046" spans="1:4">
      <c r="A7046" s="7">
        <f t="shared" si="439"/>
        <v>3519.5</v>
      </c>
      <c r="B7046" s="4">
        <f t="shared" si="438"/>
        <v>0.72626900915300574</v>
      </c>
      <c r="C7046" s="4">
        <f t="shared" si="440"/>
        <v>31.014200660394927</v>
      </c>
      <c r="D7046" s="34">
        <f t="shared" si="441"/>
        <v>0.3097146902044251</v>
      </c>
    </row>
    <row r="7047" spans="1:4">
      <c r="A7047" s="7">
        <f t="shared" si="439"/>
        <v>3520</v>
      </c>
      <c r="B7047" s="4">
        <f t="shared" si="438"/>
        <v>0.72640290808572905</v>
      </c>
      <c r="C7047" s="4">
        <f t="shared" si="440"/>
        <v>31.029969135232101</v>
      </c>
      <c r="D7047" s="34">
        <f t="shared" si="441"/>
        <v>0.30981503849582254</v>
      </c>
    </row>
    <row r="7048" spans="1:4">
      <c r="A7048" s="7">
        <f t="shared" si="439"/>
        <v>3520.5</v>
      </c>
      <c r="B7048" s="4">
        <f t="shared" si="438"/>
        <v>0.72653681740439113</v>
      </c>
      <c r="C7048" s="4">
        <f t="shared" si="440"/>
        <v>31.045745376772601</v>
      </c>
      <c r="D7048" s="34">
        <f t="shared" si="441"/>
        <v>0.3099154229004904</v>
      </c>
    </row>
    <row r="7049" spans="1:4">
      <c r="A7049" s="7">
        <f t="shared" si="439"/>
        <v>3521</v>
      </c>
      <c r="B7049" s="4">
        <f t="shared" si="438"/>
        <v>0.72667073710979757</v>
      </c>
      <c r="C7049" s="4">
        <f t="shared" si="440"/>
        <v>31.061529388841883</v>
      </c>
      <c r="D7049" s="34">
        <f t="shared" si="441"/>
        <v>0.3100158434319969</v>
      </c>
    </row>
    <row r="7050" spans="1:4">
      <c r="A7050" s="7">
        <f t="shared" si="439"/>
        <v>3521.5</v>
      </c>
      <c r="B7050" s="4">
        <f t="shared" ref="B7050:B7113" si="442">(EXP($B$3*A7050*10^6))-1</f>
        <v>0.72680466720275372</v>
      </c>
      <c r="C7050" s="4">
        <f t="shared" si="440"/>
        <v>31.077321175267301</v>
      </c>
      <c r="D7050" s="34">
        <f t="shared" si="441"/>
        <v>0.31011630010391561</v>
      </c>
    </row>
    <row r="7051" spans="1:4">
      <c r="A7051" s="7">
        <f t="shared" si="439"/>
        <v>3522</v>
      </c>
      <c r="B7051" s="4">
        <f t="shared" si="442"/>
        <v>0.72693860768406604</v>
      </c>
      <c r="C7051" s="4">
        <f t="shared" si="440"/>
        <v>31.09312073987806</v>
      </c>
      <c r="D7051" s="34">
        <f t="shared" si="441"/>
        <v>0.31021679292982474</v>
      </c>
    </row>
    <row r="7052" spans="1:4">
      <c r="A7052" s="7">
        <f t="shared" si="439"/>
        <v>3522.5</v>
      </c>
      <c r="B7052" s="4">
        <f t="shared" si="442"/>
        <v>0.72707255855453967</v>
      </c>
      <c r="C7052" s="4">
        <f t="shared" si="440"/>
        <v>31.108928086505323</v>
      </c>
      <c r="D7052" s="34">
        <f t="shared" si="441"/>
        <v>0.31031732192330896</v>
      </c>
    </row>
    <row r="7053" spans="1:4">
      <c r="A7053" s="7">
        <f t="shared" si="439"/>
        <v>3523</v>
      </c>
      <c r="B7053" s="4">
        <f t="shared" si="442"/>
        <v>0.72720651981498041</v>
      </c>
      <c r="C7053" s="4">
        <f t="shared" si="440"/>
        <v>31.124743218982033</v>
      </c>
      <c r="D7053" s="34">
        <f t="shared" si="441"/>
        <v>0.31041788709795687</v>
      </c>
    </row>
    <row r="7054" spans="1:4">
      <c r="A7054" s="7">
        <f t="shared" ref="A7054:A7117" si="443">A7053+0.5</f>
        <v>3523.5</v>
      </c>
      <c r="B7054" s="4">
        <f t="shared" si="442"/>
        <v>0.72734049146619451</v>
      </c>
      <c r="C7054" s="4">
        <f t="shared" ref="C7054:C7117" si="444">(EXP($B$4*A7054*10^6))-1</f>
        <v>31.140566141143147</v>
      </c>
      <c r="D7054" s="34">
        <f t="shared" ref="D7054:D7117" si="445">(1/137.88)*(C7054/B7054)</f>
        <v>0.31051848846736341</v>
      </c>
    </row>
    <row r="7055" spans="1:4">
      <c r="A7055" s="7">
        <f t="shared" si="443"/>
        <v>3524</v>
      </c>
      <c r="B7055" s="4">
        <f t="shared" si="442"/>
        <v>0.72747447350898775</v>
      </c>
      <c r="C7055" s="4">
        <f t="shared" si="444"/>
        <v>31.156396856825381</v>
      </c>
      <c r="D7055" s="34">
        <f t="shared" si="445"/>
        <v>0.3106191260451277</v>
      </c>
    </row>
    <row r="7056" spans="1:4">
      <c r="A7056" s="7">
        <f t="shared" si="443"/>
        <v>3524.5</v>
      </c>
      <c r="B7056" s="4">
        <f t="shared" si="442"/>
        <v>0.72760846594416595</v>
      </c>
      <c r="C7056" s="4">
        <f t="shared" si="444"/>
        <v>31.172235369867451</v>
      </c>
      <c r="D7056" s="34">
        <f t="shared" si="445"/>
        <v>0.31071979984485515</v>
      </c>
    </row>
    <row r="7057" spans="1:4">
      <c r="A7057" s="7">
        <f t="shared" si="443"/>
        <v>3525</v>
      </c>
      <c r="B7057" s="4">
        <f t="shared" si="442"/>
        <v>0.72774246877253579</v>
      </c>
      <c r="C7057" s="4">
        <f t="shared" si="444"/>
        <v>31.188081684109903</v>
      </c>
      <c r="D7057" s="34">
        <f t="shared" si="445"/>
        <v>0.31082050988015558</v>
      </c>
    </row>
    <row r="7058" spans="1:4">
      <c r="A7058" s="7">
        <f t="shared" si="443"/>
        <v>3525.5</v>
      </c>
      <c r="B7058" s="4">
        <f t="shared" si="442"/>
        <v>0.72787648199490329</v>
      </c>
      <c r="C7058" s="4">
        <f t="shared" si="444"/>
        <v>31.203935803395183</v>
      </c>
      <c r="D7058" s="34">
        <f t="shared" si="445"/>
        <v>0.31092125616464439</v>
      </c>
    </row>
    <row r="7059" spans="1:4">
      <c r="A7059" s="7">
        <f t="shared" si="443"/>
        <v>3526</v>
      </c>
      <c r="B7059" s="4">
        <f t="shared" si="442"/>
        <v>0.72801050561207425</v>
      </c>
      <c r="C7059" s="4">
        <f t="shared" si="444"/>
        <v>31.219797731567652</v>
      </c>
      <c r="D7059" s="34">
        <f t="shared" si="445"/>
        <v>0.31102203871194251</v>
      </c>
    </row>
    <row r="7060" spans="1:4">
      <c r="A7060" s="7">
        <f t="shared" si="443"/>
        <v>3526.5</v>
      </c>
      <c r="B7060" s="4">
        <f t="shared" si="442"/>
        <v>0.72814453962485515</v>
      </c>
      <c r="C7060" s="4">
        <f t="shared" si="444"/>
        <v>31.235667472473516</v>
      </c>
      <c r="D7060" s="34">
        <f t="shared" si="445"/>
        <v>0.31112285753567548</v>
      </c>
    </row>
    <row r="7061" spans="1:4">
      <c r="A7061" s="7">
        <f t="shared" si="443"/>
        <v>3527</v>
      </c>
      <c r="B7061" s="4">
        <f t="shared" si="442"/>
        <v>0.72827858403405221</v>
      </c>
      <c r="C7061" s="4">
        <f t="shared" si="444"/>
        <v>31.251545029960944</v>
      </c>
      <c r="D7061" s="34">
        <f t="shared" si="445"/>
        <v>0.3112237126494749</v>
      </c>
    </row>
    <row r="7062" spans="1:4">
      <c r="A7062" s="7">
        <f t="shared" si="443"/>
        <v>3527.5</v>
      </c>
      <c r="B7062" s="4">
        <f t="shared" si="442"/>
        <v>0.72841263884047214</v>
      </c>
      <c r="C7062" s="4">
        <f t="shared" si="444"/>
        <v>31.267430407879928</v>
      </c>
      <c r="D7062" s="34">
        <f t="shared" si="445"/>
        <v>0.31132460406697671</v>
      </c>
    </row>
    <row r="7063" spans="1:4">
      <c r="A7063" s="7">
        <f t="shared" si="443"/>
        <v>3528</v>
      </c>
      <c r="B7063" s="4">
        <f t="shared" si="442"/>
        <v>0.72854670404492117</v>
      </c>
      <c r="C7063" s="4">
        <f t="shared" si="444"/>
        <v>31.283323610082427</v>
      </c>
      <c r="D7063" s="34">
        <f t="shared" si="445"/>
        <v>0.31142553180182303</v>
      </c>
    </row>
    <row r="7064" spans="1:4">
      <c r="A7064" s="7">
        <f t="shared" si="443"/>
        <v>3528.5</v>
      </c>
      <c r="B7064" s="4">
        <f t="shared" si="442"/>
        <v>0.72868077964820621</v>
      </c>
      <c r="C7064" s="4">
        <f t="shared" si="444"/>
        <v>31.299224640422246</v>
      </c>
      <c r="D7064" s="34">
        <f t="shared" si="445"/>
        <v>0.31152649586766051</v>
      </c>
    </row>
    <row r="7065" spans="1:4">
      <c r="A7065" s="7">
        <f t="shared" si="443"/>
        <v>3529</v>
      </c>
      <c r="B7065" s="4">
        <f t="shared" si="442"/>
        <v>0.72881486565113329</v>
      </c>
      <c r="C7065" s="4">
        <f t="shared" si="444"/>
        <v>31.315133502755103</v>
      </c>
      <c r="D7065" s="34">
        <f t="shared" si="445"/>
        <v>0.31162749627814157</v>
      </c>
    </row>
    <row r="7066" spans="1:4">
      <c r="A7066" s="7">
        <f t="shared" si="443"/>
        <v>3529.5</v>
      </c>
      <c r="B7066" s="4">
        <f t="shared" si="442"/>
        <v>0.7289489620545091</v>
      </c>
      <c r="C7066" s="4">
        <f t="shared" si="444"/>
        <v>31.33105020093862</v>
      </c>
      <c r="D7066" s="34">
        <f t="shared" si="445"/>
        <v>0.31172853304692361</v>
      </c>
    </row>
    <row r="7067" spans="1:4">
      <c r="A7067" s="7">
        <f t="shared" si="443"/>
        <v>3530</v>
      </c>
      <c r="B7067" s="4">
        <f t="shared" si="442"/>
        <v>0.72908306885914076</v>
      </c>
      <c r="C7067" s="4">
        <f t="shared" si="444"/>
        <v>31.346974738832323</v>
      </c>
      <c r="D7067" s="34">
        <f t="shared" si="445"/>
        <v>0.31182960618766942</v>
      </c>
    </row>
    <row r="7068" spans="1:4">
      <c r="A7068" s="7">
        <f t="shared" si="443"/>
        <v>3530.5</v>
      </c>
      <c r="B7068" s="4">
        <f t="shared" si="442"/>
        <v>0.72921718606583474</v>
      </c>
      <c r="C7068" s="4">
        <f t="shared" si="444"/>
        <v>31.362907120297606</v>
      </c>
      <c r="D7068" s="34">
        <f t="shared" si="445"/>
        <v>0.31193071571404674</v>
      </c>
    </row>
    <row r="7069" spans="1:4">
      <c r="A7069" s="7">
        <f t="shared" si="443"/>
        <v>3531</v>
      </c>
      <c r="B7069" s="4">
        <f t="shared" si="442"/>
        <v>0.72935131367539796</v>
      </c>
      <c r="C7069" s="4">
        <f t="shared" si="444"/>
        <v>31.378847349197841</v>
      </c>
      <c r="D7069" s="34">
        <f t="shared" si="445"/>
        <v>0.31203186163972946</v>
      </c>
    </row>
    <row r="7070" spans="1:4">
      <c r="A7070" s="7">
        <f t="shared" si="443"/>
        <v>3531.5</v>
      </c>
      <c r="B7070" s="4">
        <f t="shared" si="442"/>
        <v>0.72948545168863754</v>
      </c>
      <c r="C7070" s="4">
        <f t="shared" si="444"/>
        <v>31.394795429398201</v>
      </c>
      <c r="D7070" s="34">
        <f t="shared" si="445"/>
        <v>0.31213304397839547</v>
      </c>
    </row>
    <row r="7071" spans="1:4">
      <c r="A7071" s="7">
        <f t="shared" si="443"/>
        <v>3532</v>
      </c>
      <c r="B7071" s="4">
        <f t="shared" si="442"/>
        <v>0.7296196001063604</v>
      </c>
      <c r="C7071" s="4">
        <f t="shared" si="444"/>
        <v>31.410751364765844</v>
      </c>
      <c r="D7071" s="34">
        <f t="shared" si="445"/>
        <v>0.3122342627437289</v>
      </c>
    </row>
    <row r="7072" spans="1:4">
      <c r="A7072" s="7">
        <f t="shared" si="443"/>
        <v>3532.5</v>
      </c>
      <c r="B7072" s="4">
        <f t="shared" si="442"/>
        <v>0.729753758929373</v>
      </c>
      <c r="C7072" s="4">
        <f t="shared" si="444"/>
        <v>31.426715159169788</v>
      </c>
      <c r="D7072" s="34">
        <f t="shared" si="445"/>
        <v>0.31233551794941899</v>
      </c>
    </row>
    <row r="7073" spans="1:4">
      <c r="A7073" s="7">
        <f t="shared" si="443"/>
        <v>3533</v>
      </c>
      <c r="B7073" s="4">
        <f t="shared" si="442"/>
        <v>0.72988792815848313</v>
      </c>
      <c r="C7073" s="4">
        <f t="shared" si="444"/>
        <v>31.442686816480986</v>
      </c>
      <c r="D7073" s="34">
        <f t="shared" si="445"/>
        <v>0.31243680960915993</v>
      </c>
    </row>
    <row r="7074" spans="1:4">
      <c r="A7074" s="7">
        <f t="shared" si="443"/>
        <v>3533.5</v>
      </c>
      <c r="B7074" s="4">
        <f t="shared" si="442"/>
        <v>0.73002210779449772</v>
      </c>
      <c r="C7074" s="4">
        <f t="shared" si="444"/>
        <v>31.458666340572272</v>
      </c>
      <c r="D7074" s="34">
        <f t="shared" si="445"/>
        <v>0.31253813773665146</v>
      </c>
    </row>
    <row r="7075" spans="1:4">
      <c r="A7075" s="7">
        <f t="shared" si="443"/>
        <v>3534</v>
      </c>
      <c r="B7075" s="4">
        <f t="shared" si="442"/>
        <v>0.73015629783822411</v>
      </c>
      <c r="C7075" s="4">
        <f t="shared" si="444"/>
        <v>31.474653735318384</v>
      </c>
      <c r="D7075" s="34">
        <f t="shared" si="445"/>
        <v>0.31263950234559829</v>
      </c>
    </row>
    <row r="7076" spans="1:4">
      <c r="A7076" s="7">
        <f t="shared" si="443"/>
        <v>3534.5</v>
      </c>
      <c r="B7076" s="4">
        <f t="shared" si="442"/>
        <v>0.73029049829046899</v>
      </c>
      <c r="C7076" s="4">
        <f t="shared" si="444"/>
        <v>31.490649004596037</v>
      </c>
      <c r="D7076" s="34">
        <f t="shared" si="445"/>
        <v>0.3127409034497115</v>
      </c>
    </row>
    <row r="7077" spans="1:4">
      <c r="A7077" s="7">
        <f t="shared" si="443"/>
        <v>3535</v>
      </c>
      <c r="B7077" s="4">
        <f t="shared" si="442"/>
        <v>0.73042470915204039</v>
      </c>
      <c r="C7077" s="4">
        <f t="shared" si="444"/>
        <v>31.506652152283735</v>
      </c>
      <c r="D7077" s="34">
        <f t="shared" si="445"/>
        <v>0.31284234106270553</v>
      </c>
    </row>
    <row r="7078" spans="1:4">
      <c r="A7078" s="7">
        <f t="shared" si="443"/>
        <v>3535.5</v>
      </c>
      <c r="B7078" s="4">
        <f t="shared" si="442"/>
        <v>0.73055893042374542</v>
      </c>
      <c r="C7078" s="4">
        <f t="shared" si="444"/>
        <v>31.522663182262029</v>
      </c>
      <c r="D7078" s="34">
        <f t="shared" si="445"/>
        <v>0.31294381519830222</v>
      </c>
    </row>
    <row r="7079" spans="1:4">
      <c r="A7079" s="7">
        <f t="shared" si="443"/>
        <v>3536</v>
      </c>
      <c r="B7079" s="4">
        <f t="shared" si="442"/>
        <v>0.73069316210639146</v>
      </c>
      <c r="C7079" s="4">
        <f t="shared" si="444"/>
        <v>31.53868209841324</v>
      </c>
      <c r="D7079" s="34">
        <f t="shared" si="445"/>
        <v>0.31304532587022682</v>
      </c>
    </row>
    <row r="7080" spans="1:4">
      <c r="A7080" s="7">
        <f t="shared" si="443"/>
        <v>3536.5</v>
      </c>
      <c r="B7080" s="4">
        <f t="shared" si="442"/>
        <v>0.73082740420078629</v>
      </c>
      <c r="C7080" s="4">
        <f t="shared" si="444"/>
        <v>31.554708904621727</v>
      </c>
      <c r="D7080" s="34">
        <f t="shared" si="445"/>
        <v>0.31314687309221134</v>
      </c>
    </row>
    <row r="7081" spans="1:4">
      <c r="A7081" s="7">
        <f t="shared" si="443"/>
        <v>3537</v>
      </c>
      <c r="B7081" s="4">
        <f t="shared" si="442"/>
        <v>0.73096165670773749</v>
      </c>
      <c r="C7081" s="4">
        <f t="shared" si="444"/>
        <v>31.570743604773696</v>
      </c>
      <c r="D7081" s="34">
        <f t="shared" si="445"/>
        <v>0.31324845687799235</v>
      </c>
    </row>
    <row r="7082" spans="1:4">
      <c r="A7082" s="7">
        <f t="shared" si="443"/>
        <v>3537.5</v>
      </c>
      <c r="B7082" s="4">
        <f t="shared" si="442"/>
        <v>0.7310959196280522</v>
      </c>
      <c r="C7082" s="4">
        <f t="shared" si="444"/>
        <v>31.586786202757253</v>
      </c>
      <c r="D7082" s="34">
        <f t="shared" si="445"/>
        <v>0.31335007724131175</v>
      </c>
    </row>
    <row r="7083" spans="1:4">
      <c r="A7083" s="7">
        <f t="shared" si="443"/>
        <v>3538</v>
      </c>
      <c r="B7083" s="4">
        <f t="shared" si="442"/>
        <v>0.73123019296253888</v>
      </c>
      <c r="C7083" s="4">
        <f t="shared" si="444"/>
        <v>31.602836702462483</v>
      </c>
      <c r="D7083" s="34">
        <f t="shared" si="445"/>
        <v>0.31345173419591693</v>
      </c>
    </row>
    <row r="7084" spans="1:4">
      <c r="A7084" s="7">
        <f t="shared" si="443"/>
        <v>3538.5</v>
      </c>
      <c r="B7084" s="4">
        <f t="shared" si="442"/>
        <v>0.73136447671200511</v>
      </c>
      <c r="C7084" s="4">
        <f t="shared" si="444"/>
        <v>31.618895107781313</v>
      </c>
      <c r="D7084" s="34">
        <f t="shared" si="445"/>
        <v>0.31355342775556028</v>
      </c>
    </row>
    <row r="7085" spans="1:4">
      <c r="A7085" s="7">
        <f t="shared" si="443"/>
        <v>3539</v>
      </c>
      <c r="B7085" s="4">
        <f t="shared" si="442"/>
        <v>0.73149877087725823</v>
      </c>
      <c r="C7085" s="4">
        <f t="shared" si="444"/>
        <v>31.634961422607653</v>
      </c>
      <c r="D7085" s="34">
        <f t="shared" si="445"/>
        <v>0.31365515793400023</v>
      </c>
    </row>
    <row r="7086" spans="1:4">
      <c r="A7086" s="7">
        <f t="shared" si="443"/>
        <v>3539.5</v>
      </c>
      <c r="B7086" s="4">
        <f t="shared" si="442"/>
        <v>0.7316330754591065</v>
      </c>
      <c r="C7086" s="4">
        <f t="shared" si="444"/>
        <v>31.651035650837287</v>
      </c>
      <c r="D7086" s="34">
        <f t="shared" si="445"/>
        <v>0.31375692474499961</v>
      </c>
    </row>
    <row r="7087" spans="1:4">
      <c r="A7087" s="7">
        <f t="shared" si="443"/>
        <v>3540</v>
      </c>
      <c r="B7087" s="4">
        <f t="shared" si="442"/>
        <v>0.73176739045835815</v>
      </c>
      <c r="C7087" s="4">
        <f t="shared" si="444"/>
        <v>31.66711779636794</v>
      </c>
      <c r="D7087" s="34">
        <f t="shared" si="445"/>
        <v>0.31385872820232708</v>
      </c>
    </row>
    <row r="7088" spans="1:4">
      <c r="A7088" s="7">
        <f t="shared" si="443"/>
        <v>3540.5</v>
      </c>
      <c r="B7088" s="4">
        <f t="shared" si="442"/>
        <v>0.73190171587582076</v>
      </c>
      <c r="C7088" s="4">
        <f t="shared" si="444"/>
        <v>31.683207863099241</v>
      </c>
      <c r="D7088" s="34">
        <f t="shared" si="445"/>
        <v>0.31396056831975644</v>
      </c>
    </row>
    <row r="7089" spans="1:4">
      <c r="A7089" s="7">
        <f t="shared" si="443"/>
        <v>3541</v>
      </c>
      <c r="B7089" s="4">
        <f t="shared" si="442"/>
        <v>0.73203605171230257</v>
      </c>
      <c r="C7089" s="4">
        <f t="shared" si="444"/>
        <v>31.699305854932753</v>
      </c>
      <c r="D7089" s="34">
        <f t="shared" si="445"/>
        <v>0.31406244511106707</v>
      </c>
    </row>
    <row r="7090" spans="1:4">
      <c r="A7090" s="7">
        <f t="shared" si="443"/>
        <v>3541.5</v>
      </c>
      <c r="B7090" s="4">
        <f t="shared" si="442"/>
        <v>0.73217039796861205</v>
      </c>
      <c r="C7090" s="4">
        <f t="shared" si="444"/>
        <v>31.715411775771955</v>
      </c>
      <c r="D7090" s="34">
        <f t="shared" si="445"/>
        <v>0.31416435859004299</v>
      </c>
    </row>
    <row r="7091" spans="1:4">
      <c r="A7091" s="7">
        <f t="shared" si="443"/>
        <v>3542</v>
      </c>
      <c r="B7091" s="4">
        <f t="shared" si="442"/>
        <v>0.73230475464555722</v>
      </c>
      <c r="C7091" s="4">
        <f t="shared" si="444"/>
        <v>31.731525629522245</v>
      </c>
      <c r="D7091" s="34">
        <f t="shared" si="445"/>
        <v>0.31426630877047435</v>
      </c>
    </row>
    <row r="7092" spans="1:4">
      <c r="A7092" s="7">
        <f t="shared" si="443"/>
        <v>3542.5</v>
      </c>
      <c r="B7092" s="4">
        <f t="shared" si="442"/>
        <v>0.73243912174394588</v>
      </c>
      <c r="C7092" s="4">
        <f t="shared" si="444"/>
        <v>31.747647420090935</v>
      </c>
      <c r="D7092" s="34">
        <f t="shared" si="445"/>
        <v>0.31436829566615621</v>
      </c>
    </row>
    <row r="7093" spans="1:4">
      <c r="A7093" s="7">
        <f t="shared" si="443"/>
        <v>3543</v>
      </c>
      <c r="B7093" s="4">
        <f t="shared" si="442"/>
        <v>0.73257349926458692</v>
      </c>
      <c r="C7093" s="4">
        <f t="shared" si="444"/>
        <v>31.763777151387323</v>
      </c>
      <c r="D7093" s="34">
        <f t="shared" si="445"/>
        <v>0.31447031929088926</v>
      </c>
    </row>
    <row r="7094" spans="1:4">
      <c r="A7094" s="7">
        <f t="shared" si="443"/>
        <v>3543.5</v>
      </c>
      <c r="B7094" s="4">
        <f t="shared" si="442"/>
        <v>0.73270788720828883</v>
      </c>
      <c r="C7094" s="4">
        <f t="shared" si="444"/>
        <v>31.779914827322543</v>
      </c>
      <c r="D7094" s="34">
        <f t="shared" si="445"/>
        <v>0.31457237965847884</v>
      </c>
    </row>
    <row r="7095" spans="1:4">
      <c r="A7095" s="7">
        <f t="shared" si="443"/>
        <v>3544</v>
      </c>
      <c r="B7095" s="4">
        <f t="shared" si="442"/>
        <v>0.73284228557585962</v>
      </c>
      <c r="C7095" s="4">
        <f t="shared" si="444"/>
        <v>31.796060451809701</v>
      </c>
      <c r="D7095" s="34">
        <f t="shared" si="445"/>
        <v>0.31467447678273619</v>
      </c>
    </row>
    <row r="7096" spans="1:4">
      <c r="A7096" s="7">
        <f t="shared" si="443"/>
        <v>3544.5</v>
      </c>
      <c r="B7096" s="4">
        <f t="shared" si="442"/>
        <v>0.73297669436810819</v>
      </c>
      <c r="C7096" s="4">
        <f t="shared" si="444"/>
        <v>31.81221402876384</v>
      </c>
      <c r="D7096" s="34">
        <f t="shared" si="445"/>
        <v>0.31477661067747775</v>
      </c>
    </row>
    <row r="7097" spans="1:4">
      <c r="A7097" s="7">
        <f t="shared" si="443"/>
        <v>3545</v>
      </c>
      <c r="B7097" s="4">
        <f t="shared" si="442"/>
        <v>0.73311111358584324</v>
      </c>
      <c r="C7097" s="4">
        <f t="shared" si="444"/>
        <v>31.828375562101904</v>
      </c>
      <c r="D7097" s="34">
        <f t="shared" si="445"/>
        <v>0.31487878135652514</v>
      </c>
    </row>
    <row r="7098" spans="1:4">
      <c r="A7098" s="7">
        <f t="shared" si="443"/>
        <v>3545.5</v>
      </c>
      <c r="B7098" s="4">
        <f t="shared" si="442"/>
        <v>0.73324554322987301</v>
      </c>
      <c r="C7098" s="4">
        <f t="shared" si="444"/>
        <v>31.844545055742792</v>
      </c>
      <c r="D7098" s="34">
        <f t="shared" si="445"/>
        <v>0.31498098883370573</v>
      </c>
    </row>
    <row r="7099" spans="1:4">
      <c r="A7099" s="7">
        <f t="shared" si="443"/>
        <v>3546</v>
      </c>
      <c r="B7099" s="4">
        <f t="shared" si="442"/>
        <v>0.73337998330100618</v>
      </c>
      <c r="C7099" s="4">
        <f t="shared" si="444"/>
        <v>31.8607225136073</v>
      </c>
      <c r="D7099" s="34">
        <f t="shared" si="445"/>
        <v>0.31508323312285164</v>
      </c>
    </row>
    <row r="7100" spans="1:4">
      <c r="A7100" s="7">
        <f t="shared" si="443"/>
        <v>3546.5</v>
      </c>
      <c r="B7100" s="4">
        <f t="shared" si="442"/>
        <v>0.7335144338000521</v>
      </c>
      <c r="C7100" s="4">
        <f t="shared" si="444"/>
        <v>31.876907939618228</v>
      </c>
      <c r="D7100" s="34">
        <f t="shared" si="445"/>
        <v>0.315185514237801</v>
      </c>
    </row>
    <row r="7101" spans="1:4">
      <c r="A7101" s="7">
        <f t="shared" si="443"/>
        <v>3547</v>
      </c>
      <c r="B7101" s="4">
        <f t="shared" si="442"/>
        <v>0.73364889472781902</v>
      </c>
      <c r="C7101" s="4">
        <f t="shared" si="444"/>
        <v>31.893101337700188</v>
      </c>
      <c r="D7101" s="34">
        <f t="shared" si="445"/>
        <v>0.31528783219239648</v>
      </c>
    </row>
    <row r="7102" spans="1:4">
      <c r="A7102" s="7">
        <f t="shared" si="443"/>
        <v>3547.5</v>
      </c>
      <c r="B7102" s="4">
        <f t="shared" si="442"/>
        <v>0.73378336608511607</v>
      </c>
      <c r="C7102" s="4">
        <f t="shared" si="444"/>
        <v>31.909302711779858</v>
      </c>
      <c r="D7102" s="34">
        <f t="shared" si="445"/>
        <v>0.31539018700048699</v>
      </c>
    </row>
    <row r="7103" spans="1:4">
      <c r="A7103" s="7">
        <f t="shared" si="443"/>
        <v>3548</v>
      </c>
      <c r="B7103" s="4">
        <f t="shared" si="442"/>
        <v>0.73391784787275283</v>
      </c>
      <c r="C7103" s="4">
        <f t="shared" si="444"/>
        <v>31.925512065785725</v>
      </c>
      <c r="D7103" s="34">
        <f t="shared" si="445"/>
        <v>0.31549257867592539</v>
      </c>
    </row>
    <row r="7104" spans="1:4">
      <c r="A7104" s="7">
        <f t="shared" si="443"/>
        <v>3548.5</v>
      </c>
      <c r="B7104" s="4">
        <f t="shared" si="442"/>
        <v>0.7340523400915373</v>
      </c>
      <c r="C7104" s="4">
        <f t="shared" si="444"/>
        <v>31.941729403648317</v>
      </c>
      <c r="D7104" s="34">
        <f t="shared" si="445"/>
        <v>0.31559500723257183</v>
      </c>
    </row>
    <row r="7105" spans="1:4">
      <c r="A7105" s="7">
        <f t="shared" si="443"/>
        <v>3549</v>
      </c>
      <c r="B7105" s="4">
        <f t="shared" si="442"/>
        <v>0.73418684274227908</v>
      </c>
      <c r="C7105" s="4">
        <f t="shared" si="444"/>
        <v>31.957954729300049</v>
      </c>
      <c r="D7105" s="34">
        <f t="shared" si="445"/>
        <v>0.31569747268429044</v>
      </c>
    </row>
    <row r="7106" spans="1:4">
      <c r="A7106" s="7">
        <f t="shared" si="443"/>
        <v>3549.5</v>
      </c>
      <c r="B7106" s="4">
        <f t="shared" si="442"/>
        <v>0.73432135582578728</v>
      </c>
      <c r="C7106" s="4">
        <f t="shared" si="444"/>
        <v>31.974188046675245</v>
      </c>
      <c r="D7106" s="34">
        <f t="shared" si="445"/>
        <v>0.31579997504495083</v>
      </c>
    </row>
    <row r="7107" spans="1:4">
      <c r="A7107" s="7">
        <f t="shared" si="443"/>
        <v>3550</v>
      </c>
      <c r="B7107" s="4">
        <f t="shared" si="442"/>
        <v>0.73445587934287127</v>
      </c>
      <c r="C7107" s="4">
        <f t="shared" si="444"/>
        <v>31.990429359710241</v>
      </c>
      <c r="D7107" s="34">
        <f t="shared" si="445"/>
        <v>0.31590251432842847</v>
      </c>
    </row>
    <row r="7108" spans="1:4">
      <c r="A7108" s="7">
        <f t="shared" si="443"/>
        <v>3550.5</v>
      </c>
      <c r="B7108" s="4">
        <f t="shared" si="442"/>
        <v>0.73459041329434016</v>
      </c>
      <c r="C7108" s="4">
        <f t="shared" si="444"/>
        <v>32.00667867234322</v>
      </c>
      <c r="D7108" s="34">
        <f t="shared" si="445"/>
        <v>0.31600509054860343</v>
      </c>
    </row>
    <row r="7109" spans="1:4">
      <c r="A7109" s="7">
        <f t="shared" si="443"/>
        <v>3551</v>
      </c>
      <c r="B7109" s="4">
        <f t="shared" si="442"/>
        <v>0.73472495768100332</v>
      </c>
      <c r="C7109" s="4">
        <f t="shared" si="444"/>
        <v>32.022935988514398</v>
      </c>
      <c r="D7109" s="34">
        <f t="shared" si="445"/>
        <v>0.31610770371936198</v>
      </c>
    </row>
    <row r="7110" spans="1:4">
      <c r="A7110" s="7">
        <f t="shared" si="443"/>
        <v>3551.5</v>
      </c>
      <c r="B7110" s="4">
        <f t="shared" si="442"/>
        <v>0.73485951250367032</v>
      </c>
      <c r="C7110" s="4">
        <f t="shared" si="444"/>
        <v>32.039201312165872</v>
      </c>
      <c r="D7110" s="34">
        <f t="shared" si="445"/>
        <v>0.31621035385459528</v>
      </c>
    </row>
    <row r="7111" spans="1:4">
      <c r="A7111" s="7">
        <f t="shared" si="443"/>
        <v>3552</v>
      </c>
      <c r="B7111" s="4">
        <f t="shared" si="442"/>
        <v>0.73499407776315051</v>
      </c>
      <c r="C7111" s="4">
        <f t="shared" si="444"/>
        <v>32.055474647241695</v>
      </c>
      <c r="D7111" s="34">
        <f t="shared" si="445"/>
        <v>0.3163130409681999</v>
      </c>
    </row>
    <row r="7112" spans="1:4">
      <c r="A7112" s="7">
        <f t="shared" si="443"/>
        <v>3552.5</v>
      </c>
      <c r="B7112" s="4">
        <f t="shared" si="442"/>
        <v>0.73512865346025302</v>
      </c>
      <c r="C7112" s="4">
        <f t="shared" si="444"/>
        <v>32.071755997687866</v>
      </c>
      <c r="D7112" s="34">
        <f t="shared" si="445"/>
        <v>0.31641576507407793</v>
      </c>
    </row>
    <row r="7113" spans="1:4">
      <c r="A7113" s="7">
        <f t="shared" si="443"/>
        <v>3553</v>
      </c>
      <c r="B7113" s="4">
        <f t="shared" si="442"/>
        <v>0.73526323959578832</v>
      </c>
      <c r="C7113" s="4">
        <f t="shared" si="444"/>
        <v>32.088045367452324</v>
      </c>
      <c r="D7113" s="34">
        <f t="shared" si="445"/>
        <v>0.31651852618613635</v>
      </c>
    </row>
    <row r="7114" spans="1:4">
      <c r="A7114" s="7">
        <f t="shared" si="443"/>
        <v>3553.5</v>
      </c>
      <c r="B7114" s="4">
        <f t="shared" ref="B7114:B7177" si="446">(EXP($B$3*A7114*10^6))-1</f>
        <v>0.73539783617056531</v>
      </c>
      <c r="C7114" s="4">
        <f t="shared" si="444"/>
        <v>32.104342760484954</v>
      </c>
      <c r="D7114" s="34">
        <f t="shared" si="445"/>
        <v>0.31662132431828816</v>
      </c>
    </row>
    <row r="7115" spans="1:4">
      <c r="A7115" s="7">
        <f t="shared" si="443"/>
        <v>3554</v>
      </c>
      <c r="B7115" s="4">
        <f t="shared" si="446"/>
        <v>0.73553244318539401</v>
      </c>
      <c r="C7115" s="4">
        <f t="shared" si="444"/>
        <v>32.120648180737589</v>
      </c>
      <c r="D7115" s="34">
        <f t="shared" si="445"/>
        <v>0.31672415948445132</v>
      </c>
    </row>
    <row r="7116" spans="1:4">
      <c r="A7116" s="7">
        <f t="shared" si="443"/>
        <v>3554.5</v>
      </c>
      <c r="B7116" s="4">
        <f t="shared" si="446"/>
        <v>0.73566706064108445</v>
      </c>
      <c r="C7116" s="4">
        <f t="shared" si="444"/>
        <v>32.136961632163988</v>
      </c>
      <c r="D7116" s="34">
        <f t="shared" si="445"/>
        <v>0.31682703169854898</v>
      </c>
    </row>
    <row r="7117" spans="1:4">
      <c r="A7117" s="7">
        <f t="shared" si="443"/>
        <v>3555</v>
      </c>
      <c r="B7117" s="4">
        <f t="shared" si="446"/>
        <v>0.73580168853844619</v>
      </c>
      <c r="C7117" s="4">
        <f t="shared" si="444"/>
        <v>32.153283118719926</v>
      </c>
      <c r="D7117" s="34">
        <f t="shared" si="445"/>
        <v>0.31692994097451049</v>
      </c>
    </row>
    <row r="7118" spans="1:4">
      <c r="A7118" s="7">
        <f t="shared" ref="A7118:A7181" si="447">A7117+0.5</f>
        <v>3555.5</v>
      </c>
      <c r="B7118" s="4">
        <f t="shared" si="446"/>
        <v>0.7359363268782888</v>
      </c>
      <c r="C7118" s="4">
        <f t="shared" ref="C7118:C7181" si="448">(EXP($B$4*A7118*10^6))-1</f>
        <v>32.169612644363028</v>
      </c>
      <c r="D7118" s="34">
        <f t="shared" ref="D7118:D7181" si="449">(1/137.88)*(C7118/B7118)</f>
        <v>0.31703288732626977</v>
      </c>
    </row>
    <row r="7119" spans="1:4">
      <c r="A7119" s="7">
        <f t="shared" si="447"/>
        <v>3556</v>
      </c>
      <c r="B7119" s="4">
        <f t="shared" si="446"/>
        <v>0.73607097566142299</v>
      </c>
      <c r="C7119" s="4">
        <f t="shared" si="448"/>
        <v>32.185950213052926</v>
      </c>
      <c r="D7119" s="34">
        <f t="shared" si="449"/>
        <v>0.31713587076776617</v>
      </c>
    </row>
    <row r="7120" spans="1:4">
      <c r="A7120" s="7">
        <f t="shared" si="447"/>
        <v>3556.5</v>
      </c>
      <c r="B7120" s="4">
        <f t="shared" si="446"/>
        <v>0.73620563488865853</v>
      </c>
      <c r="C7120" s="4">
        <f t="shared" si="448"/>
        <v>32.202295828751204</v>
      </c>
      <c r="D7120" s="34">
        <f t="shared" si="449"/>
        <v>0.3172388913129448</v>
      </c>
    </row>
    <row r="7121" spans="1:4">
      <c r="A7121" s="7">
        <f t="shared" si="447"/>
        <v>3557</v>
      </c>
      <c r="B7121" s="4">
        <f t="shared" si="446"/>
        <v>0.73634030456080524</v>
      </c>
      <c r="C7121" s="4">
        <f t="shared" si="448"/>
        <v>32.21864949542136</v>
      </c>
      <c r="D7121" s="34">
        <f t="shared" si="449"/>
        <v>0.31734194897575591</v>
      </c>
    </row>
    <row r="7122" spans="1:4">
      <c r="A7122" s="7">
        <f t="shared" si="447"/>
        <v>3557.5</v>
      </c>
      <c r="B7122" s="4">
        <f t="shared" si="446"/>
        <v>0.73647498467867334</v>
      </c>
      <c r="C7122" s="4">
        <f t="shared" si="448"/>
        <v>32.235011217028919</v>
      </c>
      <c r="D7122" s="34">
        <f t="shared" si="449"/>
        <v>0.31744504377015548</v>
      </c>
    </row>
    <row r="7123" spans="1:4">
      <c r="A7123" s="7">
        <f t="shared" si="447"/>
        <v>3558</v>
      </c>
      <c r="B7123" s="4">
        <f t="shared" si="446"/>
        <v>0.73660967524307375</v>
      </c>
      <c r="C7123" s="4">
        <f t="shared" si="448"/>
        <v>32.251380997541254</v>
      </c>
      <c r="D7123" s="34">
        <f t="shared" si="449"/>
        <v>0.31754817571010385</v>
      </c>
    </row>
    <row r="7124" spans="1:4">
      <c r="A7124" s="7">
        <f t="shared" si="447"/>
        <v>3558.5</v>
      </c>
      <c r="B7124" s="4">
        <f t="shared" si="446"/>
        <v>0.73674437625481581</v>
      </c>
      <c r="C7124" s="4">
        <f t="shared" si="448"/>
        <v>32.267758840927804</v>
      </c>
      <c r="D7124" s="34">
        <f t="shared" si="449"/>
        <v>0.31765134480956847</v>
      </c>
    </row>
    <row r="7125" spans="1:4">
      <c r="A7125" s="7">
        <f t="shared" si="447"/>
        <v>3559</v>
      </c>
      <c r="B7125" s="4">
        <f t="shared" si="446"/>
        <v>0.73687908771471022</v>
      </c>
      <c r="C7125" s="4">
        <f t="shared" si="448"/>
        <v>32.28414475115985</v>
      </c>
      <c r="D7125" s="34">
        <f t="shared" si="449"/>
        <v>0.31775455108252038</v>
      </c>
    </row>
    <row r="7126" spans="1:4">
      <c r="A7126" s="7">
        <f t="shared" si="447"/>
        <v>3559.5</v>
      </c>
      <c r="B7126" s="4">
        <f t="shared" si="446"/>
        <v>0.73701380962356766</v>
      </c>
      <c r="C7126" s="4">
        <f t="shared" si="448"/>
        <v>32.30053873221074</v>
      </c>
      <c r="D7126" s="34">
        <f t="shared" si="449"/>
        <v>0.31785779454293733</v>
      </c>
    </row>
    <row r="7127" spans="1:4">
      <c r="A7127" s="7">
        <f t="shared" si="447"/>
        <v>3560</v>
      </c>
      <c r="B7127" s="4">
        <f t="shared" si="446"/>
        <v>0.73714854198219837</v>
      </c>
      <c r="C7127" s="4">
        <f t="shared" si="448"/>
        <v>32.316940788055675</v>
      </c>
      <c r="D7127" s="34">
        <f t="shared" si="449"/>
        <v>0.31796107520480149</v>
      </c>
    </row>
    <row r="7128" spans="1:4">
      <c r="A7128" s="7">
        <f t="shared" si="447"/>
        <v>3560.5</v>
      </c>
      <c r="B7128" s="4">
        <f t="shared" si="446"/>
        <v>0.73728328479141259</v>
      </c>
      <c r="C7128" s="4">
        <f t="shared" si="448"/>
        <v>32.333350922671912</v>
      </c>
      <c r="D7128" s="34">
        <f t="shared" si="449"/>
        <v>0.31806439308210155</v>
      </c>
    </row>
    <row r="7129" spans="1:4">
      <c r="A7129" s="7">
        <f t="shared" si="447"/>
        <v>3561</v>
      </c>
      <c r="B7129" s="4">
        <f t="shared" si="446"/>
        <v>0.73741803805202188</v>
      </c>
      <c r="C7129" s="4">
        <f t="shared" si="448"/>
        <v>32.349769140038603</v>
      </c>
      <c r="D7129" s="34">
        <f t="shared" si="449"/>
        <v>0.31816774818883031</v>
      </c>
    </row>
    <row r="7130" spans="1:4">
      <c r="A7130" s="7">
        <f t="shared" si="447"/>
        <v>3561.5</v>
      </c>
      <c r="B7130" s="4">
        <f t="shared" si="446"/>
        <v>0.73755280176483584</v>
      </c>
      <c r="C7130" s="4">
        <f t="shared" si="448"/>
        <v>32.366195444136849</v>
      </c>
      <c r="D7130" s="34">
        <f t="shared" si="449"/>
        <v>0.31827114053898686</v>
      </c>
    </row>
    <row r="7131" spans="1:4">
      <c r="A7131" s="7">
        <f t="shared" si="447"/>
        <v>3562</v>
      </c>
      <c r="B7131" s="4">
        <f t="shared" si="446"/>
        <v>0.73768757593066581</v>
      </c>
      <c r="C7131" s="4">
        <f t="shared" si="448"/>
        <v>32.382629838949789</v>
      </c>
      <c r="D7131" s="34">
        <f t="shared" si="449"/>
        <v>0.31837457014657555</v>
      </c>
    </row>
    <row r="7132" spans="1:4">
      <c r="A7132" s="7">
        <f t="shared" si="447"/>
        <v>3562.5</v>
      </c>
      <c r="B7132" s="4">
        <f t="shared" si="446"/>
        <v>0.73782236055032224</v>
      </c>
      <c r="C7132" s="4">
        <f t="shared" si="448"/>
        <v>32.399072328462417</v>
      </c>
      <c r="D7132" s="34">
        <f t="shared" si="449"/>
        <v>0.31847803702560568</v>
      </c>
    </row>
    <row r="7133" spans="1:4">
      <c r="A7133" s="7">
        <f t="shared" si="447"/>
        <v>3563</v>
      </c>
      <c r="B7133" s="4">
        <f t="shared" si="446"/>
        <v>0.7379571556246165</v>
      </c>
      <c r="C7133" s="4">
        <f t="shared" si="448"/>
        <v>32.415522916661793</v>
      </c>
      <c r="D7133" s="34">
        <f t="shared" si="449"/>
        <v>0.31858154119009263</v>
      </c>
    </row>
    <row r="7134" spans="1:4">
      <c r="A7134" s="7">
        <f t="shared" si="447"/>
        <v>3563.5</v>
      </c>
      <c r="B7134" s="4">
        <f t="shared" si="446"/>
        <v>0.73809196115435904</v>
      </c>
      <c r="C7134" s="4">
        <f t="shared" si="448"/>
        <v>32.431981607536876</v>
      </c>
      <c r="D7134" s="34">
        <f t="shared" si="449"/>
        <v>0.31868508265405665</v>
      </c>
    </row>
    <row r="7135" spans="1:4">
      <c r="A7135" s="7">
        <f t="shared" si="447"/>
        <v>3564</v>
      </c>
      <c r="B7135" s="4">
        <f t="shared" si="446"/>
        <v>0.73822677714036078</v>
      </c>
      <c r="C7135" s="4">
        <f t="shared" si="448"/>
        <v>32.448448405078615</v>
      </c>
      <c r="D7135" s="34">
        <f t="shared" si="449"/>
        <v>0.31878866143152379</v>
      </c>
    </row>
    <row r="7136" spans="1:4">
      <c r="A7136" s="7">
        <f t="shared" si="447"/>
        <v>3564.5</v>
      </c>
      <c r="B7136" s="4">
        <f t="shared" si="446"/>
        <v>0.73836160358343328</v>
      </c>
      <c r="C7136" s="4">
        <f t="shared" si="448"/>
        <v>32.464923313279918</v>
      </c>
      <c r="D7136" s="34">
        <f t="shared" si="449"/>
        <v>0.3188922775365251</v>
      </c>
    </row>
    <row r="7137" spans="1:4">
      <c r="A7137" s="7">
        <f t="shared" si="447"/>
        <v>3565</v>
      </c>
      <c r="B7137" s="4">
        <f t="shared" si="446"/>
        <v>0.73849644048438723</v>
      </c>
      <c r="C7137" s="4">
        <f t="shared" si="448"/>
        <v>32.481406336135656</v>
      </c>
      <c r="D7137" s="34">
        <f t="shared" si="449"/>
        <v>0.31899593098309748</v>
      </c>
    </row>
    <row r="7138" spans="1:4">
      <c r="A7138" s="7">
        <f t="shared" si="447"/>
        <v>3565.5</v>
      </c>
      <c r="B7138" s="4">
        <f t="shared" si="446"/>
        <v>0.73863128784403376</v>
      </c>
      <c r="C7138" s="4">
        <f t="shared" si="448"/>
        <v>32.497897477642667</v>
      </c>
      <c r="D7138" s="34">
        <f t="shared" si="449"/>
        <v>0.31909962178528284</v>
      </c>
    </row>
    <row r="7139" spans="1:4">
      <c r="A7139" s="7">
        <f t="shared" si="447"/>
        <v>3566</v>
      </c>
      <c r="B7139" s="4">
        <f t="shared" si="446"/>
        <v>0.73876614566318421</v>
      </c>
      <c r="C7139" s="4">
        <f t="shared" si="448"/>
        <v>32.514396741799779</v>
      </c>
      <c r="D7139" s="34">
        <f t="shared" si="449"/>
        <v>0.31920334995712901</v>
      </c>
    </row>
    <row r="7140" spans="1:4">
      <c r="A7140" s="7">
        <f t="shared" si="447"/>
        <v>3566.5</v>
      </c>
      <c r="B7140" s="4">
        <f t="shared" si="446"/>
        <v>0.73890101394265018</v>
      </c>
      <c r="C7140" s="4">
        <f t="shared" si="448"/>
        <v>32.530904132607752</v>
      </c>
      <c r="D7140" s="34">
        <f t="shared" si="449"/>
        <v>0.31930711551268848</v>
      </c>
    </row>
    <row r="7141" spans="1:4">
      <c r="A7141" s="7">
        <f t="shared" si="447"/>
        <v>3567</v>
      </c>
      <c r="B7141" s="4">
        <f t="shared" si="446"/>
        <v>0.73903589268324255</v>
      </c>
      <c r="C7141" s="4">
        <f t="shared" si="448"/>
        <v>32.547419654069358</v>
      </c>
      <c r="D7141" s="34">
        <f t="shared" si="449"/>
        <v>0.31941091846602004</v>
      </c>
    </row>
    <row r="7142" spans="1:4">
      <c r="A7142" s="7">
        <f t="shared" si="447"/>
        <v>3567.5</v>
      </c>
      <c r="B7142" s="4">
        <f t="shared" si="446"/>
        <v>0.73917078188577312</v>
      </c>
      <c r="C7142" s="4">
        <f t="shared" si="448"/>
        <v>32.563943310189302</v>
      </c>
      <c r="D7142" s="34">
        <f t="shared" si="449"/>
        <v>0.31951475883118724</v>
      </c>
    </row>
    <row r="7143" spans="1:4">
      <c r="A7143" s="7">
        <f t="shared" si="447"/>
        <v>3568</v>
      </c>
      <c r="B7143" s="4">
        <f t="shared" si="446"/>
        <v>0.73930568155105325</v>
      </c>
      <c r="C7143" s="4">
        <f t="shared" si="448"/>
        <v>32.58047510497429</v>
      </c>
      <c r="D7143" s="34">
        <f t="shared" si="449"/>
        <v>0.31961863662225931</v>
      </c>
    </row>
    <row r="7144" spans="1:4">
      <c r="A7144" s="7">
        <f t="shared" si="447"/>
        <v>3568.5</v>
      </c>
      <c r="B7144" s="4">
        <f t="shared" si="446"/>
        <v>0.73944059167989429</v>
      </c>
      <c r="C7144" s="4">
        <f t="shared" si="448"/>
        <v>32.597015042432993</v>
      </c>
      <c r="D7144" s="34">
        <f t="shared" si="449"/>
        <v>0.31972255185331111</v>
      </c>
    </row>
    <row r="7145" spans="1:4">
      <c r="A7145" s="7">
        <f t="shared" si="447"/>
        <v>3569</v>
      </c>
      <c r="B7145" s="4">
        <f t="shared" si="446"/>
        <v>0.73957551227310803</v>
      </c>
      <c r="C7145" s="4">
        <f t="shared" si="448"/>
        <v>32.613563126576025</v>
      </c>
      <c r="D7145" s="34">
        <f t="shared" si="449"/>
        <v>0.31982650453842237</v>
      </c>
    </row>
    <row r="7146" spans="1:4">
      <c r="A7146" s="7">
        <f t="shared" si="447"/>
        <v>3569.5</v>
      </c>
      <c r="B7146" s="4">
        <f t="shared" si="446"/>
        <v>0.73971044333150626</v>
      </c>
      <c r="C7146" s="4">
        <f t="shared" si="448"/>
        <v>32.630119361416071</v>
      </c>
      <c r="D7146" s="34">
        <f t="shared" si="449"/>
        <v>0.31993049469167911</v>
      </c>
    </row>
    <row r="7147" spans="1:4">
      <c r="A7147" s="7">
        <f t="shared" si="447"/>
        <v>3570</v>
      </c>
      <c r="B7147" s="4">
        <f t="shared" si="446"/>
        <v>0.73984538485590057</v>
      </c>
      <c r="C7147" s="4">
        <f t="shared" si="448"/>
        <v>32.646683750967647</v>
      </c>
      <c r="D7147" s="34">
        <f t="shared" si="449"/>
        <v>0.32003452232717167</v>
      </c>
    </row>
    <row r="7148" spans="1:4">
      <c r="A7148" s="7">
        <f t="shared" si="447"/>
        <v>3570.5</v>
      </c>
      <c r="B7148" s="4">
        <f t="shared" si="446"/>
        <v>0.73998033684710252</v>
      </c>
      <c r="C7148" s="4">
        <f t="shared" si="448"/>
        <v>32.663256299247401</v>
      </c>
      <c r="D7148" s="34">
        <f t="shared" si="449"/>
        <v>0.32013858745899726</v>
      </c>
    </row>
    <row r="7149" spans="1:4">
      <c r="A7149" s="7">
        <f t="shared" si="447"/>
        <v>3571</v>
      </c>
      <c r="B7149" s="4">
        <f t="shared" si="446"/>
        <v>0.74011529930592457</v>
      </c>
      <c r="C7149" s="4">
        <f t="shared" si="448"/>
        <v>32.679837010273808</v>
      </c>
      <c r="D7149" s="34">
        <f t="shared" si="449"/>
        <v>0.32024269010125667</v>
      </c>
    </row>
    <row r="7150" spans="1:4">
      <c r="A7150" s="7">
        <f t="shared" si="447"/>
        <v>3571.5</v>
      </c>
      <c r="B7150" s="4">
        <f t="shared" si="446"/>
        <v>0.7402502722331783</v>
      </c>
      <c r="C7150" s="4">
        <f t="shared" si="448"/>
        <v>32.696425888067473</v>
      </c>
      <c r="D7150" s="34">
        <f t="shared" si="449"/>
        <v>0.32034683026805805</v>
      </c>
    </row>
    <row r="7151" spans="1:4">
      <c r="A7151" s="7">
        <f t="shared" si="447"/>
        <v>3572</v>
      </c>
      <c r="B7151" s="4">
        <f t="shared" si="446"/>
        <v>0.74038525562967528</v>
      </c>
      <c r="C7151" s="4">
        <f t="shared" si="448"/>
        <v>32.713022936650844</v>
      </c>
      <c r="D7151" s="34">
        <f t="shared" si="449"/>
        <v>0.32045100797351372</v>
      </c>
    </row>
    <row r="7152" spans="1:4">
      <c r="A7152" s="7">
        <f t="shared" si="447"/>
        <v>3572.5</v>
      </c>
      <c r="B7152" s="4">
        <f t="shared" si="446"/>
        <v>0.74052024949622841</v>
      </c>
      <c r="C7152" s="4">
        <f t="shared" si="448"/>
        <v>32.729628160048449</v>
      </c>
      <c r="D7152" s="34">
        <f t="shared" si="449"/>
        <v>0.32055522323174185</v>
      </c>
    </row>
    <row r="7153" spans="1:4">
      <c r="A7153" s="7">
        <f t="shared" si="447"/>
        <v>3573</v>
      </c>
      <c r="B7153" s="4">
        <f t="shared" si="446"/>
        <v>0.74065525383364927</v>
      </c>
      <c r="C7153" s="4">
        <f t="shared" si="448"/>
        <v>32.74624156228677</v>
      </c>
      <c r="D7153" s="34">
        <f t="shared" si="449"/>
        <v>0.32065947605686634</v>
      </c>
    </row>
    <row r="7154" spans="1:4">
      <c r="A7154" s="7">
        <f t="shared" si="447"/>
        <v>3573.5</v>
      </c>
      <c r="B7154" s="4">
        <f t="shared" si="446"/>
        <v>0.74079026864274988</v>
      </c>
      <c r="C7154" s="4">
        <f t="shared" si="448"/>
        <v>32.762863147394221</v>
      </c>
      <c r="D7154" s="34">
        <f t="shared" si="449"/>
        <v>0.32076376646301591</v>
      </c>
    </row>
    <row r="7155" spans="1:4">
      <c r="A7155" s="7">
        <f t="shared" si="447"/>
        <v>3574</v>
      </c>
      <c r="B7155" s="4">
        <f t="shared" si="446"/>
        <v>0.74092529392434314</v>
      </c>
      <c r="C7155" s="4">
        <f t="shared" si="448"/>
        <v>32.779492919401292</v>
      </c>
      <c r="D7155" s="34">
        <f t="shared" si="449"/>
        <v>0.32086809446432524</v>
      </c>
    </row>
    <row r="7156" spans="1:4">
      <c r="A7156" s="7">
        <f t="shared" si="447"/>
        <v>3574.5</v>
      </c>
      <c r="B7156" s="4">
        <f t="shared" si="446"/>
        <v>0.74106032967924085</v>
      </c>
      <c r="C7156" s="4">
        <f t="shared" si="448"/>
        <v>32.796130882340364</v>
      </c>
      <c r="D7156" s="34">
        <f t="shared" si="449"/>
        <v>0.32097246007493413</v>
      </c>
    </row>
    <row r="7157" spans="1:4">
      <c r="A7157" s="7">
        <f t="shared" si="447"/>
        <v>3575</v>
      </c>
      <c r="B7157" s="4">
        <f t="shared" si="446"/>
        <v>0.74119537590825546</v>
      </c>
      <c r="C7157" s="4">
        <f t="shared" si="448"/>
        <v>32.812777040245891</v>
      </c>
      <c r="D7157" s="34">
        <f t="shared" si="449"/>
        <v>0.32107686330898833</v>
      </c>
    </row>
    <row r="7158" spans="1:4">
      <c r="A7158" s="7">
        <f t="shared" si="447"/>
        <v>3575.5</v>
      </c>
      <c r="B7158" s="4">
        <f t="shared" si="446"/>
        <v>0.74133043261219944</v>
      </c>
      <c r="C7158" s="4">
        <f t="shared" si="448"/>
        <v>32.829431397154252</v>
      </c>
      <c r="D7158" s="34">
        <f t="shared" si="449"/>
        <v>0.3211813041806385</v>
      </c>
    </row>
    <row r="7159" spans="1:4">
      <c r="A7159" s="7">
        <f t="shared" si="447"/>
        <v>3576</v>
      </c>
      <c r="B7159" s="4">
        <f t="shared" si="446"/>
        <v>0.74146549979188525</v>
      </c>
      <c r="C7159" s="4">
        <f t="shared" si="448"/>
        <v>32.84609395710384</v>
      </c>
      <c r="D7159" s="34">
        <f t="shared" si="449"/>
        <v>0.32128578270404107</v>
      </c>
    </row>
    <row r="7160" spans="1:4">
      <c r="A7160" s="7">
        <f t="shared" si="447"/>
        <v>3576.5</v>
      </c>
      <c r="B7160" s="4">
        <f t="shared" si="446"/>
        <v>0.74160057744812558</v>
      </c>
      <c r="C7160" s="4">
        <f t="shared" si="448"/>
        <v>32.862764724135026</v>
      </c>
      <c r="D7160" s="34">
        <f t="shared" si="449"/>
        <v>0.32139029889335774</v>
      </c>
    </row>
    <row r="7161" spans="1:4">
      <c r="A7161" s="7">
        <f t="shared" si="447"/>
        <v>3577</v>
      </c>
      <c r="B7161" s="4">
        <f t="shared" si="446"/>
        <v>0.74173566558173265</v>
      </c>
      <c r="C7161" s="4">
        <f t="shared" si="448"/>
        <v>32.879443702290189</v>
      </c>
      <c r="D7161" s="34">
        <f t="shared" si="449"/>
        <v>0.32149485276275613</v>
      </c>
    </row>
    <row r="7162" spans="1:4">
      <c r="A7162" s="7">
        <f t="shared" si="447"/>
        <v>3577.5</v>
      </c>
      <c r="B7162" s="4">
        <f t="shared" si="446"/>
        <v>0.74187076419351983</v>
      </c>
      <c r="C7162" s="4">
        <f t="shared" si="448"/>
        <v>32.89613089561368</v>
      </c>
      <c r="D7162" s="34">
        <f t="shared" si="449"/>
        <v>0.32159944432640858</v>
      </c>
    </row>
    <row r="7163" spans="1:4">
      <c r="A7163" s="7">
        <f t="shared" si="447"/>
        <v>3578</v>
      </c>
      <c r="B7163" s="4">
        <f t="shared" si="446"/>
        <v>0.74200587328429934</v>
      </c>
      <c r="C7163" s="4">
        <f t="shared" si="448"/>
        <v>32.91282630815185</v>
      </c>
      <c r="D7163" s="34">
        <f t="shared" si="449"/>
        <v>0.32170407359849346</v>
      </c>
    </row>
    <row r="7164" spans="1:4">
      <c r="A7164" s="7">
        <f t="shared" si="447"/>
        <v>3578.5</v>
      </c>
      <c r="B7164" s="4">
        <f t="shared" si="446"/>
        <v>0.74214099285488389</v>
      </c>
      <c r="C7164" s="4">
        <f t="shared" si="448"/>
        <v>32.92952994395305</v>
      </c>
      <c r="D7164" s="34">
        <f t="shared" si="449"/>
        <v>0.3218087405931947</v>
      </c>
    </row>
    <row r="7165" spans="1:4">
      <c r="A7165" s="7">
        <f t="shared" si="447"/>
        <v>3579</v>
      </c>
      <c r="B7165" s="4">
        <f t="shared" si="446"/>
        <v>0.7422761229060868</v>
      </c>
      <c r="C7165" s="4">
        <f t="shared" si="448"/>
        <v>32.946241807067601</v>
      </c>
      <c r="D7165" s="34">
        <f t="shared" si="449"/>
        <v>0.32191344532470112</v>
      </c>
    </row>
    <row r="7166" spans="1:4">
      <c r="A7166" s="7">
        <f t="shared" si="447"/>
        <v>3579.5</v>
      </c>
      <c r="B7166" s="4">
        <f t="shared" si="446"/>
        <v>0.74241126343872077</v>
      </c>
      <c r="C7166" s="4">
        <f t="shared" si="448"/>
        <v>32.96296190154785</v>
      </c>
      <c r="D7166" s="34">
        <f t="shared" si="449"/>
        <v>0.32201818780720753</v>
      </c>
    </row>
    <row r="7167" spans="1:4">
      <c r="A7167" s="7">
        <f t="shared" si="447"/>
        <v>3580</v>
      </c>
      <c r="B7167" s="4">
        <f t="shared" si="446"/>
        <v>0.74254641445359848</v>
      </c>
      <c r="C7167" s="4">
        <f t="shared" si="448"/>
        <v>32.979690231448117</v>
      </c>
      <c r="D7167" s="34">
        <f t="shared" si="449"/>
        <v>0.32212296805491414</v>
      </c>
    </row>
    <row r="7168" spans="1:4">
      <c r="A7168" s="7">
        <f t="shared" si="447"/>
        <v>3580.5</v>
      </c>
      <c r="B7168" s="4">
        <f t="shared" si="446"/>
        <v>0.74268157595153395</v>
      </c>
      <c r="C7168" s="4">
        <f t="shared" si="448"/>
        <v>32.996426800824736</v>
      </c>
      <c r="D7168" s="34">
        <f t="shared" si="449"/>
        <v>0.32222778608202618</v>
      </c>
    </row>
    <row r="7169" spans="1:4">
      <c r="A7169" s="7">
        <f t="shared" si="447"/>
        <v>3581</v>
      </c>
      <c r="B7169" s="4">
        <f t="shared" si="446"/>
        <v>0.74281674793333941</v>
      </c>
      <c r="C7169" s="4">
        <f t="shared" si="448"/>
        <v>33.013171613736006</v>
      </c>
      <c r="D7169" s="34">
        <f t="shared" si="449"/>
        <v>0.32233264190275501</v>
      </c>
    </row>
    <row r="7170" spans="1:4">
      <c r="A7170" s="7">
        <f t="shared" si="447"/>
        <v>3581.5</v>
      </c>
      <c r="B7170" s="4">
        <f t="shared" si="446"/>
        <v>0.74295193039982821</v>
      </c>
      <c r="C7170" s="4">
        <f t="shared" si="448"/>
        <v>33.029924674242295</v>
      </c>
      <c r="D7170" s="34">
        <f t="shared" si="449"/>
        <v>0.32243753553131749</v>
      </c>
    </row>
    <row r="7171" spans="1:4">
      <c r="A7171" s="7">
        <f t="shared" si="447"/>
        <v>3582</v>
      </c>
      <c r="B7171" s="4">
        <f t="shared" si="446"/>
        <v>0.74308712335181348</v>
      </c>
      <c r="C7171" s="4">
        <f t="shared" si="448"/>
        <v>33.046685986405876</v>
      </c>
      <c r="D7171" s="34">
        <f t="shared" si="449"/>
        <v>0.32254246698193523</v>
      </c>
    </row>
    <row r="7172" spans="1:4">
      <c r="A7172" s="7">
        <f t="shared" si="447"/>
        <v>3582.5</v>
      </c>
      <c r="B7172" s="4">
        <f t="shared" si="446"/>
        <v>0.74322232679010924</v>
      </c>
      <c r="C7172" s="4">
        <f t="shared" si="448"/>
        <v>33.063455554291117</v>
      </c>
      <c r="D7172" s="34">
        <f t="shared" si="449"/>
        <v>0.32264743626883596</v>
      </c>
    </row>
    <row r="7173" spans="1:4">
      <c r="A7173" s="7">
        <f t="shared" si="447"/>
        <v>3583</v>
      </c>
      <c r="B7173" s="4">
        <f t="shared" si="446"/>
        <v>0.74335754071552818</v>
      </c>
      <c r="C7173" s="4">
        <f t="shared" si="448"/>
        <v>33.080233381964291</v>
      </c>
      <c r="D7173" s="34">
        <f t="shared" si="449"/>
        <v>0.32275244340625253</v>
      </c>
    </row>
    <row r="7174" spans="1:4">
      <c r="A7174" s="7">
        <f t="shared" si="447"/>
        <v>3583.5</v>
      </c>
      <c r="B7174" s="4">
        <f t="shared" si="446"/>
        <v>0.74349276512888363</v>
      </c>
      <c r="C7174" s="4">
        <f t="shared" si="448"/>
        <v>33.097019473493788</v>
      </c>
      <c r="D7174" s="34">
        <f t="shared" si="449"/>
        <v>0.3228574884084241</v>
      </c>
    </row>
    <row r="7175" spans="1:4">
      <c r="A7175" s="7">
        <f t="shared" si="447"/>
        <v>3584</v>
      </c>
      <c r="B7175" s="4">
        <f t="shared" si="446"/>
        <v>0.74362800003098983</v>
      </c>
      <c r="C7175" s="4">
        <f t="shared" si="448"/>
        <v>33.113813832949873</v>
      </c>
      <c r="D7175" s="34">
        <f t="shared" si="449"/>
        <v>0.32296257128959371</v>
      </c>
    </row>
    <row r="7176" spans="1:4">
      <c r="A7176" s="7">
        <f t="shared" si="447"/>
        <v>3584.5</v>
      </c>
      <c r="B7176" s="4">
        <f t="shared" si="446"/>
        <v>0.74376324542265992</v>
      </c>
      <c r="C7176" s="4">
        <f t="shared" si="448"/>
        <v>33.130616464404937</v>
      </c>
      <c r="D7176" s="34">
        <f t="shared" si="449"/>
        <v>0.32306769206401176</v>
      </c>
    </row>
    <row r="7177" spans="1:4">
      <c r="A7177" s="7">
        <f t="shared" si="447"/>
        <v>3585</v>
      </c>
      <c r="B7177" s="4">
        <f t="shared" si="446"/>
        <v>0.74389850130470725</v>
      </c>
      <c r="C7177" s="4">
        <f t="shared" si="448"/>
        <v>33.147427371933311</v>
      </c>
      <c r="D7177" s="34">
        <f t="shared" si="449"/>
        <v>0.3231728507459331</v>
      </c>
    </row>
    <row r="7178" spans="1:4">
      <c r="A7178" s="7">
        <f t="shared" si="447"/>
        <v>3585.5</v>
      </c>
      <c r="B7178" s="4">
        <f t="shared" ref="B7178:B7241" si="450">(EXP($B$3*A7178*10^6))-1</f>
        <v>0.74403376767794582</v>
      </c>
      <c r="C7178" s="4">
        <f t="shared" si="448"/>
        <v>33.1642465596113</v>
      </c>
      <c r="D7178" s="34">
        <f t="shared" si="449"/>
        <v>0.32327804734961774</v>
      </c>
    </row>
    <row r="7179" spans="1:4">
      <c r="A7179" s="7">
        <f t="shared" si="447"/>
        <v>3586</v>
      </c>
      <c r="B7179" s="4">
        <f t="shared" si="450"/>
        <v>0.74416904454318966</v>
      </c>
      <c r="C7179" s="4">
        <f t="shared" si="448"/>
        <v>33.181074031517333</v>
      </c>
      <c r="D7179" s="34">
        <f t="shared" si="449"/>
        <v>0.32338328188933235</v>
      </c>
    </row>
    <row r="7180" spans="1:4">
      <c r="A7180" s="7">
        <f t="shared" si="447"/>
        <v>3586.5</v>
      </c>
      <c r="B7180" s="4">
        <f t="shared" si="450"/>
        <v>0.74430433190125211</v>
      </c>
      <c r="C7180" s="4">
        <f t="shared" si="448"/>
        <v>33.197909791731703</v>
      </c>
      <c r="D7180" s="34">
        <f t="shared" si="449"/>
        <v>0.32348855437934804</v>
      </c>
    </row>
    <row r="7181" spans="1:4">
      <c r="A7181" s="7">
        <f t="shared" si="447"/>
        <v>3587</v>
      </c>
      <c r="B7181" s="4">
        <f t="shared" si="450"/>
        <v>0.7444396297529472</v>
      </c>
      <c r="C7181" s="4">
        <f t="shared" si="448"/>
        <v>33.214753844336833</v>
      </c>
      <c r="D7181" s="34">
        <f t="shared" si="449"/>
        <v>0.3235938648339422</v>
      </c>
    </row>
    <row r="7182" spans="1:4">
      <c r="A7182" s="7">
        <f t="shared" ref="A7182:A7245" si="451">A7181+0.5</f>
        <v>3587.5</v>
      </c>
      <c r="B7182" s="4">
        <f t="shared" si="450"/>
        <v>0.74457493809908892</v>
      </c>
      <c r="C7182" s="4">
        <f t="shared" ref="C7182:C7245" si="452">(EXP($B$4*A7182*10^6))-1</f>
        <v>33.231606193417093</v>
      </c>
      <c r="D7182" s="34">
        <f t="shared" ref="D7182:D7245" si="453">(1/137.88)*(C7182/B7182)</f>
        <v>0.32369921326739715</v>
      </c>
    </row>
    <row r="7183" spans="1:4">
      <c r="A7183" s="7">
        <f t="shared" si="451"/>
        <v>3588</v>
      </c>
      <c r="B7183" s="4">
        <f t="shared" si="450"/>
        <v>0.74471025694049109</v>
      </c>
      <c r="C7183" s="4">
        <f t="shared" si="452"/>
        <v>33.248466843058885</v>
      </c>
      <c r="D7183" s="34">
        <f t="shared" si="453"/>
        <v>0.32380459969400116</v>
      </c>
    </row>
    <row r="7184" spans="1:4">
      <c r="A7184" s="7">
        <f t="shared" si="451"/>
        <v>3588.5</v>
      </c>
      <c r="B7184" s="4">
        <f t="shared" si="450"/>
        <v>0.74484558627796793</v>
      </c>
      <c r="C7184" s="4">
        <f t="shared" si="452"/>
        <v>33.265335797350623</v>
      </c>
      <c r="D7184" s="34">
        <f t="shared" si="453"/>
        <v>0.32391002412804781</v>
      </c>
    </row>
    <row r="7185" spans="1:4">
      <c r="A7185" s="7">
        <f t="shared" si="451"/>
        <v>3589</v>
      </c>
      <c r="B7185" s="4">
        <f t="shared" si="450"/>
        <v>0.74498092611233369</v>
      </c>
      <c r="C7185" s="4">
        <f t="shared" si="452"/>
        <v>33.282213060382716</v>
      </c>
      <c r="D7185" s="34">
        <f t="shared" si="453"/>
        <v>0.324015486583836</v>
      </c>
    </row>
    <row r="7186" spans="1:4">
      <c r="A7186" s="7">
        <f t="shared" si="451"/>
        <v>3589.5</v>
      </c>
      <c r="B7186" s="4">
        <f t="shared" si="450"/>
        <v>0.74511627644440259</v>
      </c>
      <c r="C7186" s="4">
        <f t="shared" si="452"/>
        <v>33.299098636247621</v>
      </c>
      <c r="D7186" s="34">
        <f t="shared" si="453"/>
        <v>0.32412098707567055</v>
      </c>
    </row>
    <row r="7187" spans="1:4">
      <c r="A7187" s="7">
        <f t="shared" si="451"/>
        <v>3590</v>
      </c>
      <c r="B7187" s="4">
        <f t="shared" si="450"/>
        <v>0.74525163727498844</v>
      </c>
      <c r="C7187" s="4">
        <f t="shared" si="452"/>
        <v>33.315992529039782</v>
      </c>
      <c r="D7187" s="34">
        <f t="shared" si="453"/>
        <v>0.32422652561786158</v>
      </c>
    </row>
    <row r="7188" spans="1:4">
      <c r="A7188" s="7">
        <f t="shared" si="451"/>
        <v>3590.5</v>
      </c>
      <c r="B7188" s="4">
        <f t="shared" si="450"/>
        <v>0.74538700860490636</v>
      </c>
      <c r="C7188" s="4">
        <f t="shared" si="452"/>
        <v>33.332894742855672</v>
      </c>
      <c r="D7188" s="34">
        <f t="shared" si="453"/>
        <v>0.32433210222472464</v>
      </c>
    </row>
    <row r="7189" spans="1:4">
      <c r="A7189" s="7">
        <f t="shared" si="451"/>
        <v>3591</v>
      </c>
      <c r="B7189" s="4">
        <f t="shared" si="450"/>
        <v>0.74552239043497015</v>
      </c>
      <c r="C7189" s="4">
        <f t="shared" si="452"/>
        <v>33.349805281793785</v>
      </c>
      <c r="D7189" s="34">
        <f t="shared" si="453"/>
        <v>0.3244377169105811</v>
      </c>
    </row>
    <row r="7190" spans="1:4">
      <c r="A7190" s="7">
        <f t="shared" si="451"/>
        <v>3591.5</v>
      </c>
      <c r="B7190" s="4">
        <f t="shared" si="450"/>
        <v>0.74565778276599404</v>
      </c>
      <c r="C7190" s="4">
        <f t="shared" si="452"/>
        <v>33.366724149954621</v>
      </c>
      <c r="D7190" s="34">
        <f t="shared" si="453"/>
        <v>0.32454336968975778</v>
      </c>
    </row>
    <row r="7191" spans="1:4">
      <c r="A7191" s="7">
        <f t="shared" si="451"/>
        <v>3592</v>
      </c>
      <c r="B7191" s="4">
        <f t="shared" si="450"/>
        <v>0.74579318559879293</v>
      </c>
      <c r="C7191" s="4">
        <f t="shared" si="452"/>
        <v>33.383651351440719</v>
      </c>
      <c r="D7191" s="34">
        <f t="shared" si="453"/>
        <v>0.32464906057658677</v>
      </c>
    </row>
    <row r="7192" spans="1:4">
      <c r="A7192" s="7">
        <f t="shared" si="451"/>
        <v>3592.5</v>
      </c>
      <c r="B7192" s="4">
        <f t="shared" si="450"/>
        <v>0.74592859893418151</v>
      </c>
      <c r="C7192" s="4">
        <f t="shared" si="452"/>
        <v>33.400586890356614</v>
      </c>
      <c r="D7192" s="34">
        <f t="shared" si="453"/>
        <v>0.32475478958540588</v>
      </c>
    </row>
    <row r="7193" spans="1:4">
      <c r="A7193" s="7">
        <f t="shared" si="451"/>
        <v>3593</v>
      </c>
      <c r="B7193" s="4">
        <f t="shared" si="450"/>
        <v>0.74606402277297423</v>
      </c>
      <c r="C7193" s="4">
        <f t="shared" si="452"/>
        <v>33.417530770808867</v>
      </c>
      <c r="D7193" s="34">
        <f t="shared" si="453"/>
        <v>0.3248605567305583</v>
      </c>
    </row>
    <row r="7194" spans="1:4">
      <c r="A7194" s="7">
        <f t="shared" si="451"/>
        <v>3593.5</v>
      </c>
      <c r="B7194" s="4">
        <f t="shared" si="450"/>
        <v>0.74619945711598579</v>
      </c>
      <c r="C7194" s="4">
        <f t="shared" si="452"/>
        <v>33.434482996906112</v>
      </c>
      <c r="D7194" s="34">
        <f t="shared" si="453"/>
        <v>0.32496636202639329</v>
      </c>
    </row>
    <row r="7195" spans="1:4">
      <c r="A7195" s="7">
        <f t="shared" si="451"/>
        <v>3594</v>
      </c>
      <c r="B7195" s="4">
        <f t="shared" si="450"/>
        <v>0.74633490196403107</v>
      </c>
      <c r="C7195" s="4">
        <f t="shared" si="452"/>
        <v>33.451443572758912</v>
      </c>
      <c r="D7195" s="34">
        <f t="shared" si="453"/>
        <v>0.32507220548726484</v>
      </c>
    </row>
    <row r="7196" spans="1:4">
      <c r="A7196" s="7">
        <f t="shared" si="451"/>
        <v>3594.5</v>
      </c>
      <c r="B7196" s="4">
        <f t="shared" si="450"/>
        <v>0.74647035731792477</v>
      </c>
      <c r="C7196" s="4">
        <f t="shared" si="452"/>
        <v>33.468412502479964</v>
      </c>
      <c r="D7196" s="34">
        <f t="shared" si="453"/>
        <v>0.32517808712753332</v>
      </c>
    </row>
    <row r="7197" spans="1:4">
      <c r="A7197" s="7">
        <f t="shared" si="451"/>
        <v>3595</v>
      </c>
      <c r="B7197" s="4">
        <f t="shared" si="450"/>
        <v>0.74660582317848156</v>
      </c>
      <c r="C7197" s="4">
        <f t="shared" si="452"/>
        <v>33.485389790183874</v>
      </c>
      <c r="D7197" s="34">
        <f t="shared" si="453"/>
        <v>0.32528400696156384</v>
      </c>
    </row>
    <row r="7198" spans="1:4">
      <c r="A7198" s="7">
        <f t="shared" si="451"/>
        <v>3595.5</v>
      </c>
      <c r="B7198" s="4">
        <f t="shared" si="450"/>
        <v>0.7467412995465168</v>
      </c>
      <c r="C7198" s="4">
        <f t="shared" si="452"/>
        <v>33.502375439987382</v>
      </c>
      <c r="D7198" s="34">
        <f t="shared" si="453"/>
        <v>0.32538996500372769</v>
      </c>
    </row>
    <row r="7199" spans="1:4">
      <c r="A7199" s="7">
        <f t="shared" si="451"/>
        <v>3596</v>
      </c>
      <c r="B7199" s="4">
        <f t="shared" si="450"/>
        <v>0.74687678642284538</v>
      </c>
      <c r="C7199" s="4">
        <f t="shared" si="452"/>
        <v>33.519369456009208</v>
      </c>
      <c r="D7199" s="34">
        <f t="shared" si="453"/>
        <v>0.32549596126840158</v>
      </c>
    </row>
    <row r="7200" spans="1:4">
      <c r="A7200" s="7">
        <f t="shared" si="451"/>
        <v>3596.5</v>
      </c>
      <c r="B7200" s="4">
        <f t="shared" si="450"/>
        <v>0.74701228380828222</v>
      </c>
      <c r="C7200" s="4">
        <f t="shared" si="452"/>
        <v>33.536371842370052</v>
      </c>
      <c r="D7200" s="34">
        <f t="shared" si="453"/>
        <v>0.32560199576996712</v>
      </c>
    </row>
    <row r="7201" spans="1:4">
      <c r="A7201" s="7">
        <f t="shared" si="451"/>
        <v>3597</v>
      </c>
      <c r="B7201" s="4">
        <f t="shared" si="450"/>
        <v>0.74714779170364287</v>
      </c>
      <c r="C7201" s="4">
        <f t="shared" si="452"/>
        <v>33.553382603192766</v>
      </c>
      <c r="D7201" s="34">
        <f t="shared" si="453"/>
        <v>0.32570806852281259</v>
      </c>
    </row>
    <row r="7202" spans="1:4">
      <c r="A7202" s="7">
        <f t="shared" si="451"/>
        <v>3597.5</v>
      </c>
      <c r="B7202" s="4">
        <f t="shared" si="450"/>
        <v>0.74728331010974225</v>
      </c>
      <c r="C7202" s="4">
        <f t="shared" si="452"/>
        <v>33.570401742602087</v>
      </c>
      <c r="D7202" s="34">
        <f t="shared" si="453"/>
        <v>0.32581417954133063</v>
      </c>
    </row>
    <row r="7203" spans="1:4">
      <c r="A7203" s="7">
        <f t="shared" si="451"/>
        <v>3598</v>
      </c>
      <c r="B7203" s="4">
        <f t="shared" si="450"/>
        <v>0.74741883902739548</v>
      </c>
      <c r="C7203" s="4">
        <f t="shared" si="452"/>
        <v>33.587429264724918</v>
      </c>
      <c r="D7203" s="34">
        <f t="shared" si="453"/>
        <v>0.32592032883992078</v>
      </c>
    </row>
    <row r="7204" spans="1:4">
      <c r="A7204" s="7">
        <f t="shared" si="451"/>
        <v>3598.5</v>
      </c>
      <c r="B7204" s="4">
        <f t="shared" si="450"/>
        <v>0.74755437845741812</v>
      </c>
      <c r="C7204" s="4">
        <f t="shared" si="452"/>
        <v>33.60446517369008</v>
      </c>
      <c r="D7204" s="34">
        <f t="shared" si="453"/>
        <v>0.32602651643298669</v>
      </c>
    </row>
    <row r="7205" spans="1:4">
      <c r="A7205" s="7">
        <f t="shared" si="451"/>
        <v>3599</v>
      </c>
      <c r="B7205" s="4">
        <f t="shared" si="450"/>
        <v>0.74768992840062554</v>
      </c>
      <c r="C7205" s="4">
        <f t="shared" si="452"/>
        <v>33.621509473628521</v>
      </c>
      <c r="D7205" s="34">
        <f t="shared" si="453"/>
        <v>0.32613274233493872</v>
      </c>
    </row>
    <row r="7206" spans="1:4">
      <c r="A7206" s="7">
        <f t="shared" si="451"/>
        <v>3599.5</v>
      </c>
      <c r="B7206" s="4">
        <f t="shared" si="450"/>
        <v>0.74782548885783307</v>
      </c>
      <c r="C7206" s="4">
        <f t="shared" si="452"/>
        <v>33.638562168673168</v>
      </c>
      <c r="D7206" s="34">
        <f t="shared" si="453"/>
        <v>0.32623900656019239</v>
      </c>
    </row>
    <row r="7207" spans="1:4">
      <c r="A7207" s="7">
        <f t="shared" si="451"/>
        <v>3600</v>
      </c>
      <c r="B7207" s="4">
        <f t="shared" si="450"/>
        <v>0.7479610598298565</v>
      </c>
      <c r="C7207" s="4">
        <f t="shared" si="452"/>
        <v>33.655623262959004</v>
      </c>
      <c r="D7207" s="34">
        <f t="shared" si="453"/>
        <v>0.32634530912316845</v>
      </c>
    </row>
    <row r="7208" spans="1:4">
      <c r="A7208" s="7">
        <f t="shared" si="451"/>
        <v>3600.5</v>
      </c>
      <c r="B7208" s="4">
        <f t="shared" si="450"/>
        <v>0.74809664131751119</v>
      </c>
      <c r="C7208" s="4">
        <f t="shared" si="452"/>
        <v>33.672692760623043</v>
      </c>
      <c r="D7208" s="34">
        <f t="shared" si="453"/>
        <v>0.32645165003829379</v>
      </c>
    </row>
    <row r="7209" spans="1:4">
      <c r="A7209" s="7">
        <f t="shared" si="451"/>
        <v>3601</v>
      </c>
      <c r="B7209" s="4">
        <f t="shared" si="450"/>
        <v>0.74823223332161271</v>
      </c>
      <c r="C7209" s="4">
        <f t="shared" si="452"/>
        <v>33.689770665804332</v>
      </c>
      <c r="D7209" s="34">
        <f t="shared" si="453"/>
        <v>0.3265580293200005</v>
      </c>
    </row>
    <row r="7210" spans="1:4">
      <c r="A7210" s="7">
        <f t="shared" si="451"/>
        <v>3601.5</v>
      </c>
      <c r="B7210" s="4">
        <f t="shared" si="450"/>
        <v>0.74836783584297684</v>
      </c>
      <c r="C7210" s="4">
        <f t="shared" si="452"/>
        <v>33.706856982643949</v>
      </c>
      <c r="D7210" s="34">
        <f t="shared" si="453"/>
        <v>0.32666444698272629</v>
      </c>
    </row>
    <row r="7211" spans="1:4">
      <c r="A7211" s="7">
        <f t="shared" si="451"/>
        <v>3602</v>
      </c>
      <c r="B7211" s="4">
        <f t="shared" si="450"/>
        <v>0.7485034488824196</v>
      </c>
      <c r="C7211" s="4">
        <f t="shared" si="452"/>
        <v>33.723951715285075</v>
      </c>
      <c r="D7211" s="34">
        <f t="shared" si="453"/>
        <v>0.32677090304091472</v>
      </c>
    </row>
    <row r="7212" spans="1:4">
      <c r="A7212" s="7">
        <f t="shared" si="451"/>
        <v>3602.5</v>
      </c>
      <c r="B7212" s="4">
        <f t="shared" si="450"/>
        <v>0.74863907244075678</v>
      </c>
      <c r="C7212" s="4">
        <f t="shared" si="452"/>
        <v>33.741054867872826</v>
      </c>
      <c r="D7212" s="34">
        <f t="shared" si="453"/>
        <v>0.32687739750901429</v>
      </c>
    </row>
    <row r="7213" spans="1:4">
      <c r="A7213" s="7">
        <f t="shared" si="451"/>
        <v>3603</v>
      </c>
      <c r="B7213" s="4">
        <f t="shared" si="450"/>
        <v>0.74877470651880396</v>
      </c>
      <c r="C7213" s="4">
        <f t="shared" si="452"/>
        <v>33.75816644455444</v>
      </c>
      <c r="D7213" s="34">
        <f t="shared" si="453"/>
        <v>0.32698393040147988</v>
      </c>
    </row>
    <row r="7214" spans="1:4">
      <c r="A7214" s="7">
        <f t="shared" si="451"/>
        <v>3603.5</v>
      </c>
      <c r="B7214" s="4">
        <f t="shared" si="450"/>
        <v>0.74891035111737758</v>
      </c>
      <c r="C7214" s="4">
        <f t="shared" si="452"/>
        <v>33.775286449479175</v>
      </c>
      <c r="D7214" s="34">
        <f t="shared" si="453"/>
        <v>0.32709050173277132</v>
      </c>
    </row>
    <row r="7215" spans="1:4">
      <c r="A7215" s="7">
        <f t="shared" si="451"/>
        <v>3604</v>
      </c>
      <c r="B7215" s="4">
        <f t="shared" si="450"/>
        <v>0.74904600623729323</v>
      </c>
      <c r="C7215" s="4">
        <f t="shared" si="452"/>
        <v>33.792414886798319</v>
      </c>
      <c r="D7215" s="34">
        <f t="shared" si="453"/>
        <v>0.32719711151735437</v>
      </c>
    </row>
    <row r="7216" spans="1:4">
      <c r="A7216" s="7">
        <f t="shared" si="451"/>
        <v>3604.5</v>
      </c>
      <c r="B7216" s="4">
        <f t="shared" si="450"/>
        <v>0.74918167187936713</v>
      </c>
      <c r="C7216" s="4">
        <f t="shared" si="452"/>
        <v>33.809551760665229</v>
      </c>
      <c r="D7216" s="34">
        <f t="shared" si="453"/>
        <v>0.32730375976970044</v>
      </c>
    </row>
    <row r="7217" spans="1:4">
      <c r="A7217" s="7">
        <f t="shared" si="451"/>
        <v>3605</v>
      </c>
      <c r="B7217" s="4">
        <f t="shared" si="450"/>
        <v>0.74931734804441552</v>
      </c>
      <c r="C7217" s="4">
        <f t="shared" si="452"/>
        <v>33.826697075235266</v>
      </c>
      <c r="D7217" s="34">
        <f t="shared" si="453"/>
        <v>0.32741044650428586</v>
      </c>
    </row>
    <row r="7218" spans="1:4">
      <c r="A7218" s="7">
        <f t="shared" si="451"/>
        <v>3605.5</v>
      </c>
      <c r="B7218" s="4">
        <f t="shared" si="450"/>
        <v>0.74945303473325464</v>
      </c>
      <c r="C7218" s="4">
        <f t="shared" si="452"/>
        <v>33.843850834665929</v>
      </c>
      <c r="D7218" s="34">
        <f t="shared" si="453"/>
        <v>0.32751717173559369</v>
      </c>
    </row>
    <row r="7219" spans="1:4">
      <c r="A7219" s="7">
        <f t="shared" si="451"/>
        <v>3606</v>
      </c>
      <c r="B7219" s="4">
        <f t="shared" si="450"/>
        <v>0.74958873194670073</v>
      </c>
      <c r="C7219" s="4">
        <f t="shared" si="452"/>
        <v>33.861013043116628</v>
      </c>
      <c r="D7219" s="34">
        <f t="shared" si="453"/>
        <v>0.32762393547811142</v>
      </c>
    </row>
    <row r="7220" spans="1:4">
      <c r="A7220" s="7">
        <f t="shared" si="451"/>
        <v>3606.5</v>
      </c>
      <c r="B7220" s="4">
        <f t="shared" si="450"/>
        <v>0.74972443968557001</v>
      </c>
      <c r="C7220" s="4">
        <f t="shared" si="452"/>
        <v>33.878183704748963</v>
      </c>
      <c r="D7220" s="34">
        <f t="shared" si="453"/>
        <v>0.32773073774633316</v>
      </c>
    </row>
    <row r="7221" spans="1:4">
      <c r="A7221" s="7">
        <f t="shared" si="451"/>
        <v>3607</v>
      </c>
      <c r="B7221" s="4">
        <f t="shared" si="450"/>
        <v>0.74986015795067917</v>
      </c>
      <c r="C7221" s="4">
        <f t="shared" si="452"/>
        <v>33.895362823726451</v>
      </c>
      <c r="D7221" s="34">
        <f t="shared" si="453"/>
        <v>0.32783757855475737</v>
      </c>
    </row>
    <row r="7222" spans="1:4">
      <c r="A7222" s="7">
        <f t="shared" si="451"/>
        <v>3607.5</v>
      </c>
      <c r="B7222" s="4">
        <f t="shared" si="450"/>
        <v>0.74999588674284423</v>
      </c>
      <c r="C7222" s="4">
        <f t="shared" si="452"/>
        <v>33.912550404214784</v>
      </c>
      <c r="D7222" s="34">
        <f t="shared" si="453"/>
        <v>0.32794445791788968</v>
      </c>
    </row>
    <row r="7223" spans="1:4">
      <c r="A7223" s="7">
        <f t="shared" si="451"/>
        <v>3608</v>
      </c>
      <c r="B7223" s="4">
        <f t="shared" si="450"/>
        <v>0.75013162606288208</v>
      </c>
      <c r="C7223" s="4">
        <f t="shared" si="452"/>
        <v>33.929746450381629</v>
      </c>
      <c r="D7223" s="34">
        <f t="shared" si="453"/>
        <v>0.32805137585024019</v>
      </c>
    </row>
    <row r="7224" spans="1:4">
      <c r="A7224" s="7">
        <f t="shared" si="451"/>
        <v>3608.5</v>
      </c>
      <c r="B7224" s="4">
        <f t="shared" si="450"/>
        <v>0.75026737591160941</v>
      </c>
      <c r="C7224" s="4">
        <f t="shared" si="452"/>
        <v>33.946950966396699</v>
      </c>
      <c r="D7224" s="34">
        <f t="shared" si="453"/>
        <v>0.32815833236632452</v>
      </c>
    </row>
    <row r="7225" spans="1:4">
      <c r="A7225" s="7">
        <f t="shared" si="451"/>
        <v>3609</v>
      </c>
      <c r="B7225" s="4">
        <f t="shared" si="450"/>
        <v>0.75040313628984268</v>
      </c>
      <c r="C7225" s="4">
        <f t="shared" si="452"/>
        <v>33.964163956431825</v>
      </c>
      <c r="D7225" s="34">
        <f t="shared" si="453"/>
        <v>0.32826532748066473</v>
      </c>
    </row>
    <row r="7226" spans="1:4">
      <c r="A7226" s="7">
        <f t="shared" si="451"/>
        <v>3609.5</v>
      </c>
      <c r="B7226" s="4">
        <f t="shared" si="450"/>
        <v>0.75053890719839855</v>
      </c>
      <c r="C7226" s="4">
        <f t="shared" si="452"/>
        <v>33.981385424660814</v>
      </c>
      <c r="D7226" s="34">
        <f t="shared" si="453"/>
        <v>0.32837236120778779</v>
      </c>
    </row>
    <row r="7227" spans="1:4">
      <c r="A7227" s="7">
        <f t="shared" si="451"/>
        <v>3610</v>
      </c>
      <c r="B7227" s="4">
        <f t="shared" si="450"/>
        <v>0.75067468863809417</v>
      </c>
      <c r="C7227" s="4">
        <f t="shared" si="452"/>
        <v>33.998615375259618</v>
      </c>
      <c r="D7227" s="34">
        <f t="shared" si="453"/>
        <v>0.32847943356222681</v>
      </c>
    </row>
    <row r="7228" spans="1:4">
      <c r="A7228" s="7">
        <f t="shared" si="451"/>
        <v>3610.5</v>
      </c>
      <c r="B7228" s="4">
        <f t="shared" si="450"/>
        <v>0.75081048060974598</v>
      </c>
      <c r="C7228" s="4">
        <f t="shared" si="452"/>
        <v>34.015853812406135</v>
      </c>
      <c r="D7228" s="34">
        <f t="shared" si="453"/>
        <v>0.32858654455851982</v>
      </c>
    </row>
    <row r="7229" spans="1:4">
      <c r="A7229" s="7">
        <f t="shared" si="451"/>
        <v>3611</v>
      </c>
      <c r="B7229" s="4">
        <f t="shared" si="450"/>
        <v>0.75094628311417111</v>
      </c>
      <c r="C7229" s="4">
        <f t="shared" si="452"/>
        <v>34.033100740280432</v>
      </c>
      <c r="D7229" s="34">
        <f t="shared" si="453"/>
        <v>0.3286936942112112</v>
      </c>
    </row>
    <row r="7230" spans="1:4">
      <c r="A7230" s="7">
        <f t="shared" si="451"/>
        <v>3611.5</v>
      </c>
      <c r="B7230" s="4">
        <f t="shared" si="450"/>
        <v>0.75108209615218624</v>
      </c>
      <c r="C7230" s="4">
        <f t="shared" si="452"/>
        <v>34.050356163064571</v>
      </c>
      <c r="D7230" s="34">
        <f t="shared" si="453"/>
        <v>0.32880088253485062</v>
      </c>
    </row>
    <row r="7231" spans="1:4">
      <c r="A7231" s="7">
        <f t="shared" si="451"/>
        <v>3612</v>
      </c>
      <c r="B7231" s="4">
        <f t="shared" si="450"/>
        <v>0.75121791972460894</v>
      </c>
      <c r="C7231" s="4">
        <f t="shared" si="452"/>
        <v>34.067620084942682</v>
      </c>
      <c r="D7231" s="34">
        <f t="shared" si="453"/>
        <v>0.32890810954399319</v>
      </c>
    </row>
    <row r="7232" spans="1:4">
      <c r="A7232" s="7">
        <f t="shared" si="451"/>
        <v>3612.5</v>
      </c>
      <c r="B7232" s="4">
        <f t="shared" si="450"/>
        <v>0.75135375383225611</v>
      </c>
      <c r="C7232" s="4">
        <f t="shared" si="452"/>
        <v>34.084892510100971</v>
      </c>
      <c r="D7232" s="34">
        <f t="shared" si="453"/>
        <v>0.3290153752531999</v>
      </c>
    </row>
    <row r="7233" spans="1:4">
      <c r="A7233" s="7">
        <f t="shared" si="451"/>
        <v>3613</v>
      </c>
      <c r="B7233" s="4">
        <f t="shared" si="450"/>
        <v>0.75148959847594465</v>
      </c>
      <c r="C7233" s="4">
        <f t="shared" si="452"/>
        <v>34.10217344272769</v>
      </c>
      <c r="D7233" s="34">
        <f t="shared" si="453"/>
        <v>0.32912267967703729</v>
      </c>
    </row>
    <row r="7234" spans="1:4">
      <c r="A7234" s="7">
        <f t="shared" si="451"/>
        <v>3613.5</v>
      </c>
      <c r="B7234" s="4">
        <f t="shared" si="450"/>
        <v>0.75162545365649214</v>
      </c>
      <c r="C7234" s="4">
        <f t="shared" si="452"/>
        <v>34.119462887013164</v>
      </c>
      <c r="D7234" s="34">
        <f t="shared" si="453"/>
        <v>0.32923002283007746</v>
      </c>
    </row>
    <row r="7235" spans="1:4">
      <c r="A7235" s="7">
        <f t="shared" si="451"/>
        <v>3614</v>
      </c>
      <c r="B7235" s="4">
        <f t="shared" si="450"/>
        <v>0.75176131937471569</v>
      </c>
      <c r="C7235" s="4">
        <f t="shared" si="452"/>
        <v>34.136760847149773</v>
      </c>
      <c r="D7235" s="34">
        <f t="shared" si="453"/>
        <v>0.32933740472689821</v>
      </c>
    </row>
    <row r="7236" spans="1:4">
      <c r="A7236" s="7">
        <f t="shared" si="451"/>
        <v>3614.5</v>
      </c>
      <c r="B7236" s="4">
        <f t="shared" si="450"/>
        <v>0.75189719563143242</v>
      </c>
      <c r="C7236" s="4">
        <f t="shared" si="452"/>
        <v>34.154067327331973</v>
      </c>
      <c r="D7236" s="34">
        <f t="shared" si="453"/>
        <v>0.32944482538208308</v>
      </c>
    </row>
    <row r="7237" spans="1:4">
      <c r="A7237" s="7">
        <f t="shared" si="451"/>
        <v>3615</v>
      </c>
      <c r="B7237" s="4">
        <f t="shared" si="450"/>
        <v>0.75203308242746036</v>
      </c>
      <c r="C7237" s="4">
        <f t="shared" si="452"/>
        <v>34.171382331756277</v>
      </c>
      <c r="D7237" s="34">
        <f t="shared" si="453"/>
        <v>0.32955228481022086</v>
      </c>
    </row>
    <row r="7238" spans="1:4">
      <c r="A7238" s="7">
        <f t="shared" si="451"/>
        <v>3615.5</v>
      </c>
      <c r="B7238" s="4">
        <f t="shared" si="450"/>
        <v>0.75216897976361663</v>
      </c>
      <c r="C7238" s="4">
        <f t="shared" si="452"/>
        <v>34.188705864621276</v>
      </c>
      <c r="D7238" s="34">
        <f t="shared" si="453"/>
        <v>0.32965978302590648</v>
      </c>
    </row>
    <row r="7239" spans="1:4">
      <c r="A7239" s="7">
        <f t="shared" si="451"/>
        <v>3616</v>
      </c>
      <c r="B7239" s="4">
        <f t="shared" si="450"/>
        <v>0.75230488764071857</v>
      </c>
      <c r="C7239" s="4">
        <f t="shared" si="452"/>
        <v>34.206037930127614</v>
      </c>
      <c r="D7239" s="34">
        <f t="shared" si="453"/>
        <v>0.32976732004374021</v>
      </c>
    </row>
    <row r="7240" spans="1:4">
      <c r="A7240" s="7">
        <f t="shared" si="451"/>
        <v>3616.5</v>
      </c>
      <c r="B7240" s="4">
        <f t="shared" si="450"/>
        <v>0.75244080605958441</v>
      </c>
      <c r="C7240" s="4">
        <f t="shared" si="452"/>
        <v>34.223378532478016</v>
      </c>
      <c r="D7240" s="34">
        <f t="shared" si="453"/>
        <v>0.32987489587832775</v>
      </c>
    </row>
    <row r="7241" spans="1:4">
      <c r="A7241" s="7">
        <f t="shared" si="451"/>
        <v>3617</v>
      </c>
      <c r="B7241" s="4">
        <f t="shared" si="450"/>
        <v>0.75257673502103128</v>
      </c>
      <c r="C7241" s="4">
        <f t="shared" si="452"/>
        <v>34.240727675877253</v>
      </c>
      <c r="D7241" s="34">
        <f t="shared" si="453"/>
        <v>0.32998251054428079</v>
      </c>
    </row>
    <row r="7242" spans="1:4">
      <c r="A7242" s="7">
        <f t="shared" si="451"/>
        <v>3617.5</v>
      </c>
      <c r="B7242" s="4">
        <f t="shared" ref="B7242:B7305" si="454">(EXP($B$3*A7242*10^6))-1</f>
        <v>0.7527126745258772</v>
      </c>
      <c r="C7242" s="4">
        <f t="shared" si="452"/>
        <v>34.258085364532235</v>
      </c>
      <c r="D7242" s="34">
        <f t="shared" si="453"/>
        <v>0.33009016405621694</v>
      </c>
    </row>
    <row r="7243" spans="1:4">
      <c r="A7243" s="7">
        <f t="shared" si="451"/>
        <v>3618</v>
      </c>
      <c r="B7243" s="4">
        <f t="shared" si="454"/>
        <v>0.75284862457493973</v>
      </c>
      <c r="C7243" s="4">
        <f t="shared" si="452"/>
        <v>34.275451602651835</v>
      </c>
      <c r="D7243" s="34">
        <f t="shared" si="453"/>
        <v>0.33019785642875854</v>
      </c>
    </row>
    <row r="7244" spans="1:4">
      <c r="A7244" s="7">
        <f t="shared" si="451"/>
        <v>3618.5</v>
      </c>
      <c r="B7244" s="4">
        <f t="shared" si="454"/>
        <v>0.75298458516903688</v>
      </c>
      <c r="C7244" s="4">
        <f t="shared" si="452"/>
        <v>34.292826394447125</v>
      </c>
      <c r="D7244" s="34">
        <f t="shared" si="453"/>
        <v>0.33030558767653473</v>
      </c>
    </row>
    <row r="7245" spans="1:4">
      <c r="A7245" s="7">
        <f t="shared" si="451"/>
        <v>3619</v>
      </c>
      <c r="B7245" s="4">
        <f t="shared" si="454"/>
        <v>0.75312055630898667</v>
      </c>
      <c r="C7245" s="4">
        <f t="shared" si="452"/>
        <v>34.310209744131114</v>
      </c>
      <c r="D7245" s="34">
        <f t="shared" si="453"/>
        <v>0.33041335781417891</v>
      </c>
    </row>
    <row r="7246" spans="1:4">
      <c r="A7246" s="7">
        <f t="shared" ref="A7246:A7309" si="455">A7245+0.5</f>
        <v>3619.5</v>
      </c>
      <c r="B7246" s="4">
        <f t="shared" si="454"/>
        <v>0.7532565379956071</v>
      </c>
      <c r="C7246" s="4">
        <f t="shared" ref="C7246:C7309" si="456">(EXP($B$4*A7246*10^6))-1</f>
        <v>34.327601655919018</v>
      </c>
      <c r="D7246" s="34">
        <f t="shared" ref="D7246:D7309" si="457">(1/137.88)*(C7246/B7246)</f>
        <v>0.33052116685633148</v>
      </c>
    </row>
    <row r="7247" spans="1:4">
      <c r="A7247" s="7">
        <f t="shared" si="455"/>
        <v>3620</v>
      </c>
      <c r="B7247" s="4">
        <f t="shared" si="454"/>
        <v>0.75339253022971597</v>
      </c>
      <c r="C7247" s="4">
        <f t="shared" si="456"/>
        <v>34.345002134028057</v>
      </c>
      <c r="D7247" s="34">
        <f t="shared" si="457"/>
        <v>0.33062901481763796</v>
      </c>
    </row>
    <row r="7248" spans="1:4">
      <c r="A7248" s="7">
        <f t="shared" si="455"/>
        <v>3620.5</v>
      </c>
      <c r="B7248" s="4">
        <f t="shared" si="454"/>
        <v>0.75352853301213174</v>
      </c>
      <c r="C7248" s="4">
        <f t="shared" si="456"/>
        <v>34.362411182677498</v>
      </c>
      <c r="D7248" s="34">
        <f t="shared" si="457"/>
        <v>0.33073690171274894</v>
      </c>
    </row>
    <row r="7249" spans="1:4">
      <c r="A7249" s="7">
        <f t="shared" si="455"/>
        <v>3621</v>
      </c>
      <c r="B7249" s="4">
        <f t="shared" si="454"/>
        <v>0.75366454634367219</v>
      </c>
      <c r="C7249" s="4">
        <f t="shared" si="456"/>
        <v>34.379828806088788</v>
      </c>
      <c r="D7249" s="34">
        <f t="shared" si="457"/>
        <v>0.33084482755632183</v>
      </c>
    </row>
    <row r="7250" spans="1:4">
      <c r="A7250" s="7">
        <f t="shared" si="455"/>
        <v>3621.5</v>
      </c>
      <c r="B7250" s="4">
        <f t="shared" si="454"/>
        <v>0.75380057022515601</v>
      </c>
      <c r="C7250" s="4">
        <f t="shared" si="456"/>
        <v>34.397255008485345</v>
      </c>
      <c r="D7250" s="34">
        <f t="shared" si="457"/>
        <v>0.33095279236301856</v>
      </c>
    </row>
    <row r="7251" spans="1:4">
      <c r="A7251" s="7">
        <f t="shared" si="455"/>
        <v>3622</v>
      </c>
      <c r="B7251" s="4">
        <f t="shared" si="454"/>
        <v>0.7539366046574012</v>
      </c>
      <c r="C7251" s="4">
        <f t="shared" si="456"/>
        <v>34.414689794092759</v>
      </c>
      <c r="D7251" s="34">
        <f t="shared" si="457"/>
        <v>0.33106079614750777</v>
      </c>
    </row>
    <row r="7252" spans="1:4">
      <c r="A7252" s="7">
        <f t="shared" si="455"/>
        <v>3622.5</v>
      </c>
      <c r="B7252" s="4">
        <f t="shared" si="454"/>
        <v>0.75407264964122622</v>
      </c>
      <c r="C7252" s="4">
        <f t="shared" si="456"/>
        <v>34.432133167138616</v>
      </c>
      <c r="D7252" s="34">
        <f t="shared" si="457"/>
        <v>0.33116883892446281</v>
      </c>
    </row>
    <row r="7253" spans="1:4">
      <c r="A7253" s="7">
        <f t="shared" si="455"/>
        <v>3623</v>
      </c>
      <c r="B7253" s="4">
        <f t="shared" si="454"/>
        <v>0.75420870517744953</v>
      </c>
      <c r="C7253" s="4">
        <f t="shared" si="456"/>
        <v>34.449585131852658</v>
      </c>
      <c r="D7253" s="34">
        <f t="shared" si="457"/>
        <v>0.3312769207085634</v>
      </c>
    </row>
    <row r="7254" spans="1:4">
      <c r="A7254" s="7">
        <f t="shared" si="455"/>
        <v>3623.5</v>
      </c>
      <c r="B7254" s="4">
        <f t="shared" si="454"/>
        <v>0.75434477126688981</v>
      </c>
      <c r="C7254" s="4">
        <f t="shared" si="456"/>
        <v>34.467045692466662</v>
      </c>
      <c r="D7254" s="34">
        <f t="shared" si="457"/>
        <v>0.33138504151449438</v>
      </c>
    </row>
    <row r="7255" spans="1:4">
      <c r="A7255" s="7">
        <f t="shared" si="455"/>
        <v>3624</v>
      </c>
      <c r="B7255" s="4">
        <f t="shared" si="454"/>
        <v>0.75448084791036529</v>
      </c>
      <c r="C7255" s="4">
        <f t="shared" si="456"/>
        <v>34.48451485321452</v>
      </c>
      <c r="D7255" s="34">
        <f t="shared" si="457"/>
        <v>0.33149320135694682</v>
      </c>
    </row>
    <row r="7256" spans="1:4">
      <c r="A7256" s="7">
        <f t="shared" si="455"/>
        <v>3624.5</v>
      </c>
      <c r="B7256" s="4">
        <f t="shared" si="454"/>
        <v>0.75461693510869465</v>
      </c>
      <c r="C7256" s="4">
        <f t="shared" si="456"/>
        <v>34.501992618332189</v>
      </c>
      <c r="D7256" s="34">
        <f t="shared" si="457"/>
        <v>0.33160140025061718</v>
      </c>
    </row>
    <row r="7257" spans="1:4">
      <c r="A7257" s="7">
        <f t="shared" si="455"/>
        <v>3625</v>
      </c>
      <c r="B7257" s="4">
        <f t="shared" si="454"/>
        <v>0.75475303286269679</v>
      </c>
      <c r="C7257" s="4">
        <f t="shared" si="456"/>
        <v>34.519478992057721</v>
      </c>
      <c r="D7257" s="34">
        <f t="shared" si="457"/>
        <v>0.33170963821020749</v>
      </c>
    </row>
    <row r="7258" spans="1:4">
      <c r="A7258" s="7">
        <f t="shared" si="455"/>
        <v>3625.5</v>
      </c>
      <c r="B7258" s="4">
        <f t="shared" si="454"/>
        <v>0.75488914117319039</v>
      </c>
      <c r="C7258" s="4">
        <f t="shared" si="456"/>
        <v>34.536973978631245</v>
      </c>
      <c r="D7258" s="34">
        <f t="shared" si="457"/>
        <v>0.33181791525042548</v>
      </c>
    </row>
    <row r="7259" spans="1:4">
      <c r="A7259" s="7">
        <f t="shared" si="455"/>
        <v>3626</v>
      </c>
      <c r="B7259" s="4">
        <f t="shared" si="454"/>
        <v>0.75502526004099435</v>
      </c>
      <c r="C7259" s="4">
        <f t="shared" si="456"/>
        <v>34.554477582295</v>
      </c>
      <c r="D7259" s="34">
        <f t="shared" si="457"/>
        <v>0.33192623138598476</v>
      </c>
    </row>
    <row r="7260" spans="1:4">
      <c r="A7260" s="7">
        <f t="shared" si="455"/>
        <v>3626.5</v>
      </c>
      <c r="B7260" s="4">
        <f t="shared" si="454"/>
        <v>0.75516138946692735</v>
      </c>
      <c r="C7260" s="4">
        <f t="shared" si="456"/>
        <v>34.571989807293292</v>
      </c>
      <c r="D7260" s="34">
        <f t="shared" si="457"/>
        <v>0.33203458663160451</v>
      </c>
    </row>
    <row r="7261" spans="1:4">
      <c r="A7261" s="7">
        <f t="shared" si="455"/>
        <v>3627</v>
      </c>
      <c r="B7261" s="4">
        <f t="shared" si="454"/>
        <v>0.7552975294518085</v>
      </c>
      <c r="C7261" s="4">
        <f t="shared" si="456"/>
        <v>34.58951065787253</v>
      </c>
      <c r="D7261" s="34">
        <f t="shared" si="457"/>
        <v>0.33214298100200962</v>
      </c>
    </row>
    <row r="7262" spans="1:4">
      <c r="A7262" s="7">
        <f t="shared" si="455"/>
        <v>3627.5</v>
      </c>
      <c r="B7262" s="4">
        <f t="shared" si="454"/>
        <v>0.7554336799964565</v>
      </c>
      <c r="C7262" s="4">
        <f t="shared" si="456"/>
        <v>34.607040138281214</v>
      </c>
      <c r="D7262" s="34">
        <f t="shared" si="457"/>
        <v>0.33225141451193069</v>
      </c>
    </row>
    <row r="7263" spans="1:4">
      <c r="A7263" s="7">
        <f t="shared" si="455"/>
        <v>3628</v>
      </c>
      <c r="B7263" s="4">
        <f t="shared" si="454"/>
        <v>0.7555698411016909</v>
      </c>
      <c r="C7263" s="4">
        <f t="shared" si="456"/>
        <v>34.624578252769929</v>
      </c>
      <c r="D7263" s="34">
        <f t="shared" si="457"/>
        <v>0.33235988717610376</v>
      </c>
    </row>
    <row r="7264" spans="1:4">
      <c r="A7264" s="7">
        <f t="shared" si="455"/>
        <v>3628.5</v>
      </c>
      <c r="B7264" s="4">
        <f t="shared" si="454"/>
        <v>0.75570601276833038</v>
      </c>
      <c r="C7264" s="4">
        <f t="shared" si="456"/>
        <v>34.642125005591367</v>
      </c>
      <c r="D7264" s="34">
        <f t="shared" si="457"/>
        <v>0.33246839900927105</v>
      </c>
    </row>
    <row r="7265" spans="1:4">
      <c r="A7265" s="7">
        <f t="shared" si="455"/>
        <v>3629</v>
      </c>
      <c r="B7265" s="4">
        <f t="shared" si="454"/>
        <v>0.75584219499719452</v>
      </c>
      <c r="C7265" s="4">
        <f t="shared" si="456"/>
        <v>34.65968040100028</v>
      </c>
      <c r="D7265" s="34">
        <f t="shared" si="457"/>
        <v>0.33257695002617971</v>
      </c>
    </row>
    <row r="7266" spans="1:4">
      <c r="A7266" s="7">
        <f t="shared" si="455"/>
        <v>3629.5</v>
      </c>
      <c r="B7266" s="4">
        <f t="shared" si="454"/>
        <v>0.75597838778910265</v>
      </c>
      <c r="C7266" s="4">
        <f t="shared" si="456"/>
        <v>34.677244443253599</v>
      </c>
      <c r="D7266" s="34">
        <f t="shared" si="457"/>
        <v>0.3326855402415837</v>
      </c>
    </row>
    <row r="7267" spans="1:4">
      <c r="A7267" s="7">
        <f t="shared" si="455"/>
        <v>3630</v>
      </c>
      <c r="B7267" s="4">
        <f t="shared" si="454"/>
        <v>0.75611459114487367</v>
      </c>
      <c r="C7267" s="4">
        <f t="shared" si="456"/>
        <v>34.694817136610226</v>
      </c>
      <c r="D7267" s="34">
        <f t="shared" si="457"/>
        <v>0.33279416967024145</v>
      </c>
    </row>
    <row r="7268" spans="1:4">
      <c r="A7268" s="7">
        <f t="shared" si="455"/>
        <v>3630.5</v>
      </c>
      <c r="B7268" s="4">
        <f t="shared" si="454"/>
        <v>0.75625080506532716</v>
      </c>
      <c r="C7268" s="4">
        <f t="shared" si="456"/>
        <v>34.712398485331299</v>
      </c>
      <c r="D7268" s="34">
        <f t="shared" si="457"/>
        <v>0.3329028383269183</v>
      </c>
    </row>
    <row r="7269" spans="1:4">
      <c r="A7269" s="7">
        <f t="shared" si="455"/>
        <v>3631</v>
      </c>
      <c r="B7269" s="4">
        <f t="shared" si="454"/>
        <v>0.75638702955128245</v>
      </c>
      <c r="C7269" s="4">
        <f t="shared" si="456"/>
        <v>34.729988493679912</v>
      </c>
      <c r="D7269" s="34">
        <f t="shared" si="457"/>
        <v>0.33301154622638407</v>
      </c>
    </row>
    <row r="7270" spans="1:4">
      <c r="A7270" s="7">
        <f t="shared" si="455"/>
        <v>3631.5</v>
      </c>
      <c r="B7270" s="4">
        <f t="shared" si="454"/>
        <v>0.75652326460355934</v>
      </c>
      <c r="C7270" s="4">
        <f t="shared" si="456"/>
        <v>34.747587165921388</v>
      </c>
      <c r="D7270" s="34">
        <f t="shared" si="457"/>
        <v>0.33312029338341531</v>
      </c>
    </row>
    <row r="7271" spans="1:4">
      <c r="A7271" s="7">
        <f t="shared" si="455"/>
        <v>3632</v>
      </c>
      <c r="B7271" s="4">
        <f t="shared" si="454"/>
        <v>0.75665951022297717</v>
      </c>
      <c r="C7271" s="4">
        <f t="shared" si="456"/>
        <v>34.765194506323091</v>
      </c>
      <c r="D7271" s="34">
        <f t="shared" si="457"/>
        <v>0.33322907981279393</v>
      </c>
    </row>
    <row r="7272" spans="1:4">
      <c r="A7272" s="7">
        <f t="shared" si="455"/>
        <v>3632.5</v>
      </c>
      <c r="B7272" s="4">
        <f t="shared" si="454"/>
        <v>0.75679576641035595</v>
      </c>
      <c r="C7272" s="4">
        <f t="shared" si="456"/>
        <v>34.782810519154452</v>
      </c>
      <c r="D7272" s="34">
        <f t="shared" si="457"/>
        <v>0.33333790552930681</v>
      </c>
    </row>
    <row r="7273" spans="1:4">
      <c r="A7273" s="7">
        <f t="shared" si="455"/>
        <v>3633</v>
      </c>
      <c r="B7273" s="4">
        <f t="shared" si="454"/>
        <v>0.75693203316651503</v>
      </c>
      <c r="C7273" s="4">
        <f t="shared" si="456"/>
        <v>34.800435208687091</v>
      </c>
      <c r="D7273" s="34">
        <f t="shared" si="457"/>
        <v>0.33344677054774796</v>
      </c>
    </row>
    <row r="7274" spans="1:4">
      <c r="A7274" s="7">
        <f t="shared" si="455"/>
        <v>3633.5</v>
      </c>
      <c r="B7274" s="4">
        <f t="shared" si="454"/>
        <v>0.75706831049227419</v>
      </c>
      <c r="C7274" s="4">
        <f t="shared" si="456"/>
        <v>34.818068579194637</v>
      </c>
      <c r="D7274" s="34">
        <f t="shared" si="457"/>
        <v>0.33355567488291593</v>
      </c>
    </row>
    <row r="7275" spans="1:4">
      <c r="A7275" s="7">
        <f t="shared" si="455"/>
        <v>3634</v>
      </c>
      <c r="B7275" s="4">
        <f t="shared" si="454"/>
        <v>0.75720459838845322</v>
      </c>
      <c r="C7275" s="4">
        <f t="shared" si="456"/>
        <v>34.83571063495291</v>
      </c>
      <c r="D7275" s="34">
        <f t="shared" si="457"/>
        <v>0.33366461854961571</v>
      </c>
    </row>
    <row r="7276" spans="1:4">
      <c r="A7276" s="7">
        <f t="shared" si="455"/>
        <v>3634.5</v>
      </c>
      <c r="B7276" s="4">
        <f t="shared" si="454"/>
        <v>0.75734089685587236</v>
      </c>
      <c r="C7276" s="4">
        <f t="shared" si="456"/>
        <v>34.853361380239782</v>
      </c>
      <c r="D7276" s="34">
        <f t="shared" si="457"/>
        <v>0.33377360156265734</v>
      </c>
    </row>
    <row r="7277" spans="1:4">
      <c r="A7277" s="7">
        <f t="shared" si="455"/>
        <v>3635</v>
      </c>
      <c r="B7277" s="4">
        <f t="shared" si="454"/>
        <v>0.75747720589535139</v>
      </c>
      <c r="C7277" s="4">
        <f t="shared" si="456"/>
        <v>34.871020819335257</v>
      </c>
      <c r="D7277" s="34">
        <f t="shared" si="457"/>
        <v>0.33388262393685725</v>
      </c>
    </row>
    <row r="7278" spans="1:4">
      <c r="A7278" s="7">
        <f t="shared" si="455"/>
        <v>3635.5</v>
      </c>
      <c r="B7278" s="4">
        <f t="shared" si="454"/>
        <v>0.75761352550771033</v>
      </c>
      <c r="C7278" s="4">
        <f t="shared" si="456"/>
        <v>34.888688956521428</v>
      </c>
      <c r="D7278" s="34">
        <f t="shared" si="457"/>
        <v>0.33399168568703713</v>
      </c>
    </row>
    <row r="7279" spans="1:4">
      <c r="A7279" s="7">
        <f t="shared" si="455"/>
        <v>3636</v>
      </c>
      <c r="B7279" s="4">
        <f t="shared" si="454"/>
        <v>0.75774985569376918</v>
      </c>
      <c r="C7279" s="4">
        <f t="shared" si="456"/>
        <v>34.906365796082511</v>
      </c>
      <c r="D7279" s="34">
        <f t="shared" si="457"/>
        <v>0.33410078682802469</v>
      </c>
    </row>
    <row r="7280" spans="1:4">
      <c r="A7280" s="7">
        <f t="shared" si="455"/>
        <v>3636.5</v>
      </c>
      <c r="B7280" s="4">
        <f t="shared" si="454"/>
        <v>0.75788619645434818</v>
      </c>
      <c r="C7280" s="4">
        <f t="shared" si="456"/>
        <v>34.924051342304828</v>
      </c>
      <c r="D7280" s="34">
        <f t="shared" si="457"/>
        <v>0.33420992737465322</v>
      </c>
    </row>
    <row r="7281" spans="1:4">
      <c r="A7281" s="7">
        <f t="shared" si="455"/>
        <v>3637</v>
      </c>
      <c r="B7281" s="4">
        <f t="shared" si="454"/>
        <v>0.75802254779026779</v>
      </c>
      <c r="C7281" s="4">
        <f t="shared" si="456"/>
        <v>34.94174559947681</v>
      </c>
      <c r="D7281" s="34">
        <f t="shared" si="457"/>
        <v>0.33431910734176151</v>
      </c>
    </row>
    <row r="7282" spans="1:4">
      <c r="A7282" s="7">
        <f t="shared" si="455"/>
        <v>3637.5</v>
      </c>
      <c r="B7282" s="4">
        <f t="shared" si="454"/>
        <v>0.75815890970234756</v>
      </c>
      <c r="C7282" s="4">
        <f t="shared" si="456"/>
        <v>34.959448571889006</v>
      </c>
      <c r="D7282" s="34">
        <f t="shared" si="457"/>
        <v>0.33442832674419476</v>
      </c>
    </row>
    <row r="7283" spans="1:4">
      <c r="A7283" s="7">
        <f t="shared" si="455"/>
        <v>3638</v>
      </c>
      <c r="B7283" s="4">
        <f t="shared" si="454"/>
        <v>0.75829528219140863</v>
      </c>
      <c r="C7283" s="4">
        <f t="shared" si="456"/>
        <v>34.977160263834072</v>
      </c>
      <c r="D7283" s="34">
        <f t="shared" si="457"/>
        <v>0.33453758559680308</v>
      </c>
    </row>
    <row r="7284" spans="1:4">
      <c r="A7284" s="7">
        <f t="shared" si="455"/>
        <v>3638.5</v>
      </c>
      <c r="B7284" s="4">
        <f t="shared" si="454"/>
        <v>0.75843166525827099</v>
      </c>
      <c r="C7284" s="4">
        <f t="shared" si="456"/>
        <v>34.994880679606787</v>
      </c>
      <c r="D7284" s="34">
        <f t="shared" si="457"/>
        <v>0.33464688391444297</v>
      </c>
    </row>
    <row r="7285" spans="1:4">
      <c r="A7285" s="7">
        <f t="shared" si="455"/>
        <v>3639</v>
      </c>
      <c r="B7285" s="4">
        <f t="shared" si="454"/>
        <v>0.75856805890375534</v>
      </c>
      <c r="C7285" s="4">
        <f t="shared" si="456"/>
        <v>35.012609823504036</v>
      </c>
      <c r="D7285" s="34">
        <f t="shared" si="457"/>
        <v>0.33475622171197622</v>
      </c>
    </row>
    <row r="7286" spans="1:4">
      <c r="A7286" s="7">
        <f t="shared" si="455"/>
        <v>3639.5</v>
      </c>
      <c r="B7286" s="4">
        <f t="shared" si="454"/>
        <v>0.75870446312868212</v>
      </c>
      <c r="C7286" s="4">
        <f t="shared" si="456"/>
        <v>35.030347699824823</v>
      </c>
      <c r="D7286" s="34">
        <f t="shared" si="457"/>
        <v>0.33486559900427065</v>
      </c>
    </row>
    <row r="7287" spans="1:4">
      <c r="A7287" s="7">
        <f t="shared" si="455"/>
        <v>3640</v>
      </c>
      <c r="B7287" s="4">
        <f t="shared" si="454"/>
        <v>0.75884087793387178</v>
      </c>
      <c r="C7287" s="4">
        <f t="shared" si="456"/>
        <v>35.048094312870255</v>
      </c>
      <c r="D7287" s="34">
        <f t="shared" si="457"/>
        <v>0.33497501580619959</v>
      </c>
    </row>
    <row r="7288" spans="1:4">
      <c r="A7288" s="7">
        <f t="shared" si="455"/>
        <v>3640.5</v>
      </c>
      <c r="B7288" s="4">
        <f t="shared" si="454"/>
        <v>0.75897730332014524</v>
      </c>
      <c r="C7288" s="4">
        <f t="shared" si="456"/>
        <v>35.06584966694362</v>
      </c>
      <c r="D7288" s="34">
        <f t="shared" si="457"/>
        <v>0.33508447213264259</v>
      </c>
    </row>
    <row r="7289" spans="1:4">
      <c r="A7289" s="7">
        <f t="shared" si="455"/>
        <v>3641</v>
      </c>
      <c r="B7289" s="4">
        <f t="shared" si="454"/>
        <v>0.75911373928832271</v>
      </c>
      <c r="C7289" s="4">
        <f t="shared" si="456"/>
        <v>35.083613766350219</v>
      </c>
      <c r="D7289" s="34">
        <f t="shared" si="457"/>
        <v>0.33519396799848422</v>
      </c>
    </row>
    <row r="7290" spans="1:4">
      <c r="A7290" s="7">
        <f t="shared" si="455"/>
        <v>3641.5</v>
      </c>
      <c r="B7290" s="4">
        <f t="shared" si="454"/>
        <v>0.75925018583922577</v>
      </c>
      <c r="C7290" s="4">
        <f t="shared" si="456"/>
        <v>35.101386615397594</v>
      </c>
      <c r="D7290" s="34">
        <f t="shared" si="457"/>
        <v>0.33530350341861553</v>
      </c>
    </row>
    <row r="7291" spans="1:4">
      <c r="A7291" s="7">
        <f t="shared" si="455"/>
        <v>3642</v>
      </c>
      <c r="B7291" s="4">
        <f t="shared" si="454"/>
        <v>0.75938664297367464</v>
      </c>
      <c r="C7291" s="4">
        <f t="shared" si="456"/>
        <v>35.119168218395281</v>
      </c>
      <c r="D7291" s="34">
        <f t="shared" si="457"/>
        <v>0.33541307840793255</v>
      </c>
    </row>
    <row r="7292" spans="1:4">
      <c r="A7292" s="7">
        <f t="shared" si="455"/>
        <v>3642.5</v>
      </c>
      <c r="B7292" s="4">
        <f t="shared" si="454"/>
        <v>0.75952311069249068</v>
      </c>
      <c r="C7292" s="4">
        <f t="shared" si="456"/>
        <v>35.136958579655079</v>
      </c>
      <c r="D7292" s="34">
        <f t="shared" si="457"/>
        <v>0.33552269298133802</v>
      </c>
    </row>
    <row r="7293" spans="1:4">
      <c r="A7293" s="7">
        <f t="shared" si="455"/>
        <v>3643</v>
      </c>
      <c r="B7293" s="4">
        <f t="shared" si="454"/>
        <v>0.75965958899649455</v>
      </c>
      <c r="C7293" s="4">
        <f t="shared" si="456"/>
        <v>35.154757703490773</v>
      </c>
      <c r="D7293" s="34">
        <f t="shared" si="457"/>
        <v>0.33563234715373941</v>
      </c>
    </row>
    <row r="7294" spans="1:4">
      <c r="A7294" s="7">
        <f t="shared" si="455"/>
        <v>3643.5</v>
      </c>
      <c r="B7294" s="4">
        <f t="shared" si="454"/>
        <v>0.7597960778865076</v>
      </c>
      <c r="C7294" s="4">
        <f t="shared" si="456"/>
        <v>35.172565594218355</v>
      </c>
      <c r="D7294" s="34">
        <f t="shared" si="457"/>
        <v>0.33574204094005039</v>
      </c>
    </row>
    <row r="7295" spans="1:4">
      <c r="A7295" s="7">
        <f t="shared" si="455"/>
        <v>3644</v>
      </c>
      <c r="B7295" s="4">
        <f t="shared" si="454"/>
        <v>0.75993257736335029</v>
      </c>
      <c r="C7295" s="4">
        <f t="shared" si="456"/>
        <v>35.190382256155964</v>
      </c>
      <c r="D7295" s="34">
        <f t="shared" si="457"/>
        <v>0.33585177435519137</v>
      </c>
    </row>
    <row r="7296" spans="1:4">
      <c r="A7296" s="7">
        <f t="shared" si="455"/>
        <v>3644.5</v>
      </c>
      <c r="B7296" s="4">
        <f t="shared" si="454"/>
        <v>0.76006908742784463</v>
      </c>
      <c r="C7296" s="4">
        <f t="shared" si="456"/>
        <v>35.208207693623763</v>
      </c>
      <c r="D7296" s="34">
        <f t="shared" si="457"/>
        <v>0.3359615474140864</v>
      </c>
    </row>
    <row r="7297" spans="1:4">
      <c r="A7297" s="7">
        <f t="shared" si="455"/>
        <v>3645</v>
      </c>
      <c r="B7297" s="4">
        <f t="shared" si="454"/>
        <v>0.7602056080808115</v>
      </c>
      <c r="C7297" s="4">
        <f t="shared" si="456"/>
        <v>35.226041910944168</v>
      </c>
      <c r="D7297" s="34">
        <f t="shared" si="457"/>
        <v>0.33607136013166733</v>
      </c>
    </row>
    <row r="7298" spans="1:4">
      <c r="A7298" s="7">
        <f t="shared" si="455"/>
        <v>3645.5</v>
      </c>
      <c r="B7298" s="4">
        <f t="shared" si="454"/>
        <v>0.76034213932307204</v>
      </c>
      <c r="C7298" s="4">
        <f t="shared" si="456"/>
        <v>35.243884912441608</v>
      </c>
      <c r="D7298" s="34">
        <f t="shared" si="457"/>
        <v>0.33618121252287053</v>
      </c>
    </row>
    <row r="7299" spans="1:4">
      <c r="A7299" s="7">
        <f t="shared" si="455"/>
        <v>3646</v>
      </c>
      <c r="B7299" s="4">
        <f t="shared" si="454"/>
        <v>0.76047868115544781</v>
      </c>
      <c r="C7299" s="4">
        <f t="shared" si="456"/>
        <v>35.261736702442732</v>
      </c>
      <c r="D7299" s="34">
        <f t="shared" si="457"/>
        <v>0.33629110460263872</v>
      </c>
    </row>
    <row r="7300" spans="1:4">
      <c r="A7300" s="7">
        <f t="shared" si="455"/>
        <v>3646.5</v>
      </c>
      <c r="B7300" s="4">
        <f t="shared" si="454"/>
        <v>0.76061523357876015</v>
      </c>
      <c r="C7300" s="4">
        <f t="shared" si="456"/>
        <v>35.279597285276282</v>
      </c>
      <c r="D7300" s="34">
        <f t="shared" si="457"/>
        <v>0.33640103638592034</v>
      </c>
    </row>
    <row r="7301" spans="1:4">
      <c r="A7301" s="7">
        <f t="shared" si="455"/>
        <v>3647</v>
      </c>
      <c r="B7301" s="4">
        <f t="shared" si="454"/>
        <v>0.76075179659383063</v>
      </c>
      <c r="C7301" s="4">
        <f t="shared" si="456"/>
        <v>35.29746666527312</v>
      </c>
      <c r="D7301" s="34">
        <f t="shared" si="457"/>
        <v>0.33651100788766919</v>
      </c>
    </row>
    <row r="7302" spans="1:4">
      <c r="A7302" s="7">
        <f t="shared" si="455"/>
        <v>3647.5</v>
      </c>
      <c r="B7302" s="4">
        <f t="shared" si="454"/>
        <v>0.76088837020148059</v>
      </c>
      <c r="C7302" s="4">
        <f t="shared" si="456"/>
        <v>35.315344846766266</v>
      </c>
      <c r="D7302" s="34">
        <f t="shared" si="457"/>
        <v>0.33662101912284548</v>
      </c>
    </row>
    <row r="7303" spans="1:4">
      <c r="A7303" s="7">
        <f t="shared" si="455"/>
        <v>3648</v>
      </c>
      <c r="B7303" s="4">
        <f t="shared" si="454"/>
        <v>0.76102495440253182</v>
      </c>
      <c r="C7303" s="4">
        <f t="shared" si="456"/>
        <v>35.333231834090867</v>
      </c>
      <c r="D7303" s="34">
        <f t="shared" si="457"/>
        <v>0.33673107010641479</v>
      </c>
    </row>
    <row r="7304" spans="1:4">
      <c r="A7304" s="7">
        <f t="shared" si="455"/>
        <v>3648.5</v>
      </c>
      <c r="B7304" s="4">
        <f t="shared" si="454"/>
        <v>0.7611615491978061</v>
      </c>
      <c r="C7304" s="4">
        <f t="shared" si="456"/>
        <v>35.351127631584191</v>
      </c>
      <c r="D7304" s="34">
        <f t="shared" si="457"/>
        <v>0.33684116085334836</v>
      </c>
    </row>
    <row r="7305" spans="1:4">
      <c r="A7305" s="7">
        <f t="shared" si="455"/>
        <v>3649</v>
      </c>
      <c r="B7305" s="4">
        <f t="shared" si="454"/>
        <v>0.76129815458812522</v>
      </c>
      <c r="C7305" s="4">
        <f t="shared" si="456"/>
        <v>35.369032243585657</v>
      </c>
      <c r="D7305" s="34">
        <f t="shared" si="457"/>
        <v>0.33695129137862345</v>
      </c>
    </row>
    <row r="7306" spans="1:4">
      <c r="A7306" s="7">
        <f t="shared" si="455"/>
        <v>3649.5</v>
      </c>
      <c r="B7306" s="4">
        <f t="shared" ref="B7306:B7369" si="458">(EXP($B$3*A7306*10^6))-1</f>
        <v>0.76143477057431053</v>
      </c>
      <c r="C7306" s="4">
        <f t="shared" si="456"/>
        <v>35.386945674436824</v>
      </c>
      <c r="D7306" s="34">
        <f t="shared" si="457"/>
        <v>0.33706146169722334</v>
      </c>
    </row>
    <row r="7307" spans="1:4">
      <c r="A7307" s="7">
        <f t="shared" si="455"/>
        <v>3650</v>
      </c>
      <c r="B7307" s="4">
        <f t="shared" si="458"/>
        <v>0.76157139715718447</v>
      </c>
      <c r="C7307" s="4">
        <f t="shared" si="456"/>
        <v>35.40486792848138</v>
      </c>
      <c r="D7307" s="34">
        <f t="shared" si="457"/>
        <v>0.3371716718241366</v>
      </c>
    </row>
    <row r="7308" spans="1:4">
      <c r="A7308" s="7">
        <f t="shared" si="455"/>
        <v>3650.5</v>
      </c>
      <c r="B7308" s="4">
        <f t="shared" si="458"/>
        <v>0.7617080343375684</v>
      </c>
      <c r="C7308" s="4">
        <f t="shared" si="456"/>
        <v>35.422799010065162</v>
      </c>
      <c r="D7308" s="34">
        <f t="shared" si="457"/>
        <v>0.33728192177435806</v>
      </c>
    </row>
    <row r="7309" spans="1:4">
      <c r="A7309" s="7">
        <f t="shared" si="455"/>
        <v>3651</v>
      </c>
      <c r="B7309" s="4">
        <f t="shared" si="458"/>
        <v>0.76184468211628498</v>
      </c>
      <c r="C7309" s="4">
        <f t="shared" si="456"/>
        <v>35.440738923536131</v>
      </c>
      <c r="D7309" s="34">
        <f t="shared" si="457"/>
        <v>0.33739221156288779</v>
      </c>
    </row>
    <row r="7310" spans="1:4">
      <c r="A7310" s="7">
        <f t="shared" ref="A7310:A7373" si="459">A7309+0.5</f>
        <v>3651.5</v>
      </c>
      <c r="B7310" s="4">
        <f t="shared" si="458"/>
        <v>0.76198134049415578</v>
      </c>
      <c r="C7310" s="4">
        <f t="shared" ref="C7310:C7373" si="460">(EXP($B$4*A7310*10^6))-1</f>
        <v>35.458687673244398</v>
      </c>
      <c r="D7310" s="34">
        <f t="shared" ref="D7310:D7373" si="461">(1/137.88)*(C7310/B7310)</f>
        <v>0.33750254120473211</v>
      </c>
    </row>
    <row r="7311" spans="1:4">
      <c r="A7311" s="7">
        <f t="shared" si="459"/>
        <v>3652</v>
      </c>
      <c r="B7311" s="4">
        <f t="shared" si="458"/>
        <v>0.76211800947200325</v>
      </c>
      <c r="C7311" s="4">
        <f t="shared" si="460"/>
        <v>35.476645263542217</v>
      </c>
      <c r="D7311" s="34">
        <f t="shared" si="461"/>
        <v>0.33761291071490285</v>
      </c>
    </row>
    <row r="7312" spans="1:4">
      <c r="A7312" s="7">
        <f t="shared" si="459"/>
        <v>3652.5</v>
      </c>
      <c r="B7312" s="4">
        <f t="shared" si="458"/>
        <v>0.76225468905064941</v>
      </c>
      <c r="C7312" s="4">
        <f t="shared" si="460"/>
        <v>35.494611698784027</v>
      </c>
      <c r="D7312" s="34">
        <f t="shared" si="461"/>
        <v>0.33772332010841832</v>
      </c>
    </row>
    <row r="7313" spans="1:4">
      <c r="A7313" s="7">
        <f t="shared" si="459"/>
        <v>3653</v>
      </c>
      <c r="B7313" s="4">
        <f t="shared" si="458"/>
        <v>0.76239137923091649</v>
      </c>
      <c r="C7313" s="4">
        <f t="shared" si="460"/>
        <v>35.512586983326308</v>
      </c>
      <c r="D7313" s="34">
        <f t="shared" si="461"/>
        <v>0.33783376940030141</v>
      </c>
    </row>
    <row r="7314" spans="1:4">
      <c r="A7314" s="7">
        <f t="shared" si="459"/>
        <v>3653.5</v>
      </c>
      <c r="B7314" s="4">
        <f t="shared" si="458"/>
        <v>0.76252808001362671</v>
      </c>
      <c r="C7314" s="4">
        <f t="shared" si="460"/>
        <v>35.530571121527807</v>
      </c>
      <c r="D7314" s="34">
        <f t="shared" si="461"/>
        <v>0.33794425860558214</v>
      </c>
    </row>
    <row r="7315" spans="1:4">
      <c r="A7315" s="7">
        <f t="shared" si="459"/>
        <v>3654</v>
      </c>
      <c r="B7315" s="4">
        <f t="shared" si="458"/>
        <v>0.76266479139960253</v>
      </c>
      <c r="C7315" s="4">
        <f t="shared" si="460"/>
        <v>35.548564117749315</v>
      </c>
      <c r="D7315" s="34">
        <f t="shared" si="461"/>
        <v>0.3380547877392952</v>
      </c>
    </row>
    <row r="7316" spans="1:4">
      <c r="A7316" s="7">
        <f t="shared" si="459"/>
        <v>3654.5</v>
      </c>
      <c r="B7316" s="4">
        <f t="shared" si="458"/>
        <v>0.76280151338966662</v>
      </c>
      <c r="C7316" s="4">
        <f t="shared" si="460"/>
        <v>35.566565976353864</v>
      </c>
      <c r="D7316" s="34">
        <f t="shared" si="461"/>
        <v>0.33816535681648202</v>
      </c>
    </row>
    <row r="7317" spans="1:4">
      <c r="A7317" s="7">
        <f t="shared" si="459"/>
        <v>3655</v>
      </c>
      <c r="B7317" s="4">
        <f t="shared" si="458"/>
        <v>0.76293824598464144</v>
      </c>
      <c r="C7317" s="4">
        <f t="shared" si="460"/>
        <v>35.584576701706546</v>
      </c>
      <c r="D7317" s="34">
        <f t="shared" si="461"/>
        <v>0.33827596585218894</v>
      </c>
    </row>
    <row r="7318" spans="1:4">
      <c r="A7318" s="7">
        <f t="shared" si="459"/>
        <v>3655.5</v>
      </c>
      <c r="B7318" s="4">
        <f t="shared" si="458"/>
        <v>0.76307498918534922</v>
      </c>
      <c r="C7318" s="4">
        <f t="shared" si="460"/>
        <v>35.602596298174646</v>
      </c>
      <c r="D7318" s="34">
        <f t="shared" si="461"/>
        <v>0.33838661486146887</v>
      </c>
    </row>
    <row r="7319" spans="1:4">
      <c r="A7319" s="7">
        <f t="shared" si="459"/>
        <v>3656</v>
      </c>
      <c r="B7319" s="4">
        <f t="shared" si="458"/>
        <v>0.76321174299261307</v>
      </c>
      <c r="C7319" s="4">
        <f t="shared" si="460"/>
        <v>35.620624770127641</v>
      </c>
      <c r="D7319" s="34">
        <f t="shared" si="461"/>
        <v>0.33849730385938032</v>
      </c>
    </row>
    <row r="7320" spans="1:4">
      <c r="A7320" s="7">
        <f t="shared" si="459"/>
        <v>3656.5</v>
      </c>
      <c r="B7320" s="4">
        <f t="shared" si="458"/>
        <v>0.76334850740725524</v>
      </c>
      <c r="C7320" s="4">
        <f t="shared" si="460"/>
        <v>35.63866212193706</v>
      </c>
      <c r="D7320" s="34">
        <f t="shared" si="461"/>
        <v>0.33860803286098728</v>
      </c>
    </row>
    <row r="7321" spans="1:4">
      <c r="A7321" s="7">
        <f t="shared" si="459"/>
        <v>3657</v>
      </c>
      <c r="B7321" s="4">
        <f t="shared" si="458"/>
        <v>0.76348528243009861</v>
      </c>
      <c r="C7321" s="4">
        <f t="shared" si="460"/>
        <v>35.656708357976704</v>
      </c>
      <c r="D7321" s="34">
        <f t="shared" si="461"/>
        <v>0.33871880188136039</v>
      </c>
    </row>
    <row r="7322" spans="1:4">
      <c r="A7322" s="7">
        <f t="shared" si="459"/>
        <v>3657.5</v>
      </c>
      <c r="B7322" s="4">
        <f t="shared" si="458"/>
        <v>0.76362206806196631</v>
      </c>
      <c r="C7322" s="4">
        <f t="shared" si="460"/>
        <v>35.674763482622403</v>
      </c>
      <c r="D7322" s="34">
        <f t="shared" si="461"/>
        <v>0.33882961093557479</v>
      </c>
    </row>
    <row r="7323" spans="1:4">
      <c r="A7323" s="7">
        <f t="shared" si="459"/>
        <v>3658</v>
      </c>
      <c r="B7323" s="4">
        <f t="shared" si="458"/>
        <v>0.76375886430368123</v>
      </c>
      <c r="C7323" s="4">
        <f t="shared" si="460"/>
        <v>35.692827500252257</v>
      </c>
      <c r="D7323" s="34">
        <f t="shared" si="461"/>
        <v>0.33894046003871264</v>
      </c>
    </row>
    <row r="7324" spans="1:4">
      <c r="A7324" s="7">
        <f t="shared" si="459"/>
        <v>3658.5</v>
      </c>
      <c r="B7324" s="4">
        <f t="shared" si="458"/>
        <v>0.76389567115606583</v>
      </c>
      <c r="C7324" s="4">
        <f t="shared" si="460"/>
        <v>35.710900415246456</v>
      </c>
      <c r="D7324" s="34">
        <f t="shared" si="461"/>
        <v>0.33905134920586155</v>
      </c>
    </row>
    <row r="7325" spans="1:4">
      <c r="A7325" s="7">
        <f t="shared" si="459"/>
        <v>3659</v>
      </c>
      <c r="B7325" s="4">
        <f t="shared" si="458"/>
        <v>0.76403248861994366</v>
      </c>
      <c r="C7325" s="4">
        <f t="shared" si="460"/>
        <v>35.728982231987366</v>
      </c>
      <c r="D7325" s="34">
        <f t="shared" si="461"/>
        <v>0.33916227845211477</v>
      </c>
    </row>
    <row r="7326" spans="1:4">
      <c r="A7326" s="7">
        <f t="shared" si="459"/>
        <v>3659.5</v>
      </c>
      <c r="B7326" s="4">
        <f t="shared" si="458"/>
        <v>0.76416931669613741</v>
      </c>
      <c r="C7326" s="4">
        <f t="shared" si="460"/>
        <v>35.747072954859497</v>
      </c>
      <c r="D7326" s="34">
        <f t="shared" si="461"/>
        <v>0.33927324779257162</v>
      </c>
    </row>
    <row r="7327" spans="1:4">
      <c r="A7327" s="7">
        <f t="shared" si="459"/>
        <v>3660</v>
      </c>
      <c r="B7327" s="4">
        <f t="shared" si="458"/>
        <v>0.76430615538547064</v>
      </c>
      <c r="C7327" s="4">
        <f t="shared" si="460"/>
        <v>35.765172588249548</v>
      </c>
      <c r="D7327" s="34">
        <f t="shared" si="461"/>
        <v>0.33938425724233706</v>
      </c>
    </row>
    <row r="7328" spans="1:4">
      <c r="A7328" s="7">
        <f t="shared" si="459"/>
        <v>3660.5</v>
      </c>
      <c r="B7328" s="4">
        <f t="shared" si="458"/>
        <v>0.76444300468876603</v>
      </c>
      <c r="C7328" s="4">
        <f t="shared" si="460"/>
        <v>35.783281136546343</v>
      </c>
      <c r="D7328" s="34">
        <f t="shared" si="461"/>
        <v>0.33949530681652201</v>
      </c>
    </row>
    <row r="7329" spans="1:4">
      <c r="A7329" s="7">
        <f t="shared" si="459"/>
        <v>3661</v>
      </c>
      <c r="B7329" s="4">
        <f t="shared" si="458"/>
        <v>0.76457986460684713</v>
      </c>
      <c r="C7329" s="4">
        <f t="shared" si="460"/>
        <v>35.8013986041409</v>
      </c>
      <c r="D7329" s="34">
        <f t="shared" si="461"/>
        <v>0.33960639653024327</v>
      </c>
    </row>
    <row r="7330" spans="1:4">
      <c r="A7330" s="7">
        <f t="shared" si="459"/>
        <v>3661.5</v>
      </c>
      <c r="B7330" s="4">
        <f t="shared" si="458"/>
        <v>0.76471673514053751</v>
      </c>
      <c r="C7330" s="4">
        <f t="shared" si="460"/>
        <v>35.819524995426384</v>
      </c>
      <c r="D7330" s="34">
        <f t="shared" si="461"/>
        <v>0.33971752639862335</v>
      </c>
    </row>
    <row r="7331" spans="1:4">
      <c r="A7331" s="7">
        <f t="shared" si="459"/>
        <v>3662</v>
      </c>
      <c r="B7331" s="4">
        <f t="shared" si="458"/>
        <v>0.76485361629066051</v>
      </c>
      <c r="C7331" s="4">
        <f t="shared" si="460"/>
        <v>35.837660314798121</v>
      </c>
      <c r="D7331" s="34">
        <f t="shared" si="461"/>
        <v>0.33982869643679053</v>
      </c>
    </row>
    <row r="7332" spans="1:4">
      <c r="A7332" s="7">
        <f t="shared" si="459"/>
        <v>3662.5</v>
      </c>
      <c r="B7332" s="4">
        <f t="shared" si="458"/>
        <v>0.76499050805803925</v>
      </c>
      <c r="C7332" s="4">
        <f t="shared" si="460"/>
        <v>35.85580456665361</v>
      </c>
      <c r="D7332" s="34">
        <f t="shared" si="461"/>
        <v>0.33993990665987928</v>
      </c>
    </row>
    <row r="7333" spans="1:4">
      <c r="A7333" s="7">
        <f t="shared" si="459"/>
        <v>3663</v>
      </c>
      <c r="B7333" s="4">
        <f t="shared" si="458"/>
        <v>0.76512741044349752</v>
      </c>
      <c r="C7333" s="4">
        <f t="shared" si="460"/>
        <v>35.873957755392503</v>
      </c>
      <c r="D7333" s="34">
        <f t="shared" si="461"/>
        <v>0.34005115708302958</v>
      </c>
    </row>
    <row r="7334" spans="1:4">
      <c r="A7334" s="7">
        <f t="shared" si="459"/>
        <v>3663.5</v>
      </c>
      <c r="B7334" s="4">
        <f t="shared" si="458"/>
        <v>0.76526432344785866</v>
      </c>
      <c r="C7334" s="4">
        <f t="shared" si="460"/>
        <v>35.892119885416648</v>
      </c>
      <c r="D7334" s="34">
        <f t="shared" si="461"/>
        <v>0.34016244772138771</v>
      </c>
    </row>
    <row r="7335" spans="1:4">
      <c r="A7335" s="7">
        <f t="shared" si="459"/>
        <v>3664</v>
      </c>
      <c r="B7335" s="4">
        <f t="shared" si="458"/>
        <v>0.7654012470719469</v>
      </c>
      <c r="C7335" s="4">
        <f t="shared" si="460"/>
        <v>35.910290961130002</v>
      </c>
      <c r="D7335" s="34">
        <f t="shared" si="461"/>
        <v>0.34027377859010466</v>
      </c>
    </row>
    <row r="7336" spans="1:4">
      <c r="A7336" s="7">
        <f t="shared" si="459"/>
        <v>3664.5</v>
      </c>
      <c r="B7336" s="4">
        <f t="shared" si="458"/>
        <v>0.76553818131658535</v>
      </c>
      <c r="C7336" s="4">
        <f t="shared" si="460"/>
        <v>35.928470986938798</v>
      </c>
      <c r="D7336" s="34">
        <f t="shared" si="461"/>
        <v>0.3403851497043392</v>
      </c>
    </row>
    <row r="7337" spans="1:4">
      <c r="A7337" s="7">
        <f t="shared" si="459"/>
        <v>3665</v>
      </c>
      <c r="B7337" s="4">
        <f t="shared" si="458"/>
        <v>0.76567512618259848</v>
      </c>
      <c r="C7337" s="4">
        <f t="shared" si="460"/>
        <v>35.9466599672513</v>
      </c>
      <c r="D7337" s="34">
        <f t="shared" si="461"/>
        <v>0.3404965610792538</v>
      </c>
    </row>
    <row r="7338" spans="1:4">
      <c r="A7338" s="7">
        <f t="shared" si="459"/>
        <v>3665.5</v>
      </c>
      <c r="B7338" s="4">
        <f t="shared" si="458"/>
        <v>0.76581208167080916</v>
      </c>
      <c r="C7338" s="4">
        <f t="shared" si="460"/>
        <v>35.96485790647808</v>
      </c>
      <c r="D7338" s="34">
        <f t="shared" si="461"/>
        <v>0.34060801273001884</v>
      </c>
    </row>
    <row r="7339" spans="1:4">
      <c r="A7339" s="7">
        <f t="shared" si="459"/>
        <v>3666</v>
      </c>
      <c r="B7339" s="4">
        <f t="shared" si="458"/>
        <v>0.76594904778204209</v>
      </c>
      <c r="C7339" s="4">
        <f t="shared" si="460"/>
        <v>35.983064809031752</v>
      </c>
      <c r="D7339" s="34">
        <f t="shared" si="461"/>
        <v>0.34071950467180873</v>
      </c>
    </row>
    <row r="7340" spans="1:4">
      <c r="A7340" s="7">
        <f t="shared" si="459"/>
        <v>3666.5</v>
      </c>
      <c r="B7340" s="4">
        <f t="shared" si="458"/>
        <v>0.76608602451712104</v>
      </c>
      <c r="C7340" s="4">
        <f t="shared" si="460"/>
        <v>36.001280679327238</v>
      </c>
      <c r="D7340" s="34">
        <f t="shared" si="461"/>
        <v>0.34083103691980521</v>
      </c>
    </row>
    <row r="7341" spans="1:4">
      <c r="A7341" s="7">
        <f t="shared" si="459"/>
        <v>3667</v>
      </c>
      <c r="B7341" s="4">
        <f t="shared" si="458"/>
        <v>0.76622301187686981</v>
      </c>
      <c r="C7341" s="4">
        <f t="shared" si="460"/>
        <v>36.019505521781511</v>
      </c>
      <c r="D7341" s="34">
        <f t="shared" si="461"/>
        <v>0.34094260948919491</v>
      </c>
    </row>
    <row r="7342" spans="1:4">
      <c r="A7342" s="7">
        <f t="shared" si="459"/>
        <v>3667.5</v>
      </c>
      <c r="B7342" s="4">
        <f t="shared" si="458"/>
        <v>0.76636000986211306</v>
      </c>
      <c r="C7342" s="4">
        <f t="shared" si="460"/>
        <v>36.037739340813779</v>
      </c>
      <c r="D7342" s="34">
        <f t="shared" si="461"/>
        <v>0.34105422239517036</v>
      </c>
    </row>
    <row r="7343" spans="1:4">
      <c r="A7343" s="7">
        <f t="shared" si="459"/>
        <v>3668</v>
      </c>
      <c r="B7343" s="4">
        <f t="shared" si="458"/>
        <v>0.76649701847367457</v>
      </c>
      <c r="C7343" s="4">
        <f t="shared" si="460"/>
        <v>36.055982140845465</v>
      </c>
      <c r="D7343" s="34">
        <f t="shared" si="461"/>
        <v>0.34116587565293099</v>
      </c>
    </row>
    <row r="7344" spans="1:4">
      <c r="A7344" s="7">
        <f t="shared" si="459"/>
        <v>3668.5</v>
      </c>
      <c r="B7344" s="4">
        <f t="shared" si="458"/>
        <v>0.76663403771237859</v>
      </c>
      <c r="C7344" s="4">
        <f t="shared" si="460"/>
        <v>36.074233926300074</v>
      </c>
      <c r="D7344" s="34">
        <f t="shared" si="461"/>
        <v>0.34127756927768083</v>
      </c>
    </row>
    <row r="7345" spans="1:4">
      <c r="A7345" s="7">
        <f t="shared" si="459"/>
        <v>3669</v>
      </c>
      <c r="B7345" s="4">
        <f t="shared" si="458"/>
        <v>0.76677106757904956</v>
      </c>
      <c r="C7345" s="4">
        <f t="shared" si="460"/>
        <v>36.092494701603393</v>
      </c>
      <c r="D7345" s="34">
        <f t="shared" si="461"/>
        <v>0.34138930328463074</v>
      </c>
    </row>
    <row r="7346" spans="1:4">
      <c r="A7346" s="7">
        <f t="shared" si="459"/>
        <v>3669.5</v>
      </c>
      <c r="B7346" s="4">
        <f t="shared" si="458"/>
        <v>0.76690810807451171</v>
      </c>
      <c r="C7346" s="4">
        <f t="shared" si="460"/>
        <v>36.11076447118328</v>
      </c>
      <c r="D7346" s="34">
        <f t="shared" si="461"/>
        <v>0.34150107768899662</v>
      </c>
    </row>
    <row r="7347" spans="1:4">
      <c r="A7347" s="7">
        <f t="shared" si="459"/>
        <v>3670</v>
      </c>
      <c r="B7347" s="4">
        <f t="shared" si="458"/>
        <v>0.76704515919958927</v>
      </c>
      <c r="C7347" s="4">
        <f t="shared" si="460"/>
        <v>36.129043239469887</v>
      </c>
      <c r="D7347" s="34">
        <f t="shared" si="461"/>
        <v>0.3416128925060013</v>
      </c>
    </row>
    <row r="7348" spans="1:4">
      <c r="A7348" s="7">
        <f t="shared" si="459"/>
        <v>3670.5</v>
      </c>
      <c r="B7348" s="4">
        <f t="shared" si="458"/>
        <v>0.76718222095510713</v>
      </c>
      <c r="C7348" s="4">
        <f t="shared" si="460"/>
        <v>36.147331010895464</v>
      </c>
      <c r="D7348" s="34">
        <f t="shared" si="461"/>
        <v>0.34172474775087236</v>
      </c>
    </row>
    <row r="7349" spans="1:4">
      <c r="A7349" s="7">
        <f t="shared" si="459"/>
        <v>3671</v>
      </c>
      <c r="B7349" s="4">
        <f t="shared" si="458"/>
        <v>0.76731929334188975</v>
      </c>
      <c r="C7349" s="4">
        <f t="shared" si="460"/>
        <v>36.165627789894486</v>
      </c>
      <c r="D7349" s="34">
        <f t="shared" si="461"/>
        <v>0.34183664343884401</v>
      </c>
    </row>
    <row r="7350" spans="1:4">
      <c r="A7350" s="7">
        <f t="shared" si="459"/>
        <v>3671.5</v>
      </c>
      <c r="B7350" s="4">
        <f t="shared" si="458"/>
        <v>0.76745637636076203</v>
      </c>
      <c r="C7350" s="4">
        <f t="shared" si="460"/>
        <v>36.183933580903592</v>
      </c>
      <c r="D7350" s="34">
        <f t="shared" si="461"/>
        <v>0.3419485795851559</v>
      </c>
    </row>
    <row r="7351" spans="1:4">
      <c r="A7351" s="7">
        <f t="shared" si="459"/>
        <v>3672</v>
      </c>
      <c r="B7351" s="4">
        <f t="shared" si="458"/>
        <v>0.76759347001254774</v>
      </c>
      <c r="C7351" s="4">
        <f t="shared" si="460"/>
        <v>36.202248388361618</v>
      </c>
      <c r="D7351" s="34">
        <f t="shared" si="461"/>
        <v>0.34206055620505427</v>
      </c>
    </row>
    <row r="7352" spans="1:4">
      <c r="A7352" s="7">
        <f t="shared" si="459"/>
        <v>3672.5</v>
      </c>
      <c r="B7352" s="4">
        <f t="shared" si="458"/>
        <v>0.76773057429807245</v>
      </c>
      <c r="C7352" s="4">
        <f t="shared" si="460"/>
        <v>36.220572216709577</v>
      </c>
      <c r="D7352" s="34">
        <f t="shared" si="461"/>
        <v>0.34217257331379036</v>
      </c>
    </row>
    <row r="7353" spans="1:4">
      <c r="A7353" s="7">
        <f t="shared" si="459"/>
        <v>3673</v>
      </c>
      <c r="B7353" s="4">
        <f t="shared" si="458"/>
        <v>0.76786768921816084</v>
      </c>
      <c r="C7353" s="4">
        <f t="shared" si="460"/>
        <v>36.238905070390679</v>
      </c>
      <c r="D7353" s="34">
        <f t="shared" si="461"/>
        <v>0.34228463092662181</v>
      </c>
    </row>
    <row r="7354" spans="1:4">
      <c r="A7354" s="7">
        <f t="shared" si="459"/>
        <v>3673.5</v>
      </c>
      <c r="B7354" s="4">
        <f t="shared" si="458"/>
        <v>0.76800481477363736</v>
      </c>
      <c r="C7354" s="4">
        <f t="shared" si="460"/>
        <v>36.257246953850313</v>
      </c>
      <c r="D7354" s="34">
        <f t="shared" si="461"/>
        <v>0.34239672905881213</v>
      </c>
    </row>
    <row r="7355" spans="1:4">
      <c r="A7355" s="7">
        <f t="shared" si="459"/>
        <v>3674</v>
      </c>
      <c r="B7355" s="4">
        <f t="shared" si="458"/>
        <v>0.76814195096532734</v>
      </c>
      <c r="C7355" s="4">
        <f t="shared" si="460"/>
        <v>36.275597871536071</v>
      </c>
      <c r="D7355" s="34">
        <f t="shared" si="461"/>
        <v>0.34250886772563083</v>
      </c>
    </row>
    <row r="7356" spans="1:4">
      <c r="A7356" s="7">
        <f t="shared" si="459"/>
        <v>3674.5</v>
      </c>
      <c r="B7356" s="4">
        <f t="shared" si="458"/>
        <v>0.7682790977940559</v>
      </c>
      <c r="C7356" s="4">
        <f t="shared" si="460"/>
        <v>36.293957827897721</v>
      </c>
      <c r="D7356" s="34">
        <f t="shared" si="461"/>
        <v>0.34262104694235274</v>
      </c>
    </row>
    <row r="7357" spans="1:4">
      <c r="A7357" s="7">
        <f t="shared" si="459"/>
        <v>3675</v>
      </c>
      <c r="B7357" s="4">
        <f t="shared" si="458"/>
        <v>0.76841625526064772</v>
      </c>
      <c r="C7357" s="4">
        <f t="shared" si="460"/>
        <v>36.312326827387231</v>
      </c>
      <c r="D7357" s="34">
        <f t="shared" si="461"/>
        <v>0.34273326672425936</v>
      </c>
    </row>
    <row r="7358" spans="1:4">
      <c r="A7358" s="7">
        <f t="shared" si="459"/>
        <v>3675.5</v>
      </c>
      <c r="B7358" s="4">
        <f t="shared" si="458"/>
        <v>0.76855342336592836</v>
      </c>
      <c r="C7358" s="4">
        <f t="shared" si="460"/>
        <v>36.33070487445876</v>
      </c>
      <c r="D7358" s="34">
        <f t="shared" si="461"/>
        <v>0.34284552708663762</v>
      </c>
    </row>
    <row r="7359" spans="1:4">
      <c r="A7359" s="7">
        <f t="shared" si="459"/>
        <v>3676</v>
      </c>
      <c r="B7359" s="4">
        <f t="shared" si="458"/>
        <v>0.76869060211072249</v>
      </c>
      <c r="C7359" s="4">
        <f t="shared" si="460"/>
        <v>36.34909197356864</v>
      </c>
      <c r="D7359" s="34">
        <f t="shared" si="461"/>
        <v>0.34295782804478037</v>
      </c>
    </row>
    <row r="7360" spans="1:4">
      <c r="A7360" s="7">
        <f t="shared" si="459"/>
        <v>3676.5</v>
      </c>
      <c r="B7360" s="4">
        <f t="shared" si="458"/>
        <v>0.76882779149585589</v>
      </c>
      <c r="C7360" s="4">
        <f t="shared" si="460"/>
        <v>36.367488129175477</v>
      </c>
      <c r="D7360" s="34">
        <f t="shared" si="461"/>
        <v>0.34307016961398684</v>
      </c>
    </row>
    <row r="7361" spans="1:4">
      <c r="A7361" s="7">
        <f t="shared" si="459"/>
        <v>3677</v>
      </c>
      <c r="B7361" s="4">
        <f t="shared" si="458"/>
        <v>0.76896499152215325</v>
      </c>
      <c r="C7361" s="4">
        <f t="shared" si="460"/>
        <v>36.385893345739944</v>
      </c>
      <c r="D7361" s="34">
        <f t="shared" si="461"/>
        <v>0.34318255180956159</v>
      </c>
    </row>
    <row r="7362" spans="1:4">
      <c r="A7362" s="7">
        <f t="shared" si="459"/>
        <v>3677.5</v>
      </c>
      <c r="B7362" s="4">
        <f t="shared" si="458"/>
        <v>0.76910220219044079</v>
      </c>
      <c r="C7362" s="4">
        <f t="shared" si="460"/>
        <v>36.404307627725046</v>
      </c>
      <c r="D7362" s="34">
        <f t="shared" si="461"/>
        <v>0.34329497464681541</v>
      </c>
    </row>
    <row r="7363" spans="1:4">
      <c r="A7363" s="7">
        <f t="shared" si="459"/>
        <v>3678</v>
      </c>
      <c r="B7363" s="4">
        <f t="shared" si="458"/>
        <v>0.76923942350154362</v>
      </c>
      <c r="C7363" s="4">
        <f t="shared" si="460"/>
        <v>36.422730979595855</v>
      </c>
      <c r="D7363" s="34">
        <f t="shared" si="461"/>
        <v>0.34340743814106445</v>
      </c>
    </row>
    <row r="7364" spans="1:4">
      <c r="A7364" s="7">
        <f t="shared" si="459"/>
        <v>3678.5</v>
      </c>
      <c r="B7364" s="4">
        <f t="shared" si="458"/>
        <v>0.76937665545628664</v>
      </c>
      <c r="C7364" s="4">
        <f t="shared" si="460"/>
        <v>36.441163405819765</v>
      </c>
      <c r="D7364" s="34">
        <f t="shared" si="461"/>
        <v>0.34351994230763205</v>
      </c>
    </row>
    <row r="7365" spans="1:4">
      <c r="A7365" s="7">
        <f t="shared" si="459"/>
        <v>3679</v>
      </c>
      <c r="B7365" s="4">
        <f t="shared" si="458"/>
        <v>0.7695138980554963</v>
      </c>
      <c r="C7365" s="4">
        <f t="shared" si="460"/>
        <v>36.459604910866311</v>
      </c>
      <c r="D7365" s="34">
        <f t="shared" si="461"/>
        <v>0.34363248716184636</v>
      </c>
    </row>
    <row r="7366" spans="1:4">
      <c r="A7366" s="7">
        <f t="shared" si="459"/>
        <v>3679.5</v>
      </c>
      <c r="B7366" s="4">
        <f t="shared" si="458"/>
        <v>0.76965115129999773</v>
      </c>
      <c r="C7366" s="4">
        <f t="shared" si="460"/>
        <v>36.47805549920718</v>
      </c>
      <c r="D7366" s="34">
        <f t="shared" si="461"/>
        <v>0.34374507271904142</v>
      </c>
    </row>
    <row r="7367" spans="1:4">
      <c r="A7367" s="7">
        <f t="shared" si="459"/>
        <v>3680</v>
      </c>
      <c r="B7367" s="4">
        <f t="shared" si="458"/>
        <v>0.76978841519061669</v>
      </c>
      <c r="C7367" s="4">
        <f t="shared" si="460"/>
        <v>36.496515175316382</v>
      </c>
      <c r="D7367" s="34">
        <f t="shared" si="461"/>
        <v>0.34385769899455815</v>
      </c>
    </row>
    <row r="7368" spans="1:4">
      <c r="A7368" s="7">
        <f t="shared" si="459"/>
        <v>3680.5</v>
      </c>
      <c r="B7368" s="4">
        <f t="shared" si="458"/>
        <v>0.76992568972817943</v>
      </c>
      <c r="C7368" s="4">
        <f t="shared" si="460"/>
        <v>36.514983943670011</v>
      </c>
      <c r="D7368" s="34">
        <f t="shared" si="461"/>
        <v>0.34397036600374203</v>
      </c>
    </row>
    <row r="7369" spans="1:4">
      <c r="A7369" s="7">
        <f t="shared" si="459"/>
        <v>3681</v>
      </c>
      <c r="B7369" s="4">
        <f t="shared" si="458"/>
        <v>0.77006297491351128</v>
      </c>
      <c r="C7369" s="4">
        <f t="shared" si="460"/>
        <v>36.533461808746459</v>
      </c>
      <c r="D7369" s="34">
        <f t="shared" si="461"/>
        <v>0.34408307376194602</v>
      </c>
    </row>
    <row r="7370" spans="1:4">
      <c r="A7370" s="7">
        <f t="shared" si="459"/>
        <v>3681.5</v>
      </c>
      <c r="B7370" s="4">
        <f t="shared" ref="B7370:B7433" si="462">(EXP($B$3*A7370*10^6))-1</f>
        <v>0.77020027074743824</v>
      </c>
      <c r="C7370" s="4">
        <f t="shared" si="460"/>
        <v>36.55194877502624</v>
      </c>
      <c r="D7370" s="34">
        <f t="shared" si="461"/>
        <v>0.34419582228452761</v>
      </c>
    </row>
    <row r="7371" spans="1:4">
      <c r="A7371" s="7">
        <f t="shared" si="459"/>
        <v>3682</v>
      </c>
      <c r="B7371" s="4">
        <f t="shared" si="462"/>
        <v>0.77033757723078633</v>
      </c>
      <c r="C7371" s="4">
        <f t="shared" si="460"/>
        <v>36.570444846992153</v>
      </c>
      <c r="D7371" s="34">
        <f t="shared" si="461"/>
        <v>0.34430861158685122</v>
      </c>
    </row>
    <row r="7372" spans="1:4">
      <c r="A7372" s="7">
        <f t="shared" si="459"/>
        <v>3682.5</v>
      </c>
      <c r="B7372" s="4">
        <f t="shared" si="462"/>
        <v>0.77047489436438155</v>
      </c>
      <c r="C7372" s="4">
        <f t="shared" si="460"/>
        <v>36.588950029129158</v>
      </c>
      <c r="D7372" s="34">
        <f t="shared" si="461"/>
        <v>0.34442144168428679</v>
      </c>
    </row>
    <row r="7373" spans="1:4">
      <c r="A7373" s="7">
        <f t="shared" si="459"/>
        <v>3683</v>
      </c>
      <c r="B7373" s="4">
        <f t="shared" si="462"/>
        <v>0.7706122221490499</v>
      </c>
      <c r="C7373" s="4">
        <f t="shared" si="460"/>
        <v>36.60746432592444</v>
      </c>
      <c r="D7373" s="34">
        <f t="shared" si="461"/>
        <v>0.34453431259221023</v>
      </c>
    </row>
    <row r="7374" spans="1:4">
      <c r="A7374" s="7">
        <f t="shared" ref="A7374:A7437" si="463">A7373+0.5</f>
        <v>3683.5</v>
      </c>
      <c r="B7374" s="4">
        <f t="shared" si="462"/>
        <v>0.77074956058561761</v>
      </c>
      <c r="C7374" s="4">
        <f t="shared" ref="C7374:C7437" si="464">(EXP($B$4*A7374*10^6))-1</f>
        <v>36.625987741867377</v>
      </c>
      <c r="D7374" s="34">
        <f t="shared" ref="D7374:D7437" si="465">(1/137.88)*(C7374/B7374)</f>
        <v>0.34464722432600331</v>
      </c>
    </row>
    <row r="7375" spans="1:4">
      <c r="A7375" s="7">
        <f t="shared" si="463"/>
        <v>3684</v>
      </c>
      <c r="B7375" s="4">
        <f t="shared" si="462"/>
        <v>0.77088690967491114</v>
      </c>
      <c r="C7375" s="4">
        <f t="shared" si="464"/>
        <v>36.644520281449587</v>
      </c>
      <c r="D7375" s="34">
        <f t="shared" si="465"/>
        <v>0.34476017690105387</v>
      </c>
    </row>
    <row r="7376" spans="1:4">
      <c r="A7376" s="7">
        <f t="shared" si="463"/>
        <v>3684.5</v>
      </c>
      <c r="B7376" s="4">
        <f t="shared" si="462"/>
        <v>0.7710242694177567</v>
      </c>
      <c r="C7376" s="4">
        <f t="shared" si="464"/>
        <v>36.663061949164877</v>
      </c>
      <c r="D7376" s="34">
        <f t="shared" si="465"/>
        <v>0.34487317033275561</v>
      </c>
    </row>
    <row r="7377" spans="1:4">
      <c r="A7377" s="7">
        <f t="shared" si="463"/>
        <v>3685</v>
      </c>
      <c r="B7377" s="4">
        <f t="shared" si="462"/>
        <v>0.77116163981498009</v>
      </c>
      <c r="C7377" s="4">
        <f t="shared" si="464"/>
        <v>36.68161274950927</v>
      </c>
      <c r="D7377" s="34">
        <f t="shared" si="465"/>
        <v>0.34498620463650853</v>
      </c>
    </row>
    <row r="7378" spans="1:4">
      <c r="A7378" s="7">
        <f t="shared" si="463"/>
        <v>3685.5</v>
      </c>
      <c r="B7378" s="4">
        <f t="shared" si="462"/>
        <v>0.77129902086740842</v>
      </c>
      <c r="C7378" s="4">
        <f t="shared" si="464"/>
        <v>36.700172686981013</v>
      </c>
      <c r="D7378" s="34">
        <f t="shared" si="465"/>
        <v>0.34509927982771793</v>
      </c>
    </row>
    <row r="7379" spans="1:4">
      <c r="A7379" s="7">
        <f t="shared" si="463"/>
        <v>3686</v>
      </c>
      <c r="B7379" s="4">
        <f t="shared" si="462"/>
        <v>0.7714364125758677</v>
      </c>
      <c r="C7379" s="4">
        <f t="shared" si="464"/>
        <v>36.718741766080562</v>
      </c>
      <c r="D7379" s="34">
        <f t="shared" si="465"/>
        <v>0.34521239592179565</v>
      </c>
    </row>
    <row r="7380" spans="1:4">
      <c r="A7380" s="7">
        <f t="shared" si="463"/>
        <v>3686.5</v>
      </c>
      <c r="B7380" s="4">
        <f t="shared" si="462"/>
        <v>0.7715738149411846</v>
      </c>
      <c r="C7380" s="4">
        <f t="shared" si="464"/>
        <v>36.737319991310599</v>
      </c>
      <c r="D7380" s="34">
        <f t="shared" si="465"/>
        <v>0.34532555293415929</v>
      </c>
    </row>
    <row r="7381" spans="1:4">
      <c r="A7381" s="7">
        <f t="shared" si="463"/>
        <v>3687</v>
      </c>
      <c r="B7381" s="4">
        <f t="shared" si="462"/>
        <v>0.77171122796418579</v>
      </c>
      <c r="C7381" s="4">
        <f t="shared" si="464"/>
        <v>36.755907367176007</v>
      </c>
      <c r="D7381" s="34">
        <f t="shared" si="465"/>
        <v>0.34543875088023224</v>
      </c>
    </row>
    <row r="7382" spans="1:4">
      <c r="A7382" s="7">
        <f t="shared" si="463"/>
        <v>3687.5</v>
      </c>
      <c r="B7382" s="4">
        <f t="shared" si="462"/>
        <v>0.77184865164569816</v>
      </c>
      <c r="C7382" s="4">
        <f t="shared" si="464"/>
        <v>36.774503898183902</v>
      </c>
      <c r="D7382" s="34">
        <f t="shared" si="465"/>
        <v>0.34555198977544394</v>
      </c>
    </row>
    <row r="7383" spans="1:4">
      <c r="A7383" s="7">
        <f t="shared" si="463"/>
        <v>3688</v>
      </c>
      <c r="B7383" s="4">
        <f t="shared" si="462"/>
        <v>0.77198608598654794</v>
      </c>
      <c r="C7383" s="4">
        <f t="shared" si="464"/>
        <v>36.793109588843599</v>
      </c>
      <c r="D7383" s="34">
        <f t="shared" si="465"/>
        <v>0.34566526963523003</v>
      </c>
    </row>
    <row r="7384" spans="1:4">
      <c r="A7384" s="7">
        <f t="shared" si="463"/>
        <v>3688.5</v>
      </c>
      <c r="B7384" s="4">
        <f t="shared" si="462"/>
        <v>0.77212353098756248</v>
      </c>
      <c r="C7384" s="4">
        <f t="shared" si="464"/>
        <v>36.811724443666698</v>
      </c>
      <c r="D7384" s="34">
        <f t="shared" si="465"/>
        <v>0.34577859047503201</v>
      </c>
    </row>
    <row r="7385" spans="1:4">
      <c r="A7385" s="7">
        <f t="shared" si="463"/>
        <v>3689</v>
      </c>
      <c r="B7385" s="4">
        <f t="shared" si="462"/>
        <v>0.77226098664956822</v>
      </c>
      <c r="C7385" s="4">
        <f t="shared" si="464"/>
        <v>36.830348467166907</v>
      </c>
      <c r="D7385" s="34">
        <f t="shared" si="465"/>
        <v>0.34589195231029685</v>
      </c>
    </row>
    <row r="7386" spans="1:4">
      <c r="A7386" s="7">
        <f t="shared" si="463"/>
        <v>3689.5</v>
      </c>
      <c r="B7386" s="4">
        <f t="shared" si="462"/>
        <v>0.77239845297339227</v>
      </c>
      <c r="C7386" s="4">
        <f t="shared" si="464"/>
        <v>36.848981663860293</v>
      </c>
      <c r="D7386" s="34">
        <f t="shared" si="465"/>
        <v>0.34600535515647857</v>
      </c>
    </row>
    <row r="7387" spans="1:4">
      <c r="A7387" s="7">
        <f t="shared" si="463"/>
        <v>3690</v>
      </c>
      <c r="B7387" s="4">
        <f t="shared" si="462"/>
        <v>0.77253592995986131</v>
      </c>
      <c r="C7387" s="4">
        <f t="shared" si="464"/>
        <v>36.867624038265028</v>
      </c>
      <c r="D7387" s="34">
        <f t="shared" si="465"/>
        <v>0.34611879902903608</v>
      </c>
    </row>
    <row r="7388" spans="1:4">
      <c r="A7388" s="7">
        <f t="shared" si="463"/>
        <v>3690.5</v>
      </c>
      <c r="B7388" s="4">
        <f t="shared" si="462"/>
        <v>0.77267341760980268</v>
      </c>
      <c r="C7388" s="4">
        <f t="shared" si="464"/>
        <v>36.886275594901548</v>
      </c>
      <c r="D7388" s="34">
        <f t="shared" si="465"/>
        <v>0.34623228394343453</v>
      </c>
    </row>
    <row r="7389" spans="1:4">
      <c r="A7389" s="7">
        <f t="shared" si="463"/>
        <v>3691</v>
      </c>
      <c r="B7389" s="4">
        <f t="shared" si="462"/>
        <v>0.77281091592404394</v>
      </c>
      <c r="C7389" s="4">
        <f t="shared" si="464"/>
        <v>36.904936338292593</v>
      </c>
      <c r="D7389" s="34">
        <f t="shared" si="465"/>
        <v>0.34634580991514563</v>
      </c>
    </row>
    <row r="7390" spans="1:4">
      <c r="A7390" s="7">
        <f t="shared" si="463"/>
        <v>3691.5</v>
      </c>
      <c r="B7390" s="4">
        <f t="shared" si="462"/>
        <v>0.77294842490341131</v>
      </c>
      <c r="C7390" s="4">
        <f t="shared" si="464"/>
        <v>36.923606272962992</v>
      </c>
      <c r="D7390" s="34">
        <f t="shared" si="465"/>
        <v>0.34645937695964635</v>
      </c>
    </row>
    <row r="7391" spans="1:4">
      <c r="A7391" s="7">
        <f t="shared" si="463"/>
        <v>3692</v>
      </c>
      <c r="B7391" s="4">
        <f t="shared" si="462"/>
        <v>0.77308594454873258</v>
      </c>
      <c r="C7391" s="4">
        <f t="shared" si="464"/>
        <v>36.942285403439939</v>
      </c>
      <c r="D7391" s="34">
        <f t="shared" si="465"/>
        <v>0.34657298509242035</v>
      </c>
    </row>
    <row r="7392" spans="1:4">
      <c r="A7392" s="7">
        <f t="shared" si="463"/>
        <v>3692.5</v>
      </c>
      <c r="B7392" s="4">
        <f t="shared" si="462"/>
        <v>0.77322347486083531</v>
      </c>
      <c r="C7392" s="4">
        <f t="shared" si="464"/>
        <v>36.960973734252725</v>
      </c>
      <c r="D7392" s="34">
        <f t="shared" si="465"/>
        <v>0.34668663432895613</v>
      </c>
    </row>
    <row r="7393" spans="1:4">
      <c r="A7393" s="7">
        <f t="shared" si="463"/>
        <v>3693</v>
      </c>
      <c r="B7393" s="4">
        <f t="shared" si="462"/>
        <v>0.77336101584054617</v>
      </c>
      <c r="C7393" s="4">
        <f t="shared" si="464"/>
        <v>36.979671269933021</v>
      </c>
      <c r="D7393" s="34">
        <f t="shared" si="465"/>
        <v>0.34680032468474997</v>
      </c>
    </row>
    <row r="7394" spans="1:4">
      <c r="A7394" s="7">
        <f t="shared" si="463"/>
        <v>3693.5</v>
      </c>
      <c r="B7394" s="4">
        <f t="shared" si="462"/>
        <v>0.77349856748869317</v>
      </c>
      <c r="C7394" s="4">
        <f t="shared" si="464"/>
        <v>36.998378015014573</v>
      </c>
      <c r="D7394" s="34">
        <f t="shared" si="465"/>
        <v>0.34691405617530208</v>
      </c>
    </row>
    <row r="7395" spans="1:4">
      <c r="A7395" s="7">
        <f t="shared" si="463"/>
        <v>3694</v>
      </c>
      <c r="B7395" s="4">
        <f t="shared" si="462"/>
        <v>0.77363612980610363</v>
      </c>
      <c r="C7395" s="4">
        <f t="shared" si="464"/>
        <v>37.017093974033486</v>
      </c>
      <c r="D7395" s="34">
        <f t="shared" si="465"/>
        <v>0.34702782881612021</v>
      </c>
    </row>
    <row r="7396" spans="1:4">
      <c r="A7396" s="7">
        <f t="shared" si="463"/>
        <v>3694.5</v>
      </c>
      <c r="B7396" s="4">
        <f t="shared" si="462"/>
        <v>0.77377370279360536</v>
      </c>
      <c r="C7396" s="4">
        <f t="shared" si="464"/>
        <v>37.035819151528031</v>
      </c>
      <c r="D7396" s="34">
        <f t="shared" si="465"/>
        <v>0.34714164262271735</v>
      </c>
    </row>
    <row r="7397" spans="1:4">
      <c r="A7397" s="7">
        <f t="shared" si="463"/>
        <v>3695</v>
      </c>
      <c r="B7397" s="4">
        <f t="shared" si="462"/>
        <v>0.77391128645202545</v>
      </c>
      <c r="C7397" s="4">
        <f t="shared" si="464"/>
        <v>37.054553552038747</v>
      </c>
      <c r="D7397" s="34">
        <f t="shared" si="465"/>
        <v>0.34725549761061303</v>
      </c>
    </row>
    <row r="7398" spans="1:4">
      <c r="A7398" s="7">
        <f t="shared" si="463"/>
        <v>3695.5</v>
      </c>
      <c r="B7398" s="4">
        <f t="shared" si="462"/>
        <v>0.77404888078219214</v>
      </c>
      <c r="C7398" s="4">
        <f t="shared" si="464"/>
        <v>37.073297180108391</v>
      </c>
      <c r="D7398" s="34">
        <f t="shared" si="465"/>
        <v>0.3473693937953321</v>
      </c>
    </row>
    <row r="7399" spans="1:4">
      <c r="A7399" s="7">
        <f t="shared" si="463"/>
        <v>3696</v>
      </c>
      <c r="B7399" s="4">
        <f t="shared" si="462"/>
        <v>0.77418648578493277</v>
      </c>
      <c r="C7399" s="4">
        <f t="shared" si="464"/>
        <v>37.092050040281954</v>
      </c>
      <c r="D7399" s="34">
        <f t="shared" si="465"/>
        <v>0.34748333119240599</v>
      </c>
    </row>
    <row r="7400" spans="1:4">
      <c r="A7400" s="7">
        <f t="shared" si="463"/>
        <v>3696.5</v>
      </c>
      <c r="B7400" s="4">
        <f t="shared" si="462"/>
        <v>0.77432410146107533</v>
      </c>
      <c r="C7400" s="4">
        <f t="shared" si="464"/>
        <v>37.110812137106677</v>
      </c>
      <c r="D7400" s="34">
        <f t="shared" si="465"/>
        <v>0.3475973098173718</v>
      </c>
    </row>
    <row r="7401" spans="1:4">
      <c r="A7401" s="7">
        <f t="shared" si="463"/>
        <v>3697</v>
      </c>
      <c r="B7401" s="4">
        <f t="shared" si="462"/>
        <v>0.77446172781144784</v>
      </c>
      <c r="C7401" s="4">
        <f t="shared" si="464"/>
        <v>37.129583475132051</v>
      </c>
      <c r="D7401" s="34">
        <f t="shared" si="465"/>
        <v>0.34771132968577279</v>
      </c>
    </row>
    <row r="7402" spans="1:4">
      <c r="A7402" s="7">
        <f t="shared" si="463"/>
        <v>3697.5</v>
      </c>
      <c r="B7402" s="4">
        <f t="shared" si="462"/>
        <v>0.7745993648368783</v>
      </c>
      <c r="C7402" s="4">
        <f t="shared" si="464"/>
        <v>37.148364058909777</v>
      </c>
      <c r="D7402" s="34">
        <f t="shared" si="465"/>
        <v>0.347825390813158</v>
      </c>
    </row>
    <row r="7403" spans="1:4">
      <c r="A7403" s="7">
        <f t="shared" si="463"/>
        <v>3698</v>
      </c>
      <c r="B7403" s="4">
        <f t="shared" si="462"/>
        <v>0.77473701253819427</v>
      </c>
      <c r="C7403" s="4">
        <f t="shared" si="464"/>
        <v>37.167153892993831</v>
      </c>
      <c r="D7403" s="34">
        <f t="shared" si="465"/>
        <v>0.34793949321508305</v>
      </c>
    </row>
    <row r="7404" spans="1:4">
      <c r="A7404" s="7">
        <f t="shared" si="463"/>
        <v>3698.5</v>
      </c>
      <c r="B7404" s="4">
        <f t="shared" si="462"/>
        <v>0.7748746709162242</v>
      </c>
      <c r="C7404" s="4">
        <f t="shared" si="464"/>
        <v>37.185952981940403</v>
      </c>
      <c r="D7404" s="34">
        <f t="shared" si="465"/>
        <v>0.34805363690710889</v>
      </c>
    </row>
    <row r="7405" spans="1:4">
      <c r="A7405" s="7">
        <f t="shared" si="463"/>
        <v>3699</v>
      </c>
      <c r="B7405" s="4">
        <f t="shared" si="462"/>
        <v>0.7750123399717963</v>
      </c>
      <c r="C7405" s="4">
        <f t="shared" si="464"/>
        <v>37.204761330307953</v>
      </c>
      <c r="D7405" s="34">
        <f t="shared" si="465"/>
        <v>0.34816782190480278</v>
      </c>
    </row>
    <row r="7406" spans="1:4">
      <c r="A7406" s="7">
        <f t="shared" si="463"/>
        <v>3699.5</v>
      </c>
      <c r="B7406" s="4">
        <f t="shared" si="462"/>
        <v>0.77515001970573838</v>
      </c>
      <c r="C7406" s="4">
        <f t="shared" si="464"/>
        <v>37.223578942657163</v>
      </c>
      <c r="D7406" s="34">
        <f t="shared" si="465"/>
        <v>0.34828204822373826</v>
      </c>
    </row>
    <row r="7407" spans="1:4">
      <c r="A7407" s="7">
        <f t="shared" si="463"/>
        <v>3700</v>
      </c>
      <c r="B7407" s="4">
        <f t="shared" si="462"/>
        <v>0.77528771011887909</v>
      </c>
      <c r="C7407" s="4">
        <f t="shared" si="464"/>
        <v>37.242405823550968</v>
      </c>
      <c r="D7407" s="34">
        <f t="shared" si="465"/>
        <v>0.34839631587949427</v>
      </c>
    </row>
    <row r="7408" spans="1:4">
      <c r="A7408" s="7">
        <f t="shared" si="463"/>
        <v>3700.5</v>
      </c>
      <c r="B7408" s="4">
        <f t="shared" si="462"/>
        <v>0.77542541121204667</v>
      </c>
      <c r="C7408" s="4">
        <f t="shared" si="464"/>
        <v>37.26124197755459</v>
      </c>
      <c r="D7408" s="34">
        <f t="shared" si="465"/>
        <v>0.34851062488765655</v>
      </c>
    </row>
    <row r="7409" spans="1:4">
      <c r="A7409" s="7">
        <f t="shared" si="463"/>
        <v>3701</v>
      </c>
      <c r="B7409" s="4">
        <f t="shared" si="462"/>
        <v>0.77556312298606978</v>
      </c>
      <c r="C7409" s="4">
        <f t="shared" si="464"/>
        <v>37.280087409235414</v>
      </c>
      <c r="D7409" s="34">
        <f t="shared" si="465"/>
        <v>0.34862497526381586</v>
      </c>
    </row>
    <row r="7410" spans="1:4">
      <c r="A7410" s="7">
        <f t="shared" si="463"/>
        <v>3701.5</v>
      </c>
      <c r="B7410" s="4">
        <f t="shared" si="462"/>
        <v>0.7757008454417762</v>
      </c>
      <c r="C7410" s="4">
        <f t="shared" si="464"/>
        <v>37.298942123163187</v>
      </c>
      <c r="D7410" s="34">
        <f t="shared" si="465"/>
        <v>0.34873936702357056</v>
      </c>
    </row>
    <row r="7411" spans="1:4">
      <c r="A7411" s="7">
        <f t="shared" si="463"/>
        <v>3702</v>
      </c>
      <c r="B7411" s="4">
        <f t="shared" si="462"/>
        <v>0.77583857857999483</v>
      </c>
      <c r="C7411" s="4">
        <f t="shared" si="464"/>
        <v>37.317806123909783</v>
      </c>
      <c r="D7411" s="34">
        <f t="shared" si="465"/>
        <v>0.3488538001825231</v>
      </c>
    </row>
    <row r="7412" spans="1:4">
      <c r="A7412" s="7">
        <f t="shared" si="463"/>
        <v>3702.5</v>
      </c>
      <c r="B7412" s="4">
        <f t="shared" si="462"/>
        <v>0.77597632240155456</v>
      </c>
      <c r="C7412" s="4">
        <f t="shared" si="464"/>
        <v>37.336679416049407</v>
      </c>
      <c r="D7412" s="34">
        <f t="shared" si="465"/>
        <v>0.34896827475628317</v>
      </c>
    </row>
    <row r="7413" spans="1:4">
      <c r="A7413" s="7">
        <f t="shared" si="463"/>
        <v>3703</v>
      </c>
      <c r="B7413" s="4">
        <f t="shared" si="462"/>
        <v>0.77611407690728362</v>
      </c>
      <c r="C7413" s="4">
        <f t="shared" si="464"/>
        <v>37.355562004158536</v>
      </c>
      <c r="D7413" s="34">
        <f t="shared" si="465"/>
        <v>0.34908279076046672</v>
      </c>
    </row>
    <row r="7414" spans="1:4">
      <c r="A7414" s="7">
        <f t="shared" si="463"/>
        <v>3703.5</v>
      </c>
      <c r="B7414" s="4">
        <f t="shared" si="462"/>
        <v>0.7762518420980109</v>
      </c>
      <c r="C7414" s="4">
        <f t="shared" si="464"/>
        <v>37.374453892815808</v>
      </c>
      <c r="D7414" s="34">
        <f t="shared" si="465"/>
        <v>0.34919734821069454</v>
      </c>
    </row>
    <row r="7415" spans="1:4">
      <c r="A7415" s="7">
        <f t="shared" si="463"/>
        <v>3704</v>
      </c>
      <c r="B7415" s="4">
        <f t="shared" si="462"/>
        <v>0.77638961797456552</v>
      </c>
      <c r="C7415" s="4">
        <f t="shared" si="464"/>
        <v>37.393355086602241</v>
      </c>
      <c r="D7415" s="34">
        <f t="shared" si="465"/>
        <v>0.34931194712259483</v>
      </c>
    </row>
    <row r="7416" spans="1:4">
      <c r="A7416" s="7">
        <f t="shared" si="463"/>
        <v>3704.5</v>
      </c>
      <c r="B7416" s="4">
        <f t="shared" si="462"/>
        <v>0.77652740453777569</v>
      </c>
      <c r="C7416" s="4">
        <f t="shared" si="464"/>
        <v>37.412265590100965</v>
      </c>
      <c r="D7416" s="34">
        <f t="shared" si="465"/>
        <v>0.34942658751180067</v>
      </c>
    </row>
    <row r="7417" spans="1:4">
      <c r="A7417" s="7">
        <f t="shared" si="463"/>
        <v>3705</v>
      </c>
      <c r="B7417" s="4">
        <f t="shared" si="462"/>
        <v>0.77666520178847054</v>
      </c>
      <c r="C7417" s="4">
        <f t="shared" si="464"/>
        <v>37.431185407897516</v>
      </c>
      <c r="D7417" s="34">
        <f t="shared" si="465"/>
        <v>0.34954126939395225</v>
      </c>
    </row>
    <row r="7418" spans="1:4">
      <c r="A7418" s="7">
        <f t="shared" si="463"/>
        <v>3705.5</v>
      </c>
      <c r="B7418" s="4">
        <f t="shared" si="462"/>
        <v>0.7768030097274794</v>
      </c>
      <c r="C7418" s="4">
        <f t="shared" si="464"/>
        <v>37.450114544579549</v>
      </c>
      <c r="D7418" s="34">
        <f t="shared" si="465"/>
        <v>0.34965599278469456</v>
      </c>
    </row>
    <row r="7419" spans="1:4">
      <c r="A7419" s="7">
        <f t="shared" si="463"/>
        <v>3706</v>
      </c>
      <c r="B7419" s="4">
        <f t="shared" si="462"/>
        <v>0.77694082835563072</v>
      </c>
      <c r="C7419" s="4">
        <f t="shared" si="464"/>
        <v>37.469053004737098</v>
      </c>
      <c r="D7419" s="34">
        <f t="shared" si="465"/>
        <v>0.34977075769968008</v>
      </c>
    </row>
    <row r="7420" spans="1:4">
      <c r="A7420" s="7">
        <f t="shared" si="463"/>
        <v>3706.5</v>
      </c>
      <c r="B7420" s="4">
        <f t="shared" si="462"/>
        <v>0.77707865767375428</v>
      </c>
      <c r="C7420" s="4">
        <f t="shared" si="464"/>
        <v>37.488000792962389</v>
      </c>
      <c r="D7420" s="34">
        <f t="shared" si="465"/>
        <v>0.34988556415456601</v>
      </c>
    </row>
    <row r="7421" spans="1:4">
      <c r="A7421" s="7">
        <f t="shared" si="463"/>
        <v>3707</v>
      </c>
      <c r="B7421" s="4">
        <f t="shared" si="462"/>
        <v>0.77721649768267898</v>
      </c>
      <c r="C7421" s="4">
        <f t="shared" si="464"/>
        <v>37.506957913849931</v>
      </c>
      <c r="D7421" s="34">
        <f t="shared" si="465"/>
        <v>0.35000041216501654</v>
      </c>
    </row>
    <row r="7422" spans="1:4">
      <c r="A7422" s="7">
        <f t="shared" si="463"/>
        <v>3707.5</v>
      </c>
      <c r="B7422" s="4">
        <f t="shared" si="462"/>
        <v>0.77735434838323414</v>
      </c>
      <c r="C7422" s="4">
        <f t="shared" si="464"/>
        <v>37.525924371996481</v>
      </c>
      <c r="D7422" s="34">
        <f t="shared" si="465"/>
        <v>0.3501153017467013</v>
      </c>
    </row>
    <row r="7423" spans="1:4">
      <c r="A7423" s="7">
        <f t="shared" si="463"/>
        <v>3708</v>
      </c>
      <c r="B7423" s="4">
        <f t="shared" si="462"/>
        <v>0.77749220977624844</v>
      </c>
      <c r="C7423" s="4">
        <f t="shared" si="464"/>
        <v>37.544900172001078</v>
      </c>
      <c r="D7423" s="34">
        <f t="shared" si="465"/>
        <v>0.35023023291529665</v>
      </c>
    </row>
    <row r="7424" spans="1:4">
      <c r="A7424" s="7">
        <f t="shared" si="463"/>
        <v>3708.5</v>
      </c>
      <c r="B7424" s="4">
        <f t="shared" si="462"/>
        <v>0.77763008186255189</v>
      </c>
      <c r="C7424" s="4">
        <f t="shared" si="464"/>
        <v>37.563885318465019</v>
      </c>
      <c r="D7424" s="34">
        <f t="shared" si="465"/>
        <v>0.3503452056864842</v>
      </c>
    </row>
    <row r="7425" spans="1:4">
      <c r="A7425" s="7">
        <f t="shared" si="463"/>
        <v>3709</v>
      </c>
      <c r="B7425" s="4">
        <f t="shared" si="462"/>
        <v>0.77776796464297382</v>
      </c>
      <c r="C7425" s="4">
        <f t="shared" si="464"/>
        <v>37.582879815991873</v>
      </c>
      <c r="D7425" s="34">
        <f t="shared" si="465"/>
        <v>0.35046022007595229</v>
      </c>
    </row>
    <row r="7426" spans="1:4">
      <c r="A7426" s="7">
        <f t="shared" si="463"/>
        <v>3709.5</v>
      </c>
      <c r="B7426" s="4">
        <f t="shared" si="462"/>
        <v>0.77790585811834356</v>
      </c>
      <c r="C7426" s="4">
        <f t="shared" si="464"/>
        <v>37.601883669187458</v>
      </c>
      <c r="D7426" s="34">
        <f t="shared" si="465"/>
        <v>0.35057527609939498</v>
      </c>
    </row>
    <row r="7427" spans="1:4">
      <c r="A7427" s="7">
        <f t="shared" si="463"/>
        <v>3710</v>
      </c>
      <c r="B7427" s="4">
        <f t="shared" si="462"/>
        <v>0.7780437622894909</v>
      </c>
      <c r="C7427" s="4">
        <f t="shared" si="464"/>
        <v>37.620896882659885</v>
      </c>
      <c r="D7427" s="34">
        <f t="shared" si="465"/>
        <v>0.35069037377251239</v>
      </c>
    </row>
    <row r="7428" spans="1:4">
      <c r="A7428" s="7">
        <f t="shared" si="463"/>
        <v>3710.5</v>
      </c>
      <c r="B7428" s="4">
        <f t="shared" si="462"/>
        <v>0.7781816771572454</v>
      </c>
      <c r="C7428" s="4">
        <f t="shared" si="464"/>
        <v>37.639919461019517</v>
      </c>
      <c r="D7428" s="34">
        <f t="shared" si="465"/>
        <v>0.35080551311101094</v>
      </c>
    </row>
    <row r="7429" spans="1:4">
      <c r="A7429" s="7">
        <f t="shared" si="463"/>
        <v>3711</v>
      </c>
      <c r="B7429" s="4">
        <f t="shared" si="462"/>
        <v>0.77831960272243661</v>
      </c>
      <c r="C7429" s="4">
        <f t="shared" si="464"/>
        <v>37.658951408878991</v>
      </c>
      <c r="D7429" s="34">
        <f t="shared" si="465"/>
        <v>0.35092069413060289</v>
      </c>
    </row>
    <row r="7430" spans="1:4">
      <c r="A7430" s="7">
        <f t="shared" si="463"/>
        <v>3711.5</v>
      </c>
      <c r="B7430" s="4">
        <f t="shared" si="462"/>
        <v>0.77845753898589432</v>
      </c>
      <c r="C7430" s="4">
        <f t="shared" si="464"/>
        <v>37.677992730853234</v>
      </c>
      <c r="D7430" s="34">
        <f t="shared" si="465"/>
        <v>0.3510359168470068</v>
      </c>
    </row>
    <row r="7431" spans="1:4">
      <c r="A7431" s="7">
        <f t="shared" si="463"/>
        <v>3712</v>
      </c>
      <c r="B7431" s="4">
        <f t="shared" si="462"/>
        <v>0.7785954859484483</v>
      </c>
      <c r="C7431" s="4">
        <f t="shared" si="464"/>
        <v>37.697043431559401</v>
      </c>
      <c r="D7431" s="34">
        <f t="shared" si="465"/>
        <v>0.35115118127594702</v>
      </c>
    </row>
    <row r="7432" spans="1:4">
      <c r="A7432" s="7">
        <f t="shared" si="463"/>
        <v>3712.5</v>
      </c>
      <c r="B7432" s="4">
        <f t="shared" si="462"/>
        <v>0.77873344361092878</v>
      </c>
      <c r="C7432" s="4">
        <f t="shared" si="464"/>
        <v>37.716103515617007</v>
      </c>
      <c r="D7432" s="34">
        <f t="shared" si="465"/>
        <v>0.35126648743315442</v>
      </c>
    </row>
    <row r="7433" spans="1:4">
      <c r="A7433" s="7">
        <f t="shared" si="463"/>
        <v>3713</v>
      </c>
      <c r="B7433" s="4">
        <f t="shared" si="462"/>
        <v>0.7788714119741651</v>
      </c>
      <c r="C7433" s="4">
        <f t="shared" si="464"/>
        <v>37.735172987647715</v>
      </c>
      <c r="D7433" s="34">
        <f t="shared" si="465"/>
        <v>0.35138183533436523</v>
      </c>
    </row>
    <row r="7434" spans="1:4">
      <c r="A7434" s="7">
        <f t="shared" si="463"/>
        <v>3713.5</v>
      </c>
      <c r="B7434" s="4">
        <f t="shared" ref="B7434:B7497" si="466">(EXP($B$3*A7434*10^6))-1</f>
        <v>0.7790093910389877</v>
      </c>
      <c r="C7434" s="4">
        <f t="shared" si="464"/>
        <v>37.754251852275608</v>
      </c>
      <c r="D7434" s="34">
        <f t="shared" si="465"/>
        <v>0.35149722499532288</v>
      </c>
    </row>
    <row r="7435" spans="1:4">
      <c r="A7435" s="7">
        <f t="shared" si="463"/>
        <v>3714</v>
      </c>
      <c r="B7435" s="4">
        <f t="shared" si="466"/>
        <v>0.77914738080622703</v>
      </c>
      <c r="C7435" s="4">
        <f t="shared" si="464"/>
        <v>37.773340114126924</v>
      </c>
      <c r="D7435" s="34">
        <f t="shared" si="465"/>
        <v>0.35161265643177536</v>
      </c>
    </row>
    <row r="7436" spans="1:4">
      <c r="A7436" s="7">
        <f t="shared" si="463"/>
        <v>3714.5</v>
      </c>
      <c r="B7436" s="4">
        <f t="shared" si="466"/>
        <v>0.77928538127671221</v>
      </c>
      <c r="C7436" s="4">
        <f t="shared" si="464"/>
        <v>37.792437777830223</v>
      </c>
      <c r="D7436" s="34">
        <f t="shared" si="465"/>
        <v>0.35172812965947808</v>
      </c>
    </row>
    <row r="7437" spans="1:4">
      <c r="A7437" s="7">
        <f t="shared" si="463"/>
        <v>3715</v>
      </c>
      <c r="B7437" s="4">
        <f t="shared" si="466"/>
        <v>0.77942339245127412</v>
      </c>
      <c r="C7437" s="4">
        <f t="shared" si="464"/>
        <v>37.811544848016418</v>
      </c>
      <c r="D7437" s="34">
        <f t="shared" si="465"/>
        <v>0.35184364469419249</v>
      </c>
    </row>
    <row r="7438" spans="1:4">
      <c r="A7438" s="7">
        <f t="shared" ref="A7438:A7501" si="467">A7437+0.5</f>
        <v>3715.5</v>
      </c>
      <c r="B7438" s="4">
        <f t="shared" si="466"/>
        <v>0.779561414330743</v>
      </c>
      <c r="C7438" s="4">
        <f t="shared" ref="C7438:C7501" si="468">(EXP($B$4*A7438*10^6))-1</f>
        <v>37.830661329318552</v>
      </c>
      <c r="D7438" s="34">
        <f t="shared" ref="D7438:D7501" si="469">(1/137.88)*(C7438/B7438)</f>
        <v>0.35195920155168475</v>
      </c>
    </row>
    <row r="7439" spans="1:4">
      <c r="A7439" s="7">
        <f t="shared" si="467"/>
        <v>3716</v>
      </c>
      <c r="B7439" s="4">
        <f t="shared" si="466"/>
        <v>0.77969944691594884</v>
      </c>
      <c r="C7439" s="4">
        <f t="shared" si="468"/>
        <v>37.849787226372115</v>
      </c>
      <c r="D7439" s="34">
        <f t="shared" si="469"/>
        <v>0.35207480024772908</v>
      </c>
    </row>
    <row r="7440" spans="1:4">
      <c r="A7440" s="7">
        <f t="shared" si="467"/>
        <v>3716.5</v>
      </c>
      <c r="B7440" s="4">
        <f t="shared" si="466"/>
        <v>0.77983749020772253</v>
      </c>
      <c r="C7440" s="4">
        <f t="shared" si="468"/>
        <v>37.868922543814726</v>
      </c>
      <c r="D7440" s="34">
        <f t="shared" si="469"/>
        <v>0.35219044079810385</v>
      </c>
    </row>
    <row r="7441" spans="1:4">
      <c r="A7441" s="7">
        <f t="shared" si="467"/>
        <v>3717</v>
      </c>
      <c r="B7441" s="4">
        <f t="shared" si="466"/>
        <v>0.7799755442068943</v>
      </c>
      <c r="C7441" s="4">
        <f t="shared" si="468"/>
        <v>37.888067286286415</v>
      </c>
      <c r="D7441" s="34">
        <f t="shared" si="469"/>
        <v>0.35230612321859517</v>
      </c>
    </row>
    <row r="7442" spans="1:4">
      <c r="A7442" s="7">
        <f t="shared" si="467"/>
        <v>3717.5</v>
      </c>
      <c r="B7442" s="4">
        <f t="shared" si="466"/>
        <v>0.78011360891429438</v>
      </c>
      <c r="C7442" s="4">
        <f t="shared" si="468"/>
        <v>37.907221458429426</v>
      </c>
      <c r="D7442" s="34">
        <f t="shared" si="469"/>
        <v>0.35242184752499439</v>
      </c>
    </row>
    <row r="7443" spans="1:4">
      <c r="A7443" s="7">
        <f t="shared" si="467"/>
        <v>3718</v>
      </c>
      <c r="B7443" s="4">
        <f t="shared" si="466"/>
        <v>0.78025168433075387</v>
      </c>
      <c r="C7443" s="4">
        <f t="shared" si="468"/>
        <v>37.926385064888315</v>
      </c>
      <c r="D7443" s="34">
        <f t="shared" si="469"/>
        <v>0.352537613733099</v>
      </c>
    </row>
    <row r="7444" spans="1:4">
      <c r="A7444" s="7">
        <f t="shared" si="467"/>
        <v>3718.5</v>
      </c>
      <c r="B7444" s="4">
        <f t="shared" si="466"/>
        <v>0.78038977045710323</v>
      </c>
      <c r="C7444" s="4">
        <f t="shared" si="468"/>
        <v>37.945558110309911</v>
      </c>
      <c r="D7444" s="34">
        <f t="shared" si="469"/>
        <v>0.35265342185871279</v>
      </c>
    </row>
    <row r="7445" spans="1:4">
      <c r="A7445" s="7">
        <f t="shared" si="467"/>
        <v>3719</v>
      </c>
      <c r="B7445" s="4">
        <f t="shared" si="466"/>
        <v>0.78052786729417312</v>
      </c>
      <c r="C7445" s="4">
        <f t="shared" si="468"/>
        <v>37.964740599343344</v>
      </c>
      <c r="D7445" s="34">
        <f t="shared" si="469"/>
        <v>0.35276927191764573</v>
      </c>
    </row>
    <row r="7446" spans="1:4">
      <c r="A7446" s="7">
        <f t="shared" si="467"/>
        <v>3719.5</v>
      </c>
      <c r="B7446" s="4">
        <f t="shared" si="466"/>
        <v>0.78066597484279399</v>
      </c>
      <c r="C7446" s="4">
        <f t="shared" si="468"/>
        <v>37.983932536640047</v>
      </c>
      <c r="D7446" s="34">
        <f t="shared" si="469"/>
        <v>0.35288516392571401</v>
      </c>
    </row>
    <row r="7447" spans="1:4">
      <c r="A7447" s="7">
        <f t="shared" si="467"/>
        <v>3720</v>
      </c>
      <c r="B7447" s="4">
        <f t="shared" si="466"/>
        <v>0.78080409310379739</v>
      </c>
      <c r="C7447" s="4">
        <f t="shared" si="468"/>
        <v>38.003133926853671</v>
      </c>
      <c r="D7447" s="34">
        <f t="shared" si="469"/>
        <v>0.3530010978987389</v>
      </c>
    </row>
    <row r="7448" spans="1:4">
      <c r="A7448" s="7">
        <f t="shared" si="467"/>
        <v>3720.5</v>
      </c>
      <c r="B7448" s="4">
        <f t="shared" si="466"/>
        <v>0.780942222078014</v>
      </c>
      <c r="C7448" s="4">
        <f t="shared" si="468"/>
        <v>38.022344774640274</v>
      </c>
      <c r="D7448" s="34">
        <f t="shared" si="469"/>
        <v>0.35311707385254926</v>
      </c>
    </row>
    <row r="7449" spans="1:4">
      <c r="A7449" s="7">
        <f t="shared" si="467"/>
        <v>3721</v>
      </c>
      <c r="B7449" s="4">
        <f t="shared" si="466"/>
        <v>0.78108036176627427</v>
      </c>
      <c r="C7449" s="4">
        <f t="shared" si="468"/>
        <v>38.041565084658124</v>
      </c>
      <c r="D7449" s="34">
        <f t="shared" si="469"/>
        <v>0.35323309180297946</v>
      </c>
    </row>
    <row r="7450" spans="1:4">
      <c r="A7450" s="7">
        <f t="shared" si="467"/>
        <v>3721.5</v>
      </c>
      <c r="B7450" s="4">
        <f t="shared" si="466"/>
        <v>0.78121851216940996</v>
      </c>
      <c r="C7450" s="4">
        <f t="shared" si="468"/>
        <v>38.060794861567814</v>
      </c>
      <c r="D7450" s="34">
        <f t="shared" si="469"/>
        <v>0.35334915176586951</v>
      </c>
    </row>
    <row r="7451" spans="1:4">
      <c r="A7451" s="7">
        <f t="shared" si="467"/>
        <v>3722</v>
      </c>
      <c r="B7451" s="4">
        <f t="shared" si="466"/>
        <v>0.78135667328825176</v>
      </c>
      <c r="C7451" s="4">
        <f t="shared" si="468"/>
        <v>38.080034110032216</v>
      </c>
      <c r="D7451" s="34">
        <f t="shared" si="469"/>
        <v>0.35346525375706628</v>
      </c>
    </row>
    <row r="7452" spans="1:4">
      <c r="A7452" s="7">
        <f t="shared" si="467"/>
        <v>3722.5</v>
      </c>
      <c r="B7452" s="4">
        <f t="shared" si="466"/>
        <v>0.78149484512363054</v>
      </c>
      <c r="C7452" s="4">
        <f t="shared" si="468"/>
        <v>38.099282834716519</v>
      </c>
      <c r="D7452" s="34">
        <f t="shared" si="469"/>
        <v>0.35358139779242265</v>
      </c>
    </row>
    <row r="7453" spans="1:4">
      <c r="A7453" s="7">
        <f t="shared" si="467"/>
        <v>3723</v>
      </c>
      <c r="B7453" s="4">
        <f t="shared" si="466"/>
        <v>0.78163302767637832</v>
      </c>
      <c r="C7453" s="4">
        <f t="shared" si="468"/>
        <v>38.1185410402882</v>
      </c>
      <c r="D7453" s="34">
        <f t="shared" si="469"/>
        <v>0.35369758388779698</v>
      </c>
    </row>
    <row r="7454" spans="1:4">
      <c r="A7454" s="7">
        <f t="shared" si="467"/>
        <v>3723.5</v>
      </c>
      <c r="B7454" s="4">
        <f t="shared" si="466"/>
        <v>0.78177122094732621</v>
      </c>
      <c r="C7454" s="4">
        <f t="shared" si="468"/>
        <v>38.137808731417024</v>
      </c>
      <c r="D7454" s="34">
        <f t="shared" si="469"/>
        <v>0.35381381205905438</v>
      </c>
    </row>
    <row r="7455" spans="1:4">
      <c r="A7455" s="7">
        <f t="shared" si="467"/>
        <v>3724</v>
      </c>
      <c r="B7455" s="4">
        <f t="shared" si="466"/>
        <v>0.78190942493730509</v>
      </c>
      <c r="C7455" s="4">
        <f t="shared" si="468"/>
        <v>38.157085912775059</v>
      </c>
      <c r="D7455" s="34">
        <f t="shared" si="469"/>
        <v>0.35393008232206602</v>
      </c>
    </row>
    <row r="7456" spans="1:4">
      <c r="A7456" s="7">
        <f t="shared" si="467"/>
        <v>3724.5</v>
      </c>
      <c r="B7456" s="4">
        <f t="shared" si="466"/>
        <v>0.78204763964714674</v>
      </c>
      <c r="C7456" s="4">
        <f t="shared" si="468"/>
        <v>38.176372589036731</v>
      </c>
      <c r="D7456" s="34">
        <f t="shared" si="469"/>
        <v>0.35404639469270938</v>
      </c>
    </row>
    <row r="7457" spans="1:4">
      <c r="A7457" s="7">
        <f t="shared" si="467"/>
        <v>3725</v>
      </c>
      <c r="B7457" s="4">
        <f t="shared" si="466"/>
        <v>0.78218586507768251</v>
      </c>
      <c r="C7457" s="4">
        <f t="shared" si="468"/>
        <v>38.195668764878654</v>
      </c>
      <c r="D7457" s="34">
        <f t="shared" si="469"/>
        <v>0.35416274918686735</v>
      </c>
    </row>
    <row r="7458" spans="1:4">
      <c r="A7458" s="7">
        <f t="shared" si="467"/>
        <v>3725.5</v>
      </c>
      <c r="B7458" s="4">
        <f t="shared" si="466"/>
        <v>0.78232410122974416</v>
      </c>
      <c r="C7458" s="4">
        <f t="shared" si="468"/>
        <v>38.214974444979873</v>
      </c>
      <c r="D7458" s="34">
        <f t="shared" si="469"/>
        <v>0.35427914582042991</v>
      </c>
    </row>
    <row r="7459" spans="1:4">
      <c r="A7459" s="7">
        <f t="shared" si="467"/>
        <v>3726</v>
      </c>
      <c r="B7459" s="4">
        <f t="shared" si="466"/>
        <v>0.78246234810416282</v>
      </c>
      <c r="C7459" s="4">
        <f t="shared" si="468"/>
        <v>38.234289634021621</v>
      </c>
      <c r="D7459" s="34">
        <f t="shared" si="469"/>
        <v>0.35439558460929244</v>
      </c>
    </row>
    <row r="7460" spans="1:4">
      <c r="A7460" s="7">
        <f t="shared" si="467"/>
        <v>3726.5</v>
      </c>
      <c r="B7460" s="4">
        <f t="shared" si="466"/>
        <v>0.78260060570177092</v>
      </c>
      <c r="C7460" s="4">
        <f t="shared" si="468"/>
        <v>38.253614336687505</v>
      </c>
      <c r="D7460" s="34">
        <f t="shared" si="469"/>
        <v>0.3545120655693566</v>
      </c>
    </row>
    <row r="7461" spans="1:4">
      <c r="A7461" s="7">
        <f t="shared" si="467"/>
        <v>3727</v>
      </c>
      <c r="B7461" s="4">
        <f t="shared" si="466"/>
        <v>0.78273887402339981</v>
      </c>
      <c r="C7461" s="4">
        <f t="shared" si="468"/>
        <v>38.272948557663462</v>
      </c>
      <c r="D7461" s="34">
        <f t="shared" si="469"/>
        <v>0.3546285887165308</v>
      </c>
    </row>
    <row r="7462" spans="1:4">
      <c r="A7462" s="7">
        <f t="shared" si="467"/>
        <v>3727.5</v>
      </c>
      <c r="B7462" s="4">
        <f t="shared" si="466"/>
        <v>0.78287715306988104</v>
      </c>
      <c r="C7462" s="4">
        <f t="shared" si="468"/>
        <v>38.292292301637637</v>
      </c>
      <c r="D7462" s="34">
        <f t="shared" si="469"/>
        <v>0.35474515406672869</v>
      </c>
    </row>
    <row r="7463" spans="1:4">
      <c r="A7463" s="7">
        <f t="shared" si="467"/>
        <v>3728</v>
      </c>
      <c r="B7463" s="4">
        <f t="shared" si="466"/>
        <v>0.78301544284204705</v>
      </c>
      <c r="C7463" s="4">
        <f t="shared" si="468"/>
        <v>38.311645573300623</v>
      </c>
      <c r="D7463" s="34">
        <f t="shared" si="469"/>
        <v>0.35486176163587102</v>
      </c>
    </row>
    <row r="7464" spans="1:4">
      <c r="A7464" s="7">
        <f t="shared" si="467"/>
        <v>3728.5</v>
      </c>
      <c r="B7464" s="4">
        <f t="shared" si="466"/>
        <v>0.7831537433407294</v>
      </c>
      <c r="C7464" s="4">
        <f t="shared" si="468"/>
        <v>38.331008377345171</v>
      </c>
      <c r="D7464" s="34">
        <f t="shared" si="469"/>
        <v>0.35497841143988362</v>
      </c>
    </row>
    <row r="7465" spans="1:4">
      <c r="A7465" s="7">
        <f t="shared" si="467"/>
        <v>3729</v>
      </c>
      <c r="B7465" s="4">
        <f t="shared" si="466"/>
        <v>0.78329205456675988</v>
      </c>
      <c r="C7465" s="4">
        <f t="shared" si="468"/>
        <v>38.350380718466468</v>
      </c>
      <c r="D7465" s="34">
        <f t="shared" si="469"/>
        <v>0.35509510349469975</v>
      </c>
    </row>
    <row r="7466" spans="1:4">
      <c r="A7466" s="7">
        <f t="shared" si="467"/>
        <v>3729.5</v>
      </c>
      <c r="B7466" s="4">
        <f t="shared" si="466"/>
        <v>0.78343037652097136</v>
      </c>
      <c r="C7466" s="4">
        <f t="shared" si="468"/>
        <v>38.369762601361955</v>
      </c>
      <c r="D7466" s="34">
        <f t="shared" si="469"/>
        <v>0.35521183781625754</v>
      </c>
    </row>
    <row r="7467" spans="1:4">
      <c r="A7467" s="7">
        <f t="shared" si="467"/>
        <v>3730</v>
      </c>
      <c r="B7467" s="4">
        <f t="shared" si="466"/>
        <v>0.78356870920419541</v>
      </c>
      <c r="C7467" s="4">
        <f t="shared" si="468"/>
        <v>38.38915403073139</v>
      </c>
      <c r="D7467" s="34">
        <f t="shared" si="469"/>
        <v>0.35532861442050218</v>
      </c>
    </row>
    <row r="7468" spans="1:4">
      <c r="A7468" s="7">
        <f t="shared" si="467"/>
        <v>3730.5</v>
      </c>
      <c r="B7468" s="4">
        <f t="shared" si="466"/>
        <v>0.78370705261726403</v>
      </c>
      <c r="C7468" s="4">
        <f t="shared" si="468"/>
        <v>38.408555011276867</v>
      </c>
      <c r="D7468" s="34">
        <f t="shared" si="469"/>
        <v>0.35544543332338496</v>
      </c>
    </row>
    <row r="7469" spans="1:4">
      <c r="A7469" s="7">
        <f t="shared" si="467"/>
        <v>3731</v>
      </c>
      <c r="B7469" s="4">
        <f t="shared" si="466"/>
        <v>0.78384540676100989</v>
      </c>
      <c r="C7469" s="4">
        <f t="shared" si="468"/>
        <v>38.427965547702769</v>
      </c>
      <c r="D7469" s="34">
        <f t="shared" si="469"/>
        <v>0.3555622945408628</v>
      </c>
    </row>
    <row r="7470" spans="1:4">
      <c r="A7470" s="7">
        <f t="shared" si="467"/>
        <v>3731.5</v>
      </c>
      <c r="B7470" s="4">
        <f t="shared" si="466"/>
        <v>0.78398377163626543</v>
      </c>
      <c r="C7470" s="4">
        <f t="shared" si="468"/>
        <v>38.44738564471583</v>
      </c>
      <c r="D7470" s="34">
        <f t="shared" si="469"/>
        <v>0.35567919808889925</v>
      </c>
    </row>
    <row r="7471" spans="1:4">
      <c r="A7471" s="7">
        <f t="shared" si="467"/>
        <v>3732</v>
      </c>
      <c r="B7471" s="4">
        <f t="shared" si="466"/>
        <v>0.78412214724386264</v>
      </c>
      <c r="C7471" s="4">
        <f t="shared" si="468"/>
        <v>38.46681530702503</v>
      </c>
      <c r="D7471" s="34">
        <f t="shared" si="469"/>
        <v>0.3557961439834636</v>
      </c>
    </row>
    <row r="7472" spans="1:4">
      <c r="A7472" s="7">
        <f t="shared" si="467"/>
        <v>3732.5</v>
      </c>
      <c r="B7472" s="4">
        <f t="shared" si="466"/>
        <v>0.78426053358463399</v>
      </c>
      <c r="C7472" s="4">
        <f t="shared" si="468"/>
        <v>38.486254539341779</v>
      </c>
      <c r="D7472" s="34">
        <f t="shared" si="469"/>
        <v>0.35591313224053217</v>
      </c>
    </row>
    <row r="7473" spans="1:4">
      <c r="A7473" s="7">
        <f t="shared" si="467"/>
        <v>3733</v>
      </c>
      <c r="B7473" s="4">
        <f t="shared" si="466"/>
        <v>0.78439893065941235</v>
      </c>
      <c r="C7473" s="4">
        <f t="shared" si="468"/>
        <v>38.505703346379718</v>
      </c>
      <c r="D7473" s="34">
        <f t="shared" si="469"/>
        <v>0.35603016287608652</v>
      </c>
    </row>
    <row r="7474" spans="1:4">
      <c r="A7474" s="7">
        <f t="shared" si="467"/>
        <v>3733.5</v>
      </c>
      <c r="B7474" s="4">
        <f t="shared" si="466"/>
        <v>0.78453733846903018</v>
      </c>
      <c r="C7474" s="4">
        <f t="shared" si="468"/>
        <v>38.525161732854848</v>
      </c>
      <c r="D7474" s="34">
        <f t="shared" si="469"/>
        <v>0.35614723590611486</v>
      </c>
    </row>
    <row r="7475" spans="1:4">
      <c r="A7475" s="7">
        <f t="shared" si="467"/>
        <v>3734</v>
      </c>
      <c r="B7475" s="4">
        <f t="shared" si="466"/>
        <v>0.78467575701431991</v>
      </c>
      <c r="C7475" s="4">
        <f t="shared" si="468"/>
        <v>38.544629703485477</v>
      </c>
      <c r="D7475" s="34">
        <f t="shared" si="469"/>
        <v>0.3562643513466115</v>
      </c>
    </row>
    <row r="7476" spans="1:4">
      <c r="A7476" s="7">
        <f t="shared" si="467"/>
        <v>3734.5</v>
      </c>
      <c r="B7476" s="4">
        <f t="shared" si="466"/>
        <v>0.78481418629611466</v>
      </c>
      <c r="C7476" s="4">
        <f t="shared" si="468"/>
        <v>38.564107262992259</v>
      </c>
      <c r="D7476" s="34">
        <f t="shared" si="469"/>
        <v>0.35638150921357697</v>
      </c>
    </row>
    <row r="7477" spans="1:4">
      <c r="A7477" s="7">
        <f t="shared" si="467"/>
        <v>3735</v>
      </c>
      <c r="B7477" s="4">
        <f t="shared" si="466"/>
        <v>0.78495262631524687</v>
      </c>
      <c r="C7477" s="4">
        <f t="shared" si="468"/>
        <v>38.58359441609813</v>
      </c>
      <c r="D7477" s="34">
        <f t="shared" si="469"/>
        <v>0.35649870952301782</v>
      </c>
    </row>
    <row r="7478" spans="1:4">
      <c r="A7478" s="7">
        <f t="shared" si="467"/>
        <v>3735.5</v>
      </c>
      <c r="B7478" s="4">
        <f t="shared" si="466"/>
        <v>0.78509107707254921</v>
      </c>
      <c r="C7478" s="4">
        <f t="shared" si="468"/>
        <v>38.60309116752844</v>
      </c>
      <c r="D7478" s="34">
        <f t="shared" si="469"/>
        <v>0.35661595229094745</v>
      </c>
    </row>
    <row r="7479" spans="1:4">
      <c r="A7479" s="7">
        <f t="shared" si="467"/>
        <v>3736</v>
      </c>
      <c r="B7479" s="4">
        <f t="shared" si="466"/>
        <v>0.78522953856885525</v>
      </c>
      <c r="C7479" s="4">
        <f t="shared" si="468"/>
        <v>38.622597522010736</v>
      </c>
      <c r="D7479" s="34">
        <f t="shared" si="469"/>
        <v>0.3567332375333841</v>
      </c>
    </row>
    <row r="7480" spans="1:4">
      <c r="A7480" s="7">
        <f t="shared" si="467"/>
        <v>3736.5</v>
      </c>
      <c r="B7480" s="4">
        <f t="shared" si="466"/>
        <v>0.78536801080499741</v>
      </c>
      <c r="C7480" s="4">
        <f t="shared" si="468"/>
        <v>38.642113484275029</v>
      </c>
      <c r="D7480" s="34">
        <f t="shared" si="469"/>
        <v>0.35685056526635378</v>
      </c>
    </row>
    <row r="7481" spans="1:4">
      <c r="A7481" s="7">
        <f t="shared" si="467"/>
        <v>3737</v>
      </c>
      <c r="B7481" s="4">
        <f t="shared" si="466"/>
        <v>0.78550649378180926</v>
      </c>
      <c r="C7481" s="4">
        <f t="shared" si="468"/>
        <v>38.661639059053535</v>
      </c>
      <c r="D7481" s="34">
        <f t="shared" si="469"/>
        <v>0.35696793550588723</v>
      </c>
    </row>
    <row r="7482" spans="1:4">
      <c r="A7482" s="7">
        <f t="shared" si="467"/>
        <v>3737.5</v>
      </c>
      <c r="B7482" s="4">
        <f t="shared" si="466"/>
        <v>0.78564498750012302</v>
      </c>
      <c r="C7482" s="4">
        <f t="shared" si="468"/>
        <v>38.681174251080932</v>
      </c>
      <c r="D7482" s="34">
        <f t="shared" si="469"/>
        <v>0.35708534826802307</v>
      </c>
    </row>
    <row r="7483" spans="1:4">
      <c r="A7483" s="7">
        <f t="shared" si="467"/>
        <v>3738</v>
      </c>
      <c r="B7483" s="4">
        <f t="shared" si="466"/>
        <v>0.78578349196077291</v>
      </c>
      <c r="C7483" s="4">
        <f t="shared" si="468"/>
        <v>38.700719065094098</v>
      </c>
      <c r="D7483" s="34">
        <f t="shared" si="469"/>
        <v>0.35720280356880424</v>
      </c>
    </row>
    <row r="7484" spans="1:4">
      <c r="A7484" s="7">
        <f t="shared" si="467"/>
        <v>3738.5</v>
      </c>
      <c r="B7484" s="4">
        <f t="shared" si="466"/>
        <v>0.78592200716459137</v>
      </c>
      <c r="C7484" s="4">
        <f t="shared" si="468"/>
        <v>38.720273505832317</v>
      </c>
      <c r="D7484" s="34">
        <f t="shared" si="469"/>
        <v>0.35732030142428112</v>
      </c>
    </row>
    <row r="7485" spans="1:4">
      <c r="A7485" s="7">
        <f t="shared" si="467"/>
        <v>3739</v>
      </c>
      <c r="B7485" s="4">
        <f t="shared" si="466"/>
        <v>0.78606053311241175</v>
      </c>
      <c r="C7485" s="4">
        <f t="shared" si="468"/>
        <v>38.739837578037246</v>
      </c>
      <c r="D7485" s="34">
        <f t="shared" si="469"/>
        <v>0.35743784185051058</v>
      </c>
    </row>
    <row r="7486" spans="1:4">
      <c r="A7486" s="7">
        <f t="shared" si="467"/>
        <v>3739.5</v>
      </c>
      <c r="B7486" s="4">
        <f t="shared" si="466"/>
        <v>0.78619906980506804</v>
      </c>
      <c r="C7486" s="4">
        <f t="shared" si="468"/>
        <v>38.759411286452753</v>
      </c>
      <c r="D7486" s="34">
        <f t="shared" si="469"/>
        <v>0.35755542486355407</v>
      </c>
    </row>
    <row r="7487" spans="1:4">
      <c r="A7487" s="7">
        <f t="shared" si="467"/>
        <v>3740</v>
      </c>
      <c r="B7487" s="4">
        <f t="shared" si="466"/>
        <v>0.78633761724339335</v>
      </c>
      <c r="C7487" s="4">
        <f t="shared" si="468"/>
        <v>38.778994635825192</v>
      </c>
      <c r="D7487" s="34">
        <f t="shared" si="469"/>
        <v>0.35767305047948111</v>
      </c>
    </row>
    <row r="7488" spans="1:4">
      <c r="A7488" s="7">
        <f t="shared" si="467"/>
        <v>3740.5</v>
      </c>
      <c r="B7488" s="4">
        <f t="shared" si="466"/>
        <v>0.78647617542822079</v>
      </c>
      <c r="C7488" s="4">
        <f t="shared" si="468"/>
        <v>38.798587630903114</v>
      </c>
      <c r="D7488" s="34">
        <f t="shared" si="469"/>
        <v>0.3577907187143663</v>
      </c>
    </row>
    <row r="7489" spans="1:4">
      <c r="A7489" s="7">
        <f t="shared" si="467"/>
        <v>3741</v>
      </c>
      <c r="B7489" s="4">
        <f t="shared" si="466"/>
        <v>0.78661474436038437</v>
      </c>
      <c r="C7489" s="4">
        <f t="shared" si="468"/>
        <v>38.818190276437512</v>
      </c>
      <c r="D7489" s="34">
        <f t="shared" si="469"/>
        <v>0.3579084295842907</v>
      </c>
    </row>
    <row r="7490" spans="1:4">
      <c r="A7490" s="7">
        <f t="shared" si="467"/>
        <v>3741.5</v>
      </c>
      <c r="B7490" s="4">
        <f t="shared" si="466"/>
        <v>0.78675332404071763</v>
      </c>
      <c r="C7490" s="4">
        <f t="shared" si="468"/>
        <v>38.837802577181684</v>
      </c>
      <c r="D7490" s="34">
        <f t="shared" si="469"/>
        <v>0.3580261831053419</v>
      </c>
    </row>
    <row r="7491" spans="1:4">
      <c r="A7491" s="7">
        <f t="shared" si="467"/>
        <v>3742</v>
      </c>
      <c r="B7491" s="4">
        <f t="shared" si="466"/>
        <v>0.78689191447005413</v>
      </c>
      <c r="C7491" s="4">
        <f t="shared" si="468"/>
        <v>38.857424537891255</v>
      </c>
      <c r="D7491" s="34">
        <f t="shared" si="469"/>
        <v>0.35814397929361341</v>
      </c>
    </row>
    <row r="7492" spans="1:4">
      <c r="A7492" s="7">
        <f t="shared" si="467"/>
        <v>3742.5</v>
      </c>
      <c r="B7492" s="4">
        <f t="shared" si="466"/>
        <v>0.78703051564922766</v>
      </c>
      <c r="C7492" s="4">
        <f t="shared" si="468"/>
        <v>38.877056163324212</v>
      </c>
      <c r="D7492" s="34">
        <f t="shared" si="469"/>
        <v>0.35826181816520497</v>
      </c>
    </row>
    <row r="7493" spans="1:4">
      <c r="A7493" s="7">
        <f t="shared" si="467"/>
        <v>3743</v>
      </c>
      <c r="B7493" s="4">
        <f t="shared" si="466"/>
        <v>0.7871691275790722</v>
      </c>
      <c r="C7493" s="4">
        <f t="shared" si="468"/>
        <v>38.896697458240872</v>
      </c>
      <c r="D7493" s="34">
        <f t="shared" si="469"/>
        <v>0.35837969973622258</v>
      </c>
    </row>
    <row r="7494" spans="1:4">
      <c r="A7494" s="7">
        <f t="shared" si="467"/>
        <v>3743.5</v>
      </c>
      <c r="B7494" s="4">
        <f t="shared" si="466"/>
        <v>0.78730775026042155</v>
      </c>
      <c r="C7494" s="4">
        <f t="shared" si="468"/>
        <v>38.916348427403925</v>
      </c>
      <c r="D7494" s="34">
        <f t="shared" si="469"/>
        <v>0.35849762402277879</v>
      </c>
    </row>
    <row r="7495" spans="1:4">
      <c r="A7495" s="7">
        <f t="shared" si="467"/>
        <v>3744</v>
      </c>
      <c r="B7495" s="4">
        <f t="shared" si="466"/>
        <v>0.78744638369410924</v>
      </c>
      <c r="C7495" s="4">
        <f t="shared" si="468"/>
        <v>38.936009075578333</v>
      </c>
      <c r="D7495" s="34">
        <f t="shared" si="469"/>
        <v>0.35861559104099167</v>
      </c>
    </row>
    <row r="7496" spans="1:4">
      <c r="A7496" s="7">
        <f t="shared" si="467"/>
        <v>3744.5</v>
      </c>
      <c r="B7496" s="4">
        <f t="shared" si="466"/>
        <v>0.78758502788096996</v>
      </c>
      <c r="C7496" s="4">
        <f t="shared" si="468"/>
        <v>38.955679407531505</v>
      </c>
      <c r="D7496" s="34">
        <f t="shared" si="469"/>
        <v>0.35873360080698624</v>
      </c>
    </row>
    <row r="7497" spans="1:4">
      <c r="A7497" s="7">
        <f t="shared" si="467"/>
        <v>3745</v>
      </c>
      <c r="B7497" s="4">
        <f t="shared" si="466"/>
        <v>0.78772368282183747</v>
      </c>
      <c r="C7497" s="4">
        <f t="shared" si="468"/>
        <v>38.975359428033137</v>
      </c>
      <c r="D7497" s="34">
        <f t="shared" si="469"/>
        <v>0.35885165333689334</v>
      </c>
    </row>
    <row r="7498" spans="1:4">
      <c r="A7498" s="7">
        <f t="shared" si="467"/>
        <v>3745.5</v>
      </c>
      <c r="B7498" s="4">
        <f t="shared" ref="B7498:B7561" si="470">(EXP($B$3*A7498*10^6))-1</f>
        <v>0.78786234851754577</v>
      </c>
      <c r="C7498" s="4">
        <f t="shared" si="468"/>
        <v>38.995049141855283</v>
      </c>
      <c r="D7498" s="34">
        <f t="shared" si="469"/>
        <v>0.35896974864685033</v>
      </c>
    </row>
    <row r="7499" spans="1:4">
      <c r="A7499" s="7">
        <f t="shared" si="467"/>
        <v>3746</v>
      </c>
      <c r="B7499" s="4">
        <f t="shared" si="470"/>
        <v>0.7880010249689291</v>
      </c>
      <c r="C7499" s="4">
        <f t="shared" si="468"/>
        <v>39.014748553772357</v>
      </c>
      <c r="D7499" s="34">
        <f t="shared" si="469"/>
        <v>0.35908788675300063</v>
      </c>
    </row>
    <row r="7500" spans="1:4">
      <c r="A7500" s="7">
        <f t="shared" si="467"/>
        <v>3746.5</v>
      </c>
      <c r="B7500" s="4">
        <f t="shared" si="470"/>
        <v>0.78813971217682233</v>
      </c>
      <c r="C7500" s="4">
        <f t="shared" si="468"/>
        <v>39.03445766856111</v>
      </c>
      <c r="D7500" s="34">
        <f t="shared" si="469"/>
        <v>0.35920606767149366</v>
      </c>
    </row>
    <row r="7501" spans="1:4">
      <c r="A7501" s="7">
        <f t="shared" si="467"/>
        <v>3747</v>
      </c>
      <c r="B7501" s="4">
        <f t="shared" si="470"/>
        <v>0.78827841014205879</v>
      </c>
      <c r="C7501" s="4">
        <f t="shared" si="468"/>
        <v>39.054176491000653</v>
      </c>
      <c r="D7501" s="34">
        <f t="shared" si="469"/>
        <v>0.35932429141848571</v>
      </c>
    </row>
    <row r="7502" spans="1:4">
      <c r="A7502" s="7">
        <f t="shared" ref="A7502:A7565" si="471">A7501+0.5</f>
        <v>3747.5</v>
      </c>
      <c r="B7502" s="4">
        <f t="shared" si="470"/>
        <v>0.78841711886547361</v>
      </c>
      <c r="C7502" s="4">
        <f t="shared" ref="C7502:C7565" si="472">(EXP($B$4*A7502*10^6))-1</f>
        <v>39.073905025872492</v>
      </c>
      <c r="D7502" s="34">
        <f t="shared" ref="D7502:D7565" si="473">(1/137.88)*(C7502/B7502)</f>
        <v>0.35944255801013897</v>
      </c>
    </row>
    <row r="7503" spans="1:4">
      <c r="A7503" s="7">
        <f t="shared" si="471"/>
        <v>3748</v>
      </c>
      <c r="B7503" s="4">
        <f t="shared" si="470"/>
        <v>0.78855583834790099</v>
      </c>
      <c r="C7503" s="4">
        <f t="shared" si="472"/>
        <v>39.093643277960382</v>
      </c>
      <c r="D7503" s="34">
        <f t="shared" si="473"/>
        <v>0.3595608674626215</v>
      </c>
    </row>
    <row r="7504" spans="1:4">
      <c r="A7504" s="7">
        <f t="shared" si="471"/>
        <v>3748.5</v>
      </c>
      <c r="B7504" s="4">
        <f t="shared" si="470"/>
        <v>0.78869456859017562</v>
      </c>
      <c r="C7504" s="4">
        <f t="shared" si="472"/>
        <v>39.113391252050576</v>
      </c>
      <c r="D7504" s="34">
        <f t="shared" si="473"/>
        <v>0.3596792197921086</v>
      </c>
    </row>
    <row r="7505" spans="1:4">
      <c r="A7505" s="7">
        <f t="shared" si="471"/>
        <v>3749</v>
      </c>
      <c r="B7505" s="4">
        <f t="shared" si="470"/>
        <v>0.78883330959313169</v>
      </c>
      <c r="C7505" s="4">
        <f t="shared" si="472"/>
        <v>39.133148952931556</v>
      </c>
      <c r="D7505" s="34">
        <f t="shared" si="473"/>
        <v>0.35979761501478086</v>
      </c>
    </row>
    <row r="7506" spans="1:4">
      <c r="A7506" s="7">
        <f t="shared" si="471"/>
        <v>3749.5</v>
      </c>
      <c r="B7506" s="4">
        <f t="shared" si="470"/>
        <v>0.78897206135760434</v>
      </c>
      <c r="C7506" s="4">
        <f t="shared" si="472"/>
        <v>39.152916385394228</v>
      </c>
      <c r="D7506" s="34">
        <f t="shared" si="473"/>
        <v>0.3599160531468254</v>
      </c>
    </row>
    <row r="7507" spans="1:4">
      <c r="A7507" s="7">
        <f t="shared" si="471"/>
        <v>3750</v>
      </c>
      <c r="B7507" s="4">
        <f t="shared" si="470"/>
        <v>0.78911082388442821</v>
      </c>
      <c r="C7507" s="4">
        <f t="shared" si="472"/>
        <v>39.172693554231856</v>
      </c>
      <c r="D7507" s="34">
        <f t="shared" si="473"/>
        <v>0.36003453420443582</v>
      </c>
    </row>
    <row r="7508" spans="1:4">
      <c r="A7508" s="7">
        <f t="shared" si="471"/>
        <v>3750.5</v>
      </c>
      <c r="B7508" s="4">
        <f t="shared" si="470"/>
        <v>0.78924959717443777</v>
      </c>
      <c r="C7508" s="4">
        <f t="shared" si="472"/>
        <v>39.192480464240035</v>
      </c>
      <c r="D7508" s="34">
        <f t="shared" si="473"/>
        <v>0.36015305820381194</v>
      </c>
    </row>
    <row r="7509" spans="1:4">
      <c r="A7509" s="7">
        <f t="shared" si="471"/>
        <v>3751</v>
      </c>
      <c r="B7509" s="4">
        <f t="shared" si="470"/>
        <v>0.78938838122846811</v>
      </c>
      <c r="C7509" s="4">
        <f t="shared" si="472"/>
        <v>39.212277120216783</v>
      </c>
      <c r="D7509" s="34">
        <f t="shared" si="473"/>
        <v>0.3602716251611599</v>
      </c>
    </row>
    <row r="7510" spans="1:4">
      <c r="A7510" s="7">
        <f t="shared" si="471"/>
        <v>3751.5</v>
      </c>
      <c r="B7510" s="4">
        <f t="shared" si="470"/>
        <v>0.78952717604735412</v>
      </c>
      <c r="C7510" s="4">
        <f t="shared" si="472"/>
        <v>39.232083526962384</v>
      </c>
      <c r="D7510" s="34">
        <f t="shared" si="473"/>
        <v>0.36039023509269147</v>
      </c>
    </row>
    <row r="7511" spans="1:4">
      <c r="A7511" s="7">
        <f t="shared" si="471"/>
        <v>3752</v>
      </c>
      <c r="B7511" s="4">
        <f t="shared" si="470"/>
        <v>0.78966598163193069</v>
      </c>
      <c r="C7511" s="4">
        <f t="shared" si="472"/>
        <v>39.251899689279611</v>
      </c>
      <c r="D7511" s="34">
        <f t="shared" si="473"/>
        <v>0.36050888801462599</v>
      </c>
    </row>
    <row r="7512" spans="1:4">
      <c r="A7512" s="7">
        <f t="shared" si="471"/>
        <v>3752.5</v>
      </c>
      <c r="B7512" s="4">
        <f t="shared" si="470"/>
        <v>0.78980479798303294</v>
      </c>
      <c r="C7512" s="4">
        <f t="shared" si="472"/>
        <v>39.271725611973459</v>
      </c>
      <c r="D7512" s="34">
        <f t="shared" si="473"/>
        <v>0.3606275839431875</v>
      </c>
    </row>
    <row r="7513" spans="1:4">
      <c r="A7513" s="7">
        <f t="shared" si="471"/>
        <v>3753</v>
      </c>
      <c r="B7513" s="4">
        <f t="shared" si="470"/>
        <v>0.7899436251014964</v>
      </c>
      <c r="C7513" s="4">
        <f t="shared" si="472"/>
        <v>39.291561299851423</v>
      </c>
      <c r="D7513" s="34">
        <f t="shared" si="473"/>
        <v>0.3607463228946074</v>
      </c>
    </row>
    <row r="7514" spans="1:4">
      <c r="A7514" s="7">
        <f t="shared" si="471"/>
        <v>3753.5</v>
      </c>
      <c r="B7514" s="4">
        <f t="shared" si="470"/>
        <v>0.79008246298815532</v>
      </c>
      <c r="C7514" s="4">
        <f t="shared" si="472"/>
        <v>39.311406757723283</v>
      </c>
      <c r="D7514" s="34">
        <f t="shared" si="473"/>
        <v>0.3608651048851233</v>
      </c>
    </row>
    <row r="7515" spans="1:4">
      <c r="A7515" s="7">
        <f t="shared" si="471"/>
        <v>3754</v>
      </c>
      <c r="B7515" s="4">
        <f t="shared" si="470"/>
        <v>0.79022131164384568</v>
      </c>
      <c r="C7515" s="4">
        <f t="shared" si="472"/>
        <v>39.331261990401217</v>
      </c>
      <c r="D7515" s="34">
        <f t="shared" si="473"/>
        <v>0.36098392993097861</v>
      </c>
    </row>
    <row r="7516" spans="1:4">
      <c r="A7516" s="7">
        <f t="shared" si="471"/>
        <v>3754.5</v>
      </c>
      <c r="B7516" s="4">
        <f t="shared" si="470"/>
        <v>0.7903601710694026</v>
      </c>
      <c r="C7516" s="4">
        <f t="shared" si="472"/>
        <v>39.351127002699776</v>
      </c>
      <c r="D7516" s="34">
        <f t="shared" si="473"/>
        <v>0.36110279804842343</v>
      </c>
    </row>
    <row r="7517" spans="1:4">
      <c r="A7517" s="7">
        <f t="shared" si="471"/>
        <v>3755</v>
      </c>
      <c r="B7517" s="4">
        <f t="shared" si="470"/>
        <v>0.7904990412656614</v>
      </c>
      <c r="C7517" s="4">
        <f t="shared" si="472"/>
        <v>39.371001799435859</v>
      </c>
      <c r="D7517" s="34">
        <f t="shared" si="473"/>
        <v>0.36122170925371383</v>
      </c>
    </row>
    <row r="7518" spans="1:4">
      <c r="A7518" s="7">
        <f t="shared" si="471"/>
        <v>3755.5</v>
      </c>
      <c r="B7518" s="4">
        <f t="shared" si="470"/>
        <v>0.79063792223345741</v>
      </c>
      <c r="C7518" s="4">
        <f t="shared" si="472"/>
        <v>39.390886385428772</v>
      </c>
      <c r="D7518" s="34">
        <f t="shared" si="473"/>
        <v>0.36134066356311251</v>
      </c>
    </row>
    <row r="7519" spans="1:4">
      <c r="A7519" s="7">
        <f t="shared" si="471"/>
        <v>3756</v>
      </c>
      <c r="B7519" s="4">
        <f t="shared" si="470"/>
        <v>0.7907768139736262</v>
      </c>
      <c r="C7519" s="4">
        <f t="shared" si="472"/>
        <v>39.410780765500171</v>
      </c>
      <c r="D7519" s="34">
        <f t="shared" si="473"/>
        <v>0.36145966099288829</v>
      </c>
    </row>
    <row r="7520" spans="1:4">
      <c r="A7520" s="7">
        <f t="shared" si="471"/>
        <v>3756.5</v>
      </c>
      <c r="B7520" s="4">
        <f t="shared" si="470"/>
        <v>0.79091571648700376</v>
      </c>
      <c r="C7520" s="4">
        <f t="shared" si="472"/>
        <v>39.430684944474088</v>
      </c>
      <c r="D7520" s="34">
        <f t="shared" si="473"/>
        <v>0.36157870155931598</v>
      </c>
    </row>
    <row r="7521" spans="1:4">
      <c r="A7521" s="7">
        <f t="shared" si="471"/>
        <v>3757</v>
      </c>
      <c r="B7521" s="4">
        <f t="shared" si="470"/>
        <v>0.79105462977442498</v>
      </c>
      <c r="C7521" s="4">
        <f t="shared" si="472"/>
        <v>39.450598927176941</v>
      </c>
      <c r="D7521" s="34">
        <f t="shared" si="473"/>
        <v>0.36169778527867746</v>
      </c>
    </row>
    <row r="7522" spans="1:4">
      <c r="A7522" s="7">
        <f t="shared" si="471"/>
        <v>3757.5</v>
      </c>
      <c r="B7522" s="4">
        <f t="shared" si="470"/>
        <v>0.79119355383672607</v>
      </c>
      <c r="C7522" s="4">
        <f t="shared" si="472"/>
        <v>39.470522718437515</v>
      </c>
      <c r="D7522" s="34">
        <f t="shared" si="473"/>
        <v>0.36181691216726003</v>
      </c>
    </row>
    <row r="7523" spans="1:4">
      <c r="A7523" s="7">
        <f t="shared" si="471"/>
        <v>3758</v>
      </c>
      <c r="B7523" s="4">
        <f t="shared" si="470"/>
        <v>0.7913324886747426</v>
      </c>
      <c r="C7523" s="4">
        <f t="shared" si="472"/>
        <v>39.490456323086981</v>
      </c>
      <c r="D7523" s="34">
        <f t="shared" si="473"/>
        <v>0.36193608224135793</v>
      </c>
    </row>
    <row r="7524" spans="1:4">
      <c r="A7524" s="7">
        <f t="shared" si="471"/>
        <v>3758.5</v>
      </c>
      <c r="B7524" s="4">
        <f t="shared" si="470"/>
        <v>0.79147143428931011</v>
      </c>
      <c r="C7524" s="4">
        <f t="shared" si="472"/>
        <v>39.510399745958885</v>
      </c>
      <c r="D7524" s="34">
        <f t="shared" si="473"/>
        <v>0.3620552955172715</v>
      </c>
    </row>
    <row r="7525" spans="1:4">
      <c r="A7525" s="7">
        <f t="shared" si="471"/>
        <v>3759</v>
      </c>
      <c r="B7525" s="4">
        <f t="shared" si="470"/>
        <v>0.79161039068126504</v>
      </c>
      <c r="C7525" s="4">
        <f t="shared" si="472"/>
        <v>39.530352991889146</v>
      </c>
      <c r="D7525" s="34">
        <f t="shared" si="473"/>
        <v>0.36217455201130705</v>
      </c>
    </row>
    <row r="7526" spans="1:4">
      <c r="A7526" s="7">
        <f t="shared" si="471"/>
        <v>3759.5</v>
      </c>
      <c r="B7526" s="4">
        <f t="shared" si="470"/>
        <v>0.7917493578514434</v>
      </c>
      <c r="C7526" s="4">
        <f t="shared" si="472"/>
        <v>39.550316065716117</v>
      </c>
      <c r="D7526" s="34">
        <f t="shared" si="473"/>
        <v>0.36229385173977791</v>
      </c>
    </row>
    <row r="7527" spans="1:4">
      <c r="A7527" s="7">
        <f t="shared" si="471"/>
        <v>3760</v>
      </c>
      <c r="B7527" s="4">
        <f t="shared" si="470"/>
        <v>0.79188833580068052</v>
      </c>
      <c r="C7527" s="4">
        <f t="shared" si="472"/>
        <v>39.570288972280423</v>
      </c>
      <c r="D7527" s="34">
        <f t="shared" si="473"/>
        <v>0.36241319471900296</v>
      </c>
    </row>
    <row r="7528" spans="1:4">
      <c r="A7528" s="7">
        <f t="shared" si="471"/>
        <v>3760.5</v>
      </c>
      <c r="B7528" s="4">
        <f t="shared" si="470"/>
        <v>0.79202732452981306</v>
      </c>
      <c r="C7528" s="4">
        <f t="shared" si="472"/>
        <v>39.590271716425221</v>
      </c>
      <c r="D7528" s="34">
        <f t="shared" si="473"/>
        <v>0.36253258096530816</v>
      </c>
    </row>
    <row r="7529" spans="1:4">
      <c r="A7529" s="7">
        <f t="shared" si="471"/>
        <v>3761</v>
      </c>
      <c r="B7529" s="4">
        <f t="shared" si="470"/>
        <v>0.79216632403967702</v>
      </c>
      <c r="C7529" s="4">
        <f t="shared" si="472"/>
        <v>39.610264302995922</v>
      </c>
      <c r="D7529" s="34">
        <f t="shared" si="473"/>
        <v>0.36265201049502516</v>
      </c>
    </row>
    <row r="7530" spans="1:4">
      <c r="A7530" s="7">
        <f t="shared" si="471"/>
        <v>3761.5</v>
      </c>
      <c r="B7530" s="4">
        <f t="shared" si="470"/>
        <v>0.79230533433110861</v>
      </c>
      <c r="C7530" s="4">
        <f t="shared" si="472"/>
        <v>39.630266736840376</v>
      </c>
      <c r="D7530" s="34">
        <f t="shared" si="473"/>
        <v>0.36277148332449194</v>
      </c>
    </row>
    <row r="7531" spans="1:4">
      <c r="A7531" s="7">
        <f t="shared" si="471"/>
        <v>3762</v>
      </c>
      <c r="B7531" s="4">
        <f t="shared" si="470"/>
        <v>0.79244435540494385</v>
      </c>
      <c r="C7531" s="4">
        <f t="shared" si="472"/>
        <v>39.650279022808839</v>
      </c>
      <c r="D7531" s="34">
        <f t="shared" si="473"/>
        <v>0.36289099947005343</v>
      </c>
    </row>
    <row r="7532" spans="1:4">
      <c r="A7532" s="7">
        <f t="shared" si="471"/>
        <v>3762.5</v>
      </c>
      <c r="B7532" s="4">
        <f t="shared" si="470"/>
        <v>0.79258338726201938</v>
      </c>
      <c r="C7532" s="4">
        <f t="shared" si="472"/>
        <v>39.670301165753919</v>
      </c>
      <c r="D7532" s="34">
        <f t="shared" si="473"/>
        <v>0.36301055894806006</v>
      </c>
    </row>
    <row r="7533" spans="1:4">
      <c r="A7533" s="7">
        <f t="shared" si="471"/>
        <v>3763</v>
      </c>
      <c r="B7533" s="4">
        <f t="shared" si="470"/>
        <v>0.79272242990317188</v>
      </c>
      <c r="C7533" s="4">
        <f t="shared" si="472"/>
        <v>39.690333170530671</v>
      </c>
      <c r="D7533" s="34">
        <f t="shared" si="473"/>
        <v>0.36313016177486929</v>
      </c>
    </row>
    <row r="7534" spans="1:4">
      <c r="A7534" s="7">
        <f t="shared" si="471"/>
        <v>3763.5</v>
      </c>
      <c r="B7534" s="4">
        <f t="shared" si="470"/>
        <v>0.79286148332923712</v>
      </c>
      <c r="C7534" s="4">
        <f t="shared" si="472"/>
        <v>39.71037504199645</v>
      </c>
      <c r="D7534" s="34">
        <f t="shared" si="473"/>
        <v>0.36324980796684442</v>
      </c>
    </row>
    <row r="7535" spans="1:4">
      <c r="A7535" s="7">
        <f t="shared" si="471"/>
        <v>3764</v>
      </c>
      <c r="B7535" s="4">
        <f t="shared" si="470"/>
        <v>0.79300054754105198</v>
      </c>
      <c r="C7535" s="4">
        <f t="shared" si="472"/>
        <v>39.730426785011119</v>
      </c>
      <c r="D7535" s="34">
        <f t="shared" si="473"/>
        <v>0.36336949754035569</v>
      </c>
    </row>
    <row r="7536" spans="1:4">
      <c r="A7536" s="7">
        <f t="shared" si="471"/>
        <v>3764.5</v>
      </c>
      <c r="B7536" s="4">
        <f t="shared" si="470"/>
        <v>0.79313962253945336</v>
      </c>
      <c r="C7536" s="4">
        <f t="shared" si="472"/>
        <v>39.750488404436801</v>
      </c>
      <c r="D7536" s="34">
        <f t="shared" si="473"/>
        <v>0.3634892305117785</v>
      </c>
    </row>
    <row r="7537" spans="1:4">
      <c r="A7537" s="7">
        <f t="shared" si="471"/>
        <v>3765</v>
      </c>
      <c r="B7537" s="4">
        <f t="shared" si="470"/>
        <v>0.79327870832527725</v>
      </c>
      <c r="C7537" s="4">
        <f t="shared" si="472"/>
        <v>39.770559905138143</v>
      </c>
      <c r="D7537" s="34">
        <f t="shared" si="473"/>
        <v>0.36360900689749615</v>
      </c>
    </row>
    <row r="7538" spans="1:4">
      <c r="A7538" s="7">
        <f t="shared" si="471"/>
        <v>3765.5</v>
      </c>
      <c r="B7538" s="4">
        <f t="shared" si="470"/>
        <v>0.79341780489936098</v>
      </c>
      <c r="C7538" s="4">
        <f t="shared" si="472"/>
        <v>39.790641291982105</v>
      </c>
      <c r="D7538" s="34">
        <f t="shared" si="473"/>
        <v>0.36372882671389695</v>
      </c>
    </row>
    <row r="7539" spans="1:4">
      <c r="A7539" s="7">
        <f t="shared" si="471"/>
        <v>3766</v>
      </c>
      <c r="B7539" s="4">
        <f t="shared" si="470"/>
        <v>0.79355691226254144</v>
      </c>
      <c r="C7539" s="4">
        <f t="shared" si="472"/>
        <v>39.810732569838081</v>
      </c>
      <c r="D7539" s="34">
        <f t="shared" si="473"/>
        <v>0.36384868997737613</v>
      </c>
    </row>
    <row r="7540" spans="1:4">
      <c r="A7540" s="7">
        <f t="shared" si="471"/>
        <v>3766.5</v>
      </c>
      <c r="B7540" s="4">
        <f t="shared" si="470"/>
        <v>0.79369603041565506</v>
      </c>
      <c r="C7540" s="4">
        <f t="shared" si="472"/>
        <v>39.830833743577855</v>
      </c>
      <c r="D7540" s="34">
        <f t="shared" si="473"/>
        <v>0.36396859670433546</v>
      </c>
    </row>
    <row r="7541" spans="1:4">
      <c r="A7541" s="7">
        <f t="shared" si="471"/>
        <v>3767</v>
      </c>
      <c r="B7541" s="4">
        <f t="shared" si="470"/>
        <v>0.79383515935953852</v>
      </c>
      <c r="C7541" s="4">
        <f t="shared" si="472"/>
        <v>39.850944818075568</v>
      </c>
      <c r="D7541" s="34">
        <f t="shared" si="473"/>
        <v>0.36408854691118253</v>
      </c>
    </row>
    <row r="7542" spans="1:4">
      <c r="A7542" s="7">
        <f t="shared" si="471"/>
        <v>3767.5</v>
      </c>
      <c r="B7542" s="4">
        <f t="shared" si="470"/>
        <v>0.79397429909502959</v>
      </c>
      <c r="C7542" s="4">
        <f t="shared" si="472"/>
        <v>39.871065798207852</v>
      </c>
      <c r="D7542" s="34">
        <f t="shared" si="473"/>
        <v>0.36420854061433172</v>
      </c>
    </row>
    <row r="7543" spans="1:4">
      <c r="A7543" s="7">
        <f t="shared" si="471"/>
        <v>3768</v>
      </c>
      <c r="B7543" s="4">
        <f t="shared" si="470"/>
        <v>0.79411344962296471</v>
      </c>
      <c r="C7543" s="4">
        <f t="shared" si="472"/>
        <v>39.891196688853661</v>
      </c>
      <c r="D7543" s="34">
        <f t="shared" si="473"/>
        <v>0.36432857783020356</v>
      </c>
    </row>
    <row r="7544" spans="1:4">
      <c r="A7544" s="7">
        <f t="shared" si="471"/>
        <v>3768.5</v>
      </c>
      <c r="B7544" s="4">
        <f t="shared" si="470"/>
        <v>0.7942526109441812</v>
      </c>
      <c r="C7544" s="4">
        <f t="shared" si="472"/>
        <v>39.911337494894397</v>
      </c>
      <c r="D7544" s="34">
        <f t="shared" si="473"/>
        <v>0.36444865857522502</v>
      </c>
    </row>
    <row r="7545" spans="1:4">
      <c r="A7545" s="7">
        <f t="shared" si="471"/>
        <v>3769</v>
      </c>
      <c r="B7545" s="4">
        <f t="shared" si="470"/>
        <v>0.79439178305951641</v>
      </c>
      <c r="C7545" s="4">
        <f t="shared" si="472"/>
        <v>39.93148822121384</v>
      </c>
      <c r="D7545" s="34">
        <f t="shared" si="473"/>
        <v>0.36456878286582917</v>
      </c>
    </row>
    <row r="7546" spans="1:4">
      <c r="A7546" s="7">
        <f t="shared" si="471"/>
        <v>3769.5</v>
      </c>
      <c r="B7546" s="4">
        <f t="shared" si="470"/>
        <v>0.79453096596980766</v>
      </c>
      <c r="C7546" s="4">
        <f t="shared" si="472"/>
        <v>39.951648872698193</v>
      </c>
      <c r="D7546" s="34">
        <f t="shared" si="473"/>
        <v>0.36468895071845581</v>
      </c>
    </row>
    <row r="7547" spans="1:4">
      <c r="A7547" s="7">
        <f t="shared" si="471"/>
        <v>3770</v>
      </c>
      <c r="B7547" s="4">
        <f t="shared" si="470"/>
        <v>0.79467015967589161</v>
      </c>
      <c r="C7547" s="4">
        <f t="shared" si="472"/>
        <v>39.971819454236055</v>
      </c>
      <c r="D7547" s="34">
        <f t="shared" si="473"/>
        <v>0.36480916214955106</v>
      </c>
    </row>
    <row r="7548" spans="1:4">
      <c r="A7548" s="7">
        <f t="shared" si="471"/>
        <v>3770.5</v>
      </c>
      <c r="B7548" s="4">
        <f t="shared" si="470"/>
        <v>0.79480936417860626</v>
      </c>
      <c r="C7548" s="4">
        <f t="shared" si="472"/>
        <v>39.991999970718439</v>
      </c>
      <c r="D7548" s="34">
        <f t="shared" si="473"/>
        <v>0.36492941717556704</v>
      </c>
    </row>
    <row r="7549" spans="1:4">
      <c r="A7549" s="7">
        <f t="shared" si="471"/>
        <v>3771</v>
      </c>
      <c r="B7549" s="4">
        <f t="shared" si="470"/>
        <v>0.79494857947878916</v>
      </c>
      <c r="C7549" s="4">
        <f t="shared" si="472"/>
        <v>40.012190427038746</v>
      </c>
      <c r="D7549" s="34">
        <f t="shared" si="473"/>
        <v>0.36504971581296231</v>
      </c>
    </row>
    <row r="7550" spans="1:4">
      <c r="A7550" s="7">
        <f t="shared" si="471"/>
        <v>3771.5</v>
      </c>
      <c r="B7550" s="4">
        <f t="shared" si="470"/>
        <v>0.79508780557727698</v>
      </c>
      <c r="C7550" s="4">
        <f t="shared" si="472"/>
        <v>40.032390828092858</v>
      </c>
      <c r="D7550" s="34">
        <f t="shared" si="473"/>
        <v>0.36517005807820274</v>
      </c>
    </row>
    <row r="7551" spans="1:4">
      <c r="A7551" s="7">
        <f t="shared" si="471"/>
        <v>3772</v>
      </c>
      <c r="B7551" s="4">
        <f t="shared" si="470"/>
        <v>0.79522704247490839</v>
      </c>
      <c r="C7551" s="4">
        <f t="shared" si="472"/>
        <v>40.052601178778943</v>
      </c>
      <c r="D7551" s="34">
        <f t="shared" si="473"/>
        <v>0.36529044398775867</v>
      </c>
    </row>
    <row r="7552" spans="1:4">
      <c r="A7552" s="7">
        <f t="shared" si="471"/>
        <v>3772.5</v>
      </c>
      <c r="B7552" s="4">
        <f t="shared" si="470"/>
        <v>0.79536629017252047</v>
      </c>
      <c r="C7552" s="4">
        <f t="shared" si="472"/>
        <v>40.072821483997728</v>
      </c>
      <c r="D7552" s="34">
        <f t="shared" si="473"/>
        <v>0.36541087355810897</v>
      </c>
    </row>
    <row r="7553" spans="1:4">
      <c r="A7553" s="7">
        <f t="shared" si="471"/>
        <v>3773</v>
      </c>
      <c r="B7553" s="4">
        <f t="shared" si="470"/>
        <v>0.7955055486709508</v>
      </c>
      <c r="C7553" s="4">
        <f t="shared" si="472"/>
        <v>40.093051748652236</v>
      </c>
      <c r="D7553" s="34">
        <f t="shared" si="473"/>
        <v>0.36553134680573734</v>
      </c>
    </row>
    <row r="7554" spans="1:4">
      <c r="A7554" s="7">
        <f t="shared" si="471"/>
        <v>3773.5</v>
      </c>
      <c r="B7554" s="4">
        <f t="shared" si="470"/>
        <v>0.79564481797103714</v>
      </c>
      <c r="C7554" s="4">
        <f t="shared" si="472"/>
        <v>40.11329197764794</v>
      </c>
      <c r="D7554" s="34">
        <f t="shared" si="473"/>
        <v>0.36565186374713432</v>
      </c>
    </row>
    <row r="7555" spans="1:4">
      <c r="A7555" s="7">
        <f t="shared" si="471"/>
        <v>3774</v>
      </c>
      <c r="B7555" s="4">
        <f t="shared" si="470"/>
        <v>0.79578409807361772</v>
      </c>
      <c r="C7555" s="4">
        <f t="shared" si="472"/>
        <v>40.133542175892792</v>
      </c>
      <c r="D7555" s="34">
        <f t="shared" si="473"/>
        <v>0.36577242439879726</v>
      </c>
    </row>
    <row r="7556" spans="1:4">
      <c r="A7556" s="7">
        <f t="shared" si="471"/>
        <v>3774.5</v>
      </c>
      <c r="B7556" s="4">
        <f t="shared" si="470"/>
        <v>0.7959233889795303</v>
      </c>
      <c r="C7556" s="4">
        <f t="shared" si="472"/>
        <v>40.153802348297042</v>
      </c>
      <c r="D7556" s="34">
        <f t="shared" si="473"/>
        <v>0.3658930287772289</v>
      </c>
    </row>
    <row r="7557" spans="1:4">
      <c r="A7557" s="7">
        <f t="shared" si="471"/>
        <v>3775</v>
      </c>
      <c r="B7557" s="4">
        <f t="shared" si="470"/>
        <v>0.79606269068961244</v>
      </c>
      <c r="C7557" s="4">
        <f t="shared" si="472"/>
        <v>40.174072499773494</v>
      </c>
      <c r="D7557" s="34">
        <f t="shared" si="473"/>
        <v>0.36601367689893988</v>
      </c>
    </row>
    <row r="7558" spans="1:4">
      <c r="A7558" s="7">
        <f t="shared" si="471"/>
        <v>3775.5</v>
      </c>
      <c r="B7558" s="4">
        <f t="shared" si="470"/>
        <v>0.79620200320470258</v>
      </c>
      <c r="C7558" s="4">
        <f t="shared" si="472"/>
        <v>40.19435263523723</v>
      </c>
      <c r="D7558" s="34">
        <f t="shared" si="473"/>
        <v>0.36613436878044547</v>
      </c>
    </row>
    <row r="7559" spans="1:4">
      <c r="A7559" s="7">
        <f t="shared" si="471"/>
        <v>3776</v>
      </c>
      <c r="B7559" s="4">
        <f t="shared" si="470"/>
        <v>0.79634132652563916</v>
      </c>
      <c r="C7559" s="4">
        <f t="shared" si="472"/>
        <v>40.214642759605908</v>
      </c>
      <c r="D7559" s="34">
        <f t="shared" si="473"/>
        <v>0.36625510443826875</v>
      </c>
    </row>
    <row r="7560" spans="1:4">
      <c r="A7560" s="7">
        <f t="shared" si="471"/>
        <v>3776.5</v>
      </c>
      <c r="B7560" s="4">
        <f t="shared" si="470"/>
        <v>0.79648066065325929</v>
      </c>
      <c r="C7560" s="4">
        <f t="shared" si="472"/>
        <v>40.234942877799433</v>
      </c>
      <c r="D7560" s="34">
        <f t="shared" si="473"/>
        <v>0.36637588388893833</v>
      </c>
    </row>
    <row r="7561" spans="1:4">
      <c r="A7561" s="7">
        <f t="shared" si="471"/>
        <v>3777</v>
      </c>
      <c r="B7561" s="4">
        <f t="shared" si="470"/>
        <v>0.79662000558840229</v>
      </c>
      <c r="C7561" s="4">
        <f t="shared" si="472"/>
        <v>40.255252994740303</v>
      </c>
      <c r="D7561" s="34">
        <f t="shared" si="473"/>
        <v>0.36649670714898963</v>
      </c>
    </row>
    <row r="7562" spans="1:4">
      <c r="A7562" s="7">
        <f t="shared" si="471"/>
        <v>3777.5</v>
      </c>
      <c r="B7562" s="4">
        <f t="shared" ref="B7562:B7625" si="474">(EXP($B$3*A7562*10^6))-1</f>
        <v>0.79675936133190572</v>
      </c>
      <c r="C7562" s="4">
        <f t="shared" si="472"/>
        <v>40.275573115353325</v>
      </c>
      <c r="D7562" s="34">
        <f t="shared" si="473"/>
        <v>0.36661757423496444</v>
      </c>
    </row>
    <row r="7563" spans="1:4">
      <c r="A7563" s="7">
        <f t="shared" si="471"/>
        <v>3778</v>
      </c>
      <c r="B7563" s="4">
        <f t="shared" si="474"/>
        <v>0.79689872788460825</v>
      </c>
      <c r="C7563" s="4">
        <f t="shared" si="472"/>
        <v>40.295903244565785</v>
      </c>
      <c r="D7563" s="34">
        <f t="shared" si="473"/>
        <v>0.36673848516341084</v>
      </c>
    </row>
    <row r="7564" spans="1:4">
      <c r="A7564" s="7">
        <f t="shared" si="471"/>
        <v>3778.5</v>
      </c>
      <c r="B7564" s="4">
        <f t="shared" si="474"/>
        <v>0.79703810524734831</v>
      </c>
      <c r="C7564" s="4">
        <f t="shared" si="472"/>
        <v>40.316243387307395</v>
      </c>
      <c r="D7564" s="34">
        <f t="shared" si="473"/>
        <v>0.36685943995088349</v>
      </c>
    </row>
    <row r="7565" spans="1:4">
      <c r="A7565" s="7">
        <f t="shared" si="471"/>
        <v>3779</v>
      </c>
      <c r="B7565" s="4">
        <f t="shared" si="474"/>
        <v>0.79717749342096456</v>
      </c>
      <c r="C7565" s="4">
        <f t="shared" si="472"/>
        <v>40.336593548510223</v>
      </c>
      <c r="D7565" s="34">
        <f t="shared" si="473"/>
        <v>0.36698043861394269</v>
      </c>
    </row>
    <row r="7566" spans="1:4">
      <c r="A7566" s="7">
        <f t="shared" ref="A7566:A7629" si="475">A7565+0.5</f>
        <v>3779.5</v>
      </c>
      <c r="B7566" s="4">
        <f t="shared" si="474"/>
        <v>0.797316892406295</v>
      </c>
      <c r="C7566" s="4">
        <f t="shared" ref="C7566:C7629" si="476">(EXP($B$4*A7566*10^6))-1</f>
        <v>40.356953733108888</v>
      </c>
      <c r="D7566" s="34">
        <f t="shared" ref="D7566:D7629" si="477">(1/137.88)*(C7566/B7566)</f>
        <v>0.36710148116915658</v>
      </c>
    </row>
    <row r="7567" spans="1:4">
      <c r="A7567" s="7">
        <f t="shared" si="475"/>
        <v>3780</v>
      </c>
      <c r="B7567" s="4">
        <f t="shared" si="474"/>
        <v>0.79745630220417829</v>
      </c>
      <c r="C7567" s="4">
        <f t="shared" si="476"/>
        <v>40.377323946040349</v>
      </c>
      <c r="D7567" s="34">
        <f t="shared" si="477"/>
        <v>0.36722256763309874</v>
      </c>
    </row>
    <row r="7568" spans="1:4">
      <c r="A7568" s="7">
        <f t="shared" si="475"/>
        <v>3780.5</v>
      </c>
      <c r="B7568" s="4">
        <f t="shared" si="474"/>
        <v>0.79759572281545377</v>
      </c>
      <c r="C7568" s="4">
        <f t="shared" si="476"/>
        <v>40.397704192244021</v>
      </c>
      <c r="D7568" s="34">
        <f t="shared" si="477"/>
        <v>0.3673436980223489</v>
      </c>
    </row>
    <row r="7569" spans="1:4">
      <c r="A7569" s="7">
        <f t="shared" si="475"/>
        <v>3781</v>
      </c>
      <c r="B7569" s="4">
        <f t="shared" si="474"/>
        <v>0.79773515424095987</v>
      </c>
      <c r="C7569" s="4">
        <f t="shared" si="476"/>
        <v>40.418094476661764</v>
      </c>
      <c r="D7569" s="34">
        <f t="shared" si="477"/>
        <v>0.3674648723534939</v>
      </c>
    </row>
    <row r="7570" spans="1:4">
      <c r="A7570" s="7">
        <f t="shared" si="475"/>
        <v>3781.5</v>
      </c>
      <c r="B7570" s="4">
        <f t="shared" si="474"/>
        <v>0.79787459648153503</v>
      </c>
      <c r="C7570" s="4">
        <f t="shared" si="476"/>
        <v>40.438494804237862</v>
      </c>
      <c r="D7570" s="34">
        <f t="shared" si="477"/>
        <v>0.36758609064312686</v>
      </c>
    </row>
    <row r="7571" spans="1:4">
      <c r="A7571" s="7">
        <f t="shared" si="475"/>
        <v>3782</v>
      </c>
      <c r="B7571" s="4">
        <f t="shared" si="474"/>
        <v>0.79801404953801858</v>
      </c>
      <c r="C7571" s="4">
        <f t="shared" si="476"/>
        <v>40.458905179919036</v>
      </c>
      <c r="D7571" s="34">
        <f t="shared" si="477"/>
        <v>0.36770735290784712</v>
      </c>
    </row>
    <row r="7572" spans="1:4">
      <c r="A7572" s="7">
        <f t="shared" si="475"/>
        <v>3782.5</v>
      </c>
      <c r="B7572" s="4">
        <f t="shared" si="474"/>
        <v>0.7981535134112494</v>
      </c>
      <c r="C7572" s="4">
        <f t="shared" si="476"/>
        <v>40.479325608654435</v>
      </c>
      <c r="D7572" s="34">
        <f t="shared" si="477"/>
        <v>0.36782865916426039</v>
      </c>
    </row>
    <row r="7573" spans="1:4">
      <c r="A7573" s="7">
        <f t="shared" si="475"/>
        <v>3783</v>
      </c>
      <c r="B7573" s="4">
        <f t="shared" si="474"/>
        <v>0.79829298810206617</v>
      </c>
      <c r="C7573" s="4">
        <f t="shared" si="476"/>
        <v>40.499756095395639</v>
      </c>
      <c r="D7573" s="34">
        <f t="shared" si="477"/>
        <v>0.36795000942897904</v>
      </c>
    </row>
    <row r="7574" spans="1:4">
      <c r="A7574" s="7">
        <f t="shared" si="475"/>
        <v>3783.5</v>
      </c>
      <c r="B7574" s="4">
        <f t="shared" si="474"/>
        <v>0.79843247361130842</v>
      </c>
      <c r="C7574" s="4">
        <f t="shared" si="476"/>
        <v>40.520196645096739</v>
      </c>
      <c r="D7574" s="34">
        <f t="shared" si="477"/>
        <v>0.36807140371862201</v>
      </c>
    </row>
    <row r="7575" spans="1:4">
      <c r="A7575" s="7">
        <f t="shared" si="475"/>
        <v>3784</v>
      </c>
      <c r="B7575" s="4">
        <f t="shared" si="474"/>
        <v>0.79857196993981483</v>
      </c>
      <c r="C7575" s="4">
        <f t="shared" si="476"/>
        <v>40.540647262714131</v>
      </c>
      <c r="D7575" s="34">
        <f t="shared" si="477"/>
        <v>0.36819284204981395</v>
      </c>
    </row>
    <row r="7576" spans="1:4">
      <c r="A7576" s="7">
        <f t="shared" si="475"/>
        <v>3784.5</v>
      </c>
      <c r="B7576" s="4">
        <f t="shared" si="474"/>
        <v>0.79871147708842494</v>
      </c>
      <c r="C7576" s="4">
        <f t="shared" si="476"/>
        <v>40.5611079532068</v>
      </c>
      <c r="D7576" s="34">
        <f t="shared" si="477"/>
        <v>0.36831432443918699</v>
      </c>
    </row>
    <row r="7577" spans="1:4">
      <c r="A7577" s="7">
        <f t="shared" si="475"/>
        <v>3785</v>
      </c>
      <c r="B7577" s="4">
        <f t="shared" si="474"/>
        <v>0.79885099505797785</v>
      </c>
      <c r="C7577" s="4">
        <f t="shared" si="476"/>
        <v>40.581578721536054</v>
      </c>
      <c r="D7577" s="34">
        <f t="shared" si="477"/>
        <v>0.36843585090337866</v>
      </c>
    </row>
    <row r="7578" spans="1:4">
      <c r="A7578" s="7">
        <f t="shared" si="475"/>
        <v>3785.5</v>
      </c>
      <c r="B7578" s="4">
        <f t="shared" si="474"/>
        <v>0.79899052384931335</v>
      </c>
      <c r="C7578" s="4">
        <f t="shared" si="476"/>
        <v>40.602059572665695</v>
      </c>
      <c r="D7578" s="34">
        <f t="shared" si="477"/>
        <v>0.36855742145903325</v>
      </c>
    </row>
    <row r="7579" spans="1:4">
      <c r="A7579" s="7">
        <f t="shared" si="475"/>
        <v>3786</v>
      </c>
      <c r="B7579" s="4">
        <f t="shared" si="474"/>
        <v>0.79913006346327009</v>
      </c>
      <c r="C7579" s="4">
        <f t="shared" si="476"/>
        <v>40.622550511562025</v>
      </c>
      <c r="D7579" s="34">
        <f t="shared" si="477"/>
        <v>0.36867903612280251</v>
      </c>
    </row>
    <row r="7580" spans="1:4">
      <c r="A7580" s="7">
        <f t="shared" si="475"/>
        <v>3786.5</v>
      </c>
      <c r="B7580" s="4">
        <f t="shared" si="474"/>
        <v>0.79926961390068763</v>
      </c>
      <c r="C7580" s="4">
        <f t="shared" si="476"/>
        <v>40.64305154319365</v>
      </c>
      <c r="D7580" s="34">
        <f t="shared" si="477"/>
        <v>0.36880069491134293</v>
      </c>
    </row>
    <row r="7581" spans="1:4">
      <c r="A7581" s="7">
        <f t="shared" si="475"/>
        <v>3787</v>
      </c>
      <c r="B7581" s="4">
        <f t="shared" si="474"/>
        <v>0.79940917516240617</v>
      </c>
      <c r="C7581" s="4">
        <f t="shared" si="476"/>
        <v>40.663562672531789</v>
      </c>
      <c r="D7581" s="34">
        <f t="shared" si="477"/>
        <v>0.36892239784131875</v>
      </c>
    </row>
    <row r="7582" spans="1:4">
      <c r="A7582" s="7">
        <f t="shared" si="475"/>
        <v>3787.5</v>
      </c>
      <c r="B7582" s="4">
        <f t="shared" si="474"/>
        <v>0.79954874724926461</v>
      </c>
      <c r="C7582" s="4">
        <f t="shared" si="476"/>
        <v>40.684083904549965</v>
      </c>
      <c r="D7582" s="34">
        <f t="shared" si="477"/>
        <v>0.36904414492939985</v>
      </c>
    </row>
    <row r="7583" spans="1:4">
      <c r="A7583" s="7">
        <f t="shared" si="475"/>
        <v>3788</v>
      </c>
      <c r="B7583" s="4">
        <f t="shared" si="474"/>
        <v>0.79968833016210294</v>
      </c>
      <c r="C7583" s="4">
        <f t="shared" si="476"/>
        <v>40.704615244224279</v>
      </c>
      <c r="D7583" s="34">
        <f t="shared" si="477"/>
        <v>0.3691659361922634</v>
      </c>
    </row>
    <row r="7584" spans="1:4">
      <c r="A7584" s="7">
        <f t="shared" si="475"/>
        <v>3788.5</v>
      </c>
      <c r="B7584" s="4">
        <f t="shared" si="474"/>
        <v>0.79982792390176094</v>
      </c>
      <c r="C7584" s="4">
        <f t="shared" si="476"/>
        <v>40.725156696533148</v>
      </c>
      <c r="D7584" s="34">
        <f t="shared" si="477"/>
        <v>0.36928777164659182</v>
      </c>
    </row>
    <row r="7585" spans="1:4">
      <c r="A7585" s="7">
        <f t="shared" si="475"/>
        <v>3789</v>
      </c>
      <c r="B7585" s="4">
        <f t="shared" si="474"/>
        <v>0.79996752846907837</v>
      </c>
      <c r="C7585" s="4">
        <f t="shared" si="476"/>
        <v>40.745708266457562</v>
      </c>
      <c r="D7585" s="34">
        <f t="shared" si="477"/>
        <v>0.36940965130907522</v>
      </c>
    </row>
    <row r="7586" spans="1:4">
      <c r="A7586" s="7">
        <f t="shared" si="475"/>
        <v>3789.5</v>
      </c>
      <c r="B7586" s="4">
        <f t="shared" si="474"/>
        <v>0.80010714386489457</v>
      </c>
      <c r="C7586" s="4">
        <f t="shared" si="476"/>
        <v>40.766269958980907</v>
      </c>
      <c r="D7586" s="34">
        <f t="shared" si="477"/>
        <v>0.36953157519640978</v>
      </c>
    </row>
    <row r="7587" spans="1:4">
      <c r="A7587" s="7">
        <f t="shared" si="475"/>
        <v>3790</v>
      </c>
      <c r="B7587" s="4">
        <f t="shared" si="474"/>
        <v>0.80024677009005019</v>
      </c>
      <c r="C7587" s="4">
        <f t="shared" si="476"/>
        <v>40.786841779089023</v>
      </c>
      <c r="D7587" s="34">
        <f t="shared" si="477"/>
        <v>0.3696535433252976</v>
      </c>
    </row>
    <row r="7588" spans="1:4">
      <c r="A7588" s="7">
        <f t="shared" si="475"/>
        <v>3790.5</v>
      </c>
      <c r="B7588" s="4">
        <f t="shared" si="474"/>
        <v>0.800386407145385</v>
      </c>
      <c r="C7588" s="4">
        <f t="shared" si="476"/>
        <v>40.807423731770243</v>
      </c>
      <c r="D7588" s="34">
        <f t="shared" si="477"/>
        <v>0.36977555571244802</v>
      </c>
    </row>
    <row r="7589" spans="1:4">
      <c r="A7589" s="7">
        <f t="shared" si="475"/>
        <v>3791</v>
      </c>
      <c r="B7589" s="4">
        <f t="shared" si="474"/>
        <v>0.80052605503173879</v>
      </c>
      <c r="C7589" s="4">
        <f t="shared" si="476"/>
        <v>40.82801582201526</v>
      </c>
      <c r="D7589" s="34">
        <f t="shared" si="477"/>
        <v>0.36989761237457602</v>
      </c>
    </row>
    <row r="7590" spans="1:4">
      <c r="A7590" s="7">
        <f t="shared" si="475"/>
        <v>3791.5</v>
      </c>
      <c r="B7590" s="4">
        <f t="shared" si="474"/>
        <v>0.80066571374995155</v>
      </c>
      <c r="C7590" s="4">
        <f t="shared" si="476"/>
        <v>40.848618054817351</v>
      </c>
      <c r="D7590" s="34">
        <f t="shared" si="477"/>
        <v>0.370019713328404</v>
      </c>
    </row>
    <row r="7591" spans="1:4">
      <c r="A7591" s="7">
        <f t="shared" si="475"/>
        <v>3792</v>
      </c>
      <c r="B7591" s="4">
        <f t="shared" si="474"/>
        <v>0.80080538330086437</v>
      </c>
      <c r="C7591" s="4">
        <f t="shared" si="476"/>
        <v>40.869230435172184</v>
      </c>
      <c r="D7591" s="34">
        <f t="shared" si="477"/>
        <v>0.3701418585906599</v>
      </c>
    </row>
    <row r="7592" spans="1:4">
      <c r="A7592" s="7">
        <f t="shared" si="475"/>
        <v>3792.5</v>
      </c>
      <c r="B7592" s="4">
        <f t="shared" si="474"/>
        <v>0.80094506368531659</v>
      </c>
      <c r="C7592" s="4">
        <f t="shared" si="476"/>
        <v>40.889852968077889</v>
      </c>
      <c r="D7592" s="34">
        <f t="shared" si="477"/>
        <v>0.37026404817807895</v>
      </c>
    </row>
    <row r="7593" spans="1:4">
      <c r="A7593" s="7">
        <f t="shared" si="475"/>
        <v>3793</v>
      </c>
      <c r="B7593" s="4">
        <f t="shared" si="474"/>
        <v>0.80108475490414843</v>
      </c>
      <c r="C7593" s="4">
        <f t="shared" si="476"/>
        <v>40.910485658535073</v>
      </c>
      <c r="D7593" s="34">
        <f t="shared" si="477"/>
        <v>0.3703862821074026</v>
      </c>
    </row>
    <row r="7594" spans="1:4">
      <c r="A7594" s="7">
        <f t="shared" si="475"/>
        <v>3793.5</v>
      </c>
      <c r="B7594" s="4">
        <f t="shared" si="474"/>
        <v>0.80122445695820099</v>
      </c>
      <c r="C7594" s="4">
        <f t="shared" si="476"/>
        <v>40.931128511546795</v>
      </c>
      <c r="D7594" s="34">
        <f t="shared" si="477"/>
        <v>0.37050856039537822</v>
      </c>
    </row>
    <row r="7595" spans="1:4">
      <c r="A7595" s="7">
        <f t="shared" si="475"/>
        <v>3794</v>
      </c>
      <c r="B7595" s="4">
        <f t="shared" si="474"/>
        <v>0.80136416984831427</v>
      </c>
      <c r="C7595" s="4">
        <f t="shared" si="476"/>
        <v>40.951781532118595</v>
      </c>
      <c r="D7595" s="34">
        <f t="shared" si="477"/>
        <v>0.37063088305876041</v>
      </c>
    </row>
    <row r="7596" spans="1:4">
      <c r="A7596" s="7">
        <f t="shared" si="475"/>
        <v>3794.5</v>
      </c>
      <c r="B7596" s="4">
        <f t="shared" si="474"/>
        <v>0.80150389357532892</v>
      </c>
      <c r="C7596" s="4">
        <f t="shared" si="476"/>
        <v>40.972444725258448</v>
      </c>
      <c r="D7596" s="34">
        <f t="shared" si="477"/>
        <v>0.37075325011430976</v>
      </c>
    </row>
    <row r="7597" spans="1:4">
      <c r="A7597" s="7">
        <f t="shared" si="475"/>
        <v>3795</v>
      </c>
      <c r="B7597" s="4">
        <f t="shared" si="474"/>
        <v>0.80164362814008538</v>
      </c>
      <c r="C7597" s="4">
        <f t="shared" si="476"/>
        <v>40.993118095976811</v>
      </c>
      <c r="D7597" s="34">
        <f t="shared" si="477"/>
        <v>0.37087566157879354</v>
      </c>
    </row>
    <row r="7598" spans="1:4">
      <c r="A7598" s="7">
        <f t="shared" si="475"/>
        <v>3795.5</v>
      </c>
      <c r="B7598" s="4">
        <f t="shared" si="474"/>
        <v>0.80178337354342455</v>
      </c>
      <c r="C7598" s="4">
        <f t="shared" si="476"/>
        <v>41.013801649286663</v>
      </c>
      <c r="D7598" s="34">
        <f t="shared" si="477"/>
        <v>0.37099811746898592</v>
      </c>
    </row>
    <row r="7599" spans="1:4">
      <c r="A7599" s="7">
        <f t="shared" si="475"/>
        <v>3796</v>
      </c>
      <c r="B7599" s="4">
        <f t="shared" si="474"/>
        <v>0.80192312978618663</v>
      </c>
      <c r="C7599" s="4">
        <f t="shared" si="476"/>
        <v>41.03449539020334</v>
      </c>
      <c r="D7599" s="34">
        <f t="shared" si="477"/>
        <v>0.37112061780166683</v>
      </c>
    </row>
    <row r="7600" spans="1:4">
      <c r="A7600" s="7">
        <f t="shared" si="475"/>
        <v>3796.5</v>
      </c>
      <c r="B7600" s="4">
        <f t="shared" si="474"/>
        <v>0.80206289686921273</v>
      </c>
      <c r="C7600" s="4">
        <f t="shared" si="476"/>
        <v>41.055199323744738</v>
      </c>
      <c r="D7600" s="34">
        <f t="shared" si="477"/>
        <v>0.37124316259362306</v>
      </c>
    </row>
    <row r="7601" spans="1:4">
      <c r="A7601" s="7">
        <f t="shared" si="475"/>
        <v>3797</v>
      </c>
      <c r="B7601" s="4">
        <f t="shared" si="474"/>
        <v>0.80220267479334373</v>
      </c>
      <c r="C7601" s="4">
        <f t="shared" si="476"/>
        <v>41.07591345493119</v>
      </c>
      <c r="D7601" s="34">
        <f t="shared" si="477"/>
        <v>0.37136575186164783</v>
      </c>
    </row>
    <row r="7602" spans="1:4">
      <c r="A7602" s="7">
        <f t="shared" si="475"/>
        <v>3797.5</v>
      </c>
      <c r="B7602" s="4">
        <f t="shared" si="474"/>
        <v>0.80234246355942052</v>
      </c>
      <c r="C7602" s="4">
        <f t="shared" si="476"/>
        <v>41.096637788785493</v>
      </c>
      <c r="D7602" s="34">
        <f t="shared" si="477"/>
        <v>0.37148838562254072</v>
      </c>
    </row>
    <row r="7603" spans="1:4">
      <c r="A7603" s="7">
        <f t="shared" si="475"/>
        <v>3798</v>
      </c>
      <c r="B7603" s="4">
        <f t="shared" si="474"/>
        <v>0.80248226316828353</v>
      </c>
      <c r="C7603" s="4">
        <f t="shared" si="476"/>
        <v>41.117372330332984</v>
      </c>
      <c r="D7603" s="34">
        <f t="shared" si="477"/>
        <v>0.37161106389310877</v>
      </c>
    </row>
    <row r="7604" spans="1:4">
      <c r="A7604" s="7">
        <f t="shared" si="475"/>
        <v>3798.5</v>
      </c>
      <c r="B7604" s="4">
        <f t="shared" si="474"/>
        <v>0.80262207362077476</v>
      </c>
      <c r="C7604" s="4">
        <f t="shared" si="476"/>
        <v>41.138117084601355</v>
      </c>
      <c r="D7604" s="34">
        <f t="shared" si="477"/>
        <v>0.37173378669016355</v>
      </c>
    </row>
    <row r="7605" spans="1:4">
      <c r="A7605" s="7">
        <f t="shared" si="475"/>
        <v>3799</v>
      </c>
      <c r="B7605" s="4">
        <f t="shared" si="474"/>
        <v>0.80276189491773464</v>
      </c>
      <c r="C7605" s="4">
        <f t="shared" si="476"/>
        <v>41.158872056620915</v>
      </c>
      <c r="D7605" s="34">
        <f t="shared" si="477"/>
        <v>0.37185655403052542</v>
      </c>
    </row>
    <row r="7606" spans="1:4">
      <c r="A7606" s="7">
        <f t="shared" si="475"/>
        <v>3799.5</v>
      </c>
      <c r="B7606" s="4">
        <f t="shared" si="474"/>
        <v>0.80290172706000429</v>
      </c>
      <c r="C7606" s="4">
        <f t="shared" si="476"/>
        <v>41.179637251424303</v>
      </c>
      <c r="D7606" s="34">
        <f t="shared" si="477"/>
        <v>0.37197936593101943</v>
      </c>
    </row>
    <row r="7607" spans="1:4">
      <c r="A7607" s="7">
        <f t="shared" si="475"/>
        <v>3800</v>
      </c>
      <c r="B7607" s="4">
        <f t="shared" si="474"/>
        <v>0.80304157004842502</v>
      </c>
      <c r="C7607" s="4">
        <f t="shared" si="476"/>
        <v>41.200412674046795</v>
      </c>
      <c r="D7607" s="34">
        <f t="shared" si="477"/>
        <v>0.37210222240847851</v>
      </c>
    </row>
    <row r="7608" spans="1:4">
      <c r="A7608" s="7">
        <f t="shared" si="475"/>
        <v>3800.5</v>
      </c>
      <c r="B7608" s="4">
        <f t="shared" si="474"/>
        <v>0.8031814238838384</v>
      </c>
      <c r="C7608" s="4">
        <f t="shared" si="476"/>
        <v>41.221198329525983</v>
      </c>
      <c r="D7608" s="34">
        <f t="shared" si="477"/>
        <v>0.37222512347974063</v>
      </c>
    </row>
    <row r="7609" spans="1:4">
      <c r="A7609" s="7">
        <f t="shared" si="475"/>
        <v>3801</v>
      </c>
      <c r="B7609" s="4">
        <f t="shared" si="474"/>
        <v>0.80332128856708529</v>
      </c>
      <c r="C7609" s="4">
        <f t="shared" si="476"/>
        <v>41.241994222902079</v>
      </c>
      <c r="D7609" s="34">
        <f t="shared" si="477"/>
        <v>0.37234806916165192</v>
      </c>
    </row>
    <row r="7610" spans="1:4">
      <c r="A7610" s="7">
        <f t="shared" si="475"/>
        <v>3801.5</v>
      </c>
      <c r="B7610" s="4">
        <f t="shared" si="474"/>
        <v>0.8034611640990077</v>
      </c>
      <c r="C7610" s="4">
        <f t="shared" si="476"/>
        <v>41.2628003592177</v>
      </c>
      <c r="D7610" s="34">
        <f t="shared" si="477"/>
        <v>0.37247105947106374</v>
      </c>
    </row>
    <row r="7611" spans="1:4">
      <c r="A7611" s="7">
        <f t="shared" si="475"/>
        <v>3802</v>
      </c>
      <c r="B7611" s="4">
        <f t="shared" si="474"/>
        <v>0.80360105048044694</v>
      </c>
      <c r="C7611" s="4">
        <f t="shared" si="476"/>
        <v>41.283616743517975</v>
      </c>
      <c r="D7611" s="34">
        <f t="shared" si="477"/>
        <v>0.37259409442483454</v>
      </c>
    </row>
    <row r="7612" spans="1:4">
      <c r="A7612" s="7">
        <f t="shared" si="475"/>
        <v>3802.5</v>
      </c>
      <c r="B7612" s="4">
        <f t="shared" si="474"/>
        <v>0.80374094771224436</v>
      </c>
      <c r="C7612" s="4">
        <f t="shared" si="476"/>
        <v>41.304443380850522</v>
      </c>
      <c r="D7612" s="34">
        <f t="shared" si="477"/>
        <v>0.37271717403982957</v>
      </c>
    </row>
    <row r="7613" spans="1:4">
      <c r="A7613" s="7">
        <f t="shared" si="475"/>
        <v>3803</v>
      </c>
      <c r="B7613" s="4">
        <f t="shared" si="474"/>
        <v>0.80388085579524127</v>
      </c>
      <c r="C7613" s="4">
        <f t="shared" si="476"/>
        <v>41.325280276265381</v>
      </c>
      <c r="D7613" s="34">
        <f t="shared" si="477"/>
        <v>0.37284029833291971</v>
      </c>
    </row>
    <row r="7614" spans="1:4">
      <c r="A7614" s="7">
        <f t="shared" si="475"/>
        <v>3803.5</v>
      </c>
      <c r="B7614" s="4">
        <f t="shared" si="474"/>
        <v>0.80402077473027989</v>
      </c>
      <c r="C7614" s="4">
        <f t="shared" si="476"/>
        <v>41.346127434815195</v>
      </c>
      <c r="D7614" s="34">
        <f t="shared" si="477"/>
        <v>0.37296346732098346</v>
      </c>
    </row>
    <row r="7615" spans="1:4">
      <c r="A7615" s="7">
        <f t="shared" si="475"/>
        <v>3804</v>
      </c>
      <c r="B7615" s="4">
        <f t="shared" si="474"/>
        <v>0.80416070451820199</v>
      </c>
      <c r="C7615" s="4">
        <f t="shared" si="476"/>
        <v>41.366984861555004</v>
      </c>
      <c r="D7615" s="34">
        <f t="shared" si="477"/>
        <v>0.37308668102090486</v>
      </c>
    </row>
    <row r="7616" spans="1:4">
      <c r="A7616" s="7">
        <f t="shared" si="475"/>
        <v>3804.5</v>
      </c>
      <c r="B7616" s="4">
        <f t="shared" si="474"/>
        <v>0.80430064515984889</v>
      </c>
      <c r="C7616" s="4">
        <f t="shared" si="476"/>
        <v>41.387852561542367</v>
      </c>
      <c r="D7616" s="34">
        <f t="shared" si="477"/>
        <v>0.37320993944957526</v>
      </c>
    </row>
    <row r="7617" spans="1:4">
      <c r="A7617" s="7">
        <f t="shared" si="475"/>
        <v>3805</v>
      </c>
      <c r="B7617" s="4">
        <f t="shared" si="474"/>
        <v>0.80444059665606304</v>
      </c>
      <c r="C7617" s="4">
        <f t="shared" si="476"/>
        <v>41.408730539837336</v>
      </c>
      <c r="D7617" s="34">
        <f t="shared" si="477"/>
        <v>0.373333242623892</v>
      </c>
    </row>
    <row r="7618" spans="1:4">
      <c r="A7618" s="7">
        <f t="shared" si="475"/>
        <v>3805.5</v>
      </c>
      <c r="B7618" s="4">
        <f t="shared" si="474"/>
        <v>0.80458055900768599</v>
      </c>
      <c r="C7618" s="4">
        <f t="shared" si="476"/>
        <v>41.429618801502457</v>
      </c>
      <c r="D7618" s="34">
        <f t="shared" si="477"/>
        <v>0.37345659056075931</v>
      </c>
    </row>
    <row r="7619" spans="1:4">
      <c r="A7619" s="7">
        <f t="shared" si="475"/>
        <v>3806</v>
      </c>
      <c r="B7619" s="4">
        <f t="shared" si="474"/>
        <v>0.80472053221555973</v>
      </c>
      <c r="C7619" s="4">
        <f t="shared" si="476"/>
        <v>41.450517351602763</v>
      </c>
      <c r="D7619" s="34">
        <f t="shared" si="477"/>
        <v>0.37357998327708797</v>
      </c>
    </row>
    <row r="7620" spans="1:4">
      <c r="A7620" s="7">
        <f t="shared" si="475"/>
        <v>3806.5</v>
      </c>
      <c r="B7620" s="4">
        <f t="shared" si="474"/>
        <v>0.80486051628052646</v>
      </c>
      <c r="C7620" s="4">
        <f t="shared" si="476"/>
        <v>41.47142619520578</v>
      </c>
      <c r="D7620" s="34">
        <f t="shared" si="477"/>
        <v>0.37370342078979496</v>
      </c>
    </row>
    <row r="7621" spans="1:4">
      <c r="A7621" s="7">
        <f t="shared" si="475"/>
        <v>3807</v>
      </c>
      <c r="B7621" s="4">
        <f t="shared" si="474"/>
        <v>0.80500051120342841</v>
      </c>
      <c r="C7621" s="4">
        <f t="shared" si="476"/>
        <v>41.492345337381515</v>
      </c>
      <c r="D7621" s="34">
        <f t="shared" si="477"/>
        <v>0.37382690311580391</v>
      </c>
    </row>
    <row r="7622" spans="1:4">
      <c r="A7622" s="7">
        <f t="shared" si="475"/>
        <v>3807.5</v>
      </c>
      <c r="B7622" s="4">
        <f t="shared" si="474"/>
        <v>0.80514051698510758</v>
      </c>
      <c r="C7622" s="4">
        <f t="shared" si="476"/>
        <v>41.513274783202554</v>
      </c>
      <c r="D7622" s="34">
        <f t="shared" si="477"/>
        <v>0.37395043027204566</v>
      </c>
    </row>
    <row r="7623" spans="1:4">
      <c r="A7623" s="7">
        <f t="shared" si="475"/>
        <v>3808</v>
      </c>
      <c r="B7623" s="4">
        <f t="shared" si="474"/>
        <v>0.80528053362640639</v>
      </c>
      <c r="C7623" s="4">
        <f t="shared" si="476"/>
        <v>41.534214537743864</v>
      </c>
      <c r="D7623" s="34">
        <f t="shared" si="477"/>
        <v>0.37407400227545662</v>
      </c>
    </row>
    <row r="7624" spans="1:4">
      <c r="A7624" s="7">
        <f t="shared" si="475"/>
        <v>3808.5</v>
      </c>
      <c r="B7624" s="4">
        <f t="shared" si="474"/>
        <v>0.80542056112816751</v>
      </c>
      <c r="C7624" s="4">
        <f t="shared" si="476"/>
        <v>41.555164606082975</v>
      </c>
      <c r="D7624" s="34">
        <f t="shared" si="477"/>
        <v>0.37419761914298</v>
      </c>
    </row>
    <row r="7625" spans="1:4">
      <c r="A7625" s="7">
        <f t="shared" si="475"/>
        <v>3809</v>
      </c>
      <c r="B7625" s="4">
        <f t="shared" si="474"/>
        <v>0.80556059949123249</v>
      </c>
      <c r="C7625" s="4">
        <f t="shared" si="476"/>
        <v>41.576124993299921</v>
      </c>
      <c r="D7625" s="34">
        <f t="shared" si="477"/>
        <v>0.37432128089156641</v>
      </c>
    </row>
    <row r="7626" spans="1:4">
      <c r="A7626" s="7">
        <f t="shared" si="475"/>
        <v>3809.5</v>
      </c>
      <c r="B7626" s="4">
        <f t="shared" ref="B7626:B7689" si="478">(EXP($B$3*A7626*10^6))-1</f>
        <v>0.8057006487164442</v>
      </c>
      <c r="C7626" s="4">
        <f t="shared" si="476"/>
        <v>41.597095704477205</v>
      </c>
      <c r="D7626" s="34">
        <f t="shared" si="477"/>
        <v>0.3744449875381719</v>
      </c>
    </row>
    <row r="7627" spans="1:4">
      <c r="A7627" s="7">
        <f t="shared" si="475"/>
        <v>3810</v>
      </c>
      <c r="B7627" s="4">
        <f t="shared" si="478"/>
        <v>0.80584070880464531</v>
      </c>
      <c r="C7627" s="4">
        <f t="shared" si="476"/>
        <v>41.618076744699906</v>
      </c>
      <c r="D7627" s="34">
        <f t="shared" si="477"/>
        <v>0.37456873909975996</v>
      </c>
    </row>
    <row r="7628" spans="1:4">
      <c r="A7628" s="7">
        <f t="shared" si="475"/>
        <v>3810.5</v>
      </c>
      <c r="B7628" s="4">
        <f t="shared" si="478"/>
        <v>0.80598077975667848</v>
      </c>
      <c r="C7628" s="4">
        <f t="shared" si="476"/>
        <v>41.639068119055487</v>
      </c>
      <c r="D7628" s="34">
        <f t="shared" si="477"/>
        <v>0.37469253559329974</v>
      </c>
    </row>
    <row r="7629" spans="1:4">
      <c r="A7629" s="7">
        <f t="shared" si="475"/>
        <v>3811</v>
      </c>
      <c r="B7629" s="4">
        <f t="shared" si="478"/>
        <v>0.80612086157338592</v>
      </c>
      <c r="C7629" s="4">
        <f t="shared" si="476"/>
        <v>41.660069832634058</v>
      </c>
      <c r="D7629" s="34">
        <f t="shared" si="477"/>
        <v>0.37481637703576814</v>
      </c>
    </row>
    <row r="7630" spans="1:4">
      <c r="A7630" s="7">
        <f t="shared" ref="A7630:A7693" si="479">A7629+0.5</f>
        <v>3811.5</v>
      </c>
      <c r="B7630" s="4">
        <f t="shared" si="478"/>
        <v>0.80626095425561095</v>
      </c>
      <c r="C7630" s="4">
        <f t="shared" ref="C7630:C7693" si="480">(EXP($B$4*A7630*10^6))-1</f>
        <v>41.681081890528091</v>
      </c>
      <c r="D7630" s="34">
        <f t="shared" ref="D7630:D7693" si="481">(1/137.88)*(C7630/B7630)</f>
        <v>0.3749402634441471</v>
      </c>
    </row>
    <row r="7631" spans="1:4">
      <c r="A7631" s="7">
        <f t="shared" si="479"/>
        <v>3812</v>
      </c>
      <c r="B7631" s="4">
        <f t="shared" si="478"/>
        <v>0.80640105780419602</v>
      </c>
      <c r="C7631" s="4">
        <f t="shared" si="480"/>
        <v>41.702104297832697</v>
      </c>
      <c r="D7631" s="34">
        <f t="shared" si="481"/>
        <v>0.37506419483542675</v>
      </c>
    </row>
    <row r="7632" spans="1:4">
      <c r="A7632" s="7">
        <f t="shared" si="479"/>
        <v>3812.5</v>
      </c>
      <c r="B7632" s="4">
        <f t="shared" si="478"/>
        <v>0.80654117221998378</v>
      </c>
      <c r="C7632" s="4">
        <f t="shared" si="480"/>
        <v>41.723137059645417</v>
      </c>
      <c r="D7632" s="34">
        <f t="shared" si="481"/>
        <v>0.37518817122660281</v>
      </c>
    </row>
    <row r="7633" spans="1:4">
      <c r="A7633" s="7">
        <f t="shared" si="479"/>
        <v>3813</v>
      </c>
      <c r="B7633" s="4">
        <f t="shared" si="478"/>
        <v>0.80668129750381756</v>
      </c>
      <c r="C7633" s="4">
        <f t="shared" si="480"/>
        <v>41.744180181066334</v>
      </c>
      <c r="D7633" s="34">
        <f t="shared" si="481"/>
        <v>0.37531219263467785</v>
      </c>
    </row>
    <row r="7634" spans="1:4">
      <c r="A7634" s="7">
        <f t="shared" si="479"/>
        <v>3813.5</v>
      </c>
      <c r="B7634" s="4">
        <f t="shared" si="478"/>
        <v>0.80682143365654002</v>
      </c>
      <c r="C7634" s="4">
        <f t="shared" si="480"/>
        <v>41.765233667198025</v>
      </c>
      <c r="D7634" s="34">
        <f t="shared" si="481"/>
        <v>0.37543625907666101</v>
      </c>
    </row>
    <row r="7635" spans="1:4">
      <c r="A7635" s="7">
        <f t="shared" si="479"/>
        <v>3814</v>
      </c>
      <c r="B7635" s="4">
        <f t="shared" si="478"/>
        <v>0.80696158067899448</v>
      </c>
      <c r="C7635" s="4">
        <f t="shared" si="480"/>
        <v>41.786297523145592</v>
      </c>
      <c r="D7635" s="34">
        <f t="shared" si="481"/>
        <v>0.37556037056956781</v>
      </c>
    </row>
    <row r="7636" spans="1:4">
      <c r="A7636" s="7">
        <f t="shared" si="479"/>
        <v>3814.5</v>
      </c>
      <c r="B7636" s="4">
        <f t="shared" si="478"/>
        <v>0.80710173857202383</v>
      </c>
      <c r="C7636" s="4">
        <f t="shared" si="480"/>
        <v>41.807371754016671</v>
      </c>
      <c r="D7636" s="34">
        <f t="shared" si="481"/>
        <v>0.375684527130421</v>
      </c>
    </row>
    <row r="7637" spans="1:4">
      <c r="A7637" s="7">
        <f t="shared" si="479"/>
        <v>3815</v>
      </c>
      <c r="B7637" s="4">
        <f t="shared" si="478"/>
        <v>0.80724190733647161</v>
      </c>
      <c r="C7637" s="4">
        <f t="shared" si="480"/>
        <v>41.828456364921337</v>
      </c>
      <c r="D7637" s="34">
        <f t="shared" si="481"/>
        <v>0.37580872877624871</v>
      </c>
    </row>
    <row r="7638" spans="1:4">
      <c r="A7638" s="7">
        <f t="shared" si="479"/>
        <v>3815.5</v>
      </c>
      <c r="B7638" s="4">
        <f t="shared" si="478"/>
        <v>0.8073820869731807</v>
      </c>
      <c r="C7638" s="4">
        <f t="shared" si="480"/>
        <v>41.849551360972285</v>
      </c>
      <c r="D7638" s="34">
        <f t="shared" si="481"/>
        <v>0.37593297552408717</v>
      </c>
    </row>
    <row r="7639" spans="1:4">
      <c r="A7639" s="7">
        <f t="shared" si="479"/>
        <v>3816</v>
      </c>
      <c r="B7639" s="4">
        <f t="shared" si="478"/>
        <v>0.80752227748299443</v>
      </c>
      <c r="C7639" s="4">
        <f t="shared" si="480"/>
        <v>41.870656747284663</v>
      </c>
      <c r="D7639" s="34">
        <f t="shared" si="481"/>
        <v>0.37605726739097811</v>
      </c>
    </row>
    <row r="7640" spans="1:4">
      <c r="A7640" s="7">
        <f t="shared" si="479"/>
        <v>3816.5</v>
      </c>
      <c r="B7640" s="4">
        <f t="shared" si="478"/>
        <v>0.80766247886675635</v>
      </c>
      <c r="C7640" s="4">
        <f t="shared" si="480"/>
        <v>41.891772528976162</v>
      </c>
      <c r="D7640" s="34">
        <f t="shared" si="481"/>
        <v>0.37618160439397025</v>
      </c>
    </row>
    <row r="7641" spans="1:4">
      <c r="A7641" s="7">
        <f t="shared" si="479"/>
        <v>3817</v>
      </c>
      <c r="B7641" s="4">
        <f t="shared" si="478"/>
        <v>0.80780269112530978</v>
      </c>
      <c r="C7641" s="4">
        <f t="shared" si="480"/>
        <v>41.912898711166982</v>
      </c>
      <c r="D7641" s="34">
        <f t="shared" si="481"/>
        <v>0.37630598655011888</v>
      </c>
    </row>
    <row r="7642" spans="1:4">
      <c r="A7642" s="7">
        <f t="shared" si="479"/>
        <v>3817.5</v>
      </c>
      <c r="B7642" s="4">
        <f t="shared" si="478"/>
        <v>0.80794291425949805</v>
      </c>
      <c r="C7642" s="4">
        <f t="shared" si="480"/>
        <v>41.93403529897985</v>
      </c>
      <c r="D7642" s="34">
        <f t="shared" si="481"/>
        <v>0.37643041387648607</v>
      </c>
    </row>
    <row r="7643" spans="1:4">
      <c r="A7643" s="7">
        <f t="shared" si="479"/>
        <v>3818</v>
      </c>
      <c r="B7643" s="4">
        <f t="shared" si="478"/>
        <v>0.80808314827016559</v>
      </c>
      <c r="C7643" s="4">
        <f t="shared" si="480"/>
        <v>41.95518229754002</v>
      </c>
      <c r="D7643" s="34">
        <f t="shared" si="481"/>
        <v>0.37655488639013979</v>
      </c>
    </row>
    <row r="7644" spans="1:4">
      <c r="A7644" s="7">
        <f t="shared" si="479"/>
        <v>3818.5</v>
      </c>
      <c r="B7644" s="4">
        <f t="shared" si="478"/>
        <v>0.80822339315815506</v>
      </c>
      <c r="C7644" s="4">
        <f t="shared" si="480"/>
        <v>41.976339711975264</v>
      </c>
      <c r="D7644" s="34">
        <f t="shared" si="481"/>
        <v>0.37667940410815565</v>
      </c>
    </row>
    <row r="7645" spans="1:4">
      <c r="A7645" s="7">
        <f t="shared" si="479"/>
        <v>3819</v>
      </c>
      <c r="B7645" s="4">
        <f t="shared" si="478"/>
        <v>0.80836364892431023</v>
      </c>
      <c r="C7645" s="4">
        <f t="shared" si="480"/>
        <v>41.997507547415864</v>
      </c>
      <c r="D7645" s="34">
        <f t="shared" si="481"/>
        <v>0.37680396704761521</v>
      </c>
    </row>
    <row r="7646" spans="1:4">
      <c r="A7646" s="7">
        <f t="shared" si="479"/>
        <v>3819.5</v>
      </c>
      <c r="B7646" s="4">
        <f t="shared" si="478"/>
        <v>0.80850391556947554</v>
      </c>
      <c r="C7646" s="4">
        <f t="shared" si="480"/>
        <v>42.018685808994704</v>
      </c>
      <c r="D7646" s="34">
        <f t="shared" si="481"/>
        <v>0.37692857522560685</v>
      </c>
    </row>
    <row r="7647" spans="1:4">
      <c r="A7647" s="7">
        <f t="shared" si="479"/>
        <v>3820</v>
      </c>
      <c r="B7647" s="4">
        <f t="shared" si="478"/>
        <v>0.80864419309449431</v>
      </c>
      <c r="C7647" s="4">
        <f t="shared" si="480"/>
        <v>42.039874501847081</v>
      </c>
      <c r="D7647" s="34">
        <f t="shared" si="481"/>
        <v>0.37705322865922541</v>
      </c>
    </row>
    <row r="7648" spans="1:4">
      <c r="A7648" s="7">
        <f t="shared" si="479"/>
        <v>3820.5</v>
      </c>
      <c r="B7648" s="4">
        <f t="shared" si="478"/>
        <v>0.80878448150021076</v>
      </c>
      <c r="C7648" s="4">
        <f t="shared" si="480"/>
        <v>42.061073631110901</v>
      </c>
      <c r="D7648" s="34">
        <f t="shared" si="481"/>
        <v>0.37717792736557232</v>
      </c>
    </row>
    <row r="7649" spans="1:4">
      <c r="A7649" s="7">
        <f t="shared" si="479"/>
        <v>3821</v>
      </c>
      <c r="B7649" s="4">
        <f t="shared" si="478"/>
        <v>0.80892478078746821</v>
      </c>
      <c r="C7649" s="4">
        <f t="shared" si="480"/>
        <v>42.082283201926572</v>
      </c>
      <c r="D7649" s="34">
        <f t="shared" si="481"/>
        <v>0.3773026713617561</v>
      </c>
    </row>
    <row r="7650" spans="1:4">
      <c r="A7650" s="7">
        <f t="shared" si="479"/>
        <v>3821.5</v>
      </c>
      <c r="B7650" s="4">
        <f t="shared" si="478"/>
        <v>0.80906509095711177</v>
      </c>
      <c r="C7650" s="4">
        <f t="shared" si="480"/>
        <v>42.103503219437037</v>
      </c>
      <c r="D7650" s="34">
        <f t="shared" si="481"/>
        <v>0.37742746066489102</v>
      </c>
    </row>
    <row r="7651" spans="1:4">
      <c r="A7651" s="7">
        <f t="shared" si="479"/>
        <v>3822</v>
      </c>
      <c r="B7651" s="4">
        <f t="shared" si="478"/>
        <v>0.80920541200998453</v>
      </c>
      <c r="C7651" s="4">
        <f t="shared" si="480"/>
        <v>42.124733688787821</v>
      </c>
      <c r="D7651" s="34">
        <f t="shared" si="481"/>
        <v>0.37755229529209927</v>
      </c>
    </row>
    <row r="7652" spans="1:4">
      <c r="A7652" s="7">
        <f t="shared" si="479"/>
        <v>3822.5</v>
      </c>
      <c r="B7652" s="4">
        <f t="shared" si="478"/>
        <v>0.80934574394693115</v>
      </c>
      <c r="C7652" s="4">
        <f t="shared" si="480"/>
        <v>42.145974615126867</v>
      </c>
      <c r="D7652" s="34">
        <f t="shared" si="481"/>
        <v>0.3776771752605082</v>
      </c>
    </row>
    <row r="7653" spans="1:4">
      <c r="A7653" s="7">
        <f t="shared" si="479"/>
        <v>3823</v>
      </c>
      <c r="B7653" s="4">
        <f t="shared" si="478"/>
        <v>0.80948608676879563</v>
      </c>
      <c r="C7653" s="4">
        <f t="shared" si="480"/>
        <v>42.167226003604803</v>
      </c>
      <c r="D7653" s="34">
        <f t="shared" si="481"/>
        <v>0.37780210058725316</v>
      </c>
    </row>
    <row r="7654" spans="1:4">
      <c r="A7654" s="7">
        <f t="shared" si="479"/>
        <v>3823.5</v>
      </c>
      <c r="B7654" s="4">
        <f t="shared" si="478"/>
        <v>0.80962644047642263</v>
      </c>
      <c r="C7654" s="4">
        <f t="shared" si="480"/>
        <v>42.188487859374639</v>
      </c>
      <c r="D7654" s="34">
        <f t="shared" si="481"/>
        <v>0.37792707128947467</v>
      </c>
    </row>
    <row r="7655" spans="1:4">
      <c r="A7655" s="7">
        <f t="shared" si="479"/>
        <v>3824</v>
      </c>
      <c r="B7655" s="4">
        <f t="shared" si="478"/>
        <v>0.8097668050706559</v>
      </c>
      <c r="C7655" s="4">
        <f t="shared" si="480"/>
        <v>42.209760187592053</v>
      </c>
      <c r="D7655" s="34">
        <f t="shared" si="481"/>
        <v>0.3780520873843215</v>
      </c>
    </row>
    <row r="7656" spans="1:4">
      <c r="A7656" s="7">
        <f t="shared" si="479"/>
        <v>3824.5</v>
      </c>
      <c r="B7656" s="4">
        <f t="shared" si="478"/>
        <v>0.80990718055234079</v>
      </c>
      <c r="C7656" s="4">
        <f t="shared" si="480"/>
        <v>42.231042993415201</v>
      </c>
      <c r="D7656" s="34">
        <f t="shared" si="481"/>
        <v>0.37817714888894771</v>
      </c>
    </row>
    <row r="7657" spans="1:4">
      <c r="A7657" s="7">
        <f t="shared" si="479"/>
        <v>3825</v>
      </c>
      <c r="B7657" s="4">
        <f t="shared" si="478"/>
        <v>0.81004756692232083</v>
      </c>
      <c r="C7657" s="4">
        <f t="shared" si="480"/>
        <v>42.252336282004784</v>
      </c>
      <c r="D7657" s="34">
        <f t="shared" si="481"/>
        <v>0.37830225582051491</v>
      </c>
    </row>
    <row r="7658" spans="1:4">
      <c r="A7658" s="7">
        <f t="shared" si="479"/>
        <v>3825.5</v>
      </c>
      <c r="B7658" s="4">
        <f t="shared" si="478"/>
        <v>0.8101879641814409</v>
      </c>
      <c r="C7658" s="4">
        <f t="shared" si="480"/>
        <v>42.273640058524059</v>
      </c>
      <c r="D7658" s="34">
        <f t="shared" si="481"/>
        <v>0.37842740819619097</v>
      </c>
    </row>
    <row r="7659" spans="1:4">
      <c r="A7659" s="7">
        <f t="shared" si="479"/>
        <v>3826</v>
      </c>
      <c r="B7659" s="4">
        <f t="shared" si="478"/>
        <v>0.81032837233054589</v>
      </c>
      <c r="C7659" s="4">
        <f t="shared" si="480"/>
        <v>42.294954328138772</v>
      </c>
      <c r="D7659" s="34">
        <f t="shared" si="481"/>
        <v>0.37855260603314994</v>
      </c>
    </row>
    <row r="7660" spans="1:4">
      <c r="A7660" s="7">
        <f t="shared" si="479"/>
        <v>3826.5</v>
      </c>
      <c r="B7660" s="4">
        <f t="shared" si="478"/>
        <v>0.81046879137048022</v>
      </c>
      <c r="C7660" s="4">
        <f t="shared" si="480"/>
        <v>42.316279096017333</v>
      </c>
      <c r="D7660" s="34">
        <f t="shared" si="481"/>
        <v>0.37867784934857379</v>
      </c>
    </row>
    <row r="7661" spans="1:4">
      <c r="A7661" s="7">
        <f t="shared" si="479"/>
        <v>3827</v>
      </c>
      <c r="B7661" s="4">
        <f t="shared" si="478"/>
        <v>0.81060922130208901</v>
      </c>
      <c r="C7661" s="4">
        <f t="shared" si="480"/>
        <v>42.337614367330538</v>
      </c>
      <c r="D7661" s="34">
        <f t="shared" si="481"/>
        <v>0.37880313815964939</v>
      </c>
    </row>
    <row r="7662" spans="1:4">
      <c r="A7662" s="7">
        <f t="shared" si="479"/>
        <v>3827.5</v>
      </c>
      <c r="B7662" s="4">
        <f t="shared" si="478"/>
        <v>0.81074966212621624</v>
      </c>
      <c r="C7662" s="4">
        <f t="shared" si="480"/>
        <v>42.358960147251878</v>
      </c>
      <c r="D7662" s="34">
        <f t="shared" si="481"/>
        <v>0.37892847248357225</v>
      </c>
    </row>
    <row r="7663" spans="1:4">
      <c r="A7663" s="7">
        <f t="shared" si="479"/>
        <v>3828</v>
      </c>
      <c r="B7663" s="4">
        <f t="shared" si="478"/>
        <v>0.8108901138437079</v>
      </c>
      <c r="C7663" s="4">
        <f t="shared" si="480"/>
        <v>42.380316440957316</v>
      </c>
      <c r="D7663" s="34">
        <f t="shared" si="481"/>
        <v>0.37905385233754296</v>
      </c>
    </row>
    <row r="7664" spans="1:4">
      <c r="A7664" s="7">
        <f t="shared" si="479"/>
        <v>3828.5</v>
      </c>
      <c r="B7664" s="4">
        <f t="shared" si="478"/>
        <v>0.81103057645540821</v>
      </c>
      <c r="C7664" s="4">
        <f t="shared" si="480"/>
        <v>42.401683253625357</v>
      </c>
      <c r="D7664" s="34">
        <f t="shared" si="481"/>
        <v>0.37917927773876942</v>
      </c>
    </row>
    <row r="7665" spans="1:4">
      <c r="A7665" s="7">
        <f t="shared" si="479"/>
        <v>3829</v>
      </c>
      <c r="B7665" s="4">
        <f t="shared" si="478"/>
        <v>0.81117104996216205</v>
      </c>
      <c r="C7665" s="4">
        <f t="shared" si="480"/>
        <v>42.423060590437096</v>
      </c>
      <c r="D7665" s="34">
        <f t="shared" si="481"/>
        <v>0.37930474870446634</v>
      </c>
    </row>
    <row r="7666" spans="1:4">
      <c r="A7666" s="7">
        <f t="shared" si="479"/>
        <v>3829.5</v>
      </c>
      <c r="B7666" s="4">
        <f t="shared" si="478"/>
        <v>0.81131153436481518</v>
      </c>
      <c r="C7666" s="4">
        <f t="shared" si="480"/>
        <v>42.444448456576154</v>
      </c>
      <c r="D7666" s="34">
        <f t="shared" si="481"/>
        <v>0.37943026525185453</v>
      </c>
    </row>
    <row r="7667" spans="1:4">
      <c r="A7667" s="7">
        <f t="shared" si="479"/>
        <v>3830</v>
      </c>
      <c r="B7667" s="4">
        <f t="shared" si="478"/>
        <v>0.81145202966421226</v>
      </c>
      <c r="C7667" s="4">
        <f t="shared" si="480"/>
        <v>42.465846857228691</v>
      </c>
      <c r="D7667" s="34">
        <f t="shared" si="481"/>
        <v>0.37955582739816185</v>
      </c>
    </row>
    <row r="7668" spans="1:4">
      <c r="A7668" s="7">
        <f t="shared" si="479"/>
        <v>3830.5</v>
      </c>
      <c r="B7668" s="4">
        <f t="shared" si="478"/>
        <v>0.81159253586119839</v>
      </c>
      <c r="C7668" s="4">
        <f t="shared" si="480"/>
        <v>42.487255797583501</v>
      </c>
      <c r="D7668" s="34">
        <f t="shared" si="481"/>
        <v>0.37968143516062342</v>
      </c>
    </row>
    <row r="7669" spans="1:4">
      <c r="A7669" s="7">
        <f t="shared" si="479"/>
        <v>3831</v>
      </c>
      <c r="B7669" s="4">
        <f t="shared" si="478"/>
        <v>0.81173305295661957</v>
      </c>
      <c r="C7669" s="4">
        <f t="shared" si="480"/>
        <v>42.508675282831803</v>
      </c>
      <c r="D7669" s="34">
        <f t="shared" si="481"/>
        <v>0.37980708855647932</v>
      </c>
    </row>
    <row r="7670" spans="1:4">
      <c r="A7670" s="7">
        <f t="shared" si="479"/>
        <v>3831.5</v>
      </c>
      <c r="B7670" s="4">
        <f t="shared" si="478"/>
        <v>0.81187358095132045</v>
      </c>
      <c r="C7670" s="4">
        <f t="shared" si="480"/>
        <v>42.530105318167507</v>
      </c>
      <c r="D7670" s="34">
        <f t="shared" si="481"/>
        <v>0.37993278760297833</v>
      </c>
    </row>
    <row r="7671" spans="1:4">
      <c r="A7671" s="7">
        <f t="shared" si="479"/>
        <v>3832</v>
      </c>
      <c r="B7671" s="4">
        <f t="shared" si="478"/>
        <v>0.81201411984614635</v>
      </c>
      <c r="C7671" s="4">
        <f t="shared" si="480"/>
        <v>42.551545908786977</v>
      </c>
      <c r="D7671" s="34">
        <f t="shared" si="481"/>
        <v>0.38005853231737474</v>
      </c>
    </row>
    <row r="7672" spans="1:4">
      <c r="A7672" s="7">
        <f t="shared" si="479"/>
        <v>3832.5</v>
      </c>
      <c r="B7672" s="4">
        <f t="shared" si="478"/>
        <v>0.81215466964194327</v>
      </c>
      <c r="C7672" s="4">
        <f t="shared" si="480"/>
        <v>42.572997059889197</v>
      </c>
      <c r="D7672" s="34">
        <f t="shared" si="481"/>
        <v>0.38018432271692942</v>
      </c>
    </row>
    <row r="7673" spans="1:4">
      <c r="A7673" s="7">
        <f t="shared" si="479"/>
        <v>3833</v>
      </c>
      <c r="B7673" s="4">
        <f t="shared" si="478"/>
        <v>0.81229523033955653</v>
      </c>
      <c r="C7673" s="4">
        <f t="shared" si="480"/>
        <v>42.59445877667568</v>
      </c>
      <c r="D7673" s="34">
        <f t="shared" si="481"/>
        <v>0.3803101588189105</v>
      </c>
    </row>
    <row r="7674" spans="1:4">
      <c r="A7674" s="7">
        <f t="shared" si="479"/>
        <v>3833.5</v>
      </c>
      <c r="B7674" s="4">
        <f t="shared" si="478"/>
        <v>0.81243580193983167</v>
      </c>
      <c r="C7674" s="4">
        <f t="shared" si="480"/>
        <v>42.615931064350512</v>
      </c>
      <c r="D7674" s="34">
        <f t="shared" si="481"/>
        <v>0.3804360406405925</v>
      </c>
    </row>
    <row r="7675" spans="1:4">
      <c r="A7675" s="7">
        <f t="shared" si="479"/>
        <v>3834</v>
      </c>
      <c r="B7675" s="4">
        <f t="shared" si="478"/>
        <v>0.81257638444361402</v>
      </c>
      <c r="C7675" s="4">
        <f t="shared" si="480"/>
        <v>42.637413928120388</v>
      </c>
      <c r="D7675" s="34">
        <f t="shared" si="481"/>
        <v>0.38056196819925714</v>
      </c>
    </row>
    <row r="7676" spans="1:4">
      <c r="A7676" s="7">
        <f t="shared" si="479"/>
        <v>3834.5</v>
      </c>
      <c r="B7676" s="4">
        <f t="shared" si="478"/>
        <v>0.81271697785175046</v>
      </c>
      <c r="C7676" s="4">
        <f t="shared" si="480"/>
        <v>42.658907373194452</v>
      </c>
      <c r="D7676" s="34">
        <f t="shared" si="481"/>
        <v>0.38068794151219126</v>
      </c>
    </row>
    <row r="7677" spans="1:4">
      <c r="A7677" s="7">
        <f t="shared" si="479"/>
        <v>3835</v>
      </c>
      <c r="B7677" s="4">
        <f t="shared" si="478"/>
        <v>0.81285758216508563</v>
      </c>
      <c r="C7677" s="4">
        <f t="shared" si="480"/>
        <v>42.680411404784572</v>
      </c>
      <c r="D7677" s="34">
        <f t="shared" si="481"/>
        <v>0.38081396059669087</v>
      </c>
    </row>
    <row r="7678" spans="1:4">
      <c r="A7678" s="7">
        <f t="shared" si="479"/>
        <v>3835.5</v>
      </c>
      <c r="B7678" s="4">
        <f t="shared" si="478"/>
        <v>0.81299819738446555</v>
      </c>
      <c r="C7678" s="4">
        <f t="shared" si="480"/>
        <v>42.701926028104999</v>
      </c>
      <c r="D7678" s="34">
        <f t="shared" si="481"/>
        <v>0.38094002547005634</v>
      </c>
    </row>
    <row r="7679" spans="1:4">
      <c r="A7679" s="7">
        <f t="shared" si="479"/>
        <v>3836</v>
      </c>
      <c r="B7679" s="4">
        <f t="shared" si="478"/>
        <v>0.81313882351073663</v>
      </c>
      <c r="C7679" s="4">
        <f t="shared" si="480"/>
        <v>42.723451248372733</v>
      </c>
      <c r="D7679" s="34">
        <f t="shared" si="481"/>
        <v>0.38106613614959622</v>
      </c>
    </row>
    <row r="7680" spans="1:4">
      <c r="A7680" s="7">
        <f t="shared" si="479"/>
        <v>3836.5</v>
      </c>
      <c r="B7680" s="4">
        <f t="shared" si="478"/>
        <v>0.81327946054474465</v>
      </c>
      <c r="C7680" s="4">
        <f t="shared" si="480"/>
        <v>42.74498707080722</v>
      </c>
      <c r="D7680" s="34">
        <f t="shared" si="481"/>
        <v>0.38119229265262505</v>
      </c>
    </row>
    <row r="7681" spans="1:4">
      <c r="A7681" s="7">
        <f t="shared" si="479"/>
        <v>3837</v>
      </c>
      <c r="B7681" s="4">
        <f t="shared" si="478"/>
        <v>0.81342010848733559</v>
      </c>
      <c r="C7681" s="4">
        <f t="shared" si="480"/>
        <v>42.76653350063053</v>
      </c>
      <c r="D7681" s="34">
        <f t="shared" si="481"/>
        <v>0.38131849499646436</v>
      </c>
    </row>
    <row r="7682" spans="1:4">
      <c r="A7682" s="7">
        <f t="shared" si="479"/>
        <v>3837.5</v>
      </c>
      <c r="B7682" s="4">
        <f t="shared" si="478"/>
        <v>0.81356076733935589</v>
      </c>
      <c r="C7682" s="4">
        <f t="shared" si="480"/>
        <v>42.788090543067312</v>
      </c>
      <c r="D7682" s="34">
        <f t="shared" si="481"/>
        <v>0.38144474319844246</v>
      </c>
    </row>
    <row r="7683" spans="1:4">
      <c r="A7683" s="7">
        <f t="shared" si="479"/>
        <v>3838</v>
      </c>
      <c r="B7683" s="4">
        <f t="shared" si="478"/>
        <v>0.81370143710165155</v>
      </c>
      <c r="C7683" s="4">
        <f t="shared" si="480"/>
        <v>42.809658203344704</v>
      </c>
      <c r="D7683" s="34">
        <f t="shared" si="481"/>
        <v>0.38157103727589375</v>
      </c>
    </row>
    <row r="7684" spans="1:4">
      <c r="A7684" s="7">
        <f t="shared" si="479"/>
        <v>3838.5</v>
      </c>
      <c r="B7684" s="4">
        <f t="shared" si="478"/>
        <v>0.81384211777506854</v>
      </c>
      <c r="C7684" s="4">
        <f t="shared" si="480"/>
        <v>42.831236486692561</v>
      </c>
      <c r="D7684" s="34">
        <f t="shared" si="481"/>
        <v>0.38169737724616054</v>
      </c>
    </row>
    <row r="7685" spans="1:4">
      <c r="A7685" s="7">
        <f t="shared" si="479"/>
        <v>3839</v>
      </c>
      <c r="B7685" s="4">
        <f t="shared" si="478"/>
        <v>0.81398280936045331</v>
      </c>
      <c r="C7685" s="4">
        <f t="shared" si="480"/>
        <v>42.852825398343171</v>
      </c>
      <c r="D7685" s="34">
        <f t="shared" si="481"/>
        <v>0.38182376312659055</v>
      </c>
    </row>
    <row r="7686" spans="1:4">
      <c r="A7686" s="7">
        <f t="shared" si="479"/>
        <v>3839.5</v>
      </c>
      <c r="B7686" s="4">
        <f t="shared" si="478"/>
        <v>0.8141235118586525</v>
      </c>
      <c r="C7686" s="4">
        <f t="shared" si="480"/>
        <v>42.874424943531508</v>
      </c>
      <c r="D7686" s="34">
        <f t="shared" si="481"/>
        <v>0.38195019493453908</v>
      </c>
    </row>
    <row r="7687" spans="1:4">
      <c r="A7687" s="7">
        <f t="shared" si="479"/>
        <v>3840</v>
      </c>
      <c r="B7687" s="4">
        <f t="shared" si="478"/>
        <v>0.81426422527051256</v>
      </c>
      <c r="C7687" s="4">
        <f t="shared" si="480"/>
        <v>42.896035127495075</v>
      </c>
      <c r="D7687" s="34">
        <f t="shared" si="481"/>
        <v>0.38207667268736789</v>
      </c>
    </row>
    <row r="7688" spans="1:4">
      <c r="A7688" s="7">
        <f t="shared" si="479"/>
        <v>3840.5</v>
      </c>
      <c r="B7688" s="4">
        <f t="shared" si="478"/>
        <v>0.8144049495968797</v>
      </c>
      <c r="C7688" s="4">
        <f t="shared" si="480"/>
        <v>42.917655955473954</v>
      </c>
      <c r="D7688" s="34">
        <f t="shared" si="481"/>
        <v>0.38220319640244543</v>
      </c>
    </row>
    <row r="7689" spans="1:4">
      <c r="A7689" s="7">
        <f t="shared" si="479"/>
        <v>3841</v>
      </c>
      <c r="B7689" s="4">
        <f t="shared" si="478"/>
        <v>0.81454568483860101</v>
      </c>
      <c r="C7689" s="4">
        <f t="shared" si="480"/>
        <v>42.939287432710813</v>
      </c>
      <c r="D7689" s="34">
        <f t="shared" si="481"/>
        <v>0.38232976609714675</v>
      </c>
    </row>
    <row r="7690" spans="1:4">
      <c r="A7690" s="7">
        <f t="shared" si="479"/>
        <v>3841.5</v>
      </c>
      <c r="B7690" s="4">
        <f t="shared" ref="B7690:B7753" si="482">(EXP($B$3*A7690*10^6))-1</f>
        <v>0.81468643099652271</v>
      </c>
      <c r="C7690" s="4">
        <f t="shared" si="480"/>
        <v>42.960929564450907</v>
      </c>
      <c r="D7690" s="34">
        <f t="shared" si="481"/>
        <v>0.38245638178885399</v>
      </c>
    </row>
    <row r="7691" spans="1:4">
      <c r="A7691" s="7">
        <f t="shared" si="479"/>
        <v>3842</v>
      </c>
      <c r="B7691" s="4">
        <f t="shared" si="482"/>
        <v>0.81482718807149146</v>
      </c>
      <c r="C7691" s="4">
        <f t="shared" si="480"/>
        <v>42.98258235594205</v>
      </c>
      <c r="D7691" s="34">
        <f t="shared" si="481"/>
        <v>0.38258304349495559</v>
      </c>
    </row>
    <row r="7692" spans="1:4">
      <c r="A7692" s="7">
        <f t="shared" si="479"/>
        <v>3842.5</v>
      </c>
      <c r="B7692" s="4">
        <f t="shared" si="482"/>
        <v>0.81496795606435457</v>
      </c>
      <c r="C7692" s="4">
        <f t="shared" si="480"/>
        <v>43.004245812434732</v>
      </c>
      <c r="D7692" s="34">
        <f t="shared" si="481"/>
        <v>0.38270975123284734</v>
      </c>
    </row>
    <row r="7693" spans="1:4">
      <c r="A7693" s="7">
        <f t="shared" si="479"/>
        <v>3843</v>
      </c>
      <c r="B7693" s="4">
        <f t="shared" si="482"/>
        <v>0.81510873497595826</v>
      </c>
      <c r="C7693" s="4">
        <f t="shared" si="480"/>
        <v>43.025919939181883</v>
      </c>
      <c r="D7693" s="34">
        <f t="shared" si="481"/>
        <v>0.38283650501993111</v>
      </c>
    </row>
    <row r="7694" spans="1:4">
      <c r="A7694" s="7">
        <f t="shared" ref="A7694:A7757" si="483">A7693+0.5</f>
        <v>3843.5</v>
      </c>
      <c r="B7694" s="4">
        <f t="shared" si="482"/>
        <v>0.81524952480714985</v>
      </c>
      <c r="C7694" s="4">
        <f t="shared" ref="C7694:C7757" si="484">(EXP($B$4*A7694*10^6))-1</f>
        <v>43.04760474143913</v>
      </c>
      <c r="D7694" s="34">
        <f t="shared" ref="D7694:D7757" si="485">(1/137.88)*(C7694/B7694)</f>
        <v>0.3829633048736158</v>
      </c>
    </row>
    <row r="7695" spans="1:4">
      <c r="A7695" s="7">
        <f t="shared" si="483"/>
        <v>3844</v>
      </c>
      <c r="B7695" s="4">
        <f t="shared" si="482"/>
        <v>0.81539032555877644</v>
      </c>
      <c r="C7695" s="4">
        <f t="shared" si="484"/>
        <v>43.069300224464648</v>
      </c>
      <c r="D7695" s="34">
        <f t="shared" si="485"/>
        <v>0.38309015081131687</v>
      </c>
    </row>
    <row r="7696" spans="1:4">
      <c r="A7696" s="7">
        <f t="shared" si="483"/>
        <v>3844.5</v>
      </c>
      <c r="B7696" s="4">
        <f t="shared" si="482"/>
        <v>0.81553113723168469</v>
      </c>
      <c r="C7696" s="4">
        <f t="shared" si="484"/>
        <v>43.091006393519216</v>
      </c>
      <c r="D7696" s="34">
        <f t="shared" si="485"/>
        <v>0.38321704285045699</v>
      </c>
    </row>
    <row r="7697" spans="1:4">
      <c r="A7697" s="7">
        <f t="shared" si="483"/>
        <v>3845</v>
      </c>
      <c r="B7697" s="4">
        <f t="shared" si="482"/>
        <v>0.81567195982672192</v>
      </c>
      <c r="C7697" s="4">
        <f t="shared" si="484"/>
        <v>43.1127232538662</v>
      </c>
      <c r="D7697" s="34">
        <f t="shared" si="485"/>
        <v>0.38334398100846512</v>
      </c>
    </row>
    <row r="7698" spans="1:4">
      <c r="A7698" s="7">
        <f t="shared" si="483"/>
        <v>3845.5</v>
      </c>
      <c r="B7698" s="4">
        <f t="shared" si="482"/>
        <v>0.81581279334473522</v>
      </c>
      <c r="C7698" s="4">
        <f t="shared" si="484"/>
        <v>43.134450810771519</v>
      </c>
      <c r="D7698" s="34">
        <f t="shared" si="485"/>
        <v>0.38347096530277697</v>
      </c>
    </row>
    <row r="7699" spans="1:4">
      <c r="A7699" s="7">
        <f t="shared" si="483"/>
        <v>3846</v>
      </c>
      <c r="B7699" s="4">
        <f t="shared" si="482"/>
        <v>0.81595363778657193</v>
      </c>
      <c r="C7699" s="4">
        <f t="shared" si="484"/>
        <v>43.156189069503803</v>
      </c>
      <c r="D7699" s="34">
        <f t="shared" si="485"/>
        <v>0.3835979957508357</v>
      </c>
    </row>
    <row r="7700" spans="1:4">
      <c r="A7700" s="7">
        <f t="shared" si="483"/>
        <v>3846.5</v>
      </c>
      <c r="B7700" s="4">
        <f t="shared" si="482"/>
        <v>0.81609449315307936</v>
      </c>
      <c r="C7700" s="4">
        <f t="shared" si="484"/>
        <v>43.177938035334108</v>
      </c>
      <c r="D7700" s="34">
        <f t="shared" si="485"/>
        <v>0.38372507237009001</v>
      </c>
    </row>
    <row r="7701" spans="1:4">
      <c r="A7701" s="7">
        <f t="shared" si="483"/>
        <v>3847</v>
      </c>
      <c r="B7701" s="4">
        <f t="shared" si="482"/>
        <v>0.81623535944510461</v>
      </c>
      <c r="C7701" s="4">
        <f t="shared" si="484"/>
        <v>43.199697713536253</v>
      </c>
      <c r="D7701" s="34">
        <f t="shared" si="485"/>
        <v>0.38385219517799679</v>
      </c>
    </row>
    <row r="7702" spans="1:4">
      <c r="A7702" s="7">
        <f t="shared" si="483"/>
        <v>3847.5</v>
      </c>
      <c r="B7702" s="4">
        <f t="shared" si="482"/>
        <v>0.81637623666349568</v>
      </c>
      <c r="C7702" s="4">
        <f t="shared" si="484"/>
        <v>43.221468109386493</v>
      </c>
      <c r="D7702" s="34">
        <f t="shared" si="485"/>
        <v>0.38397936419201795</v>
      </c>
    </row>
    <row r="7703" spans="1:4">
      <c r="A7703" s="7">
        <f t="shared" si="483"/>
        <v>3848</v>
      </c>
      <c r="B7703" s="4">
        <f t="shared" si="482"/>
        <v>0.81651712480909966</v>
      </c>
      <c r="C7703" s="4">
        <f t="shared" si="484"/>
        <v>43.24324922816384</v>
      </c>
      <c r="D7703" s="34">
        <f t="shared" si="485"/>
        <v>0.38410657942962395</v>
      </c>
    </row>
    <row r="7704" spans="1:4">
      <c r="A7704" s="7">
        <f t="shared" si="483"/>
        <v>3848.5</v>
      </c>
      <c r="B7704" s="4">
        <f t="shared" si="482"/>
        <v>0.81665802388276409</v>
      </c>
      <c r="C7704" s="4">
        <f t="shared" si="484"/>
        <v>43.265041075149803</v>
      </c>
      <c r="D7704" s="34">
        <f t="shared" si="485"/>
        <v>0.38423384090829105</v>
      </c>
    </row>
    <row r="7705" spans="1:4">
      <c r="A7705" s="7">
        <f t="shared" si="483"/>
        <v>3849</v>
      </c>
      <c r="B7705" s="4">
        <f t="shared" si="482"/>
        <v>0.81679893388533698</v>
      </c>
      <c r="C7705" s="4">
        <f t="shared" si="484"/>
        <v>43.286843655628516</v>
      </c>
      <c r="D7705" s="34">
        <f t="shared" si="485"/>
        <v>0.38436114864550225</v>
      </c>
    </row>
    <row r="7706" spans="1:4">
      <c r="A7706" s="7">
        <f t="shared" si="483"/>
        <v>3849.5</v>
      </c>
      <c r="B7706" s="4">
        <f t="shared" si="482"/>
        <v>0.81693985481766584</v>
      </c>
      <c r="C7706" s="4">
        <f t="shared" si="484"/>
        <v>43.308656974886752</v>
      </c>
      <c r="D7706" s="34">
        <f t="shared" si="485"/>
        <v>0.38448850265874779</v>
      </c>
    </row>
    <row r="7707" spans="1:4">
      <c r="A7707" s="7">
        <f t="shared" si="483"/>
        <v>3850</v>
      </c>
      <c r="B7707" s="4">
        <f t="shared" si="482"/>
        <v>0.81708078668059825</v>
      </c>
      <c r="C7707" s="4">
        <f t="shared" si="484"/>
        <v>43.330481038213783</v>
      </c>
      <c r="D7707" s="34">
        <f t="shared" si="485"/>
        <v>0.38461590296552395</v>
      </c>
    </row>
    <row r="7708" spans="1:4">
      <c r="A7708" s="7">
        <f t="shared" si="483"/>
        <v>3850.5</v>
      </c>
      <c r="B7708" s="4">
        <f t="shared" si="482"/>
        <v>0.81722172947498217</v>
      </c>
      <c r="C7708" s="4">
        <f t="shared" si="484"/>
        <v>43.352315850901633</v>
      </c>
      <c r="D7708" s="34">
        <f t="shared" si="485"/>
        <v>0.38474334958333478</v>
      </c>
    </row>
    <row r="7709" spans="1:4">
      <c r="A7709" s="7">
        <f t="shared" si="483"/>
        <v>3851</v>
      </c>
      <c r="B7709" s="4">
        <f t="shared" si="482"/>
        <v>0.81736268320166583</v>
      </c>
      <c r="C7709" s="4">
        <f t="shared" si="484"/>
        <v>43.374161418244832</v>
      </c>
      <c r="D7709" s="34">
        <f t="shared" si="485"/>
        <v>0.38487084252969023</v>
      </c>
    </row>
    <row r="7710" spans="1:4">
      <c r="A7710" s="7">
        <f t="shared" si="483"/>
        <v>3851.5</v>
      </c>
      <c r="B7710" s="4">
        <f t="shared" si="482"/>
        <v>0.81750364786149676</v>
      </c>
      <c r="C7710" s="4">
        <f t="shared" si="484"/>
        <v>43.396017745540547</v>
      </c>
      <c r="D7710" s="34">
        <f t="shared" si="485"/>
        <v>0.38499838182210755</v>
      </c>
    </row>
    <row r="7711" spans="1:4">
      <c r="A7711" s="7">
        <f t="shared" si="483"/>
        <v>3852</v>
      </c>
      <c r="B7711" s="4">
        <f t="shared" si="482"/>
        <v>0.81764462345532274</v>
      </c>
      <c r="C7711" s="4">
        <f t="shared" si="484"/>
        <v>43.417884838088554</v>
      </c>
      <c r="D7711" s="34">
        <f t="shared" si="485"/>
        <v>0.38512596747811079</v>
      </c>
    </row>
    <row r="7712" spans="1:4">
      <c r="A7712" s="7">
        <f t="shared" si="483"/>
        <v>3852.5</v>
      </c>
      <c r="B7712" s="4">
        <f t="shared" si="482"/>
        <v>0.81778560998399263</v>
      </c>
      <c r="C7712" s="4">
        <f t="shared" si="484"/>
        <v>43.439762701191242</v>
      </c>
      <c r="D7712" s="34">
        <f t="shared" si="485"/>
        <v>0.3852535995152303</v>
      </c>
    </row>
    <row r="7713" spans="1:4">
      <c r="A7713" s="7">
        <f t="shared" si="483"/>
        <v>3853</v>
      </c>
      <c r="B7713" s="4">
        <f t="shared" si="482"/>
        <v>0.81792660744835444</v>
      </c>
      <c r="C7713" s="4">
        <f t="shared" si="484"/>
        <v>43.461651340153594</v>
      </c>
      <c r="D7713" s="34">
        <f t="shared" si="485"/>
        <v>0.38538127795100341</v>
      </c>
    </row>
    <row r="7714" spans="1:4">
      <c r="A7714" s="7">
        <f t="shared" si="483"/>
        <v>3853.5</v>
      </c>
      <c r="B7714" s="4">
        <f t="shared" si="482"/>
        <v>0.81806761584925569</v>
      </c>
      <c r="C7714" s="4">
        <f t="shared" si="484"/>
        <v>43.483550760283229</v>
      </c>
      <c r="D7714" s="34">
        <f t="shared" si="485"/>
        <v>0.38550900280297484</v>
      </c>
    </row>
    <row r="7715" spans="1:4">
      <c r="A7715" s="7">
        <f t="shared" si="483"/>
        <v>3854</v>
      </c>
      <c r="B7715" s="4">
        <f t="shared" si="482"/>
        <v>0.81820863518754572</v>
      </c>
      <c r="C7715" s="4">
        <f t="shared" si="484"/>
        <v>43.505460966890354</v>
      </c>
      <c r="D7715" s="34">
        <f t="shared" si="485"/>
        <v>0.38563677408869501</v>
      </c>
    </row>
    <row r="7716" spans="1:4">
      <c r="A7716" s="7">
        <f t="shared" si="483"/>
        <v>3854.5</v>
      </c>
      <c r="B7716" s="4">
        <f t="shared" si="482"/>
        <v>0.81834966546407228</v>
      </c>
      <c r="C7716" s="4">
        <f t="shared" si="484"/>
        <v>43.527381965287859</v>
      </c>
      <c r="D7716" s="34">
        <f t="shared" si="485"/>
        <v>0.38576459182572237</v>
      </c>
    </row>
    <row r="7717" spans="1:4">
      <c r="A7717" s="7">
        <f t="shared" si="483"/>
        <v>3855</v>
      </c>
      <c r="B7717" s="4">
        <f t="shared" si="482"/>
        <v>0.8184907066796836</v>
      </c>
      <c r="C7717" s="4">
        <f t="shared" si="484"/>
        <v>43.549313760791144</v>
      </c>
      <c r="D7717" s="34">
        <f t="shared" si="485"/>
        <v>0.38589245603162131</v>
      </c>
    </row>
    <row r="7718" spans="1:4">
      <c r="A7718" s="7">
        <f t="shared" si="483"/>
        <v>3855.5</v>
      </c>
      <c r="B7718" s="4">
        <f t="shared" si="482"/>
        <v>0.81863175883522876</v>
      </c>
      <c r="C7718" s="4">
        <f t="shared" si="484"/>
        <v>43.571256358718301</v>
      </c>
      <c r="D7718" s="34">
        <f t="shared" si="485"/>
        <v>0.38602036672396312</v>
      </c>
    </row>
    <row r="7719" spans="1:4">
      <c r="A7719" s="7">
        <f t="shared" si="483"/>
        <v>3856</v>
      </c>
      <c r="B7719" s="4">
        <f t="shared" si="482"/>
        <v>0.81877282193155576</v>
      </c>
      <c r="C7719" s="4">
        <f t="shared" si="484"/>
        <v>43.593209764390025</v>
      </c>
      <c r="D7719" s="34">
        <f t="shared" si="485"/>
        <v>0.38614832392032633</v>
      </c>
    </row>
    <row r="7720" spans="1:4">
      <c r="A7720" s="7">
        <f t="shared" si="483"/>
        <v>3856.5</v>
      </c>
      <c r="B7720" s="4">
        <f t="shared" si="482"/>
        <v>0.81891389596951369</v>
      </c>
      <c r="C7720" s="4">
        <f t="shared" si="484"/>
        <v>43.615173983129637</v>
      </c>
      <c r="D7720" s="34">
        <f t="shared" si="485"/>
        <v>0.38627632763829572</v>
      </c>
    </row>
    <row r="7721" spans="1:4">
      <c r="A7721" s="7">
        <f t="shared" si="483"/>
        <v>3857</v>
      </c>
      <c r="B7721" s="4">
        <f t="shared" si="482"/>
        <v>0.81905498094995099</v>
      </c>
      <c r="C7721" s="4">
        <f t="shared" si="484"/>
        <v>43.637149020263067</v>
      </c>
      <c r="D7721" s="34">
        <f t="shared" si="485"/>
        <v>0.38640437789546339</v>
      </c>
    </row>
    <row r="7722" spans="1:4">
      <c r="A7722" s="7">
        <f t="shared" si="483"/>
        <v>3857.5</v>
      </c>
      <c r="B7722" s="4">
        <f t="shared" si="482"/>
        <v>0.81919607687371654</v>
      </c>
      <c r="C7722" s="4">
        <f t="shared" si="484"/>
        <v>43.659134881118852</v>
      </c>
      <c r="D7722" s="34">
        <f t="shared" si="485"/>
        <v>0.38653247470942764</v>
      </c>
    </row>
    <row r="7723" spans="1:4">
      <c r="A7723" s="7">
        <f t="shared" si="483"/>
        <v>3858</v>
      </c>
      <c r="B7723" s="4">
        <f t="shared" si="482"/>
        <v>0.8193371837416592</v>
      </c>
      <c r="C7723" s="4">
        <f t="shared" si="484"/>
        <v>43.681131571028232</v>
      </c>
      <c r="D7723" s="34">
        <f t="shared" si="485"/>
        <v>0.38666061809779462</v>
      </c>
    </row>
    <row r="7724" spans="1:4">
      <c r="A7724" s="7">
        <f t="shared" si="483"/>
        <v>3858.5</v>
      </c>
      <c r="B7724" s="4">
        <f t="shared" si="482"/>
        <v>0.81947830155462742</v>
      </c>
      <c r="C7724" s="4">
        <f t="shared" si="484"/>
        <v>43.70313909532495</v>
      </c>
      <c r="D7724" s="34">
        <f t="shared" si="485"/>
        <v>0.38678880807817606</v>
      </c>
    </row>
    <row r="7725" spans="1:4">
      <c r="A7725" s="7">
        <f t="shared" si="483"/>
        <v>3859</v>
      </c>
      <c r="B7725" s="4">
        <f t="shared" si="482"/>
        <v>0.81961943031347073</v>
      </c>
      <c r="C7725" s="4">
        <f t="shared" si="484"/>
        <v>43.725157459345517</v>
      </c>
      <c r="D7725" s="34">
        <f t="shared" si="485"/>
        <v>0.38691704466819166</v>
      </c>
    </row>
    <row r="7726" spans="1:4">
      <c r="A7726" s="7">
        <f t="shared" si="483"/>
        <v>3859.5</v>
      </c>
      <c r="B7726" s="4">
        <f t="shared" si="482"/>
        <v>0.81976057001903779</v>
      </c>
      <c r="C7726" s="4">
        <f t="shared" si="484"/>
        <v>43.747186668428917</v>
      </c>
      <c r="D7726" s="34">
        <f t="shared" si="485"/>
        <v>0.38704532788546669</v>
      </c>
    </row>
    <row r="7727" spans="1:4">
      <c r="A7727" s="7">
        <f t="shared" si="483"/>
        <v>3860</v>
      </c>
      <c r="B7727" s="4">
        <f t="shared" si="482"/>
        <v>0.8199017206721777</v>
      </c>
      <c r="C7727" s="4">
        <f t="shared" si="484"/>
        <v>43.769226727916909</v>
      </c>
      <c r="D7727" s="34">
        <f t="shared" si="485"/>
        <v>0.38717365774763468</v>
      </c>
    </row>
    <row r="7728" spans="1:4">
      <c r="A7728" s="7">
        <f t="shared" si="483"/>
        <v>3860.5</v>
      </c>
      <c r="B7728" s="4">
        <f t="shared" si="482"/>
        <v>0.82004288227374023</v>
      </c>
      <c r="C7728" s="4">
        <f t="shared" si="484"/>
        <v>43.791277643153791</v>
      </c>
      <c r="D7728" s="34">
        <f t="shared" si="485"/>
        <v>0.38730203427233462</v>
      </c>
    </row>
    <row r="7729" spans="1:4">
      <c r="A7729" s="7">
        <f t="shared" si="483"/>
        <v>3861</v>
      </c>
      <c r="B7729" s="4">
        <f t="shared" si="482"/>
        <v>0.82018405482457379</v>
      </c>
      <c r="C7729" s="4">
        <f t="shared" si="484"/>
        <v>43.813339419486525</v>
      </c>
      <c r="D7729" s="34">
        <f t="shared" si="485"/>
        <v>0.38743045747721344</v>
      </c>
    </row>
    <row r="7730" spans="1:4">
      <c r="A7730" s="7">
        <f t="shared" si="483"/>
        <v>3861.5</v>
      </c>
      <c r="B7730" s="4">
        <f t="shared" si="482"/>
        <v>0.82032523832552795</v>
      </c>
      <c r="C7730" s="4">
        <f t="shared" si="484"/>
        <v>43.83541206226473</v>
      </c>
      <c r="D7730" s="34">
        <f t="shared" si="485"/>
        <v>0.38755892737992442</v>
      </c>
    </row>
    <row r="7731" spans="1:4">
      <c r="A7731" s="7">
        <f t="shared" si="483"/>
        <v>3862</v>
      </c>
      <c r="B7731" s="4">
        <f t="shared" si="482"/>
        <v>0.82046643277745201</v>
      </c>
      <c r="C7731" s="4">
        <f t="shared" si="484"/>
        <v>43.857495576840563</v>
      </c>
      <c r="D7731" s="34">
        <f t="shared" si="485"/>
        <v>0.38768744399812727</v>
      </c>
    </row>
    <row r="7732" spans="1:4">
      <c r="A7732" s="7">
        <f t="shared" si="483"/>
        <v>3862.5</v>
      </c>
      <c r="B7732" s="4">
        <f t="shared" si="482"/>
        <v>0.82060763818119575</v>
      </c>
      <c r="C7732" s="4">
        <f t="shared" si="484"/>
        <v>43.879589968568958</v>
      </c>
      <c r="D7732" s="34">
        <f t="shared" si="485"/>
        <v>0.3878160073494894</v>
      </c>
    </row>
    <row r="7733" spans="1:4">
      <c r="A7733" s="7">
        <f t="shared" si="483"/>
        <v>3863</v>
      </c>
      <c r="B7733" s="4">
        <f t="shared" si="482"/>
        <v>0.82074885453760826</v>
      </c>
      <c r="C7733" s="4">
        <f t="shared" si="484"/>
        <v>43.901695242807385</v>
      </c>
      <c r="D7733" s="34">
        <f t="shared" si="485"/>
        <v>0.3879446174516844</v>
      </c>
    </row>
    <row r="7734" spans="1:4">
      <c r="A7734" s="7">
        <f t="shared" si="483"/>
        <v>3863.5</v>
      </c>
      <c r="B7734" s="4">
        <f t="shared" si="482"/>
        <v>0.82089008184753909</v>
      </c>
      <c r="C7734" s="4">
        <f t="shared" si="484"/>
        <v>43.923811404915988</v>
      </c>
      <c r="D7734" s="34">
        <f t="shared" si="485"/>
        <v>0.38807327432239314</v>
      </c>
    </row>
    <row r="7735" spans="1:4">
      <c r="A7735" s="7">
        <f t="shared" si="483"/>
        <v>3864</v>
      </c>
      <c r="B7735" s="4">
        <f t="shared" si="482"/>
        <v>0.82103132011183799</v>
      </c>
      <c r="C7735" s="4">
        <f t="shared" si="484"/>
        <v>43.945938460257551</v>
      </c>
      <c r="D7735" s="34">
        <f t="shared" si="485"/>
        <v>0.38820197797930311</v>
      </c>
    </row>
    <row r="7736" spans="1:4">
      <c r="A7736" s="7">
        <f t="shared" si="483"/>
        <v>3864.5</v>
      </c>
      <c r="B7736" s="4">
        <f t="shared" si="482"/>
        <v>0.82117256933135474</v>
      </c>
      <c r="C7736" s="4">
        <f t="shared" si="484"/>
        <v>43.96807641419749</v>
      </c>
      <c r="D7736" s="34">
        <f t="shared" si="485"/>
        <v>0.38833072844010852</v>
      </c>
    </row>
    <row r="7737" spans="1:4">
      <c r="A7737" s="7">
        <f t="shared" si="483"/>
        <v>3865</v>
      </c>
      <c r="B7737" s="4">
        <f t="shared" si="482"/>
        <v>0.82131382950693865</v>
      </c>
      <c r="C7737" s="4">
        <f t="shared" si="484"/>
        <v>43.990225272103871</v>
      </c>
      <c r="D7737" s="34">
        <f t="shared" si="485"/>
        <v>0.38845952572251086</v>
      </c>
    </row>
    <row r="7738" spans="1:4">
      <c r="A7738" s="7">
        <f t="shared" si="483"/>
        <v>3865.5</v>
      </c>
      <c r="B7738" s="4">
        <f t="shared" si="482"/>
        <v>0.82145510063944016</v>
      </c>
      <c r="C7738" s="4">
        <f t="shared" si="484"/>
        <v>44.0123850393474</v>
      </c>
      <c r="D7738" s="34">
        <f t="shared" si="485"/>
        <v>0.38858836984421791</v>
      </c>
    </row>
    <row r="7739" spans="1:4">
      <c r="A7739" s="7">
        <f t="shared" si="483"/>
        <v>3866</v>
      </c>
      <c r="B7739" s="4">
        <f t="shared" si="482"/>
        <v>0.82159638272970881</v>
      </c>
      <c r="C7739" s="4">
        <f t="shared" si="484"/>
        <v>44.034555721301409</v>
      </c>
      <c r="D7739" s="34">
        <f t="shared" si="485"/>
        <v>0.38871726082294461</v>
      </c>
    </row>
    <row r="7740" spans="1:4">
      <c r="A7740" s="7">
        <f t="shared" si="483"/>
        <v>3866.5</v>
      </c>
      <c r="B7740" s="4">
        <f t="shared" si="482"/>
        <v>0.82173767577859436</v>
      </c>
      <c r="C7740" s="4">
        <f t="shared" si="484"/>
        <v>44.056737323341963</v>
      </c>
      <c r="D7740" s="34">
        <f t="shared" si="485"/>
        <v>0.3888461986764134</v>
      </c>
    </row>
    <row r="7741" spans="1:4">
      <c r="A7741" s="7">
        <f t="shared" si="483"/>
        <v>3867</v>
      </c>
      <c r="B7741" s="4">
        <f t="shared" si="482"/>
        <v>0.82187897978694724</v>
      </c>
      <c r="C7741" s="4">
        <f t="shared" si="484"/>
        <v>44.078929850847651</v>
      </c>
      <c r="D7741" s="34">
        <f t="shared" si="485"/>
        <v>0.38897518342235221</v>
      </c>
    </row>
    <row r="7742" spans="1:4">
      <c r="A7742" s="7">
        <f t="shared" si="483"/>
        <v>3867.5</v>
      </c>
      <c r="B7742" s="4">
        <f t="shared" si="482"/>
        <v>0.82202029475561744</v>
      </c>
      <c r="C7742" s="4">
        <f t="shared" si="484"/>
        <v>44.101133309199781</v>
      </c>
      <c r="D7742" s="34">
        <f t="shared" si="485"/>
        <v>0.38910421507849685</v>
      </c>
    </row>
    <row r="7743" spans="1:4">
      <c r="A7743" s="7">
        <f t="shared" si="483"/>
        <v>3868</v>
      </c>
      <c r="B7743" s="4">
        <f t="shared" si="482"/>
        <v>0.82216162068545451</v>
      </c>
      <c r="C7743" s="4">
        <f t="shared" si="484"/>
        <v>44.123347703782308</v>
      </c>
      <c r="D7743" s="34">
        <f t="shared" si="485"/>
        <v>0.38923329366258996</v>
      </c>
    </row>
    <row r="7744" spans="1:4">
      <c r="A7744" s="7">
        <f t="shared" si="483"/>
        <v>3868.5</v>
      </c>
      <c r="B7744" s="4">
        <f t="shared" si="482"/>
        <v>0.82230295757730953</v>
      </c>
      <c r="C7744" s="4">
        <f t="shared" si="484"/>
        <v>44.145573039981805</v>
      </c>
      <c r="D7744" s="34">
        <f t="shared" si="485"/>
        <v>0.38936241919238024</v>
      </c>
    </row>
    <row r="7745" spans="1:4">
      <c r="A7745" s="7">
        <f t="shared" si="483"/>
        <v>3869</v>
      </c>
      <c r="B7745" s="4">
        <f t="shared" si="482"/>
        <v>0.82244430543203229</v>
      </c>
      <c r="C7745" s="4">
        <f t="shared" si="484"/>
        <v>44.167809323187598</v>
      </c>
      <c r="D7745" s="34">
        <f t="shared" si="485"/>
        <v>0.38949159168562486</v>
      </c>
    </row>
    <row r="7746" spans="1:4">
      <c r="A7746" s="7">
        <f t="shared" si="483"/>
        <v>3869.5</v>
      </c>
      <c r="B7746" s="4">
        <f t="shared" si="482"/>
        <v>0.82258566425047319</v>
      </c>
      <c r="C7746" s="4">
        <f t="shared" si="484"/>
        <v>44.190056558791497</v>
      </c>
      <c r="D7746" s="34">
        <f t="shared" si="485"/>
        <v>0.38962081116008573</v>
      </c>
    </row>
    <row r="7747" spans="1:4">
      <c r="A7747" s="7">
        <f t="shared" si="483"/>
        <v>3870</v>
      </c>
      <c r="B7747" s="4">
        <f t="shared" si="482"/>
        <v>0.82272703403348268</v>
      </c>
      <c r="C7747" s="4">
        <f t="shared" si="484"/>
        <v>44.212314752188156</v>
      </c>
      <c r="D7747" s="34">
        <f t="shared" si="485"/>
        <v>0.38975007763353375</v>
      </c>
    </row>
    <row r="7748" spans="1:4">
      <c r="A7748" s="7">
        <f t="shared" si="483"/>
        <v>3870.5</v>
      </c>
      <c r="B7748" s="4">
        <f t="shared" si="482"/>
        <v>0.82286841478191119</v>
      </c>
      <c r="C7748" s="4">
        <f t="shared" si="484"/>
        <v>44.234583908774709</v>
      </c>
      <c r="D7748" s="34">
        <f t="shared" si="485"/>
        <v>0.38987939112374503</v>
      </c>
    </row>
    <row r="7749" spans="1:4">
      <c r="A7749" s="7">
        <f t="shared" si="483"/>
        <v>3871</v>
      </c>
      <c r="B7749" s="4">
        <f t="shared" si="482"/>
        <v>0.82300980649660915</v>
      </c>
      <c r="C7749" s="4">
        <f t="shared" si="484"/>
        <v>44.256864033951118</v>
      </c>
      <c r="D7749" s="34">
        <f t="shared" si="485"/>
        <v>0.39000875164850396</v>
      </c>
    </row>
    <row r="7750" spans="1:4">
      <c r="A7750" s="7">
        <f t="shared" si="483"/>
        <v>3871.5</v>
      </c>
      <c r="B7750" s="4">
        <f t="shared" si="482"/>
        <v>0.82315120917842721</v>
      </c>
      <c r="C7750" s="4">
        <f t="shared" si="484"/>
        <v>44.279155133119836</v>
      </c>
      <c r="D7750" s="34">
        <f t="shared" si="485"/>
        <v>0.39013815922560036</v>
      </c>
    </row>
    <row r="7751" spans="1:4">
      <c r="A7751" s="7">
        <f t="shared" si="483"/>
        <v>3872</v>
      </c>
      <c r="B7751" s="4">
        <f t="shared" si="482"/>
        <v>0.82329262282821647</v>
      </c>
      <c r="C7751" s="4">
        <f t="shared" si="484"/>
        <v>44.301457211686127</v>
      </c>
      <c r="D7751" s="34">
        <f t="shared" si="485"/>
        <v>0.39026761387283215</v>
      </c>
    </row>
    <row r="7752" spans="1:4">
      <c r="A7752" s="7">
        <f t="shared" si="483"/>
        <v>3872.5</v>
      </c>
      <c r="B7752" s="4">
        <f t="shared" si="482"/>
        <v>0.82343404744682713</v>
      </c>
      <c r="C7752" s="4">
        <f t="shared" si="484"/>
        <v>44.323770275057846</v>
      </c>
      <c r="D7752" s="34">
        <f t="shared" si="485"/>
        <v>0.39039711560800394</v>
      </c>
    </row>
    <row r="7753" spans="1:4">
      <c r="A7753" s="7">
        <f t="shared" si="483"/>
        <v>3873</v>
      </c>
      <c r="B7753" s="4">
        <f t="shared" si="482"/>
        <v>0.82357548303511008</v>
      </c>
      <c r="C7753" s="4">
        <f t="shared" si="484"/>
        <v>44.346094328645471</v>
      </c>
      <c r="D7753" s="34">
        <f t="shared" si="485"/>
        <v>0.39052666444892647</v>
      </c>
    </row>
    <row r="7754" spans="1:4">
      <c r="A7754" s="7">
        <f t="shared" si="483"/>
        <v>3873.5</v>
      </c>
      <c r="B7754" s="4">
        <f t="shared" ref="B7754:B7817" si="486">(EXP($B$3*A7754*10^6))-1</f>
        <v>0.82371692959391662</v>
      </c>
      <c r="C7754" s="4">
        <f t="shared" si="484"/>
        <v>44.368429377862256</v>
      </c>
      <c r="D7754" s="34">
        <f t="shared" si="485"/>
        <v>0.39065626041341833</v>
      </c>
    </row>
    <row r="7755" spans="1:4">
      <c r="A7755" s="7">
        <f t="shared" si="483"/>
        <v>3874</v>
      </c>
      <c r="B7755" s="4">
        <f t="shared" si="486"/>
        <v>0.8238583871240972</v>
      </c>
      <c r="C7755" s="4">
        <f t="shared" si="484"/>
        <v>44.390775428124009</v>
      </c>
      <c r="D7755" s="34">
        <f t="shared" si="485"/>
        <v>0.39078590351930448</v>
      </c>
    </row>
    <row r="7756" spans="1:4">
      <c r="A7756" s="7">
        <f t="shared" si="483"/>
        <v>3874.5</v>
      </c>
      <c r="B7756" s="4">
        <f t="shared" si="486"/>
        <v>0.82399985562650313</v>
      </c>
      <c r="C7756" s="4">
        <f t="shared" si="484"/>
        <v>44.413132484849228</v>
      </c>
      <c r="D7756" s="34">
        <f t="shared" si="485"/>
        <v>0.39091559378441648</v>
      </c>
    </row>
    <row r="7757" spans="1:4">
      <c r="A7757" s="7">
        <f t="shared" si="483"/>
        <v>3875</v>
      </c>
      <c r="B7757" s="4">
        <f t="shared" si="486"/>
        <v>0.82414133510198484</v>
      </c>
      <c r="C7757" s="4">
        <f t="shared" si="484"/>
        <v>44.435500553459207</v>
      </c>
      <c r="D7757" s="34">
        <f t="shared" si="485"/>
        <v>0.39104533122659435</v>
      </c>
    </row>
    <row r="7758" spans="1:4">
      <c r="A7758" s="7">
        <f t="shared" ref="A7758:A7821" si="487">A7757+0.5</f>
        <v>3875.5</v>
      </c>
      <c r="B7758" s="4">
        <f t="shared" si="486"/>
        <v>0.82428282555139432</v>
      </c>
      <c r="C7758" s="4">
        <f t="shared" ref="C7758:C7821" si="488">(EXP($B$4*A7758*10^6))-1</f>
        <v>44.457879639377722</v>
      </c>
      <c r="D7758" s="34">
        <f t="shared" ref="D7758:D7821" si="489">(1/137.88)*(C7758/B7758)</f>
        <v>0.39117511586368292</v>
      </c>
    </row>
    <row r="7759" spans="1:4">
      <c r="A7759" s="7">
        <f t="shared" si="487"/>
        <v>3876</v>
      </c>
      <c r="B7759" s="4">
        <f t="shared" si="486"/>
        <v>0.82442432697558243</v>
      </c>
      <c r="C7759" s="4">
        <f t="shared" si="488"/>
        <v>44.480269748031354</v>
      </c>
      <c r="D7759" s="34">
        <f t="shared" si="489"/>
        <v>0.39130494771353536</v>
      </c>
    </row>
    <row r="7760" spans="1:4">
      <c r="A7760" s="7">
        <f t="shared" si="487"/>
        <v>3876.5</v>
      </c>
      <c r="B7760" s="4">
        <f t="shared" si="486"/>
        <v>0.82456583937540029</v>
      </c>
      <c r="C7760" s="4">
        <f t="shared" si="488"/>
        <v>44.502670884849238</v>
      </c>
      <c r="D7760" s="34">
        <f t="shared" si="489"/>
        <v>0.39143482679401082</v>
      </c>
    </row>
    <row r="7761" spans="1:4">
      <c r="A7761" s="7">
        <f t="shared" si="487"/>
        <v>3877</v>
      </c>
      <c r="B7761" s="4">
        <f t="shared" si="486"/>
        <v>0.82470736275169942</v>
      </c>
      <c r="C7761" s="4">
        <f t="shared" si="488"/>
        <v>44.525083055263359</v>
      </c>
      <c r="D7761" s="34">
        <f t="shared" si="489"/>
        <v>0.39156475312297667</v>
      </c>
    </row>
    <row r="7762" spans="1:4">
      <c r="A7762" s="7">
        <f t="shared" si="487"/>
        <v>3877.5</v>
      </c>
      <c r="B7762" s="4">
        <f t="shared" si="486"/>
        <v>0.82484889710533094</v>
      </c>
      <c r="C7762" s="4">
        <f t="shared" si="488"/>
        <v>44.547506264708197</v>
      </c>
      <c r="D7762" s="34">
        <f t="shared" si="489"/>
        <v>0.39169472671830585</v>
      </c>
    </row>
    <row r="7763" spans="1:4">
      <c r="A7763" s="7">
        <f t="shared" si="487"/>
        <v>3878</v>
      </c>
      <c r="B7763" s="4">
        <f t="shared" si="486"/>
        <v>0.82499044243714659</v>
      </c>
      <c r="C7763" s="4">
        <f t="shared" si="488"/>
        <v>44.56994051862101</v>
      </c>
      <c r="D7763" s="34">
        <f t="shared" si="489"/>
        <v>0.39182474759787889</v>
      </c>
    </row>
    <row r="7764" spans="1:4">
      <c r="A7764" s="7">
        <f t="shared" si="487"/>
        <v>3878.5</v>
      </c>
      <c r="B7764" s="4">
        <f t="shared" si="486"/>
        <v>0.8251319987479977</v>
      </c>
      <c r="C7764" s="4">
        <f t="shared" si="488"/>
        <v>44.592385822441734</v>
      </c>
      <c r="D7764" s="34">
        <f t="shared" si="489"/>
        <v>0.39195481577958347</v>
      </c>
    </row>
    <row r="7765" spans="1:4">
      <c r="A7765" s="7">
        <f t="shared" si="487"/>
        <v>3879</v>
      </c>
      <c r="B7765" s="4">
        <f t="shared" si="486"/>
        <v>0.82527356603873625</v>
      </c>
      <c r="C7765" s="4">
        <f t="shared" si="488"/>
        <v>44.614842181612872</v>
      </c>
      <c r="D7765" s="34">
        <f t="shared" si="489"/>
        <v>0.39208493128131283</v>
      </c>
    </row>
    <row r="7766" spans="1:4">
      <c r="A7766" s="7">
        <f t="shared" si="487"/>
        <v>3879.5</v>
      </c>
      <c r="B7766" s="4">
        <f t="shared" si="486"/>
        <v>0.82541514431021334</v>
      </c>
      <c r="C7766" s="4">
        <f t="shared" si="488"/>
        <v>44.637309601579815</v>
      </c>
      <c r="D7766" s="34">
        <f t="shared" si="489"/>
        <v>0.39221509412096961</v>
      </c>
    </row>
    <row r="7767" spans="1:4">
      <c r="A7767" s="7">
        <f t="shared" si="487"/>
        <v>3880</v>
      </c>
      <c r="B7767" s="4">
        <f t="shared" si="486"/>
        <v>0.82555673356328141</v>
      </c>
      <c r="C7767" s="4">
        <f t="shared" si="488"/>
        <v>44.659788087790439</v>
      </c>
      <c r="D7767" s="34">
        <f t="shared" si="489"/>
        <v>0.39234530431646086</v>
      </c>
    </row>
    <row r="7768" spans="1:4">
      <c r="A7768" s="7">
        <f t="shared" si="487"/>
        <v>3880.5</v>
      </c>
      <c r="B7768" s="4">
        <f t="shared" si="486"/>
        <v>0.82569833379879154</v>
      </c>
      <c r="C7768" s="4">
        <f t="shared" si="488"/>
        <v>44.6822776456954</v>
      </c>
      <c r="D7768" s="34">
        <f t="shared" si="489"/>
        <v>0.39247556188570221</v>
      </c>
    </row>
    <row r="7769" spans="1:4">
      <c r="A7769" s="7">
        <f t="shared" si="487"/>
        <v>3881</v>
      </c>
      <c r="B7769" s="4">
        <f t="shared" si="486"/>
        <v>0.82583994501759594</v>
      </c>
      <c r="C7769" s="4">
        <f t="shared" si="488"/>
        <v>44.704778280748002</v>
      </c>
      <c r="D7769" s="34">
        <f t="shared" si="489"/>
        <v>0.3926058668466153</v>
      </c>
    </row>
    <row r="7770" spans="1:4">
      <c r="A7770" s="7">
        <f t="shared" si="487"/>
        <v>3881.5</v>
      </c>
      <c r="B7770" s="4">
        <f t="shared" si="486"/>
        <v>0.82598156722054616</v>
      </c>
      <c r="C7770" s="4">
        <f t="shared" si="488"/>
        <v>44.727289998404295</v>
      </c>
      <c r="D7770" s="34">
        <f t="shared" si="489"/>
        <v>0.39273621921712981</v>
      </c>
    </row>
    <row r="7771" spans="1:4">
      <c r="A7771" s="7">
        <f t="shared" si="487"/>
        <v>3882</v>
      </c>
      <c r="B7771" s="4">
        <f t="shared" si="486"/>
        <v>0.82612320040849485</v>
      </c>
      <c r="C7771" s="4">
        <f t="shared" si="488"/>
        <v>44.749812804122968</v>
      </c>
      <c r="D7771" s="34">
        <f t="shared" si="489"/>
        <v>0.39286661901518111</v>
      </c>
    </row>
    <row r="7772" spans="1:4">
      <c r="A7772" s="7">
        <f t="shared" si="487"/>
        <v>3882.5</v>
      </c>
      <c r="B7772" s="4">
        <f t="shared" si="486"/>
        <v>0.82626484458229355</v>
      </c>
      <c r="C7772" s="4">
        <f t="shared" si="488"/>
        <v>44.772346703365365</v>
      </c>
      <c r="D7772" s="34">
        <f t="shared" si="489"/>
        <v>0.39299706625871217</v>
      </c>
    </row>
    <row r="7773" spans="1:4">
      <c r="A7773" s="7">
        <f t="shared" si="487"/>
        <v>3883</v>
      </c>
      <c r="B7773" s="4">
        <f t="shared" si="486"/>
        <v>0.82640649974279468</v>
      </c>
      <c r="C7773" s="4">
        <f t="shared" si="488"/>
        <v>44.794891701595567</v>
      </c>
      <c r="D7773" s="34">
        <f t="shared" si="489"/>
        <v>0.39312756096567258</v>
      </c>
    </row>
    <row r="7774" spans="1:4">
      <c r="A7774" s="7">
        <f t="shared" si="487"/>
        <v>3883.5</v>
      </c>
      <c r="B7774" s="4">
        <f t="shared" si="486"/>
        <v>0.82654816589085045</v>
      </c>
      <c r="C7774" s="4">
        <f t="shared" si="488"/>
        <v>44.81744780428037</v>
      </c>
      <c r="D7774" s="34">
        <f t="shared" si="489"/>
        <v>0.39325810315401949</v>
      </c>
    </row>
    <row r="7775" spans="1:4">
      <c r="A7775" s="7">
        <f t="shared" si="487"/>
        <v>3884</v>
      </c>
      <c r="B7775" s="4">
        <f t="shared" si="486"/>
        <v>0.82668984302731285</v>
      </c>
      <c r="C7775" s="4">
        <f t="shared" si="488"/>
        <v>44.840015016889211</v>
      </c>
      <c r="D7775" s="34">
        <f t="shared" si="489"/>
        <v>0.39338869284171646</v>
      </c>
    </row>
    <row r="7776" spans="1:4">
      <c r="A7776" s="7">
        <f t="shared" si="487"/>
        <v>3884.5</v>
      </c>
      <c r="B7776" s="4">
        <f t="shared" si="486"/>
        <v>0.82683153115303387</v>
      </c>
      <c r="C7776" s="4">
        <f t="shared" si="488"/>
        <v>44.862593344894272</v>
      </c>
      <c r="D7776" s="34">
        <f t="shared" si="489"/>
        <v>0.39351933004673478</v>
      </c>
    </row>
    <row r="7777" spans="1:4">
      <c r="A7777" s="7">
        <f t="shared" si="487"/>
        <v>3885</v>
      </c>
      <c r="B7777" s="4">
        <f t="shared" si="486"/>
        <v>0.82697323026886682</v>
      </c>
      <c r="C7777" s="4">
        <f t="shared" si="488"/>
        <v>44.885182793770355</v>
      </c>
      <c r="D7777" s="34">
        <f t="shared" si="489"/>
        <v>0.39365001478705114</v>
      </c>
    </row>
    <row r="7778" spans="1:4">
      <c r="A7778" s="7">
        <f t="shared" si="487"/>
        <v>3885.5</v>
      </c>
      <c r="B7778" s="4">
        <f t="shared" si="486"/>
        <v>0.82711494037566369</v>
      </c>
      <c r="C7778" s="4">
        <f t="shared" si="488"/>
        <v>44.907783368994998</v>
      </c>
      <c r="D7778" s="34">
        <f t="shared" si="489"/>
        <v>0.39378074708065053</v>
      </c>
    </row>
    <row r="7779" spans="1:4">
      <c r="A7779" s="7">
        <f t="shared" si="487"/>
        <v>3886</v>
      </c>
      <c r="B7779" s="4">
        <f t="shared" si="486"/>
        <v>0.8272566614742769</v>
      </c>
      <c r="C7779" s="4">
        <f t="shared" si="488"/>
        <v>44.930395076048484</v>
      </c>
      <c r="D7779" s="34">
        <f t="shared" si="489"/>
        <v>0.39391152694552478</v>
      </c>
    </row>
    <row r="7780" spans="1:4">
      <c r="A7780" s="7">
        <f t="shared" si="487"/>
        <v>3886.5</v>
      </c>
      <c r="B7780" s="4">
        <f t="shared" si="486"/>
        <v>0.82739839356555911</v>
      </c>
      <c r="C7780" s="4">
        <f t="shared" si="488"/>
        <v>44.953017920413743</v>
      </c>
      <c r="D7780" s="34">
        <f t="shared" si="489"/>
        <v>0.39404235439967245</v>
      </c>
    </row>
    <row r="7781" spans="1:4">
      <c r="A7781" s="7">
        <f t="shared" si="487"/>
        <v>3887</v>
      </c>
      <c r="B7781" s="4">
        <f t="shared" si="486"/>
        <v>0.82754013665036297</v>
      </c>
      <c r="C7781" s="4">
        <f t="shared" si="488"/>
        <v>44.975651907576427</v>
      </c>
      <c r="D7781" s="34">
        <f t="shared" si="489"/>
        <v>0.39417322946109906</v>
      </c>
    </row>
    <row r="7782" spans="1:4">
      <c r="A7782" s="7">
        <f t="shared" si="487"/>
        <v>3887.5</v>
      </c>
      <c r="B7782" s="4">
        <f t="shared" si="486"/>
        <v>0.82768189072954135</v>
      </c>
      <c r="C7782" s="4">
        <f t="shared" si="488"/>
        <v>44.998297043024799</v>
      </c>
      <c r="D7782" s="34">
        <f t="shared" si="489"/>
        <v>0.3943041521478165</v>
      </c>
    </row>
    <row r="7783" spans="1:4">
      <c r="A7783" s="7">
        <f t="shared" si="487"/>
        <v>3888</v>
      </c>
      <c r="B7783" s="4">
        <f t="shared" si="486"/>
        <v>0.82782365580394668</v>
      </c>
      <c r="C7783" s="4">
        <f t="shared" si="488"/>
        <v>45.020953332250031</v>
      </c>
      <c r="D7783" s="34">
        <f t="shared" si="489"/>
        <v>0.39443512247784557</v>
      </c>
    </row>
    <row r="7784" spans="1:4">
      <c r="A7784" s="7">
        <f t="shared" si="487"/>
        <v>3888.5</v>
      </c>
      <c r="B7784" s="4">
        <f t="shared" si="486"/>
        <v>0.82796543187443206</v>
      </c>
      <c r="C7784" s="4">
        <f t="shared" si="488"/>
        <v>45.04362078074579</v>
      </c>
      <c r="D7784" s="34">
        <f t="shared" si="489"/>
        <v>0.39456614046921173</v>
      </c>
    </row>
    <row r="7785" spans="1:4">
      <c r="A7785" s="7">
        <f t="shared" si="487"/>
        <v>3889</v>
      </c>
      <c r="B7785" s="4">
        <f t="shared" si="486"/>
        <v>0.82810721894185058</v>
      </c>
      <c r="C7785" s="4">
        <f t="shared" si="488"/>
        <v>45.066299394008553</v>
      </c>
      <c r="D7785" s="34">
        <f t="shared" si="489"/>
        <v>0.39469720613994874</v>
      </c>
    </row>
    <row r="7786" spans="1:4">
      <c r="A7786" s="7">
        <f t="shared" si="487"/>
        <v>3889.5</v>
      </c>
      <c r="B7786" s="4">
        <f t="shared" si="486"/>
        <v>0.82824901700705489</v>
      </c>
      <c r="C7786" s="4">
        <f t="shared" si="488"/>
        <v>45.088989177537464</v>
      </c>
      <c r="D7786" s="34">
        <f t="shared" si="489"/>
        <v>0.39482831950809694</v>
      </c>
    </row>
    <row r="7787" spans="1:4">
      <c r="A7787" s="7">
        <f t="shared" si="487"/>
        <v>3890</v>
      </c>
      <c r="B7787" s="4">
        <f t="shared" si="486"/>
        <v>0.82839082607089809</v>
      </c>
      <c r="C7787" s="4">
        <f t="shared" si="488"/>
        <v>45.11169013683444</v>
      </c>
      <c r="D7787" s="34">
        <f t="shared" si="489"/>
        <v>0.39495948059170422</v>
      </c>
    </row>
    <row r="7788" spans="1:4">
      <c r="A7788" s="7">
        <f t="shared" si="487"/>
        <v>3890.5</v>
      </c>
      <c r="B7788" s="4">
        <f t="shared" si="486"/>
        <v>0.8285326461342335</v>
      </c>
      <c r="C7788" s="4">
        <f t="shared" si="488"/>
        <v>45.134402277404064</v>
      </c>
      <c r="D7788" s="34">
        <f t="shared" si="489"/>
        <v>0.39509068940882491</v>
      </c>
    </row>
    <row r="7789" spans="1:4">
      <c r="A7789" s="7">
        <f t="shared" si="487"/>
        <v>3891</v>
      </c>
      <c r="B7789" s="4">
        <f t="shared" si="486"/>
        <v>0.82867447719791398</v>
      </c>
      <c r="C7789" s="4">
        <f t="shared" si="488"/>
        <v>45.157125604753581</v>
      </c>
      <c r="D7789" s="34">
        <f t="shared" si="489"/>
        <v>0.39522194597752014</v>
      </c>
    </row>
    <row r="7790" spans="1:4">
      <c r="A7790" s="7">
        <f t="shared" si="487"/>
        <v>3891.5</v>
      </c>
      <c r="B7790" s="4">
        <f t="shared" si="486"/>
        <v>0.82881631926279309</v>
      </c>
      <c r="C7790" s="4">
        <f t="shared" si="488"/>
        <v>45.179860124393045</v>
      </c>
      <c r="D7790" s="34">
        <f t="shared" si="489"/>
        <v>0.39535325031585866</v>
      </c>
    </row>
    <row r="7791" spans="1:4">
      <c r="A7791" s="7">
        <f t="shared" si="487"/>
        <v>3892</v>
      </c>
      <c r="B7791" s="4">
        <f t="shared" si="486"/>
        <v>0.82895817232972413</v>
      </c>
      <c r="C7791" s="4">
        <f t="shared" si="488"/>
        <v>45.202605841835094</v>
      </c>
      <c r="D7791" s="34">
        <f t="shared" si="489"/>
        <v>0.39548460244191525</v>
      </c>
    </row>
    <row r="7792" spans="1:4">
      <c r="A7792" s="7">
        <f t="shared" si="487"/>
        <v>3892.5</v>
      </c>
      <c r="B7792" s="4">
        <f t="shared" si="486"/>
        <v>0.8291000363995602</v>
      </c>
      <c r="C7792" s="4">
        <f t="shared" si="488"/>
        <v>45.225362762595267</v>
      </c>
      <c r="D7792" s="34">
        <f t="shared" si="489"/>
        <v>0.39561600237377337</v>
      </c>
    </row>
    <row r="7793" spans="1:4">
      <c r="A7793" s="7">
        <f t="shared" si="487"/>
        <v>3893</v>
      </c>
      <c r="B7793" s="4">
        <f t="shared" si="486"/>
        <v>0.82924191147315507</v>
      </c>
      <c r="C7793" s="4">
        <f t="shared" si="488"/>
        <v>45.248130892191696</v>
      </c>
      <c r="D7793" s="34">
        <f t="shared" si="489"/>
        <v>0.39574745012952212</v>
      </c>
    </row>
    <row r="7794" spans="1:4">
      <c r="A7794" s="7">
        <f t="shared" si="487"/>
        <v>3893.5</v>
      </c>
      <c r="B7794" s="4">
        <f t="shared" si="486"/>
        <v>0.82938379755136205</v>
      </c>
      <c r="C7794" s="4">
        <f t="shared" si="488"/>
        <v>45.270910236145212</v>
      </c>
      <c r="D7794" s="34">
        <f t="shared" si="489"/>
        <v>0.39587894572725779</v>
      </c>
    </row>
    <row r="7795" spans="1:4">
      <c r="A7795" s="7">
        <f t="shared" si="487"/>
        <v>3894</v>
      </c>
      <c r="B7795" s="4">
        <f t="shared" si="486"/>
        <v>0.82952569463503489</v>
      </c>
      <c r="C7795" s="4">
        <f t="shared" si="488"/>
        <v>45.293700799979398</v>
      </c>
      <c r="D7795" s="34">
        <f t="shared" si="489"/>
        <v>0.39601048918508369</v>
      </c>
    </row>
    <row r="7796" spans="1:4">
      <c r="A7796" s="7">
        <f t="shared" si="487"/>
        <v>3894.5</v>
      </c>
      <c r="B7796" s="4">
        <f t="shared" si="486"/>
        <v>0.82966760272502693</v>
      </c>
      <c r="C7796" s="4">
        <f t="shared" si="488"/>
        <v>45.316502589220605</v>
      </c>
      <c r="D7796" s="34">
        <f t="shared" si="489"/>
        <v>0.39614208052111088</v>
      </c>
    </row>
    <row r="7797" spans="1:4">
      <c r="A7797" s="7">
        <f t="shared" si="487"/>
        <v>3895</v>
      </c>
      <c r="B7797" s="4">
        <f t="shared" si="486"/>
        <v>0.82980952182219214</v>
      </c>
      <c r="C7797" s="4">
        <f t="shared" si="488"/>
        <v>45.339315609397879</v>
      </c>
      <c r="D7797" s="34">
        <f t="shared" si="489"/>
        <v>0.39627371975345682</v>
      </c>
    </row>
    <row r="7798" spans="1:4">
      <c r="A7798" s="7">
        <f t="shared" si="487"/>
        <v>3895.5</v>
      </c>
      <c r="B7798" s="4">
        <f t="shared" si="486"/>
        <v>0.82995145192738407</v>
      </c>
      <c r="C7798" s="4">
        <f t="shared" si="488"/>
        <v>45.362139866042916</v>
      </c>
      <c r="D7798" s="34">
        <f t="shared" si="489"/>
        <v>0.39640540690024573</v>
      </c>
    </row>
    <row r="7799" spans="1:4">
      <c r="A7799" s="7">
        <f t="shared" si="487"/>
        <v>3896</v>
      </c>
      <c r="B7799" s="4">
        <f t="shared" si="486"/>
        <v>0.83009339304145691</v>
      </c>
      <c r="C7799" s="4">
        <f t="shared" si="488"/>
        <v>45.384975364690234</v>
      </c>
      <c r="D7799" s="34">
        <f t="shared" si="489"/>
        <v>0.39653714197960921</v>
      </c>
    </row>
    <row r="7800" spans="1:4">
      <c r="A7800" s="7">
        <f t="shared" si="487"/>
        <v>3896.5</v>
      </c>
      <c r="B7800" s="4">
        <f t="shared" si="486"/>
        <v>0.83023534516526443</v>
      </c>
      <c r="C7800" s="4">
        <f t="shared" si="488"/>
        <v>45.407822110877007</v>
      </c>
      <c r="D7800" s="34">
        <f t="shared" si="489"/>
        <v>0.39666892500968576</v>
      </c>
    </row>
    <row r="7801" spans="1:4">
      <c r="A7801" s="7">
        <f t="shared" si="487"/>
        <v>3897</v>
      </c>
      <c r="B7801" s="4">
        <f t="shared" si="486"/>
        <v>0.83037730829966039</v>
      </c>
      <c r="C7801" s="4">
        <f t="shared" si="488"/>
        <v>45.430680110143207</v>
      </c>
      <c r="D7801" s="34">
        <f t="shared" si="489"/>
        <v>0.39680075600862147</v>
      </c>
    </row>
    <row r="7802" spans="1:4">
      <c r="A7802" s="7">
        <f t="shared" si="487"/>
        <v>3897.5</v>
      </c>
      <c r="B7802" s="4">
        <f t="shared" si="486"/>
        <v>0.830519282445499</v>
      </c>
      <c r="C7802" s="4">
        <f t="shared" si="488"/>
        <v>45.45354936803151</v>
      </c>
      <c r="D7802" s="34">
        <f t="shared" si="489"/>
        <v>0.39693263499456893</v>
      </c>
    </row>
    <row r="7803" spans="1:4">
      <c r="A7803" s="7">
        <f t="shared" si="487"/>
        <v>3898</v>
      </c>
      <c r="B7803" s="4">
        <f t="shared" si="486"/>
        <v>0.83066126760363446</v>
      </c>
      <c r="C7803" s="4">
        <f t="shared" si="488"/>
        <v>45.476429890087253</v>
      </c>
      <c r="D7803" s="34">
        <f t="shared" si="489"/>
        <v>0.39706456198568746</v>
      </c>
    </row>
    <row r="7804" spans="1:4">
      <c r="A7804" s="7">
        <f t="shared" si="487"/>
        <v>3898.5</v>
      </c>
      <c r="B7804" s="4">
        <f t="shared" si="486"/>
        <v>0.83080326377492075</v>
      </c>
      <c r="C7804" s="4">
        <f t="shared" si="488"/>
        <v>45.499321681858554</v>
      </c>
      <c r="D7804" s="34">
        <f t="shared" si="489"/>
        <v>0.39719653700014368</v>
      </c>
    </row>
    <row r="7805" spans="1:4">
      <c r="A7805" s="7">
        <f t="shared" si="487"/>
        <v>3899</v>
      </c>
      <c r="B7805" s="4">
        <f t="shared" si="486"/>
        <v>0.83094527096021231</v>
      </c>
      <c r="C7805" s="4">
        <f t="shared" si="488"/>
        <v>45.522224748896356</v>
      </c>
      <c r="D7805" s="34">
        <f t="shared" si="489"/>
        <v>0.39732856005611217</v>
      </c>
    </row>
    <row r="7806" spans="1:4">
      <c r="A7806" s="7">
        <f t="shared" si="487"/>
        <v>3899.5</v>
      </c>
      <c r="B7806" s="4">
        <f t="shared" si="486"/>
        <v>0.83108728916036334</v>
      </c>
      <c r="C7806" s="4">
        <f t="shared" si="488"/>
        <v>45.545139096754177</v>
      </c>
      <c r="D7806" s="34">
        <f t="shared" si="489"/>
        <v>0.3974606311717731</v>
      </c>
    </row>
    <row r="7807" spans="1:4">
      <c r="A7807" s="7">
        <f t="shared" si="487"/>
        <v>3900</v>
      </c>
      <c r="B7807" s="4">
        <f t="shared" si="486"/>
        <v>0.83122931837622827</v>
      </c>
      <c r="C7807" s="4">
        <f t="shared" si="488"/>
        <v>45.568064730988382</v>
      </c>
      <c r="D7807" s="34">
        <f t="shared" si="489"/>
        <v>0.39759275036531472</v>
      </c>
    </row>
    <row r="7808" spans="1:4">
      <c r="A7808" s="7">
        <f t="shared" si="487"/>
        <v>3900.5</v>
      </c>
      <c r="B7808" s="4">
        <f t="shared" si="486"/>
        <v>0.83137135860866129</v>
      </c>
      <c r="C7808" s="4">
        <f t="shared" si="488"/>
        <v>45.591001657157953</v>
      </c>
      <c r="D7808" s="34">
        <f t="shared" si="489"/>
        <v>0.39772491765493134</v>
      </c>
    </row>
    <row r="7809" spans="1:4">
      <c r="A7809" s="7">
        <f t="shared" si="487"/>
        <v>3901</v>
      </c>
      <c r="B7809" s="4">
        <f t="shared" si="486"/>
        <v>0.83151340985851707</v>
      </c>
      <c r="C7809" s="4">
        <f t="shared" si="488"/>
        <v>45.613949880824805</v>
      </c>
      <c r="D7809" s="34">
        <f t="shared" si="489"/>
        <v>0.39785713305882581</v>
      </c>
    </row>
    <row r="7810" spans="1:4">
      <c r="A7810" s="7">
        <f t="shared" si="487"/>
        <v>3901.5</v>
      </c>
      <c r="B7810" s="4">
        <f t="shared" si="486"/>
        <v>0.83165547212665025</v>
      </c>
      <c r="C7810" s="4">
        <f t="shared" si="488"/>
        <v>45.636909407553404</v>
      </c>
      <c r="D7810" s="34">
        <f t="shared" si="489"/>
        <v>0.39798939659520649</v>
      </c>
    </row>
    <row r="7811" spans="1:4">
      <c r="A7811" s="7">
        <f t="shared" si="487"/>
        <v>3902</v>
      </c>
      <c r="B7811" s="4">
        <f t="shared" si="486"/>
        <v>0.83179754541391571</v>
      </c>
      <c r="C7811" s="4">
        <f t="shared" si="488"/>
        <v>45.659880242911051</v>
      </c>
      <c r="D7811" s="34">
        <f t="shared" si="489"/>
        <v>0.39812170828228954</v>
      </c>
    </row>
    <row r="7812" spans="1:4">
      <c r="A7812" s="7">
        <f t="shared" si="487"/>
        <v>3902.5</v>
      </c>
      <c r="B7812" s="4">
        <f t="shared" si="486"/>
        <v>0.83193962972116764</v>
      </c>
      <c r="C7812" s="4">
        <f t="shared" si="488"/>
        <v>45.68286239246779</v>
      </c>
      <c r="D7812" s="34">
        <f t="shared" si="489"/>
        <v>0.39825406813829856</v>
      </c>
    </row>
    <row r="7813" spans="1:4">
      <c r="A7813" s="7">
        <f t="shared" si="487"/>
        <v>3903</v>
      </c>
      <c r="B7813" s="4">
        <f t="shared" si="486"/>
        <v>0.83208172504926114</v>
      </c>
      <c r="C7813" s="4">
        <f t="shared" si="488"/>
        <v>45.705855861796302</v>
      </c>
      <c r="D7813" s="34">
        <f t="shared" si="489"/>
        <v>0.39838647618146283</v>
      </c>
    </row>
    <row r="7814" spans="1:4">
      <c r="A7814" s="7">
        <f t="shared" si="487"/>
        <v>3903.5</v>
      </c>
      <c r="B7814" s="4">
        <f t="shared" si="486"/>
        <v>0.83222383139905087</v>
      </c>
      <c r="C7814" s="4">
        <f t="shared" si="488"/>
        <v>45.728860656472222</v>
      </c>
      <c r="D7814" s="34">
        <f t="shared" si="489"/>
        <v>0.3985189324300209</v>
      </c>
    </row>
    <row r="7815" spans="1:4">
      <c r="A7815" s="7">
        <f t="shared" si="487"/>
        <v>3904</v>
      </c>
      <c r="B7815" s="4">
        <f t="shared" si="486"/>
        <v>0.83236594877139169</v>
      </c>
      <c r="C7815" s="4">
        <f t="shared" si="488"/>
        <v>45.75187678207373</v>
      </c>
      <c r="D7815" s="34">
        <f t="shared" si="489"/>
        <v>0.39865143690221627</v>
      </c>
    </row>
    <row r="7816" spans="1:4">
      <c r="A7816" s="7">
        <f t="shared" si="487"/>
        <v>3904.5</v>
      </c>
      <c r="B7816" s="4">
        <f t="shared" si="486"/>
        <v>0.83250807716713893</v>
      </c>
      <c r="C7816" s="4">
        <f t="shared" si="488"/>
        <v>45.77490424418184</v>
      </c>
      <c r="D7816" s="34">
        <f t="shared" si="489"/>
        <v>0.3987839896163004</v>
      </c>
    </row>
    <row r="7817" spans="1:4">
      <c r="A7817" s="7">
        <f t="shared" si="487"/>
        <v>3905</v>
      </c>
      <c r="B7817" s="4">
        <f t="shared" si="486"/>
        <v>0.83265021658714744</v>
      </c>
      <c r="C7817" s="4">
        <f t="shared" si="488"/>
        <v>45.797943048380304</v>
      </c>
      <c r="D7817" s="34">
        <f t="shared" si="489"/>
        <v>0.39891659059053181</v>
      </c>
    </row>
    <row r="7818" spans="1:4">
      <c r="A7818" s="7">
        <f t="shared" si="487"/>
        <v>3905.5</v>
      </c>
      <c r="B7818" s="4">
        <f t="shared" ref="B7818:B7881" si="490">(EXP($B$3*A7818*10^6))-1</f>
        <v>0.83279236703227211</v>
      </c>
      <c r="C7818" s="4">
        <f t="shared" si="488"/>
        <v>45.82099320025565</v>
      </c>
      <c r="D7818" s="34">
        <f t="shared" si="489"/>
        <v>0.39904923984317636</v>
      </c>
    </row>
    <row r="7819" spans="1:4">
      <c r="A7819" s="7">
        <f t="shared" si="487"/>
        <v>3906</v>
      </c>
      <c r="B7819" s="4">
        <f t="shared" si="490"/>
        <v>0.83293452850336847</v>
      </c>
      <c r="C7819" s="4">
        <f t="shared" si="488"/>
        <v>45.844054705397141</v>
      </c>
      <c r="D7819" s="34">
        <f t="shared" si="489"/>
        <v>0.39918193739250662</v>
      </c>
    </row>
    <row r="7820" spans="1:4">
      <c r="A7820" s="7">
        <f t="shared" si="487"/>
        <v>3906.5</v>
      </c>
      <c r="B7820" s="4">
        <f t="shared" si="490"/>
        <v>0.83307670100129139</v>
      </c>
      <c r="C7820" s="4">
        <f t="shared" si="488"/>
        <v>45.867127569396743</v>
      </c>
      <c r="D7820" s="34">
        <f t="shared" si="489"/>
        <v>0.39931468325680208</v>
      </c>
    </row>
    <row r="7821" spans="1:4">
      <c r="A7821" s="7">
        <f t="shared" si="487"/>
        <v>3907</v>
      </c>
      <c r="B7821" s="4">
        <f t="shared" si="490"/>
        <v>0.83321888452689641</v>
      </c>
      <c r="C7821" s="4">
        <f t="shared" si="488"/>
        <v>45.890211797849219</v>
      </c>
      <c r="D7821" s="34">
        <f t="shared" si="489"/>
        <v>0.39944747745434955</v>
      </c>
    </row>
    <row r="7822" spans="1:4">
      <c r="A7822" s="7">
        <f t="shared" ref="A7822:A7885" si="491">A7821+0.5</f>
        <v>3907.5</v>
      </c>
      <c r="B7822" s="4">
        <f t="shared" si="490"/>
        <v>0.83336107908103862</v>
      </c>
      <c r="C7822" s="4">
        <f t="shared" ref="C7822:C7885" si="492">(EXP($B$4*A7822*10^6))-1</f>
        <v>45.913307396352138</v>
      </c>
      <c r="D7822" s="34">
        <f t="shared" ref="D7822:D7885" si="493">(1/137.88)*(C7822/B7822)</f>
        <v>0.3995803200034434</v>
      </c>
    </row>
    <row r="7823" spans="1:4">
      <c r="A7823" s="7">
        <f t="shared" si="491"/>
        <v>3908</v>
      </c>
      <c r="B7823" s="4">
        <f t="shared" si="490"/>
        <v>0.8335032846645738</v>
      </c>
      <c r="C7823" s="4">
        <f t="shared" si="492"/>
        <v>45.936414370505737</v>
      </c>
      <c r="D7823" s="34">
        <f t="shared" si="493"/>
        <v>0.39971321092238421</v>
      </c>
    </row>
    <row r="7824" spans="1:4">
      <c r="A7824" s="7">
        <f t="shared" si="491"/>
        <v>3908.5</v>
      </c>
      <c r="B7824" s="4">
        <f t="shared" si="490"/>
        <v>0.83364550127835746</v>
      </c>
      <c r="C7824" s="4">
        <f t="shared" si="492"/>
        <v>45.959532725913085</v>
      </c>
      <c r="D7824" s="34">
        <f t="shared" si="493"/>
        <v>0.39984615022948028</v>
      </c>
    </row>
    <row r="7825" spans="1:4">
      <c r="A7825" s="7">
        <f t="shared" si="491"/>
        <v>3909</v>
      </c>
      <c r="B7825" s="4">
        <f t="shared" si="490"/>
        <v>0.83378772892324493</v>
      </c>
      <c r="C7825" s="4">
        <f t="shared" si="492"/>
        <v>45.982662468179932</v>
      </c>
      <c r="D7825" s="34">
        <f t="shared" si="493"/>
        <v>0.39997913794304663</v>
      </c>
    </row>
    <row r="7826" spans="1:4">
      <c r="A7826" s="7">
        <f t="shared" si="491"/>
        <v>3909.5</v>
      </c>
      <c r="B7826" s="4">
        <f t="shared" si="490"/>
        <v>0.83392996760009197</v>
      </c>
      <c r="C7826" s="4">
        <f t="shared" si="492"/>
        <v>46.005803602914838</v>
      </c>
      <c r="D7826" s="34">
        <f t="shared" si="493"/>
        <v>0.40011217408140543</v>
      </c>
    </row>
    <row r="7827" spans="1:4">
      <c r="A7827" s="7">
        <f t="shared" si="491"/>
        <v>3910</v>
      </c>
      <c r="B7827" s="4">
        <f t="shared" si="490"/>
        <v>0.83407221730975412</v>
      </c>
      <c r="C7827" s="4">
        <f t="shared" si="492"/>
        <v>46.028956135729146</v>
      </c>
      <c r="D7827" s="34">
        <f t="shared" si="493"/>
        <v>0.40024525866288646</v>
      </c>
    </row>
    <row r="7828" spans="1:4">
      <c r="A7828" s="7">
        <f t="shared" si="491"/>
        <v>3910.5</v>
      </c>
      <c r="B7828" s="4">
        <f t="shared" si="490"/>
        <v>0.83421447805308735</v>
      </c>
      <c r="C7828" s="4">
        <f t="shared" si="492"/>
        <v>46.052120072236931</v>
      </c>
      <c r="D7828" s="34">
        <f t="shared" si="493"/>
        <v>0.40037839170582601</v>
      </c>
    </row>
    <row r="7829" spans="1:4">
      <c r="A7829" s="7">
        <f t="shared" si="491"/>
        <v>3911</v>
      </c>
      <c r="B7829" s="4">
        <f t="shared" si="490"/>
        <v>0.83435674983094743</v>
      </c>
      <c r="C7829" s="4">
        <f t="shared" si="492"/>
        <v>46.075295418055056</v>
      </c>
      <c r="D7829" s="34">
        <f t="shared" si="493"/>
        <v>0.40051157322856784</v>
      </c>
    </row>
    <row r="7830" spans="1:4">
      <c r="A7830" s="7">
        <f t="shared" si="491"/>
        <v>3911.5</v>
      </c>
      <c r="B7830" s="4">
        <f t="shared" si="490"/>
        <v>0.83449903264419012</v>
      </c>
      <c r="C7830" s="4">
        <f t="shared" si="492"/>
        <v>46.098482178803046</v>
      </c>
      <c r="D7830" s="34">
        <f t="shared" si="493"/>
        <v>0.40064480324946206</v>
      </c>
    </row>
    <row r="7831" spans="1:4">
      <c r="A7831" s="7">
        <f t="shared" si="491"/>
        <v>3912</v>
      </c>
      <c r="B7831" s="4">
        <f t="shared" si="490"/>
        <v>0.83464132649367162</v>
      </c>
      <c r="C7831" s="4">
        <f t="shared" si="492"/>
        <v>46.121680360103419</v>
      </c>
      <c r="D7831" s="34">
        <f t="shared" si="493"/>
        <v>0.40077808178686752</v>
      </c>
    </row>
    <row r="7832" spans="1:4">
      <c r="A7832" s="7">
        <f t="shared" si="491"/>
        <v>3912.5</v>
      </c>
      <c r="B7832" s="4">
        <f t="shared" si="490"/>
        <v>0.83478363138024791</v>
      </c>
      <c r="C7832" s="4">
        <f t="shared" si="492"/>
        <v>46.144889967581229</v>
      </c>
      <c r="D7832" s="34">
        <f t="shared" si="493"/>
        <v>0.40091140885914833</v>
      </c>
    </row>
    <row r="7833" spans="1:4">
      <c r="A7833" s="7">
        <f t="shared" si="491"/>
        <v>3913</v>
      </c>
      <c r="B7833" s="4">
        <f t="shared" si="490"/>
        <v>0.83492594730477498</v>
      </c>
      <c r="C7833" s="4">
        <f t="shared" si="492"/>
        <v>46.168111006864429</v>
      </c>
      <c r="D7833" s="34">
        <f t="shared" si="493"/>
        <v>0.4010447844846769</v>
      </c>
    </row>
    <row r="7834" spans="1:4">
      <c r="A7834" s="7">
        <f t="shared" si="491"/>
        <v>3913.5</v>
      </c>
      <c r="B7834" s="4">
        <f t="shared" si="490"/>
        <v>0.83506827426810903</v>
      </c>
      <c r="C7834" s="4">
        <f t="shared" si="492"/>
        <v>46.19134348358368</v>
      </c>
      <c r="D7834" s="34">
        <f t="shared" si="493"/>
        <v>0.40117820868183218</v>
      </c>
    </row>
    <row r="7835" spans="1:4">
      <c r="A7835" s="7">
        <f t="shared" si="491"/>
        <v>3914</v>
      </c>
      <c r="B7835" s="4">
        <f t="shared" si="490"/>
        <v>0.83521061227110605</v>
      </c>
      <c r="C7835" s="4">
        <f t="shared" si="492"/>
        <v>46.214587403372498</v>
      </c>
      <c r="D7835" s="34">
        <f t="shared" si="493"/>
        <v>0.40131168146900098</v>
      </c>
    </row>
    <row r="7836" spans="1:4">
      <c r="A7836" s="7">
        <f t="shared" si="491"/>
        <v>3914.5</v>
      </c>
      <c r="B7836" s="4">
        <f t="shared" si="490"/>
        <v>0.83535296131462289</v>
      </c>
      <c r="C7836" s="4">
        <f t="shared" si="492"/>
        <v>46.237842771867129</v>
      </c>
      <c r="D7836" s="34">
        <f t="shared" si="493"/>
        <v>0.40144520286457652</v>
      </c>
    </row>
    <row r="7837" spans="1:4">
      <c r="A7837" s="7">
        <f t="shared" si="491"/>
        <v>3915</v>
      </c>
      <c r="B7837" s="4">
        <f t="shared" si="490"/>
        <v>0.83549532139951554</v>
      </c>
      <c r="C7837" s="4">
        <f t="shared" si="492"/>
        <v>46.261109594706532</v>
      </c>
      <c r="D7837" s="34">
        <f t="shared" si="493"/>
        <v>0.40157877288695903</v>
      </c>
    </row>
    <row r="7838" spans="1:4">
      <c r="A7838" s="7">
        <f t="shared" si="491"/>
        <v>3915.5</v>
      </c>
      <c r="B7838" s="4">
        <f t="shared" si="490"/>
        <v>0.83563769252664044</v>
      </c>
      <c r="C7838" s="4">
        <f t="shared" si="492"/>
        <v>46.284387877532559</v>
      </c>
      <c r="D7838" s="34">
        <f t="shared" si="493"/>
        <v>0.40171239155455679</v>
      </c>
    </row>
    <row r="7839" spans="1:4">
      <c r="A7839" s="7">
        <f t="shared" si="491"/>
        <v>3916</v>
      </c>
      <c r="B7839" s="4">
        <f t="shared" si="490"/>
        <v>0.83578007469685422</v>
      </c>
      <c r="C7839" s="4">
        <f t="shared" si="492"/>
        <v>46.30767762598969</v>
      </c>
      <c r="D7839" s="34">
        <f t="shared" si="493"/>
        <v>0.40184605888578373</v>
      </c>
    </row>
    <row r="7840" spans="1:4">
      <c r="A7840" s="7">
        <f t="shared" si="491"/>
        <v>3916.5</v>
      </c>
      <c r="B7840" s="4">
        <f t="shared" si="490"/>
        <v>0.83592246791101354</v>
      </c>
      <c r="C7840" s="4">
        <f t="shared" si="492"/>
        <v>46.33097884572539</v>
      </c>
      <c r="D7840" s="34">
        <f t="shared" si="493"/>
        <v>0.40197977489906261</v>
      </c>
    </row>
    <row r="7841" spans="1:4">
      <c r="A7841" s="7">
        <f t="shared" si="491"/>
        <v>3917</v>
      </c>
      <c r="B7841" s="4">
        <f t="shared" si="490"/>
        <v>0.8360648721699746</v>
      </c>
      <c r="C7841" s="4">
        <f t="shared" si="492"/>
        <v>46.354291542389767</v>
      </c>
      <c r="D7841" s="34">
        <f t="shared" si="493"/>
        <v>0.40211353961282276</v>
      </c>
    </row>
    <row r="7842" spans="1:4">
      <c r="A7842" s="7">
        <f t="shared" si="491"/>
        <v>3917.5</v>
      </c>
      <c r="B7842" s="4">
        <f t="shared" si="490"/>
        <v>0.83620728747459427</v>
      </c>
      <c r="C7842" s="4">
        <f t="shared" si="492"/>
        <v>46.377615721635699</v>
      </c>
      <c r="D7842" s="34">
        <f t="shared" si="493"/>
        <v>0.40224735304549986</v>
      </c>
    </row>
    <row r="7843" spans="1:4">
      <c r="A7843" s="7">
        <f t="shared" si="491"/>
        <v>3918</v>
      </c>
      <c r="B7843" s="4">
        <f t="shared" si="490"/>
        <v>0.83634971382572965</v>
      </c>
      <c r="C7843" s="4">
        <f t="shared" si="492"/>
        <v>46.400951389118902</v>
      </c>
      <c r="D7843" s="34">
        <f t="shared" si="493"/>
        <v>0.40238121521553732</v>
      </c>
    </row>
    <row r="7844" spans="1:4">
      <c r="A7844" s="7">
        <f t="shared" si="491"/>
        <v>3918.5</v>
      </c>
      <c r="B7844" s="4">
        <f t="shared" si="490"/>
        <v>0.83649215122423715</v>
      </c>
      <c r="C7844" s="4">
        <f t="shared" si="492"/>
        <v>46.42429855049788</v>
      </c>
      <c r="D7844" s="34">
        <f t="shared" si="493"/>
        <v>0.40251512614138601</v>
      </c>
    </row>
    <row r="7845" spans="1:4">
      <c r="A7845" s="7">
        <f t="shared" si="491"/>
        <v>3919</v>
      </c>
      <c r="B7845" s="4">
        <f t="shared" si="490"/>
        <v>0.83663459967097387</v>
      </c>
      <c r="C7845" s="4">
        <f t="shared" si="492"/>
        <v>46.447657211433913</v>
      </c>
      <c r="D7845" s="34">
        <f t="shared" si="493"/>
        <v>0.40264908584150366</v>
      </c>
    </row>
    <row r="7846" spans="1:4">
      <c r="A7846" s="7">
        <f t="shared" si="491"/>
        <v>3919.5</v>
      </c>
      <c r="B7846" s="4">
        <f t="shared" si="490"/>
        <v>0.8367770591667969</v>
      </c>
      <c r="C7846" s="4">
        <f t="shared" si="492"/>
        <v>46.471027377591071</v>
      </c>
      <c r="D7846" s="34">
        <f t="shared" si="493"/>
        <v>0.40278309433435511</v>
      </c>
    </row>
    <row r="7847" spans="1:4">
      <c r="A7847" s="7">
        <f t="shared" si="491"/>
        <v>3920</v>
      </c>
      <c r="B7847" s="4">
        <f t="shared" si="490"/>
        <v>0.83691952971256289</v>
      </c>
      <c r="C7847" s="4">
        <f t="shared" si="492"/>
        <v>46.494409054636172</v>
      </c>
      <c r="D7847" s="34">
        <f t="shared" si="493"/>
        <v>0.40291715163841219</v>
      </c>
    </row>
    <row r="7848" spans="1:4">
      <c r="A7848" s="7">
        <f t="shared" si="491"/>
        <v>3920.5</v>
      </c>
      <c r="B7848" s="4">
        <f t="shared" si="490"/>
        <v>0.83706201130912916</v>
      </c>
      <c r="C7848" s="4">
        <f t="shared" si="492"/>
        <v>46.517802248238858</v>
      </c>
      <c r="D7848" s="34">
        <f t="shared" si="493"/>
        <v>0.40305125777215406</v>
      </c>
    </row>
    <row r="7849" spans="1:4">
      <c r="A7849" s="7">
        <f t="shared" si="491"/>
        <v>3921</v>
      </c>
      <c r="B7849" s="4">
        <f t="shared" si="490"/>
        <v>0.8372045039573528</v>
      </c>
      <c r="C7849" s="4">
        <f t="shared" si="492"/>
        <v>46.541206964071613</v>
      </c>
      <c r="D7849" s="34">
        <f t="shared" si="493"/>
        <v>0.4031854127540675</v>
      </c>
    </row>
    <row r="7850" spans="1:4">
      <c r="A7850" s="7">
        <f t="shared" si="491"/>
        <v>3921.5</v>
      </c>
      <c r="B7850" s="4">
        <f t="shared" si="490"/>
        <v>0.83734700765809134</v>
      </c>
      <c r="C7850" s="4">
        <f t="shared" si="492"/>
        <v>46.56462320780966</v>
      </c>
      <c r="D7850" s="34">
        <f t="shared" si="493"/>
        <v>0.40331961660264581</v>
      </c>
    </row>
    <row r="7851" spans="1:4">
      <c r="A7851" s="7">
        <f t="shared" si="491"/>
        <v>3922</v>
      </c>
      <c r="B7851" s="4">
        <f t="shared" si="490"/>
        <v>0.83748952241220165</v>
      </c>
      <c r="C7851" s="4">
        <f t="shared" si="492"/>
        <v>46.588050985130984</v>
      </c>
      <c r="D7851" s="34">
        <f t="shared" si="493"/>
        <v>0.40345386933638949</v>
      </c>
    </row>
    <row r="7852" spans="1:4">
      <c r="A7852" s="7">
        <f t="shared" si="491"/>
        <v>3922.5</v>
      </c>
      <c r="B7852" s="4">
        <f t="shared" si="490"/>
        <v>0.83763204822054127</v>
      </c>
      <c r="C7852" s="4">
        <f t="shared" si="492"/>
        <v>46.611490301716401</v>
      </c>
      <c r="D7852" s="34">
        <f t="shared" si="493"/>
        <v>0.40358817097380628</v>
      </c>
    </row>
    <row r="7853" spans="1:4">
      <c r="A7853" s="7">
        <f t="shared" si="491"/>
        <v>3923</v>
      </c>
      <c r="B7853" s="4">
        <f t="shared" si="490"/>
        <v>0.83777458508396774</v>
      </c>
      <c r="C7853" s="4">
        <f t="shared" si="492"/>
        <v>46.634941163249621</v>
      </c>
      <c r="D7853" s="34">
        <f t="shared" si="493"/>
        <v>0.40372252153341198</v>
      </c>
    </row>
    <row r="7854" spans="1:4">
      <c r="A7854" s="7">
        <f t="shared" si="491"/>
        <v>3923.5</v>
      </c>
      <c r="B7854" s="4">
        <f t="shared" si="490"/>
        <v>0.83791713300333837</v>
      </c>
      <c r="C7854" s="4">
        <f t="shared" si="492"/>
        <v>46.65840357541699</v>
      </c>
      <c r="D7854" s="34">
        <f t="shared" si="493"/>
        <v>0.40385692103372822</v>
      </c>
    </row>
    <row r="7855" spans="1:4">
      <c r="A7855" s="7">
        <f t="shared" si="491"/>
        <v>3924</v>
      </c>
      <c r="B7855" s="4">
        <f t="shared" si="490"/>
        <v>0.83805969197951069</v>
      </c>
      <c r="C7855" s="4">
        <f t="shared" si="492"/>
        <v>46.681877543907767</v>
      </c>
      <c r="D7855" s="34">
        <f t="shared" si="493"/>
        <v>0.40399136949328474</v>
      </c>
    </row>
    <row r="7856" spans="1:4">
      <c r="A7856" s="7">
        <f t="shared" si="491"/>
        <v>3924.5</v>
      </c>
      <c r="B7856" s="4">
        <f t="shared" si="490"/>
        <v>0.83820226201334247</v>
      </c>
      <c r="C7856" s="4">
        <f t="shared" si="492"/>
        <v>46.705363074413896</v>
      </c>
      <c r="D7856" s="34">
        <f t="shared" si="493"/>
        <v>0.40412586693061736</v>
      </c>
    </row>
    <row r="7857" spans="1:4">
      <c r="A7857" s="7">
        <f t="shared" si="491"/>
        <v>3925</v>
      </c>
      <c r="B7857" s="4">
        <f t="shared" si="490"/>
        <v>0.83834484310569146</v>
      </c>
      <c r="C7857" s="4">
        <f t="shared" si="492"/>
        <v>46.728860172630306</v>
      </c>
      <c r="D7857" s="34">
        <f t="shared" si="493"/>
        <v>0.40426041336427077</v>
      </c>
    </row>
    <row r="7858" spans="1:4">
      <c r="A7858" s="7">
        <f t="shared" si="491"/>
        <v>3925.5</v>
      </c>
      <c r="B7858" s="4">
        <f t="shared" si="490"/>
        <v>0.8384874352574152</v>
      </c>
      <c r="C7858" s="4">
        <f t="shared" si="492"/>
        <v>46.752368844254612</v>
      </c>
      <c r="D7858" s="34">
        <f t="shared" si="493"/>
        <v>0.40439500881279578</v>
      </c>
    </row>
    <row r="7859" spans="1:4">
      <c r="A7859" s="7">
        <f t="shared" si="491"/>
        <v>3926</v>
      </c>
      <c r="B7859" s="4">
        <f t="shared" si="490"/>
        <v>0.83863003846937167</v>
      </c>
      <c r="C7859" s="4">
        <f t="shared" si="492"/>
        <v>46.775889094987207</v>
      </c>
      <c r="D7859" s="34">
        <f t="shared" si="493"/>
        <v>0.40452965329475021</v>
      </c>
    </row>
    <row r="7860" spans="1:4">
      <c r="A7860" s="7">
        <f t="shared" si="491"/>
        <v>3926.5</v>
      </c>
      <c r="B7860" s="4">
        <f t="shared" si="490"/>
        <v>0.83877265274241886</v>
      </c>
      <c r="C7860" s="4">
        <f t="shared" si="492"/>
        <v>46.799420930531383</v>
      </c>
      <c r="D7860" s="34">
        <f t="shared" si="493"/>
        <v>0.40466434682869967</v>
      </c>
    </row>
    <row r="7861" spans="1:4">
      <c r="A7861" s="7">
        <f t="shared" si="491"/>
        <v>3927</v>
      </c>
      <c r="B7861" s="4">
        <f t="shared" si="490"/>
        <v>0.83891527807741428</v>
      </c>
      <c r="C7861" s="4">
        <f t="shared" si="492"/>
        <v>46.822964356593104</v>
      </c>
      <c r="D7861" s="34">
        <f t="shared" si="493"/>
        <v>0.40479908943321613</v>
      </c>
    </row>
    <row r="7862" spans="1:4">
      <c r="A7862" s="7">
        <f t="shared" si="491"/>
        <v>3927.5</v>
      </c>
      <c r="B7862" s="4">
        <f t="shared" si="490"/>
        <v>0.83905791447521638</v>
      </c>
      <c r="C7862" s="4">
        <f t="shared" si="492"/>
        <v>46.846519378881375</v>
      </c>
      <c r="D7862" s="34">
        <f t="shared" si="493"/>
        <v>0.40493388112688045</v>
      </c>
    </row>
    <row r="7863" spans="1:4">
      <c r="A7863" s="7">
        <f t="shared" si="491"/>
        <v>3928</v>
      </c>
      <c r="B7863" s="4">
        <f t="shared" si="490"/>
        <v>0.83920056193668335</v>
      </c>
      <c r="C7863" s="4">
        <f t="shared" si="492"/>
        <v>46.870086003107787</v>
      </c>
      <c r="D7863" s="34">
        <f t="shared" si="493"/>
        <v>0.4050687219282787</v>
      </c>
    </row>
    <row r="7864" spans="1:4">
      <c r="A7864" s="7">
        <f t="shared" si="491"/>
        <v>3928.5</v>
      </c>
      <c r="B7864" s="4">
        <f t="shared" si="490"/>
        <v>0.83934322046267318</v>
      </c>
      <c r="C7864" s="4">
        <f t="shared" si="492"/>
        <v>46.893664234986836</v>
      </c>
      <c r="D7864" s="34">
        <f t="shared" si="493"/>
        <v>0.40520361185600512</v>
      </c>
    </row>
    <row r="7865" spans="1:4">
      <c r="A7865" s="7">
        <f t="shared" si="491"/>
        <v>3929</v>
      </c>
      <c r="B7865" s="4">
        <f t="shared" si="490"/>
        <v>0.83948589005404384</v>
      </c>
      <c r="C7865" s="4">
        <f t="shared" si="492"/>
        <v>46.917254080235828</v>
      </c>
      <c r="D7865" s="34">
        <f t="shared" si="493"/>
        <v>0.40533855092866128</v>
      </c>
    </row>
    <row r="7866" spans="1:4">
      <c r="A7866" s="7">
        <f t="shared" si="491"/>
        <v>3929.5</v>
      </c>
      <c r="B7866" s="4">
        <f t="shared" si="490"/>
        <v>0.83962857071165375</v>
      </c>
      <c r="C7866" s="4">
        <f t="shared" si="492"/>
        <v>46.940855544574916</v>
      </c>
      <c r="D7866" s="34">
        <f t="shared" si="493"/>
        <v>0.40547353916485601</v>
      </c>
    </row>
    <row r="7867" spans="1:4">
      <c r="A7867" s="7">
        <f t="shared" si="491"/>
        <v>3930</v>
      </c>
      <c r="B7867" s="4">
        <f t="shared" si="490"/>
        <v>0.83977126243636158</v>
      </c>
      <c r="C7867" s="4">
        <f t="shared" si="492"/>
        <v>46.964468633727044</v>
      </c>
      <c r="D7867" s="34">
        <f t="shared" si="493"/>
        <v>0.40560857658320493</v>
      </c>
    </row>
    <row r="7868" spans="1:4">
      <c r="A7868" s="7">
        <f t="shared" si="491"/>
        <v>3930.5</v>
      </c>
      <c r="B7868" s="4">
        <f t="shared" si="490"/>
        <v>0.83991396522902528</v>
      </c>
      <c r="C7868" s="4">
        <f t="shared" si="492"/>
        <v>46.988093353417923</v>
      </c>
      <c r="D7868" s="34">
        <f t="shared" si="493"/>
        <v>0.40574366320233091</v>
      </c>
    </row>
    <row r="7869" spans="1:4">
      <c r="A7869" s="7">
        <f t="shared" si="491"/>
        <v>3931</v>
      </c>
      <c r="B7869" s="4">
        <f t="shared" si="490"/>
        <v>0.84005667909050374</v>
      </c>
      <c r="C7869" s="4">
        <f t="shared" si="492"/>
        <v>47.011729709376112</v>
      </c>
      <c r="D7869" s="34">
        <f t="shared" si="493"/>
        <v>0.40587879904086377</v>
      </c>
    </row>
    <row r="7870" spans="1:4">
      <c r="A7870" s="7">
        <f t="shared" si="491"/>
        <v>3931.5</v>
      </c>
      <c r="B7870" s="4">
        <f t="shared" si="490"/>
        <v>0.84019940402165538</v>
      </c>
      <c r="C7870" s="4">
        <f t="shared" si="492"/>
        <v>47.035377707333119</v>
      </c>
      <c r="D7870" s="34">
        <f t="shared" si="493"/>
        <v>0.40601398411744205</v>
      </c>
    </row>
    <row r="7871" spans="1:4">
      <c r="A7871" s="7">
        <f t="shared" si="491"/>
        <v>3932</v>
      </c>
      <c r="B7871" s="4">
        <f t="shared" si="490"/>
        <v>0.84034214002333885</v>
      </c>
      <c r="C7871" s="4">
        <f t="shared" si="492"/>
        <v>47.059037353023079</v>
      </c>
      <c r="D7871" s="34">
        <f t="shared" si="493"/>
        <v>0.40614921845070973</v>
      </c>
    </row>
    <row r="7872" spans="1:4">
      <c r="A7872" s="7">
        <f t="shared" si="491"/>
        <v>3932.5</v>
      </c>
      <c r="B7872" s="4">
        <f t="shared" si="490"/>
        <v>0.84048488709641278</v>
      </c>
      <c r="C7872" s="4">
        <f t="shared" si="492"/>
        <v>47.082708652183086</v>
      </c>
      <c r="D7872" s="34">
        <f t="shared" si="493"/>
        <v>0.4062845020593191</v>
      </c>
    </row>
    <row r="7873" spans="1:4">
      <c r="A7873" s="7">
        <f t="shared" si="491"/>
        <v>3933</v>
      </c>
      <c r="B7873" s="4">
        <f t="shared" si="490"/>
        <v>0.84062764524173605</v>
      </c>
      <c r="C7873" s="4">
        <f t="shared" si="492"/>
        <v>47.106391610552969</v>
      </c>
      <c r="D7873" s="34">
        <f t="shared" si="493"/>
        <v>0.40641983496192874</v>
      </c>
    </row>
    <row r="7874" spans="1:4">
      <c r="A7874" s="7">
        <f t="shared" si="491"/>
        <v>3933.5</v>
      </c>
      <c r="B7874" s="4">
        <f t="shared" si="490"/>
        <v>0.84077041446016709</v>
      </c>
      <c r="C7874" s="4">
        <f t="shared" si="492"/>
        <v>47.130086233875424</v>
      </c>
      <c r="D7874" s="34">
        <f t="shared" si="493"/>
        <v>0.40655521717720539</v>
      </c>
    </row>
    <row r="7875" spans="1:4">
      <c r="A7875" s="7">
        <f t="shared" si="491"/>
        <v>3934</v>
      </c>
      <c r="B7875" s="4">
        <f t="shared" si="490"/>
        <v>0.84091319475256543</v>
      </c>
      <c r="C7875" s="4">
        <f t="shared" si="492"/>
        <v>47.15379252789603</v>
      </c>
      <c r="D7875" s="34">
        <f t="shared" si="493"/>
        <v>0.40669064872382277</v>
      </c>
    </row>
    <row r="7876" spans="1:4">
      <c r="A7876" s="7">
        <f t="shared" si="491"/>
        <v>3934.5</v>
      </c>
      <c r="B7876" s="4">
        <f t="shared" si="490"/>
        <v>0.84105598611978949</v>
      </c>
      <c r="C7876" s="4">
        <f t="shared" si="492"/>
        <v>47.177510498363119</v>
      </c>
      <c r="D7876" s="34">
        <f t="shared" si="493"/>
        <v>0.40682612962046172</v>
      </c>
    </row>
    <row r="7877" spans="1:4">
      <c r="A7877" s="7">
        <f t="shared" si="491"/>
        <v>3935</v>
      </c>
      <c r="B7877" s="4">
        <f t="shared" si="490"/>
        <v>0.84119878856269881</v>
      </c>
      <c r="C7877" s="4">
        <f t="shared" si="492"/>
        <v>47.201240151027896</v>
      </c>
      <c r="D7877" s="34">
        <f t="shared" si="493"/>
        <v>0.40696165988581023</v>
      </c>
    </row>
    <row r="7878" spans="1:4">
      <c r="A7878" s="7">
        <f t="shared" si="491"/>
        <v>3935.5</v>
      </c>
      <c r="B7878" s="4">
        <f t="shared" si="490"/>
        <v>0.84134160208215181</v>
      </c>
      <c r="C7878" s="4">
        <f t="shared" si="492"/>
        <v>47.224981491644314</v>
      </c>
      <c r="D7878" s="34">
        <f t="shared" si="493"/>
        <v>0.40709723953856336</v>
      </c>
    </row>
    <row r="7879" spans="1:4">
      <c r="A7879" s="7">
        <f t="shared" si="491"/>
        <v>3936</v>
      </c>
      <c r="B7879" s="4">
        <f t="shared" si="490"/>
        <v>0.84148442667900802</v>
      </c>
      <c r="C7879" s="4">
        <f t="shared" si="492"/>
        <v>47.248734525969354</v>
      </c>
      <c r="D7879" s="34">
        <f t="shared" si="493"/>
        <v>0.40723286859742475</v>
      </c>
    </row>
    <row r="7880" spans="1:4">
      <c r="A7880" s="7">
        <f t="shared" si="491"/>
        <v>3936.5</v>
      </c>
      <c r="B7880" s="4">
        <f t="shared" si="490"/>
        <v>0.84162726235412677</v>
      </c>
      <c r="C7880" s="4">
        <f t="shared" si="492"/>
        <v>47.272499259762611</v>
      </c>
      <c r="D7880" s="34">
        <f t="shared" si="493"/>
        <v>0.4073685470811032</v>
      </c>
    </row>
    <row r="7881" spans="1:4">
      <c r="A7881" s="7">
        <f t="shared" si="491"/>
        <v>3937</v>
      </c>
      <c r="B7881" s="4">
        <f t="shared" si="490"/>
        <v>0.84177010910836714</v>
      </c>
      <c r="C7881" s="4">
        <f t="shared" si="492"/>
        <v>47.296275698786644</v>
      </c>
      <c r="D7881" s="34">
        <f t="shared" si="493"/>
        <v>0.40750427500831632</v>
      </c>
    </row>
    <row r="7882" spans="1:4">
      <c r="A7882" s="7">
        <f t="shared" si="491"/>
        <v>3937.5</v>
      </c>
      <c r="B7882" s="4">
        <f t="shared" ref="B7882:B7945" si="494">(EXP($B$3*A7882*10^6))-1</f>
        <v>0.84191296694258844</v>
      </c>
      <c r="C7882" s="4">
        <f t="shared" si="492"/>
        <v>47.320063848806846</v>
      </c>
      <c r="D7882" s="34">
        <f t="shared" si="493"/>
        <v>0.40764005239778861</v>
      </c>
    </row>
    <row r="7883" spans="1:4">
      <c r="A7883" s="7">
        <f t="shared" si="491"/>
        <v>3938</v>
      </c>
      <c r="B7883" s="4">
        <f t="shared" si="494"/>
        <v>0.84205583585765065</v>
      </c>
      <c r="C7883" s="4">
        <f t="shared" si="492"/>
        <v>47.343863715591333</v>
      </c>
      <c r="D7883" s="34">
        <f t="shared" si="493"/>
        <v>0.40777587926825071</v>
      </c>
    </row>
    <row r="7884" spans="1:4">
      <c r="A7884" s="7">
        <f t="shared" si="491"/>
        <v>3938.5</v>
      </c>
      <c r="B7884" s="4">
        <f t="shared" si="494"/>
        <v>0.84219871585441264</v>
      </c>
      <c r="C7884" s="4">
        <f t="shared" si="492"/>
        <v>47.36767530491128</v>
      </c>
      <c r="D7884" s="34">
        <f t="shared" si="493"/>
        <v>0.40791175563844295</v>
      </c>
    </row>
    <row r="7885" spans="1:4">
      <c r="A7885" s="7">
        <f t="shared" si="491"/>
        <v>3939</v>
      </c>
      <c r="B7885" s="4">
        <f t="shared" si="494"/>
        <v>0.84234160693373417</v>
      </c>
      <c r="C7885" s="4">
        <f t="shared" si="492"/>
        <v>47.391498622540503</v>
      </c>
      <c r="D7885" s="34">
        <f t="shared" si="493"/>
        <v>0.40804768152711068</v>
      </c>
    </row>
    <row r="7886" spans="1:4">
      <c r="A7886" s="7">
        <f t="shared" ref="A7886:A7949" si="495">A7885+0.5</f>
        <v>3939.5</v>
      </c>
      <c r="B7886" s="4">
        <f t="shared" si="494"/>
        <v>0.84248450909647477</v>
      </c>
      <c r="C7886" s="4">
        <f t="shared" ref="C7886:C7949" si="496">(EXP($B$4*A7886*10^6))-1</f>
        <v>47.415333674255749</v>
      </c>
      <c r="D7886" s="34">
        <f t="shared" ref="D7886:D7949" si="497">(1/137.88)*(C7886/B7886)</f>
        <v>0.40818365695300751</v>
      </c>
    </row>
    <row r="7887" spans="1:4">
      <c r="A7887" s="7">
        <f t="shared" si="495"/>
        <v>3940</v>
      </c>
      <c r="B7887" s="4">
        <f t="shared" si="494"/>
        <v>0.84262742234349419</v>
      </c>
      <c r="C7887" s="4">
        <f t="shared" si="496"/>
        <v>47.439180465836571</v>
      </c>
      <c r="D7887" s="34">
        <f t="shared" si="497"/>
        <v>0.40831968193489393</v>
      </c>
    </row>
    <row r="7888" spans="1:4">
      <c r="A7888" s="7">
        <f t="shared" si="495"/>
        <v>3940.5</v>
      </c>
      <c r="B7888" s="4">
        <f t="shared" si="494"/>
        <v>0.8427703466756522</v>
      </c>
      <c r="C7888" s="4">
        <f t="shared" si="496"/>
        <v>47.463039003065454</v>
      </c>
      <c r="D7888" s="34">
        <f t="shared" si="497"/>
        <v>0.40845575649153837</v>
      </c>
    </row>
    <row r="7889" spans="1:4">
      <c r="A7889" s="7">
        <f t="shared" si="495"/>
        <v>3941</v>
      </c>
      <c r="B7889" s="4">
        <f t="shared" si="494"/>
        <v>0.84291328209380878</v>
      </c>
      <c r="C7889" s="4">
        <f t="shared" si="496"/>
        <v>47.486909291727663</v>
      </c>
      <c r="D7889" s="34">
        <f t="shared" si="497"/>
        <v>0.40859188064171592</v>
      </c>
    </row>
    <row r="7890" spans="1:4">
      <c r="A7890" s="7">
        <f t="shared" si="495"/>
        <v>3941.5</v>
      </c>
      <c r="B7890" s="4">
        <f t="shared" si="494"/>
        <v>0.8430562285988239</v>
      </c>
      <c r="C7890" s="4">
        <f t="shared" si="496"/>
        <v>47.510791337611288</v>
      </c>
      <c r="D7890" s="34">
        <f t="shared" si="497"/>
        <v>0.40872805440420884</v>
      </c>
    </row>
    <row r="7891" spans="1:4">
      <c r="A7891" s="7">
        <f t="shared" si="495"/>
        <v>3942</v>
      </c>
      <c r="B7891" s="4">
        <f t="shared" si="494"/>
        <v>0.84319918619155687</v>
      </c>
      <c r="C7891" s="4">
        <f t="shared" si="496"/>
        <v>47.534685146507293</v>
      </c>
      <c r="D7891" s="34">
        <f t="shared" si="497"/>
        <v>0.4088642777978071</v>
      </c>
    </row>
    <row r="7892" spans="1:4">
      <c r="A7892" s="7">
        <f t="shared" si="495"/>
        <v>3942.5</v>
      </c>
      <c r="B7892" s="4">
        <f t="shared" si="494"/>
        <v>0.84334215487286834</v>
      </c>
      <c r="C7892" s="4">
        <f t="shared" si="496"/>
        <v>47.558590724209559</v>
      </c>
      <c r="D7892" s="34">
        <f t="shared" si="497"/>
        <v>0.40900055084130804</v>
      </c>
    </row>
    <row r="7893" spans="1:4">
      <c r="A7893" s="7">
        <f t="shared" si="495"/>
        <v>3943</v>
      </c>
      <c r="B7893" s="4">
        <f t="shared" si="494"/>
        <v>0.8434851346436183</v>
      </c>
      <c r="C7893" s="4">
        <f t="shared" si="496"/>
        <v>47.582508076514735</v>
      </c>
      <c r="D7893" s="34">
        <f t="shared" si="497"/>
        <v>0.4091368735535158</v>
      </c>
    </row>
    <row r="7894" spans="1:4">
      <c r="A7894" s="7">
        <f t="shared" si="495"/>
        <v>3943.5</v>
      </c>
      <c r="B7894" s="4">
        <f t="shared" si="494"/>
        <v>0.8436281255046667</v>
      </c>
      <c r="C7894" s="4">
        <f t="shared" si="496"/>
        <v>47.606437209222392</v>
      </c>
      <c r="D7894" s="34">
        <f t="shared" si="497"/>
        <v>0.40927324595324249</v>
      </c>
    </row>
    <row r="7895" spans="1:4">
      <c r="A7895" s="7">
        <f t="shared" si="495"/>
        <v>3944</v>
      </c>
      <c r="B7895" s="4">
        <f t="shared" si="494"/>
        <v>0.84377112745687399</v>
      </c>
      <c r="C7895" s="4">
        <f t="shared" si="496"/>
        <v>47.630378128134872</v>
      </c>
      <c r="D7895" s="34">
        <f t="shared" si="497"/>
        <v>0.40940966805930651</v>
      </c>
    </row>
    <row r="7896" spans="1:4">
      <c r="A7896" s="7">
        <f t="shared" si="495"/>
        <v>3944.5</v>
      </c>
      <c r="B7896" s="4">
        <f t="shared" si="494"/>
        <v>0.84391414050110014</v>
      </c>
      <c r="C7896" s="4">
        <f t="shared" si="496"/>
        <v>47.654330839057423</v>
      </c>
      <c r="D7896" s="34">
        <f t="shared" si="497"/>
        <v>0.40954613989053434</v>
      </c>
    </row>
    <row r="7897" spans="1:4">
      <c r="A7897" s="7">
        <f t="shared" si="495"/>
        <v>3945</v>
      </c>
      <c r="B7897" s="4">
        <f t="shared" si="494"/>
        <v>0.84405716463820601</v>
      </c>
      <c r="C7897" s="4">
        <f t="shared" si="496"/>
        <v>47.678295347798212</v>
      </c>
      <c r="D7897" s="34">
        <f t="shared" si="497"/>
        <v>0.40968266146575977</v>
      </c>
    </row>
    <row r="7898" spans="1:4">
      <c r="A7898" s="7">
        <f t="shared" si="495"/>
        <v>3945.5</v>
      </c>
      <c r="B7898" s="4">
        <f t="shared" si="494"/>
        <v>0.84420019986905159</v>
      </c>
      <c r="C7898" s="4">
        <f t="shared" si="496"/>
        <v>47.702271660168172</v>
      </c>
      <c r="D7898" s="34">
        <f t="shared" si="497"/>
        <v>0.4098192328038236</v>
      </c>
    </row>
    <row r="7899" spans="1:4">
      <c r="A7899" s="7">
        <f t="shared" si="495"/>
        <v>3946</v>
      </c>
      <c r="B7899" s="4">
        <f t="shared" si="494"/>
        <v>0.84434324619449752</v>
      </c>
      <c r="C7899" s="4">
        <f t="shared" si="496"/>
        <v>47.72625978198117</v>
      </c>
      <c r="D7899" s="34">
        <f t="shared" si="497"/>
        <v>0.4099558539235742</v>
      </c>
    </row>
    <row r="7900" spans="1:4">
      <c r="A7900" s="7">
        <f t="shared" si="495"/>
        <v>3946.5</v>
      </c>
      <c r="B7900" s="4">
        <f t="shared" si="494"/>
        <v>0.84448630361540444</v>
      </c>
      <c r="C7900" s="4">
        <f t="shared" si="496"/>
        <v>47.750259719053815</v>
      </c>
      <c r="D7900" s="34">
        <f t="shared" si="497"/>
        <v>0.41009252484386632</v>
      </c>
    </row>
    <row r="7901" spans="1:4">
      <c r="A7901" s="7">
        <f t="shared" si="495"/>
        <v>3947</v>
      </c>
      <c r="B7901" s="4">
        <f t="shared" si="494"/>
        <v>0.84462937213263256</v>
      </c>
      <c r="C7901" s="4">
        <f t="shared" si="496"/>
        <v>47.774271477205794</v>
      </c>
      <c r="D7901" s="34">
        <f t="shared" si="497"/>
        <v>0.41022924558356411</v>
      </c>
    </row>
    <row r="7902" spans="1:4">
      <c r="A7902" s="7">
        <f t="shared" si="495"/>
        <v>3947.5</v>
      </c>
      <c r="B7902" s="4">
        <f t="shared" si="494"/>
        <v>0.84477245174704318</v>
      </c>
      <c r="C7902" s="4">
        <f t="shared" si="496"/>
        <v>47.798295062259449</v>
      </c>
      <c r="D7902" s="34">
        <f t="shared" si="497"/>
        <v>0.41036601616153656</v>
      </c>
    </row>
    <row r="7903" spans="1:4">
      <c r="A7903" s="7">
        <f t="shared" si="495"/>
        <v>3948</v>
      </c>
      <c r="B7903" s="4">
        <f t="shared" si="494"/>
        <v>0.84491554245949718</v>
      </c>
      <c r="C7903" s="4">
        <f t="shared" si="496"/>
        <v>47.822330480040122</v>
      </c>
      <c r="D7903" s="34">
        <f t="shared" si="497"/>
        <v>0.41050283659666159</v>
      </c>
    </row>
    <row r="7904" spans="1:4">
      <c r="A7904" s="7">
        <f t="shared" si="495"/>
        <v>3948.5</v>
      </c>
      <c r="B7904" s="4">
        <f t="shared" si="494"/>
        <v>0.84505864427085431</v>
      </c>
      <c r="C7904" s="4">
        <f t="shared" si="496"/>
        <v>47.846377736375899</v>
      </c>
      <c r="D7904" s="34">
        <f t="shared" si="497"/>
        <v>0.41063970690782375</v>
      </c>
    </row>
    <row r="7905" spans="1:4">
      <c r="A7905" s="7">
        <f t="shared" si="495"/>
        <v>3949</v>
      </c>
      <c r="B7905" s="4">
        <f t="shared" si="494"/>
        <v>0.84520175718197654</v>
      </c>
      <c r="C7905" s="4">
        <f t="shared" si="496"/>
        <v>47.870436837097913</v>
      </c>
      <c r="D7905" s="34">
        <f t="shared" si="497"/>
        <v>0.41077662711391544</v>
      </c>
    </row>
    <row r="7906" spans="1:4">
      <c r="A7906" s="7">
        <f t="shared" si="495"/>
        <v>3949.5</v>
      </c>
      <c r="B7906" s="4">
        <f t="shared" si="494"/>
        <v>0.84534488119372431</v>
      </c>
      <c r="C7906" s="4">
        <f t="shared" si="496"/>
        <v>47.894507788040052</v>
      </c>
      <c r="D7906" s="34">
        <f t="shared" si="497"/>
        <v>0.41091359723383625</v>
      </c>
    </row>
    <row r="7907" spans="1:4">
      <c r="A7907" s="7">
        <f t="shared" si="495"/>
        <v>3950</v>
      </c>
      <c r="B7907" s="4">
        <f t="shared" si="494"/>
        <v>0.84548801630695847</v>
      </c>
      <c r="C7907" s="4">
        <f t="shared" si="496"/>
        <v>47.918590595039056</v>
      </c>
      <c r="D7907" s="34">
        <f t="shared" si="497"/>
        <v>0.41105061728649256</v>
      </c>
    </row>
    <row r="7908" spans="1:4">
      <c r="A7908" s="7">
        <f t="shared" si="495"/>
        <v>3950.5</v>
      </c>
      <c r="B7908" s="4">
        <f t="shared" si="494"/>
        <v>0.84563116252254078</v>
      </c>
      <c r="C7908" s="4">
        <f t="shared" si="496"/>
        <v>47.942685263934628</v>
      </c>
      <c r="D7908" s="34">
        <f t="shared" si="497"/>
        <v>0.41118768729079858</v>
      </c>
    </row>
    <row r="7909" spans="1:4">
      <c r="A7909" s="7">
        <f t="shared" si="495"/>
        <v>3951</v>
      </c>
      <c r="B7909" s="4">
        <f t="shared" si="494"/>
        <v>0.84577431984133189</v>
      </c>
      <c r="C7909" s="4">
        <f t="shared" si="496"/>
        <v>47.966791800569219</v>
      </c>
      <c r="D7909" s="34">
        <f t="shared" si="497"/>
        <v>0.41132480726567527</v>
      </c>
    </row>
    <row r="7910" spans="1:4">
      <c r="A7910" s="7">
        <f t="shared" si="495"/>
        <v>3951.5</v>
      </c>
      <c r="B7910" s="4">
        <f t="shared" si="494"/>
        <v>0.84591748826419333</v>
      </c>
      <c r="C7910" s="4">
        <f t="shared" si="496"/>
        <v>47.990910210788329</v>
      </c>
      <c r="D7910" s="34">
        <f t="shared" si="497"/>
        <v>0.41146197723005212</v>
      </c>
    </row>
    <row r="7911" spans="1:4">
      <c r="A7911" s="7">
        <f t="shared" si="495"/>
        <v>3952</v>
      </c>
      <c r="B7911" s="4">
        <f t="shared" si="494"/>
        <v>0.84606066779198619</v>
      </c>
      <c r="C7911" s="4">
        <f t="shared" si="496"/>
        <v>48.015040500440243</v>
      </c>
      <c r="D7911" s="34">
        <f t="shared" si="497"/>
        <v>0.4115991972028652</v>
      </c>
    </row>
    <row r="7912" spans="1:4">
      <c r="A7912" s="7">
        <f t="shared" si="495"/>
        <v>3952.5</v>
      </c>
      <c r="B7912" s="4">
        <f t="shared" si="494"/>
        <v>0.84620385842557178</v>
      </c>
      <c r="C7912" s="4">
        <f t="shared" si="496"/>
        <v>48.039182675376082</v>
      </c>
      <c r="D7912" s="34">
        <f t="shared" si="497"/>
        <v>0.41173646720305762</v>
      </c>
    </row>
    <row r="7913" spans="1:4">
      <c r="A7913" s="7">
        <f t="shared" si="495"/>
        <v>3953</v>
      </c>
      <c r="B7913" s="4">
        <f t="shared" si="494"/>
        <v>0.84634706016581163</v>
      </c>
      <c r="C7913" s="4">
        <f t="shared" si="496"/>
        <v>48.063336741449902</v>
      </c>
      <c r="D7913" s="34">
        <f t="shared" si="497"/>
        <v>0.41187378724958007</v>
      </c>
    </row>
    <row r="7914" spans="1:4">
      <c r="A7914" s="7">
        <f t="shared" si="495"/>
        <v>3953.5</v>
      </c>
      <c r="B7914" s="4">
        <f t="shared" si="494"/>
        <v>0.84649027301356705</v>
      </c>
      <c r="C7914" s="4">
        <f t="shared" si="496"/>
        <v>48.08750270451867</v>
      </c>
      <c r="D7914" s="34">
        <f t="shared" si="497"/>
        <v>0.41201115736139121</v>
      </c>
    </row>
    <row r="7915" spans="1:4">
      <c r="A7915" s="7">
        <f t="shared" si="495"/>
        <v>3954</v>
      </c>
      <c r="B7915" s="4">
        <f t="shared" si="494"/>
        <v>0.84663349696969981</v>
      </c>
      <c r="C7915" s="4">
        <f t="shared" si="496"/>
        <v>48.111680570442225</v>
      </c>
      <c r="D7915" s="34">
        <f t="shared" si="497"/>
        <v>0.41214857755745649</v>
      </c>
    </row>
    <row r="7916" spans="1:4">
      <c r="A7916" s="7">
        <f t="shared" si="495"/>
        <v>3954.5</v>
      </c>
      <c r="B7916" s="4">
        <f t="shared" si="494"/>
        <v>0.84677673203507187</v>
      </c>
      <c r="C7916" s="4">
        <f t="shared" si="496"/>
        <v>48.135870345083212</v>
      </c>
      <c r="D7916" s="34">
        <f t="shared" si="497"/>
        <v>0.41228604785674811</v>
      </c>
    </row>
    <row r="7917" spans="1:4">
      <c r="A7917" s="7">
        <f t="shared" si="495"/>
        <v>3955</v>
      </c>
      <c r="B7917" s="4">
        <f t="shared" si="494"/>
        <v>0.8469199782105441</v>
      </c>
      <c r="C7917" s="4">
        <f t="shared" si="496"/>
        <v>48.160072034307262</v>
      </c>
      <c r="D7917" s="34">
        <f t="shared" si="497"/>
        <v>0.41242356827824694</v>
      </c>
    </row>
    <row r="7918" spans="1:4">
      <c r="A7918" s="7">
        <f t="shared" si="495"/>
        <v>3955.5</v>
      </c>
      <c r="B7918" s="4">
        <f t="shared" si="494"/>
        <v>0.84706323549697893</v>
      </c>
      <c r="C7918" s="4">
        <f t="shared" si="496"/>
        <v>48.184285643982825</v>
      </c>
      <c r="D7918" s="34">
        <f t="shared" si="497"/>
        <v>0.41256113884094009</v>
      </c>
    </row>
    <row r="7919" spans="1:4">
      <c r="A7919" s="7">
        <f t="shared" si="495"/>
        <v>3956</v>
      </c>
      <c r="B7919" s="4">
        <f t="shared" si="494"/>
        <v>0.84720650389523788</v>
      </c>
      <c r="C7919" s="4">
        <f t="shared" si="496"/>
        <v>48.208511179981322</v>
      </c>
      <c r="D7919" s="34">
        <f t="shared" si="497"/>
        <v>0.41269875956382296</v>
      </c>
    </row>
    <row r="7920" spans="1:4">
      <c r="A7920" s="7">
        <f t="shared" si="495"/>
        <v>3956.5</v>
      </c>
      <c r="B7920" s="4">
        <f t="shared" si="494"/>
        <v>0.84734978340618294</v>
      </c>
      <c r="C7920" s="4">
        <f t="shared" si="496"/>
        <v>48.232748648177022</v>
      </c>
      <c r="D7920" s="34">
        <f t="shared" si="497"/>
        <v>0.41283643046589785</v>
      </c>
    </row>
    <row r="7921" spans="1:4">
      <c r="A7921" s="7">
        <f t="shared" si="495"/>
        <v>3957</v>
      </c>
      <c r="B7921" s="4">
        <f t="shared" si="494"/>
        <v>0.84749307403067609</v>
      </c>
      <c r="C7921" s="4">
        <f t="shared" si="496"/>
        <v>48.256998054447038</v>
      </c>
      <c r="D7921" s="34">
        <f t="shared" si="497"/>
        <v>0.41297415156617417</v>
      </c>
    </row>
    <row r="7922" spans="1:4">
      <c r="A7922" s="7">
        <f t="shared" si="495"/>
        <v>3957.5</v>
      </c>
      <c r="B7922" s="4">
        <f t="shared" si="494"/>
        <v>0.84763637576957929</v>
      </c>
      <c r="C7922" s="4">
        <f t="shared" si="496"/>
        <v>48.281259404671424</v>
      </c>
      <c r="D7922" s="34">
        <f t="shared" si="497"/>
        <v>0.41311192288366883</v>
      </c>
    </row>
    <row r="7923" spans="1:4">
      <c r="A7923" s="7">
        <f t="shared" si="495"/>
        <v>3958</v>
      </c>
      <c r="B7923" s="4">
        <f t="shared" si="494"/>
        <v>0.84777968862375475</v>
      </c>
      <c r="C7923" s="4">
        <f t="shared" si="496"/>
        <v>48.305532704733174</v>
      </c>
      <c r="D7923" s="34">
        <f t="shared" si="497"/>
        <v>0.41324974443740664</v>
      </c>
    </row>
    <row r="7924" spans="1:4">
      <c r="A7924" s="7">
        <f t="shared" si="495"/>
        <v>3958.5</v>
      </c>
      <c r="B7924" s="4">
        <f t="shared" si="494"/>
        <v>0.84792301259406444</v>
      </c>
      <c r="C7924" s="4">
        <f t="shared" si="496"/>
        <v>48.329817960518113</v>
      </c>
      <c r="D7924" s="34">
        <f t="shared" si="497"/>
        <v>0.4133876162464194</v>
      </c>
    </row>
    <row r="7925" spans="1:4">
      <c r="A7925" s="7">
        <f t="shared" si="495"/>
        <v>3959</v>
      </c>
      <c r="B7925" s="4">
        <f t="shared" si="494"/>
        <v>0.84806634768137079</v>
      </c>
      <c r="C7925" s="4">
        <f t="shared" si="496"/>
        <v>48.354115177915013</v>
      </c>
      <c r="D7925" s="34">
        <f t="shared" si="497"/>
        <v>0.41352553832974631</v>
      </c>
    </row>
    <row r="7926" spans="1:4">
      <c r="A7926" s="7">
        <f t="shared" si="495"/>
        <v>3959.5</v>
      </c>
      <c r="B7926" s="4">
        <f t="shared" si="494"/>
        <v>0.848209693886536</v>
      </c>
      <c r="C7926" s="4">
        <f t="shared" si="496"/>
        <v>48.37842436281543</v>
      </c>
      <c r="D7926" s="34">
        <f t="shared" si="497"/>
        <v>0.41366351070643326</v>
      </c>
    </row>
    <row r="7927" spans="1:4">
      <c r="A7927" s="7">
        <f t="shared" si="495"/>
        <v>3960</v>
      </c>
      <c r="B7927" s="4">
        <f t="shared" si="494"/>
        <v>0.84835305121042226</v>
      </c>
      <c r="C7927" s="4">
        <f t="shared" si="496"/>
        <v>48.402745521114049</v>
      </c>
      <c r="D7927" s="34">
        <f t="shared" si="497"/>
        <v>0.41380153339553549</v>
      </c>
    </row>
    <row r="7928" spans="1:4">
      <c r="A7928" s="7">
        <f t="shared" si="495"/>
        <v>3960.5</v>
      </c>
      <c r="B7928" s="4">
        <f t="shared" si="494"/>
        <v>0.84849641965389244</v>
      </c>
      <c r="C7928" s="4">
        <f t="shared" si="496"/>
        <v>48.427078658708226</v>
      </c>
      <c r="D7928" s="34">
        <f t="shared" si="497"/>
        <v>0.41393960641611333</v>
      </c>
    </row>
    <row r="7929" spans="1:4">
      <c r="A7929" s="7">
        <f t="shared" si="495"/>
        <v>3961</v>
      </c>
      <c r="B7929" s="4">
        <f t="shared" si="494"/>
        <v>0.84863979921780897</v>
      </c>
      <c r="C7929" s="4">
        <f t="shared" si="496"/>
        <v>48.451423781498349</v>
      </c>
      <c r="D7929" s="34">
        <f t="shared" si="497"/>
        <v>0.41407772978723578</v>
      </c>
    </row>
    <row r="7930" spans="1:4">
      <c r="A7930" s="7">
        <f t="shared" si="495"/>
        <v>3961.5</v>
      </c>
      <c r="B7930" s="4">
        <f t="shared" si="494"/>
        <v>0.84878318990303359</v>
      </c>
      <c r="C7930" s="4">
        <f t="shared" si="496"/>
        <v>48.475780895387693</v>
      </c>
      <c r="D7930" s="34">
        <f t="shared" si="497"/>
        <v>0.41421590352797949</v>
      </c>
    </row>
    <row r="7931" spans="1:4">
      <c r="A7931" s="7">
        <f t="shared" si="495"/>
        <v>3962</v>
      </c>
      <c r="B7931" s="4">
        <f t="shared" si="494"/>
        <v>0.84892659171043006</v>
      </c>
      <c r="C7931" s="4">
        <f t="shared" si="496"/>
        <v>48.500150006282361</v>
      </c>
      <c r="D7931" s="34">
        <f t="shared" si="497"/>
        <v>0.41435412765742691</v>
      </c>
    </row>
    <row r="7932" spans="1:4">
      <c r="A7932" s="7">
        <f t="shared" si="495"/>
        <v>3962.5</v>
      </c>
      <c r="B7932" s="4">
        <f t="shared" si="494"/>
        <v>0.84907000464086035</v>
      </c>
      <c r="C7932" s="4">
        <f t="shared" si="496"/>
        <v>48.524531120091545</v>
      </c>
      <c r="D7932" s="34">
        <f t="shared" si="497"/>
        <v>0.41449240219467032</v>
      </c>
    </row>
    <row r="7933" spans="1:4">
      <c r="A7933" s="7">
        <f t="shared" si="495"/>
        <v>3963</v>
      </c>
      <c r="B7933" s="4">
        <f t="shared" si="494"/>
        <v>0.84921342869518734</v>
      </c>
      <c r="C7933" s="4">
        <f t="shared" si="496"/>
        <v>48.548924242727153</v>
      </c>
      <c r="D7933" s="34">
        <f t="shared" si="497"/>
        <v>0.41463072715880728</v>
      </c>
    </row>
    <row r="7934" spans="1:4">
      <c r="A7934" s="7">
        <f t="shared" si="495"/>
        <v>3963.5</v>
      </c>
      <c r="B7934" s="4">
        <f t="shared" si="494"/>
        <v>0.84935686387427412</v>
      </c>
      <c r="C7934" s="4">
        <f t="shared" si="496"/>
        <v>48.573329380104113</v>
      </c>
      <c r="D7934" s="34">
        <f t="shared" si="497"/>
        <v>0.41476910256894362</v>
      </c>
    </row>
    <row r="7935" spans="1:4">
      <c r="A7935" s="7">
        <f t="shared" si="495"/>
        <v>3964</v>
      </c>
      <c r="B7935" s="4">
        <f t="shared" si="494"/>
        <v>0.84950031017898353</v>
      </c>
      <c r="C7935" s="4">
        <f t="shared" si="496"/>
        <v>48.597746538140221</v>
      </c>
      <c r="D7935" s="34">
        <f t="shared" si="497"/>
        <v>0.41490752844419243</v>
      </c>
    </row>
    <row r="7936" spans="1:4">
      <c r="A7936" s="7">
        <f t="shared" si="495"/>
        <v>3964.5</v>
      </c>
      <c r="B7936" s="4">
        <f t="shared" si="494"/>
        <v>0.84964376761017868</v>
      </c>
      <c r="C7936" s="4">
        <f t="shared" si="496"/>
        <v>48.622175722756246</v>
      </c>
      <c r="D7936" s="34">
        <f t="shared" si="497"/>
        <v>0.4150460048036746</v>
      </c>
    </row>
    <row r="7937" spans="1:4">
      <c r="A7937" s="7">
        <f t="shared" si="495"/>
        <v>3965</v>
      </c>
      <c r="B7937" s="4">
        <f t="shared" si="494"/>
        <v>0.84978723616872176</v>
      </c>
      <c r="C7937" s="4">
        <f t="shared" si="496"/>
        <v>48.646616939875834</v>
      </c>
      <c r="D7937" s="34">
        <f t="shared" si="497"/>
        <v>0.41518453166651842</v>
      </c>
    </row>
    <row r="7938" spans="1:4">
      <c r="A7938" s="7">
        <f t="shared" si="495"/>
        <v>3965.5</v>
      </c>
      <c r="B7938" s="4">
        <f t="shared" si="494"/>
        <v>0.84993071585547697</v>
      </c>
      <c r="C7938" s="4">
        <f t="shared" si="496"/>
        <v>48.671070195425514</v>
      </c>
      <c r="D7938" s="34">
        <f t="shared" si="497"/>
        <v>0.41532310905185854</v>
      </c>
    </row>
    <row r="7939" spans="1:4">
      <c r="A7939" s="7">
        <f t="shared" si="495"/>
        <v>3966</v>
      </c>
      <c r="B7939" s="4">
        <f t="shared" si="494"/>
        <v>0.85007420667130673</v>
      </c>
      <c r="C7939" s="4">
        <f t="shared" si="496"/>
        <v>48.695535495334759</v>
      </c>
      <c r="D7939" s="34">
        <f t="shared" si="497"/>
        <v>0.41546173697883815</v>
      </c>
    </row>
    <row r="7940" spans="1:4">
      <c r="A7940" s="7">
        <f t="shared" si="495"/>
        <v>3966.5</v>
      </c>
      <c r="B7940" s="4">
        <f t="shared" si="494"/>
        <v>0.85021770861707435</v>
      </c>
      <c r="C7940" s="4">
        <f t="shared" si="496"/>
        <v>48.720012845536026</v>
      </c>
      <c r="D7940" s="34">
        <f t="shared" si="497"/>
        <v>0.41560041546660775</v>
      </c>
    </row>
    <row r="7941" spans="1:4">
      <c r="A7941" s="7">
        <f t="shared" si="495"/>
        <v>3967</v>
      </c>
      <c r="B7941" s="4">
        <f t="shared" si="494"/>
        <v>0.85036122169364359</v>
      </c>
      <c r="C7941" s="4">
        <f t="shared" si="496"/>
        <v>48.744502251964619</v>
      </c>
      <c r="D7941" s="34">
        <f t="shared" si="497"/>
        <v>0.41573914453432487</v>
      </c>
    </row>
    <row r="7942" spans="1:4">
      <c r="A7942" s="7">
        <f t="shared" si="495"/>
        <v>3967.5</v>
      </c>
      <c r="B7942" s="4">
        <f t="shared" si="494"/>
        <v>0.85050474590187775</v>
      </c>
      <c r="C7942" s="4">
        <f t="shared" si="496"/>
        <v>48.7690037205588</v>
      </c>
      <c r="D7942" s="34">
        <f t="shared" si="497"/>
        <v>0.41587792420115466</v>
      </c>
    </row>
    <row r="7943" spans="1:4">
      <c r="A7943" s="7">
        <f t="shared" si="495"/>
        <v>3968</v>
      </c>
      <c r="B7943" s="4">
        <f t="shared" si="494"/>
        <v>0.85064828124263947</v>
      </c>
      <c r="C7943" s="4">
        <f t="shared" si="496"/>
        <v>48.793517257259715</v>
      </c>
      <c r="D7943" s="34">
        <f t="shared" si="497"/>
        <v>0.41601675448626985</v>
      </c>
    </row>
    <row r="7944" spans="1:4">
      <c r="A7944" s="7">
        <f t="shared" si="495"/>
        <v>3968.5</v>
      </c>
      <c r="B7944" s="4">
        <f t="shared" si="494"/>
        <v>0.85079182771679318</v>
      </c>
      <c r="C7944" s="4">
        <f t="shared" si="496"/>
        <v>48.818042868011446</v>
      </c>
      <c r="D7944" s="34">
        <f t="shared" si="497"/>
        <v>0.41615563540884981</v>
      </c>
    </row>
    <row r="7945" spans="1:4">
      <c r="A7945" s="7">
        <f t="shared" si="495"/>
        <v>3969</v>
      </c>
      <c r="B7945" s="4">
        <f t="shared" si="494"/>
        <v>0.85093538532520197</v>
      </c>
      <c r="C7945" s="4">
        <f t="shared" si="496"/>
        <v>48.842580558761085</v>
      </c>
      <c r="D7945" s="34">
        <f t="shared" si="497"/>
        <v>0.41629456698808281</v>
      </c>
    </row>
    <row r="7946" spans="1:4">
      <c r="A7946" s="7">
        <f t="shared" si="495"/>
        <v>3969.5</v>
      </c>
      <c r="B7946" s="4">
        <f t="shared" ref="B7946:B8009" si="498">(EXP($B$3*A7946*10^6))-1</f>
        <v>0.85107895406872958</v>
      </c>
      <c r="C7946" s="4">
        <f t="shared" si="496"/>
        <v>48.867130335458555</v>
      </c>
      <c r="D7946" s="34">
        <f t="shared" si="497"/>
        <v>0.41643354924316334</v>
      </c>
    </row>
    <row r="7947" spans="1:4">
      <c r="A7947" s="7">
        <f t="shared" si="495"/>
        <v>3970</v>
      </c>
      <c r="B7947" s="4">
        <f t="shared" si="498"/>
        <v>0.85122253394823977</v>
      </c>
      <c r="C7947" s="4">
        <f t="shared" si="496"/>
        <v>48.891692204056767</v>
      </c>
      <c r="D7947" s="34">
        <f t="shared" si="497"/>
        <v>0.41657258219329402</v>
      </c>
    </row>
    <row r="7948" spans="1:4">
      <c r="A7948" s="7">
        <f t="shared" si="495"/>
        <v>3970.5</v>
      </c>
      <c r="B7948" s="4">
        <f t="shared" si="498"/>
        <v>0.85136612496459629</v>
      </c>
      <c r="C7948" s="4">
        <f t="shared" si="496"/>
        <v>48.916266170511463</v>
      </c>
      <c r="D7948" s="34">
        <f t="shared" si="497"/>
        <v>0.41671166585768388</v>
      </c>
    </row>
    <row r="7949" spans="1:4">
      <c r="A7949" s="7">
        <f t="shared" si="495"/>
        <v>3971</v>
      </c>
      <c r="B7949" s="4">
        <f t="shared" si="498"/>
        <v>0.85150972711866313</v>
      </c>
      <c r="C7949" s="4">
        <f t="shared" si="496"/>
        <v>48.940852240781517</v>
      </c>
      <c r="D7949" s="34">
        <f t="shared" si="497"/>
        <v>0.4168508002555511</v>
      </c>
    </row>
    <row r="7950" spans="1:4">
      <c r="A7950" s="7">
        <f t="shared" ref="A7950:A8013" si="499">A7949+0.5</f>
        <v>3971.5</v>
      </c>
      <c r="B7950" s="4">
        <f t="shared" si="498"/>
        <v>0.85165334041130358</v>
      </c>
      <c r="C7950" s="4">
        <f t="shared" ref="C7950:C8013" si="500">(EXP($B$4*A7950*10^6))-1</f>
        <v>48.965450420828539</v>
      </c>
      <c r="D7950" s="34">
        <f t="shared" ref="D7950:D8013" si="501">(1/137.88)*(C7950/B7950)</f>
        <v>0.41698998540612009</v>
      </c>
    </row>
    <row r="7951" spans="1:4">
      <c r="A7951" s="7">
        <f t="shared" si="499"/>
        <v>3972</v>
      </c>
      <c r="B7951" s="4">
        <f t="shared" si="498"/>
        <v>0.8517969648433823</v>
      </c>
      <c r="C7951" s="4">
        <f t="shared" si="500"/>
        <v>48.990060716617194</v>
      </c>
      <c r="D7951" s="34">
        <f t="shared" si="501"/>
        <v>0.41712922132862301</v>
      </c>
    </row>
    <row r="7952" spans="1:4">
      <c r="A7952" s="7">
        <f t="shared" si="499"/>
        <v>3972.5</v>
      </c>
      <c r="B7952" s="4">
        <f t="shared" si="498"/>
        <v>0.85194060041576303</v>
      </c>
      <c r="C7952" s="4">
        <f t="shared" si="500"/>
        <v>49.014683134115003</v>
      </c>
      <c r="D7952" s="34">
        <f t="shared" si="501"/>
        <v>0.41726850804229909</v>
      </c>
    </row>
    <row r="7953" spans="1:4">
      <c r="A7953" s="7">
        <f t="shared" si="499"/>
        <v>3973</v>
      </c>
      <c r="B7953" s="4">
        <f t="shared" si="498"/>
        <v>0.85208424712930952</v>
      </c>
      <c r="C7953" s="4">
        <f t="shared" si="500"/>
        <v>49.039317679292438</v>
      </c>
      <c r="D7953" s="34">
        <f t="shared" si="501"/>
        <v>0.4174078455663956</v>
      </c>
    </row>
    <row r="7954" spans="1:4">
      <c r="A7954" s="7">
        <f t="shared" si="499"/>
        <v>3973.5</v>
      </c>
      <c r="B7954" s="4">
        <f t="shared" si="498"/>
        <v>0.85222790498488687</v>
      </c>
      <c r="C7954" s="4">
        <f t="shared" si="500"/>
        <v>49.063964358123066</v>
      </c>
      <c r="D7954" s="34">
        <f t="shared" si="501"/>
        <v>0.4175472339201674</v>
      </c>
    </row>
    <row r="7955" spans="1:4">
      <c r="A7955" s="7">
        <f t="shared" si="499"/>
        <v>3974</v>
      </c>
      <c r="B7955" s="4">
        <f t="shared" si="498"/>
        <v>0.85237157398335883</v>
      </c>
      <c r="C7955" s="4">
        <f t="shared" si="500"/>
        <v>49.088623176583184</v>
      </c>
      <c r="D7955" s="34">
        <f t="shared" si="501"/>
        <v>0.41768667312287622</v>
      </c>
    </row>
    <row r="7956" spans="1:4">
      <c r="A7956" s="7">
        <f t="shared" si="499"/>
        <v>3974.5</v>
      </c>
      <c r="B7956" s="4">
        <f t="shared" si="498"/>
        <v>0.85251525412558915</v>
      </c>
      <c r="C7956" s="4">
        <f t="shared" si="500"/>
        <v>49.113294140652151</v>
      </c>
      <c r="D7956" s="34">
        <f t="shared" si="501"/>
        <v>0.41782616319379196</v>
      </c>
    </row>
    <row r="7957" spans="1:4">
      <c r="A7957" s="7">
        <f t="shared" si="499"/>
        <v>3975</v>
      </c>
      <c r="B7957" s="4">
        <f t="shared" si="498"/>
        <v>0.85265894541244291</v>
      </c>
      <c r="C7957" s="4">
        <f t="shared" si="500"/>
        <v>49.137977256312162</v>
      </c>
      <c r="D7957" s="34">
        <f t="shared" si="501"/>
        <v>0.41796570415219059</v>
      </c>
    </row>
    <row r="7958" spans="1:4">
      <c r="A7958" s="7">
        <f t="shared" si="499"/>
        <v>3975.5</v>
      </c>
      <c r="B7958" s="4">
        <f t="shared" si="498"/>
        <v>0.85280264784478454</v>
      </c>
      <c r="C7958" s="4">
        <f t="shared" si="500"/>
        <v>49.162672529548551</v>
      </c>
      <c r="D7958" s="34">
        <f t="shared" si="501"/>
        <v>0.41810529601735752</v>
      </c>
    </row>
    <row r="7959" spans="1:4">
      <c r="A7959" s="7">
        <f t="shared" si="499"/>
        <v>3976</v>
      </c>
      <c r="B7959" s="4">
        <f t="shared" si="498"/>
        <v>0.85294636142347824</v>
      </c>
      <c r="C7959" s="4">
        <f t="shared" si="500"/>
        <v>49.187379966349461</v>
      </c>
      <c r="D7959" s="34">
        <f t="shared" si="501"/>
        <v>0.41824493880858465</v>
      </c>
    </row>
    <row r="7960" spans="1:4">
      <c r="A7960" s="7">
        <f t="shared" si="499"/>
        <v>3976.5</v>
      </c>
      <c r="B7960" s="4">
        <f t="shared" si="498"/>
        <v>0.85309008614938842</v>
      </c>
      <c r="C7960" s="4">
        <f t="shared" si="500"/>
        <v>49.212099572705966</v>
      </c>
      <c r="D7960" s="34">
        <f t="shared" si="501"/>
        <v>0.41838463254517111</v>
      </c>
    </row>
    <row r="7961" spans="1:4">
      <c r="A7961" s="7">
        <f t="shared" si="499"/>
        <v>3977</v>
      </c>
      <c r="B7961" s="4">
        <f t="shared" si="498"/>
        <v>0.85323382202338016</v>
      </c>
      <c r="C7961" s="4">
        <f t="shared" si="500"/>
        <v>49.236831354612136</v>
      </c>
      <c r="D7961" s="34">
        <f t="shared" si="501"/>
        <v>0.4185243772464235</v>
      </c>
    </row>
    <row r="7962" spans="1:4">
      <c r="A7962" s="7">
        <f t="shared" si="499"/>
        <v>3977.5</v>
      </c>
      <c r="B7962" s="4">
        <f t="shared" si="498"/>
        <v>0.85337756904631834</v>
      </c>
      <c r="C7962" s="4">
        <f t="shared" si="500"/>
        <v>49.261575318065034</v>
      </c>
      <c r="D7962" s="34">
        <f t="shared" si="501"/>
        <v>0.41866417293165653</v>
      </c>
    </row>
    <row r="7963" spans="1:4">
      <c r="A7963" s="7">
        <f t="shared" si="499"/>
        <v>3978</v>
      </c>
      <c r="B7963" s="4">
        <f t="shared" si="498"/>
        <v>0.85352132721906671</v>
      </c>
      <c r="C7963" s="4">
        <f t="shared" si="500"/>
        <v>49.286331469064642</v>
      </c>
      <c r="D7963" s="34">
        <f t="shared" si="501"/>
        <v>0.41880401962019265</v>
      </c>
    </row>
    <row r="7964" spans="1:4">
      <c r="A7964" s="7">
        <f t="shared" si="499"/>
        <v>3978.5</v>
      </c>
      <c r="B7964" s="4">
        <f t="shared" si="498"/>
        <v>0.85366509654249123</v>
      </c>
      <c r="C7964" s="4">
        <f t="shared" si="500"/>
        <v>49.311099813613836</v>
      </c>
      <c r="D7964" s="34">
        <f t="shared" si="501"/>
        <v>0.41894391733136027</v>
      </c>
    </row>
    <row r="7965" spans="1:4">
      <c r="A7965" s="7">
        <f t="shared" si="499"/>
        <v>3979</v>
      </c>
      <c r="B7965" s="4">
        <f t="shared" si="498"/>
        <v>0.85380887701745634</v>
      </c>
      <c r="C7965" s="4">
        <f t="shared" si="500"/>
        <v>49.335880357718537</v>
      </c>
      <c r="D7965" s="34">
        <f t="shared" si="501"/>
        <v>0.41908386608449666</v>
      </c>
    </row>
    <row r="7966" spans="1:4">
      <c r="A7966" s="7">
        <f t="shared" si="499"/>
        <v>3979.5</v>
      </c>
      <c r="B7966" s="4">
        <f t="shared" si="498"/>
        <v>0.85395266864482666</v>
      </c>
      <c r="C7966" s="4">
        <f t="shared" si="500"/>
        <v>49.360673107387555</v>
      </c>
      <c r="D7966" s="34">
        <f t="shared" si="501"/>
        <v>0.41922386589894622</v>
      </c>
    </row>
    <row r="7967" spans="1:4">
      <c r="A7967" s="7">
        <f t="shared" si="499"/>
        <v>3980</v>
      </c>
      <c r="B7967" s="4">
        <f t="shared" si="498"/>
        <v>0.85409647142546796</v>
      </c>
      <c r="C7967" s="4">
        <f t="shared" si="500"/>
        <v>49.385478068632757</v>
      </c>
      <c r="D7967" s="34">
        <f t="shared" si="501"/>
        <v>0.41936391679406093</v>
      </c>
    </row>
    <row r="7968" spans="1:4">
      <c r="A7968" s="7">
        <f t="shared" si="499"/>
        <v>3980.5</v>
      </c>
      <c r="B7968" s="4">
        <f t="shared" si="498"/>
        <v>0.8542402853602451</v>
      </c>
      <c r="C7968" s="4">
        <f t="shared" si="500"/>
        <v>49.410295247468895</v>
      </c>
      <c r="D7968" s="34">
        <f t="shared" si="501"/>
        <v>0.41950401878920018</v>
      </c>
    </row>
    <row r="7969" spans="1:4">
      <c r="A7969" s="7">
        <f t="shared" si="499"/>
        <v>3981</v>
      </c>
      <c r="B7969" s="4">
        <f t="shared" si="498"/>
        <v>0.85438411045002294</v>
      </c>
      <c r="C7969" s="4">
        <f t="shared" si="500"/>
        <v>49.435124649913654</v>
      </c>
      <c r="D7969" s="34">
        <f t="shared" si="501"/>
        <v>0.41964417190373071</v>
      </c>
    </row>
    <row r="7970" spans="1:4">
      <c r="A7970" s="7">
        <f t="shared" si="499"/>
        <v>3981.5</v>
      </c>
      <c r="B7970" s="4">
        <f t="shared" si="498"/>
        <v>0.85452794669566723</v>
      </c>
      <c r="C7970" s="4">
        <f t="shared" si="500"/>
        <v>49.459966281987711</v>
      </c>
      <c r="D7970" s="34">
        <f t="shared" si="501"/>
        <v>0.41978437615702652</v>
      </c>
    </row>
    <row r="7971" spans="1:4">
      <c r="A7971" s="7">
        <f t="shared" si="499"/>
        <v>3982</v>
      </c>
      <c r="B7971" s="4">
        <f t="shared" si="498"/>
        <v>0.85467179409804261</v>
      </c>
      <c r="C7971" s="4">
        <f t="shared" si="500"/>
        <v>49.484820149714828</v>
      </c>
      <c r="D7971" s="34">
        <f t="shared" si="501"/>
        <v>0.41992463156847082</v>
      </c>
    </row>
    <row r="7972" spans="1:4">
      <c r="A7972" s="7">
        <f t="shared" si="499"/>
        <v>3982.5</v>
      </c>
      <c r="B7972" s="4">
        <f t="shared" si="498"/>
        <v>0.85481565265801507</v>
      </c>
      <c r="C7972" s="4">
        <f t="shared" si="500"/>
        <v>49.509686259121551</v>
      </c>
      <c r="D7972" s="34">
        <f t="shared" si="501"/>
        <v>0.42006493815745199</v>
      </c>
    </row>
    <row r="7973" spans="1:4">
      <c r="A7973" s="7">
        <f t="shared" si="499"/>
        <v>3983</v>
      </c>
      <c r="B7973" s="4">
        <f t="shared" si="498"/>
        <v>0.85495952237644968</v>
      </c>
      <c r="C7973" s="4">
        <f t="shared" si="500"/>
        <v>49.53456461623751</v>
      </c>
      <c r="D7973" s="34">
        <f t="shared" si="501"/>
        <v>0.42020529594336764</v>
      </c>
    </row>
    <row r="7974" spans="1:4">
      <c r="A7974" s="7">
        <f t="shared" si="499"/>
        <v>3983.5</v>
      </c>
      <c r="B7974" s="4">
        <f t="shared" si="498"/>
        <v>0.85510340325421219</v>
      </c>
      <c r="C7974" s="4">
        <f t="shared" si="500"/>
        <v>49.559455227095178</v>
      </c>
      <c r="D7974" s="34">
        <f t="shared" si="501"/>
        <v>0.42034570494562129</v>
      </c>
    </row>
    <row r="7975" spans="1:4">
      <c r="A7975" s="7">
        <f t="shared" si="499"/>
        <v>3984</v>
      </c>
      <c r="B7975" s="4">
        <f t="shared" si="498"/>
        <v>0.85524729529216814</v>
      </c>
      <c r="C7975" s="4">
        <f t="shared" si="500"/>
        <v>49.584358097730231</v>
      </c>
      <c r="D7975" s="34">
        <f t="shared" si="501"/>
        <v>0.42048616518362625</v>
      </c>
    </row>
    <row r="7976" spans="1:4">
      <c r="A7976" s="7">
        <f t="shared" si="499"/>
        <v>3984.5</v>
      </c>
      <c r="B7976" s="4">
        <f t="shared" si="498"/>
        <v>0.85539119849118306</v>
      </c>
      <c r="C7976" s="4">
        <f t="shared" si="500"/>
        <v>49.609273234181082</v>
      </c>
      <c r="D7976" s="34">
        <f t="shared" si="501"/>
        <v>0.42062667667680131</v>
      </c>
    </row>
    <row r="7977" spans="1:4">
      <c r="A7977" s="7">
        <f t="shared" si="499"/>
        <v>3985</v>
      </c>
      <c r="B7977" s="4">
        <f t="shared" si="498"/>
        <v>0.85553511285212269</v>
      </c>
      <c r="C7977" s="4">
        <f t="shared" si="500"/>
        <v>49.63420064248924</v>
      </c>
      <c r="D7977" s="34">
        <f t="shared" si="501"/>
        <v>0.42076723944457384</v>
      </c>
    </row>
    <row r="7978" spans="1:4">
      <c r="A7978" s="7">
        <f t="shared" si="499"/>
        <v>3985.5</v>
      </c>
      <c r="B7978" s="4">
        <f t="shared" si="498"/>
        <v>0.8556790383758528</v>
      </c>
      <c r="C7978" s="4">
        <f t="shared" si="500"/>
        <v>49.659140328699181</v>
      </c>
      <c r="D7978" s="34">
        <f t="shared" si="501"/>
        <v>0.4209078535063786</v>
      </c>
    </row>
    <row r="7979" spans="1:4">
      <c r="A7979" s="7">
        <f t="shared" si="499"/>
        <v>3986</v>
      </c>
      <c r="B7979" s="4">
        <f t="shared" si="498"/>
        <v>0.85582297506323912</v>
      </c>
      <c r="C7979" s="4">
        <f t="shared" si="500"/>
        <v>49.684092298858246</v>
      </c>
      <c r="D7979" s="34">
        <f t="shared" si="501"/>
        <v>0.42104851888165701</v>
      </c>
    </row>
    <row r="7980" spans="1:4">
      <c r="A7980" s="7">
        <f t="shared" si="499"/>
        <v>3986.5</v>
      </c>
      <c r="B7980" s="4">
        <f t="shared" si="498"/>
        <v>0.85596692291514809</v>
      </c>
      <c r="C7980" s="4">
        <f t="shared" si="500"/>
        <v>49.709056559016993</v>
      </c>
      <c r="D7980" s="34">
        <f t="shared" si="501"/>
        <v>0.42118923558985988</v>
      </c>
    </row>
    <row r="7981" spans="1:4">
      <c r="A7981" s="7">
        <f t="shared" si="499"/>
        <v>3987</v>
      </c>
      <c r="B7981" s="4">
        <f t="shared" si="498"/>
        <v>0.85611088193244522</v>
      </c>
      <c r="C7981" s="4">
        <f t="shared" si="500"/>
        <v>49.734033115228712</v>
      </c>
      <c r="D7981" s="34">
        <f t="shared" si="501"/>
        <v>0.42133000365044376</v>
      </c>
    </row>
    <row r="7982" spans="1:4">
      <c r="A7982" s="7">
        <f t="shared" si="499"/>
        <v>3987.5</v>
      </c>
      <c r="B7982" s="4">
        <f t="shared" si="498"/>
        <v>0.8562548521159965</v>
      </c>
      <c r="C7982" s="4">
        <f t="shared" si="500"/>
        <v>49.759021973549814</v>
      </c>
      <c r="D7982" s="34">
        <f t="shared" si="501"/>
        <v>0.42147082308287387</v>
      </c>
    </row>
    <row r="7983" spans="1:4">
      <c r="A7983" s="7">
        <f t="shared" si="499"/>
        <v>3988</v>
      </c>
      <c r="B7983" s="4">
        <f t="shared" si="498"/>
        <v>0.85639883346666834</v>
      </c>
      <c r="C7983" s="4">
        <f t="shared" si="500"/>
        <v>49.784023140039629</v>
      </c>
      <c r="D7983" s="34">
        <f t="shared" si="501"/>
        <v>0.42161169390662206</v>
      </c>
    </row>
    <row r="7984" spans="1:4">
      <c r="A7984" s="7">
        <f t="shared" si="499"/>
        <v>3988.5</v>
      </c>
      <c r="B7984" s="4">
        <f t="shared" si="498"/>
        <v>0.85654282598532694</v>
      </c>
      <c r="C7984" s="4">
        <f t="shared" si="500"/>
        <v>49.809036620760537</v>
      </c>
      <c r="D7984" s="34">
        <f t="shared" si="501"/>
        <v>0.42175261614116877</v>
      </c>
    </row>
    <row r="7985" spans="1:4">
      <c r="A7985" s="7">
        <f t="shared" si="499"/>
        <v>3989</v>
      </c>
      <c r="B7985" s="4">
        <f t="shared" si="498"/>
        <v>0.85668682967283827</v>
      </c>
      <c r="C7985" s="4">
        <f t="shared" si="500"/>
        <v>49.83406242177788</v>
      </c>
      <c r="D7985" s="34">
        <f t="shared" si="501"/>
        <v>0.42189358980600167</v>
      </c>
    </row>
    <row r="7986" spans="1:4">
      <c r="A7986" s="7">
        <f t="shared" si="499"/>
        <v>3989.5</v>
      </c>
      <c r="B7986" s="4">
        <f t="shared" si="498"/>
        <v>0.85683084453006852</v>
      </c>
      <c r="C7986" s="4">
        <f t="shared" si="500"/>
        <v>49.859100549159919</v>
      </c>
      <c r="D7986" s="34">
        <f t="shared" si="501"/>
        <v>0.42203461492061528</v>
      </c>
    </row>
    <row r="7987" spans="1:4">
      <c r="A7987" s="7">
        <f t="shared" si="499"/>
        <v>3990</v>
      </c>
      <c r="B7987" s="4">
        <f t="shared" si="498"/>
        <v>0.85697487055788457</v>
      </c>
      <c r="C7987" s="4">
        <f t="shared" si="500"/>
        <v>49.884151008977966</v>
      </c>
      <c r="D7987" s="34">
        <f t="shared" si="501"/>
        <v>0.42217569150451223</v>
      </c>
    </row>
    <row r="7988" spans="1:4">
      <c r="A7988" s="7">
        <f t="shared" si="499"/>
        <v>3990.5</v>
      </c>
      <c r="B7988" s="4">
        <f t="shared" si="498"/>
        <v>0.85711890775715283</v>
      </c>
      <c r="C7988" s="4">
        <f t="shared" si="500"/>
        <v>49.909213807306358</v>
      </c>
      <c r="D7988" s="34">
        <f t="shared" si="501"/>
        <v>0.42231681957720296</v>
      </c>
    </row>
    <row r="7989" spans="1:4">
      <c r="A7989" s="7">
        <f t="shared" si="499"/>
        <v>3991</v>
      </c>
      <c r="B7989" s="4">
        <f t="shared" si="498"/>
        <v>0.85726295612873926</v>
      </c>
      <c r="C7989" s="4">
        <f t="shared" si="500"/>
        <v>49.934288950222353</v>
      </c>
      <c r="D7989" s="34">
        <f t="shared" si="501"/>
        <v>0.42245799915820531</v>
      </c>
    </row>
    <row r="7990" spans="1:4">
      <c r="A7990" s="7">
        <f t="shared" si="499"/>
        <v>3991.5</v>
      </c>
      <c r="B7990" s="4">
        <f t="shared" si="498"/>
        <v>0.85740701567351119</v>
      </c>
      <c r="C7990" s="4">
        <f t="shared" si="500"/>
        <v>49.959376443806271</v>
      </c>
      <c r="D7990" s="34">
        <f t="shared" si="501"/>
        <v>0.4225992302670446</v>
      </c>
    </row>
    <row r="7991" spans="1:4">
      <c r="A7991" s="7">
        <f t="shared" si="499"/>
        <v>3992</v>
      </c>
      <c r="B7991" s="4">
        <f t="shared" si="498"/>
        <v>0.85755108639233457</v>
      </c>
      <c r="C7991" s="4">
        <f t="shared" si="500"/>
        <v>49.984476294141324</v>
      </c>
      <c r="D7991" s="34">
        <f t="shared" si="501"/>
        <v>0.42274051292325349</v>
      </c>
    </row>
    <row r="7992" spans="1:4">
      <c r="A7992" s="7">
        <f t="shared" si="499"/>
        <v>3992.5</v>
      </c>
      <c r="B7992" s="4">
        <f t="shared" si="498"/>
        <v>0.8576951682860765</v>
      </c>
      <c r="C7992" s="4">
        <f t="shared" si="500"/>
        <v>50.009588507313786</v>
      </c>
      <c r="D7992" s="34">
        <f t="shared" si="501"/>
        <v>0.42288184714637234</v>
      </c>
    </row>
    <row r="7993" spans="1:4">
      <c r="A7993" s="7">
        <f t="shared" si="499"/>
        <v>3993</v>
      </c>
      <c r="B7993" s="4">
        <f t="shared" si="498"/>
        <v>0.85783926135560384</v>
      </c>
      <c r="C7993" s="4">
        <f t="shared" si="500"/>
        <v>50.034713089412982</v>
      </c>
      <c r="D7993" s="34">
        <f t="shared" si="501"/>
        <v>0.42302323295594962</v>
      </c>
    </row>
    <row r="7994" spans="1:4">
      <c r="A7994" s="7">
        <f t="shared" si="499"/>
        <v>3993.5</v>
      </c>
      <c r="B7994" s="4">
        <f t="shared" si="498"/>
        <v>0.85798336560178323</v>
      </c>
      <c r="C7994" s="4">
        <f t="shared" si="500"/>
        <v>50.059850046531153</v>
      </c>
      <c r="D7994" s="34">
        <f t="shared" si="501"/>
        <v>0.42316467037154087</v>
      </c>
    </row>
    <row r="7995" spans="1:4">
      <c r="A7995" s="7">
        <f t="shared" si="499"/>
        <v>3994</v>
      </c>
      <c r="B7995" s="4">
        <f t="shared" si="498"/>
        <v>0.85812748102548175</v>
      </c>
      <c r="C7995" s="4">
        <f t="shared" si="500"/>
        <v>50.084999384763591</v>
      </c>
      <c r="D7995" s="34">
        <f t="shared" si="501"/>
        <v>0.42330615941270949</v>
      </c>
    </row>
    <row r="7996" spans="1:4">
      <c r="A7996" s="7">
        <f t="shared" si="499"/>
        <v>3994.5</v>
      </c>
      <c r="B7996" s="4">
        <f t="shared" si="498"/>
        <v>0.85827160762756649</v>
      </c>
      <c r="C7996" s="4">
        <f t="shared" si="500"/>
        <v>50.110161110208473</v>
      </c>
      <c r="D7996" s="34">
        <f t="shared" si="501"/>
        <v>0.42344770009902544</v>
      </c>
    </row>
    <row r="7997" spans="1:4">
      <c r="A7997" s="7">
        <f t="shared" si="499"/>
        <v>3995</v>
      </c>
      <c r="B7997" s="4">
        <f t="shared" si="498"/>
        <v>0.85841574540890409</v>
      </c>
      <c r="C7997" s="4">
        <f t="shared" si="500"/>
        <v>50.135335228967222</v>
      </c>
      <c r="D7997" s="34">
        <f t="shared" si="501"/>
        <v>0.4235892924500686</v>
      </c>
    </row>
    <row r="7998" spans="1:4">
      <c r="A7998" s="7">
        <f t="shared" si="499"/>
        <v>3995.5</v>
      </c>
      <c r="B7998" s="4">
        <f t="shared" si="498"/>
        <v>0.85855989437036206</v>
      </c>
      <c r="C7998" s="4">
        <f t="shared" si="500"/>
        <v>50.16052174714401</v>
      </c>
      <c r="D7998" s="34">
        <f t="shared" si="501"/>
        <v>0.42373093648542387</v>
      </c>
    </row>
    <row r="7999" spans="1:4">
      <c r="A7999" s="7">
        <f t="shared" si="499"/>
        <v>3996</v>
      </c>
      <c r="B7999" s="4">
        <f t="shared" si="498"/>
        <v>0.85870405451280729</v>
      </c>
      <c r="C7999" s="4">
        <f t="shared" si="500"/>
        <v>50.185720670846159</v>
      </c>
      <c r="D7999" s="34">
        <f t="shared" si="501"/>
        <v>0.42387263222468541</v>
      </c>
    </row>
    <row r="8000" spans="1:4">
      <c r="A8000" s="7">
        <f t="shared" si="499"/>
        <v>3996.5</v>
      </c>
      <c r="B8000" s="4">
        <f t="shared" si="498"/>
        <v>0.85884822583710729</v>
      </c>
      <c r="C8000" s="4">
        <f t="shared" si="500"/>
        <v>50.210932006183981</v>
      </c>
      <c r="D8000" s="34">
        <f t="shared" si="501"/>
        <v>0.42401437968745431</v>
      </c>
    </row>
    <row r="8001" spans="1:4">
      <c r="A8001" s="7">
        <f t="shared" si="499"/>
        <v>3997</v>
      </c>
      <c r="B8001" s="4">
        <f t="shared" si="498"/>
        <v>0.8589924083441296</v>
      </c>
      <c r="C8001" s="4">
        <f t="shared" si="500"/>
        <v>50.236155759270702</v>
      </c>
      <c r="D8001" s="34">
        <f t="shared" si="501"/>
        <v>0.42415617889333884</v>
      </c>
    </row>
    <row r="8002" spans="1:4">
      <c r="A8002" s="7">
        <f t="shared" si="499"/>
        <v>3997.5</v>
      </c>
      <c r="B8002" s="4">
        <f t="shared" si="498"/>
        <v>0.85913660203474085</v>
      </c>
      <c r="C8002" s="4">
        <f t="shared" si="500"/>
        <v>50.261391936222758</v>
      </c>
      <c r="D8002" s="34">
        <f t="shared" si="501"/>
        <v>0.42429802986195669</v>
      </c>
    </row>
    <row r="8003" spans="1:4">
      <c r="A8003" s="7">
        <f t="shared" si="499"/>
        <v>3998</v>
      </c>
      <c r="B8003" s="4">
        <f t="shared" si="498"/>
        <v>0.85928080690980924</v>
      </c>
      <c r="C8003" s="4">
        <f t="shared" si="500"/>
        <v>50.286640543159393</v>
      </c>
      <c r="D8003" s="34">
        <f t="shared" si="501"/>
        <v>0.42443993261293089</v>
      </c>
    </row>
    <row r="8004" spans="1:4">
      <c r="A8004" s="7">
        <f t="shared" si="499"/>
        <v>3998.5</v>
      </c>
      <c r="B8004" s="4">
        <f t="shared" si="498"/>
        <v>0.85942502297020207</v>
      </c>
      <c r="C8004" s="4">
        <f t="shared" si="500"/>
        <v>50.311901586202993</v>
      </c>
      <c r="D8004" s="34">
        <f t="shared" si="501"/>
        <v>0.42458188716589368</v>
      </c>
    </row>
    <row r="8005" spans="1:4">
      <c r="A8005" s="7">
        <f t="shared" si="499"/>
        <v>3999</v>
      </c>
      <c r="B8005" s="4">
        <f t="shared" si="498"/>
        <v>0.85956925021678665</v>
      </c>
      <c r="C8005" s="4">
        <f t="shared" si="500"/>
        <v>50.337175071478832</v>
      </c>
      <c r="D8005" s="34">
        <f t="shared" si="501"/>
        <v>0.42472389354048362</v>
      </c>
    </row>
    <row r="8006" spans="1:4">
      <c r="A8006" s="7">
        <f t="shared" si="499"/>
        <v>3999.5</v>
      </c>
      <c r="B8006" s="4">
        <f t="shared" si="498"/>
        <v>0.85971348865043096</v>
      </c>
      <c r="C8006" s="4">
        <f t="shared" si="500"/>
        <v>50.362461005115392</v>
      </c>
      <c r="D8006" s="34">
        <f t="shared" si="501"/>
        <v>0.42486595175634856</v>
      </c>
    </row>
    <row r="8007" spans="1:4">
      <c r="A8007" s="7">
        <f t="shared" si="499"/>
        <v>4000</v>
      </c>
      <c r="B8007" s="4">
        <f t="shared" si="498"/>
        <v>0.85985773827200274</v>
      </c>
      <c r="C8007" s="4">
        <f t="shared" si="500"/>
        <v>50.387759393244046</v>
      </c>
      <c r="D8007" s="34">
        <f t="shared" si="501"/>
        <v>0.42500806183314271</v>
      </c>
    </row>
    <row r="8008" spans="1:4">
      <c r="A8008" s="7">
        <f t="shared" si="499"/>
        <v>4000.5</v>
      </c>
      <c r="B8008" s="4">
        <f t="shared" si="498"/>
        <v>0.86000199908236996</v>
      </c>
      <c r="C8008" s="4">
        <f t="shared" si="500"/>
        <v>50.413070241999158</v>
      </c>
      <c r="D8008" s="34">
        <f t="shared" si="501"/>
        <v>0.42515022379052775</v>
      </c>
    </row>
    <row r="8009" spans="1:4">
      <c r="A8009" s="7">
        <f t="shared" si="499"/>
        <v>4001</v>
      </c>
      <c r="B8009" s="4">
        <f t="shared" si="498"/>
        <v>0.86014627108239994</v>
      </c>
      <c r="C8009" s="4">
        <f t="shared" si="500"/>
        <v>50.438393557518168</v>
      </c>
      <c r="D8009" s="34">
        <f t="shared" si="501"/>
        <v>0.42529243764817393</v>
      </c>
    </row>
    <row r="8010" spans="1:4">
      <c r="A8010" s="7">
        <f t="shared" si="499"/>
        <v>4001.5</v>
      </c>
      <c r="B8010" s="4">
        <f t="shared" ref="B8010:B8073" si="502">(EXP($B$3*A8010*10^6))-1</f>
        <v>0.86029055427296086</v>
      </c>
      <c r="C8010" s="4">
        <f t="shared" si="500"/>
        <v>50.46372934594158</v>
      </c>
      <c r="D8010" s="34">
        <f t="shared" si="501"/>
        <v>0.42543470342575884</v>
      </c>
    </row>
    <row r="8011" spans="1:4">
      <c r="A8011" s="7">
        <f t="shared" si="499"/>
        <v>4002</v>
      </c>
      <c r="B8011" s="4">
        <f t="shared" si="502"/>
        <v>0.86043484865492093</v>
      </c>
      <c r="C8011" s="4">
        <f t="shared" si="500"/>
        <v>50.489077613412853</v>
      </c>
      <c r="D8011" s="34">
        <f t="shared" si="501"/>
        <v>0.42557702114296725</v>
      </c>
    </row>
    <row r="8012" spans="1:4">
      <c r="A8012" s="7">
        <f t="shared" si="499"/>
        <v>4002.5</v>
      </c>
      <c r="B8012" s="4">
        <f t="shared" si="502"/>
        <v>0.86057915422914766</v>
      </c>
      <c r="C8012" s="4">
        <f t="shared" si="500"/>
        <v>50.514438366078515</v>
      </c>
      <c r="D8012" s="34">
        <f t="shared" si="501"/>
        <v>0.42571939081949234</v>
      </c>
    </row>
    <row r="8013" spans="1:4">
      <c r="A8013" s="7">
        <f t="shared" si="499"/>
        <v>4003</v>
      </c>
      <c r="B8013" s="4">
        <f t="shared" si="502"/>
        <v>0.86072347099650992</v>
      </c>
      <c r="C8013" s="4">
        <f t="shared" si="500"/>
        <v>50.539811610088066</v>
      </c>
      <c r="D8013" s="34">
        <f t="shared" si="501"/>
        <v>0.4258618124750338</v>
      </c>
    </row>
    <row r="8014" spans="1:4">
      <c r="A8014" s="7">
        <f t="shared" ref="A8014:A8077" si="503">A8013+0.5</f>
        <v>4003.5</v>
      </c>
      <c r="B8014" s="4">
        <f t="shared" si="502"/>
        <v>0.86086779895787569</v>
      </c>
      <c r="C8014" s="4">
        <f t="shared" ref="C8014:C8077" si="504">(EXP($B$4*A8014*10^6))-1</f>
        <v>50.565197351594051</v>
      </c>
      <c r="D8014" s="34">
        <f t="shared" ref="D8014:D8077" si="505">(1/137.88)*(C8014/B8014)</f>
        <v>0.42600428612929953</v>
      </c>
    </row>
    <row r="8015" spans="1:4">
      <c r="A8015" s="7">
        <f t="shared" si="503"/>
        <v>4004</v>
      </c>
      <c r="B8015" s="4">
        <f t="shared" si="502"/>
        <v>0.8610121381141127</v>
      </c>
      <c r="C8015" s="4">
        <f t="shared" si="504"/>
        <v>50.590595596752131</v>
      </c>
      <c r="D8015" s="34">
        <f t="shared" si="505"/>
        <v>0.42614681180200603</v>
      </c>
    </row>
    <row r="8016" spans="1:4">
      <c r="A8016" s="7">
        <f t="shared" si="503"/>
        <v>4004.5</v>
      </c>
      <c r="B8016" s="4">
        <f t="shared" si="502"/>
        <v>0.86115648846609005</v>
      </c>
      <c r="C8016" s="4">
        <f t="shared" si="504"/>
        <v>50.61600635172092</v>
      </c>
      <c r="D8016" s="34">
        <f t="shared" si="505"/>
        <v>0.42628938951287615</v>
      </c>
    </row>
    <row r="8017" spans="1:4">
      <c r="A8017" s="7">
        <f t="shared" si="503"/>
        <v>4005</v>
      </c>
      <c r="B8017" s="4">
        <f t="shared" si="502"/>
        <v>0.86130085001467549</v>
      </c>
      <c r="C8017" s="4">
        <f t="shared" si="504"/>
        <v>50.641429622662038</v>
      </c>
      <c r="D8017" s="34">
        <f t="shared" si="505"/>
        <v>0.42643201928164076</v>
      </c>
    </row>
    <row r="8018" spans="1:4">
      <c r="A8018" s="7">
        <f t="shared" si="503"/>
        <v>4005.5</v>
      </c>
      <c r="B8018" s="4">
        <f t="shared" si="502"/>
        <v>0.86144522276073787</v>
      </c>
      <c r="C8018" s="4">
        <f t="shared" si="504"/>
        <v>50.666865415740162</v>
      </c>
      <c r="D8018" s="34">
        <f t="shared" si="505"/>
        <v>0.42657470112803814</v>
      </c>
    </row>
    <row r="8019" spans="1:4">
      <c r="A8019" s="7">
        <f t="shared" si="503"/>
        <v>4006</v>
      </c>
      <c r="B8019" s="4">
        <f t="shared" si="502"/>
        <v>0.86158960670514562</v>
      </c>
      <c r="C8019" s="4">
        <f t="shared" si="504"/>
        <v>50.692313737123129</v>
      </c>
      <c r="D8019" s="34">
        <f t="shared" si="505"/>
        <v>0.42671743507181559</v>
      </c>
    </row>
    <row r="8020" spans="1:4">
      <c r="A8020" s="7">
        <f t="shared" si="503"/>
        <v>4006.5</v>
      </c>
      <c r="B8020" s="4">
        <f t="shared" si="502"/>
        <v>0.86173400184876758</v>
      </c>
      <c r="C8020" s="4">
        <f t="shared" si="504"/>
        <v>50.71777459298162</v>
      </c>
      <c r="D8020" s="34">
        <f t="shared" si="505"/>
        <v>0.42686022113272598</v>
      </c>
    </row>
    <row r="8021" spans="1:4">
      <c r="A8021" s="7">
        <f t="shared" si="503"/>
        <v>4007</v>
      </c>
      <c r="B8021" s="4">
        <f t="shared" si="502"/>
        <v>0.86187840819247241</v>
      </c>
      <c r="C8021" s="4">
        <f t="shared" si="504"/>
        <v>50.74324798948949</v>
      </c>
      <c r="D8021" s="34">
        <f t="shared" si="505"/>
        <v>0.42700305933053151</v>
      </c>
    </row>
    <row r="8022" spans="1:4">
      <c r="A8022" s="7">
        <f t="shared" si="503"/>
        <v>4007.5</v>
      </c>
      <c r="B8022" s="4">
        <f t="shared" si="502"/>
        <v>0.86202282573712807</v>
      </c>
      <c r="C8022" s="4">
        <f t="shared" si="504"/>
        <v>50.768733932823501</v>
      </c>
      <c r="D8022" s="34">
        <f t="shared" si="505"/>
        <v>0.42714594968500108</v>
      </c>
    </row>
    <row r="8023" spans="1:4">
      <c r="A8023" s="7">
        <f t="shared" si="503"/>
        <v>4008</v>
      </c>
      <c r="B8023" s="4">
        <f t="shared" si="502"/>
        <v>0.86216725448360432</v>
      </c>
      <c r="C8023" s="4">
        <f t="shared" si="504"/>
        <v>50.794232429163664</v>
      </c>
      <c r="D8023" s="34">
        <f t="shared" si="505"/>
        <v>0.4272888922159121</v>
      </c>
    </row>
    <row r="8024" spans="1:4">
      <c r="A8024" s="7">
        <f t="shared" si="503"/>
        <v>4008.5</v>
      </c>
      <c r="B8024" s="4">
        <f t="shared" si="502"/>
        <v>0.86231169443276956</v>
      </c>
      <c r="C8024" s="4">
        <f t="shared" si="504"/>
        <v>50.819743484692879</v>
      </c>
      <c r="D8024" s="34">
        <f t="shared" si="505"/>
        <v>0.42743188694304907</v>
      </c>
    </row>
    <row r="8025" spans="1:4">
      <c r="A8025" s="7">
        <f t="shared" si="503"/>
        <v>4009</v>
      </c>
      <c r="B8025" s="4">
        <f t="shared" si="502"/>
        <v>0.86245614558549266</v>
      </c>
      <c r="C8025" s="4">
        <f t="shared" si="504"/>
        <v>50.845267105597088</v>
      </c>
      <c r="D8025" s="34">
        <f t="shared" si="505"/>
        <v>0.4275749338862041</v>
      </c>
    </row>
    <row r="8026" spans="1:4">
      <c r="A8026" s="7">
        <f t="shared" si="503"/>
        <v>4009.5</v>
      </c>
      <c r="B8026" s="4">
        <f t="shared" si="502"/>
        <v>0.86260060794264315</v>
      </c>
      <c r="C8026" s="4">
        <f t="shared" si="504"/>
        <v>50.870803298065368</v>
      </c>
      <c r="D8026" s="34">
        <f t="shared" si="505"/>
        <v>0.42771803306517725</v>
      </c>
    </row>
    <row r="8027" spans="1:4">
      <c r="A8027" s="7">
        <f t="shared" si="503"/>
        <v>4010</v>
      </c>
      <c r="B8027" s="4">
        <f t="shared" si="502"/>
        <v>0.86274508150508966</v>
      </c>
      <c r="C8027" s="4">
        <f t="shared" si="504"/>
        <v>50.896352068289701</v>
      </c>
      <c r="D8027" s="34">
        <f t="shared" si="505"/>
        <v>0.42786118449977567</v>
      </c>
    </row>
    <row r="8028" spans="1:4">
      <c r="A8028" s="7">
        <f t="shared" si="503"/>
        <v>4010.5</v>
      </c>
      <c r="B8028" s="4">
        <f t="shared" si="502"/>
        <v>0.86288956627370128</v>
      </c>
      <c r="C8028" s="4">
        <f t="shared" si="504"/>
        <v>50.921913422465352</v>
      </c>
      <c r="D8028" s="34">
        <f t="shared" si="505"/>
        <v>0.4280043882098159</v>
      </c>
    </row>
    <row r="8029" spans="1:4">
      <c r="A8029" s="7">
        <f t="shared" si="503"/>
        <v>4011</v>
      </c>
      <c r="B8029" s="4">
        <f t="shared" si="502"/>
        <v>0.86303406224934753</v>
      </c>
      <c r="C8029" s="4">
        <f t="shared" si="504"/>
        <v>50.947487366790405</v>
      </c>
      <c r="D8029" s="34">
        <f t="shared" si="505"/>
        <v>0.42814764421511997</v>
      </c>
    </row>
    <row r="8030" spans="1:4">
      <c r="A8030" s="7">
        <f t="shared" si="503"/>
        <v>4011.5</v>
      </c>
      <c r="B8030" s="4">
        <f t="shared" si="502"/>
        <v>0.8631785694328975</v>
      </c>
      <c r="C8030" s="4">
        <f t="shared" si="504"/>
        <v>50.973073907466123</v>
      </c>
      <c r="D8030" s="34">
        <f t="shared" si="505"/>
        <v>0.42829095253551908</v>
      </c>
    </row>
    <row r="8031" spans="1:4">
      <c r="A8031" s="7">
        <f t="shared" si="503"/>
        <v>4012</v>
      </c>
      <c r="B8031" s="4">
        <f t="shared" si="502"/>
        <v>0.86332308782522071</v>
      </c>
      <c r="C8031" s="4">
        <f t="shared" si="504"/>
        <v>50.998673050696759</v>
      </c>
      <c r="D8031" s="34">
        <f t="shared" si="505"/>
        <v>0.42843431319085123</v>
      </c>
    </row>
    <row r="8032" spans="1:4">
      <c r="A8032" s="7">
        <f t="shared" si="503"/>
        <v>4012.5</v>
      </c>
      <c r="B8032" s="4">
        <f t="shared" si="502"/>
        <v>0.86346761742718625</v>
      </c>
      <c r="C8032" s="4">
        <f t="shared" si="504"/>
        <v>51.024284802689706</v>
      </c>
      <c r="D8032" s="34">
        <f t="shared" si="505"/>
        <v>0.42857772620096318</v>
      </c>
    </row>
    <row r="8033" spans="1:4">
      <c r="A8033" s="7">
        <f t="shared" si="503"/>
        <v>4013</v>
      </c>
      <c r="B8033" s="4">
        <f t="shared" si="502"/>
        <v>0.86361215823966386</v>
      </c>
      <c r="C8033" s="4">
        <f t="shared" si="504"/>
        <v>51.049909169655358</v>
      </c>
      <c r="D8033" s="34">
        <f t="shared" si="505"/>
        <v>0.42872119158570865</v>
      </c>
    </row>
    <row r="8034" spans="1:4">
      <c r="A8034" s="7">
        <f t="shared" si="503"/>
        <v>4013.5</v>
      </c>
      <c r="B8034" s="4">
        <f t="shared" si="502"/>
        <v>0.8637567102635233</v>
      </c>
      <c r="C8034" s="4">
        <f t="shared" si="504"/>
        <v>51.075546157807125</v>
      </c>
      <c r="D8034" s="34">
        <f t="shared" si="505"/>
        <v>0.42886470936494864</v>
      </c>
    </row>
    <row r="8035" spans="1:4">
      <c r="A8035" s="7">
        <f t="shared" si="503"/>
        <v>4014</v>
      </c>
      <c r="B8035" s="4">
        <f t="shared" si="502"/>
        <v>0.86390127349963342</v>
      </c>
      <c r="C8035" s="4">
        <f t="shared" si="504"/>
        <v>51.10119577336156</v>
      </c>
      <c r="D8035" s="34">
        <f t="shared" si="505"/>
        <v>0.42900827955855309</v>
      </c>
    </row>
    <row r="8036" spans="1:4">
      <c r="A8036" s="7">
        <f t="shared" si="503"/>
        <v>4014.5</v>
      </c>
      <c r="B8036" s="4">
        <f t="shared" si="502"/>
        <v>0.86404584794886463</v>
      </c>
      <c r="C8036" s="4">
        <f t="shared" si="504"/>
        <v>51.126858022538201</v>
      </c>
      <c r="D8036" s="34">
        <f t="shared" si="505"/>
        <v>0.4291519021863982</v>
      </c>
    </row>
    <row r="8037" spans="1:4">
      <c r="A8037" s="7">
        <f t="shared" si="503"/>
        <v>4015</v>
      </c>
      <c r="B8037" s="4">
        <f t="shared" si="502"/>
        <v>0.86419043361208647</v>
      </c>
      <c r="C8037" s="4">
        <f t="shared" si="504"/>
        <v>51.15253291155976</v>
      </c>
      <c r="D8037" s="34">
        <f t="shared" si="505"/>
        <v>0.42929557726836948</v>
      </c>
    </row>
    <row r="8038" spans="1:4">
      <c r="A8038" s="7">
        <f t="shared" si="503"/>
        <v>4015.5</v>
      </c>
      <c r="B8038" s="4">
        <f t="shared" si="502"/>
        <v>0.86433503049016847</v>
      </c>
      <c r="C8038" s="4">
        <f t="shared" si="504"/>
        <v>51.178220446651927</v>
      </c>
      <c r="D8038" s="34">
        <f t="shared" si="505"/>
        <v>0.42943930482435916</v>
      </c>
    </row>
    <row r="8039" spans="1:4">
      <c r="A8039" s="7">
        <f t="shared" si="503"/>
        <v>4016</v>
      </c>
      <c r="B8039" s="4">
        <f t="shared" si="502"/>
        <v>0.86447963858398102</v>
      </c>
      <c r="C8039" s="4">
        <f t="shared" si="504"/>
        <v>51.203920634043435</v>
      </c>
      <c r="D8039" s="34">
        <f t="shared" si="505"/>
        <v>0.42958308487426689</v>
      </c>
    </row>
    <row r="8040" spans="1:4">
      <c r="A8040" s="7">
        <f t="shared" si="503"/>
        <v>4016.5</v>
      </c>
      <c r="B8040" s="4">
        <f t="shared" si="502"/>
        <v>0.86462425789439412</v>
      </c>
      <c r="C8040" s="4">
        <f t="shared" si="504"/>
        <v>51.229633479966132</v>
      </c>
      <c r="D8040" s="34">
        <f t="shared" si="505"/>
        <v>0.42972691743800046</v>
      </c>
    </row>
    <row r="8041" spans="1:4">
      <c r="A8041" s="7">
        <f t="shared" si="503"/>
        <v>4017</v>
      </c>
      <c r="B8041" s="4">
        <f t="shared" si="502"/>
        <v>0.86476888842227706</v>
      </c>
      <c r="C8041" s="4">
        <f t="shared" si="504"/>
        <v>51.255358990654976</v>
      </c>
      <c r="D8041" s="34">
        <f t="shared" si="505"/>
        <v>0.42987080253547616</v>
      </c>
    </row>
    <row r="8042" spans="1:4">
      <c r="A8042" s="7">
        <f t="shared" si="503"/>
        <v>4017.5</v>
      </c>
      <c r="B8042" s="4">
        <f t="shared" si="502"/>
        <v>0.86491353016850048</v>
      </c>
      <c r="C8042" s="4">
        <f t="shared" si="504"/>
        <v>51.28109717234792</v>
      </c>
      <c r="D8042" s="34">
        <f t="shared" si="505"/>
        <v>0.4300147401866169</v>
      </c>
    </row>
    <row r="8043" spans="1:4">
      <c r="A8043" s="7">
        <f t="shared" si="503"/>
        <v>4018</v>
      </c>
      <c r="B8043" s="4">
        <f t="shared" si="502"/>
        <v>0.86505818313393457</v>
      </c>
      <c r="C8043" s="4">
        <f t="shared" si="504"/>
        <v>51.306848031286052</v>
      </c>
      <c r="D8043" s="34">
        <f t="shared" si="505"/>
        <v>0.43015873041135388</v>
      </c>
    </row>
    <row r="8044" spans="1:4">
      <c r="A8044" s="7">
        <f t="shared" si="503"/>
        <v>4018.5</v>
      </c>
      <c r="B8044" s="4">
        <f t="shared" si="502"/>
        <v>0.8652028473194493</v>
      </c>
      <c r="C8044" s="4">
        <f t="shared" si="504"/>
        <v>51.3326115737134</v>
      </c>
      <c r="D8044" s="34">
        <f t="shared" si="505"/>
        <v>0.43030277322962518</v>
      </c>
    </row>
    <row r="8045" spans="1:4">
      <c r="A8045" s="7">
        <f t="shared" si="503"/>
        <v>4019</v>
      </c>
      <c r="B8045" s="4">
        <f t="shared" si="502"/>
        <v>0.86534752272591486</v>
      </c>
      <c r="C8045" s="4">
        <f t="shared" si="504"/>
        <v>51.358387805877321</v>
      </c>
      <c r="D8045" s="34">
        <f t="shared" si="505"/>
        <v>0.43044686866137866</v>
      </c>
    </row>
    <row r="8046" spans="1:4">
      <c r="A8046" s="7">
        <f t="shared" si="503"/>
        <v>4019.5</v>
      </c>
      <c r="B8046" s="4">
        <f t="shared" si="502"/>
        <v>0.86549220935420212</v>
      </c>
      <c r="C8046" s="4">
        <f t="shared" si="504"/>
        <v>51.384176734027989</v>
      </c>
      <c r="D8046" s="34">
        <f t="shared" si="505"/>
        <v>0.43059101672656735</v>
      </c>
    </row>
    <row r="8047" spans="1:4">
      <c r="A8047" s="7">
        <f t="shared" si="503"/>
        <v>4020</v>
      </c>
      <c r="B8047" s="4">
        <f t="shared" si="502"/>
        <v>0.86563690720518149</v>
      </c>
      <c r="C8047" s="4">
        <f t="shared" si="504"/>
        <v>51.409978364418791</v>
      </c>
      <c r="D8047" s="34">
        <f t="shared" si="505"/>
        <v>0.43073521744515358</v>
      </c>
    </row>
    <row r="8048" spans="1:4">
      <c r="A8048" s="7">
        <f t="shared" si="503"/>
        <v>4020.5</v>
      </c>
      <c r="B8048" s="4">
        <f t="shared" si="502"/>
        <v>0.8657816162797225</v>
      </c>
      <c r="C8048" s="4">
        <f t="shared" si="504"/>
        <v>51.435792703306205</v>
      </c>
      <c r="D8048" s="34">
        <f t="shared" si="505"/>
        <v>0.43087947083710781</v>
      </c>
    </row>
    <row r="8049" spans="1:4">
      <c r="A8049" s="7">
        <f t="shared" si="503"/>
        <v>4021</v>
      </c>
      <c r="B8049" s="4">
        <f t="shared" si="502"/>
        <v>0.86592633657869689</v>
      </c>
      <c r="C8049" s="4">
        <f t="shared" si="504"/>
        <v>51.461619756949645</v>
      </c>
      <c r="D8049" s="34">
        <f t="shared" si="505"/>
        <v>0.43102377692240607</v>
      </c>
    </row>
    <row r="8050" spans="1:4">
      <c r="A8050" s="7">
        <f t="shared" si="503"/>
        <v>4021.5</v>
      </c>
      <c r="B8050" s="4">
        <f t="shared" si="502"/>
        <v>0.86607106810297463</v>
      </c>
      <c r="C8050" s="4">
        <f t="shared" si="504"/>
        <v>51.487459531611862</v>
      </c>
      <c r="D8050" s="34">
        <f t="shared" si="505"/>
        <v>0.43116813572103518</v>
      </c>
    </row>
    <row r="8051" spans="1:4">
      <c r="A8051" s="7">
        <f t="shared" si="503"/>
        <v>4022</v>
      </c>
      <c r="B8051" s="4">
        <f t="shared" si="502"/>
        <v>0.86621581085342636</v>
      </c>
      <c r="C8051" s="4">
        <f t="shared" si="504"/>
        <v>51.513312033558456</v>
      </c>
      <c r="D8051" s="34">
        <f t="shared" si="505"/>
        <v>0.43131254725298745</v>
      </c>
    </row>
    <row r="8052" spans="1:4">
      <c r="A8052" s="7">
        <f t="shared" si="503"/>
        <v>4022.5</v>
      </c>
      <c r="B8052" s="4">
        <f t="shared" si="502"/>
        <v>0.86636056483092339</v>
      </c>
      <c r="C8052" s="4">
        <f t="shared" si="504"/>
        <v>51.539177269058221</v>
      </c>
      <c r="D8052" s="34">
        <f t="shared" si="505"/>
        <v>0.43145701153826355</v>
      </c>
    </row>
    <row r="8053" spans="1:4">
      <c r="A8053" s="7">
        <f t="shared" si="503"/>
        <v>4023</v>
      </c>
      <c r="B8053" s="4">
        <f t="shared" si="502"/>
        <v>0.86650533003633634</v>
      </c>
      <c r="C8053" s="4">
        <f t="shared" si="504"/>
        <v>51.565055244383004</v>
      </c>
      <c r="D8053" s="34">
        <f t="shared" si="505"/>
        <v>0.4316015285968719</v>
      </c>
    </row>
    <row r="8054" spans="1:4">
      <c r="A8054" s="7">
        <f t="shared" si="503"/>
        <v>4023.5</v>
      </c>
      <c r="B8054" s="4">
        <f t="shared" si="502"/>
        <v>0.86665010647053564</v>
      </c>
      <c r="C8054" s="4">
        <f t="shared" si="504"/>
        <v>51.590945965807798</v>
      </c>
      <c r="D8054" s="34">
        <f t="shared" si="505"/>
        <v>0.4317460984488295</v>
      </c>
    </row>
    <row r="8055" spans="1:4">
      <c r="A8055" s="7">
        <f t="shared" si="503"/>
        <v>4024</v>
      </c>
      <c r="B8055" s="4">
        <f t="shared" si="502"/>
        <v>0.86679489413439281</v>
      </c>
      <c r="C8055" s="4">
        <f t="shared" si="504"/>
        <v>51.616849439610647</v>
      </c>
      <c r="D8055" s="34">
        <f t="shared" si="505"/>
        <v>0.43189072111416005</v>
      </c>
    </row>
    <row r="8056" spans="1:4">
      <c r="A8056" s="7">
        <f t="shared" si="503"/>
        <v>4024.5</v>
      </c>
      <c r="B8056" s="4">
        <f t="shared" si="502"/>
        <v>0.86693969302877871</v>
      </c>
      <c r="C8056" s="4">
        <f t="shared" si="504"/>
        <v>51.642765672072649</v>
      </c>
      <c r="D8056" s="34">
        <f t="shared" si="505"/>
        <v>0.43203539661289525</v>
      </c>
    </row>
    <row r="8057" spans="1:4">
      <c r="A8057" s="7">
        <f t="shared" si="503"/>
        <v>4025</v>
      </c>
      <c r="B8057" s="4">
        <f t="shared" si="502"/>
        <v>0.86708450315456442</v>
      </c>
      <c r="C8057" s="4">
        <f t="shared" si="504"/>
        <v>51.668694669478029</v>
      </c>
      <c r="D8057" s="34">
        <f t="shared" si="505"/>
        <v>0.43218012496507463</v>
      </c>
    </row>
    <row r="8058" spans="1:4">
      <c r="A8058" s="7">
        <f t="shared" si="503"/>
        <v>4025.5</v>
      </c>
      <c r="B8058" s="4">
        <f t="shared" si="502"/>
        <v>0.8672293245126208</v>
      </c>
      <c r="C8058" s="4">
        <f t="shared" si="504"/>
        <v>51.694636438114152</v>
      </c>
      <c r="D8058" s="34">
        <f t="shared" si="505"/>
        <v>0.43232490619074621</v>
      </c>
    </row>
    <row r="8059" spans="1:4">
      <c r="A8059" s="7">
        <f t="shared" si="503"/>
        <v>4026</v>
      </c>
      <c r="B8059" s="4">
        <f t="shared" si="502"/>
        <v>0.8673741571038196</v>
      </c>
      <c r="C8059" s="4">
        <f t="shared" si="504"/>
        <v>51.720590984271432</v>
      </c>
      <c r="D8059" s="34">
        <f t="shared" si="505"/>
        <v>0.43246974030996466</v>
      </c>
    </row>
    <row r="8060" spans="1:4">
      <c r="A8060" s="7">
        <f t="shared" si="503"/>
        <v>4026.5</v>
      </c>
      <c r="B8060" s="4">
        <f t="shared" si="502"/>
        <v>0.86751900092903211</v>
      </c>
      <c r="C8060" s="4">
        <f t="shared" si="504"/>
        <v>51.746558314243394</v>
      </c>
      <c r="D8060" s="34">
        <f t="shared" si="505"/>
        <v>0.43261462734279321</v>
      </c>
    </row>
    <row r="8061" spans="1:4">
      <c r="A8061" s="7">
        <f t="shared" si="503"/>
        <v>4027</v>
      </c>
      <c r="B8061" s="4">
        <f t="shared" si="502"/>
        <v>0.86766385598912921</v>
      </c>
      <c r="C8061" s="4">
        <f t="shared" si="504"/>
        <v>51.772538434326627</v>
      </c>
      <c r="D8061" s="34">
        <f t="shared" si="505"/>
        <v>0.43275956730930254</v>
      </c>
    </row>
    <row r="8062" spans="1:4">
      <c r="A8062" s="7">
        <f t="shared" si="503"/>
        <v>4027.5</v>
      </c>
      <c r="B8062" s="4">
        <f t="shared" si="502"/>
        <v>0.86780872228498285</v>
      </c>
      <c r="C8062" s="4">
        <f t="shared" si="504"/>
        <v>51.798531350820845</v>
      </c>
      <c r="D8062" s="34">
        <f t="shared" si="505"/>
        <v>0.4329045602295708</v>
      </c>
    </row>
    <row r="8063" spans="1:4">
      <c r="A8063" s="7">
        <f t="shared" si="503"/>
        <v>4028</v>
      </c>
      <c r="B8063" s="4">
        <f t="shared" si="502"/>
        <v>0.86795359981746434</v>
      </c>
      <c r="C8063" s="4">
        <f t="shared" si="504"/>
        <v>51.824537070028924</v>
      </c>
      <c r="D8063" s="34">
        <f t="shared" si="505"/>
        <v>0.43304960612368509</v>
      </c>
    </row>
    <row r="8064" spans="1:4">
      <c r="A8064" s="7">
        <f t="shared" si="503"/>
        <v>4028.5</v>
      </c>
      <c r="B8064" s="4">
        <f t="shared" si="502"/>
        <v>0.86809848858744498</v>
      </c>
      <c r="C8064" s="4">
        <f t="shared" si="504"/>
        <v>51.850555598256761</v>
      </c>
      <c r="D8064" s="34">
        <f t="shared" si="505"/>
        <v>0.43319470501173923</v>
      </c>
    </row>
    <row r="8065" spans="1:4">
      <c r="A8065" s="7">
        <f t="shared" si="503"/>
        <v>4029</v>
      </c>
      <c r="B8065" s="4">
        <f t="shared" si="502"/>
        <v>0.86824338859579675</v>
      </c>
      <c r="C8065" s="4">
        <f t="shared" si="504"/>
        <v>51.876586941813422</v>
      </c>
      <c r="D8065" s="34">
        <f t="shared" si="505"/>
        <v>0.43333985691383531</v>
      </c>
    </row>
    <row r="8066" spans="1:4">
      <c r="A8066" s="7">
        <f t="shared" si="503"/>
        <v>4029.5</v>
      </c>
      <c r="B8066" s="4">
        <f t="shared" si="502"/>
        <v>0.86838829984339183</v>
      </c>
      <c r="C8066" s="4">
        <f t="shared" si="504"/>
        <v>51.902631107010947</v>
      </c>
      <c r="D8066" s="34">
        <f t="shared" si="505"/>
        <v>0.43348506185008212</v>
      </c>
    </row>
    <row r="8067" spans="1:4">
      <c r="A8067" s="7">
        <f t="shared" si="503"/>
        <v>4030</v>
      </c>
      <c r="B8067" s="4">
        <f t="shared" si="502"/>
        <v>0.86853322233110064</v>
      </c>
      <c r="C8067" s="4">
        <f t="shared" si="504"/>
        <v>51.928688100164742</v>
      </c>
      <c r="D8067" s="34">
        <f t="shared" si="505"/>
        <v>0.43363031984059908</v>
      </c>
    </row>
    <row r="8068" spans="1:4">
      <c r="A8068" s="7">
        <f t="shared" si="503"/>
        <v>4030.5</v>
      </c>
      <c r="B8068" s="4">
        <f t="shared" si="502"/>
        <v>0.86867815605979626</v>
      </c>
      <c r="C8068" s="4">
        <f t="shared" si="504"/>
        <v>51.954757927593064</v>
      </c>
      <c r="D8068" s="34">
        <f t="shared" si="505"/>
        <v>0.43377563090551002</v>
      </c>
    </row>
    <row r="8069" spans="1:4">
      <c r="A8069" s="7">
        <f t="shared" si="503"/>
        <v>4031</v>
      </c>
      <c r="B8069" s="4">
        <f t="shared" si="502"/>
        <v>0.86882310103035021</v>
      </c>
      <c r="C8069" s="4">
        <f t="shared" si="504"/>
        <v>51.98084059561743</v>
      </c>
      <c r="D8069" s="34">
        <f t="shared" si="505"/>
        <v>0.43392099506494886</v>
      </c>
    </row>
    <row r="8070" spans="1:4">
      <c r="A8070" s="7">
        <f t="shared" si="503"/>
        <v>4031.5</v>
      </c>
      <c r="B8070" s="4">
        <f t="shared" si="502"/>
        <v>0.86896805724363446</v>
      </c>
      <c r="C8070" s="4">
        <f t="shared" si="504"/>
        <v>52.006936110562393</v>
      </c>
      <c r="D8070" s="34">
        <f t="shared" si="505"/>
        <v>0.43406641233905618</v>
      </c>
    </row>
    <row r="8071" spans="1:4">
      <c r="A8071" s="7">
        <f t="shared" si="503"/>
        <v>4032</v>
      </c>
      <c r="B8071" s="4">
        <f t="shared" si="502"/>
        <v>0.86911302470052076</v>
      </c>
      <c r="C8071" s="4">
        <f t="shared" si="504"/>
        <v>52.033044478755627</v>
      </c>
      <c r="D8071" s="34">
        <f t="shared" si="505"/>
        <v>0.43421188274798078</v>
      </c>
    </row>
    <row r="8072" spans="1:4">
      <c r="A8072" s="7">
        <f t="shared" si="503"/>
        <v>4032.5</v>
      </c>
      <c r="B8072" s="4">
        <f t="shared" si="502"/>
        <v>0.86925800340188153</v>
      </c>
      <c r="C8072" s="4">
        <f t="shared" si="504"/>
        <v>52.05916570652807</v>
      </c>
      <c r="D8072" s="34">
        <f t="shared" si="505"/>
        <v>0.43435740631188008</v>
      </c>
    </row>
    <row r="8073" spans="1:4">
      <c r="A8073" s="7">
        <f t="shared" si="503"/>
        <v>4033</v>
      </c>
      <c r="B8073" s="4">
        <f t="shared" si="502"/>
        <v>0.86940299334858939</v>
      </c>
      <c r="C8073" s="4">
        <f t="shared" si="504"/>
        <v>52.085299800213562</v>
      </c>
      <c r="D8073" s="34">
        <f t="shared" si="505"/>
        <v>0.43450298305091761</v>
      </c>
    </row>
    <row r="8074" spans="1:4">
      <c r="A8074" s="7">
        <f t="shared" si="503"/>
        <v>4033.5</v>
      </c>
      <c r="B8074" s="4">
        <f t="shared" ref="B8074:B8137" si="506">(EXP($B$3*A8074*10^6))-1</f>
        <v>0.86954799454151566</v>
      </c>
      <c r="C8074" s="4">
        <f t="shared" si="504"/>
        <v>52.111446766149207</v>
      </c>
      <c r="D8074" s="34">
        <f t="shared" si="505"/>
        <v>0.43464861298526647</v>
      </c>
    </row>
    <row r="8075" spans="1:4">
      <c r="A8075" s="7">
        <f t="shared" si="503"/>
        <v>4034</v>
      </c>
      <c r="B8075" s="4">
        <f t="shared" si="506"/>
        <v>0.8696930069815334</v>
      </c>
      <c r="C8075" s="4">
        <f t="shared" si="504"/>
        <v>52.137606610675093</v>
      </c>
      <c r="D8075" s="34">
        <f t="shared" si="505"/>
        <v>0.43479429613510567</v>
      </c>
    </row>
    <row r="8076" spans="1:4">
      <c r="A8076" s="7">
        <f t="shared" si="503"/>
        <v>4034.5</v>
      </c>
      <c r="B8076" s="4">
        <f t="shared" si="506"/>
        <v>0.86983803066951459</v>
      </c>
      <c r="C8076" s="4">
        <f t="shared" si="504"/>
        <v>52.163779340134667</v>
      </c>
      <c r="D8076" s="34">
        <f t="shared" si="505"/>
        <v>0.43494003252062463</v>
      </c>
    </row>
    <row r="8077" spans="1:4">
      <c r="A8077" s="7">
        <f t="shared" si="503"/>
        <v>4035</v>
      </c>
      <c r="B8077" s="4">
        <f t="shared" si="506"/>
        <v>0.86998306560633165</v>
      </c>
      <c r="C8077" s="4">
        <f t="shared" si="504"/>
        <v>52.189964960874249</v>
      </c>
      <c r="D8077" s="34">
        <f t="shared" si="505"/>
        <v>0.43508582216201824</v>
      </c>
    </row>
    <row r="8078" spans="1:4">
      <c r="A8078" s="7">
        <f t="shared" ref="A8078:A8141" si="507">A8077+0.5</f>
        <v>4035.5</v>
      </c>
      <c r="B8078" s="4">
        <f t="shared" si="506"/>
        <v>0.87012811179285743</v>
      </c>
      <c r="C8078" s="4">
        <f t="shared" ref="C8078:C8141" si="508">(EXP($B$4*A8078*10^6))-1</f>
        <v>52.21616347924342</v>
      </c>
      <c r="D8078" s="34">
        <f t="shared" ref="D8078:D8141" si="509">(1/137.88)*(C8078/B8078)</f>
        <v>0.43523166507949029</v>
      </c>
    </row>
    <row r="8079" spans="1:4">
      <c r="A8079" s="7">
        <f t="shared" si="507"/>
        <v>4036</v>
      </c>
      <c r="B8079" s="4">
        <f t="shared" si="506"/>
        <v>0.87027316922996456</v>
      </c>
      <c r="C8079" s="4">
        <f t="shared" si="508"/>
        <v>52.242374901594843</v>
      </c>
      <c r="D8079" s="34">
        <f t="shared" si="509"/>
        <v>0.435377561293252</v>
      </c>
    </row>
    <row r="8080" spans="1:4">
      <c r="A8080" s="7">
        <f t="shared" si="507"/>
        <v>4036.5</v>
      </c>
      <c r="B8080" s="4">
        <f t="shared" si="506"/>
        <v>0.87041823791852546</v>
      </c>
      <c r="C8080" s="4">
        <f t="shared" si="508"/>
        <v>52.268599234284359</v>
      </c>
      <c r="D8080" s="34">
        <f t="shared" si="509"/>
        <v>0.43552351082352325</v>
      </c>
    </row>
    <row r="8081" spans="1:4">
      <c r="A8081" s="7">
        <f t="shared" si="507"/>
        <v>4037</v>
      </c>
      <c r="B8081" s="4">
        <f t="shared" si="506"/>
        <v>0.87056331785941254</v>
      </c>
      <c r="C8081" s="4">
        <f t="shared" si="508"/>
        <v>52.29483648367092</v>
      </c>
      <c r="D8081" s="34">
        <f t="shared" si="509"/>
        <v>0.43566951369053142</v>
      </c>
    </row>
    <row r="8082" spans="1:4">
      <c r="A8082" s="7">
        <f t="shared" si="507"/>
        <v>4037.5</v>
      </c>
      <c r="B8082" s="4">
        <f t="shared" si="506"/>
        <v>0.87070840905349911</v>
      </c>
      <c r="C8082" s="4">
        <f t="shared" si="508"/>
        <v>52.321086656116542</v>
      </c>
      <c r="D8082" s="34">
        <f t="shared" si="509"/>
        <v>0.43581556991451081</v>
      </c>
    </row>
    <row r="8083" spans="1:4">
      <c r="A8083" s="7">
        <f t="shared" si="507"/>
        <v>4038</v>
      </c>
      <c r="B8083" s="4">
        <f t="shared" si="506"/>
        <v>0.87085351150165802</v>
      </c>
      <c r="C8083" s="4">
        <f t="shared" si="508"/>
        <v>52.347349757986457</v>
      </c>
      <c r="D8083" s="34">
        <f t="shared" si="509"/>
        <v>0.43596167951570458</v>
      </c>
    </row>
    <row r="8084" spans="1:4">
      <c r="A8084" s="7">
        <f t="shared" si="507"/>
        <v>4038.5</v>
      </c>
      <c r="B8084" s="4">
        <f t="shared" si="506"/>
        <v>0.87099862520476168</v>
      </c>
      <c r="C8084" s="4">
        <f t="shared" si="508"/>
        <v>52.373625795648977</v>
      </c>
      <c r="D8084" s="34">
        <f t="shared" si="509"/>
        <v>0.43610784251436358</v>
      </c>
    </row>
    <row r="8085" spans="1:4">
      <c r="A8085" s="7">
        <f t="shared" si="507"/>
        <v>4039</v>
      </c>
      <c r="B8085" s="4">
        <f t="shared" si="506"/>
        <v>0.87114375016368362</v>
      </c>
      <c r="C8085" s="4">
        <f t="shared" si="508"/>
        <v>52.399914775475629</v>
      </c>
      <c r="D8085" s="34">
        <f t="shared" si="509"/>
        <v>0.43625405893074648</v>
      </c>
    </row>
    <row r="8086" spans="1:4">
      <c r="A8086" s="7">
        <f t="shared" si="507"/>
        <v>4039.5</v>
      </c>
      <c r="B8086" s="4">
        <f t="shared" si="506"/>
        <v>0.87128888637929713</v>
      </c>
      <c r="C8086" s="4">
        <f t="shared" si="508"/>
        <v>52.426216703841021</v>
      </c>
      <c r="D8086" s="34">
        <f t="shared" si="509"/>
        <v>0.43640032878511964</v>
      </c>
    </row>
    <row r="8087" spans="1:4">
      <c r="A8087" s="7">
        <f t="shared" si="507"/>
        <v>4040</v>
      </c>
      <c r="B8087" s="4">
        <f t="shared" si="506"/>
        <v>0.87143403385247442</v>
      </c>
      <c r="C8087" s="4">
        <f t="shared" si="508"/>
        <v>52.45253158712287</v>
      </c>
      <c r="D8087" s="34">
        <f t="shared" si="509"/>
        <v>0.43654665209775761</v>
      </c>
    </row>
    <row r="8088" spans="1:4">
      <c r="A8088" s="7">
        <f t="shared" si="507"/>
        <v>4040.5</v>
      </c>
      <c r="B8088" s="4">
        <f t="shared" si="506"/>
        <v>0.87157919258408945</v>
      </c>
      <c r="C8088" s="4">
        <f t="shared" si="508"/>
        <v>52.47885943170207</v>
      </c>
      <c r="D8088" s="34">
        <f t="shared" si="509"/>
        <v>0.43669302888894218</v>
      </c>
    </row>
    <row r="8089" spans="1:4">
      <c r="A8089" s="7">
        <f t="shared" si="507"/>
        <v>4041</v>
      </c>
      <c r="B8089" s="4">
        <f t="shared" si="506"/>
        <v>0.87172436257501529</v>
      </c>
      <c r="C8089" s="4">
        <f t="shared" si="508"/>
        <v>52.505200243962697</v>
      </c>
      <c r="D8089" s="34">
        <f t="shared" si="509"/>
        <v>0.43683945917896388</v>
      </c>
    </row>
    <row r="8090" spans="1:4">
      <c r="A8090" s="7">
        <f t="shared" si="507"/>
        <v>4041.5</v>
      </c>
      <c r="B8090" s="4">
        <f t="shared" si="506"/>
        <v>0.8718695438261248</v>
      </c>
      <c r="C8090" s="4">
        <f t="shared" si="508"/>
        <v>52.531554030291922</v>
      </c>
      <c r="D8090" s="34">
        <f t="shared" si="509"/>
        <v>0.43698594298812082</v>
      </c>
    </row>
    <row r="8091" spans="1:4">
      <c r="A8091" s="7">
        <f t="shared" si="507"/>
        <v>4042</v>
      </c>
      <c r="B8091" s="4">
        <f t="shared" si="506"/>
        <v>0.87201473633829218</v>
      </c>
      <c r="C8091" s="4">
        <f t="shared" si="508"/>
        <v>52.557920797080094</v>
      </c>
      <c r="D8091" s="34">
        <f t="shared" si="509"/>
        <v>0.43713248033671864</v>
      </c>
    </row>
    <row r="8092" spans="1:4">
      <c r="A8092" s="7">
        <f t="shared" si="507"/>
        <v>4042.5</v>
      </c>
      <c r="B8092" s="4">
        <f t="shared" si="506"/>
        <v>0.87215994011239073</v>
      </c>
      <c r="C8092" s="4">
        <f t="shared" si="508"/>
        <v>52.584300550720585</v>
      </c>
      <c r="D8092" s="34">
        <f t="shared" si="509"/>
        <v>0.43727907124507032</v>
      </c>
    </row>
    <row r="8093" spans="1:4">
      <c r="A8093" s="7">
        <f t="shared" si="507"/>
        <v>4043</v>
      </c>
      <c r="B8093" s="4">
        <f t="shared" si="506"/>
        <v>0.87230515514929352</v>
      </c>
      <c r="C8093" s="4">
        <f t="shared" si="508"/>
        <v>52.610693297610183</v>
      </c>
      <c r="D8093" s="34">
        <f t="shared" si="509"/>
        <v>0.43742571573349909</v>
      </c>
    </row>
    <row r="8094" spans="1:4">
      <c r="A8094" s="7">
        <f t="shared" si="507"/>
        <v>4043.5</v>
      </c>
      <c r="B8094" s="4">
        <f t="shared" si="506"/>
        <v>0.8724503814498743</v>
      </c>
      <c r="C8094" s="4">
        <f t="shared" si="508"/>
        <v>52.637099044148549</v>
      </c>
      <c r="D8094" s="34">
        <f t="shared" si="509"/>
        <v>0.43757241382233331</v>
      </c>
    </row>
    <row r="8095" spans="1:4">
      <c r="A8095" s="7">
        <f t="shared" si="507"/>
        <v>4044</v>
      </c>
      <c r="B8095" s="4">
        <f t="shared" si="506"/>
        <v>0.87259561901500704</v>
      </c>
      <c r="C8095" s="4">
        <f t="shared" si="508"/>
        <v>52.663517796738645</v>
      </c>
      <c r="D8095" s="34">
        <f t="shared" si="509"/>
        <v>0.4377191655319107</v>
      </c>
    </row>
    <row r="8096" spans="1:4">
      <c r="A8096" s="7">
        <f t="shared" si="507"/>
        <v>4044.5</v>
      </c>
      <c r="B8096" s="4">
        <f t="shared" si="506"/>
        <v>0.87274086784556548</v>
      </c>
      <c r="C8096" s="4">
        <f t="shared" si="508"/>
        <v>52.689949561786577</v>
      </c>
      <c r="D8096" s="34">
        <f t="shared" si="509"/>
        <v>0.43786597088257673</v>
      </c>
    </row>
    <row r="8097" spans="1:4">
      <c r="A8097" s="7">
        <f t="shared" si="507"/>
        <v>4045</v>
      </c>
      <c r="B8097" s="4">
        <f t="shared" si="506"/>
        <v>0.87288612794242271</v>
      </c>
      <c r="C8097" s="4">
        <f t="shared" si="508"/>
        <v>52.716394345701488</v>
      </c>
      <c r="D8097" s="34">
        <f t="shared" si="509"/>
        <v>0.4380128298946841</v>
      </c>
    </row>
    <row r="8098" spans="1:4">
      <c r="A8098" s="7">
        <f t="shared" si="507"/>
        <v>4045.5</v>
      </c>
      <c r="B8098" s="4">
        <f t="shared" si="506"/>
        <v>0.87303139930645357</v>
      </c>
      <c r="C8098" s="4">
        <f t="shared" si="508"/>
        <v>52.742852154895914</v>
      </c>
      <c r="D8098" s="34">
        <f t="shared" si="509"/>
        <v>0.43815974258859475</v>
      </c>
    </row>
    <row r="8099" spans="1:4">
      <c r="A8099" s="7">
        <f t="shared" si="507"/>
        <v>4046</v>
      </c>
      <c r="B8099" s="4">
        <f t="shared" si="506"/>
        <v>0.87317668193853182</v>
      </c>
      <c r="C8099" s="4">
        <f t="shared" si="508"/>
        <v>52.769322995785309</v>
      </c>
      <c r="D8099" s="34">
        <f t="shared" si="509"/>
        <v>0.43830670898467694</v>
      </c>
    </row>
    <row r="8100" spans="1:4">
      <c r="A8100" s="7">
        <f t="shared" si="507"/>
        <v>4046.5</v>
      </c>
      <c r="B8100" s="4">
        <f t="shared" si="506"/>
        <v>0.87332197583953075</v>
      </c>
      <c r="C8100" s="4">
        <f t="shared" si="508"/>
        <v>52.795806874788411</v>
      </c>
      <c r="D8100" s="34">
        <f t="shared" si="509"/>
        <v>0.43845372910330815</v>
      </c>
    </row>
    <row r="8101" spans="1:4">
      <c r="A8101" s="7">
        <f t="shared" si="507"/>
        <v>4047</v>
      </c>
      <c r="B8101" s="4">
        <f t="shared" si="506"/>
        <v>0.87346728101032522</v>
      </c>
      <c r="C8101" s="4">
        <f t="shared" si="508"/>
        <v>52.82230379832707</v>
      </c>
      <c r="D8101" s="34">
        <f t="shared" si="509"/>
        <v>0.43860080296487264</v>
      </c>
    </row>
    <row r="8102" spans="1:4">
      <c r="A8102" s="7">
        <f t="shared" si="507"/>
        <v>4047.5</v>
      </c>
      <c r="B8102" s="4">
        <f t="shared" si="506"/>
        <v>0.87361259745178899</v>
      </c>
      <c r="C8102" s="4">
        <f t="shared" si="508"/>
        <v>52.848813772826375</v>
      </c>
      <c r="D8102" s="34">
        <f t="shared" si="509"/>
        <v>0.43874793058976386</v>
      </c>
    </row>
    <row r="8103" spans="1:4">
      <c r="A8103" s="7">
        <f t="shared" si="507"/>
        <v>4048</v>
      </c>
      <c r="B8103" s="4">
        <f t="shared" si="506"/>
        <v>0.87375792516479622</v>
      </c>
      <c r="C8103" s="4">
        <f t="shared" si="508"/>
        <v>52.875336804714529</v>
      </c>
      <c r="D8103" s="34">
        <f t="shared" si="509"/>
        <v>0.43889511199838244</v>
      </c>
    </row>
    <row r="8104" spans="1:4">
      <c r="A8104" s="7">
        <f t="shared" si="507"/>
        <v>4048.5</v>
      </c>
      <c r="B8104" s="4">
        <f t="shared" si="506"/>
        <v>0.87390326415022135</v>
      </c>
      <c r="C8104" s="4">
        <f t="shared" si="508"/>
        <v>52.901872900422845</v>
      </c>
      <c r="D8104" s="34">
        <f t="shared" si="509"/>
        <v>0.43904234721113644</v>
      </c>
    </row>
    <row r="8105" spans="1:4">
      <c r="A8105" s="7">
        <f t="shared" si="507"/>
        <v>4049</v>
      </c>
      <c r="B8105" s="4">
        <f t="shared" si="506"/>
        <v>0.87404861440893922</v>
      </c>
      <c r="C8105" s="4">
        <f t="shared" si="508"/>
        <v>52.928422066385906</v>
      </c>
      <c r="D8105" s="34">
        <f t="shared" si="509"/>
        <v>0.43918963624844265</v>
      </c>
    </row>
    <row r="8106" spans="1:4">
      <c r="A8106" s="7">
        <f t="shared" si="507"/>
        <v>4049.5</v>
      </c>
      <c r="B8106" s="4">
        <f t="shared" si="506"/>
        <v>0.87419397594182335</v>
      </c>
      <c r="C8106" s="4">
        <f t="shared" si="508"/>
        <v>52.954984309041336</v>
      </c>
      <c r="D8106" s="34">
        <f t="shared" si="509"/>
        <v>0.43933697913072528</v>
      </c>
    </row>
    <row r="8107" spans="1:4">
      <c r="A8107" s="7">
        <f t="shared" si="507"/>
        <v>4050</v>
      </c>
      <c r="B8107" s="4">
        <f t="shared" si="506"/>
        <v>0.87433934874974839</v>
      </c>
      <c r="C8107" s="4">
        <f t="shared" si="508"/>
        <v>52.981559634830113</v>
      </c>
      <c r="D8107" s="34">
        <f t="shared" si="509"/>
        <v>0.43948437587841738</v>
      </c>
    </row>
    <row r="8108" spans="1:4">
      <c r="A8108" s="7">
        <f t="shared" si="507"/>
        <v>4050.5</v>
      </c>
      <c r="B8108" s="4">
        <f t="shared" si="506"/>
        <v>0.87448473283358963</v>
      </c>
      <c r="C8108" s="4">
        <f t="shared" si="508"/>
        <v>53.008148050196269</v>
      </c>
      <c r="D8108" s="34">
        <f t="shared" si="509"/>
        <v>0.43963182651195881</v>
      </c>
    </row>
    <row r="8109" spans="1:4">
      <c r="A8109" s="7">
        <f t="shared" si="507"/>
        <v>4051</v>
      </c>
      <c r="B8109" s="4">
        <f t="shared" si="506"/>
        <v>0.87463012819422081</v>
      </c>
      <c r="C8109" s="4">
        <f t="shared" si="508"/>
        <v>53.034749561586978</v>
      </c>
      <c r="D8109" s="34">
        <f t="shared" si="509"/>
        <v>0.43977933105179801</v>
      </c>
    </row>
    <row r="8110" spans="1:4">
      <c r="A8110" s="7">
        <f t="shared" si="507"/>
        <v>4051.5</v>
      </c>
      <c r="B8110" s="4">
        <f t="shared" si="506"/>
        <v>0.87477553483251702</v>
      </c>
      <c r="C8110" s="4">
        <f t="shared" si="508"/>
        <v>53.061364175452638</v>
      </c>
      <c r="D8110" s="34">
        <f t="shared" si="509"/>
        <v>0.43992688951839076</v>
      </c>
    </row>
    <row r="8111" spans="1:4">
      <c r="A8111" s="7">
        <f t="shared" si="507"/>
        <v>4052</v>
      </c>
      <c r="B8111" s="4">
        <f t="shared" si="506"/>
        <v>0.87492095274935333</v>
      </c>
      <c r="C8111" s="4">
        <f t="shared" si="508"/>
        <v>53.087991898246869</v>
      </c>
      <c r="D8111" s="34">
        <f t="shared" si="509"/>
        <v>0.4400745019322016</v>
      </c>
    </row>
    <row r="8112" spans="1:4">
      <c r="A8112" s="7">
        <f t="shared" si="507"/>
        <v>4052.5</v>
      </c>
      <c r="B8112" s="4">
        <f t="shared" si="506"/>
        <v>0.87506638194560415</v>
      </c>
      <c r="C8112" s="4">
        <f t="shared" si="508"/>
        <v>53.114632736426408</v>
      </c>
      <c r="D8112" s="34">
        <f t="shared" si="509"/>
        <v>0.44022216831370259</v>
      </c>
    </row>
    <row r="8113" spans="1:4">
      <c r="A8113" s="7">
        <f t="shared" si="507"/>
        <v>4053</v>
      </c>
      <c r="B8113" s="4">
        <f t="shared" si="506"/>
        <v>0.87521182242214435</v>
      </c>
      <c r="C8113" s="4">
        <f t="shared" si="508"/>
        <v>53.141286696451203</v>
      </c>
      <c r="D8113" s="34">
        <f t="shared" si="509"/>
        <v>0.44036988868337401</v>
      </c>
    </row>
    <row r="8114" spans="1:4">
      <c r="A8114" s="7">
        <f t="shared" si="507"/>
        <v>4053.5</v>
      </c>
      <c r="B8114" s="4">
        <f t="shared" si="506"/>
        <v>0.87535727417984899</v>
      </c>
      <c r="C8114" s="4">
        <f t="shared" si="508"/>
        <v>53.167953784784288</v>
      </c>
      <c r="D8114" s="34">
        <f t="shared" si="509"/>
        <v>0.44051766306170298</v>
      </c>
    </row>
    <row r="8115" spans="1:4">
      <c r="A8115" s="7">
        <f t="shared" si="507"/>
        <v>4054</v>
      </c>
      <c r="B8115" s="4">
        <f t="shared" si="506"/>
        <v>0.87550273721959315</v>
      </c>
      <c r="C8115" s="4">
        <f t="shared" si="508"/>
        <v>53.194634007892091</v>
      </c>
      <c r="D8115" s="34">
        <f t="shared" si="509"/>
        <v>0.44066549146918654</v>
      </c>
    </row>
    <row r="8116" spans="1:4">
      <c r="A8116" s="7">
        <f t="shared" si="507"/>
        <v>4054.5</v>
      </c>
      <c r="B8116" s="4">
        <f t="shared" si="506"/>
        <v>0.87564821154225192</v>
      </c>
      <c r="C8116" s="4">
        <f t="shared" si="508"/>
        <v>53.221327372244012</v>
      </c>
      <c r="D8116" s="34">
        <f t="shared" si="509"/>
        <v>0.44081337392632791</v>
      </c>
    </row>
    <row r="8117" spans="1:4">
      <c r="A8117" s="7">
        <f t="shared" si="507"/>
        <v>4055</v>
      </c>
      <c r="B8117" s="4">
        <f t="shared" si="506"/>
        <v>0.87579369714870015</v>
      </c>
      <c r="C8117" s="4">
        <f t="shared" si="508"/>
        <v>53.248033884312761</v>
      </c>
      <c r="D8117" s="34">
        <f t="shared" si="509"/>
        <v>0.44096131045363962</v>
      </c>
    </row>
    <row r="8118" spans="1:4">
      <c r="A8118" s="7">
        <f t="shared" si="507"/>
        <v>4055.5</v>
      </c>
      <c r="B8118" s="4">
        <f t="shared" si="506"/>
        <v>0.87593919403981402</v>
      </c>
      <c r="C8118" s="4">
        <f t="shared" si="508"/>
        <v>53.274753550574154</v>
      </c>
      <c r="D8118" s="34">
        <f t="shared" si="509"/>
        <v>0.44110930107164037</v>
      </c>
    </row>
    <row r="8119" spans="1:4">
      <c r="A8119" s="7">
        <f t="shared" si="507"/>
        <v>4056</v>
      </c>
      <c r="B8119" s="4">
        <f t="shared" si="506"/>
        <v>0.87608470221646773</v>
      </c>
      <c r="C8119" s="4">
        <f t="shared" si="508"/>
        <v>53.30148637750721</v>
      </c>
      <c r="D8119" s="34">
        <f t="shared" si="509"/>
        <v>0.44125734580085857</v>
      </c>
    </row>
    <row r="8120" spans="1:4">
      <c r="A8120" s="7">
        <f t="shared" si="507"/>
        <v>4056.5</v>
      </c>
      <c r="B8120" s="4">
        <f t="shared" si="506"/>
        <v>0.87623022167953701</v>
      </c>
      <c r="C8120" s="4">
        <f t="shared" si="508"/>
        <v>53.328232371594297</v>
      </c>
      <c r="D8120" s="34">
        <f t="shared" si="509"/>
        <v>0.44140544466183068</v>
      </c>
    </row>
    <row r="8121" spans="1:4">
      <c r="A8121" s="7">
        <f t="shared" si="507"/>
        <v>4057</v>
      </c>
      <c r="B8121" s="4">
        <f t="shared" si="506"/>
        <v>0.8763757524298974</v>
      </c>
      <c r="C8121" s="4">
        <f t="shared" si="508"/>
        <v>53.35499153932075</v>
      </c>
      <c r="D8121" s="34">
        <f t="shared" si="509"/>
        <v>0.44155359767509966</v>
      </c>
    </row>
    <row r="8122" spans="1:4">
      <c r="A8122" s="7">
        <f t="shared" si="507"/>
        <v>4057.5</v>
      </c>
      <c r="B8122" s="4">
        <f t="shared" si="506"/>
        <v>0.87652129446842464</v>
      </c>
      <c r="C8122" s="4">
        <f t="shared" si="508"/>
        <v>53.381763887175232</v>
      </c>
      <c r="D8122" s="34">
        <f t="shared" si="509"/>
        <v>0.44170180486121752</v>
      </c>
    </row>
    <row r="8123" spans="1:4">
      <c r="A8123" s="7">
        <f t="shared" si="507"/>
        <v>4058</v>
      </c>
      <c r="B8123" s="4">
        <f t="shared" si="506"/>
        <v>0.87666684779599358</v>
      </c>
      <c r="C8123" s="4">
        <f t="shared" si="508"/>
        <v>53.408549421649482</v>
      </c>
      <c r="D8123" s="34">
        <f t="shared" si="509"/>
        <v>0.44185006624074352</v>
      </c>
    </row>
    <row r="8124" spans="1:4">
      <c r="A8124" s="7">
        <f t="shared" si="507"/>
        <v>4058.5</v>
      </c>
      <c r="B8124" s="4">
        <f t="shared" si="506"/>
        <v>0.87681241241348062</v>
      </c>
      <c r="C8124" s="4">
        <f t="shared" si="508"/>
        <v>53.435348149238635</v>
      </c>
      <c r="D8124" s="34">
        <f t="shared" si="509"/>
        <v>0.44199838183424595</v>
      </c>
    </row>
    <row r="8125" spans="1:4">
      <c r="A8125" s="7">
        <f t="shared" si="507"/>
        <v>4059</v>
      </c>
      <c r="B8125" s="4">
        <f t="shared" si="506"/>
        <v>0.87695798832176131</v>
      </c>
      <c r="C8125" s="4">
        <f t="shared" si="508"/>
        <v>53.462160076440895</v>
      </c>
      <c r="D8125" s="34">
        <f t="shared" si="509"/>
        <v>0.44214675166230044</v>
      </c>
    </row>
    <row r="8126" spans="1:4">
      <c r="A8126" s="7">
        <f t="shared" si="507"/>
        <v>4059.5</v>
      </c>
      <c r="B8126" s="4">
        <f t="shared" si="506"/>
        <v>0.87710357552171114</v>
      </c>
      <c r="C8126" s="4">
        <f t="shared" si="508"/>
        <v>53.488985209757622</v>
      </c>
      <c r="D8126" s="34">
        <f t="shared" si="509"/>
        <v>0.44229517574549043</v>
      </c>
    </row>
    <row r="8127" spans="1:4">
      <c r="A8127" s="7">
        <f t="shared" si="507"/>
        <v>4060</v>
      </c>
      <c r="B8127" s="4">
        <f t="shared" si="506"/>
        <v>0.8772491740142061</v>
      </c>
      <c r="C8127" s="4">
        <f t="shared" si="508"/>
        <v>53.515823555693444</v>
      </c>
      <c r="D8127" s="34">
        <f t="shared" si="509"/>
        <v>0.44244365410440745</v>
      </c>
    </row>
    <row r="8128" spans="1:4">
      <c r="A8128" s="7">
        <f t="shared" si="507"/>
        <v>4060.5</v>
      </c>
      <c r="B8128" s="4">
        <f t="shared" si="506"/>
        <v>0.87739478380012215</v>
      </c>
      <c r="C8128" s="4">
        <f t="shared" si="508"/>
        <v>53.542675120756229</v>
      </c>
      <c r="D8128" s="34">
        <f t="shared" si="509"/>
        <v>0.44259218675965151</v>
      </c>
    </row>
    <row r="8129" spans="1:4">
      <c r="A8129" s="7">
        <f t="shared" si="507"/>
        <v>4061</v>
      </c>
      <c r="B8129" s="4">
        <f t="shared" si="506"/>
        <v>0.87754040488033502</v>
      </c>
      <c r="C8129" s="4">
        <f t="shared" si="508"/>
        <v>53.569539911457021</v>
      </c>
      <c r="D8129" s="34">
        <f t="shared" si="509"/>
        <v>0.44274077373183052</v>
      </c>
    </row>
    <row r="8130" spans="1:4">
      <c r="A8130" s="7">
        <f t="shared" si="507"/>
        <v>4061.5</v>
      </c>
      <c r="B8130" s="4">
        <f t="shared" si="506"/>
        <v>0.87768603725572092</v>
      </c>
      <c r="C8130" s="4">
        <f t="shared" si="508"/>
        <v>53.596417934310004</v>
      </c>
      <c r="D8130" s="34">
        <f t="shared" si="509"/>
        <v>0.44288941504155965</v>
      </c>
    </row>
    <row r="8131" spans="1:4">
      <c r="A8131" s="7">
        <f t="shared" si="507"/>
        <v>4062</v>
      </c>
      <c r="B8131" s="4">
        <f t="shared" si="506"/>
        <v>0.87783168092715647</v>
      </c>
      <c r="C8131" s="4">
        <f t="shared" si="508"/>
        <v>53.623309195832675</v>
      </c>
      <c r="D8131" s="34">
        <f t="shared" si="509"/>
        <v>0.44303811070946275</v>
      </c>
    </row>
    <row r="8132" spans="1:4">
      <c r="A8132" s="7">
        <f t="shared" si="507"/>
        <v>4062.5</v>
      </c>
      <c r="B8132" s="4">
        <f t="shared" si="506"/>
        <v>0.87797733589551719</v>
      </c>
      <c r="C8132" s="4">
        <f t="shared" si="508"/>
        <v>53.650213702545585</v>
      </c>
      <c r="D8132" s="34">
        <f t="shared" si="509"/>
        <v>0.44318686075617086</v>
      </c>
    </row>
    <row r="8133" spans="1:4">
      <c r="A8133" s="7">
        <f t="shared" si="507"/>
        <v>4063</v>
      </c>
      <c r="B8133" s="4">
        <f t="shared" si="506"/>
        <v>0.87812300216167927</v>
      </c>
      <c r="C8133" s="4">
        <f t="shared" si="508"/>
        <v>53.677131460972738</v>
      </c>
      <c r="D8133" s="34">
        <f t="shared" si="509"/>
        <v>0.44333566520232492</v>
      </c>
    </row>
    <row r="8134" spans="1:4">
      <c r="A8134" s="7">
        <f t="shared" si="507"/>
        <v>4063.5</v>
      </c>
      <c r="B8134" s="4">
        <f t="shared" si="506"/>
        <v>0.87826867972651956</v>
      </c>
      <c r="C8134" s="4">
        <f t="shared" si="508"/>
        <v>53.704062477641159</v>
      </c>
      <c r="D8134" s="34">
        <f t="shared" si="509"/>
        <v>0.44348452406857192</v>
      </c>
    </row>
    <row r="8135" spans="1:4">
      <c r="A8135" s="7">
        <f t="shared" si="507"/>
        <v>4064</v>
      </c>
      <c r="B8135" s="4">
        <f t="shared" si="506"/>
        <v>0.87841436859091404</v>
      </c>
      <c r="C8135" s="4">
        <f t="shared" si="508"/>
        <v>53.731006759081147</v>
      </c>
      <c r="D8135" s="34">
        <f t="shared" si="509"/>
        <v>0.44363343737556782</v>
      </c>
    </row>
    <row r="8136" spans="1:4">
      <c r="A8136" s="7">
        <f t="shared" si="507"/>
        <v>4064.5</v>
      </c>
      <c r="B8136" s="4">
        <f t="shared" si="506"/>
        <v>0.87856006875573911</v>
      </c>
      <c r="C8136" s="4">
        <f t="shared" si="508"/>
        <v>53.757964311826214</v>
      </c>
      <c r="D8136" s="34">
        <f t="shared" si="509"/>
        <v>0.44378240514397638</v>
      </c>
    </row>
    <row r="8137" spans="1:4">
      <c r="A8137" s="7">
        <f t="shared" si="507"/>
        <v>4065</v>
      </c>
      <c r="B8137" s="4">
        <f t="shared" si="506"/>
        <v>0.87870578022187185</v>
      </c>
      <c r="C8137" s="4">
        <f t="shared" si="508"/>
        <v>53.784935142413097</v>
      </c>
      <c r="D8137" s="34">
        <f t="shared" si="509"/>
        <v>0.44393142739446911</v>
      </c>
    </row>
    <row r="8138" spans="1:4">
      <c r="A8138" s="7">
        <f t="shared" si="507"/>
        <v>4065.5</v>
      </c>
      <c r="B8138" s="4">
        <f t="shared" ref="B8138:B8201" si="510">(EXP($B$3*A8138*10^6))-1</f>
        <v>0.87885150299018866</v>
      </c>
      <c r="C8138" s="4">
        <f t="shared" si="508"/>
        <v>53.811919257381739</v>
      </c>
      <c r="D8138" s="34">
        <f t="shared" si="509"/>
        <v>0.44408050414772587</v>
      </c>
    </row>
    <row r="8139" spans="1:4">
      <c r="A8139" s="7">
        <f t="shared" si="507"/>
        <v>4066</v>
      </c>
      <c r="B8139" s="4">
        <f t="shared" si="510"/>
        <v>0.87899723706156552</v>
      </c>
      <c r="C8139" s="4">
        <f t="shared" si="508"/>
        <v>53.838916663275327</v>
      </c>
      <c r="D8139" s="34">
        <f t="shared" si="509"/>
        <v>0.44422963542443505</v>
      </c>
    </row>
    <row r="8140" spans="1:4">
      <c r="A8140" s="7">
        <f t="shared" si="507"/>
        <v>4066.5</v>
      </c>
      <c r="B8140" s="4">
        <f t="shared" si="510"/>
        <v>0.87914298243687994</v>
      </c>
      <c r="C8140" s="4">
        <f t="shared" si="508"/>
        <v>53.865927366640243</v>
      </c>
      <c r="D8140" s="34">
        <f t="shared" si="509"/>
        <v>0.44437882124529188</v>
      </c>
    </row>
    <row r="8141" spans="1:4">
      <c r="A8141" s="7">
        <f t="shared" si="507"/>
        <v>4067</v>
      </c>
      <c r="B8141" s="4">
        <f t="shared" si="510"/>
        <v>0.87928873911700833</v>
      </c>
      <c r="C8141" s="4">
        <f t="shared" si="508"/>
        <v>53.892951374026104</v>
      </c>
      <c r="D8141" s="34">
        <f t="shared" si="509"/>
        <v>0.44452806163100067</v>
      </c>
    </row>
    <row r="8142" spans="1:4">
      <c r="A8142" s="7">
        <f t="shared" ref="A8142:A8205" si="511">A8141+0.5</f>
        <v>4067.5</v>
      </c>
      <c r="B8142" s="4">
        <f t="shared" si="510"/>
        <v>0.87943450710282778</v>
      </c>
      <c r="C8142" s="4">
        <f t="shared" ref="C8142:C8205" si="512">(EXP($B$4*A8142*10^6))-1</f>
        <v>53.919988691985772</v>
      </c>
      <c r="D8142" s="34">
        <f t="shared" ref="D8142:D8205" si="513">(1/137.88)*(C8142/B8142)</f>
        <v>0.4446773566022732</v>
      </c>
    </row>
    <row r="8143" spans="1:4">
      <c r="A8143" s="7">
        <f t="shared" si="511"/>
        <v>4068</v>
      </c>
      <c r="B8143" s="4">
        <f t="shared" si="510"/>
        <v>0.87958028639521491</v>
      </c>
      <c r="C8143" s="4">
        <f t="shared" si="512"/>
        <v>53.947039327075309</v>
      </c>
      <c r="D8143" s="34">
        <f t="shared" si="513"/>
        <v>0.44482670617982956</v>
      </c>
    </row>
    <row r="8144" spans="1:4">
      <c r="A8144" s="7">
        <f t="shared" si="511"/>
        <v>4068.5</v>
      </c>
      <c r="B8144" s="4">
        <f t="shared" si="510"/>
        <v>0.87972607699504723</v>
      </c>
      <c r="C8144" s="4">
        <f t="shared" si="512"/>
        <v>53.974103285854014</v>
      </c>
      <c r="D8144" s="34">
        <f t="shared" si="513"/>
        <v>0.44497611038439766</v>
      </c>
    </row>
    <row r="8145" spans="1:4">
      <c r="A8145" s="7">
        <f t="shared" si="511"/>
        <v>4069</v>
      </c>
      <c r="B8145" s="4">
        <f t="shared" si="510"/>
        <v>0.8798718789032014</v>
      </c>
      <c r="C8145" s="4">
        <f t="shared" si="512"/>
        <v>54.00118057488443</v>
      </c>
      <c r="D8145" s="34">
        <f t="shared" si="513"/>
        <v>0.44512556923671381</v>
      </c>
    </row>
    <row r="8146" spans="1:4">
      <c r="A8146" s="7">
        <f t="shared" si="511"/>
        <v>4069.5</v>
      </c>
      <c r="B8146" s="4">
        <f t="shared" si="510"/>
        <v>0.88001769212055425</v>
      </c>
      <c r="C8146" s="4">
        <f t="shared" si="512"/>
        <v>54.02827120073232</v>
      </c>
      <c r="D8146" s="34">
        <f t="shared" si="513"/>
        <v>0.44527508275752226</v>
      </c>
    </row>
    <row r="8147" spans="1:4">
      <c r="A8147" s="7">
        <f t="shared" si="511"/>
        <v>4070</v>
      </c>
      <c r="B8147" s="4">
        <f t="shared" si="510"/>
        <v>0.88016351664798376</v>
      </c>
      <c r="C8147" s="4">
        <f t="shared" si="512"/>
        <v>54.05537516996668</v>
      </c>
      <c r="D8147" s="34">
        <f t="shared" si="513"/>
        <v>0.44542465096757489</v>
      </c>
    </row>
    <row r="8148" spans="1:4">
      <c r="A8148" s="7">
        <f t="shared" si="511"/>
        <v>4070.5</v>
      </c>
      <c r="B8148" s="4">
        <f t="shared" si="510"/>
        <v>0.88030935248636677</v>
      </c>
      <c r="C8148" s="4">
        <f t="shared" si="512"/>
        <v>54.082492489159748</v>
      </c>
      <c r="D8148" s="34">
        <f t="shared" si="513"/>
        <v>0.44557427388763216</v>
      </c>
    </row>
    <row r="8149" spans="1:4">
      <c r="A8149" s="7">
        <f t="shared" si="511"/>
        <v>4071</v>
      </c>
      <c r="B8149" s="4">
        <f t="shared" si="510"/>
        <v>0.88045519963658059</v>
      </c>
      <c r="C8149" s="4">
        <f t="shared" si="512"/>
        <v>54.109623164886948</v>
      </c>
      <c r="D8149" s="34">
        <f t="shared" si="513"/>
        <v>0.44572395153846206</v>
      </c>
    </row>
    <row r="8150" spans="1:4">
      <c r="A8150" s="7">
        <f t="shared" si="511"/>
        <v>4071.5</v>
      </c>
      <c r="B8150" s="4">
        <f t="shared" si="510"/>
        <v>0.88060105809950273</v>
      </c>
      <c r="C8150" s="4">
        <f t="shared" si="512"/>
        <v>54.136767203727132</v>
      </c>
      <c r="D8150" s="34">
        <f t="shared" si="513"/>
        <v>0.44587368394084209</v>
      </c>
    </row>
    <row r="8151" spans="1:4">
      <c r="A8151" s="7">
        <f t="shared" si="511"/>
        <v>4072</v>
      </c>
      <c r="B8151" s="4">
        <f t="shared" si="510"/>
        <v>0.88074692787601094</v>
      </c>
      <c r="C8151" s="4">
        <f t="shared" si="512"/>
        <v>54.163924612262115</v>
      </c>
      <c r="D8151" s="34">
        <f t="shared" si="513"/>
        <v>0.44602347111555551</v>
      </c>
    </row>
    <row r="8152" spans="1:4">
      <c r="A8152" s="7">
        <f t="shared" si="511"/>
        <v>4072.5</v>
      </c>
      <c r="B8152" s="4">
        <f t="shared" si="510"/>
        <v>0.8808928089669823</v>
      </c>
      <c r="C8152" s="4">
        <f t="shared" si="512"/>
        <v>54.191095397077127</v>
      </c>
      <c r="D8152" s="34">
        <f t="shared" si="513"/>
        <v>0.44617331308339536</v>
      </c>
    </row>
    <row r="8153" spans="1:4">
      <c r="A8153" s="7">
        <f t="shared" si="511"/>
        <v>4073</v>
      </c>
      <c r="B8153" s="4">
        <f t="shared" si="510"/>
        <v>0.88103870137329432</v>
      </c>
      <c r="C8153" s="4">
        <f t="shared" si="512"/>
        <v>54.218279564760614</v>
      </c>
      <c r="D8153" s="34">
        <f t="shared" si="513"/>
        <v>0.44632320986516244</v>
      </c>
    </row>
    <row r="8154" spans="1:4">
      <c r="A8154" s="7">
        <f t="shared" si="511"/>
        <v>4073.5</v>
      </c>
      <c r="B8154" s="4">
        <f t="shared" si="510"/>
        <v>0.88118460509582519</v>
      </c>
      <c r="C8154" s="4">
        <f t="shared" si="512"/>
        <v>54.245477121904202</v>
      </c>
      <c r="D8154" s="34">
        <f t="shared" si="513"/>
        <v>0.44647316148166477</v>
      </c>
    </row>
    <row r="8155" spans="1:4">
      <c r="A8155" s="7">
        <f t="shared" si="511"/>
        <v>4074</v>
      </c>
      <c r="B8155" s="4">
        <f t="shared" si="510"/>
        <v>0.88133052013545266</v>
      </c>
      <c r="C8155" s="4">
        <f t="shared" si="512"/>
        <v>54.27268807510297</v>
      </c>
      <c r="D8155" s="34">
        <f t="shared" si="513"/>
        <v>0.44662316795372026</v>
      </c>
    </row>
    <row r="8156" spans="1:4">
      <c r="A8156" s="7">
        <f t="shared" si="511"/>
        <v>4074.5</v>
      </c>
      <c r="B8156" s="4">
        <f t="shared" si="510"/>
        <v>0.88147644649305379</v>
      </c>
      <c r="C8156" s="4">
        <f t="shared" si="512"/>
        <v>54.299912430954954</v>
      </c>
      <c r="D8156" s="34">
        <f t="shared" si="513"/>
        <v>0.44677322930215313</v>
      </c>
    </row>
    <row r="8157" spans="1:4">
      <c r="A8157" s="7">
        <f t="shared" si="511"/>
        <v>4075</v>
      </c>
      <c r="B8157" s="4">
        <f t="shared" si="510"/>
        <v>0.88162238416950744</v>
      </c>
      <c r="C8157" s="4">
        <f t="shared" si="512"/>
        <v>54.327150196061616</v>
      </c>
      <c r="D8157" s="34">
        <f t="shared" si="513"/>
        <v>0.44692334554779606</v>
      </c>
    </row>
    <row r="8158" spans="1:4">
      <c r="A8158" s="7">
        <f t="shared" si="511"/>
        <v>4075.5</v>
      </c>
      <c r="B8158" s="4">
        <f t="shared" si="510"/>
        <v>0.88176833316569092</v>
      </c>
      <c r="C8158" s="4">
        <f t="shared" si="512"/>
        <v>54.3544013770276</v>
      </c>
      <c r="D8158" s="34">
        <f t="shared" si="513"/>
        <v>0.4470735167114902</v>
      </c>
    </row>
    <row r="8159" spans="1:4">
      <c r="A8159" s="7">
        <f t="shared" si="511"/>
        <v>4076</v>
      </c>
      <c r="B8159" s="4">
        <f t="shared" si="510"/>
        <v>0.8819142934824824</v>
      </c>
      <c r="C8159" s="4">
        <f t="shared" si="512"/>
        <v>54.381665980460973</v>
      </c>
      <c r="D8159" s="34">
        <f t="shared" si="513"/>
        <v>0.44722374281408578</v>
      </c>
    </row>
    <row r="8160" spans="1:4">
      <c r="A8160" s="7">
        <f t="shared" si="511"/>
        <v>4076.5</v>
      </c>
      <c r="B8160" s="4">
        <f t="shared" si="510"/>
        <v>0.88206026512076008</v>
      </c>
      <c r="C8160" s="4">
        <f t="shared" si="512"/>
        <v>54.408944012972775</v>
      </c>
      <c r="D8160" s="34">
        <f t="shared" si="513"/>
        <v>0.44737402387643871</v>
      </c>
    </row>
    <row r="8161" spans="1:4">
      <c r="A8161" s="7">
        <f t="shared" si="511"/>
        <v>4077</v>
      </c>
      <c r="B8161" s="4">
        <f t="shared" si="510"/>
        <v>0.88220624808140191</v>
      </c>
      <c r="C8161" s="4">
        <f t="shared" si="512"/>
        <v>54.436235481177505</v>
      </c>
      <c r="D8161" s="34">
        <f t="shared" si="513"/>
        <v>0.44752435991941503</v>
      </c>
    </row>
    <row r="8162" spans="1:4">
      <c r="A8162" s="7">
        <f t="shared" si="511"/>
        <v>4077.5</v>
      </c>
      <c r="B8162" s="4">
        <f t="shared" si="510"/>
        <v>0.88235224236528631</v>
      </c>
      <c r="C8162" s="4">
        <f t="shared" si="512"/>
        <v>54.46354039169281</v>
      </c>
      <c r="D8162" s="34">
        <f t="shared" si="513"/>
        <v>0.44767475096388759</v>
      </c>
    </row>
    <row r="8163" spans="1:4">
      <c r="A8163" s="7">
        <f t="shared" si="511"/>
        <v>4078</v>
      </c>
      <c r="B8163" s="4">
        <f t="shared" si="510"/>
        <v>0.88249824797329146</v>
      </c>
      <c r="C8163" s="4">
        <f t="shared" si="512"/>
        <v>54.490858751139747</v>
      </c>
      <c r="D8163" s="34">
        <f t="shared" si="513"/>
        <v>0.44782519703073875</v>
      </c>
    </row>
    <row r="8164" spans="1:4">
      <c r="A8164" s="7">
        <f t="shared" si="511"/>
        <v>4078.5</v>
      </c>
      <c r="B8164" s="4">
        <f t="shared" si="510"/>
        <v>0.88264426490629622</v>
      </c>
      <c r="C8164" s="4">
        <f t="shared" si="512"/>
        <v>54.518190566142543</v>
      </c>
      <c r="D8164" s="34">
        <f t="shared" si="513"/>
        <v>0.44797569814085814</v>
      </c>
    </row>
    <row r="8165" spans="1:4">
      <c r="A8165" s="7">
        <f t="shared" si="511"/>
        <v>4079</v>
      </c>
      <c r="B8165" s="4">
        <f t="shared" si="510"/>
        <v>0.88279029316517832</v>
      </c>
      <c r="C8165" s="4">
        <f t="shared" si="512"/>
        <v>54.545535843328572</v>
      </c>
      <c r="D8165" s="34">
        <f t="shared" si="513"/>
        <v>0.44812625431514291</v>
      </c>
    </row>
    <row r="8166" spans="1:4">
      <c r="A8166" s="7">
        <f t="shared" si="511"/>
        <v>4079.5</v>
      </c>
      <c r="B8166" s="4">
        <f t="shared" si="510"/>
        <v>0.88293633275081618</v>
      </c>
      <c r="C8166" s="4">
        <f t="shared" si="512"/>
        <v>54.572894589328641</v>
      </c>
      <c r="D8166" s="34">
        <f t="shared" si="513"/>
        <v>0.44827686557449947</v>
      </c>
    </row>
    <row r="8167" spans="1:4">
      <c r="A8167" s="7">
        <f t="shared" si="511"/>
        <v>4080</v>
      </c>
      <c r="B8167" s="4">
        <f t="shared" si="510"/>
        <v>0.88308238366408887</v>
      </c>
      <c r="C8167" s="4">
        <f t="shared" si="512"/>
        <v>54.600266810776709</v>
      </c>
      <c r="D8167" s="34">
        <f t="shared" si="513"/>
        <v>0.44842753193984125</v>
      </c>
    </row>
    <row r="8168" spans="1:4">
      <c r="A8168" s="7">
        <f t="shared" si="511"/>
        <v>4080.5</v>
      </c>
      <c r="B8168" s="4">
        <f t="shared" si="510"/>
        <v>0.88322844590587501</v>
      </c>
      <c r="C8168" s="4">
        <f t="shared" si="512"/>
        <v>54.627652514310157</v>
      </c>
      <c r="D8168" s="34">
        <f t="shared" si="513"/>
        <v>0.44857825343209118</v>
      </c>
    </row>
    <row r="8169" spans="1:4">
      <c r="A8169" s="7">
        <f t="shared" si="511"/>
        <v>4081</v>
      </c>
      <c r="B8169" s="4">
        <f t="shared" si="510"/>
        <v>0.88337451947705281</v>
      </c>
      <c r="C8169" s="4">
        <f t="shared" si="512"/>
        <v>54.655051706569537</v>
      </c>
      <c r="D8169" s="34">
        <f t="shared" si="513"/>
        <v>0.4487290300721799</v>
      </c>
    </row>
    <row r="8170" spans="1:4">
      <c r="A8170" s="7">
        <f t="shared" si="511"/>
        <v>4081.5</v>
      </c>
      <c r="B8170" s="4">
        <f t="shared" si="510"/>
        <v>0.88352060437850177</v>
      </c>
      <c r="C8170" s="4">
        <f t="shared" si="512"/>
        <v>54.682464394198576</v>
      </c>
      <c r="D8170" s="34">
        <f t="shared" si="513"/>
        <v>0.44887986188104445</v>
      </c>
    </row>
    <row r="8171" spans="1:4">
      <c r="A8171" s="7">
        <f t="shared" si="511"/>
        <v>4082</v>
      </c>
      <c r="B8171" s="4">
        <f t="shared" si="510"/>
        <v>0.88366670061110031</v>
      </c>
      <c r="C8171" s="4">
        <f t="shared" si="512"/>
        <v>54.709890583844363</v>
      </c>
      <c r="D8171" s="34">
        <f t="shared" si="513"/>
        <v>0.44903074887963179</v>
      </c>
    </row>
    <row r="8172" spans="1:4">
      <c r="A8172" s="7">
        <f t="shared" si="511"/>
        <v>4082.5</v>
      </c>
      <c r="B8172" s="4">
        <f t="shared" si="510"/>
        <v>0.88381280817572705</v>
      </c>
      <c r="C8172" s="4">
        <f t="shared" si="512"/>
        <v>54.737330282157359</v>
      </c>
      <c r="D8172" s="34">
        <f t="shared" si="513"/>
        <v>0.44918169108889738</v>
      </c>
    </row>
    <row r="8173" spans="1:4">
      <c r="A8173" s="7">
        <f t="shared" si="511"/>
        <v>4083</v>
      </c>
      <c r="B8173" s="4">
        <f t="shared" si="510"/>
        <v>0.88395892707326129</v>
      </c>
      <c r="C8173" s="4">
        <f t="shared" si="512"/>
        <v>54.764783495791171</v>
      </c>
      <c r="D8173" s="34">
        <f t="shared" si="513"/>
        <v>0.44933268852980363</v>
      </c>
    </row>
    <row r="8174" spans="1:4">
      <c r="A8174" s="7">
        <f t="shared" si="511"/>
        <v>4083.5</v>
      </c>
      <c r="B8174" s="4">
        <f t="shared" si="510"/>
        <v>0.88410505730458233</v>
      </c>
      <c r="C8174" s="4">
        <f t="shared" si="512"/>
        <v>54.792250231402761</v>
      </c>
      <c r="D8174" s="34">
        <f t="shared" si="513"/>
        <v>0.4494837412233218</v>
      </c>
    </row>
    <row r="8175" spans="1:4">
      <c r="A8175" s="7">
        <f t="shared" si="511"/>
        <v>4084</v>
      </c>
      <c r="B8175" s="4">
        <f t="shared" si="510"/>
        <v>0.8842511988705688</v>
      </c>
      <c r="C8175" s="4">
        <f t="shared" si="512"/>
        <v>54.819730495652188</v>
      </c>
      <c r="D8175" s="34">
        <f t="shared" si="513"/>
        <v>0.44963484919043001</v>
      </c>
    </row>
    <row r="8176" spans="1:4">
      <c r="A8176" s="7">
        <f t="shared" si="511"/>
        <v>4084.5</v>
      </c>
      <c r="B8176" s="4">
        <f t="shared" si="510"/>
        <v>0.88439735177209999</v>
      </c>
      <c r="C8176" s="4">
        <f t="shared" si="512"/>
        <v>54.847224295203063</v>
      </c>
      <c r="D8176" s="34">
        <f t="shared" si="513"/>
        <v>0.44978601245211652</v>
      </c>
    </row>
    <row r="8177" spans="1:4">
      <c r="A8177" s="7">
        <f t="shared" si="511"/>
        <v>4085</v>
      </c>
      <c r="B8177" s="4">
        <f t="shared" si="510"/>
        <v>0.88454351601005565</v>
      </c>
      <c r="C8177" s="4">
        <f t="shared" si="512"/>
        <v>54.874731636722117</v>
      </c>
      <c r="D8177" s="34">
        <f t="shared" si="513"/>
        <v>0.44993723102937633</v>
      </c>
    </row>
    <row r="8178" spans="1:4">
      <c r="A8178" s="7">
        <f t="shared" si="511"/>
        <v>4085.5</v>
      </c>
      <c r="B8178" s="4">
        <f t="shared" si="510"/>
        <v>0.88468969158531441</v>
      </c>
      <c r="C8178" s="4">
        <f t="shared" si="512"/>
        <v>54.902252526879387</v>
      </c>
      <c r="D8178" s="34">
        <f t="shared" si="513"/>
        <v>0.45008850494321323</v>
      </c>
    </row>
    <row r="8179" spans="1:4">
      <c r="A8179" s="7">
        <f t="shared" si="511"/>
        <v>4086</v>
      </c>
      <c r="B8179" s="4">
        <f t="shared" si="510"/>
        <v>0.88483587849875578</v>
      </c>
      <c r="C8179" s="4">
        <f t="shared" si="512"/>
        <v>54.929786972348261</v>
      </c>
      <c r="D8179" s="34">
        <f t="shared" si="513"/>
        <v>0.45023983421463942</v>
      </c>
    </row>
    <row r="8180" spans="1:4">
      <c r="A8180" s="7">
        <f t="shared" si="511"/>
        <v>4086.5</v>
      </c>
      <c r="B8180" s="4">
        <f t="shared" si="510"/>
        <v>0.88498207675125973</v>
      </c>
      <c r="C8180" s="4">
        <f t="shared" si="512"/>
        <v>54.957334979805196</v>
      </c>
      <c r="D8180" s="34">
        <f t="shared" si="513"/>
        <v>0.45039121886467315</v>
      </c>
    </row>
    <row r="8181" spans="1:4">
      <c r="A8181" s="7">
        <f t="shared" si="511"/>
        <v>4087</v>
      </c>
      <c r="B8181" s="4">
        <f t="shared" si="510"/>
        <v>0.88512828634370511</v>
      </c>
      <c r="C8181" s="4">
        <f t="shared" si="512"/>
        <v>54.984896555930256</v>
      </c>
      <c r="D8181" s="34">
        <f t="shared" si="513"/>
        <v>0.4505426589143442</v>
      </c>
    </row>
    <row r="8182" spans="1:4">
      <c r="A8182" s="7">
        <f t="shared" si="511"/>
        <v>4087.5</v>
      </c>
      <c r="B8182" s="4">
        <f t="shared" si="510"/>
        <v>0.88527450727697166</v>
      </c>
      <c r="C8182" s="4">
        <f t="shared" si="512"/>
        <v>55.01247170740659</v>
      </c>
      <c r="D8182" s="34">
        <f t="shared" si="513"/>
        <v>0.45069415438468829</v>
      </c>
    </row>
    <row r="8183" spans="1:4">
      <c r="A8183" s="7">
        <f t="shared" si="511"/>
        <v>4088</v>
      </c>
      <c r="B8183" s="4">
        <f t="shared" si="510"/>
        <v>0.88542073955193978</v>
      </c>
      <c r="C8183" s="4">
        <f t="shared" si="512"/>
        <v>55.040060440920676</v>
      </c>
      <c r="D8183" s="34">
        <f t="shared" si="513"/>
        <v>0.45084570529674939</v>
      </c>
    </row>
    <row r="8184" spans="1:4">
      <c r="A8184" s="7">
        <f t="shared" si="511"/>
        <v>4088.5</v>
      </c>
      <c r="B8184" s="4">
        <f t="shared" si="510"/>
        <v>0.88556698316948834</v>
      </c>
      <c r="C8184" s="4">
        <f t="shared" si="512"/>
        <v>55.067662763162303</v>
      </c>
      <c r="D8184" s="34">
        <f t="shared" si="513"/>
        <v>0.45099731167158058</v>
      </c>
    </row>
    <row r="8185" spans="1:4">
      <c r="A8185" s="7">
        <f t="shared" si="511"/>
        <v>4089</v>
      </c>
      <c r="B8185" s="4">
        <f t="shared" si="510"/>
        <v>0.88571323813049707</v>
      </c>
      <c r="C8185" s="4">
        <f t="shared" si="512"/>
        <v>55.095278680824556</v>
      </c>
      <c r="D8185" s="34">
        <f t="shared" si="513"/>
        <v>0.45114897353024275</v>
      </c>
    </row>
    <row r="8186" spans="1:4">
      <c r="A8186" s="7">
        <f t="shared" si="511"/>
        <v>4089.5</v>
      </c>
      <c r="B8186" s="4">
        <f t="shared" si="510"/>
        <v>0.88585950443584638</v>
      </c>
      <c r="C8186" s="4">
        <f t="shared" si="512"/>
        <v>55.122908200603788</v>
      </c>
      <c r="D8186" s="34">
        <f t="shared" si="513"/>
        <v>0.45130069089380431</v>
      </c>
    </row>
    <row r="8187" spans="1:4">
      <c r="A8187" s="7">
        <f t="shared" si="511"/>
        <v>4090</v>
      </c>
      <c r="B8187" s="4">
        <f t="shared" si="510"/>
        <v>0.886005782086416</v>
      </c>
      <c r="C8187" s="4">
        <f t="shared" si="512"/>
        <v>55.150551329199693</v>
      </c>
      <c r="D8187" s="34">
        <f t="shared" si="513"/>
        <v>0.45145246378334275</v>
      </c>
    </row>
    <row r="8188" spans="1:4">
      <c r="A8188" s="7">
        <f t="shared" si="511"/>
        <v>4090.5</v>
      </c>
      <c r="B8188" s="4">
        <f t="shared" si="510"/>
        <v>0.88615207108308591</v>
      </c>
      <c r="C8188" s="4">
        <f t="shared" si="512"/>
        <v>55.178208073315282</v>
      </c>
      <c r="D8188" s="34">
        <f t="shared" si="513"/>
        <v>0.45160429221994375</v>
      </c>
    </row>
    <row r="8189" spans="1:4">
      <c r="A8189" s="7">
        <f t="shared" si="511"/>
        <v>4091</v>
      </c>
      <c r="B8189" s="4">
        <f t="shared" si="510"/>
        <v>0.88629837142673606</v>
      </c>
      <c r="C8189" s="4">
        <f t="shared" si="512"/>
        <v>55.205878439656672</v>
      </c>
      <c r="D8189" s="34">
        <f t="shared" si="513"/>
        <v>0.45175617622469949</v>
      </c>
    </row>
    <row r="8190" spans="1:4">
      <c r="A8190" s="7">
        <f t="shared" si="511"/>
        <v>4091.5</v>
      </c>
      <c r="B8190" s="4">
        <f t="shared" si="510"/>
        <v>0.88644468311824709</v>
      </c>
      <c r="C8190" s="4">
        <f t="shared" si="512"/>
        <v>55.233562434933603</v>
      </c>
      <c r="D8190" s="34">
        <f t="shared" si="513"/>
        <v>0.45190811581871293</v>
      </c>
    </row>
    <row r="8191" spans="1:4">
      <c r="A8191" s="7">
        <f t="shared" si="511"/>
        <v>4092</v>
      </c>
      <c r="B8191" s="4">
        <f t="shared" si="510"/>
        <v>0.88659100615849851</v>
      </c>
      <c r="C8191" s="4">
        <f t="shared" si="512"/>
        <v>55.261260065858899</v>
      </c>
      <c r="D8191" s="34">
        <f t="shared" si="513"/>
        <v>0.45206011102309368</v>
      </c>
    </row>
    <row r="8192" spans="1:4">
      <c r="A8192" s="7">
        <f t="shared" si="511"/>
        <v>4092.5</v>
      </c>
      <c r="B8192" s="4">
        <f t="shared" si="510"/>
        <v>0.88673734054837072</v>
      </c>
      <c r="C8192" s="4">
        <f t="shared" si="512"/>
        <v>55.288971339148745</v>
      </c>
      <c r="D8192" s="34">
        <f t="shared" si="513"/>
        <v>0.4522121618589599</v>
      </c>
    </row>
    <row r="8193" spans="1:4">
      <c r="A8193" s="7">
        <f t="shared" si="511"/>
        <v>4093</v>
      </c>
      <c r="B8193" s="4">
        <f t="shared" si="510"/>
        <v>0.88688368628874437</v>
      </c>
      <c r="C8193" s="4">
        <f t="shared" si="512"/>
        <v>55.316696261522644</v>
      </c>
      <c r="D8193" s="34">
        <f t="shared" si="513"/>
        <v>0.45236426834743776</v>
      </c>
    </row>
    <row r="8194" spans="1:4">
      <c r="A8194" s="7">
        <f t="shared" si="511"/>
        <v>4093.5</v>
      </c>
      <c r="B8194" s="4">
        <f t="shared" si="510"/>
        <v>0.88703004338049962</v>
      </c>
      <c r="C8194" s="4">
        <f t="shared" si="512"/>
        <v>55.344434839703396</v>
      </c>
      <c r="D8194" s="34">
        <f t="shared" si="513"/>
        <v>0.45251643050966189</v>
      </c>
    </row>
    <row r="8195" spans="1:4">
      <c r="A8195" s="7">
        <f t="shared" si="511"/>
        <v>4094</v>
      </c>
      <c r="B8195" s="4">
        <f t="shared" si="510"/>
        <v>0.88717641182451712</v>
      </c>
      <c r="C8195" s="4">
        <f t="shared" si="512"/>
        <v>55.37218708041712</v>
      </c>
      <c r="D8195" s="34">
        <f t="shared" si="513"/>
        <v>0.45266864836677495</v>
      </c>
    </row>
    <row r="8196" spans="1:4">
      <c r="A8196" s="7">
        <f t="shared" si="511"/>
        <v>4094.5</v>
      </c>
      <c r="B8196" s="4">
        <f t="shared" si="510"/>
        <v>0.88732279162167771</v>
      </c>
      <c r="C8196" s="4">
        <f t="shared" si="512"/>
        <v>55.399952990393245</v>
      </c>
      <c r="D8196" s="34">
        <f t="shared" si="513"/>
        <v>0.45282092193992762</v>
      </c>
    </row>
    <row r="8197" spans="1:4">
      <c r="A8197" s="7">
        <f t="shared" si="511"/>
        <v>4095</v>
      </c>
      <c r="B8197" s="4">
        <f t="shared" si="510"/>
        <v>0.88746918277286113</v>
      </c>
      <c r="C8197" s="4">
        <f t="shared" si="512"/>
        <v>55.427732576364463</v>
      </c>
      <c r="D8197" s="34">
        <f t="shared" si="513"/>
        <v>0.45297325125027926</v>
      </c>
    </row>
    <row r="8198" spans="1:4">
      <c r="A8198" s="7">
        <f t="shared" si="511"/>
        <v>4095.5</v>
      </c>
      <c r="B8198" s="4">
        <f t="shared" si="510"/>
        <v>0.88761558527894868</v>
      </c>
      <c r="C8198" s="4">
        <f t="shared" si="512"/>
        <v>55.455525845066987</v>
      </c>
      <c r="D8198" s="34">
        <f t="shared" si="513"/>
        <v>0.4531256363189981</v>
      </c>
    </row>
    <row r="8199" spans="1:4">
      <c r="A8199" s="7">
        <f t="shared" si="511"/>
        <v>4096</v>
      </c>
      <c r="B8199" s="4">
        <f t="shared" si="510"/>
        <v>0.88776199914082099</v>
      </c>
      <c r="C8199" s="4">
        <f t="shared" si="512"/>
        <v>55.483332803240039</v>
      </c>
      <c r="D8199" s="34">
        <f t="shared" si="513"/>
        <v>0.45327807716725854</v>
      </c>
    </row>
    <row r="8200" spans="1:4">
      <c r="A8200" s="7">
        <f t="shared" si="511"/>
        <v>4096.5</v>
      </c>
      <c r="B8200" s="4">
        <f t="shared" si="510"/>
        <v>0.88790842435935913</v>
      </c>
      <c r="C8200" s="4">
        <f t="shared" si="512"/>
        <v>55.511153457626378</v>
      </c>
      <c r="D8200" s="34">
        <f t="shared" si="513"/>
        <v>0.45343057381624485</v>
      </c>
    </row>
    <row r="8201" spans="1:4">
      <c r="A8201" s="7">
        <f t="shared" si="511"/>
        <v>4097</v>
      </c>
      <c r="B8201" s="4">
        <f t="shared" si="510"/>
        <v>0.8880548609354435</v>
      </c>
      <c r="C8201" s="4">
        <f t="shared" si="512"/>
        <v>55.53898781497201</v>
      </c>
      <c r="D8201" s="34">
        <f t="shared" si="513"/>
        <v>0.4535831262871492</v>
      </c>
    </row>
    <row r="8202" spans="1:4">
      <c r="A8202" s="7">
        <f t="shared" si="511"/>
        <v>4097.5</v>
      </c>
      <c r="B8202" s="4">
        <f t="shared" ref="B8202:B8265" si="514">(EXP($B$3*A8202*10^6))-1</f>
        <v>0.88820130886995519</v>
      </c>
      <c r="C8202" s="4">
        <f t="shared" si="512"/>
        <v>55.56683588202624</v>
      </c>
      <c r="D8202" s="34">
        <f t="shared" si="513"/>
        <v>0.45373573460117156</v>
      </c>
    </row>
    <row r="8203" spans="1:4">
      <c r="A8203" s="7">
        <f t="shared" si="511"/>
        <v>4098</v>
      </c>
      <c r="B8203" s="4">
        <f t="shared" si="514"/>
        <v>0.8883477681637757</v>
      </c>
      <c r="C8203" s="4">
        <f t="shared" si="512"/>
        <v>55.594697665541872</v>
      </c>
      <c r="D8203" s="34">
        <f t="shared" si="513"/>
        <v>0.45388839877952125</v>
      </c>
    </row>
    <row r="8204" spans="1:4">
      <c r="A8204" s="7">
        <f t="shared" si="511"/>
        <v>4098.5</v>
      </c>
      <c r="B8204" s="4">
        <f t="shared" si="514"/>
        <v>0.88849423881778566</v>
      </c>
      <c r="C8204" s="4">
        <f t="shared" si="512"/>
        <v>55.622573172274755</v>
      </c>
      <c r="D8204" s="34">
        <f t="shared" si="513"/>
        <v>0.4540411188434143</v>
      </c>
    </row>
    <row r="8205" spans="1:4">
      <c r="A8205" s="7">
        <f t="shared" si="511"/>
        <v>4099</v>
      </c>
      <c r="B8205" s="4">
        <f t="shared" si="514"/>
        <v>0.88864072083286594</v>
      </c>
      <c r="C8205" s="4">
        <f t="shared" si="512"/>
        <v>55.650462408984247</v>
      </c>
      <c r="D8205" s="34">
        <f t="shared" si="513"/>
        <v>0.45419389481407602</v>
      </c>
    </row>
    <row r="8206" spans="1:4">
      <c r="A8206" s="7">
        <f t="shared" ref="A8206:A8247" si="515">A8205+0.5</f>
        <v>4099.5</v>
      </c>
      <c r="B8206" s="4">
        <f t="shared" si="514"/>
        <v>0.88878721420989848</v>
      </c>
      <c r="C8206" s="4">
        <f t="shared" ref="C8206:C8247" si="516">(EXP($B$4*A8206*10^6))-1</f>
        <v>55.678365382432965</v>
      </c>
      <c r="D8206" s="34">
        <f t="shared" ref="D8206:D8247" si="517">(1/137.88)*(C8206/B8206)</f>
        <v>0.45434672671273924</v>
      </c>
    </row>
    <row r="8207" spans="1:4">
      <c r="A8207" s="7">
        <f t="shared" si="515"/>
        <v>4100</v>
      </c>
      <c r="B8207" s="4">
        <f t="shared" si="514"/>
        <v>0.88893371894976414</v>
      </c>
      <c r="C8207" s="4">
        <f t="shared" si="516"/>
        <v>55.706282099386975</v>
      </c>
      <c r="D8207" s="34">
        <f t="shared" si="517"/>
        <v>0.4544996145606463</v>
      </c>
    </row>
    <row r="8208" spans="1:4">
      <c r="A8208" s="7">
        <f t="shared" si="515"/>
        <v>4100.5</v>
      </c>
      <c r="B8208" s="4">
        <f t="shared" si="514"/>
        <v>0.88908023505334421</v>
      </c>
      <c r="C8208" s="4">
        <f t="shared" si="516"/>
        <v>55.734212566615589</v>
      </c>
      <c r="D8208" s="34">
        <f t="shared" si="517"/>
        <v>0.454652558379047</v>
      </c>
    </row>
    <row r="8209" spans="1:4">
      <c r="A8209" s="7">
        <f t="shared" si="515"/>
        <v>4101</v>
      </c>
      <c r="B8209" s="4">
        <f t="shared" si="514"/>
        <v>0.88922676252152066</v>
      </c>
      <c r="C8209" s="4">
        <f t="shared" si="516"/>
        <v>55.76215679089136</v>
      </c>
      <c r="D8209" s="34">
        <f t="shared" si="517"/>
        <v>0.45480555818919843</v>
      </c>
    </row>
    <row r="8210" spans="1:4">
      <c r="A8210" s="7">
        <f t="shared" si="515"/>
        <v>4101.5</v>
      </c>
      <c r="B8210" s="4">
        <f t="shared" si="514"/>
        <v>0.88937330135517434</v>
      </c>
      <c r="C8210" s="4">
        <f t="shared" si="516"/>
        <v>55.790114778990265</v>
      </c>
      <c r="D8210" s="34">
        <f t="shared" si="517"/>
        <v>0.45495861401236704</v>
      </c>
    </row>
    <row r="8211" spans="1:4">
      <c r="A8211" s="7">
        <f t="shared" si="515"/>
        <v>4102</v>
      </c>
      <c r="B8211" s="4">
        <f t="shared" si="514"/>
        <v>0.8895198515551872</v>
      </c>
      <c r="C8211" s="4">
        <f t="shared" si="516"/>
        <v>55.818086537691734</v>
      </c>
      <c r="D8211" s="34">
        <f t="shared" si="517"/>
        <v>0.45511172586982829</v>
      </c>
    </row>
    <row r="8212" spans="1:4">
      <c r="A8212" s="7">
        <f t="shared" si="515"/>
        <v>4102.5</v>
      </c>
      <c r="B8212" s="4">
        <f t="shared" si="514"/>
        <v>0.88966641312244055</v>
      </c>
      <c r="C8212" s="4">
        <f t="shared" si="516"/>
        <v>55.846072073778409</v>
      </c>
      <c r="D8212" s="34">
        <f t="shared" si="517"/>
        <v>0.45526489378286483</v>
      </c>
    </row>
    <row r="8213" spans="1:4">
      <c r="A8213" s="7">
        <f t="shared" si="515"/>
        <v>4103</v>
      </c>
      <c r="B8213" s="4">
        <f t="shared" si="514"/>
        <v>0.88981298605781656</v>
      </c>
      <c r="C8213" s="4">
        <f t="shared" si="516"/>
        <v>55.8740713940362</v>
      </c>
      <c r="D8213" s="34">
        <f t="shared" si="517"/>
        <v>0.45541811777276692</v>
      </c>
    </row>
    <row r="8214" spans="1:4">
      <c r="A8214" s="7">
        <f t="shared" si="515"/>
        <v>4103.5</v>
      </c>
      <c r="B8214" s="4">
        <f t="shared" si="514"/>
        <v>0.88995957036219675</v>
      </c>
      <c r="C8214" s="4">
        <f t="shared" si="516"/>
        <v>55.9020845052545</v>
      </c>
      <c r="D8214" s="34">
        <f t="shared" si="517"/>
        <v>0.45557139786083445</v>
      </c>
    </row>
    <row r="8215" spans="1:4">
      <c r="A8215" s="7">
        <f t="shared" si="515"/>
        <v>4104</v>
      </c>
      <c r="B8215" s="4">
        <f t="shared" si="514"/>
        <v>0.89010616603646286</v>
      </c>
      <c r="C8215" s="4">
        <f t="shared" si="516"/>
        <v>55.930111414225941</v>
      </c>
      <c r="D8215" s="34">
        <f t="shared" si="517"/>
        <v>0.45572473406837471</v>
      </c>
    </row>
    <row r="8216" spans="1:4">
      <c r="A8216" s="7">
        <f t="shared" si="515"/>
        <v>4104.5</v>
      </c>
      <c r="B8216" s="4">
        <f t="shared" si="514"/>
        <v>0.89025277308149731</v>
      </c>
      <c r="C8216" s="4">
        <f t="shared" si="516"/>
        <v>55.958152127746651</v>
      </c>
      <c r="D8216" s="34">
        <f t="shared" si="517"/>
        <v>0.45587812641670405</v>
      </c>
    </row>
    <row r="8217" spans="1:4">
      <c r="A8217" s="7">
        <f t="shared" si="515"/>
        <v>4105</v>
      </c>
      <c r="B8217" s="4">
        <f t="shared" si="514"/>
        <v>0.89039939149818137</v>
      </c>
      <c r="C8217" s="4">
        <f t="shared" si="516"/>
        <v>55.986206652616019</v>
      </c>
      <c r="D8217" s="34">
        <f t="shared" si="517"/>
        <v>0.45603157492714724</v>
      </c>
    </row>
    <row r="8218" spans="1:4">
      <c r="A8218" s="7">
        <f t="shared" si="515"/>
        <v>4105.5</v>
      </c>
      <c r="B8218" s="4">
        <f t="shared" si="514"/>
        <v>0.89054602128739724</v>
      </c>
      <c r="C8218" s="4">
        <f t="shared" si="516"/>
        <v>56.014274995636669</v>
      </c>
      <c r="D8218" s="34">
        <f t="shared" si="517"/>
        <v>0.45618507962103577</v>
      </c>
    </row>
    <row r="8219" spans="1:4">
      <c r="A8219" s="7">
        <f t="shared" si="515"/>
        <v>4106</v>
      </c>
      <c r="B8219" s="4">
        <f t="shared" si="514"/>
        <v>0.89069266245002754</v>
      </c>
      <c r="C8219" s="4">
        <f t="shared" si="516"/>
        <v>56.042357163614675</v>
      </c>
      <c r="D8219" s="34">
        <f t="shared" si="517"/>
        <v>0.45633864051971013</v>
      </c>
    </row>
    <row r="8220" spans="1:4">
      <c r="A8220" s="7">
        <f t="shared" si="515"/>
        <v>4106.5</v>
      </c>
      <c r="B8220" s="4">
        <f t="shared" si="514"/>
        <v>0.89083931498695401</v>
      </c>
      <c r="C8220" s="4">
        <f t="shared" si="516"/>
        <v>56.070453163359574</v>
      </c>
      <c r="D8220" s="34">
        <f t="shared" si="517"/>
        <v>0.4564922576445205</v>
      </c>
    </row>
    <row r="8221" spans="1:4">
      <c r="A8221" s="7">
        <f t="shared" si="515"/>
        <v>4107</v>
      </c>
      <c r="B8221" s="4">
        <f t="shared" si="514"/>
        <v>0.89098597889905884</v>
      </c>
      <c r="C8221" s="4">
        <f t="shared" si="516"/>
        <v>56.098563001684099</v>
      </c>
      <c r="D8221" s="34">
        <f t="shared" si="517"/>
        <v>0.45664593101682388</v>
      </c>
    </row>
    <row r="8222" spans="1:4">
      <c r="A8222" s="7">
        <f t="shared" si="515"/>
        <v>4107.5</v>
      </c>
      <c r="B8222" s="4">
        <f t="shared" si="514"/>
        <v>0.89113265418722487</v>
      </c>
      <c r="C8222" s="4">
        <f t="shared" si="516"/>
        <v>56.126686685404444</v>
      </c>
      <c r="D8222" s="34">
        <f t="shared" si="517"/>
        <v>0.45679966065798611</v>
      </c>
    </row>
    <row r="8223" spans="1:4">
      <c r="A8223" s="7">
        <f t="shared" si="515"/>
        <v>4108</v>
      </c>
      <c r="B8223" s="4">
        <f t="shared" si="514"/>
        <v>0.89127934085233407</v>
      </c>
      <c r="C8223" s="4">
        <f t="shared" si="516"/>
        <v>56.15482422134</v>
      </c>
      <c r="D8223" s="34">
        <f t="shared" si="517"/>
        <v>0.45695344658938047</v>
      </c>
    </row>
    <row r="8224" spans="1:4">
      <c r="A8224" s="7">
        <f t="shared" si="515"/>
        <v>4108.5</v>
      </c>
      <c r="B8224" s="4">
        <f t="shared" si="514"/>
        <v>0.89142603889526884</v>
      </c>
      <c r="C8224" s="4">
        <f t="shared" si="516"/>
        <v>56.182975616313627</v>
      </c>
      <c r="D8224" s="34">
        <f t="shared" si="517"/>
        <v>0.45710728883238938</v>
      </c>
    </row>
    <row r="8225" spans="1:4">
      <c r="A8225" s="7">
        <f t="shared" si="515"/>
        <v>4109</v>
      </c>
      <c r="B8225" s="4">
        <f t="shared" si="514"/>
        <v>0.8915727483169118</v>
      </c>
      <c r="C8225" s="4">
        <f t="shared" si="516"/>
        <v>56.211140877151642</v>
      </c>
      <c r="D8225" s="34">
        <f t="shared" si="517"/>
        <v>0.45726118740840405</v>
      </c>
    </row>
    <row r="8226" spans="1:4">
      <c r="A8226" s="7">
        <f t="shared" si="515"/>
        <v>4109.5</v>
      </c>
      <c r="B8226" s="4">
        <f t="shared" si="514"/>
        <v>0.89171946911814559</v>
      </c>
      <c r="C8226" s="4">
        <f t="shared" si="516"/>
        <v>56.239320010683578</v>
      </c>
      <c r="D8226" s="34">
        <f t="shared" si="517"/>
        <v>0.45741514233882308</v>
      </c>
    </row>
    <row r="8227" spans="1:4">
      <c r="A8227" s="7">
        <f t="shared" si="515"/>
        <v>4110</v>
      </c>
      <c r="B8227" s="4">
        <f t="shared" si="514"/>
        <v>0.89186620129985306</v>
      </c>
      <c r="C8227" s="4">
        <f t="shared" si="516"/>
        <v>56.267513023742424</v>
      </c>
      <c r="D8227" s="34">
        <f t="shared" si="517"/>
        <v>0.45756915364505402</v>
      </c>
    </row>
    <row r="8228" spans="1:4">
      <c r="A8228" s="7">
        <f t="shared" si="515"/>
        <v>4110.5</v>
      </c>
      <c r="B8228" s="4">
        <f t="shared" si="514"/>
        <v>0.89201294486291638</v>
      </c>
      <c r="C8228" s="4">
        <f t="shared" si="516"/>
        <v>56.295719923164341</v>
      </c>
      <c r="D8228" s="34">
        <f t="shared" si="517"/>
        <v>0.4577232213485114</v>
      </c>
    </row>
    <row r="8229" spans="1:4">
      <c r="A8229" s="7">
        <f t="shared" si="515"/>
        <v>4111</v>
      </c>
      <c r="B8229" s="4">
        <f t="shared" si="514"/>
        <v>0.89215969980821908</v>
      </c>
      <c r="C8229" s="4">
        <f t="shared" si="516"/>
        <v>56.323940715789156</v>
      </c>
      <c r="D8229" s="34">
        <f t="shared" si="517"/>
        <v>0.45787734547061992</v>
      </c>
    </row>
    <row r="8230" spans="1:4">
      <c r="A8230" s="7">
        <f t="shared" si="515"/>
        <v>4111.5</v>
      </c>
      <c r="B8230" s="4">
        <f t="shared" si="514"/>
        <v>0.89230646613664377</v>
      </c>
      <c r="C8230" s="4">
        <f t="shared" si="516"/>
        <v>56.352175408459871</v>
      </c>
      <c r="D8230" s="34">
        <f t="shared" si="517"/>
        <v>0.45803152603281161</v>
      </c>
    </row>
    <row r="8231" spans="1:4">
      <c r="A8231" s="7">
        <f t="shared" si="515"/>
        <v>4112</v>
      </c>
      <c r="B8231" s="4">
        <f t="shared" si="514"/>
        <v>0.89245324384907287</v>
      </c>
      <c r="C8231" s="4">
        <f t="shared" si="516"/>
        <v>56.380424008022885</v>
      </c>
      <c r="D8231" s="34">
        <f t="shared" si="517"/>
        <v>0.45818576305652708</v>
      </c>
    </row>
    <row r="8232" spans="1:4">
      <c r="A8232" s="7">
        <f t="shared" si="515"/>
        <v>4112.5</v>
      </c>
      <c r="B8232" s="4">
        <f t="shared" si="514"/>
        <v>0.8926000329463899</v>
      </c>
      <c r="C8232" s="4">
        <f t="shared" si="516"/>
        <v>56.408686521327994</v>
      </c>
      <c r="D8232" s="34">
        <f t="shared" si="517"/>
        <v>0.45834005656321497</v>
      </c>
    </row>
    <row r="8233" spans="1:4">
      <c r="A8233" s="7">
        <f t="shared" si="515"/>
        <v>4113</v>
      </c>
      <c r="B8233" s="4">
        <f t="shared" si="514"/>
        <v>0.89274683342947814</v>
      </c>
      <c r="C8233" s="4">
        <f t="shared" si="516"/>
        <v>56.436962955228367</v>
      </c>
      <c r="D8233" s="34">
        <f t="shared" si="517"/>
        <v>0.45849440657433244</v>
      </c>
    </row>
    <row r="8234" spans="1:4">
      <c r="A8234" s="7">
        <f t="shared" si="515"/>
        <v>4113.5</v>
      </c>
      <c r="B8234" s="4">
        <f t="shared" si="514"/>
        <v>0.89289364529922022</v>
      </c>
      <c r="C8234" s="4">
        <f t="shared" si="516"/>
        <v>56.465253316580529</v>
      </c>
      <c r="D8234" s="34">
        <f t="shared" si="517"/>
        <v>0.4586488131113452</v>
      </c>
    </row>
    <row r="8235" spans="1:4">
      <c r="A8235" s="7">
        <f t="shared" si="515"/>
        <v>4114</v>
      </c>
      <c r="B8235" s="4">
        <f t="shared" si="514"/>
        <v>0.89304046855649966</v>
      </c>
      <c r="C8235" s="4">
        <f t="shared" si="516"/>
        <v>56.493557612244402</v>
      </c>
      <c r="D8235" s="34">
        <f t="shared" si="517"/>
        <v>0.45880327619572692</v>
      </c>
    </row>
    <row r="8236" spans="1:4">
      <c r="A8236" s="7">
        <f t="shared" si="515"/>
        <v>4114.5</v>
      </c>
      <c r="B8236" s="4">
        <f t="shared" si="514"/>
        <v>0.89318730320219952</v>
      </c>
      <c r="C8236" s="4">
        <f t="shared" si="516"/>
        <v>56.52187584908328</v>
      </c>
      <c r="D8236" s="34">
        <f t="shared" si="517"/>
        <v>0.45895779584896002</v>
      </c>
    </row>
    <row r="8237" spans="1:4">
      <c r="A8237" s="7">
        <f t="shared" si="515"/>
        <v>4115</v>
      </c>
      <c r="B8237" s="4">
        <f t="shared" si="514"/>
        <v>0.89333414923720333</v>
      </c>
      <c r="C8237" s="4">
        <f t="shared" si="516"/>
        <v>56.550208033963827</v>
      </c>
      <c r="D8237" s="34">
        <f t="shared" si="517"/>
        <v>0.45911237209253486</v>
      </c>
    </row>
    <row r="8238" spans="1:4">
      <c r="A8238" s="7">
        <f t="shared" si="515"/>
        <v>4115.5</v>
      </c>
      <c r="B8238" s="4">
        <f t="shared" si="514"/>
        <v>0.89348100666239416</v>
      </c>
      <c r="C8238" s="4">
        <f t="shared" si="516"/>
        <v>56.57855417375611</v>
      </c>
      <c r="D8238" s="34">
        <f t="shared" si="517"/>
        <v>0.45926700494795059</v>
      </c>
    </row>
    <row r="8239" spans="1:4">
      <c r="A8239" s="7">
        <f t="shared" si="515"/>
        <v>4116</v>
      </c>
      <c r="B8239" s="4">
        <f t="shared" si="514"/>
        <v>0.89362787547865619</v>
      </c>
      <c r="C8239" s="4">
        <f t="shared" si="516"/>
        <v>56.606914275333565</v>
      </c>
      <c r="D8239" s="34">
        <f t="shared" si="517"/>
        <v>0.45942169443671416</v>
      </c>
    </row>
    <row r="8240" spans="1:4">
      <c r="A8240" s="7">
        <f t="shared" si="515"/>
        <v>4116.5</v>
      </c>
      <c r="B8240" s="4">
        <f t="shared" si="514"/>
        <v>0.89377475568687248</v>
      </c>
      <c r="C8240" s="4">
        <f t="shared" si="516"/>
        <v>56.635288345573016</v>
      </c>
      <c r="D8240" s="34">
        <f t="shared" si="517"/>
        <v>0.45957644058034136</v>
      </c>
    </row>
    <row r="8241" spans="1:4">
      <c r="A8241" s="7">
        <f t="shared" si="515"/>
        <v>4117</v>
      </c>
      <c r="B8241" s="4">
        <f t="shared" si="514"/>
        <v>0.89392164728792656</v>
      </c>
      <c r="C8241" s="4">
        <f t="shared" si="516"/>
        <v>56.663676391354677</v>
      </c>
      <c r="D8241" s="34">
        <f t="shared" si="517"/>
        <v>0.45973124340035626</v>
      </c>
    </row>
    <row r="8242" spans="1:4">
      <c r="A8242" s="7">
        <f t="shared" si="515"/>
        <v>4117.5</v>
      </c>
      <c r="B8242" s="4">
        <f t="shared" si="514"/>
        <v>0.8940685502827026</v>
      </c>
      <c r="C8242" s="4">
        <f t="shared" si="516"/>
        <v>56.692078419562144</v>
      </c>
      <c r="D8242" s="34">
        <f t="shared" si="517"/>
        <v>0.45988610291829096</v>
      </c>
    </row>
    <row r="8243" spans="1:4">
      <c r="A8243" s="7">
        <f t="shared" si="515"/>
        <v>4118</v>
      </c>
      <c r="B8243" s="4">
        <f t="shared" si="514"/>
        <v>0.8942154646720839</v>
      </c>
      <c r="C8243" s="4">
        <f t="shared" si="516"/>
        <v>56.720494437082415</v>
      </c>
      <c r="D8243" s="34">
        <f t="shared" si="517"/>
        <v>0.46004101915568635</v>
      </c>
    </row>
    <row r="8244" spans="1:4">
      <c r="A8244" s="7">
        <f t="shared" si="515"/>
        <v>4118.5</v>
      </c>
      <c r="B8244" s="4">
        <f t="shared" si="514"/>
        <v>0.89436239045695443</v>
      </c>
      <c r="C8244" s="4">
        <f t="shared" si="516"/>
        <v>56.748924450805866</v>
      </c>
      <c r="D8244" s="34">
        <f t="shared" si="517"/>
        <v>0.46019599213409157</v>
      </c>
    </row>
    <row r="8245" spans="1:4">
      <c r="A8245" s="7">
        <f t="shared" si="515"/>
        <v>4119</v>
      </c>
      <c r="B8245" s="4">
        <f t="shared" si="514"/>
        <v>0.89450932763819813</v>
      </c>
      <c r="C8245" s="4">
        <f t="shared" si="516"/>
        <v>56.777368467626232</v>
      </c>
      <c r="D8245" s="34">
        <f t="shared" si="517"/>
        <v>0.4603510218750636</v>
      </c>
    </row>
    <row r="8246" spans="1:4">
      <c r="A8246" s="7">
        <f t="shared" si="515"/>
        <v>4119.5</v>
      </c>
      <c r="B8246" s="4">
        <f t="shared" si="514"/>
        <v>0.89465627621669896</v>
      </c>
      <c r="C8246" s="4">
        <f t="shared" si="516"/>
        <v>56.805826494440836</v>
      </c>
      <c r="D8246" s="34">
        <f t="shared" si="517"/>
        <v>0.46050610840016948</v>
      </c>
    </row>
    <row r="8247" spans="1:4">
      <c r="A8247" s="7">
        <f t="shared" si="515"/>
        <v>4120</v>
      </c>
      <c r="B8247" s="4">
        <f t="shared" si="514"/>
        <v>0.8948032361933409</v>
      </c>
      <c r="C8247" s="4">
        <f t="shared" si="516"/>
        <v>56.834298538150094</v>
      </c>
      <c r="D8247" s="34">
        <f t="shared" si="517"/>
        <v>0.46066125173098227</v>
      </c>
    </row>
    <row r="8248" spans="1:4">
      <c r="A8248" s="7">
        <f>A8247+0.5</f>
        <v>4120.5</v>
      </c>
      <c r="B8248" s="4">
        <f t="shared" si="514"/>
        <v>0.89495020756900834</v>
      </c>
      <c r="C8248" s="4">
        <f>(EXP($B$4*A8248*10^6))-1</f>
        <v>56.862784605658021</v>
      </c>
      <c r="D8248" s="34">
        <f>(1/137.88)*(C8248/B8248)</f>
        <v>0.46081645188908471</v>
      </c>
    </row>
    <row r="8249" spans="1:4">
      <c r="A8249" s="7">
        <f t="shared" ref="A8249:A8312" si="518">A8248+0.5</f>
        <v>4121</v>
      </c>
      <c r="B8249" s="4">
        <f t="shared" si="514"/>
        <v>0.89509719034458501</v>
      </c>
      <c r="C8249" s="4">
        <f t="shared" ref="C8249:C8312" si="519">(EXP($B$4*A8249*10^6))-1</f>
        <v>56.891284703871996</v>
      </c>
      <c r="D8249" s="34">
        <f t="shared" ref="D8249:D8312" si="520">(1/137.88)*(C8249/B8249)</f>
        <v>0.46097170889606826</v>
      </c>
    </row>
    <row r="8250" spans="1:4">
      <c r="A8250" s="7">
        <f t="shared" si="518"/>
        <v>4121.5</v>
      </c>
      <c r="B8250" s="4">
        <f t="shared" si="514"/>
        <v>0.89524418452095533</v>
      </c>
      <c r="C8250" s="4">
        <f t="shared" si="519"/>
        <v>56.919798839702736</v>
      </c>
      <c r="D8250" s="34">
        <f t="shared" si="520"/>
        <v>0.46112702277353163</v>
      </c>
    </row>
    <row r="8251" spans="1:4">
      <c r="A8251" s="7">
        <f t="shared" si="518"/>
        <v>4122</v>
      </c>
      <c r="B8251" s="4">
        <f t="shared" si="514"/>
        <v>0.89539119009900348</v>
      </c>
      <c r="C8251" s="4">
        <f t="shared" si="519"/>
        <v>56.948327020064575</v>
      </c>
      <c r="D8251" s="34">
        <f t="shared" si="520"/>
        <v>0.46128239354308403</v>
      </c>
    </row>
    <row r="8252" spans="1:4">
      <c r="A8252" s="7">
        <f t="shared" si="518"/>
        <v>4122.5</v>
      </c>
      <c r="B8252" s="4">
        <f t="shared" si="514"/>
        <v>0.89553820707961407</v>
      </c>
      <c r="C8252" s="4">
        <f t="shared" si="519"/>
        <v>56.97686925187493</v>
      </c>
      <c r="D8252" s="34">
        <f t="shared" si="520"/>
        <v>0.46143782122634019</v>
      </c>
    </row>
    <row r="8253" spans="1:4">
      <c r="A8253" s="7">
        <f t="shared" si="518"/>
        <v>4123</v>
      </c>
      <c r="B8253" s="4">
        <f t="shared" si="514"/>
        <v>0.89568523546367151</v>
      </c>
      <c r="C8253" s="4">
        <f t="shared" si="519"/>
        <v>57.005425542054851</v>
      </c>
      <c r="D8253" s="34">
        <f t="shared" si="520"/>
        <v>0.46159330584492514</v>
      </c>
    </row>
    <row r="8254" spans="1:4">
      <c r="A8254" s="7">
        <f t="shared" si="518"/>
        <v>4123.5</v>
      </c>
      <c r="B8254" s="4">
        <f t="shared" si="514"/>
        <v>0.89583227525206</v>
      </c>
      <c r="C8254" s="4">
        <f t="shared" si="519"/>
        <v>57.033995897528676</v>
      </c>
      <c r="D8254" s="34">
        <f t="shared" si="520"/>
        <v>0.46174884742047168</v>
      </c>
    </row>
    <row r="8255" spans="1:4">
      <c r="A8255" s="7">
        <f t="shared" si="518"/>
        <v>4124</v>
      </c>
      <c r="B8255" s="4">
        <f t="shared" si="514"/>
        <v>0.89597932644566503</v>
      </c>
      <c r="C8255" s="4">
        <f t="shared" si="519"/>
        <v>57.062580325224317</v>
      </c>
      <c r="D8255" s="34">
        <f t="shared" si="520"/>
        <v>0.46190444597462138</v>
      </c>
    </row>
    <row r="8256" spans="1:4">
      <c r="A8256" s="7">
        <f t="shared" si="518"/>
        <v>4124.5</v>
      </c>
      <c r="B8256" s="4">
        <f t="shared" si="514"/>
        <v>0.89612638904537012</v>
      </c>
      <c r="C8256" s="4">
        <f t="shared" si="519"/>
        <v>57.091178832073005</v>
      </c>
      <c r="D8256" s="34">
        <f t="shared" si="520"/>
        <v>0.46206010152902488</v>
      </c>
    </row>
    <row r="8257" spans="1:4">
      <c r="A8257" s="7">
        <f t="shared" si="518"/>
        <v>4125</v>
      </c>
      <c r="B8257" s="4">
        <f t="shared" si="514"/>
        <v>0.89627346305206035</v>
      </c>
      <c r="C8257" s="4">
        <f t="shared" si="519"/>
        <v>57.119791425009254</v>
      </c>
      <c r="D8257" s="34">
        <f t="shared" si="520"/>
        <v>0.4622158141053393</v>
      </c>
    </row>
    <row r="8258" spans="1:4">
      <c r="A8258" s="7">
        <f t="shared" si="518"/>
        <v>4125.5</v>
      </c>
      <c r="B8258" s="4">
        <f t="shared" si="514"/>
        <v>0.89642054846662078</v>
      </c>
      <c r="C8258" s="4">
        <f t="shared" si="519"/>
        <v>57.148418110971178</v>
      </c>
      <c r="D8258" s="34">
        <f t="shared" si="520"/>
        <v>0.46237158372523146</v>
      </c>
    </row>
    <row r="8259" spans="1:4">
      <c r="A8259" s="7">
        <f t="shared" si="518"/>
        <v>4126</v>
      </c>
      <c r="B8259" s="4">
        <f t="shared" si="514"/>
        <v>0.89656764528993627</v>
      </c>
      <c r="C8259" s="4">
        <f t="shared" si="519"/>
        <v>57.177058896900185</v>
      </c>
      <c r="D8259" s="34">
        <f t="shared" si="520"/>
        <v>0.46252741041037604</v>
      </c>
    </row>
    <row r="8260" spans="1:4">
      <c r="A8260" s="7">
        <f t="shared" si="518"/>
        <v>4126.5</v>
      </c>
      <c r="B8260" s="4">
        <f t="shared" si="514"/>
        <v>0.89671475352289143</v>
      </c>
      <c r="C8260" s="4">
        <f t="shared" si="519"/>
        <v>57.205713789741274</v>
      </c>
      <c r="D8260" s="34">
        <f t="shared" si="520"/>
        <v>0.46268329418245768</v>
      </c>
    </row>
    <row r="8261" spans="1:4">
      <c r="A8261" s="7">
        <f t="shared" si="518"/>
        <v>4127</v>
      </c>
      <c r="B8261" s="4">
        <f t="shared" si="514"/>
        <v>0.89686187316637156</v>
      </c>
      <c r="C8261" s="4">
        <f t="shared" si="519"/>
        <v>57.234382796442738</v>
      </c>
      <c r="D8261" s="34">
        <f t="shared" si="520"/>
        <v>0.46283923506316788</v>
      </c>
    </row>
    <row r="8262" spans="1:4">
      <c r="A8262" s="7">
        <f t="shared" si="518"/>
        <v>4127.5</v>
      </c>
      <c r="B8262" s="4">
        <f t="shared" si="514"/>
        <v>0.89700900422126151</v>
      </c>
      <c r="C8262" s="4">
        <f t="shared" si="519"/>
        <v>57.263065923956219</v>
      </c>
      <c r="D8262" s="34">
        <f t="shared" si="520"/>
        <v>0.46299523307420654</v>
      </c>
    </row>
    <row r="8263" spans="1:4">
      <c r="A8263" s="7">
        <f t="shared" si="518"/>
        <v>4128</v>
      </c>
      <c r="B8263" s="4">
        <f t="shared" si="514"/>
        <v>0.89715614668844657</v>
      </c>
      <c r="C8263" s="4">
        <f t="shared" si="519"/>
        <v>57.291763179236852</v>
      </c>
      <c r="D8263" s="34">
        <f t="shared" si="520"/>
        <v>0.46315128823728208</v>
      </c>
    </row>
    <row r="8264" spans="1:4">
      <c r="A8264" s="7">
        <f t="shared" si="518"/>
        <v>4128.5</v>
      </c>
      <c r="B8264" s="4">
        <f t="shared" si="514"/>
        <v>0.89730330056881158</v>
      </c>
      <c r="C8264" s="4">
        <f t="shared" si="519"/>
        <v>57.320474569243338</v>
      </c>
      <c r="D8264" s="34">
        <f t="shared" si="520"/>
        <v>0.46330740057411296</v>
      </c>
    </row>
    <row r="8265" spans="1:4">
      <c r="A8265" s="7">
        <f t="shared" si="518"/>
        <v>4129</v>
      </c>
      <c r="B8265" s="4">
        <f t="shared" si="514"/>
        <v>0.89745046586324229</v>
      </c>
      <c r="C8265" s="4">
        <f t="shared" si="519"/>
        <v>57.349200100937665</v>
      </c>
      <c r="D8265" s="34">
        <f t="shared" si="520"/>
        <v>0.46346357010642442</v>
      </c>
    </row>
    <row r="8266" spans="1:4">
      <c r="A8266" s="7">
        <f t="shared" si="518"/>
        <v>4129.5</v>
      </c>
      <c r="B8266" s="4">
        <f t="shared" ref="B8266:B8329" si="521">(EXP($B$3*A8266*10^6))-1</f>
        <v>0.89759764257262376</v>
      </c>
      <c r="C8266" s="4">
        <f t="shared" si="519"/>
        <v>57.377939781285178</v>
      </c>
      <c r="D8266" s="34">
        <f t="shared" si="520"/>
        <v>0.46361979685595006</v>
      </c>
    </row>
    <row r="8267" spans="1:4">
      <c r="A8267" s="7">
        <f t="shared" si="518"/>
        <v>4130</v>
      </c>
      <c r="B8267" s="4">
        <f t="shared" si="521"/>
        <v>0.89774483069784128</v>
      </c>
      <c r="C8267" s="4">
        <f t="shared" si="519"/>
        <v>57.406693617254746</v>
      </c>
      <c r="D8267" s="34">
        <f t="shared" si="520"/>
        <v>0.46377608084443234</v>
      </c>
    </row>
    <row r="8268" spans="1:4">
      <c r="A8268" s="7">
        <f t="shared" si="518"/>
        <v>4130.5</v>
      </c>
      <c r="B8268" s="4">
        <f t="shared" si="521"/>
        <v>0.89789203023978104</v>
      </c>
      <c r="C8268" s="4">
        <f t="shared" si="519"/>
        <v>57.43546161581876</v>
      </c>
      <c r="D8268" s="34">
        <f t="shared" si="520"/>
        <v>0.46393242209362284</v>
      </c>
    </row>
    <row r="8269" spans="1:4">
      <c r="A8269" s="7">
        <f t="shared" si="518"/>
        <v>4131</v>
      </c>
      <c r="B8269" s="4">
        <f t="shared" si="521"/>
        <v>0.89803924119932765</v>
      </c>
      <c r="C8269" s="4">
        <f t="shared" si="519"/>
        <v>57.464243783952902</v>
      </c>
      <c r="D8269" s="34">
        <f t="shared" si="520"/>
        <v>0.46408882062528101</v>
      </c>
    </row>
    <row r="8270" spans="1:4">
      <c r="A8270" s="7">
        <f t="shared" si="518"/>
        <v>4131.5</v>
      </c>
      <c r="B8270" s="4">
        <f t="shared" si="521"/>
        <v>0.89818646357736709</v>
      </c>
      <c r="C8270" s="4">
        <f t="shared" si="519"/>
        <v>57.493040128636402</v>
      </c>
      <c r="D8270" s="34">
        <f t="shared" si="520"/>
        <v>0.46424527646117497</v>
      </c>
    </row>
    <row r="8271" spans="1:4">
      <c r="A8271" s="7">
        <f t="shared" si="518"/>
        <v>4132</v>
      </c>
      <c r="B8271" s="4">
        <f t="shared" si="521"/>
        <v>0.8983336973747853</v>
      </c>
      <c r="C8271" s="4">
        <f t="shared" si="519"/>
        <v>57.521850656851754</v>
      </c>
      <c r="D8271" s="34">
        <f t="shared" si="520"/>
        <v>0.46440178962308026</v>
      </c>
    </row>
    <row r="8272" spans="1:4">
      <c r="A8272" s="7">
        <f t="shared" si="518"/>
        <v>4132.5</v>
      </c>
      <c r="B8272" s="4">
        <f t="shared" si="521"/>
        <v>0.89848094259246758</v>
      </c>
      <c r="C8272" s="4">
        <f t="shared" si="519"/>
        <v>57.550675375585008</v>
      </c>
      <c r="D8272" s="34">
        <f t="shared" si="520"/>
        <v>0.46455836013278179</v>
      </c>
    </row>
    <row r="8273" spans="1:4">
      <c r="A8273" s="7">
        <f t="shared" si="518"/>
        <v>4133</v>
      </c>
      <c r="B8273" s="4">
        <f t="shared" si="521"/>
        <v>0.89862819923130033</v>
      </c>
      <c r="C8273" s="4">
        <f t="shared" si="519"/>
        <v>57.579514291825753</v>
      </c>
      <c r="D8273" s="34">
        <f t="shared" si="520"/>
        <v>0.46471498801207356</v>
      </c>
    </row>
    <row r="8274" spans="1:4">
      <c r="A8274" s="7">
        <f t="shared" si="518"/>
        <v>4133.5</v>
      </c>
      <c r="B8274" s="4">
        <f t="shared" si="521"/>
        <v>0.89877546729216884</v>
      </c>
      <c r="C8274" s="4">
        <f t="shared" si="519"/>
        <v>57.608367412566864</v>
      </c>
      <c r="D8274" s="34">
        <f t="shared" si="520"/>
        <v>0.46487167328275714</v>
      </c>
    </row>
    <row r="8275" spans="1:4">
      <c r="A8275" s="7">
        <f t="shared" si="518"/>
        <v>4134</v>
      </c>
      <c r="B8275" s="4">
        <f t="shared" si="521"/>
        <v>0.89892274677595929</v>
      </c>
      <c r="C8275" s="4">
        <f t="shared" si="519"/>
        <v>57.637234744804772</v>
      </c>
      <c r="D8275" s="34">
        <f t="shared" si="520"/>
        <v>0.46502841596664313</v>
      </c>
    </row>
    <row r="8276" spans="1:4">
      <c r="A8276" s="7">
        <f t="shared" si="518"/>
        <v>4134.5</v>
      </c>
      <c r="B8276" s="4">
        <f t="shared" si="521"/>
        <v>0.89907003768355787</v>
      </c>
      <c r="C8276" s="4">
        <f t="shared" si="519"/>
        <v>57.666116295539133</v>
      </c>
      <c r="D8276" s="34">
        <f t="shared" si="520"/>
        <v>0.4651852160855488</v>
      </c>
    </row>
    <row r="8277" spans="1:4">
      <c r="A8277" s="7">
        <f t="shared" si="518"/>
        <v>4135</v>
      </c>
      <c r="B8277" s="4">
        <f t="shared" si="521"/>
        <v>0.8992173400158503</v>
      </c>
      <c r="C8277" s="4">
        <f t="shared" si="519"/>
        <v>57.695012071773377</v>
      </c>
      <c r="D8277" s="34">
        <f t="shared" si="520"/>
        <v>0.46534207366130309</v>
      </c>
    </row>
    <row r="8278" spans="1:4">
      <c r="A8278" s="7">
        <f t="shared" si="518"/>
        <v>4135.5</v>
      </c>
      <c r="B8278" s="4">
        <f t="shared" si="521"/>
        <v>0.89936465377372299</v>
      </c>
      <c r="C8278" s="4">
        <f t="shared" si="519"/>
        <v>57.723922080514171</v>
      </c>
      <c r="D8278" s="34">
        <f t="shared" si="520"/>
        <v>0.46549898871574097</v>
      </c>
    </row>
    <row r="8279" spans="1:4">
      <c r="A8279" s="7">
        <f t="shared" si="518"/>
        <v>4136</v>
      </c>
      <c r="B8279" s="4">
        <f t="shared" si="521"/>
        <v>0.89951197895806234</v>
      </c>
      <c r="C8279" s="4">
        <f t="shared" si="519"/>
        <v>57.752846328771675</v>
      </c>
      <c r="D8279" s="34">
        <f t="shared" si="520"/>
        <v>0.46565596127070652</v>
      </c>
    </row>
    <row r="8280" spans="1:4">
      <c r="A8280" s="7">
        <f t="shared" si="518"/>
        <v>4136.5</v>
      </c>
      <c r="B8280" s="4">
        <f t="shared" si="521"/>
        <v>0.89965931556975431</v>
      </c>
      <c r="C8280" s="4">
        <f t="shared" si="519"/>
        <v>57.781784823559512</v>
      </c>
      <c r="D8280" s="34">
        <f t="shared" si="520"/>
        <v>0.46581299134805265</v>
      </c>
    </row>
    <row r="8281" spans="1:4">
      <c r="A8281" s="7">
        <f t="shared" si="518"/>
        <v>4137</v>
      </c>
      <c r="B8281" s="4">
        <f t="shared" si="521"/>
        <v>0.89980666360968575</v>
      </c>
      <c r="C8281" s="4">
        <f t="shared" si="519"/>
        <v>57.810737571894755</v>
      </c>
      <c r="D8281" s="34">
        <f t="shared" si="520"/>
        <v>0.46597007896964032</v>
      </c>
    </row>
    <row r="8282" spans="1:4">
      <c r="A8282" s="7">
        <f t="shared" si="518"/>
        <v>4137.5</v>
      </c>
      <c r="B8282" s="4">
        <f t="shared" si="521"/>
        <v>0.89995402307874239</v>
      </c>
      <c r="C8282" s="4">
        <f t="shared" si="519"/>
        <v>57.83970458079795</v>
      </c>
      <c r="D8282" s="34">
        <f t="shared" si="520"/>
        <v>0.46612722415733954</v>
      </c>
    </row>
    <row r="8283" spans="1:4">
      <c r="A8283" s="7">
        <f t="shared" si="518"/>
        <v>4138</v>
      </c>
      <c r="B8283" s="4">
        <f t="shared" si="521"/>
        <v>0.9001013939778113</v>
      </c>
      <c r="C8283" s="4">
        <f t="shared" si="519"/>
        <v>57.868685857293066</v>
      </c>
      <c r="D8283" s="34">
        <f t="shared" si="520"/>
        <v>0.46628442693302824</v>
      </c>
    </row>
    <row r="8284" spans="1:4">
      <c r="A8284" s="7">
        <f t="shared" si="518"/>
        <v>4138.5</v>
      </c>
      <c r="B8284" s="4">
        <f t="shared" si="521"/>
        <v>0.90024877630777866</v>
      </c>
      <c r="C8284" s="4">
        <f t="shared" si="519"/>
        <v>57.897681408407564</v>
      </c>
      <c r="D8284" s="34">
        <f t="shared" si="520"/>
        <v>0.4664416873185932</v>
      </c>
    </row>
    <row r="8285" spans="1:4">
      <c r="A8285" s="7">
        <f t="shared" si="518"/>
        <v>4139</v>
      </c>
      <c r="B8285" s="4">
        <f t="shared" si="521"/>
        <v>0.90039617006953154</v>
      </c>
      <c r="C8285" s="4">
        <f t="shared" si="519"/>
        <v>57.92669124117235</v>
      </c>
      <c r="D8285" s="34">
        <f t="shared" si="520"/>
        <v>0.46659900533592941</v>
      </c>
    </row>
    <row r="8286" spans="1:4">
      <c r="A8286" s="7">
        <f t="shared" si="518"/>
        <v>4139.5</v>
      </c>
      <c r="B8286" s="4">
        <f t="shared" si="521"/>
        <v>0.90054357526395634</v>
      </c>
      <c r="C8286" s="4">
        <f t="shared" si="519"/>
        <v>57.955715362621802</v>
      </c>
      <c r="D8286" s="34">
        <f t="shared" si="520"/>
        <v>0.46675638100694078</v>
      </c>
    </row>
    <row r="8287" spans="1:4">
      <c r="A8287" s="7">
        <f t="shared" si="518"/>
        <v>4140</v>
      </c>
      <c r="B8287" s="4">
        <f t="shared" si="521"/>
        <v>0.90069099189193991</v>
      </c>
      <c r="C8287" s="4">
        <f t="shared" si="519"/>
        <v>57.984753779793756</v>
      </c>
      <c r="D8287" s="34">
        <f t="shared" si="520"/>
        <v>0.46691381435353951</v>
      </c>
    </row>
    <row r="8288" spans="1:4">
      <c r="A8288" s="7">
        <f t="shared" si="518"/>
        <v>4140.5</v>
      </c>
      <c r="B8288" s="4">
        <f t="shared" si="521"/>
        <v>0.90083841995436931</v>
      </c>
      <c r="C8288" s="4">
        <f t="shared" si="519"/>
        <v>58.013806499729512</v>
      </c>
      <c r="D8288" s="34">
        <f t="shared" si="520"/>
        <v>0.46707130539764624</v>
      </c>
    </row>
    <row r="8289" spans="1:4">
      <c r="A8289" s="7">
        <f t="shared" si="518"/>
        <v>4141</v>
      </c>
      <c r="B8289" s="4">
        <f t="shared" si="521"/>
        <v>0.90098585945213117</v>
      </c>
      <c r="C8289" s="4">
        <f t="shared" si="519"/>
        <v>58.042873529473852</v>
      </c>
      <c r="D8289" s="34">
        <f t="shared" si="520"/>
        <v>0.46722885416119037</v>
      </c>
    </row>
    <row r="8290" spans="1:4">
      <c r="A8290" s="7">
        <f t="shared" si="518"/>
        <v>4141.5</v>
      </c>
      <c r="B8290" s="4">
        <f t="shared" si="521"/>
        <v>0.90113331038611233</v>
      </c>
      <c r="C8290" s="4">
        <f t="shared" si="519"/>
        <v>58.071954876075011</v>
      </c>
      <c r="D8290" s="34">
        <f t="shared" si="520"/>
        <v>0.46738646066610962</v>
      </c>
    </row>
    <row r="8291" spans="1:4">
      <c r="A8291" s="7">
        <f t="shared" si="518"/>
        <v>4142</v>
      </c>
      <c r="B8291" s="4">
        <f t="shared" si="521"/>
        <v>0.90128077275720031</v>
      </c>
      <c r="C8291" s="4">
        <f t="shared" si="519"/>
        <v>58.101050546584709</v>
      </c>
      <c r="D8291" s="34">
        <f t="shared" si="520"/>
        <v>0.46754412493435021</v>
      </c>
    </row>
    <row r="8292" spans="1:4">
      <c r="A8292" s="7">
        <f t="shared" si="518"/>
        <v>4142.5</v>
      </c>
      <c r="B8292" s="4">
        <f t="shared" si="521"/>
        <v>0.90142824656628195</v>
      </c>
      <c r="C8292" s="4">
        <f t="shared" si="519"/>
        <v>58.130160548058129</v>
      </c>
      <c r="D8292" s="34">
        <f t="shared" si="520"/>
        <v>0.46770184698786704</v>
      </c>
    </row>
    <row r="8293" spans="1:4">
      <c r="A8293" s="7">
        <f t="shared" si="518"/>
        <v>4143</v>
      </c>
      <c r="B8293" s="4">
        <f t="shared" si="521"/>
        <v>0.90157573181424455</v>
      </c>
      <c r="C8293" s="4">
        <f t="shared" si="519"/>
        <v>58.159284887553881</v>
      </c>
      <c r="D8293" s="34">
        <f t="shared" si="520"/>
        <v>0.46785962684862309</v>
      </c>
    </row>
    <row r="8294" spans="1:4">
      <c r="A8294" s="7">
        <f t="shared" si="518"/>
        <v>4143.5</v>
      </c>
      <c r="B8294" s="4">
        <f t="shared" si="521"/>
        <v>0.90172322850197562</v>
      </c>
      <c r="C8294" s="4">
        <f t="shared" si="519"/>
        <v>58.188423572134262</v>
      </c>
      <c r="D8294" s="34">
        <f t="shared" si="520"/>
        <v>0.46801746453859139</v>
      </c>
    </row>
    <row r="8295" spans="1:4">
      <c r="A8295" s="7">
        <f t="shared" si="518"/>
        <v>4144</v>
      </c>
      <c r="B8295" s="4">
        <f t="shared" si="521"/>
        <v>0.90187073663036199</v>
      </c>
      <c r="C8295" s="4">
        <f t="shared" si="519"/>
        <v>58.217576608864739</v>
      </c>
      <c r="D8295" s="34">
        <f t="shared" si="520"/>
        <v>0.46817536007975125</v>
      </c>
    </row>
    <row r="8296" spans="1:4">
      <c r="A8296" s="7">
        <f t="shared" si="518"/>
        <v>4144.5</v>
      </c>
      <c r="B8296" s="4">
        <f t="shared" si="521"/>
        <v>0.90201825620029119</v>
      </c>
      <c r="C8296" s="4">
        <f t="shared" si="519"/>
        <v>58.246744004814452</v>
      </c>
      <c r="D8296" s="34">
        <f t="shared" si="520"/>
        <v>0.4683333134940923</v>
      </c>
    </row>
    <row r="8297" spans="1:4">
      <c r="A8297" s="7">
        <f t="shared" si="518"/>
        <v>4145</v>
      </c>
      <c r="B8297" s="4">
        <f t="shared" si="521"/>
        <v>0.90216578721265073</v>
      </c>
      <c r="C8297" s="4">
        <f t="shared" si="519"/>
        <v>58.275925767055988</v>
      </c>
      <c r="D8297" s="34">
        <f t="shared" si="520"/>
        <v>0.46849132480361189</v>
      </c>
    </row>
    <row r="8298" spans="1:4">
      <c r="A8298" s="7">
        <f t="shared" si="518"/>
        <v>4145.5</v>
      </c>
      <c r="B8298" s="4">
        <f t="shared" si="521"/>
        <v>0.90231332966832833</v>
      </c>
      <c r="C8298" s="4">
        <f t="shared" si="519"/>
        <v>58.305121902665356</v>
      </c>
      <c r="D8298" s="34">
        <f t="shared" si="520"/>
        <v>0.46864939403031547</v>
      </c>
    </row>
    <row r="8299" spans="1:4">
      <c r="A8299" s="7">
        <f t="shared" si="518"/>
        <v>4146</v>
      </c>
      <c r="B8299" s="4">
        <f t="shared" si="521"/>
        <v>0.90246088356821152</v>
      </c>
      <c r="C8299" s="4">
        <f t="shared" si="519"/>
        <v>58.334332418722262</v>
      </c>
      <c r="D8299" s="34">
        <f t="shared" si="520"/>
        <v>0.46880752119621938</v>
      </c>
    </row>
    <row r="8300" spans="1:4">
      <c r="A8300" s="7">
        <f t="shared" si="518"/>
        <v>4146.5</v>
      </c>
      <c r="B8300" s="4">
        <f t="shared" si="521"/>
        <v>0.90260844891318781</v>
      </c>
      <c r="C8300" s="4">
        <f t="shared" si="519"/>
        <v>58.363557322309582</v>
      </c>
      <c r="D8300" s="34">
        <f t="shared" si="520"/>
        <v>0.46896570632334544</v>
      </c>
    </row>
    <row r="8301" spans="1:4">
      <c r="A8301" s="7">
        <f t="shared" si="518"/>
        <v>4147</v>
      </c>
      <c r="B8301" s="4">
        <f t="shared" si="521"/>
        <v>0.90275602570414515</v>
      </c>
      <c r="C8301" s="4">
        <f t="shared" si="519"/>
        <v>58.392796620513892</v>
      </c>
      <c r="D8301" s="34">
        <f t="shared" si="520"/>
        <v>0.4691239494337256</v>
      </c>
    </row>
    <row r="8302" spans="1:4">
      <c r="A8302" s="7">
        <f t="shared" si="518"/>
        <v>4147.5</v>
      </c>
      <c r="B8302" s="4">
        <f t="shared" si="521"/>
        <v>0.90290361394197105</v>
      </c>
      <c r="C8302" s="4">
        <f t="shared" si="519"/>
        <v>58.422050320425164</v>
      </c>
      <c r="D8302" s="34">
        <f t="shared" si="520"/>
        <v>0.4692822505494002</v>
      </c>
    </row>
    <row r="8303" spans="1:4">
      <c r="A8303" s="7">
        <f t="shared" si="518"/>
        <v>4148</v>
      </c>
      <c r="B8303" s="4">
        <f t="shared" si="521"/>
        <v>0.90305121362755369</v>
      </c>
      <c r="C8303" s="4">
        <f t="shared" si="519"/>
        <v>58.451318429136997</v>
      </c>
      <c r="D8303" s="34">
        <f t="shared" si="520"/>
        <v>0.46944060969241874</v>
      </c>
    </row>
    <row r="8304" spans="1:4">
      <c r="A8304" s="7">
        <f t="shared" si="518"/>
        <v>4148.5</v>
      </c>
      <c r="B8304" s="4">
        <f t="shared" si="521"/>
        <v>0.90319882476178104</v>
      </c>
      <c r="C8304" s="4">
        <f t="shared" si="519"/>
        <v>58.480600953746404</v>
      </c>
      <c r="D8304" s="34">
        <f t="shared" si="520"/>
        <v>0.46959902688483868</v>
      </c>
    </row>
    <row r="8305" spans="1:4">
      <c r="A8305" s="7">
        <f t="shared" si="518"/>
        <v>4149</v>
      </c>
      <c r="B8305" s="4">
        <f t="shared" si="521"/>
        <v>0.90334644734554082</v>
      </c>
      <c r="C8305" s="4">
        <f t="shared" si="519"/>
        <v>58.509897901353767</v>
      </c>
      <c r="D8305" s="34">
        <f t="shared" si="520"/>
        <v>0.46975750214872547</v>
      </c>
    </row>
    <row r="8306" spans="1:4">
      <c r="A8306" s="7">
        <f t="shared" si="518"/>
        <v>4149.5</v>
      </c>
      <c r="B8306" s="4">
        <f t="shared" si="521"/>
        <v>0.90349408137972165</v>
      </c>
      <c r="C8306" s="4">
        <f t="shared" si="519"/>
        <v>58.539209279063137</v>
      </c>
      <c r="D8306" s="34">
        <f t="shared" si="520"/>
        <v>0.4699160355061538</v>
      </c>
    </row>
    <row r="8307" spans="1:4">
      <c r="A8307" s="7">
        <f t="shared" si="518"/>
        <v>4150</v>
      </c>
      <c r="B8307" s="4">
        <f t="shared" si="521"/>
        <v>0.90364172686521105</v>
      </c>
      <c r="C8307" s="4">
        <f t="shared" si="519"/>
        <v>58.56853509398195</v>
      </c>
      <c r="D8307" s="34">
        <f t="shared" si="520"/>
        <v>0.47007462697920688</v>
      </c>
    </row>
    <row r="8308" spans="1:4">
      <c r="A8308" s="7">
        <f t="shared" si="518"/>
        <v>4150.5</v>
      </c>
      <c r="B8308" s="4">
        <f t="shared" si="521"/>
        <v>0.90378938380289764</v>
      </c>
      <c r="C8308" s="4">
        <f t="shared" si="519"/>
        <v>58.597875353221305</v>
      </c>
      <c r="D8308" s="34">
        <f t="shared" si="520"/>
        <v>0.47023327658997693</v>
      </c>
    </row>
    <row r="8309" spans="1:4">
      <c r="A8309" s="7">
        <f t="shared" si="518"/>
        <v>4151</v>
      </c>
      <c r="B8309" s="4">
        <f t="shared" si="521"/>
        <v>0.9039370521936696</v>
      </c>
      <c r="C8309" s="4">
        <f t="shared" si="519"/>
        <v>58.627230063895709</v>
      </c>
      <c r="D8309" s="34">
        <f t="shared" si="520"/>
        <v>0.47039198436056484</v>
      </c>
    </row>
    <row r="8310" spans="1:4">
      <c r="A8310" s="7">
        <f t="shared" si="518"/>
        <v>4151.5</v>
      </c>
      <c r="B8310" s="4">
        <f t="shared" si="521"/>
        <v>0.90408473203841511</v>
      </c>
      <c r="C8310" s="4">
        <f t="shared" si="519"/>
        <v>58.656599233123039</v>
      </c>
      <c r="D8310" s="34">
        <f t="shared" si="520"/>
        <v>0.47055075031307847</v>
      </c>
    </row>
    <row r="8311" spans="1:4">
      <c r="A8311" s="7">
        <f t="shared" si="518"/>
        <v>4152</v>
      </c>
      <c r="B8311" s="4">
        <f t="shared" si="521"/>
        <v>0.90423242333802323</v>
      </c>
      <c r="C8311" s="4">
        <f t="shared" si="519"/>
        <v>58.685982868024816</v>
      </c>
      <c r="D8311" s="34">
        <f t="shared" si="520"/>
        <v>0.47070957446963529</v>
      </c>
    </row>
    <row r="8312" spans="1:4">
      <c r="A8312" s="7">
        <f t="shared" si="518"/>
        <v>4152.5</v>
      </c>
      <c r="B8312" s="4">
        <f t="shared" si="521"/>
        <v>0.9043801260933817</v>
      </c>
      <c r="C8312" s="4">
        <f t="shared" si="519"/>
        <v>58.715380975726156</v>
      </c>
      <c r="D8312" s="34">
        <f t="shared" si="520"/>
        <v>0.47086845685236267</v>
      </c>
    </row>
    <row r="8313" spans="1:4">
      <c r="A8313" s="7">
        <f t="shared" ref="A8313:A8376" si="522">A8312+0.5</f>
        <v>4153</v>
      </c>
      <c r="B8313" s="4">
        <f t="shared" si="521"/>
        <v>0.90452784030537958</v>
      </c>
      <c r="C8313" s="4">
        <f t="shared" ref="C8313:C8376" si="523">(EXP($B$4*A8313*10^6))-1</f>
        <v>58.744793563355579</v>
      </c>
      <c r="D8313" s="34">
        <f t="shared" ref="D8313:D8376" si="524">(1/137.88)*(C8313/B8313)</f>
        <v>0.47102739748339517</v>
      </c>
    </row>
    <row r="8314" spans="1:4">
      <c r="A8314" s="7">
        <f t="shared" si="522"/>
        <v>4153.5</v>
      </c>
      <c r="B8314" s="4">
        <f t="shared" si="521"/>
        <v>0.9046755659749055</v>
      </c>
      <c r="C8314" s="4">
        <f t="shared" si="523"/>
        <v>58.774220638045009</v>
      </c>
      <c r="D8314" s="34">
        <f t="shared" si="524"/>
        <v>0.47118639638487514</v>
      </c>
    </row>
    <row r="8315" spans="1:4">
      <c r="A8315" s="7">
        <f t="shared" si="522"/>
        <v>4154</v>
      </c>
      <c r="B8315" s="4">
        <f t="shared" si="521"/>
        <v>0.90482330310284786</v>
      </c>
      <c r="C8315" s="4">
        <f t="shared" si="523"/>
        <v>58.803662206930007</v>
      </c>
      <c r="D8315" s="34">
        <f t="shared" si="524"/>
        <v>0.47134545357895513</v>
      </c>
    </row>
    <row r="8316" spans="1:4">
      <c r="A8316" s="7">
        <f t="shared" si="522"/>
        <v>4154.5</v>
      </c>
      <c r="B8316" s="4">
        <f t="shared" si="521"/>
        <v>0.90497105169009529</v>
      </c>
      <c r="C8316" s="4">
        <f t="shared" si="523"/>
        <v>58.83311827714973</v>
      </c>
      <c r="D8316" s="34">
        <f t="shared" si="524"/>
        <v>0.47150456908779642</v>
      </c>
    </row>
    <row r="8317" spans="1:4">
      <c r="A8317" s="7">
        <f t="shared" si="522"/>
        <v>4155</v>
      </c>
      <c r="B8317" s="4">
        <f t="shared" si="521"/>
        <v>0.90511881173753728</v>
      </c>
      <c r="C8317" s="4">
        <f t="shared" si="523"/>
        <v>58.862588855846703</v>
      </c>
      <c r="D8317" s="34">
        <f t="shared" si="524"/>
        <v>0.47166374293356739</v>
      </c>
    </row>
    <row r="8318" spans="1:4">
      <c r="A8318" s="7">
        <f t="shared" si="522"/>
        <v>4155.5</v>
      </c>
      <c r="B8318" s="4">
        <f t="shared" si="521"/>
        <v>0.90526658324606246</v>
      </c>
      <c r="C8318" s="4">
        <f t="shared" si="523"/>
        <v>58.892073950167081</v>
      </c>
      <c r="D8318" s="34">
        <f t="shared" si="524"/>
        <v>0.47182297513844668</v>
      </c>
    </row>
    <row r="8319" spans="1:4">
      <c r="A8319" s="7">
        <f t="shared" si="522"/>
        <v>4156</v>
      </c>
      <c r="B8319" s="4">
        <f t="shared" si="521"/>
        <v>0.90541436621655991</v>
      </c>
      <c r="C8319" s="4">
        <f t="shared" si="523"/>
        <v>58.921573567260374</v>
      </c>
      <c r="D8319" s="34">
        <f t="shared" si="524"/>
        <v>0.47198226572461993</v>
      </c>
    </row>
    <row r="8320" spans="1:4">
      <c r="A8320" s="7">
        <f t="shared" si="522"/>
        <v>4156.5</v>
      </c>
      <c r="B8320" s="4">
        <f t="shared" si="521"/>
        <v>0.90556216064991824</v>
      </c>
      <c r="C8320" s="4">
        <f t="shared" si="523"/>
        <v>58.951087714279716</v>
      </c>
      <c r="D8320" s="34">
        <f t="shared" si="524"/>
        <v>0.47214161471428229</v>
      </c>
    </row>
    <row r="8321" spans="1:4">
      <c r="A8321" s="7">
        <f t="shared" si="522"/>
        <v>4157</v>
      </c>
      <c r="B8321" s="4">
        <f t="shared" si="521"/>
        <v>0.90570996654702718</v>
      </c>
      <c r="C8321" s="4">
        <f t="shared" si="523"/>
        <v>58.980616398381869</v>
      </c>
      <c r="D8321" s="34">
        <f t="shared" si="524"/>
        <v>0.47230102212963804</v>
      </c>
    </row>
    <row r="8322" spans="1:4">
      <c r="A8322" s="7">
        <f t="shared" si="522"/>
        <v>4157.5</v>
      </c>
      <c r="B8322" s="4">
        <f t="shared" si="521"/>
        <v>0.90585778390877536</v>
      </c>
      <c r="C8322" s="4">
        <f t="shared" si="523"/>
        <v>59.010159626726981</v>
      </c>
      <c r="D8322" s="34">
        <f t="shared" si="524"/>
        <v>0.47246048799289964</v>
      </c>
    </row>
    <row r="8323" spans="1:4">
      <c r="A8323" s="7">
        <f t="shared" si="522"/>
        <v>4158</v>
      </c>
      <c r="B8323" s="4">
        <f t="shared" si="521"/>
        <v>0.90600561273605229</v>
      </c>
      <c r="C8323" s="4">
        <f t="shared" si="523"/>
        <v>59.0397174064788</v>
      </c>
      <c r="D8323" s="34">
        <f t="shared" si="524"/>
        <v>0.47262001232628797</v>
      </c>
    </row>
    <row r="8324" spans="1:4">
      <c r="A8324" s="7">
        <f t="shared" si="522"/>
        <v>4158.5</v>
      </c>
      <c r="B8324" s="4">
        <f t="shared" si="521"/>
        <v>0.90615345302974726</v>
      </c>
      <c r="C8324" s="4">
        <f t="shared" si="523"/>
        <v>59.069289744804422</v>
      </c>
      <c r="D8324" s="34">
        <f t="shared" si="524"/>
        <v>0.47277959515203183</v>
      </c>
    </row>
    <row r="8325" spans="1:4">
      <c r="A8325" s="7">
        <f t="shared" si="522"/>
        <v>4159</v>
      </c>
      <c r="B8325" s="4">
        <f t="shared" si="521"/>
        <v>0.90630130479075</v>
      </c>
      <c r="C8325" s="4">
        <f t="shared" si="523"/>
        <v>59.098876648874764</v>
      </c>
      <c r="D8325" s="34">
        <f t="shared" si="524"/>
        <v>0.47293923649237035</v>
      </c>
    </row>
    <row r="8326" spans="1:4">
      <c r="A8326" s="7">
        <f t="shared" si="522"/>
        <v>4159.5</v>
      </c>
      <c r="B8326" s="4">
        <f t="shared" si="521"/>
        <v>0.90644916801994957</v>
      </c>
      <c r="C8326" s="4">
        <f t="shared" si="523"/>
        <v>59.128478125864092</v>
      </c>
      <c r="D8326" s="34">
        <f t="shared" si="524"/>
        <v>0.47309893636955053</v>
      </c>
    </row>
    <row r="8327" spans="1:4">
      <c r="A8327" s="7">
        <f t="shared" si="522"/>
        <v>4160</v>
      </c>
      <c r="B8327" s="4">
        <f t="shared" si="521"/>
        <v>0.90659704271823571</v>
      </c>
      <c r="C8327" s="4">
        <f t="shared" si="523"/>
        <v>59.158094182950229</v>
      </c>
      <c r="D8327" s="34">
        <f t="shared" si="524"/>
        <v>0.47325869480582755</v>
      </c>
    </row>
    <row r="8328" spans="1:4">
      <c r="A8328" s="7">
        <f t="shared" si="522"/>
        <v>4160.5</v>
      </c>
      <c r="B8328" s="4">
        <f t="shared" si="521"/>
        <v>0.90674492888649794</v>
      </c>
      <c r="C8328" s="4">
        <f t="shared" si="523"/>
        <v>59.187724827314554</v>
      </c>
      <c r="D8328" s="34">
        <f t="shared" si="524"/>
        <v>0.47341851182346578</v>
      </c>
    </row>
    <row r="8329" spans="1:4">
      <c r="A8329" s="7">
        <f t="shared" si="522"/>
        <v>4161</v>
      </c>
      <c r="B8329" s="4">
        <f t="shared" si="521"/>
        <v>0.90689282652562553</v>
      </c>
      <c r="C8329" s="4">
        <f t="shared" si="523"/>
        <v>59.217370066141967</v>
      </c>
      <c r="D8329" s="34">
        <f t="shared" si="524"/>
        <v>0.47357838744473835</v>
      </c>
    </row>
    <row r="8330" spans="1:4">
      <c r="A8330" s="7">
        <f t="shared" si="522"/>
        <v>4161.5</v>
      </c>
      <c r="B8330" s="4">
        <f t="shared" ref="B8330:B8393" si="525">(EXP($B$3*A8330*10^6))-1</f>
        <v>0.90704073563650911</v>
      </c>
      <c r="C8330" s="4">
        <f t="shared" si="523"/>
        <v>59.247029906620931</v>
      </c>
      <c r="D8330" s="34">
        <f t="shared" si="524"/>
        <v>0.47373832169192653</v>
      </c>
    </row>
    <row r="8331" spans="1:4">
      <c r="A8331" s="7">
        <f t="shared" si="522"/>
        <v>4162</v>
      </c>
      <c r="B8331" s="4">
        <f t="shared" si="525"/>
        <v>0.90718865622003797</v>
      </c>
      <c r="C8331" s="4">
        <f t="shared" si="523"/>
        <v>59.27670435594343</v>
      </c>
      <c r="D8331" s="34">
        <f t="shared" si="524"/>
        <v>0.47389831458732051</v>
      </c>
    </row>
    <row r="8332" spans="1:4">
      <c r="A8332" s="7">
        <f t="shared" si="522"/>
        <v>4162.5</v>
      </c>
      <c r="B8332" s="4">
        <f t="shared" si="525"/>
        <v>0.90733658827710184</v>
      </c>
      <c r="C8332" s="4">
        <f t="shared" si="523"/>
        <v>59.306393421304989</v>
      </c>
      <c r="D8332" s="34">
        <f t="shared" si="524"/>
        <v>0.47405836615321956</v>
      </c>
    </row>
    <row r="8333" spans="1:4">
      <c r="A8333" s="7">
        <f t="shared" si="522"/>
        <v>4163</v>
      </c>
      <c r="B8333" s="4">
        <f t="shared" si="525"/>
        <v>0.90748453180859112</v>
      </c>
      <c r="C8333" s="4">
        <f t="shared" si="523"/>
        <v>59.336097109904685</v>
      </c>
      <c r="D8333" s="34">
        <f t="shared" si="524"/>
        <v>0.47421847641193071</v>
      </c>
    </row>
    <row r="8334" spans="1:4">
      <c r="A8334" s="7">
        <f t="shared" si="522"/>
        <v>4163.5</v>
      </c>
      <c r="B8334" s="4">
        <f t="shared" si="525"/>
        <v>0.90763248681539554</v>
      </c>
      <c r="C8334" s="4">
        <f t="shared" si="523"/>
        <v>59.36581542894514</v>
      </c>
      <c r="D8334" s="34">
        <f t="shared" si="524"/>
        <v>0.47437864538577057</v>
      </c>
    </row>
    <row r="8335" spans="1:4">
      <c r="A8335" s="7">
        <f t="shared" si="522"/>
        <v>4164</v>
      </c>
      <c r="B8335" s="4">
        <f t="shared" si="525"/>
        <v>0.90778045329840507</v>
      </c>
      <c r="C8335" s="4">
        <f t="shared" si="523"/>
        <v>59.39554838563253</v>
      </c>
      <c r="D8335" s="34">
        <f t="shared" si="524"/>
        <v>0.47453887309706405</v>
      </c>
    </row>
    <row r="8336" spans="1:4">
      <c r="A8336" s="7">
        <f t="shared" si="522"/>
        <v>4164.5</v>
      </c>
      <c r="B8336" s="4">
        <f t="shared" si="525"/>
        <v>0.90792843125851008</v>
      </c>
      <c r="C8336" s="4">
        <f t="shared" si="523"/>
        <v>59.425295987176568</v>
      </c>
      <c r="D8336" s="34">
        <f t="shared" si="524"/>
        <v>0.47469915956814462</v>
      </c>
    </row>
    <row r="8337" spans="1:4">
      <c r="A8337" s="7">
        <f t="shared" si="522"/>
        <v>4165</v>
      </c>
      <c r="B8337" s="4">
        <f t="shared" si="525"/>
        <v>0.90807642069660077</v>
      </c>
      <c r="C8337" s="4">
        <f t="shared" si="523"/>
        <v>59.455058240790521</v>
      </c>
      <c r="D8337" s="34">
        <f t="shared" si="524"/>
        <v>0.47485950482135464</v>
      </c>
    </row>
    <row r="8338" spans="1:4">
      <c r="A8338" s="7">
        <f t="shared" si="522"/>
        <v>4165.5</v>
      </c>
      <c r="B8338" s="4">
        <f t="shared" si="525"/>
        <v>0.90822442161356731</v>
      </c>
      <c r="C8338" s="4">
        <f t="shared" si="523"/>
        <v>59.484835153691208</v>
      </c>
      <c r="D8338" s="34">
        <f t="shared" si="524"/>
        <v>0.47501990887904488</v>
      </c>
    </row>
    <row r="8339" spans="1:4">
      <c r="A8339" s="7">
        <f t="shared" si="522"/>
        <v>4166</v>
      </c>
      <c r="B8339" s="4">
        <f t="shared" si="525"/>
        <v>0.90837243401030032</v>
      </c>
      <c r="C8339" s="4">
        <f t="shared" si="523"/>
        <v>59.514626733099021</v>
      </c>
      <c r="D8339" s="34">
        <f t="shared" si="524"/>
        <v>0.47518037176357525</v>
      </c>
    </row>
    <row r="8340" spans="1:4">
      <c r="A8340" s="7">
        <f t="shared" si="522"/>
        <v>4166.5</v>
      </c>
      <c r="B8340" s="4">
        <f t="shared" si="525"/>
        <v>0.9085204578876902</v>
      </c>
      <c r="C8340" s="4">
        <f t="shared" si="523"/>
        <v>59.544432986237879</v>
      </c>
      <c r="D8340" s="34">
        <f t="shared" si="524"/>
        <v>0.47534089349731395</v>
      </c>
    </row>
    <row r="8341" spans="1:4">
      <c r="A8341" s="7">
        <f t="shared" si="522"/>
        <v>4167</v>
      </c>
      <c r="B8341" s="4">
        <f t="shared" si="525"/>
        <v>0.90866849324662713</v>
      </c>
      <c r="C8341" s="4">
        <f t="shared" si="523"/>
        <v>59.574253920335273</v>
      </c>
      <c r="D8341" s="34">
        <f t="shared" si="524"/>
        <v>0.47550147410263799</v>
      </c>
    </row>
    <row r="8342" spans="1:4">
      <c r="A8342" s="7">
        <f t="shared" si="522"/>
        <v>4167.5</v>
      </c>
      <c r="B8342" s="4">
        <f t="shared" si="525"/>
        <v>0.90881654008800172</v>
      </c>
      <c r="C8342" s="4">
        <f t="shared" si="523"/>
        <v>59.604089542622262</v>
      </c>
      <c r="D8342" s="34">
        <f t="shared" si="524"/>
        <v>0.4756621136019335</v>
      </c>
    </row>
    <row r="8343" spans="1:4">
      <c r="A8343" s="7">
        <f t="shared" si="522"/>
        <v>4168</v>
      </c>
      <c r="B8343" s="4">
        <f t="shared" si="525"/>
        <v>0.90896459841270505</v>
      </c>
      <c r="C8343" s="4">
        <f t="shared" si="523"/>
        <v>59.633939860333463</v>
      </c>
      <c r="D8343" s="34">
        <f t="shared" si="524"/>
        <v>0.47582281201759452</v>
      </c>
    </row>
    <row r="8344" spans="1:4">
      <c r="A8344" s="7">
        <f t="shared" si="522"/>
        <v>4168.5</v>
      </c>
      <c r="B8344" s="4">
        <f t="shared" si="525"/>
        <v>0.90911266822162751</v>
      </c>
      <c r="C8344" s="4">
        <f t="shared" si="523"/>
        <v>59.663804880707033</v>
      </c>
      <c r="D8344" s="34">
        <f t="shared" si="524"/>
        <v>0.47598356937202435</v>
      </c>
    </row>
    <row r="8345" spans="1:4">
      <c r="A8345" s="7">
        <f t="shared" si="522"/>
        <v>4169</v>
      </c>
      <c r="B8345" s="4">
        <f t="shared" si="525"/>
        <v>0.90926074951565994</v>
      </c>
      <c r="C8345" s="4">
        <f t="shared" si="523"/>
        <v>59.693684610984732</v>
      </c>
      <c r="D8345" s="34">
        <f t="shared" si="524"/>
        <v>0.47614438568763479</v>
      </c>
    </row>
    <row r="8346" spans="1:4">
      <c r="A8346" s="7">
        <f t="shared" si="522"/>
        <v>4169.5</v>
      </c>
      <c r="B8346" s="4">
        <f t="shared" si="525"/>
        <v>0.90940884229569319</v>
      </c>
      <c r="C8346" s="4">
        <f t="shared" si="523"/>
        <v>59.723579058411808</v>
      </c>
      <c r="D8346" s="34">
        <f t="shared" si="524"/>
        <v>0.47630526098684617</v>
      </c>
    </row>
    <row r="8347" spans="1:4">
      <c r="A8347" s="7">
        <f t="shared" si="522"/>
        <v>4170</v>
      </c>
      <c r="B8347" s="4">
        <f t="shared" si="525"/>
        <v>0.9095569465626181</v>
      </c>
      <c r="C8347" s="4">
        <f t="shared" si="523"/>
        <v>59.753488230237302</v>
      </c>
      <c r="D8347" s="34">
        <f t="shared" si="524"/>
        <v>0.47646619529208906</v>
      </c>
    </row>
    <row r="8348" spans="1:4">
      <c r="A8348" s="7">
        <f t="shared" si="522"/>
        <v>4170.5</v>
      </c>
      <c r="B8348" s="4">
        <f t="shared" si="525"/>
        <v>0.90970506231732573</v>
      </c>
      <c r="C8348" s="4">
        <f t="shared" si="523"/>
        <v>59.78341213371349</v>
      </c>
      <c r="D8348" s="34">
        <f t="shared" si="524"/>
        <v>0.47662718862580011</v>
      </c>
    </row>
    <row r="8349" spans="1:4">
      <c r="A8349" s="7">
        <f t="shared" si="522"/>
        <v>4171</v>
      </c>
      <c r="B8349" s="4">
        <f t="shared" si="525"/>
        <v>0.90985318956070693</v>
      </c>
      <c r="C8349" s="4">
        <f t="shared" si="523"/>
        <v>59.813350776096463</v>
      </c>
      <c r="D8349" s="34">
        <f t="shared" si="524"/>
        <v>0.47678824101042677</v>
      </c>
    </row>
    <row r="8350" spans="1:4">
      <c r="A8350" s="7">
        <f t="shared" si="522"/>
        <v>4171.5</v>
      </c>
      <c r="B8350" s="4">
        <f t="shared" si="525"/>
        <v>0.91000132829365321</v>
      </c>
      <c r="C8350" s="4">
        <f t="shared" si="523"/>
        <v>59.843304164645737</v>
      </c>
      <c r="D8350" s="34">
        <f t="shared" si="524"/>
        <v>0.47694935246842368</v>
      </c>
    </row>
    <row r="8351" spans="1:4">
      <c r="A8351" s="7">
        <f t="shared" si="522"/>
        <v>4172</v>
      </c>
      <c r="B8351" s="4">
        <f t="shared" si="525"/>
        <v>0.91014947851705563</v>
      </c>
      <c r="C8351" s="4">
        <f t="shared" si="523"/>
        <v>59.873272306624614</v>
      </c>
      <c r="D8351" s="34">
        <f t="shared" si="524"/>
        <v>0.47711052302225632</v>
      </c>
    </row>
    <row r="8352" spans="1:4">
      <c r="A8352" s="7">
        <f t="shared" si="522"/>
        <v>4172.5</v>
      </c>
      <c r="B8352" s="4">
        <f t="shared" si="525"/>
        <v>0.91029764023180526</v>
      </c>
      <c r="C8352" s="4">
        <f t="shared" si="523"/>
        <v>59.903255209299822</v>
      </c>
      <c r="D8352" s="34">
        <f t="shared" si="524"/>
        <v>0.47727175269439742</v>
      </c>
    </row>
    <row r="8353" spans="1:4">
      <c r="A8353" s="7">
        <f t="shared" si="522"/>
        <v>4173</v>
      </c>
      <c r="B8353" s="4">
        <f t="shared" si="525"/>
        <v>0.91044581343879383</v>
      </c>
      <c r="C8353" s="4">
        <f t="shared" si="523"/>
        <v>59.933252879941584</v>
      </c>
      <c r="D8353" s="34">
        <f t="shared" si="524"/>
        <v>0.47743304150732774</v>
      </c>
    </row>
    <row r="8354" spans="1:4">
      <c r="A8354" s="7">
        <f t="shared" si="522"/>
        <v>4173.5</v>
      </c>
      <c r="B8354" s="4">
        <f t="shared" si="525"/>
        <v>0.91059399813891218</v>
      </c>
      <c r="C8354" s="4">
        <f t="shared" si="523"/>
        <v>59.963265325823869</v>
      </c>
      <c r="D8354" s="34">
        <f t="shared" si="524"/>
        <v>0.4775943894835385</v>
      </c>
    </row>
    <row r="8355" spans="1:4">
      <c r="A8355" s="7">
        <f t="shared" si="522"/>
        <v>4174</v>
      </c>
      <c r="B8355" s="4">
        <f t="shared" si="525"/>
        <v>0.91074219433305226</v>
      </c>
      <c r="C8355" s="4">
        <f t="shared" si="523"/>
        <v>59.993292554224098</v>
      </c>
      <c r="D8355" s="34">
        <f t="shared" si="524"/>
        <v>0.47775579664552825</v>
      </c>
    </row>
    <row r="8356" spans="1:4">
      <c r="A8356" s="7">
        <f t="shared" si="522"/>
        <v>4174.5</v>
      </c>
      <c r="B8356" s="4">
        <f t="shared" si="525"/>
        <v>0.91089040202210514</v>
      </c>
      <c r="C8356" s="4">
        <f t="shared" si="523"/>
        <v>60.023334572423465</v>
      </c>
      <c r="D8356" s="34">
        <f t="shared" si="524"/>
        <v>0.47791726301580595</v>
      </c>
    </row>
    <row r="8357" spans="1:4">
      <c r="A8357" s="7">
        <f t="shared" si="522"/>
        <v>4175</v>
      </c>
      <c r="B8357" s="4">
        <f t="shared" si="525"/>
        <v>0.911038621206963</v>
      </c>
      <c r="C8357" s="4">
        <f t="shared" si="523"/>
        <v>60.053391387706625</v>
      </c>
      <c r="D8357" s="34">
        <f t="shared" si="524"/>
        <v>0.47807878861688791</v>
      </c>
    </row>
    <row r="8358" spans="1:4">
      <c r="A8358" s="7">
        <f t="shared" si="522"/>
        <v>4175.5</v>
      </c>
      <c r="B8358" s="4">
        <f t="shared" si="525"/>
        <v>0.91118685188851734</v>
      </c>
      <c r="C8358" s="4">
        <f t="shared" si="523"/>
        <v>60.083463007361715</v>
      </c>
      <c r="D8358" s="34">
        <f t="shared" si="524"/>
        <v>0.47824037347129894</v>
      </c>
    </row>
    <row r="8359" spans="1:4">
      <c r="A8359" s="7">
        <f t="shared" si="522"/>
        <v>4176</v>
      </c>
      <c r="B8359" s="4">
        <f t="shared" si="525"/>
        <v>0.91133509406765967</v>
      </c>
      <c r="C8359" s="4">
        <f t="shared" si="523"/>
        <v>60.113549438680586</v>
      </c>
      <c r="D8359" s="34">
        <f t="shared" si="524"/>
        <v>0.47840201760157341</v>
      </c>
    </row>
    <row r="8360" spans="1:4">
      <c r="A8360" s="7">
        <f t="shared" si="522"/>
        <v>4176.5</v>
      </c>
      <c r="B8360" s="4">
        <f t="shared" si="525"/>
        <v>0.91148334774528195</v>
      </c>
      <c r="C8360" s="4">
        <f t="shared" si="523"/>
        <v>60.143650688958758</v>
      </c>
      <c r="D8360" s="34">
        <f t="shared" si="524"/>
        <v>0.47856372103025502</v>
      </c>
    </row>
    <row r="8361" spans="1:4">
      <c r="A8361" s="7">
        <f t="shared" si="522"/>
        <v>4177</v>
      </c>
      <c r="B8361" s="4">
        <f t="shared" si="525"/>
        <v>0.9116316129222759</v>
      </c>
      <c r="C8361" s="4">
        <f t="shared" si="523"/>
        <v>60.173766765495216</v>
      </c>
      <c r="D8361" s="34">
        <f t="shared" si="524"/>
        <v>0.47872548377989516</v>
      </c>
    </row>
    <row r="8362" spans="1:4">
      <c r="A8362" s="7">
        <f t="shared" si="522"/>
        <v>4177.5</v>
      </c>
      <c r="B8362" s="4">
        <f t="shared" si="525"/>
        <v>0.91177988959953349</v>
      </c>
      <c r="C8362" s="4">
        <f t="shared" si="523"/>
        <v>60.203897675592621</v>
      </c>
      <c r="D8362" s="34">
        <f t="shared" si="524"/>
        <v>0.47888730587305484</v>
      </c>
    </row>
    <row r="8363" spans="1:4">
      <c r="A8363" s="7">
        <f t="shared" si="522"/>
        <v>4178</v>
      </c>
      <c r="B8363" s="4">
        <f t="shared" si="525"/>
        <v>0.91192817777794732</v>
      </c>
      <c r="C8363" s="4">
        <f t="shared" si="523"/>
        <v>60.234043426557029</v>
      </c>
      <c r="D8363" s="34">
        <f t="shared" si="524"/>
        <v>0.47904918733230162</v>
      </c>
    </row>
    <row r="8364" spans="1:4">
      <c r="A8364" s="7">
        <f t="shared" si="522"/>
        <v>4178.5</v>
      </c>
      <c r="B8364" s="4">
        <f t="shared" si="525"/>
        <v>0.91207647745840892</v>
      </c>
      <c r="C8364" s="4">
        <f t="shared" si="523"/>
        <v>60.264204025698419</v>
      </c>
      <c r="D8364" s="34">
        <f t="shared" si="524"/>
        <v>0.47921112818021533</v>
      </c>
    </row>
    <row r="8365" spans="1:4">
      <c r="A8365" s="7">
        <f t="shared" si="522"/>
        <v>4179</v>
      </c>
      <c r="B8365" s="4">
        <f t="shared" si="525"/>
        <v>0.91222478864181045</v>
      </c>
      <c r="C8365" s="4">
        <f t="shared" si="523"/>
        <v>60.294379480330143</v>
      </c>
      <c r="D8365" s="34">
        <f t="shared" si="524"/>
        <v>0.47937312843938223</v>
      </c>
    </row>
    <row r="8366" spans="1:4">
      <c r="A8366" s="7">
        <f t="shared" si="522"/>
        <v>4179.5</v>
      </c>
      <c r="B8366" s="4">
        <f t="shared" si="525"/>
        <v>0.91237311132904431</v>
      </c>
      <c r="C8366" s="4">
        <f t="shared" si="523"/>
        <v>60.324569797769286</v>
      </c>
      <c r="D8366" s="34">
        <f t="shared" si="524"/>
        <v>0.47953518813239837</v>
      </c>
    </row>
    <row r="8367" spans="1:4">
      <c r="A8367" s="7">
        <f t="shared" si="522"/>
        <v>4180</v>
      </c>
      <c r="B8367" s="4">
        <f t="shared" si="525"/>
        <v>0.91252144552100289</v>
      </c>
      <c r="C8367" s="4">
        <f t="shared" si="523"/>
        <v>60.354774985336341</v>
      </c>
      <c r="D8367" s="34">
        <f t="shared" si="524"/>
        <v>0.47969730728186732</v>
      </c>
    </row>
    <row r="8368" spans="1:4">
      <c r="A8368" s="7">
        <f t="shared" si="522"/>
        <v>4180.5</v>
      </c>
      <c r="B8368" s="4">
        <f t="shared" si="525"/>
        <v>0.91266979121857839</v>
      </c>
      <c r="C8368" s="4">
        <f t="shared" si="523"/>
        <v>60.384995050355549</v>
      </c>
      <c r="D8368" s="34">
        <f t="shared" si="524"/>
        <v>0.47985948591040228</v>
      </c>
    </row>
    <row r="8369" spans="1:4">
      <c r="A8369" s="7">
        <f t="shared" si="522"/>
        <v>4181</v>
      </c>
      <c r="B8369" s="4">
        <f t="shared" si="525"/>
        <v>0.91281814842266296</v>
      </c>
      <c r="C8369" s="4">
        <f t="shared" si="523"/>
        <v>60.415230000154843</v>
      </c>
      <c r="D8369" s="34">
        <f t="shared" si="524"/>
        <v>0.48002172404062626</v>
      </c>
    </row>
    <row r="8370" spans="1:4">
      <c r="A8370" s="7">
        <f t="shared" si="522"/>
        <v>4181.5</v>
      </c>
      <c r="B8370" s="4">
        <f t="shared" si="525"/>
        <v>0.91296651713414989</v>
      </c>
      <c r="C8370" s="4">
        <f t="shared" si="523"/>
        <v>60.445479842065616</v>
      </c>
      <c r="D8370" s="34">
        <f t="shared" si="524"/>
        <v>0.48018402169516927</v>
      </c>
    </row>
    <row r="8371" spans="1:4">
      <c r="A8371" s="7">
        <f t="shared" si="522"/>
        <v>4182</v>
      </c>
      <c r="B8371" s="4">
        <f t="shared" si="525"/>
        <v>0.91311489735393114</v>
      </c>
      <c r="C8371" s="4">
        <f t="shared" si="523"/>
        <v>60.47574458342298</v>
      </c>
      <c r="D8371" s="34">
        <f t="shared" si="524"/>
        <v>0.48034637889667187</v>
      </c>
    </row>
    <row r="8372" spans="1:4">
      <c r="A8372" s="7">
        <f t="shared" si="522"/>
        <v>4182.5</v>
      </c>
      <c r="B8372" s="4">
        <f t="shared" si="525"/>
        <v>0.91326328908289955</v>
      </c>
      <c r="C8372" s="4">
        <f t="shared" si="523"/>
        <v>60.506024231565426</v>
      </c>
      <c r="D8372" s="34">
        <f t="shared" si="524"/>
        <v>0.48050879566778071</v>
      </c>
    </row>
    <row r="8373" spans="1:4">
      <c r="A8373" s="7">
        <f t="shared" si="522"/>
        <v>4183</v>
      </c>
      <c r="B8373" s="4">
        <f t="shared" si="525"/>
        <v>0.91341169232194774</v>
      </c>
      <c r="C8373" s="4">
        <f t="shared" si="523"/>
        <v>60.536318793835413</v>
      </c>
      <c r="D8373" s="34">
        <f t="shared" si="524"/>
        <v>0.48067127203115467</v>
      </c>
    </row>
    <row r="8374" spans="1:4">
      <c r="A8374" s="7">
        <f t="shared" si="522"/>
        <v>4183.5</v>
      </c>
      <c r="B8374" s="4">
        <f t="shared" si="525"/>
        <v>0.91356010707196855</v>
      </c>
      <c r="C8374" s="4">
        <f t="shared" si="523"/>
        <v>60.566628277578779</v>
      </c>
      <c r="D8374" s="34">
        <f t="shared" si="524"/>
        <v>0.48083380800945913</v>
      </c>
    </row>
    <row r="8375" spans="1:4">
      <c r="A8375" s="7">
        <f t="shared" si="522"/>
        <v>4184</v>
      </c>
      <c r="B8375" s="4">
        <f t="shared" si="525"/>
        <v>0.9137085333338546</v>
      </c>
      <c r="C8375" s="4">
        <f t="shared" si="523"/>
        <v>60.596952690145031</v>
      </c>
      <c r="D8375" s="34">
        <f t="shared" si="524"/>
        <v>0.48099640362536916</v>
      </c>
    </row>
    <row r="8376" spans="1:4">
      <c r="A8376" s="7">
        <f t="shared" si="522"/>
        <v>4184.5</v>
      </c>
      <c r="B8376" s="4">
        <f t="shared" si="525"/>
        <v>0.91385697110849939</v>
      </c>
      <c r="C8376" s="4">
        <f t="shared" si="523"/>
        <v>60.627292038887369</v>
      </c>
      <c r="D8376" s="34">
        <f t="shared" si="524"/>
        <v>0.48115905890156851</v>
      </c>
    </row>
    <row r="8377" spans="1:4">
      <c r="A8377" s="7">
        <f t="shared" ref="A8377:A8440" si="526">A8376+0.5</f>
        <v>4185</v>
      </c>
      <c r="B8377" s="4">
        <f t="shared" si="525"/>
        <v>0.91400542039679555</v>
      </c>
      <c r="C8377" s="4">
        <f t="shared" ref="C8377:C8440" si="527">(EXP($B$4*A8377*10^6))-1</f>
        <v>60.65764633116239</v>
      </c>
      <c r="D8377" s="34">
        <f t="shared" ref="D8377:D8440" si="528">(1/137.88)*(C8377/B8377)</f>
        <v>0.48132177386074859</v>
      </c>
    </row>
    <row r="8378" spans="1:4">
      <c r="A8378" s="7">
        <f t="shared" si="526"/>
        <v>4185.5</v>
      </c>
      <c r="B8378" s="4">
        <f t="shared" si="525"/>
        <v>0.91415388119963636</v>
      </c>
      <c r="C8378" s="4">
        <f t="shared" si="527"/>
        <v>60.688015574330628</v>
      </c>
      <c r="D8378" s="34">
        <f t="shared" si="528"/>
        <v>0.48148454852561201</v>
      </c>
    </row>
    <row r="8379" spans="1:4">
      <c r="A8379" s="7">
        <f t="shared" si="526"/>
        <v>4186</v>
      </c>
      <c r="B8379" s="4">
        <f t="shared" si="525"/>
        <v>0.91430235351791445</v>
      </c>
      <c r="C8379" s="4">
        <f t="shared" si="527"/>
        <v>60.718399775756041</v>
      </c>
      <c r="D8379" s="34">
        <f t="shared" si="528"/>
        <v>0.48164738291886855</v>
      </c>
    </row>
    <row r="8380" spans="1:4">
      <c r="A8380" s="7">
        <f t="shared" si="526"/>
        <v>4186.5</v>
      </c>
      <c r="B8380" s="4">
        <f t="shared" si="525"/>
        <v>0.91445083735252353</v>
      </c>
      <c r="C8380" s="4">
        <f t="shared" si="527"/>
        <v>60.748798942806268</v>
      </c>
      <c r="D8380" s="34">
        <f t="shared" si="528"/>
        <v>0.48181027706323704</v>
      </c>
    </row>
    <row r="8381" spans="1:4">
      <c r="A8381" s="7">
        <f t="shared" si="526"/>
        <v>4187</v>
      </c>
      <c r="B8381" s="4">
        <f t="shared" si="525"/>
        <v>0.91459933270435667</v>
      </c>
      <c r="C8381" s="4">
        <f t="shared" si="527"/>
        <v>60.779213082852564</v>
      </c>
      <c r="D8381" s="34">
        <f t="shared" si="528"/>
        <v>0.48197323098144551</v>
      </c>
    </row>
    <row r="8382" spans="1:4">
      <c r="A8382" s="7">
        <f t="shared" si="526"/>
        <v>4187.5</v>
      </c>
      <c r="B8382" s="4">
        <f t="shared" si="525"/>
        <v>0.91474783957430694</v>
      </c>
      <c r="C8382" s="4">
        <f t="shared" si="527"/>
        <v>60.809642203269817</v>
      </c>
      <c r="D8382" s="34">
        <f t="shared" si="528"/>
        <v>0.48213624469623045</v>
      </c>
    </row>
    <row r="8383" spans="1:4">
      <c r="A8383" s="7">
        <f t="shared" si="526"/>
        <v>4188</v>
      </c>
      <c r="B8383" s="4">
        <f t="shared" si="525"/>
        <v>0.91489635796326829</v>
      </c>
      <c r="C8383" s="4">
        <f t="shared" si="527"/>
        <v>60.840086311436565</v>
      </c>
      <c r="D8383" s="34">
        <f t="shared" si="528"/>
        <v>0.48229931823033745</v>
      </c>
    </row>
    <row r="8384" spans="1:4">
      <c r="A8384" s="7">
        <f t="shared" si="526"/>
        <v>4188.5</v>
      </c>
      <c r="B8384" s="4">
        <f t="shared" si="525"/>
        <v>0.91504488787213401</v>
      </c>
      <c r="C8384" s="4">
        <f t="shared" si="527"/>
        <v>60.87054541473497</v>
      </c>
      <c r="D8384" s="34">
        <f t="shared" si="528"/>
        <v>0.48246245160652079</v>
      </c>
    </row>
    <row r="8385" spans="1:4">
      <c r="A8385" s="7">
        <f t="shared" si="526"/>
        <v>4189</v>
      </c>
      <c r="B8385" s="4">
        <f t="shared" si="525"/>
        <v>0.91519342930179737</v>
      </c>
      <c r="C8385" s="4">
        <f t="shared" si="527"/>
        <v>60.901019520550754</v>
      </c>
      <c r="D8385" s="34">
        <f t="shared" si="528"/>
        <v>0.48262564484754333</v>
      </c>
    </row>
    <row r="8386" spans="1:4">
      <c r="A8386" s="7">
        <f t="shared" si="526"/>
        <v>4189.5</v>
      </c>
      <c r="B8386" s="4">
        <f t="shared" si="525"/>
        <v>0.91534198225315233</v>
      </c>
      <c r="C8386" s="4">
        <f t="shared" si="527"/>
        <v>60.931508636273534</v>
      </c>
      <c r="D8386" s="34">
        <f t="shared" si="528"/>
        <v>0.4827888979761783</v>
      </c>
    </row>
    <row r="8387" spans="1:4">
      <c r="A8387" s="7">
        <f t="shared" si="526"/>
        <v>4190</v>
      </c>
      <c r="B8387" s="4">
        <f t="shared" si="525"/>
        <v>0.9154905467270924</v>
      </c>
      <c r="C8387" s="4">
        <f t="shared" si="527"/>
        <v>60.962012769296209</v>
      </c>
      <c r="D8387" s="34">
        <f t="shared" si="528"/>
        <v>0.48295221101520536</v>
      </c>
    </row>
    <row r="8388" spans="1:4">
      <c r="A8388" s="7">
        <f t="shared" si="526"/>
        <v>4190.5</v>
      </c>
      <c r="B8388" s="4">
        <f t="shared" si="525"/>
        <v>0.91563912272451109</v>
      </c>
      <c r="C8388" s="4">
        <f t="shared" si="527"/>
        <v>60.992531927015555</v>
      </c>
      <c r="D8388" s="34">
        <f t="shared" si="528"/>
        <v>0.48311558398741505</v>
      </c>
    </row>
    <row r="8389" spans="1:4">
      <c r="A8389" s="7">
        <f t="shared" si="526"/>
        <v>4191</v>
      </c>
      <c r="B8389" s="4">
        <f t="shared" si="525"/>
        <v>0.91578771024630279</v>
      </c>
      <c r="C8389" s="4">
        <f t="shared" si="527"/>
        <v>61.023066116831927</v>
      </c>
      <c r="D8389" s="34">
        <f t="shared" si="528"/>
        <v>0.48327901691560549</v>
      </c>
    </row>
    <row r="8390" spans="1:4">
      <c r="A8390" s="7">
        <f t="shared" si="526"/>
        <v>4191.5</v>
      </c>
      <c r="B8390" s="4">
        <f t="shared" si="525"/>
        <v>0.91593630929336123</v>
      </c>
      <c r="C8390" s="4">
        <f t="shared" si="527"/>
        <v>61.053615346149329</v>
      </c>
      <c r="D8390" s="34">
        <f t="shared" si="528"/>
        <v>0.48344250982258441</v>
      </c>
    </row>
    <row r="8391" spans="1:4">
      <c r="A8391" s="7">
        <f t="shared" si="526"/>
        <v>4192</v>
      </c>
      <c r="B8391" s="4">
        <f t="shared" si="525"/>
        <v>0.91608491986658014</v>
      </c>
      <c r="C8391" s="4">
        <f t="shared" si="527"/>
        <v>61.084179622375409</v>
      </c>
      <c r="D8391" s="34">
        <f t="shared" si="528"/>
        <v>0.4836060627311683</v>
      </c>
    </row>
    <row r="8392" spans="1:4">
      <c r="A8392" s="7">
        <f t="shared" si="526"/>
        <v>4192.5</v>
      </c>
      <c r="B8392" s="4">
        <f t="shared" si="525"/>
        <v>0.91623354196685347</v>
      </c>
      <c r="C8392" s="4">
        <f t="shared" si="527"/>
        <v>61.11475895292147</v>
      </c>
      <c r="D8392" s="34">
        <f t="shared" si="528"/>
        <v>0.48376967566418233</v>
      </c>
    </row>
    <row r="8393" spans="1:4">
      <c r="A8393" s="7">
        <f t="shared" si="526"/>
        <v>4193</v>
      </c>
      <c r="B8393" s="4">
        <f t="shared" si="525"/>
        <v>0.91638217559507584</v>
      </c>
      <c r="C8393" s="4">
        <f t="shared" si="527"/>
        <v>61.145353345202459</v>
      </c>
      <c r="D8393" s="34">
        <f t="shared" si="528"/>
        <v>0.48393334864446058</v>
      </c>
    </row>
    <row r="8394" spans="1:4">
      <c r="A8394" s="7">
        <f t="shared" si="526"/>
        <v>4193.5</v>
      </c>
      <c r="B8394" s="4">
        <f t="shared" ref="B8394:B8457" si="529">(EXP($B$3*A8394*10^6))-1</f>
        <v>0.91653082075214076</v>
      </c>
      <c r="C8394" s="4">
        <f t="shared" si="527"/>
        <v>61.175962806636917</v>
      </c>
      <c r="D8394" s="34">
        <f t="shared" si="528"/>
        <v>0.48409708169484583</v>
      </c>
    </row>
    <row r="8395" spans="1:4">
      <c r="A8395" s="7">
        <f t="shared" si="526"/>
        <v>4194</v>
      </c>
      <c r="B8395" s="4">
        <f t="shared" si="529"/>
        <v>0.91667947743894285</v>
      </c>
      <c r="C8395" s="4">
        <f t="shared" si="527"/>
        <v>61.206587344647268</v>
      </c>
      <c r="D8395" s="34">
        <f t="shared" si="528"/>
        <v>0.48426087483819108</v>
      </c>
    </row>
    <row r="8396" spans="1:4">
      <c r="A8396" s="7">
        <f t="shared" si="526"/>
        <v>4194.5</v>
      </c>
      <c r="B8396" s="4">
        <f t="shared" si="529"/>
        <v>0.91682814565637649</v>
      </c>
      <c r="C8396" s="4">
        <f t="shared" si="527"/>
        <v>61.237226966659264</v>
      </c>
      <c r="D8396" s="34">
        <f t="shared" si="528"/>
        <v>0.48442472809735587</v>
      </c>
    </row>
    <row r="8397" spans="1:4">
      <c r="A8397" s="7">
        <f t="shared" si="526"/>
        <v>4195</v>
      </c>
      <c r="B8397" s="4">
        <f t="shared" si="529"/>
        <v>0.91697682540533609</v>
      </c>
      <c r="C8397" s="4">
        <f t="shared" si="527"/>
        <v>61.267881680102519</v>
      </c>
      <c r="D8397" s="34">
        <f t="shared" si="528"/>
        <v>0.48458864149521025</v>
      </c>
    </row>
    <row r="8398" spans="1:4">
      <c r="A8398" s="7">
        <f t="shared" si="526"/>
        <v>4195.5</v>
      </c>
      <c r="B8398" s="4">
        <f t="shared" si="529"/>
        <v>0.91712551668671582</v>
      </c>
      <c r="C8398" s="4">
        <f t="shared" si="527"/>
        <v>61.298551492410212</v>
      </c>
      <c r="D8398" s="34">
        <f t="shared" si="528"/>
        <v>0.48475261505463257</v>
      </c>
    </row>
    <row r="8399" spans="1:4">
      <c r="A8399" s="7">
        <f t="shared" si="526"/>
        <v>4196</v>
      </c>
      <c r="B8399" s="4">
        <f t="shared" si="529"/>
        <v>0.9172742195014103</v>
      </c>
      <c r="C8399" s="4">
        <f t="shared" si="527"/>
        <v>61.329236411019338</v>
      </c>
      <c r="D8399" s="34">
        <f t="shared" si="528"/>
        <v>0.48491664879851099</v>
      </c>
    </row>
    <row r="8400" spans="1:4">
      <c r="A8400" s="7">
        <f t="shared" si="526"/>
        <v>4196.5</v>
      </c>
      <c r="B8400" s="4">
        <f t="shared" si="529"/>
        <v>0.91742293385031415</v>
      </c>
      <c r="C8400" s="4">
        <f t="shared" si="527"/>
        <v>61.359936443370458</v>
      </c>
      <c r="D8400" s="34">
        <f t="shared" si="528"/>
        <v>0.48508074274974211</v>
      </c>
    </row>
    <row r="8401" spans="1:4">
      <c r="A8401" s="7">
        <f t="shared" si="526"/>
        <v>4197</v>
      </c>
      <c r="B8401" s="4">
        <f t="shared" si="529"/>
        <v>0.91757165973432198</v>
      </c>
      <c r="C8401" s="4">
        <f t="shared" si="527"/>
        <v>61.390651596907666</v>
      </c>
      <c r="D8401" s="34">
        <f t="shared" si="528"/>
        <v>0.48524489693123019</v>
      </c>
    </row>
    <row r="8402" spans="1:4">
      <c r="A8402" s="7">
        <f t="shared" si="526"/>
        <v>4197.5</v>
      </c>
      <c r="B8402" s="4">
        <f t="shared" si="529"/>
        <v>0.91772039715432863</v>
      </c>
      <c r="C8402" s="4">
        <f t="shared" si="527"/>
        <v>61.421381879078915</v>
      </c>
      <c r="D8402" s="34">
        <f t="shared" si="528"/>
        <v>0.48540911136588988</v>
      </c>
    </row>
    <row r="8403" spans="1:4">
      <c r="A8403" s="7">
        <f t="shared" si="526"/>
        <v>4198</v>
      </c>
      <c r="B8403" s="4">
        <f t="shared" si="529"/>
        <v>0.91786914611122872</v>
      </c>
      <c r="C8403" s="4">
        <f t="shared" si="527"/>
        <v>61.452127297335686</v>
      </c>
      <c r="D8403" s="34">
        <f t="shared" si="528"/>
        <v>0.48557338607664391</v>
      </c>
    </row>
    <row r="8404" spans="1:4">
      <c r="A8404" s="7">
        <f t="shared" si="526"/>
        <v>4198.5</v>
      </c>
      <c r="B8404" s="4">
        <f t="shared" si="529"/>
        <v>0.91801790660591776</v>
      </c>
      <c r="C8404" s="4">
        <f t="shared" si="527"/>
        <v>61.482887859133328</v>
      </c>
      <c r="D8404" s="34">
        <f t="shared" si="528"/>
        <v>0.48573772108642504</v>
      </c>
    </row>
    <row r="8405" spans="1:4">
      <c r="A8405" s="7">
        <f t="shared" si="526"/>
        <v>4199</v>
      </c>
      <c r="B8405" s="4">
        <f t="shared" si="529"/>
        <v>0.91816667863928947</v>
      </c>
      <c r="C8405" s="4">
        <f t="shared" si="527"/>
        <v>61.513663571930721</v>
      </c>
      <c r="D8405" s="34">
        <f t="shared" si="528"/>
        <v>0.48590211641817455</v>
      </c>
    </row>
    <row r="8406" spans="1:4">
      <c r="A8406" s="7">
        <f t="shared" si="526"/>
        <v>4199.5</v>
      </c>
      <c r="B8406" s="4">
        <f t="shared" si="529"/>
        <v>0.91831546221223981</v>
      </c>
      <c r="C8406" s="4">
        <f t="shared" si="527"/>
        <v>61.544454443190332</v>
      </c>
      <c r="D8406" s="34">
        <f t="shared" si="528"/>
        <v>0.48606657209484111</v>
      </c>
    </row>
    <row r="8407" spans="1:4">
      <c r="A8407" s="7">
        <f t="shared" si="526"/>
        <v>4200</v>
      </c>
      <c r="B8407" s="4">
        <f t="shared" si="529"/>
        <v>0.91846425732566361</v>
      </c>
      <c r="C8407" s="4">
        <f t="shared" si="527"/>
        <v>61.575260480378404</v>
      </c>
      <c r="D8407" s="34">
        <f t="shared" si="528"/>
        <v>0.48623108813938376</v>
      </c>
    </row>
    <row r="8408" spans="1:4">
      <c r="A8408" s="7">
        <f t="shared" si="526"/>
        <v>4200.5</v>
      </c>
      <c r="B8408" s="4">
        <f t="shared" si="529"/>
        <v>0.91861306398045572</v>
      </c>
      <c r="C8408" s="4">
        <f t="shared" si="527"/>
        <v>61.60608169096497</v>
      </c>
      <c r="D8408" s="34">
        <f t="shared" si="528"/>
        <v>0.48639566457477112</v>
      </c>
    </row>
    <row r="8409" spans="1:4">
      <c r="A8409" s="7">
        <f t="shared" si="526"/>
        <v>4201</v>
      </c>
      <c r="B8409" s="4">
        <f t="shared" si="529"/>
        <v>0.91876188217751187</v>
      </c>
      <c r="C8409" s="4">
        <f t="shared" si="527"/>
        <v>61.63691808242357</v>
      </c>
      <c r="D8409" s="34">
        <f t="shared" si="528"/>
        <v>0.48656030142397927</v>
      </c>
    </row>
    <row r="8410" spans="1:4">
      <c r="A8410" s="7">
        <f t="shared" si="526"/>
        <v>4201.5</v>
      </c>
      <c r="B8410" s="4">
        <f t="shared" si="529"/>
        <v>0.91891071191772689</v>
      </c>
      <c r="C8410" s="4">
        <f t="shared" si="527"/>
        <v>61.667769662231542</v>
      </c>
      <c r="D8410" s="34">
        <f t="shared" si="528"/>
        <v>0.48672499870999436</v>
      </c>
    </row>
    <row r="8411" spans="1:4">
      <c r="A8411" s="7">
        <f t="shared" si="526"/>
        <v>4202</v>
      </c>
      <c r="B8411" s="4">
        <f t="shared" si="529"/>
        <v>0.9190595532019965</v>
      </c>
      <c r="C8411" s="4">
        <f t="shared" si="527"/>
        <v>61.698636437869744</v>
      </c>
      <c r="D8411" s="34">
        <f t="shared" si="528"/>
        <v>0.48688975645580995</v>
      </c>
    </row>
    <row r="8412" spans="1:4">
      <c r="A8412" s="7">
        <f t="shared" si="526"/>
        <v>4202.5</v>
      </c>
      <c r="B8412" s="4">
        <f t="shared" si="529"/>
        <v>0.91920840603121601</v>
      </c>
      <c r="C8412" s="4">
        <f t="shared" si="527"/>
        <v>61.72951841682282</v>
      </c>
      <c r="D8412" s="34">
        <f t="shared" si="528"/>
        <v>0.4870545746844297</v>
      </c>
    </row>
    <row r="8413" spans="1:4">
      <c r="A8413" s="7">
        <f t="shared" si="526"/>
        <v>4203</v>
      </c>
      <c r="B8413" s="4">
        <f t="shared" si="529"/>
        <v>0.91935727040628068</v>
      </c>
      <c r="C8413" s="4">
        <f t="shared" si="527"/>
        <v>61.760415606579222</v>
      </c>
      <c r="D8413" s="34">
        <f t="shared" si="528"/>
        <v>0.48721945341886691</v>
      </c>
    </row>
    <row r="8414" spans="1:4">
      <c r="A8414" s="7">
        <f t="shared" si="526"/>
        <v>4203.5</v>
      </c>
      <c r="B8414" s="4">
        <f t="shared" si="529"/>
        <v>0.91950614632808603</v>
      </c>
      <c r="C8414" s="4">
        <f t="shared" si="527"/>
        <v>61.791328014630921</v>
      </c>
      <c r="D8414" s="34">
        <f t="shared" si="528"/>
        <v>0.48738439268214262</v>
      </c>
    </row>
    <row r="8415" spans="1:4">
      <c r="A8415" s="7">
        <f t="shared" si="526"/>
        <v>4204</v>
      </c>
      <c r="B8415" s="4">
        <f t="shared" si="529"/>
        <v>0.91965503379752822</v>
      </c>
      <c r="C8415" s="4">
        <f t="shared" si="527"/>
        <v>61.822255648473678</v>
      </c>
      <c r="D8415" s="34">
        <f t="shared" si="528"/>
        <v>0.48754939249728735</v>
      </c>
    </row>
    <row r="8416" spans="1:4">
      <c r="A8416" s="7">
        <f t="shared" si="526"/>
        <v>4204.5</v>
      </c>
      <c r="B8416" s="4">
        <f t="shared" si="529"/>
        <v>0.91980393281550255</v>
      </c>
      <c r="C8416" s="4">
        <f t="shared" si="527"/>
        <v>61.853198515606742</v>
      </c>
      <c r="D8416" s="34">
        <f t="shared" si="528"/>
        <v>0.48771445288733939</v>
      </c>
    </row>
    <row r="8417" spans="1:4">
      <c r="A8417" s="7">
        <f t="shared" si="526"/>
        <v>4205</v>
      </c>
      <c r="B8417" s="4">
        <f t="shared" si="529"/>
        <v>0.91995284338290517</v>
      </c>
      <c r="C8417" s="4">
        <f t="shared" si="527"/>
        <v>61.884156623533372</v>
      </c>
      <c r="D8417" s="34">
        <f t="shared" si="528"/>
        <v>0.48787957387534803</v>
      </c>
    </row>
    <row r="8418" spans="1:4">
      <c r="A8418" s="7">
        <f t="shared" si="526"/>
        <v>4205.5</v>
      </c>
      <c r="B8418" s="4">
        <f t="shared" si="529"/>
        <v>0.92010176550063116</v>
      </c>
      <c r="C8418" s="4">
        <f t="shared" si="527"/>
        <v>61.915129979760309</v>
      </c>
      <c r="D8418" s="34">
        <f t="shared" si="528"/>
        <v>0.48804475548437048</v>
      </c>
    </row>
    <row r="8419" spans="1:4">
      <c r="A8419" s="7">
        <f t="shared" si="526"/>
        <v>4206</v>
      </c>
      <c r="B8419" s="4">
        <f t="shared" si="529"/>
        <v>0.92025069916957691</v>
      </c>
      <c r="C8419" s="4">
        <f t="shared" si="527"/>
        <v>61.946118591798111</v>
      </c>
      <c r="D8419" s="34">
        <f t="shared" si="528"/>
        <v>0.48820999773747326</v>
      </c>
    </row>
    <row r="8420" spans="1:4">
      <c r="A8420" s="7">
        <f t="shared" si="526"/>
        <v>4206.5</v>
      </c>
      <c r="B8420" s="4">
        <f t="shared" si="529"/>
        <v>0.92039964439063859</v>
      </c>
      <c r="C8420" s="4">
        <f t="shared" si="527"/>
        <v>61.97712246716079</v>
      </c>
      <c r="D8420" s="34">
        <f t="shared" si="528"/>
        <v>0.48837530065772999</v>
      </c>
    </row>
    <row r="8421" spans="1:4">
      <c r="A8421" s="7">
        <f t="shared" si="526"/>
        <v>4207</v>
      </c>
      <c r="B8421" s="4">
        <f t="shared" si="529"/>
        <v>0.92054860116471149</v>
      </c>
      <c r="C8421" s="4">
        <f t="shared" si="527"/>
        <v>62.008141613366419</v>
      </c>
      <c r="D8421" s="34">
        <f t="shared" si="528"/>
        <v>0.48854066426822679</v>
      </c>
    </row>
    <row r="8422" spans="1:4">
      <c r="A8422" s="7">
        <f t="shared" si="526"/>
        <v>4207.5</v>
      </c>
      <c r="B8422" s="4">
        <f t="shared" si="529"/>
        <v>0.92069756949269266</v>
      </c>
      <c r="C8422" s="4">
        <f t="shared" si="527"/>
        <v>62.039176037936535</v>
      </c>
      <c r="D8422" s="34">
        <f t="shared" si="528"/>
        <v>0.48870608859205561</v>
      </c>
    </row>
    <row r="8423" spans="1:4">
      <c r="A8423" s="7">
        <f t="shared" si="526"/>
        <v>4208</v>
      </c>
      <c r="B8423" s="4">
        <f t="shared" si="529"/>
        <v>0.92084654937547783</v>
      </c>
      <c r="C8423" s="4">
        <f t="shared" si="527"/>
        <v>62.070225748396439</v>
      </c>
      <c r="D8423" s="34">
        <f t="shared" si="528"/>
        <v>0.48887157365231915</v>
      </c>
    </row>
    <row r="8424" spans="1:4">
      <c r="A8424" s="7">
        <f t="shared" si="526"/>
        <v>4208.5</v>
      </c>
      <c r="B8424" s="4">
        <f t="shared" si="529"/>
        <v>0.9209955408139634</v>
      </c>
      <c r="C8424" s="4">
        <f t="shared" si="527"/>
        <v>62.10129075227519</v>
      </c>
      <c r="D8424" s="34">
        <f t="shared" si="528"/>
        <v>0.48903711947212858</v>
      </c>
    </row>
    <row r="8425" spans="1:4">
      <c r="A8425" s="7">
        <f t="shared" si="526"/>
        <v>4209</v>
      </c>
      <c r="B8425" s="4">
        <f t="shared" si="529"/>
        <v>0.92114454380904554</v>
      </c>
      <c r="C8425" s="4">
        <f t="shared" si="527"/>
        <v>62.132371057105338</v>
      </c>
      <c r="D8425" s="34">
        <f t="shared" si="528"/>
        <v>0.48920272607460286</v>
      </c>
    </row>
    <row r="8426" spans="1:4">
      <c r="A8426" s="7">
        <f t="shared" si="526"/>
        <v>4209.5</v>
      </c>
      <c r="B8426" s="4">
        <f t="shared" si="529"/>
        <v>0.92129355836162063</v>
      </c>
      <c r="C8426" s="4">
        <f t="shared" si="527"/>
        <v>62.163466670423489</v>
      </c>
      <c r="D8426" s="34">
        <f t="shared" si="528"/>
        <v>0.48936839348287264</v>
      </c>
    </row>
    <row r="8427" spans="1:4">
      <c r="A8427" s="7">
        <f t="shared" si="526"/>
        <v>4210</v>
      </c>
      <c r="B8427" s="4">
        <f t="shared" si="529"/>
        <v>0.92144258447258531</v>
      </c>
      <c r="C8427" s="4">
        <f t="shared" si="527"/>
        <v>62.194577599769708</v>
      </c>
      <c r="D8427" s="34">
        <f t="shared" si="528"/>
        <v>0.48953412172007527</v>
      </c>
    </row>
    <row r="8428" spans="1:4">
      <c r="A8428" s="7">
        <f t="shared" si="526"/>
        <v>4210.5</v>
      </c>
      <c r="B8428" s="4">
        <f t="shared" si="529"/>
        <v>0.92159162214283574</v>
      </c>
      <c r="C8428" s="4">
        <f t="shared" si="527"/>
        <v>62.225703852687857</v>
      </c>
      <c r="D8428" s="34">
        <f t="shared" si="528"/>
        <v>0.48969991080935821</v>
      </c>
    </row>
    <row r="8429" spans="1:4">
      <c r="A8429" s="7">
        <f t="shared" si="526"/>
        <v>4211</v>
      </c>
      <c r="B8429" s="4">
        <f t="shared" si="529"/>
        <v>0.92174067137326898</v>
      </c>
      <c r="C8429" s="4">
        <f t="shared" si="527"/>
        <v>62.256845436725506</v>
      </c>
      <c r="D8429" s="34">
        <f t="shared" si="528"/>
        <v>0.48986576077387722</v>
      </c>
    </row>
    <row r="8430" spans="1:4">
      <c r="A8430" s="7">
        <f t="shared" si="526"/>
        <v>4211.5</v>
      </c>
      <c r="B8430" s="4">
        <f t="shared" si="529"/>
        <v>0.92188973216478165</v>
      </c>
      <c r="C8430" s="4">
        <f t="shared" si="527"/>
        <v>62.288002359433932</v>
      </c>
      <c r="D8430" s="34">
        <f t="shared" si="528"/>
        <v>0.49003167163679751</v>
      </c>
    </row>
    <row r="8431" spans="1:4">
      <c r="A8431" s="7">
        <f t="shared" si="526"/>
        <v>4212</v>
      </c>
      <c r="B8431" s="4">
        <f t="shared" si="529"/>
        <v>0.92203880451826992</v>
      </c>
      <c r="C8431" s="4">
        <f t="shared" si="527"/>
        <v>62.319174628368152</v>
      </c>
      <c r="D8431" s="34">
        <f t="shared" si="528"/>
        <v>0.49019764342129363</v>
      </c>
    </row>
    <row r="8432" spans="1:4">
      <c r="A8432" s="7">
        <f t="shared" si="526"/>
        <v>4212.5</v>
      </c>
      <c r="B8432" s="4">
        <f t="shared" si="529"/>
        <v>0.92218788843463129</v>
      </c>
      <c r="C8432" s="4">
        <f t="shared" si="527"/>
        <v>62.350362251086878</v>
      </c>
      <c r="D8432" s="34">
        <f t="shared" si="528"/>
        <v>0.49036367615054821</v>
      </c>
    </row>
    <row r="8433" spans="1:4">
      <c r="A8433" s="7">
        <f t="shared" si="526"/>
        <v>4213</v>
      </c>
      <c r="B8433" s="4">
        <f t="shared" si="529"/>
        <v>0.92233698391476238</v>
      </c>
      <c r="C8433" s="4">
        <f t="shared" si="527"/>
        <v>62.381565235152515</v>
      </c>
      <c r="D8433" s="34">
        <f t="shared" si="528"/>
        <v>0.49052976984775321</v>
      </c>
    </row>
    <row r="8434" spans="1:4">
      <c r="A8434" s="7">
        <f t="shared" si="526"/>
        <v>4213.5</v>
      </c>
      <c r="B8434" s="4">
        <f t="shared" si="529"/>
        <v>0.92248609095956002</v>
      </c>
      <c r="C8434" s="4">
        <f t="shared" si="527"/>
        <v>62.412783588131404</v>
      </c>
      <c r="D8434" s="34">
        <f t="shared" si="528"/>
        <v>0.49069592453611127</v>
      </c>
    </row>
    <row r="8435" spans="1:4">
      <c r="A8435" s="7">
        <f t="shared" si="526"/>
        <v>4214</v>
      </c>
      <c r="B8435" s="4">
        <f t="shared" si="529"/>
        <v>0.92263520956992151</v>
      </c>
      <c r="C8435" s="4">
        <f t="shared" si="527"/>
        <v>62.444017317593271</v>
      </c>
      <c r="D8435" s="34">
        <f t="shared" si="528"/>
        <v>0.49086214023883101</v>
      </c>
    </row>
    <row r="8436" spans="1:4">
      <c r="A8436" s="7">
        <f t="shared" si="526"/>
        <v>4214.5</v>
      </c>
      <c r="B8436" s="4">
        <f t="shared" si="529"/>
        <v>0.92278433974674368</v>
      </c>
      <c r="C8436" s="4">
        <f t="shared" si="527"/>
        <v>62.475266431111798</v>
      </c>
      <c r="D8436" s="34">
        <f t="shared" si="528"/>
        <v>0.4910284169791323</v>
      </c>
    </row>
    <row r="8437" spans="1:4">
      <c r="A8437" s="7">
        <f t="shared" si="526"/>
        <v>4215</v>
      </c>
      <c r="B8437" s="4">
        <f t="shared" si="529"/>
        <v>0.9229334814909238</v>
      </c>
      <c r="C8437" s="4">
        <f t="shared" si="527"/>
        <v>62.506530936264362</v>
      </c>
      <c r="D8437" s="34">
        <f t="shared" si="528"/>
        <v>0.4911947547802436</v>
      </c>
    </row>
    <row r="8438" spans="1:4">
      <c r="A8438" s="7">
        <f t="shared" si="526"/>
        <v>4215.5</v>
      </c>
      <c r="B8438" s="4">
        <f t="shared" si="529"/>
        <v>0.92308263480335895</v>
      </c>
      <c r="C8438" s="4">
        <f t="shared" si="527"/>
        <v>62.537810840632034</v>
      </c>
      <c r="D8438" s="34">
        <f t="shared" si="528"/>
        <v>0.49136115366540206</v>
      </c>
    </row>
    <row r="8439" spans="1:4">
      <c r="A8439" s="7">
        <f t="shared" si="526"/>
        <v>4216</v>
      </c>
      <c r="B8439" s="4">
        <f t="shared" si="529"/>
        <v>0.92323179968494684</v>
      </c>
      <c r="C8439" s="4">
        <f t="shared" si="527"/>
        <v>62.569106151799659</v>
      </c>
      <c r="D8439" s="34">
        <f t="shared" si="528"/>
        <v>0.49152761365785402</v>
      </c>
    </row>
    <row r="8440" spans="1:4">
      <c r="A8440" s="7">
        <f t="shared" si="526"/>
        <v>4216.5</v>
      </c>
      <c r="B8440" s="4">
        <f t="shared" si="529"/>
        <v>0.92338097613658432</v>
      </c>
      <c r="C8440" s="4">
        <f t="shared" si="527"/>
        <v>62.600416877355784</v>
      </c>
      <c r="D8440" s="34">
        <f t="shared" si="528"/>
        <v>0.49169413478085511</v>
      </c>
    </row>
    <row r="8441" spans="1:4">
      <c r="A8441" s="7">
        <f t="shared" ref="A8441:A8504" si="530">A8440+0.5</f>
        <v>4217</v>
      </c>
      <c r="B8441" s="4">
        <f t="shared" si="529"/>
        <v>0.92353016415916911</v>
      </c>
      <c r="C8441" s="4">
        <f t="shared" ref="C8441:C8504" si="531">(EXP($B$4*A8441*10^6))-1</f>
        <v>62.631743024892714</v>
      </c>
      <c r="D8441" s="34">
        <f t="shared" ref="D8441:D8504" si="532">(1/137.88)*(C8441/B8441)</f>
        <v>0.49186071705766959</v>
      </c>
    </row>
    <row r="8442" spans="1:4">
      <c r="A8442" s="7">
        <f t="shared" si="530"/>
        <v>4217.5</v>
      </c>
      <c r="B8442" s="4">
        <f t="shared" si="529"/>
        <v>0.92367936375359849</v>
      </c>
      <c r="C8442" s="4">
        <f t="shared" si="531"/>
        <v>62.663084602006428</v>
      </c>
      <c r="D8442" s="34">
        <f t="shared" si="532"/>
        <v>0.49202736051157075</v>
      </c>
    </row>
    <row r="8443" spans="1:4">
      <c r="A8443" s="7">
        <f t="shared" si="530"/>
        <v>4218</v>
      </c>
      <c r="B8443" s="4">
        <f t="shared" si="529"/>
        <v>0.92382857492077064</v>
      </c>
      <c r="C8443" s="4">
        <f t="shared" si="531"/>
        <v>62.694441616296885</v>
      </c>
      <c r="D8443" s="34">
        <f t="shared" si="532"/>
        <v>0.49219406516584219</v>
      </c>
    </row>
    <row r="8444" spans="1:4">
      <c r="A8444" s="7">
        <f t="shared" si="530"/>
        <v>4218.5</v>
      </c>
      <c r="B8444" s="4">
        <f t="shared" si="529"/>
        <v>0.92397779766158239</v>
      </c>
      <c r="C8444" s="4">
        <f t="shared" si="531"/>
        <v>62.725814075367431</v>
      </c>
      <c r="D8444" s="34">
        <f t="shared" si="532"/>
        <v>0.49236083104377454</v>
      </c>
    </row>
    <row r="8445" spans="1:4">
      <c r="A8445" s="7">
        <f t="shared" si="530"/>
        <v>4219</v>
      </c>
      <c r="B8445" s="4">
        <f t="shared" si="529"/>
        <v>0.92412703197693213</v>
      </c>
      <c r="C8445" s="4">
        <f t="shared" si="531"/>
        <v>62.757201986825393</v>
      </c>
      <c r="D8445" s="34">
        <f t="shared" si="532"/>
        <v>0.49252765816866867</v>
      </c>
    </row>
    <row r="8446" spans="1:4">
      <c r="A8446" s="7">
        <f t="shared" si="530"/>
        <v>4219.5</v>
      </c>
      <c r="B8446" s="4">
        <f t="shared" si="529"/>
        <v>0.92427627786771716</v>
      </c>
      <c r="C8446" s="4">
        <f t="shared" si="531"/>
        <v>62.788605358281728</v>
      </c>
      <c r="D8446" s="34">
        <f t="shared" si="532"/>
        <v>0.49269454656383421</v>
      </c>
    </row>
    <row r="8447" spans="1:4">
      <c r="A8447" s="7">
        <f t="shared" si="530"/>
        <v>4220</v>
      </c>
      <c r="B8447" s="4">
        <f t="shared" si="529"/>
        <v>0.9244255353348354</v>
      </c>
      <c r="C8447" s="4">
        <f t="shared" si="531"/>
        <v>62.820024197351323</v>
      </c>
      <c r="D8447" s="34">
        <f t="shared" si="532"/>
        <v>0.49286149625259079</v>
      </c>
    </row>
    <row r="8448" spans="1:4">
      <c r="A8448" s="7">
        <f t="shared" si="530"/>
        <v>4220.5</v>
      </c>
      <c r="B8448" s="4">
        <f t="shared" si="529"/>
        <v>0.92457480437918527</v>
      </c>
      <c r="C8448" s="4">
        <f t="shared" si="531"/>
        <v>62.85145851165268</v>
      </c>
      <c r="D8448" s="34">
        <f t="shared" si="532"/>
        <v>0.49302850725826602</v>
      </c>
    </row>
    <row r="8449" spans="1:4">
      <c r="A8449" s="7">
        <f t="shared" si="530"/>
        <v>4221</v>
      </c>
      <c r="B8449" s="4">
        <f t="shared" si="529"/>
        <v>0.92472408500166425</v>
      </c>
      <c r="C8449" s="4">
        <f t="shared" si="531"/>
        <v>62.882908308807963</v>
      </c>
      <c r="D8449" s="34">
        <f t="shared" si="532"/>
        <v>0.49319557960419641</v>
      </c>
    </row>
    <row r="8450" spans="1:4">
      <c r="A8450" s="7">
        <f t="shared" si="530"/>
        <v>4221.5</v>
      </c>
      <c r="B8450" s="4">
        <f t="shared" si="529"/>
        <v>0.92487337720317053</v>
      </c>
      <c r="C8450" s="4">
        <f t="shared" si="531"/>
        <v>62.914373596443248</v>
      </c>
      <c r="D8450" s="34">
        <f t="shared" si="532"/>
        <v>0.49336271331372833</v>
      </c>
    </row>
    <row r="8451" spans="1:4">
      <c r="A8451" s="7">
        <f t="shared" si="530"/>
        <v>4222</v>
      </c>
      <c r="B8451" s="4">
        <f t="shared" si="529"/>
        <v>0.92502268098460227</v>
      </c>
      <c r="C8451" s="4">
        <f t="shared" si="531"/>
        <v>62.945854382188251</v>
      </c>
      <c r="D8451" s="34">
        <f t="shared" si="532"/>
        <v>0.49352990841021649</v>
      </c>
    </row>
    <row r="8452" spans="1:4">
      <c r="A8452" s="7">
        <f t="shared" si="530"/>
        <v>4222.5</v>
      </c>
      <c r="B8452" s="4">
        <f t="shared" si="529"/>
        <v>0.92517199634685765</v>
      </c>
      <c r="C8452" s="4">
        <f t="shared" si="531"/>
        <v>62.977350673676632</v>
      </c>
      <c r="D8452" s="34">
        <f t="shared" si="532"/>
        <v>0.49369716491702592</v>
      </c>
    </row>
    <row r="8453" spans="1:4">
      <c r="A8453" s="7">
        <f t="shared" si="530"/>
        <v>4223</v>
      </c>
      <c r="B8453" s="4">
        <f t="shared" si="529"/>
        <v>0.92532132329083505</v>
      </c>
      <c r="C8453" s="4">
        <f t="shared" si="531"/>
        <v>63.00886247854568</v>
      </c>
      <c r="D8453" s="34">
        <f t="shared" si="532"/>
        <v>0.49386448285753015</v>
      </c>
    </row>
    <row r="8454" spans="1:4">
      <c r="A8454" s="7">
        <f t="shared" si="530"/>
        <v>4223.5</v>
      </c>
      <c r="B8454" s="4">
        <f t="shared" si="529"/>
        <v>0.92547066181743265</v>
      </c>
      <c r="C8454" s="4">
        <f t="shared" si="531"/>
        <v>63.04038980443633</v>
      </c>
      <c r="D8454" s="34">
        <f t="shared" si="532"/>
        <v>0.49403186225511048</v>
      </c>
    </row>
    <row r="8455" spans="1:4">
      <c r="A8455" s="7">
        <f t="shared" si="530"/>
        <v>4224</v>
      </c>
      <c r="B8455" s="4">
        <f t="shared" si="529"/>
        <v>0.92562001192754884</v>
      </c>
      <c r="C8455" s="4">
        <f t="shared" si="531"/>
        <v>63.071932658993418</v>
      </c>
      <c r="D8455" s="34">
        <f t="shared" si="532"/>
        <v>0.4941993031331588</v>
      </c>
    </row>
    <row r="8456" spans="1:4">
      <c r="A8456" s="7">
        <f t="shared" si="530"/>
        <v>4224.5</v>
      </c>
      <c r="B8456" s="4">
        <f t="shared" si="529"/>
        <v>0.92576937362208245</v>
      </c>
      <c r="C8456" s="4">
        <f t="shared" si="531"/>
        <v>63.103491049865639</v>
      </c>
      <c r="D8456" s="34">
        <f t="shared" si="532"/>
        <v>0.49436680551507622</v>
      </c>
    </row>
    <row r="8457" spans="1:4">
      <c r="A8457" s="7">
        <f t="shared" si="530"/>
        <v>4225</v>
      </c>
      <c r="B8457" s="4">
        <f t="shared" si="529"/>
        <v>0.92591874690193166</v>
      </c>
      <c r="C8457" s="4">
        <f t="shared" si="531"/>
        <v>63.135064984705295</v>
      </c>
      <c r="D8457" s="34">
        <f t="shared" si="532"/>
        <v>0.49453436942427237</v>
      </c>
    </row>
    <row r="8458" spans="1:4">
      <c r="A8458" s="7">
        <f t="shared" si="530"/>
        <v>4225.5</v>
      </c>
      <c r="B8458" s="4">
        <f t="shared" ref="B8458:B8521" si="533">(EXP($B$3*A8458*10^6))-1</f>
        <v>0.92606813176799507</v>
      </c>
      <c r="C8458" s="4">
        <f t="shared" si="531"/>
        <v>63.166654471168556</v>
      </c>
      <c r="D8458" s="34">
        <f t="shared" si="532"/>
        <v>0.49470199488416639</v>
      </c>
    </row>
    <row r="8459" spans="1:4">
      <c r="A8459" s="7">
        <f t="shared" si="530"/>
        <v>4226</v>
      </c>
      <c r="B8459" s="4">
        <f t="shared" si="533"/>
        <v>0.92621752822117176</v>
      </c>
      <c r="C8459" s="4">
        <f t="shared" si="531"/>
        <v>63.198259516915215</v>
      </c>
      <c r="D8459" s="34">
        <f t="shared" si="532"/>
        <v>0.49486968191818531</v>
      </c>
    </row>
    <row r="8460" spans="1:4">
      <c r="A8460" s="7">
        <f t="shared" si="530"/>
        <v>4226.5</v>
      </c>
      <c r="B8460" s="4">
        <f t="shared" si="533"/>
        <v>0.92636693626235989</v>
      </c>
      <c r="C8460" s="4">
        <f t="shared" si="531"/>
        <v>63.229880129608915</v>
      </c>
      <c r="D8460" s="34">
        <f t="shared" si="532"/>
        <v>0.49503743054976646</v>
      </c>
    </row>
    <row r="8461" spans="1:4">
      <c r="A8461" s="7">
        <f t="shared" si="530"/>
        <v>4227</v>
      </c>
      <c r="B8461" s="4">
        <f t="shared" si="533"/>
        <v>0.92651635589245895</v>
      </c>
      <c r="C8461" s="4">
        <f t="shared" si="531"/>
        <v>63.261516316917252</v>
      </c>
      <c r="D8461" s="34">
        <f t="shared" si="532"/>
        <v>0.49520524080235662</v>
      </c>
    </row>
    <row r="8462" spans="1:4">
      <c r="A8462" s="7">
        <f t="shared" si="530"/>
        <v>4227.5</v>
      </c>
      <c r="B8462" s="4">
        <f t="shared" si="533"/>
        <v>0.92666578711236736</v>
      </c>
      <c r="C8462" s="4">
        <f t="shared" si="531"/>
        <v>63.293168086511344</v>
      </c>
      <c r="D8462" s="34">
        <f t="shared" si="532"/>
        <v>0.49537311269941087</v>
      </c>
    </row>
    <row r="8463" spans="1:4">
      <c r="A8463" s="7">
        <f t="shared" si="530"/>
        <v>4228</v>
      </c>
      <c r="B8463" s="4">
        <f t="shared" si="533"/>
        <v>0.92681522992298437</v>
      </c>
      <c r="C8463" s="4">
        <f t="shared" si="531"/>
        <v>63.324835446066274</v>
      </c>
      <c r="D8463" s="34">
        <f t="shared" si="532"/>
        <v>0.49554104626439394</v>
      </c>
    </row>
    <row r="8464" spans="1:4">
      <c r="A8464" s="7">
        <f t="shared" si="530"/>
        <v>4228.5</v>
      </c>
      <c r="B8464" s="4">
        <f t="shared" si="533"/>
        <v>0.92696468432520907</v>
      </c>
      <c r="C8464" s="4">
        <f t="shared" si="531"/>
        <v>63.356518403260623</v>
      </c>
      <c r="D8464" s="34">
        <f t="shared" si="532"/>
        <v>0.49570904152077805</v>
      </c>
    </row>
    <row r="8465" spans="1:4">
      <c r="A8465" s="7">
        <f t="shared" si="530"/>
        <v>4229</v>
      </c>
      <c r="B8465" s="4">
        <f t="shared" si="533"/>
        <v>0.92711415031994027</v>
      </c>
      <c r="C8465" s="4">
        <f t="shared" si="531"/>
        <v>63.388216965777147</v>
      </c>
      <c r="D8465" s="34">
        <f t="shared" si="532"/>
        <v>0.49587709849204753</v>
      </c>
    </row>
    <row r="8466" spans="1:4">
      <c r="A8466" s="7">
        <f t="shared" si="530"/>
        <v>4229.5</v>
      </c>
      <c r="B8466" s="4">
        <f t="shared" si="533"/>
        <v>0.92726362790807726</v>
      </c>
      <c r="C8466" s="4">
        <f t="shared" si="531"/>
        <v>63.419931141302115</v>
      </c>
      <c r="D8466" s="34">
        <f t="shared" si="532"/>
        <v>0.4960452172016937</v>
      </c>
    </row>
    <row r="8467" spans="1:4">
      <c r="A8467" s="7">
        <f t="shared" si="530"/>
        <v>4230</v>
      </c>
      <c r="B8467" s="4">
        <f t="shared" si="533"/>
        <v>0.9274131170905191</v>
      </c>
      <c r="C8467" s="4">
        <f t="shared" si="531"/>
        <v>63.45166093752573</v>
      </c>
      <c r="D8467" s="34">
        <f t="shared" si="532"/>
        <v>0.49621339767321809</v>
      </c>
    </row>
    <row r="8468" spans="1:4">
      <c r="A8468" s="7">
        <f t="shared" si="530"/>
        <v>4230.5</v>
      </c>
      <c r="B8468" s="4">
        <f t="shared" si="533"/>
        <v>0.92756261786816552</v>
      </c>
      <c r="C8468" s="4">
        <f t="shared" si="531"/>
        <v>63.483406362141707</v>
      </c>
      <c r="D8468" s="34">
        <f t="shared" si="532"/>
        <v>0.49638163993012907</v>
      </c>
    </row>
    <row r="8469" spans="1:4">
      <c r="A8469" s="7">
        <f t="shared" si="530"/>
        <v>4231</v>
      </c>
      <c r="B8469" s="4">
        <f t="shared" si="533"/>
        <v>0.92771213024191579</v>
      </c>
      <c r="C8469" s="4">
        <f t="shared" si="531"/>
        <v>63.515167422847966</v>
      </c>
      <c r="D8469" s="34">
        <f t="shared" si="532"/>
        <v>0.49654994399594776</v>
      </c>
    </row>
    <row r="8470" spans="1:4">
      <c r="A8470" s="7">
        <f t="shared" si="530"/>
        <v>4231.5</v>
      </c>
      <c r="B8470" s="4">
        <f t="shared" si="533"/>
        <v>0.9278616542126692</v>
      </c>
      <c r="C8470" s="4">
        <f t="shared" si="531"/>
        <v>63.54694412734591</v>
      </c>
      <c r="D8470" s="34">
        <f t="shared" si="532"/>
        <v>0.4967183098942019</v>
      </c>
    </row>
    <row r="8471" spans="1:4">
      <c r="A8471" s="7">
        <f t="shared" si="530"/>
        <v>4232</v>
      </c>
      <c r="B8471" s="4">
        <f t="shared" si="533"/>
        <v>0.92801118978132546</v>
      </c>
      <c r="C8471" s="4">
        <f t="shared" si="531"/>
        <v>63.578736483340847</v>
      </c>
      <c r="D8471" s="34">
        <f t="shared" si="532"/>
        <v>0.49688673764842922</v>
      </c>
    </row>
    <row r="8472" spans="1:4">
      <c r="A8472" s="7">
        <f t="shared" si="530"/>
        <v>4232.5</v>
      </c>
      <c r="B8472" s="4">
        <f t="shared" si="533"/>
        <v>0.92816073694878387</v>
      </c>
      <c r="C8472" s="4">
        <f t="shared" si="531"/>
        <v>63.610544498541913</v>
      </c>
      <c r="D8472" s="34">
        <f t="shared" si="532"/>
        <v>0.49705522728217683</v>
      </c>
    </row>
    <row r="8473" spans="1:4">
      <c r="A8473" s="7">
        <f t="shared" si="530"/>
        <v>4233</v>
      </c>
      <c r="B8473" s="4">
        <f t="shared" si="533"/>
        <v>0.92831029571594437</v>
      </c>
      <c r="C8473" s="4">
        <f t="shared" si="531"/>
        <v>63.642368180661833</v>
      </c>
      <c r="D8473" s="34">
        <f t="shared" si="532"/>
        <v>0.49722377881899954</v>
      </c>
    </row>
    <row r="8474" spans="1:4">
      <c r="A8474" s="7">
        <f t="shared" si="530"/>
        <v>4233.5</v>
      </c>
      <c r="B8474" s="4">
        <f t="shared" si="533"/>
        <v>0.92845986608370668</v>
      </c>
      <c r="C8474" s="4">
        <f t="shared" si="531"/>
        <v>63.674207537417445</v>
      </c>
      <c r="D8474" s="34">
        <f t="shared" si="532"/>
        <v>0.4973923922824634</v>
      </c>
    </row>
    <row r="8475" spans="1:4">
      <c r="A8475" s="7">
        <f t="shared" si="530"/>
        <v>4234</v>
      </c>
      <c r="B8475" s="4">
        <f t="shared" si="533"/>
        <v>0.92860944805297052</v>
      </c>
      <c r="C8475" s="4">
        <f t="shared" si="531"/>
        <v>63.706062576529177</v>
      </c>
      <c r="D8475" s="34">
        <f t="shared" si="532"/>
        <v>0.4975610676961425</v>
      </c>
    </row>
    <row r="8476" spans="1:4">
      <c r="A8476" s="7">
        <f t="shared" si="530"/>
        <v>4234.5</v>
      </c>
      <c r="B8476" s="4">
        <f t="shared" si="533"/>
        <v>0.92875904162463607</v>
      </c>
      <c r="C8476" s="4">
        <f t="shared" si="531"/>
        <v>63.737933305721342</v>
      </c>
      <c r="D8476" s="34">
        <f t="shared" si="532"/>
        <v>0.49772980508362019</v>
      </c>
    </row>
    <row r="8477" spans="1:4">
      <c r="A8477" s="7">
        <f t="shared" si="530"/>
        <v>4235</v>
      </c>
      <c r="B8477" s="4">
        <f t="shared" si="533"/>
        <v>0.92890864679960261</v>
      </c>
      <c r="C8477" s="4">
        <f t="shared" si="531"/>
        <v>63.769819732721984</v>
      </c>
      <c r="D8477" s="34">
        <f t="shared" si="532"/>
        <v>0.49789860446848921</v>
      </c>
    </row>
    <row r="8478" spans="1:4">
      <c r="A8478" s="7">
        <f t="shared" si="530"/>
        <v>4235.5</v>
      </c>
      <c r="B8478" s="4">
        <f t="shared" si="533"/>
        <v>0.92905826357877075</v>
      </c>
      <c r="C8478" s="4">
        <f t="shared" si="531"/>
        <v>63.801721865263048</v>
      </c>
      <c r="D8478" s="34">
        <f t="shared" si="532"/>
        <v>0.4980674658743513</v>
      </c>
    </row>
    <row r="8479" spans="1:4">
      <c r="A8479" s="7">
        <f t="shared" si="530"/>
        <v>4236</v>
      </c>
      <c r="B8479" s="4">
        <f t="shared" si="533"/>
        <v>0.92920789196304043</v>
      </c>
      <c r="C8479" s="4">
        <f t="shared" si="531"/>
        <v>63.833639711080195</v>
      </c>
      <c r="D8479" s="34">
        <f t="shared" si="532"/>
        <v>0.49823638932481734</v>
      </c>
    </row>
    <row r="8480" spans="1:4">
      <c r="A8480" s="7">
        <f t="shared" si="530"/>
        <v>4236.5</v>
      </c>
      <c r="B8480" s="4">
        <f t="shared" si="533"/>
        <v>0.92935753195331139</v>
      </c>
      <c r="C8480" s="4">
        <f t="shared" si="531"/>
        <v>63.865573277912972</v>
      </c>
      <c r="D8480" s="34">
        <f t="shared" si="532"/>
        <v>0.49840537484350789</v>
      </c>
    </row>
    <row r="8481" spans="1:4">
      <c r="A8481" s="7">
        <f t="shared" si="530"/>
        <v>4237</v>
      </c>
      <c r="B8481" s="4">
        <f t="shared" si="533"/>
        <v>0.92950718355048467</v>
      </c>
      <c r="C8481" s="4">
        <f t="shared" si="531"/>
        <v>63.897522573504645</v>
      </c>
      <c r="D8481" s="34">
        <f t="shared" si="532"/>
        <v>0.49857442245405131</v>
      </c>
    </row>
    <row r="8482" spans="1:4">
      <c r="A8482" s="7">
        <f t="shared" si="530"/>
        <v>4237.5</v>
      </c>
      <c r="B8482" s="4">
        <f t="shared" si="533"/>
        <v>0.92965684675545979</v>
      </c>
      <c r="C8482" s="4">
        <f t="shared" si="531"/>
        <v>63.929487605602517</v>
      </c>
      <c r="D8482" s="34">
        <f t="shared" si="532"/>
        <v>0.49874353218008793</v>
      </c>
    </row>
    <row r="8483" spans="1:4">
      <c r="A8483" s="7">
        <f t="shared" si="530"/>
        <v>4238</v>
      </c>
      <c r="B8483" s="4">
        <f t="shared" si="533"/>
        <v>0.92980652156913779</v>
      </c>
      <c r="C8483" s="4">
        <f t="shared" si="531"/>
        <v>63.961468381957374</v>
      </c>
      <c r="D8483" s="34">
        <f t="shared" si="532"/>
        <v>0.49891270404526389</v>
      </c>
    </row>
    <row r="8484" spans="1:4">
      <c r="A8484" s="7">
        <f t="shared" si="530"/>
        <v>4238.5</v>
      </c>
      <c r="B8484" s="4">
        <f t="shared" si="533"/>
        <v>0.92995620799241863</v>
      </c>
      <c r="C8484" s="4">
        <f t="shared" si="531"/>
        <v>63.99346491032405</v>
      </c>
      <c r="D8484" s="34">
        <f t="shared" si="532"/>
        <v>0.49908193807323675</v>
      </c>
    </row>
    <row r="8485" spans="1:4">
      <c r="A8485" s="7">
        <f t="shared" si="530"/>
        <v>4239</v>
      </c>
      <c r="B8485" s="4">
        <f t="shared" si="533"/>
        <v>0.93010590602620269</v>
      </c>
      <c r="C8485" s="4">
        <f t="shared" si="531"/>
        <v>64.025477198461132</v>
      </c>
      <c r="D8485" s="34">
        <f t="shared" si="532"/>
        <v>0.49925123428767276</v>
      </c>
    </row>
    <row r="8486" spans="1:4">
      <c r="A8486" s="7">
        <f t="shared" si="530"/>
        <v>4239.5</v>
      </c>
      <c r="B8486" s="4">
        <f t="shared" si="533"/>
        <v>0.93025561567139081</v>
      </c>
      <c r="C8486" s="4">
        <f t="shared" si="531"/>
        <v>64.057505254131001</v>
      </c>
      <c r="D8486" s="34">
        <f t="shared" si="532"/>
        <v>0.49942059271224692</v>
      </c>
    </row>
    <row r="8487" spans="1:4">
      <c r="A8487" s="7">
        <f t="shared" si="530"/>
        <v>4240</v>
      </c>
      <c r="B8487" s="4">
        <f t="shared" si="533"/>
        <v>0.93040533692888383</v>
      </c>
      <c r="C8487" s="4">
        <f t="shared" si="531"/>
        <v>64.08954908510006</v>
      </c>
      <c r="D8487" s="34">
        <f t="shared" si="532"/>
        <v>0.49959001337064501</v>
      </c>
    </row>
    <row r="8488" spans="1:4">
      <c r="A8488" s="7">
        <f t="shared" si="530"/>
        <v>4240.5</v>
      </c>
      <c r="B8488" s="4">
        <f t="shared" si="533"/>
        <v>0.93055506979958236</v>
      </c>
      <c r="C8488" s="4">
        <f t="shared" si="531"/>
        <v>64.121608699138179</v>
      </c>
      <c r="D8488" s="34">
        <f t="shared" si="532"/>
        <v>0.4997594962865593</v>
      </c>
    </row>
    <row r="8489" spans="1:4">
      <c r="A8489" s="7">
        <f t="shared" si="530"/>
        <v>4241</v>
      </c>
      <c r="B8489" s="4">
        <f t="shared" si="533"/>
        <v>0.93070481428438701</v>
      </c>
      <c r="C8489" s="4">
        <f t="shared" si="531"/>
        <v>64.153684104019334</v>
      </c>
      <c r="D8489" s="34">
        <f t="shared" si="532"/>
        <v>0.49992904148369366</v>
      </c>
    </row>
    <row r="8490" spans="1:4">
      <c r="A8490" s="7">
        <f t="shared" si="530"/>
        <v>4241.5</v>
      </c>
      <c r="B8490" s="4">
        <f t="shared" si="533"/>
        <v>0.93085457038419861</v>
      </c>
      <c r="C8490" s="4">
        <f t="shared" si="531"/>
        <v>64.185775307521183</v>
      </c>
      <c r="D8490" s="34">
        <f t="shared" si="532"/>
        <v>0.50009864898575984</v>
      </c>
    </row>
    <row r="8491" spans="1:4">
      <c r="A8491" s="7">
        <f t="shared" si="530"/>
        <v>4242</v>
      </c>
      <c r="B8491" s="4">
        <f t="shared" si="533"/>
        <v>0.93100433809991823</v>
      </c>
      <c r="C8491" s="4">
        <f t="shared" si="531"/>
        <v>64.217882317425449</v>
      </c>
      <c r="D8491" s="34">
        <f t="shared" si="532"/>
        <v>0.50026831881648059</v>
      </c>
    </row>
    <row r="8492" spans="1:4">
      <c r="A8492" s="7">
        <f t="shared" si="530"/>
        <v>4242.5</v>
      </c>
      <c r="B8492" s="4">
        <f t="shared" si="533"/>
        <v>0.93115411743244669</v>
      </c>
      <c r="C8492" s="4">
        <f t="shared" si="531"/>
        <v>64.250005141517335</v>
      </c>
      <c r="D8492" s="34">
        <f t="shared" si="532"/>
        <v>0.50043805099958538</v>
      </c>
    </row>
    <row r="8493" spans="1:4">
      <c r="A8493" s="7">
        <f t="shared" si="530"/>
        <v>4243</v>
      </c>
      <c r="B8493" s="4">
        <f t="shared" si="533"/>
        <v>0.93130390838268506</v>
      </c>
      <c r="C8493" s="4">
        <f t="shared" si="531"/>
        <v>64.282143787586122</v>
      </c>
      <c r="D8493" s="34">
        <f t="shared" si="532"/>
        <v>0.50060784555881477</v>
      </c>
    </row>
    <row r="8494" spans="1:4">
      <c r="A8494" s="7">
        <f t="shared" si="530"/>
        <v>4243.5</v>
      </c>
      <c r="B8494" s="4">
        <f t="shared" si="533"/>
        <v>0.93145371095153484</v>
      </c>
      <c r="C8494" s="4">
        <f t="shared" si="531"/>
        <v>64.31429826342486</v>
      </c>
      <c r="D8494" s="34">
        <f t="shared" si="532"/>
        <v>0.50077770251791742</v>
      </c>
    </row>
    <row r="8495" spans="1:4">
      <c r="A8495" s="7">
        <f t="shared" si="530"/>
        <v>4244</v>
      </c>
      <c r="B8495" s="4">
        <f t="shared" si="533"/>
        <v>0.93160352513989686</v>
      </c>
      <c r="C8495" s="4">
        <f t="shared" si="531"/>
        <v>64.346468576830404</v>
      </c>
      <c r="D8495" s="34">
        <f t="shared" si="532"/>
        <v>0.5009476219006519</v>
      </c>
    </row>
    <row r="8496" spans="1:4">
      <c r="A8496" s="7">
        <f t="shared" si="530"/>
        <v>4244.5</v>
      </c>
      <c r="B8496" s="4">
        <f t="shared" si="533"/>
        <v>0.93175335094867262</v>
      </c>
      <c r="C8496" s="4">
        <f t="shared" si="531"/>
        <v>64.378654735603632</v>
      </c>
      <c r="D8496" s="34">
        <f t="shared" si="532"/>
        <v>0.50111760373078684</v>
      </c>
    </row>
    <row r="8497" spans="1:4">
      <c r="A8497" s="7">
        <f t="shared" si="530"/>
        <v>4245</v>
      </c>
      <c r="B8497" s="4">
        <f t="shared" si="533"/>
        <v>0.9319031883787634</v>
      </c>
      <c r="C8497" s="4">
        <f t="shared" si="531"/>
        <v>64.410856747548991</v>
      </c>
      <c r="D8497" s="34">
        <f t="shared" si="532"/>
        <v>0.50128764803209824</v>
      </c>
    </row>
    <row r="8498" spans="1:4">
      <c r="A8498" s="7">
        <f t="shared" si="530"/>
        <v>4245.5</v>
      </c>
      <c r="B8498" s="4">
        <f t="shared" si="533"/>
        <v>0.93205303743107049</v>
      </c>
      <c r="C8498" s="4">
        <f t="shared" si="531"/>
        <v>64.443074620474917</v>
      </c>
      <c r="D8498" s="34">
        <f t="shared" si="532"/>
        <v>0.50145775482837252</v>
      </c>
    </row>
    <row r="8499" spans="1:4">
      <c r="A8499" s="7">
        <f t="shared" si="530"/>
        <v>4246</v>
      </c>
      <c r="B8499" s="4">
        <f t="shared" si="533"/>
        <v>0.93220289810649537</v>
      </c>
      <c r="C8499" s="4">
        <f t="shared" si="531"/>
        <v>64.47530836219363</v>
      </c>
      <c r="D8499" s="34">
        <f t="shared" si="532"/>
        <v>0.50162792414340485</v>
      </c>
    </row>
    <row r="8500" spans="1:4">
      <c r="A8500" s="7">
        <f t="shared" si="530"/>
        <v>4246.5</v>
      </c>
      <c r="B8500" s="4">
        <f t="shared" si="533"/>
        <v>0.93235277040593956</v>
      </c>
      <c r="C8500" s="4">
        <f t="shared" si="531"/>
        <v>64.507557980521383</v>
      </c>
      <c r="D8500" s="34">
        <f t="shared" si="532"/>
        <v>0.50179815600100086</v>
      </c>
    </row>
    <row r="8501" spans="1:4">
      <c r="A8501" s="7">
        <f t="shared" si="530"/>
        <v>4247</v>
      </c>
      <c r="B8501" s="4">
        <f t="shared" si="533"/>
        <v>0.93250265433030499</v>
      </c>
      <c r="C8501" s="4">
        <f t="shared" si="531"/>
        <v>64.539823483278113</v>
      </c>
      <c r="D8501" s="34">
        <f t="shared" si="532"/>
        <v>0.50196845042497418</v>
      </c>
    </row>
    <row r="8502" spans="1:4">
      <c r="A8502" s="7">
        <f t="shared" si="530"/>
        <v>4247.5</v>
      </c>
      <c r="B8502" s="4">
        <f t="shared" si="533"/>
        <v>0.9326525498804934</v>
      </c>
      <c r="C8502" s="4">
        <f t="shared" si="531"/>
        <v>64.572104878287519</v>
      </c>
      <c r="D8502" s="34">
        <f t="shared" si="532"/>
        <v>0.50213880743914729</v>
      </c>
    </row>
    <row r="8503" spans="1:4">
      <c r="A8503" s="7">
        <f t="shared" si="530"/>
        <v>4248</v>
      </c>
      <c r="B8503" s="4">
        <f t="shared" si="533"/>
        <v>0.93280245705740583</v>
      </c>
      <c r="C8503" s="4">
        <f t="shared" si="531"/>
        <v>64.604402173377295</v>
      </c>
      <c r="D8503" s="34">
        <f t="shared" si="532"/>
        <v>0.50230922706735326</v>
      </c>
    </row>
    <row r="8504" spans="1:4">
      <c r="A8504" s="7">
        <f t="shared" si="530"/>
        <v>4248.5</v>
      </c>
      <c r="B8504" s="4">
        <f t="shared" si="533"/>
        <v>0.9329523758619449</v>
      </c>
      <c r="C8504" s="4">
        <f t="shared" si="531"/>
        <v>64.636715376379072</v>
      </c>
      <c r="D8504" s="34">
        <f t="shared" si="532"/>
        <v>0.50247970933343422</v>
      </c>
    </row>
    <row r="8505" spans="1:4">
      <c r="A8505" s="7">
        <f t="shared" ref="A8505:A8568" si="534">A8504+0.5</f>
        <v>4249</v>
      </c>
      <c r="B8505" s="4">
        <f t="shared" si="533"/>
        <v>0.93310230629501212</v>
      </c>
      <c r="C8505" s="4">
        <f t="shared" ref="C8505:C8568" si="535">(EXP($B$4*A8505*10^6))-1</f>
        <v>64.669044495128162</v>
      </c>
      <c r="D8505" s="34">
        <f t="shared" ref="D8505:D8568" si="536">(1/137.88)*(C8505/B8505)</f>
        <v>0.50265025426124099</v>
      </c>
    </row>
    <row r="8506" spans="1:4">
      <c r="A8506" s="7">
        <f t="shared" si="534"/>
        <v>4249.5</v>
      </c>
      <c r="B8506" s="4">
        <f t="shared" si="533"/>
        <v>0.93325224835750942</v>
      </c>
      <c r="C8506" s="4">
        <f t="shared" si="535"/>
        <v>64.701389537463882</v>
      </c>
      <c r="D8506" s="34">
        <f t="shared" si="536"/>
        <v>0.50282086187463459</v>
      </c>
    </row>
    <row r="8507" spans="1:4">
      <c r="A8507" s="7">
        <f t="shared" si="534"/>
        <v>4250</v>
      </c>
      <c r="B8507" s="4">
        <f t="shared" si="533"/>
        <v>0.93340220205033919</v>
      </c>
      <c r="C8507" s="4">
        <f t="shared" si="535"/>
        <v>64.733750511229204</v>
      </c>
      <c r="D8507" s="34">
        <f t="shared" si="536"/>
        <v>0.50299153219748338</v>
      </c>
    </row>
    <row r="8508" spans="1:4">
      <c r="A8508" s="7">
        <f t="shared" si="534"/>
        <v>4250.5</v>
      </c>
      <c r="B8508" s="4">
        <f t="shared" si="533"/>
        <v>0.93355216737440339</v>
      </c>
      <c r="C8508" s="4">
        <f t="shared" si="535"/>
        <v>64.766127424271104</v>
      </c>
      <c r="D8508" s="34">
        <f t="shared" si="536"/>
        <v>0.50316226525366659</v>
      </c>
    </row>
    <row r="8509" spans="1:4">
      <c r="A8509" s="7">
        <f t="shared" si="534"/>
        <v>4251</v>
      </c>
      <c r="B8509" s="4">
        <f t="shared" si="533"/>
        <v>0.93370214433060394</v>
      </c>
      <c r="C8509" s="4">
        <f t="shared" si="535"/>
        <v>64.798520284440528</v>
      </c>
      <c r="D8509" s="34">
        <f t="shared" si="536"/>
        <v>0.50333306106707343</v>
      </c>
    </row>
    <row r="8510" spans="1:4">
      <c r="A8510" s="7">
        <f t="shared" si="534"/>
        <v>4251.5</v>
      </c>
      <c r="B8510" s="4">
        <f t="shared" si="533"/>
        <v>0.93385213291984348</v>
      </c>
      <c r="C8510" s="4">
        <f t="shared" si="535"/>
        <v>64.830929099592126</v>
      </c>
      <c r="D8510" s="34">
        <f t="shared" si="536"/>
        <v>0.50350391966160091</v>
      </c>
    </row>
    <row r="8511" spans="1:4">
      <c r="A8511" s="7">
        <f t="shared" si="534"/>
        <v>4252</v>
      </c>
      <c r="B8511" s="4">
        <f t="shared" si="533"/>
        <v>0.93400213314302394</v>
      </c>
      <c r="C8511" s="4">
        <f t="shared" si="535"/>
        <v>64.863353877584501</v>
      </c>
      <c r="D8511" s="34">
        <f t="shared" si="536"/>
        <v>0.50367484106115612</v>
      </c>
    </row>
    <row r="8512" spans="1:4">
      <c r="A8512" s="7">
        <f t="shared" si="534"/>
        <v>4252.5</v>
      </c>
      <c r="B8512" s="4">
        <f t="shared" si="533"/>
        <v>0.93415214500104815</v>
      </c>
      <c r="C8512" s="4">
        <f t="shared" si="535"/>
        <v>64.895794626279923</v>
      </c>
      <c r="D8512" s="34">
        <f t="shared" si="536"/>
        <v>0.50384582528965416</v>
      </c>
    </row>
    <row r="8513" spans="1:4">
      <c r="A8513" s="7">
        <f t="shared" si="534"/>
        <v>4253</v>
      </c>
      <c r="B8513" s="4">
        <f t="shared" si="533"/>
        <v>0.93430216849481806</v>
      </c>
      <c r="C8513" s="4">
        <f t="shared" si="535"/>
        <v>64.92825135354488</v>
      </c>
      <c r="D8513" s="34">
        <f t="shared" si="536"/>
        <v>0.50401687237102188</v>
      </c>
    </row>
    <row r="8514" spans="1:4">
      <c r="A8514" s="7">
        <f t="shared" si="534"/>
        <v>4253.5</v>
      </c>
      <c r="B8514" s="4">
        <f t="shared" si="533"/>
        <v>0.93445220362523651</v>
      </c>
      <c r="C8514" s="4">
        <f t="shared" si="535"/>
        <v>64.960724067249501</v>
      </c>
      <c r="D8514" s="34">
        <f t="shared" si="536"/>
        <v>0.50418798232919337</v>
      </c>
    </row>
    <row r="8515" spans="1:4">
      <c r="A8515" s="7">
        <f t="shared" si="534"/>
        <v>4254</v>
      </c>
      <c r="B8515" s="4">
        <f t="shared" si="533"/>
        <v>0.93460225039320655</v>
      </c>
      <c r="C8515" s="4">
        <f t="shared" si="535"/>
        <v>64.99321277526785</v>
      </c>
      <c r="D8515" s="34">
        <f t="shared" si="536"/>
        <v>0.5043591551881127</v>
      </c>
    </row>
    <row r="8516" spans="1:4">
      <c r="A8516" s="7">
        <f t="shared" si="534"/>
        <v>4254.5</v>
      </c>
      <c r="B8516" s="4">
        <f t="shared" si="533"/>
        <v>0.93475230879962967</v>
      </c>
      <c r="C8516" s="4">
        <f t="shared" si="535"/>
        <v>65.025717485477855</v>
      </c>
      <c r="D8516" s="34">
        <f t="shared" si="536"/>
        <v>0.5045303909717338</v>
      </c>
    </row>
    <row r="8517" spans="1:4">
      <c r="A8517" s="7">
        <f t="shared" si="534"/>
        <v>4255</v>
      </c>
      <c r="B8517" s="4">
        <f t="shared" si="533"/>
        <v>0.93490237884540983</v>
      </c>
      <c r="C8517" s="4">
        <f t="shared" si="535"/>
        <v>65.058238205761342</v>
      </c>
      <c r="D8517" s="34">
        <f t="shared" si="536"/>
        <v>0.50470168970401885</v>
      </c>
    </row>
    <row r="8518" spans="1:4">
      <c r="A8518" s="7">
        <f t="shared" si="534"/>
        <v>4255.5</v>
      </c>
      <c r="B8518" s="4">
        <f t="shared" si="533"/>
        <v>0.93505246053144919</v>
      </c>
      <c r="C8518" s="4">
        <f t="shared" si="535"/>
        <v>65.090774944004011</v>
      </c>
      <c r="D8518" s="34">
        <f t="shared" si="536"/>
        <v>0.50487305140894001</v>
      </c>
    </row>
    <row r="8519" spans="1:4">
      <c r="A8519" s="7">
        <f t="shared" si="534"/>
        <v>4256</v>
      </c>
      <c r="B8519" s="4">
        <f t="shared" si="533"/>
        <v>0.93520255385865059</v>
      </c>
      <c r="C8519" s="4">
        <f t="shared" si="535"/>
        <v>65.123327708095459</v>
      </c>
      <c r="D8519" s="34">
        <f t="shared" si="536"/>
        <v>0.50504447611047909</v>
      </c>
    </row>
    <row r="8520" spans="1:4">
      <c r="A8520" s="7">
        <f t="shared" si="534"/>
        <v>4256.5</v>
      </c>
      <c r="B8520" s="4">
        <f t="shared" si="533"/>
        <v>0.93535265882791729</v>
      </c>
      <c r="C8520" s="4">
        <f t="shared" si="535"/>
        <v>65.155896505929192</v>
      </c>
      <c r="D8520" s="34">
        <f t="shared" si="536"/>
        <v>0.50521596383262679</v>
      </c>
    </row>
    <row r="8521" spans="1:4">
      <c r="A8521" s="7">
        <f t="shared" si="534"/>
        <v>4257</v>
      </c>
      <c r="B8521" s="4">
        <f t="shared" si="533"/>
        <v>0.93550277544015237</v>
      </c>
      <c r="C8521" s="4">
        <f t="shared" si="535"/>
        <v>65.188481345402423</v>
      </c>
      <c r="D8521" s="34">
        <f t="shared" si="536"/>
        <v>0.50538751459938192</v>
      </c>
    </row>
    <row r="8522" spans="1:4">
      <c r="A8522" s="7">
        <f t="shared" si="534"/>
        <v>4257.5</v>
      </c>
      <c r="B8522" s="4">
        <f t="shared" ref="B8522:B8585" si="537">(EXP($B$3*A8522*10^6))-1</f>
        <v>0.93565290369625864</v>
      </c>
      <c r="C8522" s="4">
        <f t="shared" si="535"/>
        <v>65.221082234416556</v>
      </c>
      <c r="D8522" s="34">
        <f t="shared" si="536"/>
        <v>0.50555912843475559</v>
      </c>
    </row>
    <row r="8523" spans="1:4">
      <c r="A8523" s="7">
        <f t="shared" si="534"/>
        <v>4258</v>
      </c>
      <c r="B8523" s="4">
        <f t="shared" si="537"/>
        <v>0.93580304359713939</v>
      </c>
      <c r="C8523" s="4">
        <f t="shared" si="535"/>
        <v>65.253699180876694</v>
      </c>
      <c r="D8523" s="34">
        <f t="shared" si="536"/>
        <v>0.50573080536276582</v>
      </c>
    </row>
    <row r="8524" spans="1:4">
      <c r="A8524" s="7">
        <f t="shared" si="534"/>
        <v>4258.5</v>
      </c>
      <c r="B8524" s="4">
        <f t="shared" si="537"/>
        <v>0.93595319514369768</v>
      </c>
      <c r="C8524" s="4">
        <f t="shared" si="535"/>
        <v>65.286332192691845</v>
      </c>
      <c r="D8524" s="34">
        <f t="shared" si="536"/>
        <v>0.50590254540744084</v>
      </c>
    </row>
    <row r="8525" spans="1:4">
      <c r="A8525" s="7">
        <f t="shared" si="534"/>
        <v>4259</v>
      </c>
      <c r="B8525" s="4">
        <f t="shared" si="537"/>
        <v>0.93610335833683722</v>
      </c>
      <c r="C8525" s="4">
        <f t="shared" si="535"/>
        <v>65.318981277774952</v>
      </c>
      <c r="D8525" s="34">
        <f t="shared" si="536"/>
        <v>0.50607434859281797</v>
      </c>
    </row>
    <row r="8526" spans="1:4">
      <c r="A8526" s="7">
        <f t="shared" si="534"/>
        <v>4259.5</v>
      </c>
      <c r="B8526" s="4">
        <f t="shared" si="537"/>
        <v>0.93625353317746085</v>
      </c>
      <c r="C8526" s="4">
        <f t="shared" si="535"/>
        <v>65.351646444042856</v>
      </c>
      <c r="D8526" s="34">
        <f t="shared" si="536"/>
        <v>0.50624621494294442</v>
      </c>
    </row>
    <row r="8527" spans="1:4">
      <c r="A8527" s="7">
        <f t="shared" si="534"/>
        <v>4260</v>
      </c>
      <c r="B8527" s="4">
        <f t="shared" si="537"/>
        <v>0.93640371966647229</v>
      </c>
      <c r="C8527" s="4">
        <f t="shared" si="535"/>
        <v>65.384327699416261</v>
      </c>
      <c r="D8527" s="34">
        <f t="shared" si="536"/>
        <v>0.50641814448187605</v>
      </c>
    </row>
    <row r="8528" spans="1:4">
      <c r="A8528" s="7">
        <f t="shared" si="534"/>
        <v>4260.5</v>
      </c>
      <c r="B8528" s="4">
        <f t="shared" si="537"/>
        <v>0.93655391780477548</v>
      </c>
      <c r="C8528" s="4">
        <f t="shared" si="535"/>
        <v>65.41702505181982</v>
      </c>
      <c r="D8528" s="34">
        <f t="shared" si="536"/>
        <v>0.50659013723367829</v>
      </c>
    </row>
    <row r="8529" spans="1:4">
      <c r="A8529" s="7">
        <f t="shared" si="534"/>
        <v>4261</v>
      </c>
      <c r="B8529" s="4">
        <f t="shared" si="537"/>
        <v>0.93670412759327304</v>
      </c>
      <c r="C8529" s="4">
        <f t="shared" si="535"/>
        <v>65.449738509182055</v>
      </c>
      <c r="D8529" s="34">
        <f t="shared" si="536"/>
        <v>0.50676219322242655</v>
      </c>
    </row>
    <row r="8530" spans="1:4">
      <c r="A8530" s="7">
        <f t="shared" si="534"/>
        <v>4261.5</v>
      </c>
      <c r="B8530" s="4">
        <f t="shared" si="537"/>
        <v>0.93685434903286957</v>
      </c>
      <c r="C8530" s="4">
        <f t="shared" si="535"/>
        <v>65.482468079435392</v>
      </c>
      <c r="D8530" s="34">
        <f t="shared" si="536"/>
        <v>0.50693431247220466</v>
      </c>
    </row>
    <row r="8531" spans="1:4">
      <c r="A8531" s="7">
        <f t="shared" si="534"/>
        <v>4262</v>
      </c>
      <c r="B8531" s="4">
        <f t="shared" si="537"/>
        <v>0.93700458212446813</v>
      </c>
      <c r="C8531" s="4">
        <f t="shared" si="535"/>
        <v>65.515213770516183</v>
      </c>
      <c r="D8531" s="34">
        <f t="shared" si="536"/>
        <v>0.50710649500710658</v>
      </c>
    </row>
    <row r="8532" spans="1:4">
      <c r="A8532" s="7">
        <f t="shared" si="534"/>
        <v>4262.5</v>
      </c>
      <c r="B8532" s="4">
        <f t="shared" si="537"/>
        <v>0.93715482686897267</v>
      </c>
      <c r="C8532" s="4">
        <f t="shared" si="535"/>
        <v>65.547975590364686</v>
      </c>
      <c r="D8532" s="34">
        <f t="shared" si="536"/>
        <v>0.50727874085123548</v>
      </c>
    </row>
    <row r="8533" spans="1:4">
      <c r="A8533" s="7">
        <f t="shared" si="534"/>
        <v>4263</v>
      </c>
      <c r="B8533" s="4">
        <f t="shared" si="537"/>
        <v>0.93730508326728734</v>
      </c>
      <c r="C8533" s="4">
        <f t="shared" si="535"/>
        <v>65.580753546925067</v>
      </c>
      <c r="D8533" s="34">
        <f t="shared" si="536"/>
        <v>0.50745105002870339</v>
      </c>
    </row>
    <row r="8534" spans="1:4">
      <c r="A8534" s="7">
        <f t="shared" si="534"/>
        <v>4263.5</v>
      </c>
      <c r="B8534" s="4">
        <f t="shared" si="537"/>
        <v>0.93745535132031588</v>
      </c>
      <c r="C8534" s="4">
        <f t="shared" si="535"/>
        <v>65.613547648145328</v>
      </c>
      <c r="D8534" s="34">
        <f t="shared" si="536"/>
        <v>0.5076234225636318</v>
      </c>
    </row>
    <row r="8535" spans="1:4">
      <c r="A8535" s="7">
        <f t="shared" si="534"/>
        <v>4264</v>
      </c>
      <c r="B8535" s="4">
        <f t="shared" si="537"/>
        <v>0.93760563102896244</v>
      </c>
      <c r="C8535" s="4">
        <f t="shared" si="535"/>
        <v>65.646357901977652</v>
      </c>
      <c r="D8535" s="34">
        <f t="shared" si="536"/>
        <v>0.50779585848015341</v>
      </c>
    </row>
    <row r="8536" spans="1:4">
      <c r="A8536" s="7">
        <f t="shared" si="534"/>
        <v>4264.5</v>
      </c>
      <c r="B8536" s="4">
        <f t="shared" si="537"/>
        <v>0.93775592239413075</v>
      </c>
      <c r="C8536" s="4">
        <f t="shared" si="535"/>
        <v>65.679184316377771</v>
      </c>
      <c r="D8536" s="34">
        <f t="shared" si="536"/>
        <v>0.50796835780240757</v>
      </c>
    </row>
    <row r="8537" spans="1:4">
      <c r="A8537" s="7">
        <f t="shared" si="534"/>
        <v>4265</v>
      </c>
      <c r="B8537" s="4">
        <f t="shared" si="537"/>
        <v>0.93790622541672519</v>
      </c>
      <c r="C8537" s="4">
        <f t="shared" si="535"/>
        <v>65.71202689930557</v>
      </c>
      <c r="D8537" s="34">
        <f t="shared" si="536"/>
        <v>0.50814092055454452</v>
      </c>
    </row>
    <row r="8538" spans="1:4">
      <c r="A8538" s="7">
        <f t="shared" si="534"/>
        <v>4265.5</v>
      </c>
      <c r="B8538" s="4">
        <f t="shared" si="537"/>
        <v>0.93805654009764994</v>
      </c>
      <c r="C8538" s="4">
        <f t="shared" si="535"/>
        <v>65.744885658724741</v>
      </c>
      <c r="D8538" s="34">
        <f t="shared" si="536"/>
        <v>0.50831354676072349</v>
      </c>
    </row>
    <row r="8539" spans="1:4">
      <c r="A8539" s="7">
        <f t="shared" si="534"/>
        <v>4266</v>
      </c>
      <c r="B8539" s="4">
        <f t="shared" si="537"/>
        <v>0.93820686643780915</v>
      </c>
      <c r="C8539" s="4">
        <f t="shared" si="535"/>
        <v>65.777760602603053</v>
      </c>
      <c r="D8539" s="34">
        <f t="shared" si="536"/>
        <v>0.50848623644511404</v>
      </c>
    </row>
    <row r="8540" spans="1:4">
      <c r="A8540" s="7">
        <f t="shared" si="534"/>
        <v>4266.5</v>
      </c>
      <c r="B8540" s="4">
        <f t="shared" si="537"/>
        <v>0.93835720443810744</v>
      </c>
      <c r="C8540" s="4">
        <f t="shared" si="535"/>
        <v>65.810651738912128</v>
      </c>
      <c r="D8540" s="34">
        <f t="shared" si="536"/>
        <v>0.50865898963189426</v>
      </c>
    </row>
    <row r="8541" spans="1:4">
      <c r="A8541" s="7">
        <f t="shared" si="534"/>
        <v>4267</v>
      </c>
      <c r="B8541" s="4">
        <f t="shared" si="537"/>
        <v>0.93850755409944941</v>
      </c>
      <c r="C8541" s="4">
        <f t="shared" si="535"/>
        <v>65.84355907562734</v>
      </c>
      <c r="D8541" s="34">
        <f t="shared" si="536"/>
        <v>0.50883180634525083</v>
      </c>
    </row>
    <row r="8542" spans="1:4">
      <c r="A8542" s="7">
        <f t="shared" si="534"/>
        <v>4267.5</v>
      </c>
      <c r="B8542" s="4">
        <f t="shared" si="537"/>
        <v>0.93865791542273858</v>
      </c>
      <c r="C8542" s="4">
        <f t="shared" si="535"/>
        <v>65.876482620728225</v>
      </c>
      <c r="D8542" s="34">
        <f t="shared" si="536"/>
        <v>0.50900468660938192</v>
      </c>
    </row>
    <row r="8543" spans="1:4">
      <c r="A8543" s="7">
        <f t="shared" si="534"/>
        <v>4268</v>
      </c>
      <c r="B8543" s="4">
        <f t="shared" si="537"/>
        <v>0.93880828840888064</v>
      </c>
      <c r="C8543" s="4">
        <f t="shared" si="535"/>
        <v>65.909422382198102</v>
      </c>
      <c r="D8543" s="34">
        <f t="shared" si="536"/>
        <v>0.50917763044849285</v>
      </c>
    </row>
    <row r="8544" spans="1:4">
      <c r="A8544" s="7">
        <f t="shared" si="534"/>
        <v>4268.5</v>
      </c>
      <c r="B8544" s="4">
        <f t="shared" si="537"/>
        <v>0.93895867305877978</v>
      </c>
      <c r="C8544" s="4">
        <f t="shared" si="535"/>
        <v>65.942378368024436</v>
      </c>
      <c r="D8544" s="34">
        <f t="shared" si="536"/>
        <v>0.50935063788680102</v>
      </c>
    </row>
    <row r="8545" spans="1:4">
      <c r="A8545" s="7">
        <f t="shared" si="534"/>
        <v>4269</v>
      </c>
      <c r="B8545" s="4">
        <f t="shared" si="537"/>
        <v>0.93910906937334038</v>
      </c>
      <c r="C8545" s="4">
        <f t="shared" si="535"/>
        <v>65.975350586198317</v>
      </c>
      <c r="D8545" s="34">
        <f t="shared" si="536"/>
        <v>0.50952370894853083</v>
      </c>
    </row>
    <row r="8546" spans="1:4">
      <c r="A8546" s="7">
        <f t="shared" si="534"/>
        <v>4269.5</v>
      </c>
      <c r="B8546" s="4">
        <f t="shared" si="537"/>
        <v>0.93925947735346771</v>
      </c>
      <c r="C8546" s="4">
        <f t="shared" si="535"/>
        <v>66.008339044714972</v>
      </c>
      <c r="D8546" s="34">
        <f t="shared" si="536"/>
        <v>0.50969684365791701</v>
      </c>
    </row>
    <row r="8547" spans="1:4">
      <c r="A8547" s="7">
        <f t="shared" si="534"/>
        <v>4270</v>
      </c>
      <c r="B8547" s="4">
        <f t="shared" si="537"/>
        <v>0.93940989700006639</v>
      </c>
      <c r="C8547" s="4">
        <f t="shared" si="535"/>
        <v>66.041343751573478</v>
      </c>
      <c r="D8547" s="34">
        <f t="shared" si="536"/>
        <v>0.5098700420392035</v>
      </c>
    </row>
    <row r="8548" spans="1:4">
      <c r="A8548" s="7">
        <f t="shared" si="534"/>
        <v>4270.5</v>
      </c>
      <c r="B8548" s="4">
        <f t="shared" si="537"/>
        <v>0.93956032831404168</v>
      </c>
      <c r="C8548" s="4">
        <f t="shared" si="535"/>
        <v>66.074364714776991</v>
      </c>
      <c r="D8548" s="34">
        <f t="shared" si="536"/>
        <v>0.51004330411664456</v>
      </c>
    </row>
    <row r="8549" spans="1:4">
      <c r="A8549" s="7">
        <f t="shared" si="534"/>
        <v>4271</v>
      </c>
      <c r="B8549" s="4">
        <f t="shared" si="537"/>
        <v>0.93971077129629799</v>
      </c>
      <c r="C8549" s="4">
        <f t="shared" si="535"/>
        <v>66.107401942332544</v>
      </c>
      <c r="D8549" s="34">
        <f t="shared" si="536"/>
        <v>0.51021662991450378</v>
      </c>
    </row>
    <row r="8550" spans="1:4">
      <c r="A8550" s="7">
        <f t="shared" si="534"/>
        <v>4271.5</v>
      </c>
      <c r="B8550" s="4">
        <f t="shared" si="537"/>
        <v>0.93986122594774058</v>
      </c>
      <c r="C8550" s="4">
        <f t="shared" si="535"/>
        <v>66.140455442250939</v>
      </c>
      <c r="D8550" s="34">
        <f t="shared" si="536"/>
        <v>0.51039001945705276</v>
      </c>
    </row>
    <row r="8551" spans="1:4">
      <c r="A8551" s="7">
        <f t="shared" si="534"/>
        <v>4272</v>
      </c>
      <c r="B8551" s="4">
        <f t="shared" si="537"/>
        <v>0.94001169226927495</v>
      </c>
      <c r="C8551" s="4">
        <f t="shared" si="535"/>
        <v>66.17352522254707</v>
      </c>
      <c r="D8551" s="34">
        <f t="shared" si="536"/>
        <v>0.51056347276857283</v>
      </c>
    </row>
    <row r="8552" spans="1:4">
      <c r="A8552" s="7">
        <f t="shared" si="534"/>
        <v>4272.5</v>
      </c>
      <c r="B8552" s="4">
        <f t="shared" si="537"/>
        <v>0.94016217026180549</v>
      </c>
      <c r="C8552" s="4">
        <f t="shared" si="535"/>
        <v>66.206611291239909</v>
      </c>
      <c r="D8552" s="34">
        <f t="shared" si="536"/>
        <v>0.51073698987335725</v>
      </c>
    </row>
    <row r="8553" spans="1:4">
      <c r="A8553" s="7">
        <f t="shared" si="534"/>
        <v>4273</v>
      </c>
      <c r="B8553" s="4">
        <f t="shared" si="537"/>
        <v>0.94031265992623836</v>
      </c>
      <c r="C8553" s="4">
        <f t="shared" si="535"/>
        <v>66.23971365635218</v>
      </c>
      <c r="D8553" s="34">
        <f t="shared" si="536"/>
        <v>0.51091057079570579</v>
      </c>
    </row>
    <row r="8554" spans="1:4">
      <c r="A8554" s="7">
        <f t="shared" si="534"/>
        <v>4273.5</v>
      </c>
      <c r="B8554" s="4">
        <f t="shared" si="537"/>
        <v>0.94046316126347862</v>
      </c>
      <c r="C8554" s="4">
        <f t="shared" si="535"/>
        <v>66.27283232591067</v>
      </c>
      <c r="D8554" s="34">
        <f t="shared" si="536"/>
        <v>0.51108421555992922</v>
      </c>
    </row>
    <row r="8555" spans="1:4">
      <c r="A8555" s="7">
        <f t="shared" si="534"/>
        <v>4274</v>
      </c>
      <c r="B8555" s="4">
        <f t="shared" si="537"/>
        <v>0.94061367427443132</v>
      </c>
      <c r="C8555" s="4">
        <f t="shared" si="535"/>
        <v>66.305967307945963</v>
      </c>
      <c r="D8555" s="34">
        <f t="shared" si="536"/>
        <v>0.51125792419034688</v>
      </c>
    </row>
    <row r="8556" spans="1:4">
      <c r="A8556" s="7">
        <f t="shared" si="534"/>
        <v>4274.5</v>
      </c>
      <c r="B8556" s="4">
        <f t="shared" si="537"/>
        <v>0.94076419896000218</v>
      </c>
      <c r="C8556" s="4">
        <f t="shared" si="535"/>
        <v>66.339118610492719</v>
      </c>
      <c r="D8556" s="34">
        <f t="shared" si="536"/>
        <v>0.51143169671128796</v>
      </c>
    </row>
    <row r="8557" spans="1:4">
      <c r="A8557" s="7">
        <f t="shared" si="534"/>
        <v>4275</v>
      </c>
      <c r="B8557" s="4">
        <f t="shared" si="537"/>
        <v>0.94091473532109693</v>
      </c>
      <c r="C8557" s="4">
        <f t="shared" si="535"/>
        <v>66.372286241589649</v>
      </c>
      <c r="D8557" s="34">
        <f t="shared" si="536"/>
        <v>0.5116055331470919</v>
      </c>
    </row>
    <row r="8558" spans="1:4">
      <c r="A8558" s="7">
        <f t="shared" si="534"/>
        <v>4275.5</v>
      </c>
      <c r="B8558" s="4">
        <f t="shared" si="537"/>
        <v>0.94106528335862083</v>
      </c>
      <c r="C8558" s="4">
        <f t="shared" si="535"/>
        <v>66.405470209279258</v>
      </c>
      <c r="D8558" s="34">
        <f t="shared" si="536"/>
        <v>0.51177943352210664</v>
      </c>
    </row>
    <row r="8559" spans="1:4">
      <c r="A8559" s="7">
        <f t="shared" si="534"/>
        <v>4276</v>
      </c>
      <c r="B8559" s="4">
        <f t="shared" si="537"/>
        <v>0.94121584307347961</v>
      </c>
      <c r="C8559" s="4">
        <f t="shared" si="535"/>
        <v>66.438670521608159</v>
      </c>
      <c r="D8559" s="34">
        <f t="shared" si="536"/>
        <v>0.51195339786069061</v>
      </c>
    </row>
    <row r="8560" spans="1:4">
      <c r="A8560" s="7">
        <f t="shared" si="534"/>
        <v>4276.5</v>
      </c>
      <c r="B8560" s="4">
        <f t="shared" si="537"/>
        <v>0.94136641446657943</v>
      </c>
      <c r="C8560" s="4">
        <f t="shared" si="535"/>
        <v>66.471887186626631</v>
      </c>
      <c r="D8560" s="34">
        <f t="shared" si="536"/>
        <v>0.51212742618720908</v>
      </c>
    </row>
    <row r="8561" spans="1:4">
      <c r="A8561" s="7">
        <f t="shared" si="534"/>
        <v>4277</v>
      </c>
      <c r="B8561" s="4">
        <f t="shared" si="537"/>
        <v>0.94151699753882601</v>
      </c>
      <c r="C8561" s="4">
        <f t="shared" si="535"/>
        <v>66.505120212389329</v>
      </c>
      <c r="D8561" s="34">
        <f t="shared" si="536"/>
        <v>0.51230151852604033</v>
      </c>
    </row>
    <row r="8562" spans="1:4">
      <c r="A8562" s="7">
        <f t="shared" si="534"/>
        <v>4277.5</v>
      </c>
      <c r="B8562" s="4">
        <f t="shared" si="537"/>
        <v>0.94166759229112462</v>
      </c>
      <c r="C8562" s="4">
        <f t="shared" si="535"/>
        <v>66.538369606954603</v>
      </c>
      <c r="D8562" s="34">
        <f t="shared" si="536"/>
        <v>0.51247567490157053</v>
      </c>
    </row>
    <row r="8563" spans="1:4">
      <c r="A8563" s="7">
        <f t="shared" si="534"/>
        <v>4278</v>
      </c>
      <c r="B8563" s="4">
        <f t="shared" si="537"/>
        <v>0.94181819872438188</v>
      </c>
      <c r="C8563" s="4">
        <f t="shared" si="535"/>
        <v>66.571635378384869</v>
      </c>
      <c r="D8563" s="34">
        <f t="shared" si="536"/>
        <v>0.51264989533819494</v>
      </c>
    </row>
    <row r="8564" spans="1:4">
      <c r="A8564" s="7">
        <f t="shared" si="534"/>
        <v>4278.5</v>
      </c>
      <c r="B8564" s="4">
        <f t="shared" si="537"/>
        <v>0.94196881683950373</v>
      </c>
      <c r="C8564" s="4">
        <f t="shared" si="535"/>
        <v>66.604917534746519</v>
      </c>
      <c r="D8564" s="34">
        <f t="shared" si="536"/>
        <v>0.51282417986031914</v>
      </c>
    </row>
    <row r="8565" spans="1:4">
      <c r="A8565" s="7">
        <f t="shared" si="534"/>
        <v>4279</v>
      </c>
      <c r="B8565" s="4">
        <f t="shared" si="537"/>
        <v>0.94211944663739611</v>
      </c>
      <c r="C8565" s="4">
        <f t="shared" si="535"/>
        <v>66.638216084109743</v>
      </c>
      <c r="D8565" s="34">
        <f t="shared" si="536"/>
        <v>0.51299852849235672</v>
      </c>
    </row>
    <row r="8566" spans="1:4">
      <c r="A8566" s="7">
        <f t="shared" si="534"/>
        <v>4279.5</v>
      </c>
      <c r="B8566" s="4">
        <f t="shared" si="537"/>
        <v>0.9422700881189654</v>
      </c>
      <c r="C8566" s="4">
        <f t="shared" si="535"/>
        <v>66.671531034549005</v>
      </c>
      <c r="D8566" s="34">
        <f t="shared" si="536"/>
        <v>0.51317294125873303</v>
      </c>
    </row>
    <row r="8567" spans="1:4">
      <c r="A8567" s="7">
        <f t="shared" si="534"/>
        <v>4280</v>
      </c>
      <c r="B8567" s="4">
        <f t="shared" si="537"/>
        <v>0.94242074128511799</v>
      </c>
      <c r="C8567" s="4">
        <f t="shared" si="535"/>
        <v>66.704862394142538</v>
      </c>
      <c r="D8567" s="34">
        <f t="shared" si="536"/>
        <v>0.51334741818388097</v>
      </c>
    </row>
    <row r="8568" spans="1:4">
      <c r="A8568" s="7">
        <f t="shared" si="534"/>
        <v>4280.5</v>
      </c>
      <c r="B8568" s="4">
        <f t="shared" si="537"/>
        <v>0.94257140613675938</v>
      </c>
      <c r="C8568" s="4">
        <f t="shared" si="535"/>
        <v>66.738210170972621</v>
      </c>
      <c r="D8568" s="34">
        <f t="shared" si="536"/>
        <v>0.51352195929224465</v>
      </c>
    </row>
    <row r="8569" spans="1:4">
      <c r="A8569" s="7">
        <f t="shared" ref="A8569:A8632" si="538">A8568+0.5</f>
        <v>4281</v>
      </c>
      <c r="B8569" s="4">
        <f t="shared" si="537"/>
        <v>0.94272208267479685</v>
      </c>
      <c r="C8569" s="4">
        <f t="shared" ref="C8569:C8632" si="539">(EXP($B$4*A8569*10^6))-1</f>
        <v>66.771574373125503</v>
      </c>
      <c r="D8569" s="34">
        <f t="shared" ref="D8569:D8632" si="540">(1/137.88)*(C8569/B8569)</f>
        <v>0.51369656460827628</v>
      </c>
    </row>
    <row r="8570" spans="1:4">
      <c r="A8570" s="7">
        <f t="shared" si="538"/>
        <v>4281.5</v>
      </c>
      <c r="B8570" s="4">
        <f t="shared" si="537"/>
        <v>0.94287277090013655</v>
      </c>
      <c r="C8570" s="4">
        <f t="shared" si="539"/>
        <v>66.804955008691408</v>
      </c>
      <c r="D8570" s="34">
        <f t="shared" si="540"/>
        <v>0.51387123415643809</v>
      </c>
    </row>
    <row r="8571" spans="1:4">
      <c r="A8571" s="7">
        <f t="shared" si="538"/>
        <v>4282</v>
      </c>
      <c r="B8571" s="4">
        <f t="shared" si="537"/>
        <v>0.94302347081368509</v>
      </c>
      <c r="C8571" s="4">
        <f t="shared" si="539"/>
        <v>66.838352085764555</v>
      </c>
      <c r="D8571" s="34">
        <f t="shared" si="540"/>
        <v>0.51404596796120183</v>
      </c>
    </row>
    <row r="8572" spans="1:4">
      <c r="A8572" s="7">
        <f t="shared" si="538"/>
        <v>4282.5</v>
      </c>
      <c r="B8572" s="4">
        <f t="shared" si="537"/>
        <v>0.94317418241634865</v>
      </c>
      <c r="C8572" s="4">
        <f t="shared" si="539"/>
        <v>66.871765612443141</v>
      </c>
      <c r="D8572" s="34">
        <f t="shared" si="540"/>
        <v>0.51422076604704914</v>
      </c>
    </row>
    <row r="8573" spans="1:4">
      <c r="A8573" s="7">
        <f t="shared" si="538"/>
        <v>4283</v>
      </c>
      <c r="B8573" s="4">
        <f t="shared" si="537"/>
        <v>0.94332490570903449</v>
      </c>
      <c r="C8573" s="4">
        <f t="shared" si="539"/>
        <v>66.905195596829373</v>
      </c>
      <c r="D8573" s="34">
        <f t="shared" si="540"/>
        <v>0.51439562843847042</v>
      </c>
    </row>
    <row r="8574" spans="1:4">
      <c r="A8574" s="7">
        <f t="shared" si="538"/>
        <v>4283.5</v>
      </c>
      <c r="B8574" s="4">
        <f t="shared" si="537"/>
        <v>0.94347564069264922</v>
      </c>
      <c r="C8574" s="4">
        <f t="shared" si="539"/>
        <v>66.938642047029404</v>
      </c>
      <c r="D8574" s="34">
        <f t="shared" si="540"/>
        <v>0.51457055515996619</v>
      </c>
    </row>
    <row r="8575" spans="1:4">
      <c r="A8575" s="7">
        <f t="shared" si="538"/>
        <v>4284</v>
      </c>
      <c r="B8575" s="4">
        <f t="shared" si="537"/>
        <v>0.94362638736809923</v>
      </c>
      <c r="C8575" s="4">
        <f t="shared" si="539"/>
        <v>66.972104971153442</v>
      </c>
      <c r="D8575" s="34">
        <f t="shared" si="540"/>
        <v>0.51474554623604662</v>
      </c>
    </row>
    <row r="8576" spans="1:4">
      <c r="A8576" s="7">
        <f t="shared" si="538"/>
        <v>4284.5</v>
      </c>
      <c r="B8576" s="4">
        <f t="shared" si="537"/>
        <v>0.94377714573629179</v>
      </c>
      <c r="C8576" s="4">
        <f t="shared" si="539"/>
        <v>67.005584377315643</v>
      </c>
      <c r="D8576" s="34">
        <f t="shared" si="540"/>
        <v>0.51492060169123111</v>
      </c>
    </row>
    <row r="8577" spans="1:4">
      <c r="A8577" s="7">
        <f t="shared" si="538"/>
        <v>4285</v>
      </c>
      <c r="B8577" s="4">
        <f t="shared" si="537"/>
        <v>0.94392791579813395</v>
      </c>
      <c r="C8577" s="4">
        <f t="shared" si="539"/>
        <v>67.03908027363417</v>
      </c>
      <c r="D8577" s="34">
        <f t="shared" si="540"/>
        <v>0.51509572155004835</v>
      </c>
    </row>
    <row r="8578" spans="1:4">
      <c r="A8578" s="7">
        <f t="shared" si="538"/>
        <v>4285.5</v>
      </c>
      <c r="B8578" s="4">
        <f t="shared" si="537"/>
        <v>0.94407869755453233</v>
      </c>
      <c r="C8578" s="4">
        <f t="shared" si="539"/>
        <v>67.072592668231181</v>
      </c>
      <c r="D8578" s="34">
        <f t="shared" si="540"/>
        <v>0.51527090583703716</v>
      </c>
    </row>
    <row r="8579" spans="1:4">
      <c r="A8579" s="7">
        <f t="shared" si="538"/>
        <v>4286</v>
      </c>
      <c r="B8579" s="4">
        <f t="shared" si="537"/>
        <v>0.94422949100639442</v>
      </c>
      <c r="C8579" s="4">
        <f t="shared" si="539"/>
        <v>67.106121569232869</v>
      </c>
      <c r="D8579" s="34">
        <f t="shared" si="540"/>
        <v>0.5154461545767457</v>
      </c>
    </row>
    <row r="8580" spans="1:4">
      <c r="A8580" s="7">
        <f t="shared" si="538"/>
        <v>4286.5</v>
      </c>
      <c r="B8580" s="4">
        <f t="shared" si="537"/>
        <v>0.94438029615462726</v>
      </c>
      <c r="C8580" s="4">
        <f t="shared" si="539"/>
        <v>67.139666984769377</v>
      </c>
      <c r="D8580" s="34">
        <f t="shared" si="540"/>
        <v>0.51562146779373152</v>
      </c>
    </row>
    <row r="8581" spans="1:4">
      <c r="A8581" s="7">
        <f t="shared" si="538"/>
        <v>4287</v>
      </c>
      <c r="B8581" s="4">
        <f t="shared" si="537"/>
        <v>0.94453111300013792</v>
      </c>
      <c r="C8581" s="4">
        <f t="shared" si="539"/>
        <v>67.173228922974872</v>
      </c>
      <c r="D8581" s="34">
        <f t="shared" si="540"/>
        <v>0.51579684551256177</v>
      </c>
    </row>
    <row r="8582" spans="1:4">
      <c r="A8582" s="7">
        <f t="shared" si="538"/>
        <v>4287.5</v>
      </c>
      <c r="B8582" s="4">
        <f t="shared" si="537"/>
        <v>0.94468194154383367</v>
      </c>
      <c r="C8582" s="4">
        <f t="shared" si="539"/>
        <v>67.206807391987496</v>
      </c>
      <c r="D8582" s="34">
        <f t="shared" si="540"/>
        <v>0.51597228775781323</v>
      </c>
    </row>
    <row r="8583" spans="1:4">
      <c r="A8583" s="7">
        <f t="shared" si="538"/>
        <v>4288</v>
      </c>
      <c r="B8583" s="4">
        <f t="shared" si="537"/>
        <v>0.94483278178662244</v>
      </c>
      <c r="C8583" s="4">
        <f t="shared" si="539"/>
        <v>67.240402399949602</v>
      </c>
      <c r="D8583" s="34">
        <f t="shared" si="540"/>
        <v>0.51614779455407311</v>
      </c>
    </row>
    <row r="8584" spans="1:4">
      <c r="A8584" s="7">
        <f t="shared" si="538"/>
        <v>4288.5</v>
      </c>
      <c r="B8584" s="4">
        <f t="shared" si="537"/>
        <v>0.94498363372941108</v>
      </c>
      <c r="C8584" s="4">
        <f t="shared" si="539"/>
        <v>67.27401395500722</v>
      </c>
      <c r="D8584" s="34">
        <f t="shared" si="540"/>
        <v>0.51632336592593642</v>
      </c>
    </row>
    <row r="8585" spans="1:4">
      <c r="A8585" s="7">
        <f t="shared" si="538"/>
        <v>4289</v>
      </c>
      <c r="B8585" s="4">
        <f t="shared" si="537"/>
        <v>0.94513449737310706</v>
      </c>
      <c r="C8585" s="4">
        <f t="shared" si="539"/>
        <v>67.307642065310603</v>
      </c>
      <c r="D8585" s="34">
        <f t="shared" si="540"/>
        <v>0.51649900189800912</v>
      </c>
    </row>
    <row r="8586" spans="1:4">
      <c r="A8586" s="7">
        <f t="shared" si="538"/>
        <v>4289.5</v>
      </c>
      <c r="B8586" s="4">
        <f t="shared" ref="B8586:B8649" si="541">(EXP($B$3*A8586*10^6))-1</f>
        <v>0.94528537271861834</v>
      </c>
      <c r="C8586" s="4">
        <f t="shared" si="539"/>
        <v>67.341286739013924</v>
      </c>
      <c r="D8586" s="34">
        <f t="shared" si="540"/>
        <v>0.51667470249490577</v>
      </c>
    </row>
    <row r="8587" spans="1:4">
      <c r="A8587" s="7">
        <f t="shared" si="538"/>
        <v>4290</v>
      </c>
      <c r="B8587" s="4">
        <f t="shared" si="541"/>
        <v>0.94543625976685286</v>
      </c>
      <c r="C8587" s="4">
        <f t="shared" si="539"/>
        <v>67.374947984275551</v>
      </c>
      <c r="D8587" s="34">
        <f t="shared" si="540"/>
        <v>0.51685046774125165</v>
      </c>
    </row>
    <row r="8588" spans="1:4">
      <c r="A8588" s="7">
        <f t="shared" si="538"/>
        <v>4290.5</v>
      </c>
      <c r="B8588" s="4">
        <f t="shared" si="541"/>
        <v>0.94558715851871744</v>
      </c>
      <c r="C8588" s="4">
        <f t="shared" si="539"/>
        <v>67.408625809257728</v>
      </c>
      <c r="D8588" s="34">
        <f t="shared" si="540"/>
        <v>0.51702629766168162</v>
      </c>
    </row>
    <row r="8589" spans="1:4">
      <c r="A8589" s="7">
        <f t="shared" si="538"/>
        <v>4291</v>
      </c>
      <c r="B8589" s="4">
        <f t="shared" si="541"/>
        <v>0.94573806897512047</v>
      </c>
      <c r="C8589" s="4">
        <f t="shared" si="539"/>
        <v>67.442320222126625</v>
      </c>
      <c r="D8589" s="34">
        <f t="shared" si="540"/>
        <v>0.51720219228083841</v>
      </c>
    </row>
    <row r="8590" spans="1:4">
      <c r="A8590" s="7">
        <f t="shared" si="538"/>
        <v>4291.5</v>
      </c>
      <c r="B8590" s="4">
        <f t="shared" si="541"/>
        <v>0.94588899113696989</v>
      </c>
      <c r="C8590" s="4">
        <f t="shared" si="539"/>
        <v>67.476031231052602</v>
      </c>
      <c r="D8590" s="34">
        <f t="shared" si="540"/>
        <v>0.51737815162337586</v>
      </c>
    </row>
    <row r="8591" spans="1:4">
      <c r="A8591" s="7">
        <f t="shared" si="538"/>
        <v>4292</v>
      </c>
      <c r="B8591" s="4">
        <f t="shared" si="541"/>
        <v>0.9460399250051732</v>
      </c>
      <c r="C8591" s="4">
        <f t="shared" si="539"/>
        <v>67.509758844209912</v>
      </c>
      <c r="D8591" s="34">
        <f t="shared" si="540"/>
        <v>0.51755417571395679</v>
      </c>
    </row>
    <row r="8592" spans="1:4">
      <c r="A8592" s="7">
        <f t="shared" si="538"/>
        <v>4292.5</v>
      </c>
      <c r="B8592" s="4">
        <f t="shared" si="541"/>
        <v>0.94619087058063878</v>
      </c>
      <c r="C8592" s="4">
        <f t="shared" si="539"/>
        <v>67.543503069777103</v>
      </c>
      <c r="D8592" s="34">
        <f t="shared" si="540"/>
        <v>0.51773026457725524</v>
      </c>
    </row>
    <row r="8593" spans="1:4">
      <c r="A8593" s="7">
        <f t="shared" si="538"/>
        <v>4293</v>
      </c>
      <c r="B8593" s="4">
        <f t="shared" si="541"/>
        <v>0.94634182786427501</v>
      </c>
      <c r="C8593" s="4">
        <f t="shared" si="539"/>
        <v>67.577263915936385</v>
      </c>
      <c r="D8593" s="34">
        <f t="shared" si="540"/>
        <v>0.5179064182379518</v>
      </c>
    </row>
    <row r="8594" spans="1:4">
      <c r="A8594" s="7">
        <f t="shared" si="538"/>
        <v>4293.5</v>
      </c>
      <c r="B8594" s="4">
        <f t="shared" si="541"/>
        <v>0.94649279685698895</v>
      </c>
      <c r="C8594" s="4">
        <f t="shared" si="539"/>
        <v>67.611041390874192</v>
      </c>
      <c r="D8594" s="34">
        <f t="shared" si="540"/>
        <v>0.51808263672073951</v>
      </c>
    </row>
    <row r="8595" spans="1:4">
      <c r="A8595" s="7">
        <f t="shared" si="538"/>
        <v>4294</v>
      </c>
      <c r="B8595" s="4">
        <f t="shared" si="541"/>
        <v>0.94664377755968987</v>
      </c>
      <c r="C8595" s="4">
        <f t="shared" si="539"/>
        <v>67.644835502780936</v>
      </c>
      <c r="D8595" s="34">
        <f t="shared" si="540"/>
        <v>0.51825892005031882</v>
      </c>
    </row>
    <row r="8596" spans="1:4">
      <c r="A8596" s="7">
        <f t="shared" si="538"/>
        <v>4294.5</v>
      </c>
      <c r="B8596" s="4">
        <f t="shared" si="541"/>
        <v>0.94679476997328571</v>
      </c>
      <c r="C8596" s="4">
        <f t="shared" si="539"/>
        <v>67.67864625985122</v>
      </c>
      <c r="D8596" s="34">
        <f t="shared" si="540"/>
        <v>0.51843526825140207</v>
      </c>
    </row>
    <row r="8597" spans="1:4">
      <c r="A8597" s="7">
        <f t="shared" si="538"/>
        <v>4295</v>
      </c>
      <c r="B8597" s="4">
        <f t="shared" si="541"/>
        <v>0.94694577409868486</v>
      </c>
      <c r="C8597" s="4">
        <f t="shared" si="539"/>
        <v>67.712473670283529</v>
      </c>
      <c r="D8597" s="34">
        <f t="shared" si="540"/>
        <v>0.51861168134870994</v>
      </c>
    </row>
    <row r="8598" spans="1:4">
      <c r="A8598" s="7">
        <f t="shared" si="538"/>
        <v>4295.5</v>
      </c>
      <c r="B8598" s="4">
        <f t="shared" si="541"/>
        <v>0.94709678993679547</v>
      </c>
      <c r="C8598" s="4">
        <f t="shared" si="539"/>
        <v>67.746317742280311</v>
      </c>
      <c r="D8598" s="34">
        <f t="shared" si="540"/>
        <v>0.51878815936697209</v>
      </c>
    </row>
    <row r="8599" spans="1:4">
      <c r="A8599" s="7">
        <f t="shared" si="538"/>
        <v>4296</v>
      </c>
      <c r="B8599" s="4">
        <f t="shared" si="541"/>
        <v>0.9472478174885266</v>
      </c>
      <c r="C8599" s="4">
        <f t="shared" si="539"/>
        <v>67.780178484048164</v>
      </c>
      <c r="D8599" s="34">
        <f t="shared" si="540"/>
        <v>0.51896470233092828</v>
      </c>
    </row>
    <row r="8600" spans="1:4">
      <c r="A8600" s="7">
        <f t="shared" si="538"/>
        <v>4296.5</v>
      </c>
      <c r="B8600" s="4">
        <f t="shared" si="541"/>
        <v>0.94739885675478663</v>
      </c>
      <c r="C8600" s="4">
        <f t="shared" si="539"/>
        <v>67.814055903797822</v>
      </c>
      <c r="D8600" s="34">
        <f t="shared" si="540"/>
        <v>0.51914131026532917</v>
      </c>
    </row>
    <row r="8601" spans="1:4">
      <c r="A8601" s="7">
        <f t="shared" si="538"/>
        <v>4297</v>
      </c>
      <c r="B8601" s="4">
        <f t="shared" si="541"/>
        <v>0.94754990773648351</v>
      </c>
      <c r="C8601" s="4">
        <f t="shared" si="539"/>
        <v>67.847950009743911</v>
      </c>
      <c r="D8601" s="34">
        <f t="shared" si="540"/>
        <v>0.51931798319493394</v>
      </c>
    </row>
    <row r="8602" spans="1:4">
      <c r="A8602" s="7">
        <f t="shared" si="538"/>
        <v>4297.5</v>
      </c>
      <c r="B8602" s="4">
        <f t="shared" si="541"/>
        <v>0.94770097043452695</v>
      </c>
      <c r="C8602" s="4">
        <f t="shared" si="539"/>
        <v>67.881860810105238</v>
      </c>
      <c r="D8602" s="34">
        <f t="shared" si="540"/>
        <v>0.51949472114451178</v>
      </c>
    </row>
    <row r="8603" spans="1:4">
      <c r="A8603" s="7">
        <f t="shared" si="538"/>
        <v>4298</v>
      </c>
      <c r="B8603" s="4">
        <f t="shared" si="541"/>
        <v>0.94785204484982533</v>
      </c>
      <c r="C8603" s="4">
        <f t="shared" si="539"/>
        <v>67.915788313104414</v>
      </c>
      <c r="D8603" s="34">
        <f t="shared" si="540"/>
        <v>0.5196715241388401</v>
      </c>
    </row>
    <row r="8604" spans="1:4">
      <c r="A8604" s="7">
        <f t="shared" si="538"/>
        <v>4298.5</v>
      </c>
      <c r="B8604" s="4">
        <f t="shared" si="541"/>
        <v>0.94800313098328703</v>
      </c>
      <c r="C8604" s="4">
        <f t="shared" si="539"/>
        <v>67.94973252696829</v>
      </c>
      <c r="D8604" s="34">
        <f t="shared" si="540"/>
        <v>0.51984839220270773</v>
      </c>
    </row>
    <row r="8605" spans="1:4">
      <c r="A8605" s="7">
        <f t="shared" si="538"/>
        <v>4299</v>
      </c>
      <c r="B8605" s="4">
        <f t="shared" si="541"/>
        <v>0.94815422883582179</v>
      </c>
      <c r="C8605" s="4">
        <f t="shared" si="539"/>
        <v>67.983693459927835</v>
      </c>
      <c r="D8605" s="34">
        <f t="shared" si="540"/>
        <v>0.52002532536091284</v>
      </c>
    </row>
    <row r="8606" spans="1:4">
      <c r="A8606" s="7">
        <f t="shared" si="538"/>
        <v>4299.5</v>
      </c>
      <c r="B8606" s="4">
        <f t="shared" si="541"/>
        <v>0.94830533840833864</v>
      </c>
      <c r="C8606" s="4">
        <f t="shared" si="539"/>
        <v>68.017671120217955</v>
      </c>
      <c r="D8606" s="34">
        <f t="shared" si="540"/>
        <v>0.5202023236382628</v>
      </c>
    </row>
    <row r="8607" spans="1:4">
      <c r="A8607" s="7">
        <f t="shared" si="538"/>
        <v>4300</v>
      </c>
      <c r="B8607" s="4">
        <f t="shared" si="541"/>
        <v>0.94845645970174575</v>
      </c>
      <c r="C8607" s="4">
        <f t="shared" si="539"/>
        <v>68.051665516077648</v>
      </c>
      <c r="D8607" s="34">
        <f t="shared" si="540"/>
        <v>0.52037938705957543</v>
      </c>
    </row>
    <row r="8608" spans="1:4">
      <c r="A8608" s="7">
        <f t="shared" si="538"/>
        <v>4300.5</v>
      </c>
      <c r="B8608" s="4">
        <f t="shared" si="541"/>
        <v>0.94860759271695261</v>
      </c>
      <c r="C8608" s="4">
        <f t="shared" si="539"/>
        <v>68.085676655749822</v>
      </c>
      <c r="D8608" s="34">
        <f t="shared" si="540"/>
        <v>0.52055651564967631</v>
      </c>
    </row>
    <row r="8609" spans="1:4">
      <c r="A8609" s="7">
        <f t="shared" si="538"/>
        <v>4301</v>
      </c>
      <c r="B8609" s="4">
        <f t="shared" si="541"/>
        <v>0.94875873745486894</v>
      </c>
      <c r="C8609" s="4">
        <f t="shared" si="539"/>
        <v>68.119704547481717</v>
      </c>
      <c r="D8609" s="34">
        <f t="shared" si="540"/>
        <v>0.52073370943340291</v>
      </c>
    </row>
    <row r="8610" spans="1:4">
      <c r="A8610" s="7">
        <f t="shared" si="538"/>
        <v>4301.5</v>
      </c>
      <c r="B8610" s="4">
        <f t="shared" si="541"/>
        <v>0.94890989391640357</v>
      </c>
      <c r="C8610" s="4">
        <f t="shared" si="539"/>
        <v>68.153749199524469</v>
      </c>
      <c r="D8610" s="34">
        <f t="shared" si="540"/>
        <v>0.52091096843560158</v>
      </c>
    </row>
    <row r="8611" spans="1:4">
      <c r="A8611" s="7">
        <f t="shared" si="538"/>
        <v>4302</v>
      </c>
      <c r="B8611" s="4">
        <f t="shared" si="541"/>
        <v>0.94906106210246577</v>
      </c>
      <c r="C8611" s="4">
        <f t="shared" si="539"/>
        <v>68.187810620133291</v>
      </c>
      <c r="D8611" s="34">
        <f t="shared" si="540"/>
        <v>0.52108829268112788</v>
      </c>
    </row>
    <row r="8612" spans="1:4">
      <c r="A8612" s="7">
        <f t="shared" si="538"/>
        <v>4302.5</v>
      </c>
      <c r="B8612" s="4">
        <f t="shared" si="541"/>
        <v>0.94921224201396526</v>
      </c>
      <c r="C8612" s="4">
        <f t="shared" si="539"/>
        <v>68.221888817567546</v>
      </c>
      <c r="D8612" s="34">
        <f t="shared" si="540"/>
        <v>0.52126568219484792</v>
      </c>
    </row>
    <row r="8613" spans="1:4">
      <c r="A8613" s="7">
        <f t="shared" si="538"/>
        <v>4303</v>
      </c>
      <c r="B8613" s="4">
        <f t="shared" si="541"/>
        <v>0.94936343365181153</v>
      </c>
      <c r="C8613" s="4">
        <f t="shared" si="539"/>
        <v>68.255983800090419</v>
      </c>
      <c r="D8613" s="34">
        <f t="shared" si="540"/>
        <v>0.52144313700163569</v>
      </c>
    </row>
    <row r="8614" spans="1:4">
      <c r="A8614" s="7">
        <f t="shared" si="538"/>
        <v>4303.5</v>
      </c>
      <c r="B8614" s="4">
        <f t="shared" si="541"/>
        <v>0.94951463701691363</v>
      </c>
      <c r="C8614" s="4">
        <f t="shared" si="539"/>
        <v>68.290095575969502</v>
      </c>
      <c r="D8614" s="34">
        <f t="shared" si="540"/>
        <v>0.52162065712637751</v>
      </c>
    </row>
    <row r="8615" spans="1:4">
      <c r="A8615" s="7">
        <f t="shared" si="538"/>
        <v>4304</v>
      </c>
      <c r="B8615" s="4">
        <f t="shared" si="541"/>
        <v>0.94966585211018195</v>
      </c>
      <c r="C8615" s="4">
        <f t="shared" si="539"/>
        <v>68.324224153476251</v>
      </c>
      <c r="D8615" s="34">
        <f t="shared" si="540"/>
        <v>0.52179824259396734</v>
      </c>
    </row>
    <row r="8616" spans="1:4">
      <c r="A8616" s="7">
        <f t="shared" si="538"/>
        <v>4304.5</v>
      </c>
      <c r="B8616" s="4">
        <f t="shared" si="541"/>
        <v>0.94981707893252554</v>
      </c>
      <c r="C8616" s="4">
        <f t="shared" si="539"/>
        <v>68.358369540886258</v>
      </c>
      <c r="D8616" s="34">
        <f t="shared" si="540"/>
        <v>0.52197589342930983</v>
      </c>
    </row>
    <row r="8617" spans="1:4">
      <c r="A8617" s="7">
        <f t="shared" si="538"/>
        <v>4305</v>
      </c>
      <c r="B8617" s="4">
        <f t="shared" si="541"/>
        <v>0.94996831748485433</v>
      </c>
      <c r="C8617" s="4">
        <f t="shared" si="539"/>
        <v>68.392531746479165</v>
      </c>
      <c r="D8617" s="34">
        <f t="shared" si="540"/>
        <v>0.52215360965731905</v>
      </c>
    </row>
    <row r="8618" spans="1:4">
      <c r="A8618" s="7">
        <f t="shared" si="538"/>
        <v>4305.5</v>
      </c>
      <c r="B8618" s="4">
        <f t="shared" si="541"/>
        <v>0.95011956776807871</v>
      </c>
      <c r="C8618" s="4">
        <f t="shared" si="539"/>
        <v>68.426710778538705</v>
      </c>
      <c r="D8618" s="34">
        <f t="shared" si="540"/>
        <v>0.5223313913029185</v>
      </c>
    </row>
    <row r="8619" spans="1:4">
      <c r="A8619" s="7">
        <f t="shared" si="538"/>
        <v>4306</v>
      </c>
      <c r="B8619" s="4">
        <f t="shared" si="541"/>
        <v>0.95027082978310795</v>
      </c>
      <c r="C8619" s="4">
        <f t="shared" si="539"/>
        <v>68.460906645352694</v>
      </c>
      <c r="D8619" s="34">
        <f t="shared" si="540"/>
        <v>0.5225092383910418</v>
      </c>
    </row>
    <row r="8620" spans="1:4">
      <c r="A8620" s="7">
        <f t="shared" si="538"/>
        <v>4306.5</v>
      </c>
      <c r="B8620" s="4">
        <f t="shared" si="541"/>
        <v>0.95042210353085244</v>
      </c>
      <c r="C8620" s="4">
        <f t="shared" si="539"/>
        <v>68.495119355213035</v>
      </c>
      <c r="D8620" s="34">
        <f t="shared" si="540"/>
        <v>0.5226871509466321</v>
      </c>
    </row>
    <row r="8621" spans="1:4">
      <c r="A8621" s="7">
        <f t="shared" si="538"/>
        <v>4307</v>
      </c>
      <c r="B8621" s="4">
        <f t="shared" si="541"/>
        <v>0.95057338901222144</v>
      </c>
      <c r="C8621" s="4">
        <f t="shared" si="539"/>
        <v>68.529348916415685</v>
      </c>
      <c r="D8621" s="34">
        <f t="shared" si="540"/>
        <v>0.52286512899464255</v>
      </c>
    </row>
    <row r="8622" spans="1:4">
      <c r="A8622" s="7">
        <f t="shared" si="538"/>
        <v>4307.5</v>
      </c>
      <c r="B8622" s="4">
        <f t="shared" si="541"/>
        <v>0.950724686228126</v>
      </c>
      <c r="C8622" s="4">
        <f t="shared" si="539"/>
        <v>68.563595337260736</v>
      </c>
      <c r="D8622" s="34">
        <f t="shared" si="540"/>
        <v>0.52304317256003541</v>
      </c>
    </row>
    <row r="8623" spans="1:4">
      <c r="A8623" s="7">
        <f t="shared" si="538"/>
        <v>4308</v>
      </c>
      <c r="B8623" s="4">
        <f t="shared" si="541"/>
        <v>0.95087599517947607</v>
      </c>
      <c r="C8623" s="4">
        <f t="shared" si="539"/>
        <v>68.597858626052329</v>
      </c>
      <c r="D8623" s="34">
        <f t="shared" si="540"/>
        <v>0.52322128166778314</v>
      </c>
    </row>
    <row r="8624" spans="1:4">
      <c r="A8624" s="7">
        <f t="shared" si="538"/>
        <v>4308.5</v>
      </c>
      <c r="B8624" s="4">
        <f t="shared" si="541"/>
        <v>0.95102731586718159</v>
      </c>
      <c r="C8624" s="4">
        <f t="shared" si="539"/>
        <v>68.632138791098697</v>
      </c>
      <c r="D8624" s="34">
        <f t="shared" si="540"/>
        <v>0.52339945634286777</v>
      </c>
    </row>
    <row r="8625" spans="1:4">
      <c r="A8625" s="7">
        <f t="shared" si="538"/>
        <v>4309</v>
      </c>
      <c r="B8625" s="4">
        <f t="shared" si="541"/>
        <v>0.95117864829215337</v>
      </c>
      <c r="C8625" s="4">
        <f t="shared" si="539"/>
        <v>68.666435840712197</v>
      </c>
      <c r="D8625" s="34">
        <f t="shared" si="540"/>
        <v>0.5235776966102812</v>
      </c>
    </row>
    <row r="8626" spans="1:4">
      <c r="A8626" s="7">
        <f t="shared" si="538"/>
        <v>4309.5</v>
      </c>
      <c r="B8626" s="4">
        <f t="shared" si="541"/>
        <v>0.95132999245530159</v>
      </c>
      <c r="C8626" s="4">
        <f t="shared" si="539"/>
        <v>68.700749783209261</v>
      </c>
      <c r="D8626" s="34">
        <f t="shared" si="540"/>
        <v>0.52375600249502485</v>
      </c>
    </row>
    <row r="8627" spans="1:4">
      <c r="A8627" s="7">
        <f t="shared" si="538"/>
        <v>4310</v>
      </c>
      <c r="B8627" s="4">
        <f t="shared" si="541"/>
        <v>0.95148134835753639</v>
      </c>
      <c r="C8627" s="4">
        <f t="shared" si="539"/>
        <v>68.735080626910388</v>
      </c>
      <c r="D8627" s="34">
        <f t="shared" si="540"/>
        <v>0.52393437402211018</v>
      </c>
    </row>
    <row r="8628" spans="1:4">
      <c r="A8628" s="7">
        <f t="shared" si="538"/>
        <v>4310.5</v>
      </c>
      <c r="B8628" s="4">
        <f t="shared" si="541"/>
        <v>0.95163271599976906</v>
      </c>
      <c r="C8628" s="4">
        <f t="shared" si="539"/>
        <v>68.769428380140226</v>
      </c>
      <c r="D8628" s="34">
        <f t="shared" si="540"/>
        <v>0.52411281121655784</v>
      </c>
    </row>
    <row r="8629" spans="1:4">
      <c r="A8629" s="7">
        <f t="shared" si="538"/>
        <v>4311</v>
      </c>
      <c r="B8629" s="4">
        <f t="shared" si="541"/>
        <v>0.95178409538290953</v>
      </c>
      <c r="C8629" s="4">
        <f t="shared" si="539"/>
        <v>68.803793051227501</v>
      </c>
      <c r="D8629" s="34">
        <f t="shared" si="540"/>
        <v>0.52429131410339902</v>
      </c>
    </row>
    <row r="8630" spans="1:4">
      <c r="A8630" s="7">
        <f t="shared" si="538"/>
        <v>4311.5</v>
      </c>
      <c r="B8630" s="4">
        <f t="shared" si="541"/>
        <v>0.95193548650786886</v>
      </c>
      <c r="C8630" s="4">
        <f t="shared" si="539"/>
        <v>68.83817464850496</v>
      </c>
      <c r="D8630" s="34">
        <f t="shared" si="540"/>
        <v>0.52446988270767336</v>
      </c>
    </row>
    <row r="8631" spans="1:4">
      <c r="A8631" s="7">
        <f t="shared" si="538"/>
        <v>4312</v>
      </c>
      <c r="B8631" s="4">
        <f t="shared" si="541"/>
        <v>0.95208688937555763</v>
      </c>
      <c r="C8631" s="4">
        <f t="shared" si="539"/>
        <v>68.872573180309743</v>
      </c>
      <c r="D8631" s="34">
        <f t="shared" si="540"/>
        <v>0.52464851705443294</v>
      </c>
    </row>
    <row r="8632" spans="1:4">
      <c r="A8632" s="7">
        <f t="shared" si="538"/>
        <v>4312.5</v>
      </c>
      <c r="B8632" s="4">
        <f t="shared" si="541"/>
        <v>0.95223830398688691</v>
      </c>
      <c r="C8632" s="4">
        <f t="shared" si="539"/>
        <v>68.906988654982683</v>
      </c>
      <c r="D8632" s="34">
        <f t="shared" si="540"/>
        <v>0.52482721716873604</v>
      </c>
    </row>
    <row r="8633" spans="1:4">
      <c r="A8633" s="7">
        <f t="shared" ref="A8633:A8696" si="542">A8632+0.5</f>
        <v>4313</v>
      </c>
      <c r="B8633" s="4">
        <f t="shared" si="541"/>
        <v>0.95238973034276753</v>
      </c>
      <c r="C8633" s="4">
        <f t="shared" ref="C8633:C8696" si="543">(EXP($B$4*A8633*10^6))-1</f>
        <v>68.941421080869006</v>
      </c>
      <c r="D8633" s="34">
        <f t="shared" ref="D8633:D8696" si="544">(1/137.88)*(C8633/B8633)</f>
        <v>0.52500598307565294</v>
      </c>
    </row>
    <row r="8634" spans="1:4">
      <c r="A8634" s="7">
        <f t="shared" si="542"/>
        <v>4313.5</v>
      </c>
      <c r="B8634" s="4">
        <f t="shared" si="541"/>
        <v>0.95254116844410985</v>
      </c>
      <c r="C8634" s="4">
        <f t="shared" si="543"/>
        <v>68.975870466317886</v>
      </c>
      <c r="D8634" s="34">
        <f t="shared" si="544"/>
        <v>0.52518481480026313</v>
      </c>
    </row>
    <row r="8635" spans="1:4">
      <c r="A8635" s="7">
        <f t="shared" si="542"/>
        <v>4314</v>
      </c>
      <c r="B8635" s="4">
        <f t="shared" si="541"/>
        <v>0.95269261829182583</v>
      </c>
      <c r="C8635" s="4">
        <f t="shared" si="543"/>
        <v>69.010336819682834</v>
      </c>
      <c r="D8635" s="34">
        <f t="shared" si="544"/>
        <v>0.52536371236765644</v>
      </c>
    </row>
    <row r="8636" spans="1:4">
      <c r="A8636" s="7">
        <f t="shared" si="542"/>
        <v>4314.5</v>
      </c>
      <c r="B8636" s="4">
        <f t="shared" si="541"/>
        <v>0.95284407988682629</v>
      </c>
      <c r="C8636" s="4">
        <f t="shared" si="543"/>
        <v>69.044820149321339</v>
      </c>
      <c r="D8636" s="34">
        <f t="shared" si="544"/>
        <v>0.52554267580293201</v>
      </c>
    </row>
    <row r="8637" spans="1:4">
      <c r="A8637" s="7">
        <f t="shared" si="542"/>
        <v>4315</v>
      </c>
      <c r="B8637" s="4">
        <f t="shared" si="541"/>
        <v>0.95299555323002183</v>
      </c>
      <c r="C8637" s="4">
        <f t="shared" si="543"/>
        <v>69.079320463594854</v>
      </c>
      <c r="D8637" s="34">
        <f t="shared" si="544"/>
        <v>0.52572170513119809</v>
      </c>
    </row>
    <row r="8638" spans="1:4">
      <c r="A8638" s="7">
        <f t="shared" si="542"/>
        <v>4315.5</v>
      </c>
      <c r="B8638" s="4">
        <f t="shared" si="541"/>
        <v>0.95314703832232461</v>
      </c>
      <c r="C8638" s="4">
        <f t="shared" si="543"/>
        <v>69.113837770869168</v>
      </c>
      <c r="D8638" s="34">
        <f t="shared" si="544"/>
        <v>0.52590080037757325</v>
      </c>
    </row>
    <row r="8639" spans="1:4">
      <c r="A8639" s="7">
        <f t="shared" si="542"/>
        <v>4316</v>
      </c>
      <c r="B8639" s="4">
        <f t="shared" si="541"/>
        <v>0.95329853516464569</v>
      </c>
      <c r="C8639" s="4">
        <f t="shared" si="543"/>
        <v>69.148372079514061</v>
      </c>
      <c r="D8639" s="34">
        <f t="shared" si="544"/>
        <v>0.52607996156718573</v>
      </c>
    </row>
    <row r="8640" spans="1:4">
      <c r="A8640" s="7">
        <f t="shared" si="542"/>
        <v>4316.5</v>
      </c>
      <c r="B8640" s="4">
        <f t="shared" si="541"/>
        <v>0.95345004375789588</v>
      </c>
      <c r="C8640" s="4">
        <f t="shared" si="543"/>
        <v>69.182923397903622</v>
      </c>
      <c r="D8640" s="34">
        <f t="shared" si="544"/>
        <v>0.52625918872517496</v>
      </c>
    </row>
    <row r="8641" spans="1:4">
      <c r="A8641" s="7">
        <f t="shared" si="542"/>
        <v>4317</v>
      </c>
      <c r="B8641" s="4">
        <f t="shared" si="541"/>
        <v>0.95360156410298735</v>
      </c>
      <c r="C8641" s="4">
        <f t="shared" si="543"/>
        <v>69.217491734415944</v>
      </c>
      <c r="D8641" s="34">
        <f t="shared" si="544"/>
        <v>0.52643848187668885</v>
      </c>
    </row>
    <row r="8642" spans="1:4">
      <c r="A8642" s="7">
        <f t="shared" si="542"/>
        <v>4317.5</v>
      </c>
      <c r="B8642" s="4">
        <f t="shared" si="541"/>
        <v>0.95375309620083137</v>
      </c>
      <c r="C8642" s="4">
        <f t="shared" si="543"/>
        <v>69.252077097433087</v>
      </c>
      <c r="D8642" s="34">
        <f t="shared" si="544"/>
        <v>0.52661784104688381</v>
      </c>
    </row>
    <row r="8643" spans="1:4">
      <c r="A8643" s="7">
        <f t="shared" si="542"/>
        <v>4318</v>
      </c>
      <c r="B8643" s="4">
        <f t="shared" si="541"/>
        <v>0.95390464005233944</v>
      </c>
      <c r="C8643" s="4">
        <f t="shared" si="543"/>
        <v>69.286679495341417</v>
      </c>
      <c r="D8643" s="34">
        <f t="shared" si="544"/>
        <v>0.52679726626092804</v>
      </c>
    </row>
    <row r="8644" spans="1:4">
      <c r="A8644" s="7">
        <f t="shared" si="542"/>
        <v>4318.5</v>
      </c>
      <c r="B8644" s="4">
        <f t="shared" si="541"/>
        <v>0.95405619565842326</v>
      </c>
      <c r="C8644" s="4">
        <f t="shared" si="543"/>
        <v>69.321298936531534</v>
      </c>
      <c r="D8644" s="34">
        <f t="shared" si="544"/>
        <v>0.52697675754399975</v>
      </c>
    </row>
    <row r="8645" spans="1:4">
      <c r="A8645" s="7">
        <f t="shared" si="542"/>
        <v>4319</v>
      </c>
      <c r="B8645" s="4">
        <f t="shared" si="541"/>
        <v>0.95420776301999499</v>
      </c>
      <c r="C8645" s="4">
        <f t="shared" si="543"/>
        <v>69.355935429398016</v>
      </c>
      <c r="D8645" s="34">
        <f t="shared" si="544"/>
        <v>0.52715631492128578</v>
      </c>
    </row>
    <row r="8646" spans="1:4">
      <c r="A8646" s="7">
        <f t="shared" si="542"/>
        <v>4319.5</v>
      </c>
      <c r="B8646" s="4">
        <f t="shared" si="541"/>
        <v>0.95435934213796592</v>
      </c>
      <c r="C8646" s="4">
        <f t="shared" si="543"/>
        <v>69.390588982339509</v>
      </c>
      <c r="D8646" s="34">
        <f t="shared" si="544"/>
        <v>0.52733593841798276</v>
      </c>
    </row>
    <row r="8647" spans="1:4">
      <c r="A8647" s="7">
        <f t="shared" si="542"/>
        <v>4320</v>
      </c>
      <c r="B8647" s="4">
        <f t="shared" si="541"/>
        <v>0.95451093301324796</v>
      </c>
      <c r="C8647" s="4">
        <f t="shared" si="543"/>
        <v>69.425259603758931</v>
      </c>
      <c r="D8647" s="34">
        <f t="shared" si="544"/>
        <v>0.52751562805929786</v>
      </c>
    </row>
    <row r="8648" spans="1:4">
      <c r="A8648" s="7">
        <f t="shared" si="542"/>
        <v>4320.5</v>
      </c>
      <c r="B8648" s="4">
        <f t="shared" si="541"/>
        <v>0.95466253564675352</v>
      </c>
      <c r="C8648" s="4">
        <f t="shared" si="543"/>
        <v>69.459947302063242</v>
      </c>
      <c r="D8648" s="34">
        <f t="shared" si="544"/>
        <v>0.52769538387044712</v>
      </c>
    </row>
    <row r="8649" spans="1:4">
      <c r="A8649" s="7">
        <f t="shared" si="542"/>
        <v>4321</v>
      </c>
      <c r="B8649" s="4">
        <f t="shared" si="541"/>
        <v>0.95481415003939429</v>
      </c>
      <c r="C8649" s="4">
        <f t="shared" si="543"/>
        <v>69.494652085663716</v>
      </c>
      <c r="D8649" s="34">
        <f t="shared" si="544"/>
        <v>0.52787520587665804</v>
      </c>
    </row>
    <row r="8650" spans="1:4">
      <c r="A8650" s="7">
        <f t="shared" si="542"/>
        <v>4321.5</v>
      </c>
      <c r="B8650" s="4">
        <f t="shared" ref="B8650:B8713" si="545">(EXP($B$3*A8650*10^6))-1</f>
        <v>0.95496577619208223</v>
      </c>
      <c r="C8650" s="4">
        <f t="shared" si="543"/>
        <v>69.529373962975654</v>
      </c>
      <c r="D8650" s="34">
        <f t="shared" si="544"/>
        <v>0.5280550941031672</v>
      </c>
    </row>
    <row r="8651" spans="1:4">
      <c r="A8651" s="7">
        <f t="shared" si="542"/>
        <v>4322</v>
      </c>
      <c r="B8651" s="4">
        <f t="shared" si="545"/>
        <v>0.95511741410572992</v>
      </c>
      <c r="C8651" s="4">
        <f t="shared" si="543"/>
        <v>69.56411294241839</v>
      </c>
      <c r="D8651" s="34">
        <f t="shared" si="544"/>
        <v>0.52823504857521963</v>
      </c>
    </row>
    <row r="8652" spans="1:4">
      <c r="A8652" s="7">
        <f t="shared" si="542"/>
        <v>4322.5</v>
      </c>
      <c r="B8652" s="4">
        <f t="shared" si="545"/>
        <v>0.95526906378124976</v>
      </c>
      <c r="C8652" s="4">
        <f t="shared" si="543"/>
        <v>69.598869032415493</v>
      </c>
      <c r="D8652" s="34">
        <f t="shared" si="544"/>
        <v>0.52841506931807092</v>
      </c>
    </row>
    <row r="8653" spans="1:4">
      <c r="A8653" s="7">
        <f t="shared" si="542"/>
        <v>4323</v>
      </c>
      <c r="B8653" s="4">
        <f t="shared" si="545"/>
        <v>0.95542072521955324</v>
      </c>
      <c r="C8653" s="4">
        <f t="shared" si="543"/>
        <v>69.633642241394838</v>
      </c>
      <c r="D8653" s="34">
        <f t="shared" si="544"/>
        <v>0.52859515635698862</v>
      </c>
    </row>
    <row r="8654" spans="1:4">
      <c r="A8654" s="7">
        <f t="shared" si="542"/>
        <v>4323.5</v>
      </c>
      <c r="B8654" s="4">
        <f t="shared" si="545"/>
        <v>0.95557239842155339</v>
      </c>
      <c r="C8654" s="4">
        <f t="shared" si="543"/>
        <v>69.668432577788252</v>
      </c>
      <c r="D8654" s="34">
        <f t="shared" si="544"/>
        <v>0.52877530971724751</v>
      </c>
    </row>
    <row r="8655" spans="1:4">
      <c r="A8655" s="7">
        <f t="shared" si="542"/>
        <v>4324</v>
      </c>
      <c r="B8655" s="4">
        <f t="shared" si="545"/>
        <v>0.95572408338816262</v>
      </c>
      <c r="C8655" s="4">
        <f t="shared" si="543"/>
        <v>69.703240050031852</v>
      </c>
      <c r="D8655" s="34">
        <f t="shared" si="544"/>
        <v>0.5289555294241336</v>
      </c>
    </row>
    <row r="8656" spans="1:4">
      <c r="A8656" s="7">
        <f t="shared" si="542"/>
        <v>4324.5</v>
      </c>
      <c r="B8656" s="4">
        <f t="shared" si="545"/>
        <v>0.95587578012029328</v>
      </c>
      <c r="C8656" s="4">
        <f t="shared" si="543"/>
        <v>69.73806466656562</v>
      </c>
      <c r="D8656" s="34">
        <f t="shared" si="544"/>
        <v>0.52913581550294075</v>
      </c>
    </row>
    <row r="8657" spans="1:4">
      <c r="A8657" s="7">
        <f t="shared" si="542"/>
        <v>4325</v>
      </c>
      <c r="B8657" s="4">
        <f t="shared" si="545"/>
        <v>0.95602748861885778</v>
      </c>
      <c r="C8657" s="4">
        <f t="shared" si="543"/>
        <v>69.77290643583413</v>
      </c>
      <c r="D8657" s="34">
        <f t="shared" si="544"/>
        <v>0.52931616797897618</v>
      </c>
    </row>
    <row r="8658" spans="1:4">
      <c r="A8658" s="7">
        <f t="shared" si="542"/>
        <v>4325.5</v>
      </c>
      <c r="B8658" s="4">
        <f t="shared" si="545"/>
        <v>0.95617920888476959</v>
      </c>
      <c r="C8658" s="4">
        <f t="shared" si="543"/>
        <v>69.807765366285821</v>
      </c>
      <c r="D8658" s="34">
        <f t="shared" si="544"/>
        <v>0.52949658687755363</v>
      </c>
    </row>
    <row r="8659" spans="1:4">
      <c r="A8659" s="7">
        <f t="shared" si="542"/>
        <v>4326</v>
      </c>
      <c r="B8659" s="4">
        <f t="shared" si="545"/>
        <v>0.95633094091894066</v>
      </c>
      <c r="C8659" s="4">
        <f t="shared" si="543"/>
        <v>69.842641466373379</v>
      </c>
      <c r="D8659" s="34">
        <f t="shared" si="544"/>
        <v>0.52967707222399862</v>
      </c>
    </row>
    <row r="8660" spans="1:4">
      <c r="A8660" s="7">
        <f t="shared" si="542"/>
        <v>4326.5</v>
      </c>
      <c r="B8660" s="4">
        <f t="shared" si="545"/>
        <v>0.95648268472228382</v>
      </c>
      <c r="C8660" s="4">
        <f t="shared" si="543"/>
        <v>69.877534744553685</v>
      </c>
      <c r="D8660" s="34">
        <f t="shared" si="544"/>
        <v>0.52985762404364656</v>
      </c>
    </row>
    <row r="8661" spans="1:4">
      <c r="A8661" s="7">
        <f t="shared" si="542"/>
        <v>4327</v>
      </c>
      <c r="B8661" s="4">
        <f t="shared" si="545"/>
        <v>0.95663444029571232</v>
      </c>
      <c r="C8661" s="4">
        <f t="shared" si="543"/>
        <v>69.912445209287583</v>
      </c>
      <c r="D8661" s="34">
        <f t="shared" si="544"/>
        <v>0.53003824236184049</v>
      </c>
    </row>
    <row r="8662" spans="1:4">
      <c r="A8662" s="7">
        <f t="shared" si="542"/>
        <v>4327.5</v>
      </c>
      <c r="B8662" s="4">
        <f t="shared" si="545"/>
        <v>0.956786207640139</v>
      </c>
      <c r="C8662" s="4">
        <f t="shared" si="543"/>
        <v>69.947372869040407</v>
      </c>
      <c r="D8662" s="34">
        <f t="shared" si="544"/>
        <v>0.53021892720393615</v>
      </c>
    </row>
    <row r="8663" spans="1:4">
      <c r="A8663" s="7">
        <f t="shared" si="542"/>
        <v>4328</v>
      </c>
      <c r="B8663" s="4">
        <f t="shared" si="545"/>
        <v>0.95693798675647668</v>
      </c>
      <c r="C8663" s="4">
        <f t="shared" si="543"/>
        <v>69.982317732281473</v>
      </c>
      <c r="D8663" s="34">
        <f t="shared" si="544"/>
        <v>0.53039967859529802</v>
      </c>
    </row>
    <row r="8664" spans="1:4">
      <c r="A8664" s="7">
        <f t="shared" si="542"/>
        <v>4328.5</v>
      </c>
      <c r="B8664" s="4">
        <f t="shared" si="545"/>
        <v>0.95708977764563885</v>
      </c>
      <c r="C8664" s="4">
        <f t="shared" si="543"/>
        <v>70.017279807484258</v>
      </c>
      <c r="D8664" s="34">
        <f t="shared" si="544"/>
        <v>0.53058049656130013</v>
      </c>
    </row>
    <row r="8665" spans="1:4">
      <c r="A8665" s="7">
        <f t="shared" si="542"/>
        <v>4329</v>
      </c>
      <c r="B8665" s="4">
        <f t="shared" si="545"/>
        <v>0.95724158030853856</v>
      </c>
      <c r="C8665" s="4">
        <f t="shared" si="543"/>
        <v>70.05225910312646</v>
      </c>
      <c r="D8665" s="34">
        <f t="shared" si="544"/>
        <v>0.5307613811273264</v>
      </c>
    </row>
    <row r="8666" spans="1:4">
      <c r="A8666" s="7">
        <f t="shared" si="542"/>
        <v>4329.5</v>
      </c>
      <c r="B8666" s="4">
        <f t="shared" si="545"/>
        <v>0.95739339474608864</v>
      </c>
      <c r="C8666" s="4">
        <f t="shared" si="543"/>
        <v>70.087255627689956</v>
      </c>
      <c r="D8666" s="34">
        <f t="shared" si="544"/>
        <v>0.53094233231877175</v>
      </c>
    </row>
    <row r="8667" spans="1:4">
      <c r="A8667" s="7">
        <f t="shared" si="542"/>
        <v>4330</v>
      </c>
      <c r="B8667" s="4">
        <f t="shared" si="545"/>
        <v>0.95754522095920303</v>
      </c>
      <c r="C8667" s="4">
        <f t="shared" si="543"/>
        <v>70.122269389660772</v>
      </c>
      <c r="D8667" s="34">
        <f t="shared" si="544"/>
        <v>0.5311233501610394</v>
      </c>
    </row>
    <row r="8668" spans="1:4">
      <c r="A8668" s="7">
        <f t="shared" si="542"/>
        <v>4330.5</v>
      </c>
      <c r="B8668" s="4">
        <f t="shared" si="545"/>
        <v>0.95769705894879453</v>
      </c>
      <c r="C8668" s="4">
        <f t="shared" si="543"/>
        <v>70.157300397529141</v>
      </c>
      <c r="D8668" s="34">
        <f t="shared" si="544"/>
        <v>0.53130443467954369</v>
      </c>
    </row>
    <row r="8669" spans="1:4">
      <c r="A8669" s="7">
        <f t="shared" si="542"/>
        <v>4331</v>
      </c>
      <c r="B8669" s="4">
        <f t="shared" si="545"/>
        <v>0.95784890871577688</v>
      </c>
      <c r="C8669" s="4">
        <f t="shared" si="543"/>
        <v>70.192348659789445</v>
      </c>
      <c r="D8669" s="34">
        <f t="shared" si="544"/>
        <v>0.53148558589970818</v>
      </c>
    </row>
    <row r="8670" spans="1:4">
      <c r="A8670" s="7">
        <f t="shared" si="542"/>
        <v>4331.5</v>
      </c>
      <c r="B8670" s="4">
        <f t="shared" si="545"/>
        <v>0.95800077026106334</v>
      </c>
      <c r="C8670" s="4">
        <f t="shared" si="543"/>
        <v>70.227414184940287</v>
      </c>
      <c r="D8670" s="34">
        <f t="shared" si="544"/>
        <v>0.53166680384696685</v>
      </c>
    </row>
    <row r="8671" spans="1:4">
      <c r="A8671" s="7">
        <f t="shared" si="542"/>
        <v>4332</v>
      </c>
      <c r="B8671" s="4">
        <f t="shared" si="545"/>
        <v>0.95815264358556829</v>
      </c>
      <c r="C8671" s="4">
        <f t="shared" si="543"/>
        <v>70.262496981484446</v>
      </c>
      <c r="D8671" s="34">
        <f t="shared" si="544"/>
        <v>0.53184808854676291</v>
      </c>
    </row>
    <row r="8672" spans="1:4">
      <c r="A8672" s="7">
        <f t="shared" si="542"/>
        <v>4332.5</v>
      </c>
      <c r="B8672" s="4">
        <f t="shared" si="545"/>
        <v>0.95830452869020455</v>
      </c>
      <c r="C8672" s="4">
        <f t="shared" si="543"/>
        <v>70.297597057928854</v>
      </c>
      <c r="D8672" s="34">
        <f t="shared" si="544"/>
        <v>0.53202944002454999</v>
      </c>
    </row>
    <row r="8673" spans="1:4">
      <c r="A8673" s="7">
        <f t="shared" si="542"/>
        <v>4333</v>
      </c>
      <c r="B8673" s="4">
        <f t="shared" si="545"/>
        <v>0.95845642557588584</v>
      </c>
      <c r="C8673" s="4">
        <f t="shared" si="543"/>
        <v>70.33271442278469</v>
      </c>
      <c r="D8673" s="34">
        <f t="shared" si="544"/>
        <v>0.53221085830579207</v>
      </c>
    </row>
    <row r="8674" spans="1:4">
      <c r="A8674" s="7">
        <f t="shared" si="542"/>
        <v>4333.5</v>
      </c>
      <c r="B8674" s="4">
        <f t="shared" si="545"/>
        <v>0.95860833424352632</v>
      </c>
      <c r="C8674" s="4">
        <f t="shared" si="543"/>
        <v>70.367849084567283</v>
      </c>
      <c r="D8674" s="34">
        <f t="shared" si="544"/>
        <v>0.53239234341596187</v>
      </c>
    </row>
    <row r="8675" spans="1:4">
      <c r="A8675" s="7">
        <f t="shared" si="542"/>
        <v>4334</v>
      </c>
      <c r="B8675" s="4">
        <f t="shared" si="545"/>
        <v>0.95876025469403992</v>
      </c>
      <c r="C8675" s="4">
        <f t="shared" si="543"/>
        <v>70.403001051796181</v>
      </c>
      <c r="D8675" s="34">
        <f t="shared" si="544"/>
        <v>0.53257389538054301</v>
      </c>
    </row>
    <row r="8676" spans="1:4">
      <c r="A8676" s="7">
        <f t="shared" si="542"/>
        <v>4334.5</v>
      </c>
      <c r="B8676" s="4">
        <f t="shared" si="545"/>
        <v>0.95891218692834035</v>
      </c>
      <c r="C8676" s="4">
        <f t="shared" si="543"/>
        <v>70.438170332995099</v>
      </c>
      <c r="D8676" s="34">
        <f t="shared" si="544"/>
        <v>0.53275551422502843</v>
      </c>
    </row>
    <row r="8677" spans="1:4">
      <c r="A8677" s="7">
        <f t="shared" si="542"/>
        <v>4335</v>
      </c>
      <c r="B8677" s="4">
        <f t="shared" si="545"/>
        <v>0.95906413094734178</v>
      </c>
      <c r="C8677" s="4">
        <f t="shared" si="543"/>
        <v>70.473356936691971</v>
      </c>
      <c r="D8677" s="34">
        <f t="shared" si="544"/>
        <v>0.5329371999749215</v>
      </c>
    </row>
    <row r="8678" spans="1:4">
      <c r="A8678" s="7">
        <f t="shared" si="542"/>
        <v>4335.5</v>
      </c>
      <c r="B8678" s="4">
        <f t="shared" si="545"/>
        <v>0.95921608675195857</v>
      </c>
      <c r="C8678" s="4">
        <f t="shared" si="543"/>
        <v>70.508560871418879</v>
      </c>
      <c r="D8678" s="34">
        <f t="shared" si="544"/>
        <v>0.53311895265573483</v>
      </c>
    </row>
    <row r="8679" spans="1:4">
      <c r="A8679" s="7">
        <f t="shared" si="542"/>
        <v>4336</v>
      </c>
      <c r="B8679" s="4">
        <f t="shared" si="545"/>
        <v>0.95936805434310424</v>
      </c>
      <c r="C8679" s="4">
        <f t="shared" si="543"/>
        <v>70.543782145712342</v>
      </c>
      <c r="D8679" s="34">
        <f t="shared" si="544"/>
        <v>0.53330077229299289</v>
      </c>
    </row>
    <row r="8680" spans="1:4">
      <c r="A8680" s="7">
        <f t="shared" si="542"/>
        <v>4336.5</v>
      </c>
      <c r="B8680" s="4">
        <f t="shared" si="545"/>
        <v>0.95952003372169314</v>
      </c>
      <c r="C8680" s="4">
        <f t="shared" si="543"/>
        <v>70.579020768112699</v>
      </c>
      <c r="D8680" s="34">
        <f t="shared" si="544"/>
        <v>0.53348265891222724</v>
      </c>
    </row>
    <row r="8681" spans="1:4">
      <c r="A8681" s="7">
        <f t="shared" si="542"/>
        <v>4337</v>
      </c>
      <c r="B8681" s="4">
        <f t="shared" si="545"/>
        <v>0.9596720248886399</v>
      </c>
      <c r="C8681" s="4">
        <f t="shared" si="543"/>
        <v>70.614276747164766</v>
      </c>
      <c r="D8681" s="34">
        <f t="shared" si="544"/>
        <v>0.53366461253898112</v>
      </c>
    </row>
    <row r="8682" spans="1:4">
      <c r="A8682" s="7">
        <f t="shared" si="542"/>
        <v>4337.5</v>
      </c>
      <c r="B8682" s="4">
        <f t="shared" si="545"/>
        <v>0.95982402784485887</v>
      </c>
      <c r="C8682" s="4">
        <f t="shared" si="543"/>
        <v>70.649550091417495</v>
      </c>
      <c r="D8682" s="34">
        <f t="shared" si="544"/>
        <v>0.53384663319880743</v>
      </c>
    </row>
    <row r="8683" spans="1:4">
      <c r="A8683" s="7">
        <f t="shared" si="542"/>
        <v>4338</v>
      </c>
      <c r="B8683" s="4">
        <f t="shared" si="545"/>
        <v>0.95997604259126401</v>
      </c>
      <c r="C8683" s="4">
        <f t="shared" si="543"/>
        <v>70.684840809424003</v>
      </c>
      <c r="D8683" s="34">
        <f t="shared" si="544"/>
        <v>0.53402872091726894</v>
      </c>
    </row>
    <row r="8684" spans="1:4">
      <c r="A8684" s="7">
        <f t="shared" si="542"/>
        <v>4338.5</v>
      </c>
      <c r="B8684" s="4">
        <f t="shared" si="545"/>
        <v>0.9601280691287708</v>
      </c>
      <c r="C8684" s="4">
        <f t="shared" si="543"/>
        <v>70.720148909741823</v>
      </c>
      <c r="D8684" s="34">
        <f t="shared" si="544"/>
        <v>0.53421087571993908</v>
      </c>
    </row>
    <row r="8685" spans="1:4">
      <c r="A8685" s="7">
        <f t="shared" si="542"/>
        <v>4339</v>
      </c>
      <c r="B8685" s="4">
        <f t="shared" si="545"/>
        <v>0.96028010745829273</v>
      </c>
      <c r="C8685" s="4">
        <f t="shared" si="543"/>
        <v>70.755474400932385</v>
      </c>
      <c r="D8685" s="34">
        <f t="shared" si="544"/>
        <v>0.53439309763240006</v>
      </c>
    </row>
    <row r="8686" spans="1:4">
      <c r="A8686" s="7">
        <f t="shared" si="542"/>
        <v>4339.5</v>
      </c>
      <c r="B8686" s="4">
        <f t="shared" si="545"/>
        <v>0.96043215758074485</v>
      </c>
      <c r="C8686" s="4">
        <f t="shared" si="543"/>
        <v>70.790817291561552</v>
      </c>
      <c r="D8686" s="34">
        <f t="shared" si="544"/>
        <v>0.53457538668024451</v>
      </c>
    </row>
    <row r="8687" spans="1:4">
      <c r="A8687" s="7">
        <f t="shared" si="542"/>
        <v>4340</v>
      </c>
      <c r="B8687" s="4">
        <f t="shared" si="545"/>
        <v>0.9605842194970422</v>
      </c>
      <c r="C8687" s="4">
        <f t="shared" si="543"/>
        <v>70.826177590199308</v>
      </c>
      <c r="D8687" s="34">
        <f t="shared" si="544"/>
        <v>0.53475774288907496</v>
      </c>
    </row>
    <row r="8688" spans="1:4">
      <c r="A8688" s="7">
        <f t="shared" si="542"/>
        <v>4340.5</v>
      </c>
      <c r="B8688" s="4">
        <f t="shared" si="545"/>
        <v>0.96073629320809939</v>
      </c>
      <c r="C8688" s="4">
        <f t="shared" si="543"/>
        <v>70.861555305419998</v>
      </c>
      <c r="D8688" s="34">
        <f t="shared" si="544"/>
        <v>0.53494016628450469</v>
      </c>
    </row>
    <row r="8689" spans="1:4">
      <c r="A8689" s="7">
        <f t="shared" si="542"/>
        <v>4341</v>
      </c>
      <c r="B8689" s="4">
        <f t="shared" si="545"/>
        <v>0.96088837871483102</v>
      </c>
      <c r="C8689" s="4">
        <f t="shared" si="543"/>
        <v>70.896950445802105</v>
      </c>
      <c r="D8689" s="34">
        <f t="shared" si="544"/>
        <v>0.53512265689215677</v>
      </c>
    </row>
    <row r="8690" spans="1:4">
      <c r="A8690" s="7">
        <f t="shared" si="542"/>
        <v>4341.5</v>
      </c>
      <c r="B8690" s="4">
        <f t="shared" si="545"/>
        <v>0.96104047601815235</v>
      </c>
      <c r="C8690" s="4">
        <f t="shared" si="543"/>
        <v>70.932363019928218</v>
      </c>
      <c r="D8690" s="34">
        <f t="shared" si="544"/>
        <v>0.53530521473766268</v>
      </c>
    </row>
    <row r="8691" spans="1:4">
      <c r="A8691" s="7">
        <f t="shared" si="542"/>
        <v>4342</v>
      </c>
      <c r="B8691" s="4">
        <f t="shared" si="545"/>
        <v>0.96119258511897865</v>
      </c>
      <c r="C8691" s="4">
        <f t="shared" si="543"/>
        <v>70.967793036385231</v>
      </c>
      <c r="D8691" s="34">
        <f t="shared" si="544"/>
        <v>0.5354878398466647</v>
      </c>
    </row>
    <row r="8692" spans="1:4">
      <c r="A8692" s="7">
        <f t="shared" si="542"/>
        <v>4342.5</v>
      </c>
      <c r="B8692" s="4">
        <f t="shared" si="545"/>
        <v>0.9613447060182243</v>
      </c>
      <c r="C8692" s="4">
        <f t="shared" si="543"/>
        <v>71.003240503764459</v>
      </c>
      <c r="D8692" s="34">
        <f t="shared" si="544"/>
        <v>0.53567053224481709</v>
      </c>
    </row>
    <row r="8693" spans="1:4">
      <c r="A8693" s="7">
        <f t="shared" si="542"/>
        <v>4343</v>
      </c>
      <c r="B8693" s="4">
        <f t="shared" si="545"/>
        <v>0.96149683871680458</v>
      </c>
      <c r="C8693" s="4">
        <f t="shared" si="543"/>
        <v>71.03870543066121</v>
      </c>
      <c r="D8693" s="34">
        <f t="shared" si="544"/>
        <v>0.53585329195778186</v>
      </c>
    </row>
    <row r="8694" spans="1:4">
      <c r="A8694" s="7">
        <f t="shared" si="542"/>
        <v>4343.5</v>
      </c>
      <c r="B8694" s="4">
        <f t="shared" si="545"/>
        <v>0.96164898321563519</v>
      </c>
      <c r="C8694" s="4">
        <f t="shared" si="543"/>
        <v>71.074187825675153</v>
      </c>
      <c r="D8694" s="34">
        <f t="shared" si="544"/>
        <v>0.5360361190112316</v>
      </c>
    </row>
    <row r="8695" spans="1:4">
      <c r="A8695" s="7">
        <f t="shared" si="542"/>
        <v>4344</v>
      </c>
      <c r="B8695" s="4">
        <f t="shared" si="545"/>
        <v>0.96180113951563118</v>
      </c>
      <c r="C8695" s="4">
        <f t="shared" si="543"/>
        <v>71.109687697410038</v>
      </c>
      <c r="D8695" s="34">
        <f t="shared" si="544"/>
        <v>0.53621901343084832</v>
      </c>
    </row>
    <row r="8696" spans="1:4">
      <c r="A8696" s="7">
        <f t="shared" si="542"/>
        <v>4344.5</v>
      </c>
      <c r="B8696" s="4">
        <f t="shared" si="545"/>
        <v>0.96195330761770759</v>
      </c>
      <c r="C8696" s="4">
        <f t="shared" si="543"/>
        <v>71.145205054473962</v>
      </c>
      <c r="D8696" s="34">
        <f t="shared" si="544"/>
        <v>0.5364019752423248</v>
      </c>
    </row>
    <row r="8697" spans="1:4">
      <c r="A8697" s="7">
        <f t="shared" ref="A8697:A8760" si="546">A8696+0.5</f>
        <v>4345</v>
      </c>
      <c r="B8697" s="4">
        <f t="shared" si="545"/>
        <v>0.96210548752278058</v>
      </c>
      <c r="C8697" s="4">
        <f t="shared" ref="C8697:C8760" si="547">(EXP($B$4*A8697*10^6))-1</f>
        <v>71.180739905479371</v>
      </c>
      <c r="D8697" s="34">
        <f t="shared" ref="D8697:D8760" si="548">(1/137.88)*(C8697/B8697)</f>
        <v>0.53658500447136448</v>
      </c>
    </row>
    <row r="8698" spans="1:4">
      <c r="A8698" s="7">
        <f t="shared" si="546"/>
        <v>4345.5</v>
      </c>
      <c r="B8698" s="4">
        <f t="shared" si="545"/>
        <v>0.96225767923176497</v>
      </c>
      <c r="C8698" s="4">
        <f t="shared" si="547"/>
        <v>71.216292259042831</v>
      </c>
      <c r="D8698" s="34">
        <f t="shared" si="548"/>
        <v>0.5367681011436799</v>
      </c>
    </row>
    <row r="8699" spans="1:4">
      <c r="A8699" s="7">
        <f t="shared" si="546"/>
        <v>4346</v>
      </c>
      <c r="B8699" s="4">
        <f t="shared" si="545"/>
        <v>0.96240988274557648</v>
      </c>
      <c r="C8699" s="4">
        <f t="shared" si="547"/>
        <v>71.25186212378506</v>
      </c>
      <c r="D8699" s="34">
        <f t="shared" si="548"/>
        <v>0.53695126528499293</v>
      </c>
    </row>
    <row r="8700" spans="1:4">
      <c r="A8700" s="7">
        <f t="shared" si="546"/>
        <v>4346.5</v>
      </c>
      <c r="B8700" s="4">
        <f t="shared" si="545"/>
        <v>0.96256209806513082</v>
      </c>
      <c r="C8700" s="4">
        <f t="shared" si="547"/>
        <v>71.287449508331122</v>
      </c>
      <c r="D8700" s="34">
        <f t="shared" si="548"/>
        <v>0.53713449692103654</v>
      </c>
    </row>
    <row r="8701" spans="1:4">
      <c r="A8701" s="7">
        <f t="shared" si="546"/>
        <v>4347</v>
      </c>
      <c r="B8701" s="4">
        <f t="shared" si="545"/>
        <v>0.96271432519134414</v>
      </c>
      <c r="C8701" s="4">
        <f t="shared" si="547"/>
        <v>71.323054421310431</v>
      </c>
      <c r="D8701" s="34">
        <f t="shared" si="548"/>
        <v>0.5373177960775537</v>
      </c>
    </row>
    <row r="8702" spans="1:4">
      <c r="A8702" s="7">
        <f t="shared" si="546"/>
        <v>4347.5</v>
      </c>
      <c r="B8702" s="4">
        <f t="shared" si="545"/>
        <v>0.9628665641251315</v>
      </c>
      <c r="C8702" s="4">
        <f t="shared" si="547"/>
        <v>71.358676871356508</v>
      </c>
      <c r="D8702" s="34">
        <f t="shared" si="548"/>
        <v>0.53750116278029736</v>
      </c>
    </row>
    <row r="8703" spans="1:4">
      <c r="A8703" s="7">
        <f t="shared" si="546"/>
        <v>4348</v>
      </c>
      <c r="B8703" s="4">
        <f t="shared" si="545"/>
        <v>0.96301881486740903</v>
      </c>
      <c r="C8703" s="4">
        <f t="shared" si="547"/>
        <v>71.394316867107236</v>
      </c>
      <c r="D8703" s="34">
        <f t="shared" si="548"/>
        <v>0.53768459705503058</v>
      </c>
    </row>
    <row r="8704" spans="1:4">
      <c r="A8704" s="7">
        <f t="shared" si="546"/>
        <v>4348.5</v>
      </c>
      <c r="B8704" s="4">
        <f t="shared" si="545"/>
        <v>0.96317107741909336</v>
      </c>
      <c r="C8704" s="4">
        <f t="shared" si="547"/>
        <v>71.429974417204477</v>
      </c>
      <c r="D8704" s="34">
        <f t="shared" si="548"/>
        <v>0.53786809892752452</v>
      </c>
    </row>
    <row r="8705" spans="1:4">
      <c r="A8705" s="7">
        <f t="shared" si="546"/>
        <v>4349</v>
      </c>
      <c r="B8705" s="4">
        <f t="shared" si="545"/>
        <v>0.96332335178109929</v>
      </c>
      <c r="C8705" s="4">
        <f t="shared" si="547"/>
        <v>71.465649530294769</v>
      </c>
      <c r="D8705" s="34">
        <f t="shared" si="548"/>
        <v>0.53805166842356389</v>
      </c>
    </row>
    <row r="8706" spans="1:4">
      <c r="A8706" s="7">
        <f t="shared" si="546"/>
        <v>4349.5</v>
      </c>
      <c r="B8706" s="4">
        <f t="shared" si="545"/>
        <v>0.96347563795434343</v>
      </c>
      <c r="C8706" s="4">
        <f t="shared" si="547"/>
        <v>71.501342215028629</v>
      </c>
      <c r="D8706" s="34">
        <f t="shared" si="548"/>
        <v>0.53823530556894117</v>
      </c>
    </row>
    <row r="8707" spans="1:4">
      <c r="A8707" s="7">
        <f t="shared" si="546"/>
        <v>4350</v>
      </c>
      <c r="B8707" s="4">
        <f t="shared" si="545"/>
        <v>0.96362793593974239</v>
      </c>
      <c r="C8707" s="4">
        <f t="shared" si="547"/>
        <v>71.537052480060908</v>
      </c>
      <c r="D8707" s="34">
        <f t="shared" si="548"/>
        <v>0.53841901038945883</v>
      </c>
    </row>
    <row r="8708" spans="1:4">
      <c r="A8708" s="7">
        <f t="shared" si="546"/>
        <v>4350.5</v>
      </c>
      <c r="B8708" s="4">
        <f t="shared" si="545"/>
        <v>0.96378024573821164</v>
      </c>
      <c r="C8708" s="4">
        <f t="shared" si="547"/>
        <v>71.572780334050776</v>
      </c>
      <c r="D8708" s="34">
        <f t="shared" si="548"/>
        <v>0.538602782910931</v>
      </c>
    </row>
    <row r="8709" spans="1:4">
      <c r="A8709" s="7">
        <f t="shared" si="546"/>
        <v>4351</v>
      </c>
      <c r="B8709" s="4">
        <f t="shared" si="545"/>
        <v>0.96393256735066779</v>
      </c>
      <c r="C8709" s="4">
        <f t="shared" si="547"/>
        <v>71.608525785661399</v>
      </c>
      <c r="D8709" s="34">
        <f t="shared" si="548"/>
        <v>0.53878662315917891</v>
      </c>
    </row>
    <row r="8710" spans="1:4">
      <c r="A8710" s="7">
        <f t="shared" si="546"/>
        <v>4351.5</v>
      </c>
      <c r="B8710" s="4">
        <f t="shared" si="545"/>
        <v>0.96408490077802744</v>
      </c>
      <c r="C8710" s="4">
        <f t="shared" si="547"/>
        <v>71.644288843560645</v>
      </c>
      <c r="D8710" s="34">
        <f t="shared" si="548"/>
        <v>0.53897053116003735</v>
      </c>
    </row>
    <row r="8711" spans="1:4">
      <c r="A8711" s="7">
        <f t="shared" si="546"/>
        <v>4352</v>
      </c>
      <c r="B8711" s="4">
        <f t="shared" si="545"/>
        <v>0.96423724602120675</v>
      </c>
      <c r="C8711" s="4">
        <f t="shared" si="547"/>
        <v>71.680069516420332</v>
      </c>
      <c r="D8711" s="34">
        <f t="shared" si="548"/>
        <v>0.53915450693934885</v>
      </c>
    </row>
    <row r="8712" spans="1:4">
      <c r="A8712" s="7">
        <f t="shared" si="546"/>
        <v>4352.5</v>
      </c>
      <c r="B8712" s="4">
        <f t="shared" si="545"/>
        <v>0.96438960308112187</v>
      </c>
      <c r="C8712" s="4">
        <f t="shared" si="547"/>
        <v>71.71586781291667</v>
      </c>
      <c r="D8712" s="34">
        <f t="shared" si="548"/>
        <v>0.53933855052296731</v>
      </c>
    </row>
    <row r="8713" spans="1:4">
      <c r="A8713" s="7">
        <f t="shared" si="546"/>
        <v>4353</v>
      </c>
      <c r="B8713" s="4">
        <f t="shared" si="545"/>
        <v>0.96454197195869007</v>
      </c>
      <c r="C8713" s="4">
        <f t="shared" si="547"/>
        <v>71.751683741730091</v>
      </c>
      <c r="D8713" s="34">
        <f t="shared" si="548"/>
        <v>0.53952266193675535</v>
      </c>
    </row>
    <row r="8714" spans="1:4">
      <c r="A8714" s="7">
        <f t="shared" si="546"/>
        <v>4353.5</v>
      </c>
      <c r="B8714" s="4">
        <f t="shared" ref="B8714:B8777" si="549">(EXP($B$3*A8714*10^6))-1</f>
        <v>0.9646943526548275</v>
      </c>
      <c r="C8714" s="4">
        <f t="shared" si="547"/>
        <v>71.787517311545329</v>
      </c>
      <c r="D8714" s="34">
        <f t="shared" si="548"/>
        <v>0.53970684120658685</v>
      </c>
    </row>
    <row r="8715" spans="1:4">
      <c r="A8715" s="7">
        <f t="shared" si="546"/>
        <v>4354</v>
      </c>
      <c r="B8715" s="4">
        <f t="shared" si="549"/>
        <v>0.96484674517045121</v>
      </c>
      <c r="C8715" s="4">
        <f t="shared" si="547"/>
        <v>71.823368531051415</v>
      </c>
      <c r="D8715" s="34">
        <f t="shared" si="548"/>
        <v>0.53989108835834532</v>
      </c>
    </row>
    <row r="8716" spans="1:4">
      <c r="A8716" s="7">
        <f t="shared" si="546"/>
        <v>4354.5</v>
      </c>
      <c r="B8716" s="4">
        <f t="shared" si="549"/>
        <v>0.96499914950647758</v>
      </c>
      <c r="C8716" s="4">
        <f t="shared" si="547"/>
        <v>71.859237408941624</v>
      </c>
      <c r="D8716" s="34">
        <f t="shared" si="548"/>
        <v>0.54007540341792437</v>
      </c>
    </row>
    <row r="8717" spans="1:4">
      <c r="A8717" s="7">
        <f t="shared" si="546"/>
        <v>4355</v>
      </c>
      <c r="B8717" s="4">
        <f t="shared" si="549"/>
        <v>0.9651515656638241</v>
      </c>
      <c r="C8717" s="4">
        <f t="shared" si="547"/>
        <v>71.895123953913512</v>
      </c>
      <c r="D8717" s="34">
        <f t="shared" si="548"/>
        <v>0.54025978641122752</v>
      </c>
    </row>
    <row r="8718" spans="1:4">
      <c r="A8718" s="7">
        <f t="shared" si="546"/>
        <v>4355.5</v>
      </c>
      <c r="B8718" s="4">
        <f t="shared" si="549"/>
        <v>0.96530399364340713</v>
      </c>
      <c r="C8718" s="4">
        <f t="shared" si="547"/>
        <v>71.931028174668967</v>
      </c>
      <c r="D8718" s="34">
        <f t="shared" si="548"/>
        <v>0.5404442373641688</v>
      </c>
    </row>
    <row r="8719" spans="1:4">
      <c r="A8719" s="7">
        <f t="shared" si="546"/>
        <v>4356</v>
      </c>
      <c r="B8719" s="4">
        <f t="shared" si="549"/>
        <v>0.96545643344614351</v>
      </c>
      <c r="C8719" s="4">
        <f t="shared" si="547"/>
        <v>71.966950079914099</v>
      </c>
      <c r="D8719" s="34">
        <f t="shared" si="548"/>
        <v>0.54062875630267226</v>
      </c>
    </row>
    <row r="8720" spans="1:4">
      <c r="A8720" s="7">
        <f t="shared" si="546"/>
        <v>4356.5</v>
      </c>
      <c r="B8720" s="4">
        <f t="shared" si="549"/>
        <v>0.96560888507295095</v>
      </c>
      <c r="C8720" s="4">
        <f t="shared" si="547"/>
        <v>72.002889678359367</v>
      </c>
      <c r="D8720" s="34">
        <f t="shared" si="548"/>
        <v>0.54081334325267161</v>
      </c>
    </row>
    <row r="8721" spans="1:4">
      <c r="A8721" s="7">
        <f t="shared" si="546"/>
        <v>4357</v>
      </c>
      <c r="B8721" s="4">
        <f t="shared" si="549"/>
        <v>0.96576134852474627</v>
      </c>
      <c r="C8721" s="4">
        <f t="shared" si="547"/>
        <v>72.038846978719462</v>
      </c>
      <c r="D8721" s="34">
        <f t="shared" si="548"/>
        <v>0.54099799824011119</v>
      </c>
    </row>
    <row r="8722" spans="1:4">
      <c r="A8722" s="7">
        <f t="shared" si="546"/>
        <v>4357.5</v>
      </c>
      <c r="B8722" s="4">
        <f t="shared" si="549"/>
        <v>0.9659138238024465</v>
      </c>
      <c r="C8722" s="4">
        <f t="shared" si="547"/>
        <v>72.074821989713413</v>
      </c>
      <c r="D8722" s="34">
        <f t="shared" si="548"/>
        <v>0.54118272129094513</v>
      </c>
    </row>
    <row r="8723" spans="1:4">
      <c r="A8723" s="7">
        <f t="shared" si="546"/>
        <v>4358</v>
      </c>
      <c r="B8723" s="4">
        <f t="shared" si="549"/>
        <v>0.96606631090696959</v>
      </c>
      <c r="C8723" s="4">
        <f t="shared" si="547"/>
        <v>72.110814720064525</v>
      </c>
      <c r="D8723" s="34">
        <f t="shared" si="548"/>
        <v>0.54136751243113757</v>
      </c>
    </row>
    <row r="8724" spans="1:4">
      <c r="A8724" s="7">
        <f t="shared" si="546"/>
        <v>4358.5</v>
      </c>
      <c r="B8724" s="4">
        <f t="shared" si="549"/>
        <v>0.96621880983923214</v>
      </c>
      <c r="C8724" s="4">
        <f t="shared" si="547"/>
        <v>72.146825178500393</v>
      </c>
      <c r="D8724" s="34">
        <f t="shared" si="548"/>
        <v>0.54155237168666348</v>
      </c>
    </row>
    <row r="8725" spans="1:4">
      <c r="A8725" s="7">
        <f t="shared" si="546"/>
        <v>4359</v>
      </c>
      <c r="B8725" s="4">
        <f t="shared" si="549"/>
        <v>0.96637132060015141</v>
      </c>
      <c r="C8725" s="4">
        <f t="shared" si="547"/>
        <v>72.18285337375292</v>
      </c>
      <c r="D8725" s="34">
        <f t="shared" si="548"/>
        <v>0.54173729908350732</v>
      </c>
    </row>
    <row r="8726" spans="1:4">
      <c r="A8726" s="7">
        <f t="shared" si="546"/>
        <v>4359.5</v>
      </c>
      <c r="B8726" s="4">
        <f t="shared" si="549"/>
        <v>0.96652384319064577</v>
      </c>
      <c r="C8726" s="4">
        <f t="shared" si="547"/>
        <v>72.218899314558243</v>
      </c>
      <c r="D8726" s="34">
        <f t="shared" si="548"/>
        <v>0.54192229464766295</v>
      </c>
    </row>
    <row r="8727" spans="1:4">
      <c r="A8727" s="7">
        <f t="shared" si="546"/>
        <v>4360</v>
      </c>
      <c r="B8727" s="4">
        <f t="shared" si="549"/>
        <v>0.9666763776116325</v>
      </c>
      <c r="C8727" s="4">
        <f t="shared" si="547"/>
        <v>72.254963009657089</v>
      </c>
      <c r="D8727" s="34">
        <f t="shared" si="548"/>
        <v>0.54210735840513702</v>
      </c>
    </row>
    <row r="8728" spans="1:4">
      <c r="A8728" s="7">
        <f t="shared" si="546"/>
        <v>4360.5</v>
      </c>
      <c r="B8728" s="4">
        <f t="shared" si="549"/>
        <v>0.96682892386402886</v>
      </c>
      <c r="C8728" s="4">
        <f t="shared" si="547"/>
        <v>72.291044467794038</v>
      </c>
      <c r="D8728" s="34">
        <f t="shared" si="548"/>
        <v>0.54229249038194294</v>
      </c>
    </row>
    <row r="8729" spans="1:4">
      <c r="A8729" s="7">
        <f t="shared" si="546"/>
        <v>4361</v>
      </c>
      <c r="B8729" s="4">
        <f t="shared" si="549"/>
        <v>0.96698148194875255</v>
      </c>
      <c r="C8729" s="4">
        <f t="shared" si="547"/>
        <v>72.327143697718284</v>
      </c>
      <c r="D8729" s="34">
        <f t="shared" si="548"/>
        <v>0.54247769060410655</v>
      </c>
    </row>
    <row r="8730" spans="1:4">
      <c r="A8730" s="7">
        <f t="shared" si="546"/>
        <v>4361.5</v>
      </c>
      <c r="B8730" s="4">
        <f t="shared" si="549"/>
        <v>0.96713405186672219</v>
      </c>
      <c r="C8730" s="4">
        <f t="shared" si="547"/>
        <v>72.363260708183262</v>
      </c>
      <c r="D8730" s="34">
        <f t="shared" si="548"/>
        <v>0.5426629590976626</v>
      </c>
    </row>
    <row r="8731" spans="1:4">
      <c r="A8731" s="7">
        <f t="shared" si="546"/>
        <v>4362</v>
      </c>
      <c r="B8731" s="4">
        <f t="shared" si="549"/>
        <v>0.96728663361885459</v>
      </c>
      <c r="C8731" s="4">
        <f t="shared" si="547"/>
        <v>72.399395507946636</v>
      </c>
      <c r="D8731" s="34">
        <f t="shared" si="548"/>
        <v>0.54284829588865668</v>
      </c>
    </row>
    <row r="8732" spans="1:4">
      <c r="A8732" s="7">
        <f t="shared" si="546"/>
        <v>4362.5</v>
      </c>
      <c r="B8732" s="4">
        <f t="shared" si="549"/>
        <v>0.96743922720606812</v>
      </c>
      <c r="C8732" s="4">
        <f t="shared" si="547"/>
        <v>72.435548105770664</v>
      </c>
      <c r="D8732" s="34">
        <f t="shared" si="548"/>
        <v>0.54303370100314552</v>
      </c>
    </row>
    <row r="8733" spans="1:4">
      <c r="A8733" s="7">
        <f t="shared" si="546"/>
        <v>4363</v>
      </c>
      <c r="B8733" s="4">
        <f t="shared" si="549"/>
        <v>0.96759183262928072</v>
      </c>
      <c r="C8733" s="4">
        <f t="shared" si="547"/>
        <v>72.471718510421525</v>
      </c>
      <c r="D8733" s="34">
        <f t="shared" si="548"/>
        <v>0.54321917446719348</v>
      </c>
    </row>
    <row r="8734" spans="1:4">
      <c r="A8734" s="7">
        <f t="shared" si="546"/>
        <v>4363.5</v>
      </c>
      <c r="B8734" s="4">
        <f t="shared" si="549"/>
        <v>0.96774444988941077</v>
      </c>
      <c r="C8734" s="4">
        <f t="shared" si="547"/>
        <v>72.507906730669944</v>
      </c>
      <c r="D8734" s="34">
        <f t="shared" si="548"/>
        <v>0.54340471630687648</v>
      </c>
    </row>
    <row r="8735" spans="1:4">
      <c r="A8735" s="7">
        <f t="shared" si="546"/>
        <v>4364</v>
      </c>
      <c r="B8735" s="4">
        <f t="shared" si="549"/>
        <v>0.96789707898737576</v>
      </c>
      <c r="C8735" s="4">
        <f t="shared" si="547"/>
        <v>72.544112775290884</v>
      </c>
      <c r="D8735" s="34">
        <f t="shared" si="548"/>
        <v>0.54359032654828088</v>
      </c>
    </row>
    <row r="8736" spans="1:4">
      <c r="A8736" s="7">
        <f t="shared" si="546"/>
        <v>4364.5</v>
      </c>
      <c r="B8736" s="4">
        <f t="shared" si="549"/>
        <v>0.96804971992409494</v>
      </c>
      <c r="C8736" s="4">
        <f t="shared" si="547"/>
        <v>72.580336653063782</v>
      </c>
      <c r="D8736" s="34">
        <f t="shared" si="548"/>
        <v>0.5437760052175028</v>
      </c>
    </row>
    <row r="8737" spans="1:4">
      <c r="A8737" s="7">
        <f t="shared" si="546"/>
        <v>4365</v>
      </c>
      <c r="B8737" s="4">
        <f t="shared" si="549"/>
        <v>0.96820237270048537</v>
      </c>
      <c r="C8737" s="4">
        <f t="shared" si="547"/>
        <v>72.616578372772324</v>
      </c>
      <c r="D8737" s="34">
        <f t="shared" si="548"/>
        <v>0.54396175234064981</v>
      </c>
    </row>
    <row r="8738" spans="1:4">
      <c r="A8738" s="7">
        <f t="shared" si="546"/>
        <v>4365.5</v>
      </c>
      <c r="B8738" s="4">
        <f t="shared" si="549"/>
        <v>0.96835503731746608</v>
      </c>
      <c r="C8738" s="4">
        <f t="shared" si="547"/>
        <v>72.652837943204332</v>
      </c>
      <c r="D8738" s="34">
        <f t="shared" si="548"/>
        <v>0.5441475679438369</v>
      </c>
    </row>
    <row r="8739" spans="1:4">
      <c r="A8739" s="7">
        <f t="shared" si="546"/>
        <v>4366</v>
      </c>
      <c r="B8739" s="4">
        <f t="shared" si="549"/>
        <v>0.96850771377595524</v>
      </c>
      <c r="C8739" s="4">
        <f t="shared" si="547"/>
        <v>72.68911537315212</v>
      </c>
      <c r="D8739" s="34">
        <f t="shared" si="548"/>
        <v>0.54433345205319084</v>
      </c>
    </row>
    <row r="8740" spans="1:4">
      <c r="A8740" s="7">
        <f t="shared" si="546"/>
        <v>4366.5</v>
      </c>
      <c r="B8740" s="4">
        <f t="shared" si="549"/>
        <v>0.96866040207687165</v>
      </c>
      <c r="C8740" s="4">
        <f t="shared" si="547"/>
        <v>72.725410671412448</v>
      </c>
      <c r="D8740" s="34">
        <f t="shared" si="548"/>
        <v>0.5445194046948495</v>
      </c>
    </row>
    <row r="8741" spans="1:4">
      <c r="A8741" s="7">
        <f t="shared" si="546"/>
        <v>4367</v>
      </c>
      <c r="B8741" s="4">
        <f t="shared" si="549"/>
        <v>0.9688131022211337</v>
      </c>
      <c r="C8741" s="4">
        <f t="shared" si="547"/>
        <v>72.761723846786239</v>
      </c>
      <c r="D8741" s="34">
        <f t="shared" si="548"/>
        <v>0.54470542589495963</v>
      </c>
    </row>
    <row r="8742" spans="1:4">
      <c r="A8742" s="7">
        <f t="shared" si="546"/>
        <v>4367.5</v>
      </c>
      <c r="B8742" s="4">
        <f t="shared" si="549"/>
        <v>0.96896581420965977</v>
      </c>
      <c r="C8742" s="4">
        <f t="shared" si="547"/>
        <v>72.798054908078853</v>
      </c>
      <c r="D8742" s="34">
        <f t="shared" si="548"/>
        <v>0.54489151567967919</v>
      </c>
    </row>
    <row r="8743" spans="1:4">
      <c r="A8743" s="7">
        <f t="shared" si="546"/>
        <v>4368</v>
      </c>
      <c r="B8743" s="4">
        <f t="shared" si="549"/>
        <v>0.96911853804336934</v>
      </c>
      <c r="C8743" s="4">
        <f t="shared" si="547"/>
        <v>72.834403864099798</v>
      </c>
      <c r="D8743" s="34">
        <f t="shared" si="548"/>
        <v>0.54507767407517405</v>
      </c>
    </row>
    <row r="8744" spans="1:4">
      <c r="A8744" s="7">
        <f t="shared" si="546"/>
        <v>4368.5</v>
      </c>
      <c r="B8744" s="4">
        <f t="shared" si="549"/>
        <v>0.96927127372318034</v>
      </c>
      <c r="C8744" s="4">
        <f t="shared" si="547"/>
        <v>72.870770723663057</v>
      </c>
      <c r="D8744" s="34">
        <f t="shared" si="548"/>
        <v>0.54526390110762268</v>
      </c>
    </row>
    <row r="8745" spans="1:4">
      <c r="A8745" s="7">
        <f t="shared" si="546"/>
        <v>4369</v>
      </c>
      <c r="B8745" s="4">
        <f t="shared" si="549"/>
        <v>0.96942402125001181</v>
      </c>
      <c r="C8745" s="4">
        <f t="shared" si="547"/>
        <v>72.907155495587091</v>
      </c>
      <c r="D8745" s="34">
        <f t="shared" si="548"/>
        <v>0.54545019680321372</v>
      </c>
    </row>
    <row r="8746" spans="1:4">
      <c r="A8746" s="7">
        <f t="shared" si="546"/>
        <v>4369.5</v>
      </c>
      <c r="B8746" s="4">
        <f t="shared" si="549"/>
        <v>0.96957678062478303</v>
      </c>
      <c r="C8746" s="4">
        <f t="shared" si="547"/>
        <v>72.943558188694567</v>
      </c>
      <c r="D8746" s="34">
        <f t="shared" si="548"/>
        <v>0.54563656118814519</v>
      </c>
    </row>
    <row r="8747" spans="1:4">
      <c r="A8747" s="7">
        <f t="shared" si="546"/>
        <v>4370</v>
      </c>
      <c r="B8747" s="4">
        <f t="shared" si="549"/>
        <v>0.96972955184841259</v>
      </c>
      <c r="C8747" s="4">
        <f t="shared" si="547"/>
        <v>72.979978811812359</v>
      </c>
      <c r="D8747" s="34">
        <f t="shared" si="548"/>
        <v>0.54582299428862435</v>
      </c>
    </row>
    <row r="8748" spans="1:4">
      <c r="A8748" s="7">
        <f t="shared" si="546"/>
        <v>4370.5</v>
      </c>
      <c r="B8748" s="4">
        <f t="shared" si="549"/>
        <v>0.96988233492181974</v>
      </c>
      <c r="C8748" s="4">
        <f t="shared" si="547"/>
        <v>73.01641737377183</v>
      </c>
      <c r="D8748" s="34">
        <f t="shared" si="548"/>
        <v>0.54600949613087013</v>
      </c>
    </row>
    <row r="8749" spans="1:4">
      <c r="A8749" s="7">
        <f t="shared" si="546"/>
        <v>4371</v>
      </c>
      <c r="B8749" s="4">
        <f t="shared" si="549"/>
        <v>0.97003512984592377</v>
      </c>
      <c r="C8749" s="4">
        <f t="shared" si="547"/>
        <v>73.052873883408822</v>
      </c>
      <c r="D8749" s="34">
        <f t="shared" si="548"/>
        <v>0.54619606674111187</v>
      </c>
    </row>
    <row r="8750" spans="1:4">
      <c r="A8750" s="7">
        <f t="shared" si="546"/>
        <v>4371.5</v>
      </c>
      <c r="B8750" s="4">
        <f t="shared" si="549"/>
        <v>0.97018793662164371</v>
      </c>
      <c r="C8750" s="4">
        <f t="shared" si="547"/>
        <v>73.089348349563323</v>
      </c>
      <c r="D8750" s="34">
        <f t="shared" si="548"/>
        <v>0.54638270614558826</v>
      </c>
    </row>
    <row r="8751" spans="1:4">
      <c r="A8751" s="7">
        <f t="shared" si="546"/>
        <v>4372</v>
      </c>
      <c r="B8751" s="4">
        <f t="shared" si="549"/>
        <v>0.97034075524989882</v>
      </c>
      <c r="C8751" s="4">
        <f t="shared" si="547"/>
        <v>73.125840781079816</v>
      </c>
      <c r="D8751" s="34">
        <f t="shared" si="548"/>
        <v>0.54656941437054896</v>
      </c>
    </row>
    <row r="8752" spans="1:4">
      <c r="A8752" s="7">
        <f t="shared" si="546"/>
        <v>4372.5</v>
      </c>
      <c r="B8752" s="4">
        <f t="shared" si="549"/>
        <v>0.97049358573160815</v>
      </c>
      <c r="C8752" s="4">
        <f t="shared" si="547"/>
        <v>73.162351186806887</v>
      </c>
      <c r="D8752" s="34">
        <f t="shared" si="548"/>
        <v>0.54675619144225207</v>
      </c>
    </row>
    <row r="8753" spans="1:4">
      <c r="A8753" s="7">
        <f t="shared" si="546"/>
        <v>4373</v>
      </c>
      <c r="B8753" s="4">
        <f t="shared" si="549"/>
        <v>0.97064642806769164</v>
      </c>
      <c r="C8753" s="4">
        <f t="shared" si="547"/>
        <v>73.198879575597857</v>
      </c>
      <c r="D8753" s="34">
        <f t="shared" si="548"/>
        <v>0.5469430373869687</v>
      </c>
    </row>
    <row r="8754" spans="1:4">
      <c r="A8754" s="7">
        <f t="shared" si="546"/>
        <v>4373.5</v>
      </c>
      <c r="B8754" s="4">
        <f t="shared" si="549"/>
        <v>0.97079928225906875</v>
      </c>
      <c r="C8754" s="4">
        <f t="shared" si="547"/>
        <v>73.235425956310138</v>
      </c>
      <c r="D8754" s="34">
        <f t="shared" si="548"/>
        <v>0.54712995223097793</v>
      </c>
    </row>
    <row r="8755" spans="1:4">
      <c r="A8755" s="7">
        <f t="shared" si="546"/>
        <v>4374</v>
      </c>
      <c r="B8755" s="4">
        <f t="shared" si="549"/>
        <v>0.97095214830665855</v>
      </c>
      <c r="C8755" s="4">
        <f t="shared" si="547"/>
        <v>73.271990337805605</v>
      </c>
      <c r="D8755" s="34">
        <f t="shared" si="548"/>
        <v>0.54731693600057063</v>
      </c>
    </row>
    <row r="8756" spans="1:4">
      <c r="A8756" s="7">
        <f t="shared" si="546"/>
        <v>4374.5</v>
      </c>
      <c r="B8756" s="4">
        <f t="shared" si="549"/>
        <v>0.97110502621138139</v>
      </c>
      <c r="C8756" s="4">
        <f t="shared" si="547"/>
        <v>73.308572728950537</v>
      </c>
      <c r="D8756" s="34">
        <f t="shared" si="548"/>
        <v>0.54750398872204697</v>
      </c>
    </row>
    <row r="8757" spans="1:4">
      <c r="A8757" s="7">
        <f t="shared" si="546"/>
        <v>4375</v>
      </c>
      <c r="B8757" s="4">
        <f t="shared" si="549"/>
        <v>0.97125791597415634</v>
      </c>
      <c r="C8757" s="4">
        <f t="shared" si="547"/>
        <v>73.345173138615309</v>
      </c>
      <c r="D8757" s="34">
        <f t="shared" si="548"/>
        <v>0.54769111042171681</v>
      </c>
    </row>
    <row r="8758" spans="1:4">
      <c r="A8758" s="7">
        <f t="shared" si="546"/>
        <v>4375.5</v>
      </c>
      <c r="B8758" s="4">
        <f t="shared" si="549"/>
        <v>0.97141081759590331</v>
      </c>
      <c r="C8758" s="4">
        <f t="shared" si="547"/>
        <v>73.381791575675081</v>
      </c>
      <c r="D8758" s="34">
        <f t="shared" si="548"/>
        <v>0.54787830112590208</v>
      </c>
    </row>
    <row r="8759" spans="1:4">
      <c r="A8759" s="7">
        <f t="shared" si="546"/>
        <v>4376</v>
      </c>
      <c r="B8759" s="4">
        <f t="shared" si="549"/>
        <v>0.97156373107754246</v>
      </c>
      <c r="C8759" s="4">
        <f t="shared" si="547"/>
        <v>73.418428049009123</v>
      </c>
      <c r="D8759" s="34">
        <f t="shared" si="548"/>
        <v>0.54806556086093372</v>
      </c>
    </row>
    <row r="8760" spans="1:4">
      <c r="A8760" s="7">
        <f t="shared" si="546"/>
        <v>4376.5</v>
      </c>
      <c r="B8760" s="4">
        <f t="shared" si="549"/>
        <v>0.9717166564199935</v>
      </c>
      <c r="C8760" s="4">
        <f t="shared" si="547"/>
        <v>73.455082567501108</v>
      </c>
      <c r="D8760" s="34">
        <f t="shared" si="548"/>
        <v>0.548252889653153</v>
      </c>
    </row>
    <row r="8761" spans="1:4">
      <c r="A8761" s="7">
        <f t="shared" ref="A8761:A8824" si="550">A8760+0.5</f>
        <v>4377</v>
      </c>
      <c r="B8761" s="4">
        <f t="shared" si="549"/>
        <v>0.97186959362417613</v>
      </c>
      <c r="C8761" s="4">
        <f t="shared" ref="C8761:C8824" si="551">(EXP($B$4*A8761*10^6))-1</f>
        <v>73.491755140039146</v>
      </c>
      <c r="D8761" s="34">
        <f t="shared" ref="D8761:D8824" si="552">(1/137.88)*(C8761/B8761)</f>
        <v>0.54844028752891194</v>
      </c>
    </row>
    <row r="8762" spans="1:4">
      <c r="A8762" s="7">
        <f t="shared" si="550"/>
        <v>4377.5</v>
      </c>
      <c r="B8762" s="4">
        <f t="shared" si="549"/>
        <v>0.97202254269101118</v>
      </c>
      <c r="C8762" s="4">
        <f t="shared" si="551"/>
        <v>73.528445775515664</v>
      </c>
      <c r="D8762" s="34">
        <f t="shared" si="552"/>
        <v>0.54862775451457202</v>
      </c>
    </row>
    <row r="8763" spans="1:4">
      <c r="A8763" s="7">
        <f t="shared" si="550"/>
        <v>4378</v>
      </c>
      <c r="B8763" s="4">
        <f t="shared" si="549"/>
        <v>0.97217550362141814</v>
      </c>
      <c r="C8763" s="4">
        <f t="shared" si="551"/>
        <v>73.565154482827509</v>
      </c>
      <c r="D8763" s="34">
        <f t="shared" si="552"/>
        <v>0.54881529063650603</v>
      </c>
    </row>
    <row r="8764" spans="1:4">
      <c r="A8764" s="7">
        <f t="shared" si="550"/>
        <v>4378.5</v>
      </c>
      <c r="B8764" s="4">
        <f t="shared" si="549"/>
        <v>0.97232847641631737</v>
      </c>
      <c r="C8764" s="4">
        <f t="shared" si="551"/>
        <v>73.601881270875879</v>
      </c>
      <c r="D8764" s="34">
        <f t="shared" si="552"/>
        <v>0.5490028959210963</v>
      </c>
    </row>
    <row r="8765" spans="1:4">
      <c r="A8765" s="7">
        <f t="shared" si="550"/>
        <v>4379</v>
      </c>
      <c r="B8765" s="4">
        <f t="shared" si="549"/>
        <v>0.97248146107662881</v>
      </c>
      <c r="C8765" s="4">
        <f t="shared" si="551"/>
        <v>73.638626148566402</v>
      </c>
      <c r="D8765" s="34">
        <f t="shared" si="552"/>
        <v>0.54919057039473596</v>
      </c>
    </row>
    <row r="8766" spans="1:4">
      <c r="A8766" s="7">
        <f t="shared" si="550"/>
        <v>4379.5</v>
      </c>
      <c r="B8766" s="4">
        <f t="shared" si="549"/>
        <v>0.97263445760327349</v>
      </c>
      <c r="C8766" s="4">
        <f t="shared" si="551"/>
        <v>73.67538912480903</v>
      </c>
      <c r="D8766" s="34">
        <f t="shared" si="552"/>
        <v>0.54937831408382765</v>
      </c>
    </row>
    <row r="8767" spans="1:4">
      <c r="A8767" s="7">
        <f t="shared" si="550"/>
        <v>4380</v>
      </c>
      <c r="B8767" s="4">
        <f t="shared" si="549"/>
        <v>0.97278746599717136</v>
      </c>
      <c r="C8767" s="4">
        <f t="shared" si="551"/>
        <v>73.71217020851816</v>
      </c>
      <c r="D8767" s="34">
        <f t="shared" si="552"/>
        <v>0.54956612701478513</v>
      </c>
    </row>
    <row r="8768" spans="1:4">
      <c r="A8768" s="7">
        <f t="shared" si="550"/>
        <v>4380.5</v>
      </c>
      <c r="B8768" s="4">
        <f t="shared" si="549"/>
        <v>0.97294048625924301</v>
      </c>
      <c r="C8768" s="4">
        <f t="shared" si="551"/>
        <v>73.748969408612538</v>
      </c>
      <c r="D8768" s="34">
        <f t="shared" si="552"/>
        <v>0.54975400921403195</v>
      </c>
    </row>
    <row r="8769" spans="1:4">
      <c r="A8769" s="7">
        <f t="shared" si="550"/>
        <v>4381</v>
      </c>
      <c r="B8769" s="4">
        <f t="shared" si="549"/>
        <v>0.97309351839040925</v>
      </c>
      <c r="C8769" s="4">
        <f t="shared" si="551"/>
        <v>73.785786734015346</v>
      </c>
      <c r="D8769" s="34">
        <f t="shared" si="552"/>
        <v>0.54994196070800216</v>
      </c>
    </row>
    <row r="8770" spans="1:4">
      <c r="A8770" s="7">
        <f t="shared" si="550"/>
        <v>4381.5</v>
      </c>
      <c r="B8770" s="4">
        <f t="shared" si="549"/>
        <v>0.97324656239159046</v>
      </c>
      <c r="C8770" s="4">
        <f t="shared" si="551"/>
        <v>73.822622193654126</v>
      </c>
      <c r="D8770" s="34">
        <f t="shared" si="552"/>
        <v>0.55012998152313997</v>
      </c>
    </row>
    <row r="8771" spans="1:4">
      <c r="A8771" s="7">
        <f t="shared" si="550"/>
        <v>4382</v>
      </c>
      <c r="B8771" s="4">
        <f t="shared" si="549"/>
        <v>0.97339961826370702</v>
      </c>
      <c r="C8771" s="4">
        <f t="shared" si="551"/>
        <v>73.859475796460828</v>
      </c>
      <c r="D8771" s="34">
        <f t="shared" si="552"/>
        <v>0.55031807168590052</v>
      </c>
    </row>
    <row r="8772" spans="1:4">
      <c r="A8772" s="7">
        <f t="shared" si="550"/>
        <v>4382.5</v>
      </c>
      <c r="B8772" s="4">
        <f t="shared" si="549"/>
        <v>0.97355268600768041</v>
      </c>
      <c r="C8772" s="4">
        <f t="shared" si="551"/>
        <v>73.89634755137179</v>
      </c>
      <c r="D8772" s="34">
        <f t="shared" si="552"/>
        <v>0.55050623122274822</v>
      </c>
    </row>
    <row r="8773" spans="1:4">
      <c r="A8773" s="7">
        <f t="shared" si="550"/>
        <v>4383</v>
      </c>
      <c r="B8773" s="4">
        <f t="shared" si="549"/>
        <v>0.97370576562443101</v>
      </c>
      <c r="C8773" s="4">
        <f t="shared" si="551"/>
        <v>73.933237467327771</v>
      </c>
      <c r="D8773" s="34">
        <f t="shared" si="552"/>
        <v>0.55069446016015844</v>
      </c>
    </row>
    <row r="8774" spans="1:4">
      <c r="A8774" s="7">
        <f t="shared" si="550"/>
        <v>4383.5</v>
      </c>
      <c r="B8774" s="4">
        <f t="shared" si="549"/>
        <v>0.97385885711487985</v>
      </c>
      <c r="C8774" s="4">
        <f t="shared" si="551"/>
        <v>73.970145553273881</v>
      </c>
      <c r="D8774" s="34">
        <f t="shared" si="552"/>
        <v>0.55088275852461666</v>
      </c>
    </row>
    <row r="8775" spans="1:4">
      <c r="A8775" s="7">
        <f t="shared" si="550"/>
        <v>4384</v>
      </c>
      <c r="B8775" s="4">
        <f t="shared" si="549"/>
        <v>0.97401196047994798</v>
      </c>
      <c r="C8775" s="4">
        <f t="shared" si="551"/>
        <v>74.007071818159844</v>
      </c>
      <c r="D8775" s="34">
        <f t="shared" si="552"/>
        <v>0.55107112634261968</v>
      </c>
    </row>
    <row r="8776" spans="1:4">
      <c r="A8776" s="7">
        <f t="shared" si="550"/>
        <v>4384.5</v>
      </c>
      <c r="B8776" s="4">
        <f t="shared" si="549"/>
        <v>0.97416507572055644</v>
      </c>
      <c r="C8776" s="4">
        <f t="shared" si="551"/>
        <v>74.044016270939451</v>
      </c>
      <c r="D8776" s="34">
        <f t="shared" si="552"/>
        <v>0.55125956364067252</v>
      </c>
    </row>
    <row r="8777" spans="1:4">
      <c r="A8777" s="7">
        <f t="shared" si="550"/>
        <v>4385</v>
      </c>
      <c r="B8777" s="4">
        <f t="shared" si="549"/>
        <v>0.97431820283762627</v>
      </c>
      <c r="C8777" s="4">
        <f t="shared" si="551"/>
        <v>74.080978920571141</v>
      </c>
      <c r="D8777" s="34">
        <f t="shared" si="552"/>
        <v>0.55144807044529232</v>
      </c>
    </row>
    <row r="8778" spans="1:4">
      <c r="A8778" s="7">
        <f t="shared" si="550"/>
        <v>4385.5</v>
      </c>
      <c r="B8778" s="4">
        <f t="shared" ref="B8778:B8841" si="553">(EXP($B$3*A8778*10^6))-1</f>
        <v>0.97447134183207851</v>
      </c>
      <c r="C8778" s="4">
        <f t="shared" si="551"/>
        <v>74.117959776017713</v>
      </c>
      <c r="D8778" s="34">
        <f t="shared" si="552"/>
        <v>0.55163664678300617</v>
      </c>
    </row>
    <row r="8779" spans="1:4">
      <c r="A8779" s="7">
        <f t="shared" si="550"/>
        <v>4386</v>
      </c>
      <c r="B8779" s="4">
        <f t="shared" si="553"/>
        <v>0.97462449270483487</v>
      </c>
      <c r="C8779" s="4">
        <f t="shared" si="551"/>
        <v>74.154958846246302</v>
      </c>
      <c r="D8779" s="34">
        <f t="shared" si="552"/>
        <v>0.55182529268035041</v>
      </c>
    </row>
    <row r="8780" spans="1:4">
      <c r="A8780" s="7">
        <f t="shared" si="550"/>
        <v>4386.5</v>
      </c>
      <c r="B8780" s="4">
        <f t="shared" si="553"/>
        <v>0.97477765545681661</v>
      </c>
      <c r="C8780" s="4">
        <f t="shared" si="551"/>
        <v>74.191976140228718</v>
      </c>
      <c r="D8780" s="34">
        <f t="shared" si="552"/>
        <v>0.55201400816387436</v>
      </c>
    </row>
    <row r="8781" spans="1:4">
      <c r="A8781" s="7">
        <f t="shared" si="550"/>
        <v>4387</v>
      </c>
      <c r="B8781" s="4">
        <f t="shared" si="553"/>
        <v>0.97493083008894477</v>
      </c>
      <c r="C8781" s="4">
        <f t="shared" si="551"/>
        <v>74.229011666940821</v>
      </c>
      <c r="D8781" s="34">
        <f t="shared" si="552"/>
        <v>0.55220279326013444</v>
      </c>
    </row>
    <row r="8782" spans="1:4">
      <c r="A8782" s="7">
        <f t="shared" si="550"/>
        <v>4387.5</v>
      </c>
      <c r="B8782" s="4">
        <f t="shared" si="553"/>
        <v>0.9750840166021415</v>
      </c>
      <c r="C8782" s="4">
        <f t="shared" si="551"/>
        <v>74.266065435363132</v>
      </c>
      <c r="D8782" s="34">
        <f t="shared" si="552"/>
        <v>0.5523916479956994</v>
      </c>
    </row>
    <row r="8783" spans="1:4">
      <c r="A8783" s="7">
        <f t="shared" si="550"/>
        <v>4388</v>
      </c>
      <c r="B8783" s="4">
        <f t="shared" si="553"/>
        <v>0.97523721499732763</v>
      </c>
      <c r="C8783" s="4">
        <f t="shared" si="551"/>
        <v>74.303137454480478</v>
      </c>
      <c r="D8783" s="34">
        <f t="shared" si="552"/>
        <v>0.55258057239714753</v>
      </c>
    </row>
    <row r="8784" spans="1:4">
      <c r="A8784" s="7">
        <f t="shared" si="550"/>
        <v>4388.5</v>
      </c>
      <c r="B8784" s="4">
        <f t="shared" si="553"/>
        <v>0.97539042527542485</v>
      </c>
      <c r="C8784" s="4">
        <f t="shared" si="551"/>
        <v>74.340227733282291</v>
      </c>
      <c r="D8784" s="34">
        <f t="shared" si="552"/>
        <v>0.55276956649106901</v>
      </c>
    </row>
    <row r="8785" spans="1:4">
      <c r="A8785" s="7">
        <f t="shared" si="550"/>
        <v>4389</v>
      </c>
      <c r="B8785" s="4">
        <f t="shared" si="553"/>
        <v>0.97554364743735555</v>
      </c>
      <c r="C8785" s="4">
        <f t="shared" si="551"/>
        <v>74.377336280762322</v>
      </c>
      <c r="D8785" s="34">
        <f t="shared" si="552"/>
        <v>0.55295863030406278</v>
      </c>
    </row>
    <row r="8786" spans="1:4">
      <c r="A8786" s="7">
        <f t="shared" si="550"/>
        <v>4389.5</v>
      </c>
      <c r="B8786" s="4">
        <f t="shared" si="553"/>
        <v>0.97569688148404099</v>
      </c>
      <c r="C8786" s="4">
        <f t="shared" si="551"/>
        <v>74.4144631059186</v>
      </c>
      <c r="D8786" s="34">
        <f t="shared" si="552"/>
        <v>0.55314776386273801</v>
      </c>
    </row>
    <row r="8787" spans="1:4">
      <c r="A8787" s="7">
        <f t="shared" si="550"/>
        <v>4390</v>
      </c>
      <c r="B8787" s="4">
        <f t="shared" si="553"/>
        <v>0.97585012741640309</v>
      </c>
      <c r="C8787" s="4">
        <f t="shared" si="551"/>
        <v>74.451608217753716</v>
      </c>
      <c r="D8787" s="34">
        <f t="shared" si="552"/>
        <v>0.5533369671937145</v>
      </c>
    </row>
    <row r="8788" spans="1:4">
      <c r="A8788" s="7">
        <f t="shared" si="550"/>
        <v>4390.5</v>
      </c>
      <c r="B8788" s="4">
        <f t="shared" si="553"/>
        <v>0.97600338523536379</v>
      </c>
      <c r="C8788" s="4">
        <f t="shared" si="551"/>
        <v>74.488771625274865</v>
      </c>
      <c r="D8788" s="34">
        <f t="shared" si="552"/>
        <v>0.55352624032362396</v>
      </c>
    </row>
    <row r="8789" spans="1:4">
      <c r="A8789" s="7">
        <f t="shared" si="550"/>
        <v>4391</v>
      </c>
      <c r="B8789" s="4">
        <f t="shared" si="553"/>
        <v>0.97615665494184523</v>
      </c>
      <c r="C8789" s="4">
        <f t="shared" si="551"/>
        <v>74.525953337493434</v>
      </c>
      <c r="D8789" s="34">
        <f t="shared" si="552"/>
        <v>0.55371558327910686</v>
      </c>
    </row>
    <row r="8790" spans="1:4">
      <c r="A8790" s="7">
        <f t="shared" si="550"/>
        <v>4391.5</v>
      </c>
      <c r="B8790" s="4">
        <f t="shared" si="553"/>
        <v>0.97630993653676912</v>
      </c>
      <c r="C8790" s="4">
        <f t="shared" si="551"/>
        <v>74.563153363425414</v>
      </c>
      <c r="D8790" s="34">
        <f t="shared" si="552"/>
        <v>0.55390499608681498</v>
      </c>
    </row>
    <row r="8791" spans="1:4">
      <c r="A8791" s="7">
        <f t="shared" si="550"/>
        <v>4392</v>
      </c>
      <c r="B8791" s="4">
        <f t="shared" si="553"/>
        <v>0.97646323002105762</v>
      </c>
      <c r="C8791" s="4">
        <f t="shared" si="551"/>
        <v>74.600371712091004</v>
      </c>
      <c r="D8791" s="34">
        <f t="shared" si="552"/>
        <v>0.55409447877340912</v>
      </c>
    </row>
    <row r="8792" spans="1:4">
      <c r="A8792" s="7">
        <f t="shared" si="550"/>
        <v>4392.5</v>
      </c>
      <c r="B8792" s="4">
        <f t="shared" si="553"/>
        <v>0.97661653539563331</v>
      </c>
      <c r="C8792" s="4">
        <f t="shared" si="551"/>
        <v>74.637608392515006</v>
      </c>
      <c r="D8792" s="34">
        <f t="shared" si="552"/>
        <v>0.55428403136556093</v>
      </c>
    </row>
    <row r="8793" spans="1:4">
      <c r="A8793" s="7">
        <f t="shared" si="550"/>
        <v>4393</v>
      </c>
      <c r="B8793" s="4">
        <f t="shared" si="553"/>
        <v>0.97676985266141836</v>
      </c>
      <c r="C8793" s="4">
        <f t="shared" si="551"/>
        <v>74.674863413726797</v>
      </c>
      <c r="D8793" s="34">
        <f t="shared" si="552"/>
        <v>0.55447365388995418</v>
      </c>
    </row>
    <row r="8794" spans="1:4">
      <c r="A8794" s="7">
        <f t="shared" si="550"/>
        <v>4393.5</v>
      </c>
      <c r="B8794" s="4">
        <f t="shared" si="553"/>
        <v>0.97692318181933491</v>
      </c>
      <c r="C8794" s="4">
        <f t="shared" si="551"/>
        <v>74.712136784759991</v>
      </c>
      <c r="D8794" s="34">
        <f t="shared" si="552"/>
        <v>0.55466334637328119</v>
      </c>
    </row>
    <row r="8795" spans="1:4">
      <c r="A8795" s="7">
        <f t="shared" si="550"/>
        <v>4394</v>
      </c>
      <c r="B8795" s="4">
        <f t="shared" si="553"/>
        <v>0.97707652287030577</v>
      </c>
      <c r="C8795" s="4">
        <f t="shared" si="551"/>
        <v>74.749428514652791</v>
      </c>
      <c r="D8795" s="34">
        <f t="shared" si="552"/>
        <v>0.55485310884224548</v>
      </c>
    </row>
    <row r="8796" spans="1:4">
      <c r="A8796" s="7">
        <f t="shared" si="550"/>
        <v>4394.5</v>
      </c>
      <c r="B8796" s="4">
        <f t="shared" si="553"/>
        <v>0.97722987581525289</v>
      </c>
      <c r="C8796" s="4">
        <f t="shared" si="551"/>
        <v>74.786738612447579</v>
      </c>
      <c r="D8796" s="34">
        <f t="shared" si="552"/>
        <v>0.5550429413235598</v>
      </c>
    </row>
    <row r="8797" spans="1:4">
      <c r="A8797" s="7">
        <f t="shared" si="550"/>
        <v>4395</v>
      </c>
      <c r="B8797" s="4">
        <f t="shared" si="553"/>
        <v>0.97738324065509885</v>
      </c>
      <c r="C8797" s="4">
        <f t="shared" si="551"/>
        <v>74.824067087191622</v>
      </c>
      <c r="D8797" s="34">
        <f t="shared" si="552"/>
        <v>0.55523284384394977</v>
      </c>
    </row>
    <row r="8798" spans="1:4">
      <c r="A8798" s="7">
        <f t="shared" si="550"/>
        <v>4395.5</v>
      </c>
      <c r="B8798" s="4">
        <f t="shared" si="553"/>
        <v>0.97753661739076692</v>
      </c>
      <c r="C8798" s="4">
        <f t="shared" si="551"/>
        <v>74.861413947936313</v>
      </c>
      <c r="D8798" s="34">
        <f t="shared" si="552"/>
        <v>0.55542281643014868</v>
      </c>
    </row>
    <row r="8799" spans="1:4">
      <c r="A8799" s="7">
        <f t="shared" si="550"/>
        <v>4396</v>
      </c>
      <c r="B8799" s="4">
        <f t="shared" si="553"/>
        <v>0.97769000602317924</v>
      </c>
      <c r="C8799" s="4">
        <f t="shared" si="551"/>
        <v>74.898779203737703</v>
      </c>
      <c r="D8799" s="34">
        <f t="shared" si="552"/>
        <v>0.55561285910890257</v>
      </c>
    </row>
    <row r="8800" spans="1:4">
      <c r="A8800" s="7">
        <f t="shared" si="550"/>
        <v>4396.5</v>
      </c>
      <c r="B8800" s="4">
        <f t="shared" si="553"/>
        <v>0.97784340655325885</v>
      </c>
      <c r="C8800" s="4">
        <f t="shared" si="551"/>
        <v>74.936162863656065</v>
      </c>
      <c r="D8800" s="34">
        <f t="shared" si="552"/>
        <v>0.5558029719069657</v>
      </c>
    </row>
    <row r="8801" spans="1:4">
      <c r="A8801" s="7">
        <f t="shared" si="550"/>
        <v>4397</v>
      </c>
      <c r="B8801" s="4">
        <f t="shared" si="553"/>
        <v>0.97799681898192858</v>
      </c>
      <c r="C8801" s="4">
        <f t="shared" si="551"/>
        <v>74.97356493675629</v>
      </c>
      <c r="D8801" s="34">
        <f t="shared" si="552"/>
        <v>0.55599315485110401</v>
      </c>
    </row>
    <row r="8802" spans="1:4">
      <c r="A8802" s="7">
        <f t="shared" si="550"/>
        <v>4397.5</v>
      </c>
      <c r="B8802" s="4">
        <f t="shared" si="553"/>
        <v>0.97815024331011124</v>
      </c>
      <c r="C8802" s="4">
        <f t="shared" si="551"/>
        <v>75.01098543210783</v>
      </c>
      <c r="D8802" s="34">
        <f t="shared" si="552"/>
        <v>0.55618340796809462</v>
      </c>
    </row>
    <row r="8803" spans="1:4">
      <c r="A8803" s="7">
        <f t="shared" si="550"/>
        <v>4398</v>
      </c>
      <c r="B8803" s="4">
        <f t="shared" si="553"/>
        <v>0.97830367953872988</v>
      </c>
      <c r="C8803" s="4">
        <f t="shared" si="551"/>
        <v>75.048424358784445</v>
      </c>
      <c r="D8803" s="34">
        <f t="shared" si="552"/>
        <v>0.55637373128472356</v>
      </c>
    </row>
    <row r="8804" spans="1:4">
      <c r="A8804" s="7">
        <f t="shared" si="550"/>
        <v>4398.5</v>
      </c>
      <c r="B8804" s="4">
        <f t="shared" si="553"/>
        <v>0.97845712766870729</v>
      </c>
      <c r="C8804" s="4">
        <f t="shared" si="551"/>
        <v>75.085881725864482</v>
      </c>
      <c r="D8804" s="34">
        <f t="shared" si="552"/>
        <v>0.55656412482778894</v>
      </c>
    </row>
    <row r="8805" spans="1:4">
      <c r="A8805" s="7">
        <f t="shared" si="550"/>
        <v>4399</v>
      </c>
      <c r="B8805" s="4">
        <f t="shared" si="553"/>
        <v>0.97861058770096698</v>
      </c>
      <c r="C8805" s="4">
        <f t="shared" si="551"/>
        <v>75.123357542430497</v>
      </c>
      <c r="D8805" s="34">
        <f t="shared" si="552"/>
        <v>0.55675458862409655</v>
      </c>
    </row>
    <row r="8806" spans="1:4">
      <c r="A8806" s="7">
        <f t="shared" si="550"/>
        <v>4399.5</v>
      </c>
      <c r="B8806" s="4">
        <f t="shared" si="553"/>
        <v>0.9787640596364322</v>
      </c>
      <c r="C8806" s="4">
        <f t="shared" si="551"/>
        <v>75.160851817569906</v>
      </c>
      <c r="D8806" s="34">
        <f t="shared" si="552"/>
        <v>0.55694512270046581</v>
      </c>
    </row>
    <row r="8807" spans="1:4">
      <c r="A8807" s="7">
        <f t="shared" si="550"/>
        <v>4400</v>
      </c>
      <c r="B8807" s="4">
        <f t="shared" si="553"/>
        <v>0.97891754347602578</v>
      </c>
      <c r="C8807" s="4">
        <f t="shared" si="551"/>
        <v>75.198364560374344</v>
      </c>
      <c r="D8807" s="34">
        <f t="shared" si="552"/>
        <v>0.55713572708372494</v>
      </c>
    </row>
    <row r="8808" spans="1:4">
      <c r="A8808" s="7">
        <f t="shared" si="550"/>
        <v>4400.5</v>
      </c>
      <c r="B8808" s="4">
        <f t="shared" si="553"/>
        <v>0.97907103922067162</v>
      </c>
      <c r="C8808" s="4">
        <f t="shared" si="551"/>
        <v>75.235895779939995</v>
      </c>
      <c r="D8808" s="34">
        <f t="shared" si="552"/>
        <v>0.5573264018007128</v>
      </c>
    </row>
    <row r="8809" spans="1:4">
      <c r="A8809" s="7">
        <f t="shared" si="550"/>
        <v>4401</v>
      </c>
      <c r="B8809" s="4">
        <f t="shared" si="553"/>
        <v>0.97922454687129279</v>
      </c>
      <c r="C8809" s="4">
        <f t="shared" si="551"/>
        <v>75.273445485367517</v>
      </c>
      <c r="D8809" s="34">
        <f t="shared" si="552"/>
        <v>0.55751714687827891</v>
      </c>
    </row>
    <row r="8810" spans="1:4">
      <c r="A8810" s="7">
        <f t="shared" si="550"/>
        <v>4401.5</v>
      </c>
      <c r="B8810" s="4">
        <f t="shared" si="553"/>
        <v>0.97937806642881275</v>
      </c>
      <c r="C8810" s="4">
        <f t="shared" si="551"/>
        <v>75.311013685762063</v>
      </c>
      <c r="D8810" s="34">
        <f t="shared" si="552"/>
        <v>0.55770796234328324</v>
      </c>
    </row>
    <row r="8811" spans="1:4">
      <c r="A8811" s="7">
        <f t="shared" si="550"/>
        <v>4402</v>
      </c>
      <c r="B8811" s="4">
        <f t="shared" si="553"/>
        <v>0.97953159789415545</v>
      </c>
      <c r="C8811" s="4">
        <f t="shared" si="551"/>
        <v>75.348600390233244</v>
      </c>
      <c r="D8811" s="34">
        <f t="shared" si="552"/>
        <v>0.55789884822259583</v>
      </c>
    </row>
    <row r="8812" spans="1:4">
      <c r="A8812" s="7">
        <f t="shared" si="550"/>
        <v>4402.5</v>
      </c>
      <c r="B8812" s="4">
        <f t="shared" si="553"/>
        <v>0.97968514126824413</v>
      </c>
      <c r="C8812" s="4">
        <f t="shared" si="551"/>
        <v>75.386205607895178</v>
      </c>
      <c r="D8812" s="34">
        <f t="shared" si="552"/>
        <v>0.55808980454309787</v>
      </c>
    </row>
    <row r="8813" spans="1:4">
      <c r="A8813" s="7">
        <f t="shared" si="550"/>
        <v>4403</v>
      </c>
      <c r="B8813" s="4">
        <f t="shared" si="553"/>
        <v>0.97983869655200251</v>
      </c>
      <c r="C8813" s="4">
        <f t="shared" si="551"/>
        <v>75.423829347866459</v>
      </c>
      <c r="D8813" s="34">
        <f t="shared" si="552"/>
        <v>0.55828083133168049</v>
      </c>
    </row>
    <row r="8814" spans="1:4">
      <c r="A8814" s="7">
        <f t="shared" si="550"/>
        <v>4403.5</v>
      </c>
      <c r="B8814" s="4">
        <f t="shared" si="553"/>
        <v>0.97999226374635473</v>
      </c>
      <c r="C8814" s="4">
        <f t="shared" si="551"/>
        <v>75.461471619270199</v>
      </c>
      <c r="D8814" s="34">
        <f t="shared" si="552"/>
        <v>0.55847192861524553</v>
      </c>
    </row>
    <row r="8815" spans="1:4">
      <c r="A8815" s="7">
        <f t="shared" si="550"/>
        <v>4404</v>
      </c>
      <c r="B8815" s="4">
        <f t="shared" si="553"/>
        <v>0.98014584285222428</v>
      </c>
      <c r="C8815" s="4">
        <f t="shared" si="551"/>
        <v>75.499132431233974</v>
      </c>
      <c r="D8815" s="34">
        <f t="shared" si="552"/>
        <v>0.55866309642070533</v>
      </c>
    </row>
    <row r="8816" spans="1:4">
      <c r="A8816" s="7">
        <f t="shared" si="550"/>
        <v>4404.5</v>
      </c>
      <c r="B8816" s="4">
        <f t="shared" si="553"/>
        <v>0.98029943387053531</v>
      </c>
      <c r="C8816" s="4">
        <f t="shared" si="551"/>
        <v>75.536811792889878</v>
      </c>
      <c r="D8816" s="34">
        <f t="shared" si="552"/>
        <v>0.5588543347749827</v>
      </c>
    </row>
    <row r="8817" spans="1:4">
      <c r="A8817" s="7">
        <f t="shared" si="550"/>
        <v>4405</v>
      </c>
      <c r="B8817" s="4">
        <f t="shared" si="553"/>
        <v>0.9804530368022113</v>
      </c>
      <c r="C8817" s="4">
        <f t="shared" si="551"/>
        <v>75.574509713374482</v>
      </c>
      <c r="D8817" s="34">
        <f t="shared" si="552"/>
        <v>0.5590456437050112</v>
      </c>
    </row>
    <row r="8818" spans="1:4">
      <c r="A8818" s="7">
        <f t="shared" si="550"/>
        <v>4405.5</v>
      </c>
      <c r="B8818" s="4">
        <f t="shared" si="553"/>
        <v>0.98060665164817706</v>
      </c>
      <c r="C8818" s="4">
        <f t="shared" si="551"/>
        <v>75.612226201828818</v>
      </c>
      <c r="D8818" s="34">
        <f t="shared" si="552"/>
        <v>0.55923702323773372</v>
      </c>
    </row>
    <row r="8819" spans="1:4">
      <c r="A8819" s="7">
        <f t="shared" si="550"/>
        <v>4406</v>
      </c>
      <c r="B8819" s="4">
        <f t="shared" si="553"/>
        <v>0.98076027840935631</v>
      </c>
      <c r="C8819" s="4">
        <f t="shared" si="551"/>
        <v>75.649961267398638</v>
      </c>
      <c r="D8819" s="34">
        <f t="shared" si="552"/>
        <v>0.55942847340010615</v>
      </c>
    </row>
    <row r="8820" spans="1:4">
      <c r="A8820" s="7">
        <f t="shared" si="550"/>
        <v>4406.5</v>
      </c>
      <c r="B8820" s="4">
        <f t="shared" si="553"/>
        <v>0.98091391708667319</v>
      </c>
      <c r="C8820" s="4">
        <f t="shared" si="551"/>
        <v>75.687714919233855</v>
      </c>
      <c r="D8820" s="34">
        <f t="shared" si="552"/>
        <v>0.55961999421909203</v>
      </c>
    </row>
    <row r="8821" spans="1:4">
      <c r="A8821" s="7">
        <f t="shared" si="550"/>
        <v>4407</v>
      </c>
      <c r="B8821" s="4">
        <f t="shared" si="553"/>
        <v>0.98106756768105252</v>
      </c>
      <c r="C8821" s="4">
        <f t="shared" si="551"/>
        <v>75.725487166489131</v>
      </c>
      <c r="D8821" s="34">
        <f t="shared" si="552"/>
        <v>0.55981158572166689</v>
      </c>
    </row>
    <row r="8822" spans="1:4">
      <c r="A8822" s="7">
        <f t="shared" si="550"/>
        <v>4407.5</v>
      </c>
      <c r="B8822" s="4">
        <f t="shared" si="553"/>
        <v>0.98122123019341823</v>
      </c>
      <c r="C8822" s="4">
        <f t="shared" si="551"/>
        <v>75.763278018323504</v>
      </c>
      <c r="D8822" s="34">
        <f t="shared" si="552"/>
        <v>0.56000324793481626</v>
      </c>
    </row>
    <row r="8823" spans="1:4">
      <c r="A8823" s="7">
        <f t="shared" si="550"/>
        <v>4408</v>
      </c>
      <c r="B8823" s="4">
        <f t="shared" si="553"/>
        <v>0.98137490462469468</v>
      </c>
      <c r="C8823" s="4">
        <f t="shared" si="551"/>
        <v>75.801087483900773</v>
      </c>
      <c r="D8823" s="34">
        <f t="shared" si="552"/>
        <v>0.5601949808855381</v>
      </c>
    </row>
    <row r="8824" spans="1:4">
      <c r="A8824" s="7">
        <f t="shared" si="550"/>
        <v>4408.5</v>
      </c>
      <c r="B8824" s="4">
        <f t="shared" si="553"/>
        <v>0.98152859097580603</v>
      </c>
      <c r="C8824" s="4">
        <f t="shared" si="551"/>
        <v>75.838915572388885</v>
      </c>
      <c r="D8824" s="34">
        <f t="shared" si="552"/>
        <v>0.56038678460083802</v>
      </c>
    </row>
    <row r="8825" spans="1:4">
      <c r="A8825" s="7">
        <f t="shared" ref="A8825:A8888" si="554">A8824+0.5</f>
        <v>4409</v>
      </c>
      <c r="B8825" s="4">
        <f t="shared" si="553"/>
        <v>0.98168228924767775</v>
      </c>
      <c r="C8825" s="4">
        <f t="shared" ref="C8825:C8888" si="555">(EXP($B$4*A8825*10^6))-1</f>
        <v>75.876762292960549</v>
      </c>
      <c r="D8825" s="34">
        <f t="shared" ref="D8825:D8888" si="556">(1/137.88)*(C8825/B8825)</f>
        <v>0.5605786591077333</v>
      </c>
    </row>
    <row r="8826" spans="1:4">
      <c r="A8826" s="7">
        <f t="shared" si="554"/>
        <v>4409.5</v>
      </c>
      <c r="B8826" s="4">
        <f t="shared" si="553"/>
        <v>0.98183599944123401</v>
      </c>
      <c r="C8826" s="4">
        <f t="shared" si="555"/>
        <v>75.914627654792923</v>
      </c>
      <c r="D8826" s="34">
        <f t="shared" si="556"/>
        <v>0.56077060443325244</v>
      </c>
    </row>
    <row r="8827" spans="1:4">
      <c r="A8827" s="7">
        <f t="shared" si="554"/>
        <v>4410</v>
      </c>
      <c r="B8827" s="4">
        <f t="shared" si="553"/>
        <v>0.98198972155739939</v>
      </c>
      <c r="C8827" s="4">
        <f t="shared" si="555"/>
        <v>75.952511667067611</v>
      </c>
      <c r="D8827" s="34">
        <f t="shared" si="556"/>
        <v>0.56096262060443325</v>
      </c>
    </row>
    <row r="8828" spans="1:4">
      <c r="A8828" s="7">
        <f t="shared" si="554"/>
        <v>4410.5</v>
      </c>
      <c r="B8828" s="4">
        <f t="shared" si="553"/>
        <v>0.98214345559709892</v>
      </c>
      <c r="C8828" s="4">
        <f t="shared" si="555"/>
        <v>75.99041433897105</v>
      </c>
      <c r="D8828" s="34">
        <f t="shared" si="556"/>
        <v>0.56115470764832631</v>
      </c>
    </row>
    <row r="8829" spans="1:4">
      <c r="A8829" s="7">
        <f t="shared" si="554"/>
        <v>4411</v>
      </c>
      <c r="B8829" s="4">
        <f t="shared" si="553"/>
        <v>0.98229720156125722</v>
      </c>
      <c r="C8829" s="4">
        <f t="shared" si="555"/>
        <v>76.028335679693754</v>
      </c>
      <c r="D8829" s="34">
        <f t="shared" si="556"/>
        <v>0.56134686559198999</v>
      </c>
    </row>
    <row r="8830" spans="1:4">
      <c r="A8830" s="7">
        <f t="shared" si="554"/>
        <v>4411.5</v>
      </c>
      <c r="B8830" s="4">
        <f t="shared" si="553"/>
        <v>0.9824509594507993</v>
      </c>
      <c r="C8830" s="4">
        <f t="shared" si="555"/>
        <v>76.066275698431042</v>
      </c>
      <c r="D8830" s="34">
        <f t="shared" si="556"/>
        <v>0.56153909446249461</v>
      </c>
    </row>
    <row r="8831" spans="1:4">
      <c r="A8831" s="7">
        <f t="shared" si="554"/>
        <v>4412</v>
      </c>
      <c r="B8831" s="4">
        <f t="shared" si="553"/>
        <v>0.98260472926665021</v>
      </c>
      <c r="C8831" s="4">
        <f t="shared" si="555"/>
        <v>76.104234404382638</v>
      </c>
      <c r="D8831" s="34">
        <f t="shared" si="556"/>
        <v>0.56173139428692065</v>
      </c>
    </row>
    <row r="8832" spans="1:4">
      <c r="A8832" s="7">
        <f t="shared" si="554"/>
        <v>4412.5</v>
      </c>
      <c r="B8832" s="4">
        <f t="shared" si="553"/>
        <v>0.98275851100973521</v>
      </c>
      <c r="C8832" s="4">
        <f t="shared" si="555"/>
        <v>76.142211806752996</v>
      </c>
      <c r="D8832" s="34">
        <f t="shared" si="556"/>
        <v>0.56192376509236008</v>
      </c>
    </row>
    <row r="8833" spans="1:4">
      <c r="A8833" s="7">
        <f t="shared" si="554"/>
        <v>4413</v>
      </c>
      <c r="B8833" s="4">
        <f t="shared" si="553"/>
        <v>0.9829123046809789</v>
      </c>
      <c r="C8833" s="4">
        <f t="shared" si="555"/>
        <v>76.180207914750966</v>
      </c>
      <c r="D8833" s="34">
        <f t="shared" si="556"/>
        <v>0.56211620690591513</v>
      </c>
    </row>
    <row r="8834" spans="1:4">
      <c r="A8834" s="7">
        <f t="shared" si="554"/>
        <v>4413.5</v>
      </c>
      <c r="B8834" s="4">
        <f t="shared" si="553"/>
        <v>0.98306611028130719</v>
      </c>
      <c r="C8834" s="4">
        <f t="shared" si="555"/>
        <v>76.218222737589798</v>
      </c>
      <c r="D8834" s="34">
        <f t="shared" si="556"/>
        <v>0.56230871975469687</v>
      </c>
    </row>
    <row r="8835" spans="1:4">
      <c r="A8835" s="7">
        <f t="shared" si="554"/>
        <v>4414</v>
      </c>
      <c r="B8835" s="4">
        <f t="shared" si="553"/>
        <v>0.98321992781164491</v>
      </c>
      <c r="C8835" s="4">
        <f t="shared" si="555"/>
        <v>76.256256284487478</v>
      </c>
      <c r="D8835" s="34">
        <f t="shared" si="556"/>
        <v>0.56250130366582884</v>
      </c>
    </row>
    <row r="8836" spans="1:4">
      <c r="A8836" s="7">
        <f t="shared" si="554"/>
        <v>4414.5</v>
      </c>
      <c r="B8836" s="4">
        <f t="shared" si="553"/>
        <v>0.98337375727291754</v>
      </c>
      <c r="C8836" s="4">
        <f t="shared" si="555"/>
        <v>76.294308564666423</v>
      </c>
      <c r="D8836" s="34">
        <f t="shared" si="556"/>
        <v>0.56269395866644434</v>
      </c>
    </row>
    <row r="8837" spans="1:4">
      <c r="A8837" s="7">
        <f t="shared" si="554"/>
        <v>4415</v>
      </c>
      <c r="B8837" s="4">
        <f t="shared" si="553"/>
        <v>0.98352759866605033</v>
      </c>
      <c r="C8837" s="4">
        <f t="shared" si="555"/>
        <v>76.332379587353756</v>
      </c>
      <c r="D8837" s="34">
        <f t="shared" si="556"/>
        <v>0.56288668478368842</v>
      </c>
    </row>
    <row r="8838" spans="1:4">
      <c r="A8838" s="7">
        <f t="shared" si="554"/>
        <v>4415.5</v>
      </c>
      <c r="B8838" s="4">
        <f t="shared" si="553"/>
        <v>0.98368145199196899</v>
      </c>
      <c r="C8838" s="4">
        <f t="shared" si="555"/>
        <v>76.370469361781034</v>
      </c>
      <c r="D8838" s="34">
        <f t="shared" si="556"/>
        <v>0.5630794820447157</v>
      </c>
    </row>
    <row r="8839" spans="1:4">
      <c r="A8839" s="7">
        <f t="shared" si="554"/>
        <v>4416</v>
      </c>
      <c r="B8839" s="4">
        <f t="shared" si="553"/>
        <v>0.98383531725159923</v>
      </c>
      <c r="C8839" s="4">
        <f t="shared" si="555"/>
        <v>76.40857789718423</v>
      </c>
      <c r="D8839" s="34">
        <f t="shared" si="556"/>
        <v>0.56327235047669055</v>
      </c>
    </row>
    <row r="8840" spans="1:4">
      <c r="A8840" s="7">
        <f t="shared" si="554"/>
        <v>4416.5</v>
      </c>
      <c r="B8840" s="4">
        <f t="shared" si="553"/>
        <v>0.9839891944458663</v>
      </c>
      <c r="C8840" s="4">
        <f t="shared" si="555"/>
        <v>76.446705202803983</v>
      </c>
      <c r="D8840" s="34">
        <f t="shared" si="556"/>
        <v>0.56346529010678914</v>
      </c>
    </row>
    <row r="8841" spans="1:4">
      <c r="A8841" s="7">
        <f t="shared" si="554"/>
        <v>4417</v>
      </c>
      <c r="B8841" s="4">
        <f t="shared" si="553"/>
        <v>0.98414308357569613</v>
      </c>
      <c r="C8841" s="4">
        <f t="shared" si="555"/>
        <v>76.484851287885647</v>
      </c>
      <c r="D8841" s="34">
        <f t="shared" si="556"/>
        <v>0.56365830096219871</v>
      </c>
    </row>
    <row r="8842" spans="1:4">
      <c r="A8842" s="7">
        <f t="shared" si="554"/>
        <v>4417.5</v>
      </c>
      <c r="B8842" s="4">
        <f t="shared" ref="B8842:B8905" si="557">(EXP($B$3*A8842*10^6))-1</f>
        <v>0.98429698464201465</v>
      </c>
      <c r="C8842" s="4">
        <f t="shared" si="555"/>
        <v>76.523016161678882</v>
      </c>
      <c r="D8842" s="34">
        <f t="shared" si="556"/>
        <v>0.56385138307011584</v>
      </c>
    </row>
    <row r="8843" spans="1:4">
      <c r="A8843" s="7">
        <f t="shared" si="554"/>
        <v>4418</v>
      </c>
      <c r="B8843" s="4">
        <f t="shared" si="557"/>
        <v>0.98445089764574734</v>
      </c>
      <c r="C8843" s="4">
        <f t="shared" si="555"/>
        <v>76.561199833438067</v>
      </c>
      <c r="D8843" s="34">
        <f t="shared" si="556"/>
        <v>0.56404453645774899</v>
      </c>
    </row>
    <row r="8844" spans="1:4">
      <c r="A8844" s="7">
        <f t="shared" si="554"/>
        <v>4418.5</v>
      </c>
      <c r="B8844" s="4">
        <f t="shared" si="557"/>
        <v>0.98460482258782034</v>
      </c>
      <c r="C8844" s="4">
        <f t="shared" si="555"/>
        <v>76.599402312421887</v>
      </c>
      <c r="D8844" s="34">
        <f t="shared" si="556"/>
        <v>0.56423776115231483</v>
      </c>
    </row>
    <row r="8845" spans="1:4">
      <c r="A8845" s="7">
        <f t="shared" si="554"/>
        <v>4419</v>
      </c>
      <c r="B8845" s="4">
        <f t="shared" si="557"/>
        <v>0.98475875946916003</v>
      </c>
      <c r="C8845" s="4">
        <f t="shared" si="555"/>
        <v>76.637623607893957</v>
      </c>
      <c r="D8845" s="34">
        <f t="shared" si="556"/>
        <v>0.56443105718104369</v>
      </c>
    </row>
    <row r="8846" spans="1:4">
      <c r="A8846" s="7">
        <f t="shared" si="554"/>
        <v>4419.5</v>
      </c>
      <c r="B8846" s="4">
        <f t="shared" si="557"/>
        <v>0.98491270829069189</v>
      </c>
      <c r="C8846" s="4">
        <f t="shared" si="555"/>
        <v>76.675863729122213</v>
      </c>
      <c r="D8846" s="34">
        <f t="shared" si="556"/>
        <v>0.56462442457117512</v>
      </c>
    </row>
    <row r="8847" spans="1:4">
      <c r="A8847" s="7">
        <f t="shared" si="554"/>
        <v>4420</v>
      </c>
      <c r="B8847" s="4">
        <f t="shared" si="557"/>
        <v>0.98506666905334228</v>
      </c>
      <c r="C8847" s="4">
        <f t="shared" si="555"/>
        <v>76.714122685379209</v>
      </c>
      <c r="D8847" s="34">
        <f t="shared" si="556"/>
        <v>0.56481786334995887</v>
      </c>
    </row>
    <row r="8848" spans="1:4">
      <c r="A8848" s="7">
        <f t="shared" si="554"/>
        <v>4420.5</v>
      </c>
      <c r="B8848" s="4">
        <f t="shared" si="557"/>
        <v>0.98522064175803759</v>
      </c>
      <c r="C8848" s="4">
        <f t="shared" si="555"/>
        <v>76.752400485942118</v>
      </c>
      <c r="D8848" s="34">
        <f t="shared" si="556"/>
        <v>0.56501137354465647</v>
      </c>
    </row>
    <row r="8849" spans="1:4">
      <c r="A8849" s="7">
        <f t="shared" si="554"/>
        <v>4421</v>
      </c>
      <c r="B8849" s="4">
        <f t="shared" si="557"/>
        <v>0.98537462640570395</v>
      </c>
      <c r="C8849" s="4">
        <f t="shared" si="555"/>
        <v>76.790697140092448</v>
      </c>
      <c r="D8849" s="34">
        <f t="shared" si="556"/>
        <v>0.56520495518253777</v>
      </c>
    </row>
    <row r="8850" spans="1:4">
      <c r="A8850" s="7">
        <f t="shared" si="554"/>
        <v>4421.5</v>
      </c>
      <c r="B8850" s="4">
        <f t="shared" si="557"/>
        <v>0.98552862299726751</v>
      </c>
      <c r="C8850" s="4">
        <f t="shared" si="555"/>
        <v>76.829012657116664</v>
      </c>
      <c r="D8850" s="34">
        <f t="shared" si="556"/>
        <v>0.56539860829088673</v>
      </c>
    </row>
    <row r="8851" spans="1:4">
      <c r="A8851" s="7">
        <f t="shared" si="554"/>
        <v>4422</v>
      </c>
      <c r="B8851" s="4">
        <f t="shared" si="557"/>
        <v>0.9856826315336551</v>
      </c>
      <c r="C8851" s="4">
        <f t="shared" si="555"/>
        <v>76.867347046305525</v>
      </c>
      <c r="D8851" s="34">
        <f t="shared" si="556"/>
        <v>0.56559233289699506</v>
      </c>
    </row>
    <row r="8852" spans="1:4">
      <c r="A8852" s="7">
        <f t="shared" si="554"/>
        <v>4422.5</v>
      </c>
      <c r="B8852" s="4">
        <f t="shared" si="557"/>
        <v>0.98583665201579307</v>
      </c>
      <c r="C8852" s="4">
        <f t="shared" si="555"/>
        <v>76.905700316954523</v>
      </c>
      <c r="D8852" s="34">
        <f t="shared" si="556"/>
        <v>0.56578612902816694</v>
      </c>
    </row>
    <row r="8853" spans="1:4">
      <c r="A8853" s="7">
        <f t="shared" si="554"/>
        <v>4423</v>
      </c>
      <c r="B8853" s="4">
        <f t="shared" si="557"/>
        <v>0.9859906844446078</v>
      </c>
      <c r="C8853" s="4">
        <f t="shared" si="555"/>
        <v>76.944072478363438</v>
      </c>
      <c r="D8853" s="34">
        <f t="shared" si="556"/>
        <v>0.56597999671171484</v>
      </c>
    </row>
    <row r="8854" spans="1:4">
      <c r="A8854" s="7">
        <f t="shared" si="554"/>
        <v>4423.5</v>
      </c>
      <c r="B8854" s="4">
        <f t="shared" si="557"/>
        <v>0.98614472882102633</v>
      </c>
      <c r="C8854" s="4">
        <f t="shared" si="555"/>
        <v>76.982463539837056</v>
      </c>
      <c r="D8854" s="34">
        <f t="shared" si="556"/>
        <v>0.56617393597496501</v>
      </c>
    </row>
    <row r="8855" spans="1:4">
      <c r="A8855" s="7">
        <f t="shared" si="554"/>
        <v>4424</v>
      </c>
      <c r="B8855" s="4">
        <f t="shared" si="557"/>
        <v>0.98629878514597524</v>
      </c>
      <c r="C8855" s="4">
        <f t="shared" si="555"/>
        <v>77.020873510684467</v>
      </c>
      <c r="D8855" s="34">
        <f t="shared" si="556"/>
        <v>0.56636794684525216</v>
      </c>
    </row>
    <row r="8856" spans="1:4">
      <c r="A8856" s="7">
        <f t="shared" si="554"/>
        <v>4424.5</v>
      </c>
      <c r="B8856" s="4">
        <f t="shared" si="557"/>
        <v>0.98645285342038092</v>
      </c>
      <c r="C8856" s="4">
        <f t="shared" si="555"/>
        <v>77.059302400219408</v>
      </c>
      <c r="D8856" s="34">
        <f t="shared" si="556"/>
        <v>0.56656202934992261</v>
      </c>
    </row>
    <row r="8857" spans="1:4">
      <c r="A8857" s="7">
        <f t="shared" si="554"/>
        <v>4425</v>
      </c>
      <c r="B8857" s="4">
        <f t="shared" si="557"/>
        <v>0.98660693364517082</v>
      </c>
      <c r="C8857" s="4">
        <f t="shared" si="555"/>
        <v>77.097750217760193</v>
      </c>
      <c r="D8857" s="34">
        <f t="shared" si="556"/>
        <v>0.5667561835163325</v>
      </c>
    </row>
    <row r="8858" spans="1:4">
      <c r="A8858" s="7">
        <f t="shared" si="554"/>
        <v>4425.5</v>
      </c>
      <c r="B8858" s="4">
        <f t="shared" si="557"/>
        <v>0.98676102582127179</v>
      </c>
      <c r="C8858" s="4">
        <f t="shared" si="555"/>
        <v>77.136216972629768</v>
      </c>
      <c r="D8858" s="34">
        <f t="shared" si="556"/>
        <v>0.5669504093718496</v>
      </c>
    </row>
    <row r="8859" spans="1:4">
      <c r="A8859" s="7">
        <f t="shared" si="554"/>
        <v>4426</v>
      </c>
      <c r="B8859" s="4">
        <f t="shared" si="557"/>
        <v>0.98691512994961061</v>
      </c>
      <c r="C8859" s="4">
        <f t="shared" si="555"/>
        <v>77.174702674155625</v>
      </c>
      <c r="D8859" s="34">
        <f t="shared" si="556"/>
        <v>0.56714470694385166</v>
      </c>
    </row>
    <row r="8860" spans="1:4">
      <c r="A8860" s="7">
        <f t="shared" si="554"/>
        <v>4426.5</v>
      </c>
      <c r="B8860" s="4">
        <f t="shared" si="557"/>
        <v>0.98706924603111434</v>
      </c>
      <c r="C8860" s="4">
        <f t="shared" si="555"/>
        <v>77.213207331669878</v>
      </c>
      <c r="D8860" s="34">
        <f t="shared" si="556"/>
        <v>0.56733907625972768</v>
      </c>
    </row>
    <row r="8861" spans="1:4">
      <c r="A8861" s="7">
        <f t="shared" si="554"/>
        <v>4427</v>
      </c>
      <c r="B8861" s="4">
        <f t="shared" si="557"/>
        <v>0.98722337406671024</v>
      </c>
      <c r="C8861" s="4">
        <f t="shared" si="555"/>
        <v>77.251730954509227</v>
      </c>
      <c r="D8861" s="34">
        <f t="shared" si="556"/>
        <v>0.56753351734687696</v>
      </c>
    </row>
    <row r="8862" spans="1:4">
      <c r="A8862" s="7">
        <f t="shared" si="554"/>
        <v>4427.5</v>
      </c>
      <c r="B8862" s="4">
        <f t="shared" si="557"/>
        <v>0.98737751405732554</v>
      </c>
      <c r="C8862" s="4">
        <f t="shared" si="555"/>
        <v>77.290273552014966</v>
      </c>
      <c r="D8862" s="34">
        <f t="shared" si="556"/>
        <v>0.56772803023270935</v>
      </c>
    </row>
    <row r="8863" spans="1:4">
      <c r="A8863" s="7">
        <f t="shared" si="554"/>
        <v>4428</v>
      </c>
      <c r="B8863" s="4">
        <f t="shared" si="557"/>
        <v>0.98753166600388731</v>
      </c>
      <c r="C8863" s="4">
        <f t="shared" si="555"/>
        <v>77.328835133533005</v>
      </c>
      <c r="D8863" s="34">
        <f t="shared" si="556"/>
        <v>0.56792261494464591</v>
      </c>
    </row>
    <row r="8864" spans="1:4">
      <c r="A8864" s="7">
        <f t="shared" si="554"/>
        <v>4428.5</v>
      </c>
      <c r="B8864" s="4">
        <f t="shared" si="557"/>
        <v>0.98768582990732345</v>
      </c>
      <c r="C8864" s="4">
        <f t="shared" si="555"/>
        <v>77.36741570841383</v>
      </c>
      <c r="D8864" s="34">
        <f t="shared" si="556"/>
        <v>0.56811727151011782</v>
      </c>
    </row>
    <row r="8865" spans="1:4">
      <c r="A8865" s="7">
        <f t="shared" si="554"/>
        <v>4429</v>
      </c>
      <c r="B8865" s="4">
        <f t="shared" si="557"/>
        <v>0.98784000576856101</v>
      </c>
      <c r="C8865" s="4">
        <f t="shared" si="555"/>
        <v>77.406015286012575</v>
      </c>
      <c r="D8865" s="34">
        <f t="shared" si="556"/>
        <v>0.56831199995656734</v>
      </c>
    </row>
    <row r="8866" spans="1:4">
      <c r="A8866" s="7">
        <f t="shared" si="554"/>
        <v>4429.5</v>
      </c>
      <c r="B8866" s="4">
        <f t="shared" si="557"/>
        <v>0.98799419358852747</v>
      </c>
      <c r="C8866" s="4">
        <f t="shared" si="555"/>
        <v>77.444633875688865</v>
      </c>
      <c r="D8866" s="34">
        <f t="shared" si="556"/>
        <v>0.56850680031144674</v>
      </c>
    </row>
    <row r="8867" spans="1:4">
      <c r="A8867" s="7">
        <f t="shared" si="554"/>
        <v>4430</v>
      </c>
      <c r="B8867" s="4">
        <f t="shared" si="557"/>
        <v>0.98814839336815052</v>
      </c>
      <c r="C8867" s="4">
        <f t="shared" si="555"/>
        <v>77.483271486807254</v>
      </c>
      <c r="D8867" s="34">
        <f t="shared" si="556"/>
        <v>0.56870167260222138</v>
      </c>
    </row>
    <row r="8868" spans="1:4">
      <c r="A8868" s="7">
        <f t="shared" si="554"/>
        <v>4430.5</v>
      </c>
      <c r="B8868" s="4">
        <f t="shared" si="557"/>
        <v>0.9883026051083581</v>
      </c>
      <c r="C8868" s="4">
        <f t="shared" si="555"/>
        <v>77.521928128736477</v>
      </c>
      <c r="D8868" s="34">
        <f t="shared" si="556"/>
        <v>0.56889661685636383</v>
      </c>
    </row>
    <row r="8869" spans="1:4">
      <c r="A8869" s="7">
        <f t="shared" si="554"/>
        <v>4431</v>
      </c>
      <c r="B8869" s="4">
        <f t="shared" si="557"/>
        <v>0.98845682881007724</v>
      </c>
      <c r="C8869" s="4">
        <f t="shared" si="555"/>
        <v>77.560603810850139</v>
      </c>
      <c r="D8869" s="34">
        <f t="shared" si="556"/>
        <v>0.56909163310135957</v>
      </c>
    </row>
    <row r="8870" spans="1:4">
      <c r="A8870" s="7">
        <f t="shared" si="554"/>
        <v>4431.5</v>
      </c>
      <c r="B8870" s="4">
        <f t="shared" si="557"/>
        <v>0.9886110644742363</v>
      </c>
      <c r="C8870" s="4">
        <f t="shared" si="555"/>
        <v>77.599298542526412</v>
      </c>
      <c r="D8870" s="34">
        <f t="shared" si="556"/>
        <v>0.56928672136470426</v>
      </c>
    </row>
    <row r="8871" spans="1:4">
      <c r="A8871" s="7">
        <f t="shared" si="554"/>
        <v>4432</v>
      </c>
      <c r="B8871" s="4">
        <f t="shared" si="557"/>
        <v>0.98876531210176299</v>
      </c>
      <c r="C8871" s="4">
        <f t="shared" si="555"/>
        <v>77.638012333148112</v>
      </c>
      <c r="D8871" s="34">
        <f t="shared" si="556"/>
        <v>0.56948188167390457</v>
      </c>
    </row>
    <row r="8872" spans="1:4">
      <c r="A8872" s="7">
        <f t="shared" si="554"/>
        <v>4432.5</v>
      </c>
      <c r="B8872" s="4">
        <f t="shared" si="557"/>
        <v>0.98891957169358546</v>
      </c>
      <c r="C8872" s="4">
        <f t="shared" si="555"/>
        <v>77.676745192102629</v>
      </c>
      <c r="D8872" s="34">
        <f t="shared" si="556"/>
        <v>0.56967711405647747</v>
      </c>
    </row>
    <row r="8873" spans="1:4">
      <c r="A8873" s="7">
        <f t="shared" si="554"/>
        <v>4433</v>
      </c>
      <c r="B8873" s="4">
        <f t="shared" si="557"/>
        <v>0.98907384325063141</v>
      </c>
      <c r="C8873" s="4">
        <f t="shared" si="555"/>
        <v>77.715497128782005</v>
      </c>
      <c r="D8873" s="34">
        <f t="shared" si="556"/>
        <v>0.56987241853995096</v>
      </c>
    </row>
    <row r="8874" spans="1:4">
      <c r="A8874" s="7">
        <f t="shared" si="554"/>
        <v>4433.5</v>
      </c>
      <c r="B8874" s="4">
        <f t="shared" si="557"/>
        <v>0.98922812677382921</v>
      </c>
      <c r="C8874" s="4">
        <f t="shared" si="555"/>
        <v>77.75426815258291</v>
      </c>
      <c r="D8874" s="34">
        <f t="shared" si="556"/>
        <v>0.57006779515186368</v>
      </c>
    </row>
    <row r="8875" spans="1:4">
      <c r="A8875" s="7">
        <f t="shared" si="554"/>
        <v>4434</v>
      </c>
      <c r="B8875" s="4">
        <f t="shared" si="557"/>
        <v>0.98938242226410678</v>
      </c>
      <c r="C8875" s="4">
        <f t="shared" si="555"/>
        <v>77.793058272906549</v>
      </c>
      <c r="D8875" s="34">
        <f t="shared" si="556"/>
        <v>0.57026324391976435</v>
      </c>
    </row>
    <row r="8876" spans="1:4">
      <c r="A8876" s="7">
        <f t="shared" si="554"/>
        <v>4434.5</v>
      </c>
      <c r="B8876" s="4">
        <f t="shared" si="557"/>
        <v>0.98953672972239226</v>
      </c>
      <c r="C8876" s="4">
        <f t="shared" si="555"/>
        <v>77.83186749915906</v>
      </c>
      <c r="D8876" s="34">
        <f t="shared" si="556"/>
        <v>0.57045876487121494</v>
      </c>
    </row>
    <row r="8877" spans="1:4">
      <c r="A8877" s="7">
        <f t="shared" si="554"/>
        <v>4435</v>
      </c>
      <c r="B8877" s="4">
        <f t="shared" si="557"/>
        <v>0.98969104914961425</v>
      </c>
      <c r="C8877" s="4">
        <f t="shared" si="555"/>
        <v>77.870695840750784</v>
      </c>
      <c r="D8877" s="34">
        <f t="shared" si="556"/>
        <v>0.5706543580337845</v>
      </c>
    </row>
    <row r="8878" spans="1:4">
      <c r="A8878" s="7">
        <f t="shared" si="554"/>
        <v>4435.5</v>
      </c>
      <c r="B8878" s="4">
        <f t="shared" si="557"/>
        <v>0.98984538054670113</v>
      </c>
      <c r="C8878" s="4">
        <f t="shared" si="555"/>
        <v>77.909543307096996</v>
      </c>
      <c r="D8878" s="34">
        <f t="shared" si="556"/>
        <v>0.57085002343505542</v>
      </c>
    </row>
    <row r="8879" spans="1:4">
      <c r="A8879" s="7">
        <f t="shared" si="554"/>
        <v>4436</v>
      </c>
      <c r="B8879" s="4">
        <f t="shared" si="557"/>
        <v>0.98999972391458102</v>
      </c>
      <c r="C8879" s="4">
        <f t="shared" si="555"/>
        <v>77.948409907617432</v>
      </c>
      <c r="D8879" s="34">
        <f t="shared" si="556"/>
        <v>0.57104576110261951</v>
      </c>
    </row>
    <row r="8880" spans="1:4">
      <c r="A8880" s="7">
        <f t="shared" si="554"/>
        <v>4436.5</v>
      </c>
      <c r="B8880" s="4">
        <f t="shared" si="557"/>
        <v>0.99015407925418275</v>
      </c>
      <c r="C8880" s="4">
        <f t="shared" si="555"/>
        <v>77.987295651736702</v>
      </c>
      <c r="D8880" s="34">
        <f t="shared" si="556"/>
        <v>0.5712415710640808</v>
      </c>
    </row>
    <row r="8881" spans="1:4">
      <c r="A8881" s="7">
        <f t="shared" si="554"/>
        <v>4437</v>
      </c>
      <c r="B8881" s="4">
        <f t="shared" si="557"/>
        <v>0.99030844656643491</v>
      </c>
      <c r="C8881" s="4">
        <f t="shared" si="555"/>
        <v>78.026200548883935</v>
      </c>
      <c r="D8881" s="34">
        <f t="shared" si="556"/>
        <v>0.57143745334705343</v>
      </c>
    </row>
    <row r="8882" spans="1:4">
      <c r="A8882" s="7">
        <f t="shared" si="554"/>
        <v>4437.5</v>
      </c>
      <c r="B8882" s="4">
        <f t="shared" si="557"/>
        <v>0.99046282585226608</v>
      </c>
      <c r="C8882" s="4">
        <f t="shared" si="555"/>
        <v>78.06512460849271</v>
      </c>
      <c r="D8882" s="34">
        <f t="shared" si="556"/>
        <v>0.57163340797916096</v>
      </c>
    </row>
    <row r="8883" spans="1:4">
      <c r="A8883" s="7">
        <f t="shared" si="554"/>
        <v>4438</v>
      </c>
      <c r="B8883" s="4">
        <f t="shared" si="557"/>
        <v>0.99061721711260486</v>
      </c>
      <c r="C8883" s="4">
        <f t="shared" si="555"/>
        <v>78.10406784000152</v>
      </c>
      <c r="D8883" s="34">
        <f t="shared" si="556"/>
        <v>0.57182943498803951</v>
      </c>
    </row>
    <row r="8884" spans="1:4">
      <c r="A8884" s="7">
        <f t="shared" si="554"/>
        <v>4438.5</v>
      </c>
      <c r="B8884" s="4">
        <f t="shared" si="557"/>
        <v>0.99077162034838007</v>
      </c>
      <c r="C8884" s="4">
        <f t="shared" si="555"/>
        <v>78.143030252853322</v>
      </c>
      <c r="D8884" s="34">
        <f t="shared" si="556"/>
        <v>0.57202553440133463</v>
      </c>
    </row>
    <row r="8885" spans="1:4">
      <c r="A8885" s="7">
        <f t="shared" si="554"/>
        <v>4439</v>
      </c>
      <c r="B8885" s="4">
        <f t="shared" si="557"/>
        <v>0.99092603556052095</v>
      </c>
      <c r="C8885" s="4">
        <f t="shared" si="555"/>
        <v>78.182011856495976</v>
      </c>
      <c r="D8885" s="34">
        <f t="shared" si="556"/>
        <v>0.57222170624670454</v>
      </c>
    </row>
    <row r="8886" spans="1:4">
      <c r="A8886" s="7">
        <f t="shared" si="554"/>
        <v>4439.5</v>
      </c>
      <c r="B8886" s="4">
        <f t="shared" si="557"/>
        <v>0.99108046274995631</v>
      </c>
      <c r="C8886" s="4">
        <f t="shared" si="555"/>
        <v>78.221012660381831</v>
      </c>
      <c r="D8886" s="34">
        <f t="shared" si="556"/>
        <v>0.57241795055181699</v>
      </c>
    </row>
    <row r="8887" spans="1:4">
      <c r="A8887" s="7">
        <f t="shared" si="554"/>
        <v>4440</v>
      </c>
      <c r="B8887" s="4">
        <f t="shared" si="557"/>
        <v>0.99123490191761476</v>
      </c>
      <c r="C8887" s="4">
        <f t="shared" si="555"/>
        <v>78.260032673967743</v>
      </c>
      <c r="D8887" s="34">
        <f t="shared" si="556"/>
        <v>0.57261426734434984</v>
      </c>
    </row>
    <row r="8888" spans="1:4">
      <c r="A8888" s="7">
        <f t="shared" si="554"/>
        <v>4440.5</v>
      </c>
      <c r="B8888" s="4">
        <f t="shared" si="557"/>
        <v>0.99138935306442599</v>
      </c>
      <c r="C8888" s="4">
        <f t="shared" si="555"/>
        <v>78.299071906715383</v>
      </c>
      <c r="D8888" s="34">
        <f t="shared" si="556"/>
        <v>0.57281065665199205</v>
      </c>
    </row>
    <row r="8889" spans="1:4">
      <c r="A8889" s="7">
        <f t="shared" ref="A8889:A8952" si="558">A8888+0.5</f>
        <v>4441</v>
      </c>
      <c r="B8889" s="4">
        <f t="shared" si="557"/>
        <v>0.99154381619131859</v>
      </c>
      <c r="C8889" s="4">
        <f t="shared" ref="C8889:C8952" si="559">(EXP($B$4*A8889*10^6))-1</f>
        <v>78.338130368091214</v>
      </c>
      <c r="D8889" s="34">
        <f t="shared" ref="D8889:D8952" si="560">(1/137.88)*(C8889/B8889)</f>
        <v>0.57300711850244523</v>
      </c>
    </row>
    <row r="8890" spans="1:4">
      <c r="A8890" s="7">
        <f t="shared" si="558"/>
        <v>4441.5</v>
      </c>
      <c r="B8890" s="4">
        <f t="shared" si="557"/>
        <v>0.99169829129922227</v>
      </c>
      <c r="C8890" s="4">
        <f t="shared" si="559"/>
        <v>78.377208067566173</v>
      </c>
      <c r="D8890" s="34">
        <f t="shared" si="560"/>
        <v>0.57320365292341979</v>
      </c>
    </row>
    <row r="8891" spans="1:4">
      <c r="A8891" s="7">
        <f t="shared" si="558"/>
        <v>4442</v>
      </c>
      <c r="B8891" s="4">
        <f t="shared" si="557"/>
        <v>0.99185277838906627</v>
      </c>
      <c r="C8891" s="4">
        <f t="shared" si="559"/>
        <v>78.416305014615972</v>
      </c>
      <c r="D8891" s="34">
        <f t="shared" si="560"/>
        <v>0.57340025994263821</v>
      </c>
    </row>
    <row r="8892" spans="1:4">
      <c r="A8892" s="7">
        <f t="shared" si="558"/>
        <v>4442.5</v>
      </c>
      <c r="B8892" s="4">
        <f t="shared" si="557"/>
        <v>0.99200727746177964</v>
      </c>
      <c r="C8892" s="4">
        <f t="shared" si="559"/>
        <v>78.455421218720701</v>
      </c>
      <c r="D8892" s="34">
        <f t="shared" si="560"/>
        <v>0.57359693958783131</v>
      </c>
    </row>
    <row r="8893" spans="1:4">
      <c r="A8893" s="7">
        <f t="shared" si="558"/>
        <v>4443</v>
      </c>
      <c r="B8893" s="4">
        <f t="shared" si="557"/>
        <v>0.99216178851829229</v>
      </c>
      <c r="C8893" s="4">
        <f t="shared" si="559"/>
        <v>78.494556689365595</v>
      </c>
      <c r="D8893" s="34">
        <f t="shared" si="560"/>
        <v>0.57379369188674445</v>
      </c>
    </row>
    <row r="8894" spans="1:4">
      <c r="A8894" s="7">
        <f t="shared" si="558"/>
        <v>4443.5</v>
      </c>
      <c r="B8894" s="4">
        <f t="shared" si="557"/>
        <v>0.99231631155953348</v>
      </c>
      <c r="C8894" s="4">
        <f t="shared" si="559"/>
        <v>78.533711436040235</v>
      </c>
      <c r="D8894" s="34">
        <f t="shared" si="560"/>
        <v>0.57399051686713121</v>
      </c>
    </row>
    <row r="8895" spans="1:4">
      <c r="A8895" s="7">
        <f t="shared" si="558"/>
        <v>4444</v>
      </c>
      <c r="B8895" s="4">
        <f t="shared" si="557"/>
        <v>0.99247084658643292</v>
      </c>
      <c r="C8895" s="4">
        <f t="shared" si="559"/>
        <v>78.572885468238937</v>
      </c>
      <c r="D8895" s="34">
        <f t="shared" si="560"/>
        <v>0.57418741455675659</v>
      </c>
    </row>
    <row r="8896" spans="1:4">
      <c r="A8896" s="7">
        <f t="shared" si="558"/>
        <v>4444.5</v>
      </c>
      <c r="B8896" s="4">
        <f t="shared" si="557"/>
        <v>0.99262539359992008</v>
      </c>
      <c r="C8896" s="4">
        <f t="shared" si="559"/>
        <v>78.612078795460818</v>
      </c>
      <c r="D8896" s="34">
        <f t="shared" si="560"/>
        <v>0.5743843849833975</v>
      </c>
    </row>
    <row r="8897" spans="1:4">
      <c r="A8897" s="7">
        <f t="shared" si="558"/>
        <v>4445</v>
      </c>
      <c r="B8897" s="4">
        <f t="shared" si="557"/>
        <v>0.99277995260092489</v>
      </c>
      <c r="C8897" s="4">
        <f t="shared" si="559"/>
        <v>78.65129142720933</v>
      </c>
      <c r="D8897" s="34">
        <f t="shared" si="560"/>
        <v>0.57458142817483893</v>
      </c>
    </row>
    <row r="8898" spans="1:4">
      <c r="A8898" s="7">
        <f t="shared" si="558"/>
        <v>4445.5</v>
      </c>
      <c r="B8898" s="4">
        <f t="shared" si="557"/>
        <v>0.99293452359037726</v>
      </c>
      <c r="C8898" s="4">
        <f t="shared" si="559"/>
        <v>78.69052337299307</v>
      </c>
      <c r="D8898" s="34">
        <f t="shared" si="560"/>
        <v>0.57477854415887997</v>
      </c>
    </row>
    <row r="8899" spans="1:4">
      <c r="A8899" s="7">
        <f t="shared" si="558"/>
        <v>4446</v>
      </c>
      <c r="B8899" s="4">
        <f t="shared" si="557"/>
        <v>0.9930891065692069</v>
      </c>
      <c r="C8899" s="4">
        <f t="shared" si="559"/>
        <v>78.729774642325026</v>
      </c>
      <c r="D8899" s="34">
        <f t="shared" si="560"/>
        <v>0.57497573296332871</v>
      </c>
    </row>
    <row r="8900" spans="1:4">
      <c r="A8900" s="7">
        <f t="shared" si="558"/>
        <v>4446.5</v>
      </c>
      <c r="B8900" s="4">
        <f t="shared" si="557"/>
        <v>0.99324370153834396</v>
      </c>
      <c r="C8900" s="4">
        <f t="shared" si="559"/>
        <v>78.769045244723003</v>
      </c>
      <c r="D8900" s="34">
        <f t="shared" si="560"/>
        <v>0.57517299461600502</v>
      </c>
    </row>
    <row r="8901" spans="1:4">
      <c r="A8901" s="7">
        <f t="shared" si="558"/>
        <v>4447</v>
      </c>
      <c r="B8901" s="4">
        <f t="shared" si="557"/>
        <v>0.99339830849871813</v>
      </c>
      <c r="C8901" s="4">
        <f t="shared" si="559"/>
        <v>78.808335189709226</v>
      </c>
      <c r="D8901" s="34">
        <f t="shared" si="560"/>
        <v>0.57537032914473762</v>
      </c>
    </row>
    <row r="8902" spans="1:4">
      <c r="A8902" s="7">
        <f t="shared" si="558"/>
        <v>4447.5</v>
      </c>
      <c r="B8902" s="4">
        <f t="shared" si="557"/>
        <v>0.99355292745125956</v>
      </c>
      <c r="C8902" s="4">
        <f t="shared" si="559"/>
        <v>78.847644486811006</v>
      </c>
      <c r="D8902" s="34">
        <f t="shared" si="560"/>
        <v>0.57556773657736893</v>
      </c>
    </row>
    <row r="8903" spans="1:4">
      <c r="A8903" s="7">
        <f t="shared" si="558"/>
        <v>4448</v>
      </c>
      <c r="B8903" s="4">
        <f t="shared" si="557"/>
        <v>0.99370755839689884</v>
      </c>
      <c r="C8903" s="4">
        <f t="shared" si="559"/>
        <v>78.886973145560106</v>
      </c>
      <c r="D8903" s="34">
        <f t="shared" si="560"/>
        <v>0.57576521694175031</v>
      </c>
    </row>
    <row r="8904" spans="1:4">
      <c r="A8904" s="7">
        <f t="shared" si="558"/>
        <v>4448.5</v>
      </c>
      <c r="B8904" s="4">
        <f t="shared" si="557"/>
        <v>0.99386220133656611</v>
      </c>
      <c r="C8904" s="4">
        <f t="shared" si="559"/>
        <v>78.92632117549303</v>
      </c>
      <c r="D8904" s="34">
        <f t="shared" si="560"/>
        <v>0.57596277026574461</v>
      </c>
    </row>
    <row r="8905" spans="1:4">
      <c r="A8905" s="7">
        <f t="shared" si="558"/>
        <v>4449</v>
      </c>
      <c r="B8905" s="4">
        <f t="shared" si="557"/>
        <v>0.99401685627119152</v>
      </c>
      <c r="C8905" s="4">
        <f t="shared" si="559"/>
        <v>78.965688586150989</v>
      </c>
      <c r="D8905" s="34">
        <f t="shared" si="560"/>
        <v>0.57616039657722551</v>
      </c>
    </row>
    <row r="8906" spans="1:4">
      <c r="A8906" s="7">
        <f t="shared" si="558"/>
        <v>4449.5</v>
      </c>
      <c r="B8906" s="4">
        <f t="shared" ref="B8906:B8969" si="561">(EXP($B$3*A8906*10^6))-1</f>
        <v>0.99417152320170543</v>
      </c>
      <c r="C8906" s="4">
        <f t="shared" si="559"/>
        <v>79.005075387079856</v>
      </c>
      <c r="D8906" s="34">
        <f t="shared" si="560"/>
        <v>0.57635809590407749</v>
      </c>
    </row>
    <row r="8907" spans="1:4">
      <c r="A8907" s="7">
        <f t="shared" si="558"/>
        <v>4450</v>
      </c>
      <c r="B8907" s="4">
        <f t="shared" si="561"/>
        <v>0.99432620212903844</v>
      </c>
      <c r="C8907" s="4">
        <f t="shared" si="559"/>
        <v>79.044481587830276</v>
      </c>
      <c r="D8907" s="34">
        <f t="shared" si="560"/>
        <v>0.57655586827419614</v>
      </c>
    </row>
    <row r="8908" spans="1:4">
      <c r="A8908" s="7">
        <f t="shared" si="558"/>
        <v>4450.5</v>
      </c>
      <c r="B8908" s="4">
        <f t="shared" si="561"/>
        <v>0.99448089305412091</v>
      </c>
      <c r="C8908" s="4">
        <f t="shared" si="559"/>
        <v>79.083907197957529</v>
      </c>
      <c r="D8908" s="34">
        <f t="shared" si="560"/>
        <v>0.57675371371548745</v>
      </c>
    </row>
    <row r="8909" spans="1:4">
      <c r="A8909" s="7">
        <f t="shared" si="558"/>
        <v>4451</v>
      </c>
      <c r="B8909" s="4">
        <f t="shared" si="561"/>
        <v>0.99463559597788342</v>
      </c>
      <c r="C8909" s="4">
        <f t="shared" si="559"/>
        <v>79.123352227021641</v>
      </c>
      <c r="D8909" s="34">
        <f t="shared" si="560"/>
        <v>0.57695163225586876</v>
      </c>
    </row>
    <row r="8910" spans="1:4">
      <c r="A8910" s="7">
        <f t="shared" si="558"/>
        <v>4451.5</v>
      </c>
      <c r="B8910" s="4">
        <f t="shared" si="561"/>
        <v>0.99479031090125702</v>
      </c>
      <c r="C8910" s="4">
        <f t="shared" si="559"/>
        <v>79.162816684587341</v>
      </c>
      <c r="D8910" s="34">
        <f t="shared" si="560"/>
        <v>0.57714962392326796</v>
      </c>
    </row>
    <row r="8911" spans="1:4">
      <c r="A8911" s="7">
        <f t="shared" si="558"/>
        <v>4452</v>
      </c>
      <c r="B8911" s="4">
        <f t="shared" si="561"/>
        <v>0.9949450378251723</v>
      </c>
      <c r="C8911" s="4">
        <f t="shared" si="559"/>
        <v>79.202300580224048</v>
      </c>
      <c r="D8911" s="34">
        <f t="shared" si="560"/>
        <v>0.57734768874562414</v>
      </c>
    </row>
    <row r="8912" spans="1:4">
      <c r="A8912" s="7">
        <f t="shared" si="558"/>
        <v>4452.5</v>
      </c>
      <c r="B8912" s="4">
        <f t="shared" si="561"/>
        <v>0.99509977675056005</v>
      </c>
      <c r="C8912" s="4">
        <f t="shared" si="559"/>
        <v>79.241803923505941</v>
      </c>
      <c r="D8912" s="34">
        <f t="shared" si="560"/>
        <v>0.57754582675088706</v>
      </c>
    </row>
    <row r="8913" spans="1:4">
      <c r="A8913" s="7">
        <f t="shared" si="558"/>
        <v>4453</v>
      </c>
      <c r="B8913" s="4">
        <f t="shared" si="561"/>
        <v>0.9952545276783511</v>
      </c>
      <c r="C8913" s="4">
        <f t="shared" si="559"/>
        <v>79.281326724011862</v>
      </c>
      <c r="D8913" s="34">
        <f t="shared" si="560"/>
        <v>0.57774403796701768</v>
      </c>
    </row>
    <row r="8914" spans="1:4">
      <c r="A8914" s="7">
        <f t="shared" si="558"/>
        <v>4453.5</v>
      </c>
      <c r="B8914" s="4">
        <f t="shared" si="561"/>
        <v>0.99540929060947647</v>
      </c>
      <c r="C8914" s="4">
        <f t="shared" si="559"/>
        <v>79.320868991325327</v>
      </c>
      <c r="D8914" s="34">
        <f t="shared" si="560"/>
        <v>0.57794232242198706</v>
      </c>
    </row>
    <row r="8915" spans="1:4">
      <c r="A8915" s="7">
        <f t="shared" si="558"/>
        <v>4454</v>
      </c>
      <c r="B8915" s="4">
        <f t="shared" si="561"/>
        <v>0.9955640655448672</v>
      </c>
      <c r="C8915" s="4">
        <f t="shared" si="559"/>
        <v>79.360430735034868</v>
      </c>
      <c r="D8915" s="34">
        <f t="shared" si="560"/>
        <v>0.5781406801437794</v>
      </c>
    </row>
    <row r="8916" spans="1:4">
      <c r="A8916" s="7">
        <f t="shared" si="558"/>
        <v>4454.5</v>
      </c>
      <c r="B8916" s="4">
        <f t="shared" si="561"/>
        <v>0.99571885248545455</v>
      </c>
      <c r="C8916" s="4">
        <f t="shared" si="559"/>
        <v>79.400011964733267</v>
      </c>
      <c r="D8916" s="34">
        <f t="shared" si="560"/>
        <v>0.57833911116038639</v>
      </c>
    </row>
    <row r="8917" spans="1:4">
      <c r="A8917" s="7">
        <f t="shared" si="558"/>
        <v>4455</v>
      </c>
      <c r="B8917" s="4">
        <f t="shared" si="561"/>
        <v>0.99587365143216933</v>
      </c>
      <c r="C8917" s="4">
        <f t="shared" si="559"/>
        <v>79.439612690018365</v>
      </c>
      <c r="D8917" s="34">
        <f t="shared" si="560"/>
        <v>0.57853761549981331</v>
      </c>
    </row>
    <row r="8918" spans="1:4">
      <c r="A8918" s="7">
        <f t="shared" si="558"/>
        <v>4455.5</v>
      </c>
      <c r="B8918" s="4">
        <f t="shared" si="561"/>
        <v>0.99602846238594345</v>
      </c>
      <c r="C8918" s="4">
        <f t="shared" si="559"/>
        <v>79.479232920492649</v>
      </c>
      <c r="D8918" s="34">
        <f t="shared" si="560"/>
        <v>0.57873619319007519</v>
      </c>
    </row>
    <row r="8919" spans="1:4">
      <c r="A8919" s="7">
        <f t="shared" si="558"/>
        <v>4456</v>
      </c>
      <c r="B8919" s="4">
        <f t="shared" si="561"/>
        <v>0.9961832853477075</v>
      </c>
      <c r="C8919" s="4">
        <f t="shared" si="559"/>
        <v>79.51887266576324</v>
      </c>
      <c r="D8919" s="34">
        <f t="shared" si="560"/>
        <v>0.57893484425919817</v>
      </c>
    </row>
    <row r="8920" spans="1:4">
      <c r="A8920" s="7">
        <f t="shared" si="558"/>
        <v>4456.5</v>
      </c>
      <c r="B8920" s="4">
        <f t="shared" si="561"/>
        <v>0.99633812031839342</v>
      </c>
      <c r="C8920" s="4">
        <f t="shared" si="559"/>
        <v>79.558531935442304</v>
      </c>
      <c r="D8920" s="34">
        <f t="shared" si="560"/>
        <v>0.57913356873522071</v>
      </c>
    </row>
    <row r="8921" spans="1:4">
      <c r="A8921" s="7">
        <f t="shared" si="558"/>
        <v>4457</v>
      </c>
      <c r="B8921" s="4">
        <f t="shared" si="561"/>
        <v>0.99649296729893244</v>
      </c>
      <c r="C8921" s="4">
        <f t="shared" si="559"/>
        <v>79.598210739146282</v>
      </c>
      <c r="D8921" s="34">
        <f t="shared" si="560"/>
        <v>0.57933236664618959</v>
      </c>
    </row>
    <row r="8922" spans="1:4">
      <c r="A8922" s="7">
        <f t="shared" si="558"/>
        <v>4457.5</v>
      </c>
      <c r="B8922" s="4">
        <f t="shared" si="561"/>
        <v>0.99664782629025606</v>
      </c>
      <c r="C8922" s="4">
        <f t="shared" si="559"/>
        <v>79.637909086496677</v>
      </c>
      <c r="D8922" s="34">
        <f t="shared" si="560"/>
        <v>0.57953123802016426</v>
      </c>
    </row>
    <row r="8923" spans="1:4">
      <c r="A8923" s="7">
        <f t="shared" si="558"/>
        <v>4458</v>
      </c>
      <c r="B8923" s="4">
        <f t="shared" si="561"/>
        <v>0.99680269729329618</v>
      </c>
      <c r="C8923" s="4">
        <f t="shared" si="559"/>
        <v>79.677626987119552</v>
      </c>
      <c r="D8923" s="34">
        <f t="shared" si="560"/>
        <v>0.57973018288521438</v>
      </c>
    </row>
    <row r="8924" spans="1:4">
      <c r="A8924" s="7">
        <f t="shared" si="558"/>
        <v>4458.5</v>
      </c>
      <c r="B8924" s="4">
        <f t="shared" si="561"/>
        <v>0.99695758030898429</v>
      </c>
      <c r="C8924" s="4">
        <f t="shared" si="559"/>
        <v>79.717364450646031</v>
      </c>
      <c r="D8924" s="34">
        <f t="shared" si="560"/>
        <v>0.5799292012694226</v>
      </c>
    </row>
    <row r="8925" spans="1:4">
      <c r="A8925" s="7">
        <f t="shared" si="558"/>
        <v>4459</v>
      </c>
      <c r="B8925" s="4">
        <f t="shared" si="561"/>
        <v>0.99711247533825231</v>
      </c>
      <c r="C8925" s="4">
        <f t="shared" si="559"/>
        <v>79.757121486711512</v>
      </c>
      <c r="D8925" s="34">
        <f t="shared" si="560"/>
        <v>0.58012829320087911</v>
      </c>
    </row>
    <row r="8926" spans="1:4">
      <c r="A8926" s="7">
        <f t="shared" si="558"/>
        <v>4459.5</v>
      </c>
      <c r="B8926" s="4">
        <f t="shared" si="561"/>
        <v>0.99726738238203194</v>
      </c>
      <c r="C8926" s="4">
        <f t="shared" si="559"/>
        <v>79.796898104956469</v>
      </c>
      <c r="D8926" s="34">
        <f t="shared" si="560"/>
        <v>0.58032745870768754</v>
      </c>
    </row>
    <row r="8927" spans="1:4">
      <c r="A8927" s="7">
        <f t="shared" si="558"/>
        <v>4460</v>
      </c>
      <c r="B8927" s="4">
        <f t="shared" si="561"/>
        <v>0.9974223014412551</v>
      </c>
      <c r="C8927" s="4">
        <f t="shared" si="559"/>
        <v>79.836694315025952</v>
      </c>
      <c r="D8927" s="34">
        <f t="shared" si="560"/>
        <v>0.58052669781796118</v>
      </c>
    </row>
    <row r="8928" spans="1:4">
      <c r="A8928" s="7">
        <f t="shared" si="558"/>
        <v>4460.5</v>
      </c>
      <c r="B8928" s="4">
        <f t="shared" si="561"/>
        <v>0.99757723251685348</v>
      </c>
      <c r="C8928" s="4">
        <f t="shared" si="559"/>
        <v>79.876510126569983</v>
      </c>
      <c r="D8928" s="34">
        <f t="shared" si="560"/>
        <v>0.58072601055982609</v>
      </c>
    </row>
    <row r="8929" spans="1:4">
      <c r="A8929" s="7">
        <f t="shared" si="558"/>
        <v>4461</v>
      </c>
      <c r="B8929" s="4">
        <f t="shared" si="561"/>
        <v>0.99773217560975969</v>
      </c>
      <c r="C8929" s="4">
        <f t="shared" si="559"/>
        <v>79.916345549243175</v>
      </c>
      <c r="D8929" s="34">
        <f t="shared" si="560"/>
        <v>0.58092539696141776</v>
      </c>
    </row>
    <row r="8930" spans="1:4">
      <c r="A8930" s="7">
        <f t="shared" si="558"/>
        <v>4461.5</v>
      </c>
      <c r="B8930" s="4">
        <f t="shared" si="561"/>
        <v>0.99788713072090585</v>
      </c>
      <c r="C8930" s="4">
        <f t="shared" si="559"/>
        <v>79.956200592704818</v>
      </c>
      <c r="D8930" s="34">
        <f t="shared" si="560"/>
        <v>0.58112485705088224</v>
      </c>
    </row>
    <row r="8931" spans="1:4">
      <c r="A8931" s="7">
        <f t="shared" si="558"/>
        <v>4462</v>
      </c>
      <c r="B8931" s="4">
        <f t="shared" si="561"/>
        <v>0.99804209785122366</v>
      </c>
      <c r="C8931" s="4">
        <f t="shared" si="559"/>
        <v>79.996075266619087</v>
      </c>
      <c r="D8931" s="34">
        <f t="shared" si="560"/>
        <v>0.58132439085637766</v>
      </c>
    </row>
    <row r="8932" spans="1:4">
      <c r="A8932" s="7">
        <f t="shared" si="558"/>
        <v>4462.5</v>
      </c>
      <c r="B8932" s="4">
        <f t="shared" si="561"/>
        <v>0.99819707700164573</v>
      </c>
      <c r="C8932" s="4">
        <f t="shared" si="559"/>
        <v>80.035969580654836</v>
      </c>
      <c r="D8932" s="34">
        <f t="shared" si="560"/>
        <v>0.58152399840607238</v>
      </c>
    </row>
    <row r="8933" spans="1:4">
      <c r="A8933" s="7">
        <f t="shared" si="558"/>
        <v>4463</v>
      </c>
      <c r="B8933" s="4">
        <f t="shared" si="561"/>
        <v>0.9983520681731044</v>
      </c>
      <c r="C8933" s="4">
        <f t="shared" si="559"/>
        <v>80.075883544485876</v>
      </c>
      <c r="D8933" s="34">
        <f t="shared" si="560"/>
        <v>0.58172367972814731</v>
      </c>
    </row>
    <row r="8934" spans="1:4">
      <c r="A8934" s="7">
        <f t="shared" si="558"/>
        <v>4463.5</v>
      </c>
      <c r="B8934" s="4">
        <f t="shared" si="561"/>
        <v>0.99850707136653205</v>
      </c>
      <c r="C8934" s="4">
        <f t="shared" si="559"/>
        <v>80.115817167790638</v>
      </c>
      <c r="D8934" s="34">
        <f t="shared" si="560"/>
        <v>0.58192343485079312</v>
      </c>
    </row>
    <row r="8935" spans="1:4">
      <c r="A8935" s="7">
        <f t="shared" si="558"/>
        <v>4464</v>
      </c>
      <c r="B8935" s="4">
        <f t="shared" si="561"/>
        <v>0.99866208658286082</v>
      </c>
      <c r="C8935" s="4">
        <f t="shared" si="559"/>
        <v>80.155770460252171</v>
      </c>
      <c r="D8935" s="34">
        <f t="shared" si="560"/>
        <v>0.58212326380221058</v>
      </c>
    </row>
    <row r="8936" spans="1:4">
      <c r="A8936" s="7">
        <f t="shared" si="558"/>
        <v>4464.5</v>
      </c>
      <c r="B8936" s="4">
        <f t="shared" si="561"/>
        <v>0.99881711382302396</v>
      </c>
      <c r="C8936" s="4">
        <f t="shared" si="559"/>
        <v>80.195743431558469</v>
      </c>
      <c r="D8936" s="34">
        <f t="shared" si="560"/>
        <v>0.58232316661061245</v>
      </c>
    </row>
    <row r="8937" spans="1:4">
      <c r="A8937" s="7">
        <f t="shared" si="558"/>
        <v>4465</v>
      </c>
      <c r="B8937" s="4">
        <f t="shared" si="561"/>
        <v>0.99897215308795362</v>
      </c>
      <c r="C8937" s="4">
        <f t="shared" si="559"/>
        <v>80.235736091402387</v>
      </c>
      <c r="D8937" s="34">
        <f t="shared" si="560"/>
        <v>0.5825231433042235</v>
      </c>
    </row>
    <row r="8938" spans="1:4">
      <c r="A8938" s="7">
        <f t="shared" si="558"/>
        <v>4465.5</v>
      </c>
      <c r="B8938" s="4">
        <f t="shared" si="561"/>
        <v>0.9991272043785826</v>
      </c>
      <c r="C8938" s="4">
        <f t="shared" si="559"/>
        <v>80.275748449481384</v>
      </c>
      <c r="D8938" s="34">
        <f t="shared" si="560"/>
        <v>0.58272319391127803</v>
      </c>
    </row>
    <row r="8939" spans="1:4">
      <c r="A8939" s="7">
        <f t="shared" si="558"/>
        <v>4466</v>
      </c>
      <c r="B8939" s="4">
        <f t="shared" si="561"/>
        <v>0.99928226769584372</v>
      </c>
      <c r="C8939" s="4">
        <f t="shared" si="559"/>
        <v>80.315780515497821</v>
      </c>
      <c r="D8939" s="34">
        <f t="shared" si="560"/>
        <v>0.58292331846002243</v>
      </c>
    </row>
    <row r="8940" spans="1:4">
      <c r="A8940" s="7">
        <f t="shared" si="558"/>
        <v>4466.5</v>
      </c>
      <c r="B8940" s="4">
        <f t="shared" si="561"/>
        <v>0.99943734304067</v>
      </c>
      <c r="C8940" s="4">
        <f t="shared" si="559"/>
        <v>80.355832299158564</v>
      </c>
      <c r="D8940" s="34">
        <f t="shared" si="560"/>
        <v>0.58312351697871201</v>
      </c>
    </row>
    <row r="8941" spans="1:4">
      <c r="A8941" s="7">
        <f t="shared" si="558"/>
        <v>4467</v>
      </c>
      <c r="B8941" s="4">
        <f t="shared" si="561"/>
        <v>0.99959243041399382</v>
      </c>
      <c r="C8941" s="4">
        <f t="shared" si="559"/>
        <v>80.395903810175668</v>
      </c>
      <c r="D8941" s="34">
        <f t="shared" si="560"/>
        <v>0.58332378949561614</v>
      </c>
    </row>
    <row r="8942" spans="1:4">
      <c r="A8942" s="7">
        <f t="shared" si="558"/>
        <v>4467.5</v>
      </c>
      <c r="B8942" s="4">
        <f t="shared" si="561"/>
        <v>0.99974752981674886</v>
      </c>
      <c r="C8942" s="4">
        <f t="shared" si="559"/>
        <v>80.435995058265689</v>
      </c>
      <c r="D8942" s="34">
        <f t="shared" si="560"/>
        <v>0.5835241360390131</v>
      </c>
    </row>
    <row r="8943" spans="1:4">
      <c r="A8943" s="7">
        <f t="shared" si="558"/>
        <v>4468</v>
      </c>
      <c r="B8943" s="4">
        <f t="shared" si="561"/>
        <v>0.99990264124986772</v>
      </c>
      <c r="C8943" s="4">
        <f t="shared" si="559"/>
        <v>80.476106053150076</v>
      </c>
      <c r="D8943" s="34">
        <f t="shared" si="560"/>
        <v>0.58372455663719303</v>
      </c>
    </row>
    <row r="8944" spans="1:4">
      <c r="A8944" s="7">
        <f t="shared" si="558"/>
        <v>4468.5</v>
      </c>
      <c r="B8944" s="4">
        <f t="shared" si="561"/>
        <v>1.0000577647142839</v>
      </c>
      <c r="C8944" s="4">
        <f t="shared" si="559"/>
        <v>80.516236804555078</v>
      </c>
      <c r="D8944" s="34">
        <f t="shared" si="560"/>
        <v>0.58392505131845718</v>
      </c>
    </row>
    <row r="8945" spans="1:4">
      <c r="A8945" s="7">
        <f t="shared" si="558"/>
        <v>4469</v>
      </c>
      <c r="B8945" s="4">
        <f t="shared" si="561"/>
        <v>1.0002129002109301</v>
      </c>
      <c r="C8945" s="4">
        <f t="shared" si="559"/>
        <v>80.556387322211506</v>
      </c>
      <c r="D8945" s="34">
        <f t="shared" si="560"/>
        <v>0.58412562011111624</v>
      </c>
    </row>
    <row r="8946" spans="1:4">
      <c r="A8946" s="7">
        <f t="shared" si="558"/>
        <v>4469.5</v>
      </c>
      <c r="B8946" s="4">
        <f t="shared" si="561"/>
        <v>1.0003680477407402</v>
      </c>
      <c r="C8946" s="4">
        <f t="shared" si="559"/>
        <v>80.59655761585536</v>
      </c>
      <c r="D8946" s="34">
        <f t="shared" si="560"/>
        <v>0.58432626304349466</v>
      </c>
    </row>
    <row r="8947" spans="1:4">
      <c r="A8947" s="7">
        <f t="shared" si="558"/>
        <v>4470</v>
      </c>
      <c r="B8947" s="4">
        <f t="shared" si="561"/>
        <v>1.0005232073046471</v>
      </c>
      <c r="C8947" s="4">
        <f t="shared" si="559"/>
        <v>80.636747695227143</v>
      </c>
      <c r="D8947" s="34">
        <f t="shared" si="560"/>
        <v>0.58452698014392623</v>
      </c>
    </row>
    <row r="8948" spans="1:4">
      <c r="A8948" s="7">
        <f t="shared" si="558"/>
        <v>4470.5</v>
      </c>
      <c r="B8948" s="4">
        <f t="shared" si="561"/>
        <v>1.0006783789035842</v>
      </c>
      <c r="C8948" s="4">
        <f t="shared" si="559"/>
        <v>80.676957570072261</v>
      </c>
      <c r="D8948" s="34">
        <f t="shared" si="560"/>
        <v>0.58472777144075605</v>
      </c>
    </row>
    <row r="8949" spans="1:4">
      <c r="A8949" s="7">
        <f t="shared" si="558"/>
        <v>4471</v>
      </c>
      <c r="B8949" s="4">
        <f t="shared" si="561"/>
        <v>1.0008335625384857</v>
      </c>
      <c r="C8949" s="4">
        <f t="shared" si="559"/>
        <v>80.717187250140896</v>
      </c>
      <c r="D8949" s="34">
        <f t="shared" si="560"/>
        <v>0.5849286369623401</v>
      </c>
    </row>
    <row r="8950" spans="1:4">
      <c r="A8950" s="7">
        <f t="shared" si="558"/>
        <v>4471.5</v>
      </c>
      <c r="B8950" s="4">
        <f t="shared" si="561"/>
        <v>1.0009887582102843</v>
      </c>
      <c r="C8950" s="4">
        <f t="shared" si="559"/>
        <v>80.757436745188031</v>
      </c>
      <c r="D8950" s="34">
        <f t="shared" si="560"/>
        <v>0.58512957673704602</v>
      </c>
    </row>
    <row r="8951" spans="1:4">
      <c r="A8951" s="7">
        <f t="shared" si="558"/>
        <v>4472</v>
      </c>
      <c r="B8951" s="4">
        <f t="shared" si="561"/>
        <v>1.0011439659199142</v>
      </c>
      <c r="C8951" s="4">
        <f t="shared" si="559"/>
        <v>80.797706064973468</v>
      </c>
      <c r="D8951" s="34">
        <f t="shared" si="560"/>
        <v>0.58533059079325211</v>
      </c>
    </row>
    <row r="8952" spans="1:4">
      <c r="A8952" s="7">
        <f t="shared" si="558"/>
        <v>4472.5</v>
      </c>
      <c r="B8952" s="4">
        <f t="shared" si="561"/>
        <v>1.0012991856683091</v>
      </c>
      <c r="C8952" s="4">
        <f t="shared" si="559"/>
        <v>80.837995219261799</v>
      </c>
      <c r="D8952" s="34">
        <f t="shared" si="560"/>
        <v>0.58553167915934756</v>
      </c>
    </row>
    <row r="8953" spans="1:4">
      <c r="A8953" s="7">
        <f t="shared" ref="A8953:A9016" si="562">A8952+0.5</f>
        <v>4473</v>
      </c>
      <c r="B8953" s="4">
        <f t="shared" si="561"/>
        <v>1.0014544174564026</v>
      </c>
      <c r="C8953" s="4">
        <f t="shared" ref="C8953:C9016" si="563">(EXP($B$4*A8953*10^6))-1</f>
        <v>80.878304217822503</v>
      </c>
      <c r="D8953" s="34">
        <f t="shared" ref="D8953:D9016" si="564">(1/137.88)*(C8953/B8953)</f>
        <v>0.58573284186373376</v>
      </c>
    </row>
    <row r="8954" spans="1:4">
      <c r="A8954" s="7">
        <f t="shared" si="562"/>
        <v>4473.5</v>
      </c>
      <c r="B8954" s="4">
        <f t="shared" si="561"/>
        <v>1.0016096612851282</v>
      </c>
      <c r="C8954" s="4">
        <f t="shared" si="563"/>
        <v>80.918633070429593</v>
      </c>
      <c r="D8954" s="34">
        <f t="shared" si="564"/>
        <v>0.58593407893482075</v>
      </c>
    </row>
    <row r="8955" spans="1:4">
      <c r="A8955" s="7">
        <f t="shared" si="562"/>
        <v>4474</v>
      </c>
      <c r="B8955" s="4">
        <f t="shared" si="561"/>
        <v>1.0017649171554206</v>
      </c>
      <c r="C8955" s="4">
        <f t="shared" si="563"/>
        <v>80.958981786862324</v>
      </c>
      <c r="D8955" s="34">
        <f t="shared" si="564"/>
        <v>0.58613539040103246</v>
      </c>
    </row>
    <row r="8956" spans="1:4">
      <c r="A8956" s="7">
        <f t="shared" si="562"/>
        <v>4474.5</v>
      </c>
      <c r="B8956" s="4">
        <f t="shared" si="561"/>
        <v>1.0019201850682133</v>
      </c>
      <c r="C8956" s="4">
        <f t="shared" si="563"/>
        <v>80.999350376904474</v>
      </c>
      <c r="D8956" s="34">
        <f t="shared" si="564"/>
        <v>0.5863367762908025</v>
      </c>
    </row>
    <row r="8957" spans="1:4">
      <c r="A8957" s="7">
        <f t="shared" si="562"/>
        <v>4475</v>
      </c>
      <c r="B8957" s="4">
        <f t="shared" si="561"/>
        <v>1.0020754650244408</v>
      </c>
      <c r="C8957" s="4">
        <f t="shared" si="563"/>
        <v>81.039738850344719</v>
      </c>
      <c r="D8957" s="34">
        <f t="shared" si="564"/>
        <v>0.58653823663257554</v>
      </c>
    </row>
    <row r="8958" spans="1:4">
      <c r="A8958" s="7">
        <f t="shared" si="562"/>
        <v>4475.5</v>
      </c>
      <c r="B8958" s="4">
        <f t="shared" si="561"/>
        <v>1.0022307570250368</v>
      </c>
      <c r="C8958" s="4">
        <f t="shared" si="563"/>
        <v>81.080147216976542</v>
      </c>
      <c r="D8958" s="34">
        <f t="shared" si="564"/>
        <v>0.58673977145480771</v>
      </c>
    </row>
    <row r="8959" spans="1:4">
      <c r="A8959" s="7">
        <f t="shared" si="562"/>
        <v>4476</v>
      </c>
      <c r="B8959" s="4">
        <f t="shared" si="561"/>
        <v>1.0023860610709354</v>
      </c>
      <c r="C8959" s="4">
        <f t="shared" si="563"/>
        <v>81.12057548659827</v>
      </c>
      <c r="D8959" s="34">
        <f t="shared" si="564"/>
        <v>0.58694138078596625</v>
      </c>
    </row>
    <row r="8960" spans="1:4">
      <c r="A8960" s="7">
        <f t="shared" si="562"/>
        <v>4476.5</v>
      </c>
      <c r="B8960" s="4">
        <f t="shared" si="561"/>
        <v>1.0025413771630718</v>
      </c>
      <c r="C8960" s="4">
        <f t="shared" si="563"/>
        <v>81.161023669013048</v>
      </c>
      <c r="D8960" s="34">
        <f t="shared" si="564"/>
        <v>0.58714306465452892</v>
      </c>
    </row>
    <row r="8961" spans="1:4">
      <c r="A8961" s="7">
        <f t="shared" si="562"/>
        <v>4477</v>
      </c>
      <c r="B8961" s="4">
        <f t="shared" si="561"/>
        <v>1.0026967053023794</v>
      </c>
      <c r="C8961" s="4">
        <f t="shared" si="563"/>
        <v>81.201491774028838</v>
      </c>
      <c r="D8961" s="34">
        <f t="shared" si="564"/>
        <v>0.58734482308898539</v>
      </c>
    </row>
    <row r="8962" spans="1:4">
      <c r="A8962" s="7">
        <f t="shared" si="562"/>
        <v>4477.5</v>
      </c>
      <c r="B8962" s="4">
        <f t="shared" si="561"/>
        <v>1.0028520454897931</v>
      </c>
      <c r="C8962" s="4">
        <f t="shared" si="563"/>
        <v>81.241979811458364</v>
      </c>
      <c r="D8962" s="34">
        <f t="shared" si="564"/>
        <v>0.58754665611783541</v>
      </c>
    </row>
    <row r="8963" spans="1:4">
      <c r="A8963" s="7">
        <f t="shared" si="562"/>
        <v>4478</v>
      </c>
      <c r="B8963" s="4">
        <f t="shared" si="561"/>
        <v>1.0030073977262477</v>
      </c>
      <c r="C8963" s="4">
        <f t="shared" si="563"/>
        <v>81.282487791119507</v>
      </c>
      <c r="D8963" s="34">
        <f t="shared" si="564"/>
        <v>0.58774856376959206</v>
      </c>
    </row>
    <row r="8964" spans="1:4">
      <c r="A8964" s="7">
        <f t="shared" si="562"/>
        <v>4478.5</v>
      </c>
      <c r="B8964" s="4">
        <f t="shared" si="561"/>
        <v>1.0031627620126771</v>
      </c>
      <c r="C8964" s="4">
        <f t="shared" si="563"/>
        <v>81.323015722834484</v>
      </c>
      <c r="D8964" s="34">
        <f t="shared" si="564"/>
        <v>0.58795054607277664</v>
      </c>
    </row>
    <row r="8965" spans="1:4">
      <c r="A8965" s="7">
        <f t="shared" si="562"/>
        <v>4479</v>
      </c>
      <c r="B8965" s="4">
        <f t="shared" si="561"/>
        <v>1.0033181383500165</v>
      </c>
      <c r="C8965" s="4">
        <f t="shared" si="563"/>
        <v>81.36356361643071</v>
      </c>
      <c r="D8965" s="34">
        <f t="shared" si="564"/>
        <v>0.58815260305592332</v>
      </c>
    </row>
    <row r="8966" spans="1:4">
      <c r="A8966" s="7">
        <f t="shared" si="562"/>
        <v>4479.5</v>
      </c>
      <c r="B8966" s="4">
        <f t="shared" si="561"/>
        <v>1.0034735267392003</v>
      </c>
      <c r="C8966" s="4">
        <f t="shared" si="563"/>
        <v>81.404131481740322</v>
      </c>
      <c r="D8966" s="34">
        <f t="shared" si="564"/>
        <v>0.58835473474757738</v>
      </c>
    </row>
    <row r="8967" spans="1:4">
      <c r="A8967" s="7">
        <f t="shared" si="562"/>
        <v>4480</v>
      </c>
      <c r="B8967" s="4">
        <f t="shared" si="561"/>
        <v>1.0036289271811634</v>
      </c>
      <c r="C8967" s="4">
        <f t="shared" si="563"/>
        <v>81.444719328600243</v>
      </c>
      <c r="D8967" s="34">
        <f t="shared" si="564"/>
        <v>0.58855694117629409</v>
      </c>
    </row>
    <row r="8968" spans="1:4">
      <c r="A8968" s="7">
        <f t="shared" si="562"/>
        <v>4480.5</v>
      </c>
      <c r="B8968" s="4">
        <f t="shared" si="561"/>
        <v>1.0037843396768409</v>
      </c>
      <c r="C8968" s="4">
        <f t="shared" si="563"/>
        <v>81.485327166852514</v>
      </c>
      <c r="D8968" s="34">
        <f t="shared" si="564"/>
        <v>0.58875922237064227</v>
      </c>
    </row>
    <row r="8969" spans="1:4">
      <c r="A8969" s="7">
        <f t="shared" si="562"/>
        <v>4481</v>
      </c>
      <c r="B8969" s="4">
        <f t="shared" si="561"/>
        <v>1.0039397642271672</v>
      </c>
      <c r="C8969" s="4">
        <f t="shared" si="563"/>
        <v>81.525955006343622</v>
      </c>
      <c r="D8969" s="34">
        <f t="shared" si="564"/>
        <v>0.58896157835919893</v>
      </c>
    </row>
    <row r="8970" spans="1:4">
      <c r="A8970" s="7">
        <f t="shared" si="562"/>
        <v>4481.5</v>
      </c>
      <c r="B8970" s="4">
        <f t="shared" ref="B8970:B9033" si="565">(EXP($B$3*A8970*10^6))-1</f>
        <v>1.0040952008330781</v>
      </c>
      <c r="C8970" s="4">
        <f t="shared" si="563"/>
        <v>81.566602856925172</v>
      </c>
      <c r="D8970" s="34">
        <f t="shared" si="564"/>
        <v>0.58916400917055389</v>
      </c>
    </row>
    <row r="8971" spans="1:4">
      <c r="A8971" s="7">
        <f t="shared" si="562"/>
        <v>4482</v>
      </c>
      <c r="B8971" s="4">
        <f t="shared" si="565"/>
        <v>1.0042506494955084</v>
      </c>
      <c r="C8971" s="4">
        <f t="shared" si="563"/>
        <v>81.607270728453472</v>
      </c>
      <c r="D8971" s="34">
        <f t="shared" si="564"/>
        <v>0.58936651483330749</v>
      </c>
    </row>
    <row r="8972" spans="1:4">
      <c r="A8972" s="7">
        <f t="shared" si="562"/>
        <v>4482.5</v>
      </c>
      <c r="B8972" s="4">
        <f t="shared" si="565"/>
        <v>1.0044061102153932</v>
      </c>
      <c r="C8972" s="4">
        <f t="shared" si="563"/>
        <v>81.647958630789987</v>
      </c>
      <c r="D8972" s="34">
        <f t="shared" si="564"/>
        <v>0.58956909537607305</v>
      </c>
    </row>
    <row r="8973" spans="1:4">
      <c r="A8973" s="7">
        <f t="shared" si="562"/>
        <v>4483</v>
      </c>
      <c r="B8973" s="4">
        <f t="shared" si="565"/>
        <v>1.0045615829936674</v>
      </c>
      <c r="C8973" s="4">
        <f t="shared" si="563"/>
        <v>81.688666573800589</v>
      </c>
      <c r="D8973" s="34">
        <f t="shared" si="564"/>
        <v>0.58977175082747224</v>
      </c>
    </row>
    <row r="8974" spans="1:4">
      <c r="A8974" s="7">
        <f t="shared" si="562"/>
        <v>4483.5</v>
      </c>
      <c r="B8974" s="4">
        <f t="shared" si="565"/>
        <v>1.0047170678312667</v>
      </c>
      <c r="C8974" s="4">
        <f t="shared" si="563"/>
        <v>81.729394567356323</v>
      </c>
      <c r="D8974" s="34">
        <f t="shared" si="564"/>
        <v>0.5899744812161396</v>
      </c>
    </row>
    <row r="8975" spans="1:4">
      <c r="A8975" s="7">
        <f t="shared" si="562"/>
        <v>4484</v>
      </c>
      <c r="B8975" s="4">
        <f t="shared" si="565"/>
        <v>1.0048725647291263</v>
      </c>
      <c r="C8975" s="4">
        <f t="shared" si="563"/>
        <v>81.770142621332937</v>
      </c>
      <c r="D8975" s="34">
        <f t="shared" si="564"/>
        <v>0.59017728657072033</v>
      </c>
    </row>
    <row r="8976" spans="1:4">
      <c r="A8976" s="7">
        <f t="shared" si="562"/>
        <v>4484.5</v>
      </c>
      <c r="B8976" s="4">
        <f t="shared" si="565"/>
        <v>1.005028073688182</v>
      </c>
      <c r="C8976" s="4">
        <f t="shared" si="563"/>
        <v>81.810910745611253</v>
      </c>
      <c r="D8976" s="34">
        <f t="shared" si="564"/>
        <v>0.59038016691987139</v>
      </c>
    </row>
    <row r="8977" spans="1:4">
      <c r="A8977" s="7">
        <f t="shared" si="562"/>
        <v>4485</v>
      </c>
      <c r="B8977" s="4">
        <f t="shared" si="565"/>
        <v>1.005183594709369</v>
      </c>
      <c r="C8977" s="4">
        <f t="shared" si="563"/>
        <v>81.851698950076823</v>
      </c>
      <c r="D8977" s="34">
        <f t="shared" si="564"/>
        <v>0.59058312229226118</v>
      </c>
    </row>
    <row r="8978" spans="1:4">
      <c r="A8978" s="7">
        <f t="shared" si="562"/>
        <v>4485.5</v>
      </c>
      <c r="B8978" s="4">
        <f t="shared" si="565"/>
        <v>1.0053391277936234</v>
      </c>
      <c r="C8978" s="4">
        <f t="shared" si="563"/>
        <v>81.892507244619921</v>
      </c>
      <c r="D8978" s="34">
        <f t="shared" si="564"/>
        <v>0.59078615271656687</v>
      </c>
    </row>
    <row r="8979" spans="1:4">
      <c r="A8979" s="7">
        <f t="shared" si="562"/>
        <v>4486</v>
      </c>
      <c r="B8979" s="4">
        <f t="shared" si="565"/>
        <v>1.0054946729418801</v>
      </c>
      <c r="C8979" s="4">
        <f t="shared" si="563"/>
        <v>81.933335639135933</v>
      </c>
      <c r="D8979" s="34">
        <f t="shared" si="564"/>
        <v>0.59098925822147996</v>
      </c>
    </row>
    <row r="8980" spans="1:4">
      <c r="A8980" s="7">
        <f t="shared" si="562"/>
        <v>4486.5</v>
      </c>
      <c r="B8980" s="4">
        <f t="shared" si="565"/>
        <v>1.0056502301550752</v>
      </c>
      <c r="C8980" s="4">
        <f t="shared" si="563"/>
        <v>81.974184143524923</v>
      </c>
      <c r="D8980" s="34">
        <f t="shared" si="564"/>
        <v>0.59119243883570083</v>
      </c>
    </row>
    <row r="8981" spans="1:4">
      <c r="A8981" s="7">
        <f t="shared" si="562"/>
        <v>4487</v>
      </c>
      <c r="B8981" s="4">
        <f t="shared" si="565"/>
        <v>1.0058057994341447</v>
      </c>
      <c r="C8981" s="4">
        <f t="shared" si="563"/>
        <v>82.015052767692097</v>
      </c>
      <c r="D8981" s="34">
        <f t="shared" si="564"/>
        <v>0.59139569458794283</v>
      </c>
    </row>
    <row r="8982" spans="1:4">
      <c r="A8982" s="7">
        <f t="shared" si="562"/>
        <v>4487.5</v>
      </c>
      <c r="B8982" s="4">
        <f t="shared" si="565"/>
        <v>1.0059613807800245</v>
      </c>
      <c r="C8982" s="4">
        <f t="shared" si="563"/>
        <v>82.055941521547382</v>
      </c>
      <c r="D8982" s="34">
        <f t="shared" si="564"/>
        <v>0.59159902550693011</v>
      </c>
    </row>
    <row r="8983" spans="1:4">
      <c r="A8983" s="7">
        <f t="shared" si="562"/>
        <v>4488</v>
      </c>
      <c r="B8983" s="4">
        <f t="shared" si="565"/>
        <v>1.0061169741936502</v>
      </c>
      <c r="C8983" s="4">
        <f t="shared" si="563"/>
        <v>82.09685041500542</v>
      </c>
      <c r="D8983" s="34">
        <f t="shared" si="564"/>
        <v>0.59180243162139645</v>
      </c>
    </row>
    <row r="8984" spans="1:4">
      <c r="A8984" s="7">
        <f t="shared" si="562"/>
        <v>4488.5</v>
      </c>
      <c r="B8984" s="4">
        <f t="shared" si="565"/>
        <v>1.0062725796759584</v>
      </c>
      <c r="C8984" s="4">
        <f t="shared" si="563"/>
        <v>82.137779457985914</v>
      </c>
      <c r="D8984" s="34">
        <f t="shared" si="564"/>
        <v>0.59200591296008787</v>
      </c>
    </row>
    <row r="8985" spans="1:4">
      <c r="A8985" s="7">
        <f t="shared" si="562"/>
        <v>4489</v>
      </c>
      <c r="B8985" s="4">
        <f t="shared" si="565"/>
        <v>1.0064281972278848</v>
      </c>
      <c r="C8985" s="4">
        <f t="shared" si="563"/>
        <v>82.178728660413555</v>
      </c>
      <c r="D8985" s="34">
        <f t="shared" si="564"/>
        <v>0.59220946955176279</v>
      </c>
    </row>
    <row r="8986" spans="1:4">
      <c r="A8986" s="7">
        <f t="shared" si="562"/>
        <v>4489.5</v>
      </c>
      <c r="B8986" s="4">
        <f t="shared" si="565"/>
        <v>1.0065838268503655</v>
      </c>
      <c r="C8986" s="4">
        <f t="shared" si="563"/>
        <v>82.21969803221775</v>
      </c>
      <c r="D8986" s="34">
        <f t="shared" si="564"/>
        <v>0.59241310142518955</v>
      </c>
    </row>
    <row r="8987" spans="1:4">
      <c r="A8987" s="7">
        <f t="shared" si="562"/>
        <v>4490</v>
      </c>
      <c r="B8987" s="4">
        <f t="shared" si="565"/>
        <v>1.0067394685443367</v>
      </c>
      <c r="C8987" s="4">
        <f t="shared" si="563"/>
        <v>82.260687583332924</v>
      </c>
      <c r="D8987" s="34">
        <f t="shared" si="564"/>
        <v>0.59261680860914856</v>
      </c>
    </row>
    <row r="8988" spans="1:4">
      <c r="A8988" s="7">
        <f t="shared" si="562"/>
        <v>4490.5</v>
      </c>
      <c r="B8988" s="4">
        <f t="shared" si="565"/>
        <v>1.0068951223107354</v>
      </c>
      <c r="C8988" s="4">
        <f t="shared" si="563"/>
        <v>82.301697323698178</v>
      </c>
      <c r="D8988" s="34">
        <f t="shared" si="564"/>
        <v>0.59282059113242935</v>
      </c>
    </row>
    <row r="8989" spans="1:4">
      <c r="A8989" s="7">
        <f t="shared" si="562"/>
        <v>4491</v>
      </c>
      <c r="B8989" s="4">
        <f t="shared" si="565"/>
        <v>1.0070507881504973</v>
      </c>
      <c r="C8989" s="4">
        <f t="shared" si="563"/>
        <v>82.342727263257629</v>
      </c>
      <c r="D8989" s="34">
        <f t="shared" si="564"/>
        <v>0.59302444902383467</v>
      </c>
    </row>
    <row r="8990" spans="1:4">
      <c r="A8990" s="7">
        <f t="shared" si="562"/>
        <v>4491.5</v>
      </c>
      <c r="B8990" s="4">
        <f t="shared" si="565"/>
        <v>1.0072064660645594</v>
      </c>
      <c r="C8990" s="4">
        <f t="shared" si="563"/>
        <v>82.38377741196048</v>
      </c>
      <c r="D8990" s="34">
        <f t="shared" si="564"/>
        <v>0.59322838231217889</v>
      </c>
    </row>
    <row r="8991" spans="1:4">
      <c r="A8991" s="7">
        <f t="shared" si="562"/>
        <v>4492</v>
      </c>
      <c r="B8991" s="4">
        <f t="shared" si="565"/>
        <v>1.0073621560538579</v>
      </c>
      <c r="C8991" s="4">
        <f t="shared" si="563"/>
        <v>82.424847779760597</v>
      </c>
      <c r="D8991" s="34">
        <f t="shared" si="564"/>
        <v>0.59343239102628642</v>
      </c>
    </row>
    <row r="8992" spans="1:4">
      <c r="A8992" s="7">
        <f t="shared" si="562"/>
        <v>4492.5</v>
      </c>
      <c r="B8992" s="4">
        <f t="shared" si="565"/>
        <v>1.0075178581193294</v>
      </c>
      <c r="C8992" s="4">
        <f t="shared" si="563"/>
        <v>82.46593837661689</v>
      </c>
      <c r="D8992" s="34">
        <f t="shared" si="564"/>
        <v>0.59363647519499396</v>
      </c>
    </row>
    <row r="8993" spans="1:4">
      <c r="A8993" s="7">
        <f t="shared" si="562"/>
        <v>4493</v>
      </c>
      <c r="B8993" s="4">
        <f t="shared" si="565"/>
        <v>1.0076735722619108</v>
      </c>
      <c r="C8993" s="4">
        <f t="shared" si="563"/>
        <v>82.507049212492888</v>
      </c>
      <c r="D8993" s="34">
        <f t="shared" si="564"/>
        <v>0.59384063484714711</v>
      </c>
    </row>
    <row r="8994" spans="1:4">
      <c r="A8994" s="7">
        <f t="shared" si="562"/>
        <v>4493.5</v>
      </c>
      <c r="B8994" s="4">
        <f t="shared" si="565"/>
        <v>1.0078292984825388</v>
      </c>
      <c r="C8994" s="4">
        <f t="shared" si="563"/>
        <v>82.548180297357447</v>
      </c>
      <c r="D8994" s="34">
        <f t="shared" si="564"/>
        <v>0.59404487001160577</v>
      </c>
    </row>
    <row r="8995" spans="1:4">
      <c r="A8995" s="7">
        <f t="shared" si="562"/>
        <v>4494</v>
      </c>
      <c r="B8995" s="4">
        <f t="shared" si="565"/>
        <v>1.0079850367821503</v>
      </c>
      <c r="C8995" s="4">
        <f t="shared" si="563"/>
        <v>82.589331641184074</v>
      </c>
      <c r="D8995" s="34">
        <f t="shared" si="564"/>
        <v>0.59424918071723942</v>
      </c>
    </row>
    <row r="8996" spans="1:4">
      <c r="A8996" s="7">
        <f t="shared" si="562"/>
        <v>4494.5</v>
      </c>
      <c r="B8996" s="4">
        <f t="shared" si="565"/>
        <v>1.0081407871616821</v>
      </c>
      <c r="C8996" s="4">
        <f t="shared" si="563"/>
        <v>82.630503253951247</v>
      </c>
      <c r="D8996" s="34">
        <f t="shared" si="564"/>
        <v>0.59445356699292928</v>
      </c>
    </row>
    <row r="8997" spans="1:4">
      <c r="A8997" s="7">
        <f t="shared" si="562"/>
        <v>4495</v>
      </c>
      <c r="B8997" s="4">
        <f t="shared" si="565"/>
        <v>1.008296549622071</v>
      </c>
      <c r="C8997" s="4">
        <f t="shared" si="563"/>
        <v>82.671695145642346</v>
      </c>
      <c r="D8997" s="34">
        <f t="shared" si="564"/>
        <v>0.5946580288675678</v>
      </c>
    </row>
    <row r="8998" spans="1:4">
      <c r="A8998" s="7">
        <f t="shared" si="562"/>
        <v>4495.5</v>
      </c>
      <c r="B8998" s="4">
        <f t="shared" si="565"/>
        <v>1.0084523241642547</v>
      </c>
      <c r="C8998" s="4">
        <f t="shared" si="563"/>
        <v>82.712907326245698</v>
      </c>
      <c r="D8998" s="34">
        <f t="shared" si="564"/>
        <v>0.59486256637005841</v>
      </c>
    </row>
    <row r="8999" spans="1:4">
      <c r="A8999" s="7">
        <f t="shared" si="562"/>
        <v>4496</v>
      </c>
      <c r="B8999" s="4">
        <f t="shared" si="565"/>
        <v>1.0086081107891696</v>
      </c>
      <c r="C8999" s="4">
        <f t="shared" si="563"/>
        <v>82.754139805754505</v>
      </c>
      <c r="D8999" s="34">
        <f t="shared" si="564"/>
        <v>0.59506717952931609</v>
      </c>
    </row>
    <row r="9000" spans="1:4">
      <c r="A9000" s="7">
        <f t="shared" si="562"/>
        <v>4496.5</v>
      </c>
      <c r="B9000" s="4">
        <f t="shared" si="565"/>
        <v>1.0087639094977532</v>
      </c>
      <c r="C9000" s="4">
        <f t="shared" si="563"/>
        <v>82.795392594166927</v>
      </c>
      <c r="D9000" s="34">
        <f t="shared" si="564"/>
        <v>0.59527186837426715</v>
      </c>
    </row>
    <row r="9001" spans="1:4">
      <c r="A9001" s="7">
        <f t="shared" si="562"/>
        <v>4497</v>
      </c>
      <c r="B9001" s="4">
        <f t="shared" si="565"/>
        <v>1.0089197202909426</v>
      </c>
      <c r="C9001" s="4">
        <f t="shared" si="563"/>
        <v>82.836665701486055</v>
      </c>
      <c r="D9001" s="34">
        <f t="shared" si="564"/>
        <v>0.59547663293384923</v>
      </c>
    </row>
    <row r="9002" spans="1:4">
      <c r="A9002" s="7">
        <f t="shared" si="562"/>
        <v>4497.5</v>
      </c>
      <c r="B9002" s="4">
        <f t="shared" si="565"/>
        <v>1.0090755431696756</v>
      </c>
      <c r="C9002" s="4">
        <f t="shared" si="563"/>
        <v>82.87795913771987</v>
      </c>
      <c r="D9002" s="34">
        <f t="shared" si="564"/>
        <v>0.59568147323701082</v>
      </c>
    </row>
    <row r="9003" spans="1:4">
      <c r="A9003" s="7">
        <f t="shared" si="562"/>
        <v>4498</v>
      </c>
      <c r="B9003" s="4">
        <f t="shared" si="565"/>
        <v>1.0092313781348898</v>
      </c>
      <c r="C9003" s="4">
        <f t="shared" si="563"/>
        <v>82.919272912881297</v>
      </c>
      <c r="D9003" s="34">
        <f t="shared" si="564"/>
        <v>0.59588638931271187</v>
      </c>
    </row>
    <row r="9004" spans="1:4">
      <c r="A9004" s="7">
        <f t="shared" si="562"/>
        <v>4498.5</v>
      </c>
      <c r="B9004" s="4">
        <f t="shared" si="565"/>
        <v>1.0093872251875213</v>
      </c>
      <c r="C9004" s="4">
        <f t="shared" si="563"/>
        <v>82.960607036988222</v>
      </c>
      <c r="D9004" s="34">
        <f t="shared" si="564"/>
        <v>0.59609138118992466</v>
      </c>
    </row>
    <row r="9005" spans="1:4">
      <c r="A9005" s="7">
        <f t="shared" si="562"/>
        <v>4499</v>
      </c>
      <c r="B9005" s="4">
        <f t="shared" si="565"/>
        <v>1.0095430843285094</v>
      </c>
      <c r="C9005" s="4">
        <f t="shared" si="563"/>
        <v>83.001961520063432</v>
      </c>
      <c r="D9005" s="34">
        <f t="shared" si="564"/>
        <v>0.596296448897631</v>
      </c>
    </row>
    <row r="9006" spans="1:4">
      <c r="A9006" s="7">
        <f t="shared" si="562"/>
        <v>4499.5</v>
      </c>
      <c r="B9006" s="4">
        <f t="shared" si="565"/>
        <v>1.0096989555587905</v>
      </c>
      <c r="C9006" s="4">
        <f t="shared" si="563"/>
        <v>83.043336372134661</v>
      </c>
      <c r="D9006" s="34">
        <f t="shared" si="564"/>
        <v>0.59650159246482548</v>
      </c>
    </row>
    <row r="9007" spans="1:4">
      <c r="A9007" s="7">
        <f t="shared" si="562"/>
        <v>4500</v>
      </c>
      <c r="B9007" s="4">
        <f t="shared" si="565"/>
        <v>1.0098548388793027</v>
      </c>
      <c r="C9007" s="4">
        <f t="shared" si="563"/>
        <v>83.084731603234587</v>
      </c>
      <c r="D9007" s="34">
        <f t="shared" si="564"/>
        <v>0.59670681192051356</v>
      </c>
    </row>
    <row r="9008" spans="1:4">
      <c r="A9008" s="7">
        <f t="shared" si="562"/>
        <v>4500.5</v>
      </c>
      <c r="B9008" s="4">
        <f t="shared" si="565"/>
        <v>1.0100107342909843</v>
      </c>
      <c r="C9008" s="4">
        <f t="shared" si="563"/>
        <v>83.126147223400807</v>
      </c>
      <c r="D9008" s="34">
        <f t="shared" si="564"/>
        <v>0.59691210729371114</v>
      </c>
    </row>
    <row r="9009" spans="1:4">
      <c r="A9009" s="7">
        <f t="shared" si="562"/>
        <v>4501</v>
      </c>
      <c r="B9009" s="4">
        <f t="shared" si="565"/>
        <v>1.0101666417947723</v>
      </c>
      <c r="C9009" s="4">
        <f t="shared" si="563"/>
        <v>83.167583242675903</v>
      </c>
      <c r="D9009" s="34">
        <f t="shared" si="564"/>
        <v>0.59711747861344699</v>
      </c>
    </row>
    <row r="9010" spans="1:4">
      <c r="A9010" s="7">
        <f t="shared" si="562"/>
        <v>4501.5</v>
      </c>
      <c r="B9010" s="4">
        <f t="shared" si="565"/>
        <v>1.0103225613916051</v>
      </c>
      <c r="C9010" s="4">
        <f t="shared" si="563"/>
        <v>83.209039671107277</v>
      </c>
      <c r="D9010" s="34">
        <f t="shared" si="564"/>
        <v>0.59732292590875979</v>
      </c>
    </row>
    <row r="9011" spans="1:4">
      <c r="A9011" s="7">
        <f t="shared" si="562"/>
        <v>4502</v>
      </c>
      <c r="B9011" s="4">
        <f t="shared" si="565"/>
        <v>1.0104784930824211</v>
      </c>
      <c r="C9011" s="4">
        <f t="shared" si="563"/>
        <v>83.250516518747631</v>
      </c>
      <c r="D9011" s="34">
        <f t="shared" si="564"/>
        <v>0.5975284492087013</v>
      </c>
    </row>
    <row r="9012" spans="1:4">
      <c r="A9012" s="7">
        <f t="shared" si="562"/>
        <v>4502.5</v>
      </c>
      <c r="B9012" s="4">
        <f t="shared" si="565"/>
        <v>1.0106344368681572</v>
      </c>
      <c r="C9012" s="4">
        <f t="shared" si="563"/>
        <v>83.292013795654142</v>
      </c>
      <c r="D9012" s="34">
        <f t="shared" si="564"/>
        <v>0.59773404854233292</v>
      </c>
    </row>
    <row r="9013" spans="1:4">
      <c r="A9013" s="7">
        <f t="shared" si="562"/>
        <v>4503</v>
      </c>
      <c r="B9013" s="4">
        <f t="shared" si="565"/>
        <v>1.0107903927497528</v>
      </c>
      <c r="C9013" s="4">
        <f t="shared" si="563"/>
        <v>83.333531511889234</v>
      </c>
      <c r="D9013" s="34">
        <f t="shared" si="564"/>
        <v>0.59793972393872752</v>
      </c>
    </row>
    <row r="9014" spans="1:4">
      <c r="A9014" s="7">
        <f t="shared" si="562"/>
        <v>4503.5</v>
      </c>
      <c r="B9014" s="4">
        <f t="shared" si="565"/>
        <v>1.0109463607281453</v>
      </c>
      <c r="C9014" s="4">
        <f t="shared" si="563"/>
        <v>83.37506967752023</v>
      </c>
      <c r="D9014" s="34">
        <f t="shared" si="564"/>
        <v>0.59814547542697061</v>
      </c>
    </row>
    <row r="9015" spans="1:4">
      <c r="A9015" s="7">
        <f t="shared" si="562"/>
        <v>4504</v>
      </c>
      <c r="B9015" s="4">
        <f t="shared" si="565"/>
        <v>1.0111023408042734</v>
      </c>
      <c r="C9015" s="4">
        <f t="shared" si="563"/>
        <v>83.416628302619316</v>
      </c>
      <c r="D9015" s="34">
        <f t="shared" si="564"/>
        <v>0.59835130303615702</v>
      </c>
    </row>
    <row r="9016" spans="1:4">
      <c r="A9016" s="7">
        <f t="shared" si="562"/>
        <v>4504.5</v>
      </c>
      <c r="B9016" s="4">
        <f t="shared" si="565"/>
        <v>1.0112583329790756</v>
      </c>
      <c r="C9016" s="4">
        <f t="shared" si="563"/>
        <v>83.458207397263962</v>
      </c>
      <c r="D9016" s="34">
        <f t="shared" si="564"/>
        <v>0.59855720679539626</v>
      </c>
    </row>
    <row r="9017" spans="1:4">
      <c r="A9017" s="7">
        <f t="shared" ref="A9017:A9080" si="566">A9016+0.5</f>
        <v>4505</v>
      </c>
      <c r="B9017" s="4">
        <f t="shared" si="565"/>
        <v>1.0114143372534898</v>
      </c>
      <c r="C9017" s="4">
        <f t="shared" ref="C9017:C9080" si="567">(EXP($B$4*A9017*10^6))-1</f>
        <v>83.499806971536145</v>
      </c>
      <c r="D9017" s="34">
        <f t="shared" ref="D9017:D9080" si="568">(1/137.88)*(C9017/B9017)</f>
        <v>0.59876318673380546</v>
      </c>
    </row>
    <row r="9018" spans="1:4">
      <c r="A9018" s="7">
        <f t="shared" si="566"/>
        <v>4505.5</v>
      </c>
      <c r="B9018" s="4">
        <f t="shared" si="565"/>
        <v>1.0115703536284548</v>
      </c>
      <c r="C9018" s="4">
        <f t="shared" si="567"/>
        <v>83.5414270355231</v>
      </c>
      <c r="D9018" s="34">
        <f t="shared" si="568"/>
        <v>0.59896924288051534</v>
      </c>
    </row>
    <row r="9019" spans="1:4">
      <c r="A9019" s="7">
        <f t="shared" si="566"/>
        <v>4506</v>
      </c>
      <c r="B9019" s="4">
        <f t="shared" si="565"/>
        <v>1.0117263821049094</v>
      </c>
      <c r="C9019" s="4">
        <f t="shared" si="567"/>
        <v>83.583067599316891</v>
      </c>
      <c r="D9019" s="34">
        <f t="shared" si="568"/>
        <v>0.5991753752646668</v>
      </c>
    </row>
    <row r="9020" spans="1:4">
      <c r="A9020" s="7">
        <f t="shared" si="566"/>
        <v>4506.5</v>
      </c>
      <c r="B9020" s="4">
        <f t="shared" si="565"/>
        <v>1.0118824226837915</v>
      </c>
      <c r="C9020" s="4">
        <f t="shared" si="567"/>
        <v>83.624728673014744</v>
      </c>
      <c r="D9020" s="34">
        <f t="shared" si="568"/>
        <v>0.59938158391541396</v>
      </c>
    </row>
    <row r="9021" spans="1:4">
      <c r="A9021" s="7">
        <f t="shared" si="566"/>
        <v>4507</v>
      </c>
      <c r="B9021" s="4">
        <f t="shared" si="565"/>
        <v>1.0120384753660407</v>
      </c>
      <c r="C9021" s="4">
        <f t="shared" si="567"/>
        <v>83.666410266718771</v>
      </c>
      <c r="D9021" s="34">
        <f t="shared" si="568"/>
        <v>0.59958786886192095</v>
      </c>
    </row>
    <row r="9022" spans="1:4">
      <c r="A9022" s="7">
        <f t="shared" si="566"/>
        <v>4507.5</v>
      </c>
      <c r="B9022" s="4">
        <f t="shared" si="565"/>
        <v>1.0121945401525956</v>
      </c>
      <c r="C9022" s="4">
        <f t="shared" si="567"/>
        <v>83.70811239053586</v>
      </c>
      <c r="D9022" s="34">
        <f t="shared" si="568"/>
        <v>0.59979423013336219</v>
      </c>
    </row>
    <row r="9023" spans="1:4">
      <c r="A9023" s="7">
        <f t="shared" si="566"/>
        <v>4508</v>
      </c>
      <c r="B9023" s="4">
        <f t="shared" si="565"/>
        <v>1.0123506170443952</v>
      </c>
      <c r="C9023" s="4">
        <f t="shared" si="567"/>
        <v>83.749835054578099</v>
      </c>
      <c r="D9023" s="34">
        <f t="shared" si="568"/>
        <v>0.60000066775892547</v>
      </c>
    </row>
    <row r="9024" spans="1:4">
      <c r="A9024" s="7">
        <f t="shared" si="566"/>
        <v>4508.5</v>
      </c>
      <c r="B9024" s="4">
        <f t="shared" si="565"/>
        <v>1.012506706042378</v>
      </c>
      <c r="C9024" s="4">
        <f t="shared" si="567"/>
        <v>83.791578268962454</v>
      </c>
      <c r="D9024" s="34">
        <f t="shared" si="568"/>
        <v>0.60020718176780896</v>
      </c>
    </row>
    <row r="9025" spans="1:4">
      <c r="A9025" s="7">
        <f t="shared" si="566"/>
        <v>4509</v>
      </c>
      <c r="B9025" s="4">
        <f t="shared" si="565"/>
        <v>1.0126628071474828</v>
      </c>
      <c r="C9025" s="4">
        <f t="shared" si="567"/>
        <v>83.833342043811115</v>
      </c>
      <c r="D9025" s="34">
        <f t="shared" si="568"/>
        <v>0.60041377218922398</v>
      </c>
    </row>
    <row r="9026" spans="1:4">
      <c r="A9026" s="7">
        <f t="shared" si="566"/>
        <v>4509.5</v>
      </c>
      <c r="B9026" s="4">
        <f t="shared" si="565"/>
        <v>1.0128189203606497</v>
      </c>
      <c r="C9026" s="4">
        <f t="shared" si="567"/>
        <v>83.875126389250866</v>
      </c>
      <c r="D9026" s="34">
        <f t="shared" si="568"/>
        <v>0.60062043905238993</v>
      </c>
    </row>
    <row r="9027" spans="1:4">
      <c r="A9027" s="7">
        <f t="shared" si="566"/>
        <v>4510</v>
      </c>
      <c r="B9027" s="4">
        <f t="shared" si="565"/>
        <v>1.012975045682817</v>
      </c>
      <c r="C9027" s="4">
        <f t="shared" si="567"/>
        <v>83.916931315413734</v>
      </c>
      <c r="D9027" s="34">
        <f t="shared" si="568"/>
        <v>0.60082718238654043</v>
      </c>
    </row>
    <row r="9028" spans="1:4">
      <c r="A9028" s="7">
        <f t="shared" si="566"/>
        <v>4510.5</v>
      </c>
      <c r="B9028" s="4">
        <f t="shared" si="565"/>
        <v>1.0131311831149241</v>
      </c>
      <c r="C9028" s="4">
        <f t="shared" si="567"/>
        <v>83.958756832436592</v>
      </c>
      <c r="D9028" s="34">
        <f t="shared" si="568"/>
        <v>0.60103400222091885</v>
      </c>
    </row>
    <row r="9029" spans="1:4">
      <c r="A9029" s="7">
        <f t="shared" si="566"/>
        <v>4511</v>
      </c>
      <c r="B9029" s="4">
        <f t="shared" si="565"/>
        <v>1.013287332657911</v>
      </c>
      <c r="C9029" s="4">
        <f t="shared" si="567"/>
        <v>84.00060295046157</v>
      </c>
      <c r="D9029" s="34">
        <f t="shared" si="568"/>
        <v>0.60124089858478136</v>
      </c>
    </row>
    <row r="9030" spans="1:4">
      <c r="A9030" s="7">
        <f t="shared" si="566"/>
        <v>4511.5</v>
      </c>
      <c r="B9030" s="4">
        <f t="shared" si="565"/>
        <v>1.0134434943127157</v>
      </c>
      <c r="C9030" s="4">
        <f t="shared" si="567"/>
        <v>84.042469679635587</v>
      </c>
      <c r="D9030" s="34">
        <f t="shared" si="568"/>
        <v>0.60144787150739587</v>
      </c>
    </row>
    <row r="9031" spans="1:4">
      <c r="A9031" s="7">
        <f t="shared" si="566"/>
        <v>4512</v>
      </c>
      <c r="B9031" s="4">
        <f t="shared" si="565"/>
        <v>1.0135996680802792</v>
      </c>
      <c r="C9031" s="4">
        <f t="shared" si="567"/>
        <v>84.084357030110453</v>
      </c>
      <c r="D9031" s="34">
        <f t="shared" si="568"/>
        <v>0.60165492101803864</v>
      </c>
    </row>
    <row r="9032" spans="1:4">
      <c r="A9032" s="7">
        <f t="shared" si="566"/>
        <v>4512.5</v>
      </c>
      <c r="B9032" s="4">
        <f t="shared" si="565"/>
        <v>1.0137558539615403</v>
      </c>
      <c r="C9032" s="4">
        <f t="shared" si="567"/>
        <v>84.126265012043106</v>
      </c>
      <c r="D9032" s="34">
        <f t="shared" si="568"/>
        <v>0.60186204714599989</v>
      </c>
    </row>
    <row r="9033" spans="1:4">
      <c r="A9033" s="7">
        <f t="shared" si="566"/>
        <v>4513</v>
      </c>
      <c r="B9033" s="4">
        <f t="shared" si="565"/>
        <v>1.0139120519574383</v>
      </c>
      <c r="C9033" s="4">
        <f t="shared" si="567"/>
        <v>84.168193635595642</v>
      </c>
      <c r="D9033" s="34">
        <f t="shared" si="568"/>
        <v>0.60206924992058208</v>
      </c>
    </row>
    <row r="9034" spans="1:4">
      <c r="A9034" s="7">
        <f t="shared" si="566"/>
        <v>4513.5</v>
      </c>
      <c r="B9034" s="4">
        <f t="shared" ref="B9034:B9097" si="569">(EXP($B$3*A9034*10^6))-1</f>
        <v>1.0140682620689132</v>
      </c>
      <c r="C9034" s="4">
        <f t="shared" si="567"/>
        <v>84.210142910934934</v>
      </c>
      <c r="D9034" s="34">
        <f t="shared" si="568"/>
        <v>0.60227652937109721</v>
      </c>
    </row>
    <row r="9035" spans="1:4">
      <c r="A9035" s="7">
        <f t="shared" si="566"/>
        <v>4514</v>
      </c>
      <c r="B9035" s="4">
        <f t="shared" si="569"/>
        <v>1.0142244842969048</v>
      </c>
      <c r="C9035" s="4">
        <f t="shared" si="567"/>
        <v>84.25211284823304</v>
      </c>
      <c r="D9035" s="34">
        <f t="shared" si="568"/>
        <v>0.60248388552686982</v>
      </c>
    </row>
    <row r="9036" spans="1:4">
      <c r="A9036" s="7">
        <f t="shared" si="566"/>
        <v>4514.5</v>
      </c>
      <c r="B9036" s="4">
        <f t="shared" si="569"/>
        <v>1.0143807186423532</v>
      </c>
      <c r="C9036" s="4">
        <f t="shared" si="567"/>
        <v>84.294103457666765</v>
      </c>
      <c r="D9036" s="34">
        <f t="shared" si="568"/>
        <v>0.60269131841723422</v>
      </c>
    </row>
    <row r="9037" spans="1:4">
      <c r="A9037" s="7">
        <f t="shared" si="566"/>
        <v>4515</v>
      </c>
      <c r="B9037" s="4">
        <f t="shared" si="569"/>
        <v>1.0145369651061977</v>
      </c>
      <c r="C9037" s="4">
        <f t="shared" si="567"/>
        <v>84.336114749418073</v>
      </c>
      <c r="D9037" s="34">
        <f t="shared" si="568"/>
        <v>0.60289882807153783</v>
      </c>
    </row>
    <row r="9038" spans="1:4">
      <c r="A9038" s="7">
        <f t="shared" si="566"/>
        <v>4515.5</v>
      </c>
      <c r="B9038" s="4">
        <f t="shared" si="569"/>
        <v>1.0146932236893784</v>
      </c>
      <c r="C9038" s="4">
        <f t="shared" si="567"/>
        <v>84.378146733674157</v>
      </c>
      <c r="D9038" s="34">
        <f t="shared" si="568"/>
        <v>0.60310641451914004</v>
      </c>
    </row>
    <row r="9039" spans="1:4">
      <c r="A9039" s="7">
        <f t="shared" si="566"/>
        <v>4516</v>
      </c>
      <c r="B9039" s="4">
        <f t="shared" si="569"/>
        <v>1.0148494943928359</v>
      </c>
      <c r="C9039" s="4">
        <f t="shared" si="567"/>
        <v>84.420199420626915</v>
      </c>
      <c r="D9039" s="34">
        <f t="shared" si="568"/>
        <v>0.60331407778941004</v>
      </c>
    </row>
    <row r="9040" spans="1:4">
      <c r="A9040" s="7">
        <f t="shared" si="566"/>
        <v>4516.5</v>
      </c>
      <c r="B9040" s="4">
        <f t="shared" si="569"/>
        <v>1.0150057772175094</v>
      </c>
      <c r="C9040" s="4">
        <f t="shared" si="567"/>
        <v>84.462272820473487</v>
      </c>
      <c r="D9040" s="34">
        <f t="shared" si="568"/>
        <v>0.60352181791173032</v>
      </c>
    </row>
    <row r="9041" spans="1:4">
      <c r="A9041" s="7">
        <f t="shared" si="566"/>
        <v>4517</v>
      </c>
      <c r="B9041" s="4">
        <f t="shared" si="569"/>
        <v>1.01516207216434</v>
      </c>
      <c r="C9041" s="4">
        <f t="shared" si="567"/>
        <v>84.50436694341569</v>
      </c>
      <c r="D9041" s="34">
        <f t="shared" si="568"/>
        <v>0.60372963491549136</v>
      </c>
    </row>
    <row r="9042" spans="1:4">
      <c r="A9042" s="7">
        <f t="shared" si="566"/>
        <v>4517.5</v>
      </c>
      <c r="B9042" s="4">
        <f t="shared" si="569"/>
        <v>1.0153183792342677</v>
      </c>
      <c r="C9042" s="4">
        <f t="shared" si="567"/>
        <v>84.546481799660839</v>
      </c>
      <c r="D9042" s="34">
        <f t="shared" si="568"/>
        <v>0.60393752883009943</v>
      </c>
    </row>
    <row r="9043" spans="1:4">
      <c r="A9043" s="7">
        <f t="shared" si="566"/>
        <v>4518</v>
      </c>
      <c r="B9043" s="4">
        <f t="shared" si="569"/>
        <v>1.0154746984282323</v>
      </c>
      <c r="C9043" s="4">
        <f t="shared" si="567"/>
        <v>84.588617399420954</v>
      </c>
      <c r="D9043" s="34">
        <f t="shared" si="568"/>
        <v>0.60414549968497</v>
      </c>
    </row>
    <row r="9044" spans="1:4">
      <c r="A9044" s="7">
        <f t="shared" si="566"/>
        <v>4518.5</v>
      </c>
      <c r="B9044" s="4">
        <f t="shared" si="569"/>
        <v>1.0156310297471749</v>
      </c>
      <c r="C9044" s="4">
        <f t="shared" si="567"/>
        <v>84.630773752913214</v>
      </c>
      <c r="D9044" s="34">
        <f t="shared" si="568"/>
        <v>0.60435354750953041</v>
      </c>
    </row>
    <row r="9045" spans="1:4">
      <c r="A9045" s="7">
        <f t="shared" si="566"/>
        <v>4519</v>
      </c>
      <c r="B9045" s="4">
        <f t="shared" si="569"/>
        <v>1.0157873731920355</v>
      </c>
      <c r="C9045" s="4">
        <f t="shared" si="567"/>
        <v>84.672950870359756</v>
      </c>
      <c r="D9045" s="34">
        <f t="shared" si="568"/>
        <v>0.60456167233321922</v>
      </c>
    </row>
    <row r="9046" spans="1:4">
      <c r="A9046" s="7">
        <f t="shared" si="566"/>
        <v>4519.5</v>
      </c>
      <c r="B9046" s="4">
        <f t="shared" si="569"/>
        <v>1.0159437287637543</v>
      </c>
      <c r="C9046" s="4">
        <f t="shared" si="567"/>
        <v>84.715148761987791</v>
      </c>
      <c r="D9046" s="34">
        <f t="shared" si="568"/>
        <v>0.60476987418548711</v>
      </c>
    </row>
    <row r="9047" spans="1:4">
      <c r="A9047" s="7">
        <f t="shared" si="566"/>
        <v>4520</v>
      </c>
      <c r="B9047" s="4">
        <f t="shared" si="569"/>
        <v>1.0161000964632732</v>
      </c>
      <c r="C9047" s="4">
        <f t="shared" si="567"/>
        <v>84.75736743802959</v>
      </c>
      <c r="D9047" s="34">
        <f t="shared" si="568"/>
        <v>0.60497815309579528</v>
      </c>
    </row>
    <row r="9048" spans="1:4">
      <c r="A9048" s="7">
        <f t="shared" si="566"/>
        <v>4520.5</v>
      </c>
      <c r="B9048" s="4">
        <f t="shared" si="569"/>
        <v>1.0162564762915318</v>
      </c>
      <c r="C9048" s="4">
        <f t="shared" si="567"/>
        <v>84.79960690872241</v>
      </c>
      <c r="D9048" s="34">
        <f t="shared" si="568"/>
        <v>0.60518650909361749</v>
      </c>
    </row>
    <row r="9049" spans="1:4">
      <c r="A9049" s="7">
        <f t="shared" si="566"/>
        <v>4521</v>
      </c>
      <c r="B9049" s="4">
        <f t="shared" si="569"/>
        <v>1.0164128682494717</v>
      </c>
      <c r="C9049" s="4">
        <f t="shared" si="567"/>
        <v>84.841867184308597</v>
      </c>
      <c r="D9049" s="34">
        <f t="shared" si="568"/>
        <v>0.60539494220843826</v>
      </c>
    </row>
    <row r="9050" spans="1:4">
      <c r="A9050" s="7">
        <f t="shared" si="566"/>
        <v>4521.5</v>
      </c>
      <c r="B9050" s="4">
        <f t="shared" si="569"/>
        <v>1.0165692723380331</v>
      </c>
      <c r="C9050" s="4">
        <f t="shared" si="567"/>
        <v>84.884148275035514</v>
      </c>
      <c r="D9050" s="34">
        <f t="shared" si="568"/>
        <v>0.605603452469754</v>
      </c>
    </row>
    <row r="9051" spans="1:4">
      <c r="A9051" s="7">
        <f t="shared" si="566"/>
        <v>4522</v>
      </c>
      <c r="B9051" s="4">
        <f t="shared" si="569"/>
        <v>1.0167256885581568</v>
      </c>
      <c r="C9051" s="4">
        <f t="shared" si="567"/>
        <v>84.926450191155581</v>
      </c>
      <c r="D9051" s="34">
        <f t="shared" si="568"/>
        <v>0.60581203990707289</v>
      </c>
    </row>
    <row r="9052" spans="1:4">
      <c r="A9052" s="7">
        <f t="shared" si="566"/>
        <v>4522.5</v>
      </c>
      <c r="B9052" s="4">
        <f t="shared" si="569"/>
        <v>1.016882116910784</v>
      </c>
      <c r="C9052" s="4">
        <f t="shared" si="567"/>
        <v>84.968772942926279</v>
      </c>
      <c r="D9052" s="34">
        <f t="shared" si="568"/>
        <v>0.60602070454991397</v>
      </c>
    </row>
    <row r="9053" spans="1:4">
      <c r="A9053" s="7">
        <f t="shared" si="566"/>
        <v>4523</v>
      </c>
      <c r="B9053" s="4">
        <f t="shared" si="569"/>
        <v>1.0170385573968561</v>
      </c>
      <c r="C9053" s="4">
        <f t="shared" si="567"/>
        <v>85.011116540610104</v>
      </c>
      <c r="D9053" s="34">
        <f t="shared" si="568"/>
        <v>0.60622944642780796</v>
      </c>
    </row>
    <row r="9054" spans="1:4">
      <c r="A9054" s="7">
        <f t="shared" si="566"/>
        <v>4523.5</v>
      </c>
      <c r="B9054" s="4">
        <f t="shared" si="569"/>
        <v>1.0171950100173142</v>
      </c>
      <c r="C9054" s="4">
        <f t="shared" si="567"/>
        <v>85.053480994474668</v>
      </c>
      <c r="D9054" s="34">
        <f t="shared" si="568"/>
        <v>0.60643826557029745</v>
      </c>
    </row>
    <row r="9055" spans="1:4">
      <c r="A9055" s="7">
        <f t="shared" si="566"/>
        <v>4524</v>
      </c>
      <c r="B9055" s="4">
        <f t="shared" si="569"/>
        <v>1.0173514747730992</v>
      </c>
      <c r="C9055" s="4">
        <f t="shared" si="567"/>
        <v>85.095866314792573</v>
      </c>
      <c r="D9055" s="34">
        <f t="shared" si="568"/>
        <v>0.60664716200693647</v>
      </c>
    </row>
    <row r="9056" spans="1:4">
      <c r="A9056" s="7">
        <f t="shared" si="566"/>
        <v>4524.5</v>
      </c>
      <c r="B9056" s="4">
        <f t="shared" si="569"/>
        <v>1.0175079516651522</v>
      </c>
      <c r="C9056" s="4">
        <f t="shared" si="567"/>
        <v>85.138272511841535</v>
      </c>
      <c r="D9056" s="34">
        <f t="shared" si="568"/>
        <v>0.60685613576729069</v>
      </c>
    </row>
    <row r="9057" spans="1:4">
      <c r="A9057" s="7">
        <f t="shared" si="566"/>
        <v>4525</v>
      </c>
      <c r="B9057" s="4">
        <f t="shared" si="569"/>
        <v>1.0176644406944146</v>
      </c>
      <c r="C9057" s="4">
        <f t="shared" si="567"/>
        <v>85.180699595904287</v>
      </c>
      <c r="D9057" s="34">
        <f t="shared" si="568"/>
        <v>0.6070651868809368</v>
      </c>
    </row>
    <row r="9058" spans="1:4">
      <c r="A9058" s="7">
        <f t="shared" si="566"/>
        <v>4525.5</v>
      </c>
      <c r="B9058" s="4">
        <f t="shared" si="569"/>
        <v>1.0178209418618285</v>
      </c>
      <c r="C9058" s="4">
        <f t="shared" si="567"/>
        <v>85.223147577268605</v>
      </c>
      <c r="D9058" s="34">
        <f t="shared" si="568"/>
        <v>0.6072743153774629</v>
      </c>
    </row>
    <row r="9059" spans="1:4">
      <c r="A9059" s="7">
        <f t="shared" si="566"/>
        <v>4526</v>
      </c>
      <c r="B9059" s="4">
        <f t="shared" si="569"/>
        <v>1.0179774551683347</v>
      </c>
      <c r="C9059" s="4">
        <f t="shared" si="567"/>
        <v>85.265616466227584</v>
      </c>
      <c r="D9059" s="34">
        <f t="shared" si="568"/>
        <v>0.6074835212864711</v>
      </c>
    </row>
    <row r="9060" spans="1:4">
      <c r="A9060" s="7">
        <f t="shared" si="566"/>
        <v>4526.5</v>
      </c>
      <c r="B9060" s="4">
        <f t="shared" si="569"/>
        <v>1.0181339806148753</v>
      </c>
      <c r="C9060" s="4">
        <f t="shared" si="567"/>
        <v>85.308106273078948</v>
      </c>
      <c r="D9060" s="34">
        <f t="shared" si="568"/>
        <v>0.6076928046375708</v>
      </c>
    </row>
    <row r="9061" spans="1:4">
      <c r="A9061" s="7">
        <f t="shared" si="566"/>
        <v>4527</v>
      </c>
      <c r="B9061" s="4">
        <f t="shared" si="569"/>
        <v>1.0182905182023916</v>
      </c>
      <c r="C9061" s="4">
        <f t="shared" si="567"/>
        <v>85.350617008125809</v>
      </c>
      <c r="D9061" s="34">
        <f t="shared" si="568"/>
        <v>0.60790216546038645</v>
      </c>
    </row>
    <row r="9062" spans="1:4">
      <c r="A9062" s="7">
        <f t="shared" si="566"/>
        <v>4527.5</v>
      </c>
      <c r="B9062" s="4">
        <f t="shared" si="569"/>
        <v>1.0184470679318256</v>
      </c>
      <c r="C9062" s="4">
        <f t="shared" si="567"/>
        <v>85.39314868167628</v>
      </c>
      <c r="D9062" s="34">
        <f t="shared" si="568"/>
        <v>0.60811160378455242</v>
      </c>
    </row>
    <row r="9063" spans="1:4">
      <c r="A9063" s="7">
        <f t="shared" si="566"/>
        <v>4528</v>
      </c>
      <c r="B9063" s="4">
        <f t="shared" si="569"/>
        <v>1.0186036298041183</v>
      </c>
      <c r="C9063" s="4">
        <f t="shared" si="567"/>
        <v>85.435701304043462</v>
      </c>
      <c r="D9063" s="34">
        <f t="shared" si="568"/>
        <v>0.60832111963971514</v>
      </c>
    </row>
    <row r="9064" spans="1:4">
      <c r="A9064" s="7">
        <f t="shared" si="566"/>
        <v>4528.5</v>
      </c>
      <c r="B9064" s="4">
        <f t="shared" si="569"/>
        <v>1.018760203820213</v>
      </c>
      <c r="C9064" s="4">
        <f t="shared" si="567"/>
        <v>85.478274885545844</v>
      </c>
      <c r="D9064" s="34">
        <f t="shared" si="568"/>
        <v>0.60853071305553341</v>
      </c>
    </row>
    <row r="9065" spans="1:4">
      <c r="A9065" s="7">
        <f t="shared" si="566"/>
        <v>4529</v>
      </c>
      <c r="B9065" s="4">
        <f t="shared" si="569"/>
        <v>1.0189167899810503</v>
      </c>
      <c r="C9065" s="4">
        <f t="shared" si="567"/>
        <v>85.52086943650653</v>
      </c>
      <c r="D9065" s="34">
        <f t="shared" si="568"/>
        <v>0.60874038406167597</v>
      </c>
    </row>
    <row r="9066" spans="1:4">
      <c r="A9066" s="7">
        <f t="shared" si="566"/>
        <v>4529.5</v>
      </c>
      <c r="B9066" s="4">
        <f t="shared" si="569"/>
        <v>1.0190733882875724</v>
      </c>
      <c r="C9066" s="4">
        <f t="shared" si="567"/>
        <v>85.563484967254041</v>
      </c>
      <c r="D9066" s="34">
        <f t="shared" si="568"/>
        <v>0.60895013268782416</v>
      </c>
    </row>
    <row r="9067" spans="1:4">
      <c r="A9067" s="7">
        <f t="shared" si="566"/>
        <v>4530</v>
      </c>
      <c r="B9067" s="4">
        <f t="shared" si="569"/>
        <v>1.0192299987407223</v>
      </c>
      <c r="C9067" s="4">
        <f t="shared" si="567"/>
        <v>85.606121488121815</v>
      </c>
      <c r="D9067" s="34">
        <f t="shared" si="568"/>
        <v>0.60915995896367015</v>
      </c>
    </row>
    <row r="9068" spans="1:4">
      <c r="A9068" s="7">
        <f t="shared" si="566"/>
        <v>4530.5</v>
      </c>
      <c r="B9068" s="4">
        <f t="shared" si="569"/>
        <v>1.0193866213414413</v>
      </c>
      <c r="C9068" s="4">
        <f t="shared" si="567"/>
        <v>85.648779009448603</v>
      </c>
      <c r="D9068" s="34">
        <f t="shared" si="568"/>
        <v>0.60936986291891926</v>
      </c>
    </row>
    <row r="9069" spans="1:4">
      <c r="A9069" s="7">
        <f t="shared" si="566"/>
        <v>4531</v>
      </c>
      <c r="B9069" s="4">
        <f t="shared" si="569"/>
        <v>1.0195432560906719</v>
      </c>
      <c r="C9069" s="4">
        <f t="shared" si="567"/>
        <v>85.691457541578089</v>
      </c>
      <c r="D9069" s="34">
        <f t="shared" si="568"/>
        <v>0.60957984458328773</v>
      </c>
    </row>
    <row r="9070" spans="1:4">
      <c r="A9070" s="7">
        <f t="shared" si="566"/>
        <v>4531.5</v>
      </c>
      <c r="B9070" s="4">
        <f t="shared" si="569"/>
        <v>1.0196999029893568</v>
      </c>
      <c r="C9070" s="4">
        <f t="shared" si="567"/>
        <v>85.734157094858944</v>
      </c>
      <c r="D9070" s="34">
        <f t="shared" si="568"/>
        <v>0.60978990398650157</v>
      </c>
    </row>
    <row r="9071" spans="1:4">
      <c r="A9071" s="7">
        <f t="shared" si="566"/>
        <v>4532</v>
      </c>
      <c r="B9071" s="4">
        <f t="shared" si="569"/>
        <v>1.0198565620384374</v>
      </c>
      <c r="C9071" s="4">
        <f t="shared" si="567"/>
        <v>85.776877679645111</v>
      </c>
      <c r="D9071" s="34">
        <f t="shared" si="568"/>
        <v>0.61000004115830087</v>
      </c>
    </row>
    <row r="9072" spans="1:4">
      <c r="A9072" s="7">
        <f t="shared" si="566"/>
        <v>4532.5</v>
      </c>
      <c r="B9072" s="4">
        <f t="shared" si="569"/>
        <v>1.0200132332388567</v>
      </c>
      <c r="C9072" s="4">
        <f t="shared" si="567"/>
        <v>85.819619306295522</v>
      </c>
      <c r="D9072" s="34">
        <f t="shared" si="568"/>
        <v>0.61021025612843593</v>
      </c>
    </row>
    <row r="9073" spans="1:4">
      <c r="A9073" s="7">
        <f t="shared" si="566"/>
        <v>4533</v>
      </c>
      <c r="B9073" s="4">
        <f t="shared" si="569"/>
        <v>1.0201699165915574</v>
      </c>
      <c r="C9073" s="4">
        <f t="shared" si="567"/>
        <v>85.862381985174395</v>
      </c>
      <c r="D9073" s="34">
        <f t="shared" si="568"/>
        <v>0.61042054892666997</v>
      </c>
    </row>
    <row r="9074" spans="1:4">
      <c r="A9074" s="7">
        <f t="shared" si="566"/>
        <v>4533.5</v>
      </c>
      <c r="B9074" s="4">
        <f t="shared" si="569"/>
        <v>1.0203266120974823</v>
      </c>
      <c r="C9074" s="4">
        <f t="shared" si="567"/>
        <v>85.905165726650949</v>
      </c>
      <c r="D9074" s="34">
        <f t="shared" si="568"/>
        <v>0.61063091958277671</v>
      </c>
    </row>
    <row r="9075" spans="1:4">
      <c r="A9075" s="7">
        <f t="shared" si="566"/>
        <v>4534</v>
      </c>
      <c r="B9075" s="4">
        <f t="shared" si="569"/>
        <v>1.0204833197575738</v>
      </c>
      <c r="C9075" s="4">
        <f t="shared" si="567"/>
        <v>85.947970541099323</v>
      </c>
      <c r="D9075" s="34">
        <f t="shared" si="568"/>
        <v>0.610841368126541</v>
      </c>
    </row>
    <row r="9076" spans="1:4">
      <c r="A9076" s="7">
        <f t="shared" si="566"/>
        <v>4534.5</v>
      </c>
      <c r="B9076" s="4">
        <f t="shared" si="569"/>
        <v>1.0206400395727742</v>
      </c>
      <c r="C9076" s="4">
        <f t="shared" si="567"/>
        <v>85.990796438898926</v>
      </c>
      <c r="D9076" s="34">
        <f t="shared" si="568"/>
        <v>0.61105189458776032</v>
      </c>
    </row>
    <row r="9077" spans="1:4">
      <c r="A9077" s="7">
        <f t="shared" si="566"/>
        <v>4535</v>
      </c>
      <c r="B9077" s="4">
        <f t="shared" si="569"/>
        <v>1.0207967715440267</v>
      </c>
      <c r="C9077" s="4">
        <f t="shared" si="567"/>
        <v>86.033643430434452</v>
      </c>
      <c r="D9077" s="34">
        <f t="shared" si="568"/>
        <v>0.6112624989962443</v>
      </c>
    </row>
    <row r="9078" spans="1:4">
      <c r="A9078" s="7">
        <f t="shared" si="566"/>
        <v>4535.5</v>
      </c>
      <c r="B9078" s="4">
        <f t="shared" si="569"/>
        <v>1.0209535156722742</v>
      </c>
      <c r="C9078" s="4">
        <f t="shared" si="567"/>
        <v>86.076511526095544</v>
      </c>
      <c r="D9078" s="34">
        <f t="shared" si="568"/>
        <v>0.61147318138181372</v>
      </c>
    </row>
    <row r="9079" spans="1:4">
      <c r="A9079" s="7">
        <f t="shared" si="566"/>
        <v>4536</v>
      </c>
      <c r="B9079" s="4">
        <f t="shared" si="569"/>
        <v>1.0211102719584595</v>
      </c>
      <c r="C9079" s="4">
        <f t="shared" si="567"/>
        <v>86.119400736276788</v>
      </c>
      <c r="D9079" s="34">
        <f t="shared" si="568"/>
        <v>0.61168394177429974</v>
      </c>
    </row>
    <row r="9080" spans="1:4">
      <c r="A9080" s="7">
        <f t="shared" si="566"/>
        <v>4536.5</v>
      </c>
      <c r="B9080" s="4">
        <f t="shared" si="569"/>
        <v>1.0212670404035258</v>
      </c>
      <c r="C9080" s="4">
        <f t="shared" si="567"/>
        <v>86.16231107137807</v>
      </c>
      <c r="D9080" s="34">
        <f t="shared" si="568"/>
        <v>0.61189478020354582</v>
      </c>
    </row>
    <row r="9081" spans="1:4">
      <c r="A9081" s="7">
        <f t="shared" ref="A9081:A9144" si="570">A9080+0.5</f>
        <v>4537</v>
      </c>
      <c r="B9081" s="4">
        <f t="shared" si="569"/>
        <v>1.0214238210084168</v>
      </c>
      <c r="C9081" s="4">
        <f t="shared" ref="C9081:C9144" si="571">(EXP($B$4*A9081*10^6))-1</f>
        <v>86.205242541804552</v>
      </c>
      <c r="D9081" s="34">
        <f t="shared" ref="D9081:D9144" si="572">(1/137.88)*(C9081/B9081)</f>
        <v>0.61210569669940862</v>
      </c>
    </row>
    <row r="9082" spans="1:4">
      <c r="A9082" s="7">
        <f t="shared" si="570"/>
        <v>4537.5</v>
      </c>
      <c r="B9082" s="4">
        <f t="shared" si="569"/>
        <v>1.0215806137740744</v>
      </c>
      <c r="C9082" s="4">
        <f t="shared" si="571"/>
        <v>86.248195157966265</v>
      </c>
      <c r="D9082" s="34">
        <f t="shared" si="572"/>
        <v>0.61231669129175503</v>
      </c>
    </row>
    <row r="9083" spans="1:4">
      <c r="A9083" s="7">
        <f t="shared" si="570"/>
        <v>4538</v>
      </c>
      <c r="B9083" s="4">
        <f t="shared" si="569"/>
        <v>1.0217374187014427</v>
      </c>
      <c r="C9083" s="4">
        <f t="shared" si="571"/>
        <v>86.291168930278559</v>
      </c>
      <c r="D9083" s="34">
        <f t="shared" si="572"/>
        <v>0.61252776401046427</v>
      </c>
    </row>
    <row r="9084" spans="1:4">
      <c r="A9084" s="7">
        <f t="shared" si="570"/>
        <v>4538.5</v>
      </c>
      <c r="B9084" s="4">
        <f t="shared" si="569"/>
        <v>1.0218942357914651</v>
      </c>
      <c r="C9084" s="4">
        <f t="shared" si="571"/>
        <v>86.334163869161642</v>
      </c>
      <c r="D9084" s="34">
        <f t="shared" si="572"/>
        <v>0.61273891488542553</v>
      </c>
    </row>
    <row r="9085" spans="1:4">
      <c r="A9085" s="7">
        <f t="shared" si="570"/>
        <v>4539</v>
      </c>
      <c r="B9085" s="4">
        <f t="shared" si="569"/>
        <v>1.0220510650450843</v>
      </c>
      <c r="C9085" s="4">
        <f t="shared" si="571"/>
        <v>86.377179985041053</v>
      </c>
      <c r="D9085" s="34">
        <f t="shared" si="572"/>
        <v>0.61295014394654146</v>
      </c>
    </row>
    <row r="9086" spans="1:4">
      <c r="A9086" s="7">
        <f t="shared" si="570"/>
        <v>4539.5</v>
      </c>
      <c r="B9086" s="4">
        <f t="shared" si="569"/>
        <v>1.0222079064632443</v>
      </c>
      <c r="C9086" s="4">
        <f t="shared" si="571"/>
        <v>86.420217288347573</v>
      </c>
      <c r="D9086" s="34">
        <f t="shared" si="572"/>
        <v>0.61316145122372656</v>
      </c>
    </row>
    <row r="9087" spans="1:4">
      <c r="A9087" s="7">
        <f t="shared" si="570"/>
        <v>4540</v>
      </c>
      <c r="B9087" s="4">
        <f t="shared" si="569"/>
        <v>1.022364760046889</v>
      </c>
      <c r="C9087" s="4">
        <f t="shared" si="571"/>
        <v>86.463275789516942</v>
      </c>
      <c r="D9087" s="34">
        <f t="shared" si="572"/>
        <v>0.6133728367469059</v>
      </c>
    </row>
    <row r="9088" spans="1:4">
      <c r="A9088" s="7">
        <f t="shared" si="570"/>
        <v>4540.5</v>
      </c>
      <c r="B9088" s="4">
        <f t="shared" si="569"/>
        <v>1.0225216257969616</v>
      </c>
      <c r="C9088" s="4">
        <f t="shared" si="571"/>
        <v>86.506355498990132</v>
      </c>
      <c r="D9088" s="34">
        <f t="shared" si="572"/>
        <v>0.61358430054601709</v>
      </c>
    </row>
    <row r="9089" spans="1:4">
      <c r="A9089" s="7">
        <f t="shared" si="570"/>
        <v>4541</v>
      </c>
      <c r="B9089" s="4">
        <f t="shared" si="569"/>
        <v>1.0226785037144053</v>
      </c>
      <c r="C9089" s="4">
        <f t="shared" si="571"/>
        <v>86.549456427213002</v>
      </c>
      <c r="D9089" s="34">
        <f t="shared" si="572"/>
        <v>0.61379584265100784</v>
      </c>
    </row>
    <row r="9090" spans="1:4">
      <c r="A9090" s="7">
        <f t="shared" si="570"/>
        <v>4541.5</v>
      </c>
      <c r="B9090" s="4">
        <f t="shared" si="569"/>
        <v>1.0228353938001646</v>
      </c>
      <c r="C9090" s="4">
        <f t="shared" si="571"/>
        <v>86.592578584636996</v>
      </c>
      <c r="D9090" s="34">
        <f t="shared" si="572"/>
        <v>0.61400746309183996</v>
      </c>
    </row>
    <row r="9091" spans="1:4">
      <c r="A9091" s="7">
        <f t="shared" si="570"/>
        <v>4542</v>
      </c>
      <c r="B9091" s="4">
        <f t="shared" si="569"/>
        <v>1.0229922960551834</v>
      </c>
      <c r="C9091" s="4">
        <f t="shared" si="571"/>
        <v>86.63572198171839</v>
      </c>
      <c r="D9091" s="34">
        <f t="shared" si="572"/>
        <v>0.61421916189848513</v>
      </c>
    </row>
    <row r="9092" spans="1:4">
      <c r="A9092" s="7">
        <f t="shared" si="570"/>
        <v>4542.5</v>
      </c>
      <c r="B9092" s="4">
        <f t="shared" si="569"/>
        <v>1.0231492104804047</v>
      </c>
      <c r="C9092" s="4">
        <f t="shared" si="571"/>
        <v>86.678886628918718</v>
      </c>
      <c r="D9092" s="34">
        <f t="shared" si="572"/>
        <v>0.61443093910092783</v>
      </c>
    </row>
    <row r="9093" spans="1:4">
      <c r="A9093" s="7">
        <f t="shared" si="570"/>
        <v>4543</v>
      </c>
      <c r="B9093" s="4">
        <f t="shared" si="569"/>
        <v>1.0233061370767733</v>
      </c>
      <c r="C9093" s="4">
        <f t="shared" si="571"/>
        <v>86.722072536704644</v>
      </c>
      <c r="D9093" s="34">
        <f t="shared" si="572"/>
        <v>0.61464279472916361</v>
      </c>
    </row>
    <row r="9094" spans="1:4">
      <c r="A9094" s="7">
        <f t="shared" si="570"/>
        <v>4543.5</v>
      </c>
      <c r="B9094" s="4">
        <f t="shared" si="569"/>
        <v>1.0234630758452337</v>
      </c>
      <c r="C9094" s="4">
        <f t="shared" si="571"/>
        <v>86.765279715547962</v>
      </c>
      <c r="D9094" s="34">
        <f t="shared" si="572"/>
        <v>0.61485472881319925</v>
      </c>
    </row>
    <row r="9095" spans="1:4">
      <c r="A9095" s="7">
        <f t="shared" si="570"/>
        <v>4544</v>
      </c>
      <c r="B9095" s="4">
        <f t="shared" si="569"/>
        <v>1.0236200267867286</v>
      </c>
      <c r="C9095" s="4">
        <f t="shared" si="571"/>
        <v>86.808508175925681</v>
      </c>
      <c r="D9095" s="34">
        <f t="shared" si="572"/>
        <v>0.61506674138305495</v>
      </c>
    </row>
    <row r="9096" spans="1:4">
      <c r="A9096" s="7">
        <f t="shared" si="570"/>
        <v>4544.5</v>
      </c>
      <c r="B9096" s="4">
        <f t="shared" si="569"/>
        <v>1.0237769899022036</v>
      </c>
      <c r="C9096" s="4">
        <f t="shared" si="571"/>
        <v>86.851757928319941</v>
      </c>
      <c r="D9096" s="34">
        <f t="shared" si="572"/>
        <v>0.61527883246876081</v>
      </c>
    </row>
    <row r="9097" spans="1:4">
      <c r="A9097" s="7">
        <f t="shared" si="570"/>
        <v>4545</v>
      </c>
      <c r="B9097" s="4">
        <f t="shared" si="569"/>
        <v>1.0239339651926023</v>
      </c>
      <c r="C9097" s="4">
        <f t="shared" si="571"/>
        <v>86.895028983218026</v>
      </c>
      <c r="D9097" s="34">
        <f t="shared" si="572"/>
        <v>0.61549100210035956</v>
      </c>
    </row>
    <row r="9098" spans="1:4">
      <c r="A9098" s="7">
        <f t="shared" si="570"/>
        <v>4545.5</v>
      </c>
      <c r="B9098" s="4">
        <f t="shared" ref="B9098:B9161" si="573">(EXP($B$3*A9098*10^6))-1</f>
        <v>1.0240909526588688</v>
      </c>
      <c r="C9098" s="4">
        <f t="shared" si="571"/>
        <v>86.938321351112407</v>
      </c>
      <c r="D9098" s="34">
        <f t="shared" si="572"/>
        <v>0.61570325030790574</v>
      </c>
    </row>
    <row r="9099" spans="1:4">
      <c r="A9099" s="7">
        <f t="shared" si="570"/>
        <v>4546</v>
      </c>
      <c r="B9099" s="4">
        <f t="shared" si="573"/>
        <v>1.0242479523019479</v>
      </c>
      <c r="C9099" s="4">
        <f t="shared" si="571"/>
        <v>86.981635042500741</v>
      </c>
      <c r="D9099" s="34">
        <f t="shared" si="572"/>
        <v>0.61591557712146572</v>
      </c>
    </row>
    <row r="9100" spans="1:4">
      <c r="A9100" s="7">
        <f t="shared" si="570"/>
        <v>4546.5</v>
      </c>
      <c r="B9100" s="4">
        <f t="shared" si="573"/>
        <v>1.0244049641227844</v>
      </c>
      <c r="C9100" s="4">
        <f t="shared" si="571"/>
        <v>87.024970067885818</v>
      </c>
      <c r="D9100" s="34">
        <f t="shared" si="572"/>
        <v>0.61612798257111656</v>
      </c>
    </row>
    <row r="9101" spans="1:4">
      <c r="A9101" s="7">
        <f t="shared" si="570"/>
        <v>4547</v>
      </c>
      <c r="B9101" s="4">
        <f t="shared" si="573"/>
        <v>1.0245619881223229</v>
      </c>
      <c r="C9101" s="4">
        <f t="shared" si="571"/>
        <v>87.068326437775625</v>
      </c>
      <c r="D9101" s="34">
        <f t="shared" si="572"/>
        <v>0.61634046668694786</v>
      </c>
    </row>
    <row r="9102" spans="1:4">
      <c r="A9102" s="7">
        <f t="shared" si="570"/>
        <v>4547.5</v>
      </c>
      <c r="B9102" s="4">
        <f t="shared" si="573"/>
        <v>1.0247190243015067</v>
      </c>
      <c r="C9102" s="4">
        <f t="shared" si="571"/>
        <v>87.11170416268331</v>
      </c>
      <c r="D9102" s="34">
        <f t="shared" si="572"/>
        <v>0.61655302949906188</v>
      </c>
    </row>
    <row r="9103" spans="1:4">
      <c r="A9103" s="7">
        <f t="shared" si="570"/>
        <v>4548</v>
      </c>
      <c r="B9103" s="4">
        <f t="shared" si="573"/>
        <v>1.0248760726612822</v>
      </c>
      <c r="C9103" s="4">
        <f t="shared" si="571"/>
        <v>87.155103253127223</v>
      </c>
      <c r="D9103" s="34">
        <f t="shared" si="572"/>
        <v>0.61676567103757085</v>
      </c>
    </row>
    <row r="9104" spans="1:4">
      <c r="A9104" s="7">
        <f t="shared" si="570"/>
        <v>4548.5</v>
      </c>
      <c r="B9104" s="4">
        <f t="shared" si="573"/>
        <v>1.0250331332025935</v>
      </c>
      <c r="C9104" s="4">
        <f t="shared" si="571"/>
        <v>87.19852371963087</v>
      </c>
      <c r="D9104" s="34">
        <f t="shared" si="572"/>
        <v>0.6169783913325998</v>
      </c>
    </row>
    <row r="9105" spans="1:4">
      <c r="A9105" s="7">
        <f t="shared" si="570"/>
        <v>4549</v>
      </c>
      <c r="B9105" s="4">
        <f t="shared" si="573"/>
        <v>1.0251902059263851</v>
      </c>
      <c r="C9105" s="4">
        <f t="shared" si="571"/>
        <v>87.241965572722933</v>
      </c>
      <c r="D9105" s="34">
        <f t="shared" si="572"/>
        <v>0.6171911904142855</v>
      </c>
    </row>
    <row r="9106" spans="1:4">
      <c r="A9106" s="7">
        <f t="shared" si="570"/>
        <v>4549.5</v>
      </c>
      <c r="B9106" s="4">
        <f t="shared" si="573"/>
        <v>1.0253472908336025</v>
      </c>
      <c r="C9106" s="4">
        <f t="shared" si="571"/>
        <v>87.28542882293732</v>
      </c>
      <c r="D9106" s="34">
        <f t="shared" si="572"/>
        <v>0.61740406831277606</v>
      </c>
    </row>
    <row r="9107" spans="1:4">
      <c r="A9107" s="7">
        <f t="shared" si="570"/>
        <v>4550</v>
      </c>
      <c r="B9107" s="4">
        <f t="shared" si="573"/>
        <v>1.0255043879251913</v>
      </c>
      <c r="C9107" s="4">
        <f t="shared" si="571"/>
        <v>87.3289134808131</v>
      </c>
      <c r="D9107" s="34">
        <f t="shared" si="572"/>
        <v>0.61761702505823135</v>
      </c>
    </row>
    <row r="9108" spans="1:4">
      <c r="A9108" s="7">
        <f t="shared" si="570"/>
        <v>4550.5</v>
      </c>
      <c r="B9108" s="4">
        <f t="shared" si="573"/>
        <v>1.0256614972020945</v>
      </c>
      <c r="C9108" s="4">
        <f t="shared" si="571"/>
        <v>87.372419556894528</v>
      </c>
      <c r="D9108" s="34">
        <f t="shared" si="572"/>
        <v>0.61783006068082458</v>
      </c>
    </row>
    <row r="9109" spans="1:4">
      <c r="A9109" s="7">
        <f t="shared" si="570"/>
        <v>4551</v>
      </c>
      <c r="B9109" s="4">
        <f t="shared" si="573"/>
        <v>1.0258186186652596</v>
      </c>
      <c r="C9109" s="4">
        <f t="shared" si="571"/>
        <v>87.41594706173106</v>
      </c>
      <c r="D9109" s="34">
        <f t="shared" si="572"/>
        <v>0.61804317521073793</v>
      </c>
    </row>
    <row r="9110" spans="1:4">
      <c r="A9110" s="7">
        <f t="shared" si="570"/>
        <v>4551.5</v>
      </c>
      <c r="B9110" s="4">
        <f t="shared" si="573"/>
        <v>1.0259757523156301</v>
      </c>
      <c r="C9110" s="4">
        <f t="shared" si="571"/>
        <v>87.459496005877355</v>
      </c>
      <c r="D9110" s="34">
        <f t="shared" si="572"/>
        <v>0.61825636867816791</v>
      </c>
    </row>
    <row r="9111" spans="1:4">
      <c r="A9111" s="7">
        <f t="shared" si="570"/>
        <v>4552</v>
      </c>
      <c r="B9111" s="4">
        <f t="shared" si="573"/>
        <v>1.0261328981541524</v>
      </c>
      <c r="C9111" s="4">
        <f t="shared" si="571"/>
        <v>87.503066399893186</v>
      </c>
      <c r="D9111" s="34">
        <f t="shared" si="572"/>
        <v>0.6184696411133207</v>
      </c>
    </row>
    <row r="9112" spans="1:4">
      <c r="A9112" s="7">
        <f t="shared" si="570"/>
        <v>4552.5</v>
      </c>
      <c r="B9112" s="4">
        <f t="shared" si="573"/>
        <v>1.0262900561817716</v>
      </c>
      <c r="C9112" s="4">
        <f t="shared" si="571"/>
        <v>87.546658254343853</v>
      </c>
      <c r="D9112" s="34">
        <f t="shared" si="572"/>
        <v>0.61868299254641734</v>
      </c>
    </row>
    <row r="9113" spans="1:4">
      <c r="A9113" s="7">
        <f t="shared" si="570"/>
        <v>4553</v>
      </c>
      <c r="B9113" s="4">
        <f t="shared" si="573"/>
        <v>1.0264472263994326</v>
      </c>
      <c r="C9113" s="4">
        <f t="shared" si="571"/>
        <v>87.590271579799349</v>
      </c>
      <c r="D9113" s="34">
        <f t="shared" si="572"/>
        <v>0.6188964230076871</v>
      </c>
    </row>
    <row r="9114" spans="1:4">
      <c r="A9114" s="7">
        <f t="shared" si="570"/>
        <v>4553.5</v>
      </c>
      <c r="B9114" s="4">
        <f t="shared" si="573"/>
        <v>1.0266044088080823</v>
      </c>
      <c r="C9114" s="4">
        <f t="shared" si="571"/>
        <v>87.633906386835235</v>
      </c>
      <c r="D9114" s="34">
        <f t="shared" si="572"/>
        <v>0.61910993252737268</v>
      </c>
    </row>
    <row r="9115" spans="1:4">
      <c r="A9115" s="7">
        <f t="shared" si="570"/>
        <v>4554</v>
      </c>
      <c r="B9115" s="4">
        <f t="shared" si="573"/>
        <v>1.0267616034086644</v>
      </c>
      <c r="C9115" s="4">
        <f t="shared" si="571"/>
        <v>87.677562686032104</v>
      </c>
      <c r="D9115" s="34">
        <f t="shared" si="572"/>
        <v>0.61932352113572908</v>
      </c>
    </row>
    <row r="9116" spans="1:4">
      <c r="A9116" s="7">
        <f t="shared" si="570"/>
        <v>4554.5</v>
      </c>
      <c r="B9116" s="4">
        <f t="shared" si="573"/>
        <v>1.0269188102021261</v>
      </c>
      <c r="C9116" s="4">
        <f t="shared" si="571"/>
        <v>87.721240487976004</v>
      </c>
      <c r="D9116" s="34">
        <f t="shared" si="572"/>
        <v>0.619537188863023</v>
      </c>
    </row>
    <row r="9117" spans="1:4">
      <c r="A9117" s="7">
        <f t="shared" si="570"/>
        <v>4555</v>
      </c>
      <c r="B9117" s="4">
        <f t="shared" si="573"/>
        <v>1.0270760291894123</v>
      </c>
      <c r="C9117" s="4">
        <f t="shared" si="571"/>
        <v>87.764939803258002</v>
      </c>
      <c r="D9117" s="34">
        <f t="shared" si="572"/>
        <v>0.61975093573953266</v>
      </c>
    </row>
    <row r="9118" spans="1:4">
      <c r="A9118" s="7">
        <f t="shared" si="570"/>
        <v>4555.5</v>
      </c>
      <c r="B9118" s="4">
        <f t="shared" si="573"/>
        <v>1.0272332603714691</v>
      </c>
      <c r="C9118" s="4">
        <f t="shared" si="571"/>
        <v>87.808660642474294</v>
      </c>
      <c r="D9118" s="34">
        <f t="shared" si="572"/>
        <v>0.61996476179554727</v>
      </c>
    </row>
    <row r="9119" spans="1:4">
      <c r="A9119" s="7">
        <f t="shared" si="570"/>
        <v>4556</v>
      </c>
      <c r="B9119" s="4">
        <f t="shared" si="573"/>
        <v>1.0273905037492428</v>
      </c>
      <c r="C9119" s="4">
        <f t="shared" si="571"/>
        <v>87.852403016226461</v>
      </c>
      <c r="D9119" s="34">
        <f t="shared" si="572"/>
        <v>0.6201786670613687</v>
      </c>
    </row>
    <row r="9120" spans="1:4">
      <c r="A9120" s="7">
        <f t="shared" si="570"/>
        <v>4556.5</v>
      </c>
      <c r="B9120" s="4">
        <f t="shared" si="573"/>
        <v>1.0275477593236788</v>
      </c>
      <c r="C9120" s="4">
        <f t="shared" si="571"/>
        <v>87.896166935121201</v>
      </c>
      <c r="D9120" s="34">
        <f t="shared" si="572"/>
        <v>0.62039265156731049</v>
      </c>
    </row>
    <row r="9121" spans="1:4">
      <c r="A9121" s="7">
        <f t="shared" si="570"/>
        <v>4557</v>
      </c>
      <c r="B9121" s="4">
        <f t="shared" si="573"/>
        <v>1.0277050270957231</v>
      </c>
      <c r="C9121" s="4">
        <f t="shared" si="571"/>
        <v>87.93995240977064</v>
      </c>
      <c r="D9121" s="34">
        <f t="shared" si="572"/>
        <v>0.62060671534369927</v>
      </c>
    </row>
    <row r="9122" spans="1:4">
      <c r="A9122" s="7">
        <f t="shared" si="570"/>
        <v>4557.5</v>
      </c>
      <c r="B9122" s="4">
        <f t="shared" si="573"/>
        <v>1.0278623070663224</v>
      </c>
      <c r="C9122" s="4">
        <f t="shared" si="571"/>
        <v>87.983759450791993</v>
      </c>
      <c r="D9122" s="34">
        <f t="shared" si="572"/>
        <v>0.62082085842087198</v>
      </c>
    </row>
    <row r="9123" spans="1:4">
      <c r="A9123" s="7">
        <f t="shared" si="570"/>
        <v>4558</v>
      </c>
      <c r="B9123" s="4">
        <f t="shared" si="573"/>
        <v>1.0280195992364223</v>
      </c>
      <c r="C9123" s="4">
        <f t="shared" si="571"/>
        <v>88.027588068807518</v>
      </c>
      <c r="D9123" s="34">
        <f t="shared" si="572"/>
        <v>0.62103508082917702</v>
      </c>
    </row>
    <row r="9124" spans="1:4">
      <c r="A9124" s="7">
        <f t="shared" si="570"/>
        <v>4558.5</v>
      </c>
      <c r="B9124" s="4">
        <f t="shared" si="573"/>
        <v>1.0281769036069695</v>
      </c>
      <c r="C9124" s="4">
        <f t="shared" si="571"/>
        <v>88.071438274444901</v>
      </c>
      <c r="D9124" s="34">
        <f t="shared" si="572"/>
        <v>0.62124938259897522</v>
      </c>
    </row>
    <row r="9125" spans="1:4">
      <c r="A9125" s="7">
        <f t="shared" si="570"/>
        <v>4559</v>
      </c>
      <c r="B9125" s="4">
        <f t="shared" si="573"/>
        <v>1.0283342201789094</v>
      </c>
      <c r="C9125" s="4">
        <f t="shared" si="571"/>
        <v>88.115310078337203</v>
      </c>
      <c r="D9125" s="34">
        <f t="shared" si="572"/>
        <v>0.62146376376064127</v>
      </c>
    </row>
    <row r="9126" spans="1:4">
      <c r="A9126" s="7">
        <f t="shared" si="570"/>
        <v>4559.5</v>
      </c>
      <c r="B9126" s="4">
        <f t="shared" si="573"/>
        <v>1.0284915489531898</v>
      </c>
      <c r="C9126" s="4">
        <f t="shared" si="571"/>
        <v>88.159203491122554</v>
      </c>
      <c r="D9126" s="34">
        <f t="shared" si="572"/>
        <v>0.62167822434455888</v>
      </c>
    </row>
    <row r="9127" spans="1:4">
      <c r="A9127" s="7">
        <f t="shared" si="570"/>
        <v>4560</v>
      </c>
      <c r="B9127" s="4">
        <f t="shared" si="573"/>
        <v>1.0286488899307566</v>
      </c>
      <c r="C9127" s="4">
        <f t="shared" si="571"/>
        <v>88.203118523444189</v>
      </c>
      <c r="D9127" s="34">
        <f t="shared" si="572"/>
        <v>0.62189276438112406</v>
      </c>
    </row>
    <row r="9128" spans="1:4">
      <c r="A9128" s="7">
        <f t="shared" si="570"/>
        <v>4560.5</v>
      </c>
      <c r="B9128" s="4">
        <f t="shared" si="573"/>
        <v>1.0288062431125562</v>
      </c>
      <c r="C9128" s="4">
        <f t="shared" si="571"/>
        <v>88.247055185950714</v>
      </c>
      <c r="D9128" s="34">
        <f t="shared" si="572"/>
        <v>0.6221073839007456</v>
      </c>
    </row>
    <row r="9129" spans="1:4">
      <c r="A9129" s="7">
        <f t="shared" si="570"/>
        <v>4561</v>
      </c>
      <c r="B9129" s="4">
        <f t="shared" si="573"/>
        <v>1.0289636084995348</v>
      </c>
      <c r="C9129" s="4">
        <f t="shared" si="571"/>
        <v>88.291013489296162</v>
      </c>
      <c r="D9129" s="34">
        <f t="shared" si="572"/>
        <v>0.62232208293384494</v>
      </c>
    </row>
    <row r="9130" spans="1:4">
      <c r="A9130" s="7">
        <f t="shared" si="570"/>
        <v>4561.5</v>
      </c>
      <c r="B9130" s="4">
        <f t="shared" si="573"/>
        <v>1.0291209860926402</v>
      </c>
      <c r="C9130" s="4">
        <f t="shared" si="571"/>
        <v>88.334993444139556</v>
      </c>
      <c r="D9130" s="34">
        <f t="shared" si="572"/>
        <v>0.62253686151085319</v>
      </c>
    </row>
    <row r="9131" spans="1:4">
      <c r="A9131" s="7">
        <f t="shared" si="570"/>
        <v>4562</v>
      </c>
      <c r="B9131" s="4">
        <f t="shared" si="573"/>
        <v>1.0292783758928179</v>
      </c>
      <c r="C9131" s="4">
        <f t="shared" si="571"/>
        <v>88.378995061145361</v>
      </c>
      <c r="D9131" s="34">
        <f t="shared" si="572"/>
        <v>0.6227517196622161</v>
      </c>
    </row>
    <row r="9132" spans="1:4">
      <c r="A9132" s="7">
        <f t="shared" si="570"/>
        <v>4562.5</v>
      </c>
      <c r="B9132" s="4">
        <f t="shared" si="573"/>
        <v>1.0294357779010159</v>
      </c>
      <c r="C9132" s="4">
        <f t="shared" si="571"/>
        <v>88.423018350983028</v>
      </c>
      <c r="D9132" s="34">
        <f t="shared" si="572"/>
        <v>0.62296665741838786</v>
      </c>
    </row>
    <row r="9133" spans="1:4">
      <c r="A9133" s="7">
        <f t="shared" si="570"/>
        <v>4563</v>
      </c>
      <c r="B9133" s="4">
        <f t="shared" si="573"/>
        <v>1.0295931921181811</v>
      </c>
      <c r="C9133" s="4">
        <f t="shared" si="571"/>
        <v>88.467063324327427</v>
      </c>
      <c r="D9133" s="34">
        <f t="shared" si="572"/>
        <v>0.62318167480983622</v>
      </c>
    </row>
    <row r="9134" spans="1:4">
      <c r="A9134" s="7">
        <f t="shared" si="570"/>
        <v>4563.5</v>
      </c>
      <c r="B9134" s="4">
        <f t="shared" si="573"/>
        <v>1.029750618545259</v>
      </c>
      <c r="C9134" s="4">
        <f t="shared" si="571"/>
        <v>88.511129991858837</v>
      </c>
      <c r="D9134" s="34">
        <f t="shared" si="572"/>
        <v>0.62339677186704312</v>
      </c>
    </row>
    <row r="9135" spans="1:4">
      <c r="A9135" s="7">
        <f t="shared" si="570"/>
        <v>4564</v>
      </c>
      <c r="B9135" s="4">
        <f t="shared" si="573"/>
        <v>1.0299080571831984</v>
      </c>
      <c r="C9135" s="4">
        <f t="shared" si="571"/>
        <v>88.555218364262586</v>
      </c>
      <c r="D9135" s="34">
        <f t="shared" si="572"/>
        <v>0.62361194862049885</v>
      </c>
    </row>
    <row r="9136" spans="1:4">
      <c r="A9136" s="7">
        <f t="shared" si="570"/>
        <v>4564.5</v>
      </c>
      <c r="B9136" s="4">
        <f t="shared" si="573"/>
        <v>1.0300655080329455</v>
      </c>
      <c r="C9136" s="4">
        <f t="shared" si="571"/>
        <v>88.599328452229386</v>
      </c>
      <c r="D9136" s="34">
        <f t="shared" si="572"/>
        <v>0.6238272051007081</v>
      </c>
    </row>
    <row r="9137" spans="1:4">
      <c r="A9137" s="7">
        <f t="shared" si="570"/>
        <v>4565</v>
      </c>
      <c r="B9137" s="4">
        <f t="shared" si="573"/>
        <v>1.0302229710954478</v>
      </c>
      <c r="C9137" s="4">
        <f t="shared" si="571"/>
        <v>88.643460266454952</v>
      </c>
      <c r="D9137" s="34">
        <f t="shared" si="572"/>
        <v>0.62404254133818482</v>
      </c>
    </row>
    <row r="9138" spans="1:4">
      <c r="A9138" s="7">
        <f t="shared" si="570"/>
        <v>4565.5</v>
      </c>
      <c r="B9138" s="4">
        <f t="shared" si="573"/>
        <v>1.0303804463716522</v>
      </c>
      <c r="C9138" s="4">
        <f t="shared" si="571"/>
        <v>88.687613817640681</v>
      </c>
      <c r="D9138" s="34">
        <f t="shared" si="572"/>
        <v>0.62425795736345824</v>
      </c>
    </row>
    <row r="9139" spans="1:4">
      <c r="A9139" s="7">
        <f t="shared" si="570"/>
        <v>4566</v>
      </c>
      <c r="B9139" s="4">
        <f t="shared" si="573"/>
        <v>1.0305379338625067</v>
      </c>
      <c r="C9139" s="4">
        <f t="shared" si="571"/>
        <v>88.731789116492948</v>
      </c>
      <c r="D9139" s="34">
        <f t="shared" si="572"/>
        <v>0.62447345320706682</v>
      </c>
    </row>
    <row r="9140" spans="1:4">
      <c r="A9140" s="7">
        <f t="shared" si="570"/>
        <v>4566.5</v>
      </c>
      <c r="B9140" s="4">
        <f t="shared" si="573"/>
        <v>1.0306954335689587</v>
      </c>
      <c r="C9140" s="4">
        <f t="shared" si="571"/>
        <v>88.77598617372351</v>
      </c>
      <c r="D9140" s="34">
        <f t="shared" si="572"/>
        <v>0.62468902889956202</v>
      </c>
    </row>
    <row r="9141" spans="1:4">
      <c r="A9141" s="7">
        <f t="shared" si="570"/>
        <v>4567</v>
      </c>
      <c r="B9141" s="4">
        <f t="shared" si="573"/>
        <v>1.0308529454919553</v>
      </c>
      <c r="C9141" s="4">
        <f t="shared" si="571"/>
        <v>88.820205000049441</v>
      </c>
      <c r="D9141" s="34">
        <f t="shared" si="572"/>
        <v>0.62490468447150804</v>
      </c>
    </row>
    <row r="9142" spans="1:4">
      <c r="A9142" s="7">
        <f t="shared" si="570"/>
        <v>4567.5</v>
      </c>
      <c r="B9142" s="4">
        <f t="shared" si="573"/>
        <v>1.0310104696324438</v>
      </c>
      <c r="C9142" s="4">
        <f t="shared" si="571"/>
        <v>88.864445606192788</v>
      </c>
      <c r="D9142" s="34">
        <f t="shared" si="572"/>
        <v>0.62512041995347856</v>
      </c>
    </row>
    <row r="9143" spans="1:4">
      <c r="A9143" s="7">
        <f t="shared" si="570"/>
        <v>4568</v>
      </c>
      <c r="B9143" s="4">
        <f t="shared" si="573"/>
        <v>1.0311680059913728</v>
      </c>
      <c r="C9143" s="4">
        <f t="shared" si="571"/>
        <v>88.908708002881355</v>
      </c>
      <c r="D9143" s="34">
        <f t="shared" si="572"/>
        <v>0.62533623537606187</v>
      </c>
    </row>
    <row r="9144" spans="1:4">
      <c r="A9144" s="7">
        <f t="shared" si="570"/>
        <v>4568.5</v>
      </c>
      <c r="B9144" s="4">
        <f t="shared" si="573"/>
        <v>1.0313255545696891</v>
      </c>
      <c r="C9144" s="4">
        <f t="shared" si="571"/>
        <v>88.95299220084793</v>
      </c>
      <c r="D9144" s="34">
        <f t="shared" si="572"/>
        <v>0.62555213076985716</v>
      </c>
    </row>
    <row r="9145" spans="1:4">
      <c r="A9145" s="7">
        <f t="shared" ref="A9145:A9207" si="574">A9144+0.5</f>
        <v>4569</v>
      </c>
      <c r="B9145" s="4">
        <f t="shared" si="573"/>
        <v>1.0314831153683413</v>
      </c>
      <c r="C9145" s="4">
        <f t="shared" ref="C9145:C9207" si="575">(EXP($B$4*A9145*10^6))-1</f>
        <v>88.997298210830635</v>
      </c>
      <c r="D9145" s="34">
        <f t="shared" ref="D9145:D9207" si="576">(1/137.88)*(C9145/B9145)</f>
        <v>0.62576810616547496</v>
      </c>
    </row>
    <row r="9146" spans="1:4">
      <c r="A9146" s="7">
        <f t="shared" si="574"/>
        <v>4569.5</v>
      </c>
      <c r="B9146" s="4">
        <f t="shared" si="573"/>
        <v>1.0316406883882769</v>
      </c>
      <c r="C9146" s="4">
        <f t="shared" si="575"/>
        <v>89.04162604357289</v>
      </c>
      <c r="D9146" s="34">
        <f t="shared" si="576"/>
        <v>0.62598416159353854</v>
      </c>
    </row>
    <row r="9147" spans="1:4">
      <c r="A9147" s="7">
        <f t="shared" si="574"/>
        <v>4570</v>
      </c>
      <c r="B9147" s="4">
        <f t="shared" si="573"/>
        <v>1.0317982736304439</v>
      </c>
      <c r="C9147" s="4">
        <f t="shared" si="575"/>
        <v>89.08597570982343</v>
      </c>
      <c r="D9147" s="34">
        <f t="shared" si="576"/>
        <v>0.62620029708468306</v>
      </c>
    </row>
    <row r="9148" spans="1:4">
      <c r="A9148" s="7">
        <f t="shared" si="574"/>
        <v>4570.5</v>
      </c>
      <c r="B9148" s="4">
        <f t="shared" si="573"/>
        <v>1.0319558710957897</v>
      </c>
      <c r="C9148" s="4">
        <f t="shared" si="575"/>
        <v>89.130347220336276</v>
      </c>
      <c r="D9148" s="34">
        <f t="shared" si="576"/>
        <v>0.62641651266955578</v>
      </c>
    </row>
    <row r="9149" spans="1:4">
      <c r="A9149" s="7">
        <f t="shared" si="574"/>
        <v>4571</v>
      </c>
      <c r="B9149" s="4">
        <f t="shared" si="573"/>
        <v>1.0321134807852634</v>
      </c>
      <c r="C9149" s="4">
        <f t="shared" si="575"/>
        <v>89.174740585870708</v>
      </c>
      <c r="D9149" s="34">
        <f t="shared" si="576"/>
        <v>0.62663280837881508</v>
      </c>
    </row>
    <row r="9150" spans="1:4">
      <c r="A9150" s="7">
        <f t="shared" si="574"/>
        <v>4571.5</v>
      </c>
      <c r="B9150" s="4">
        <f t="shared" si="573"/>
        <v>1.0322711026998128</v>
      </c>
      <c r="C9150" s="4">
        <f t="shared" si="575"/>
        <v>89.21915581719135</v>
      </c>
      <c r="D9150" s="34">
        <f t="shared" si="576"/>
        <v>0.62684918424313207</v>
      </c>
    </row>
    <row r="9151" spans="1:4">
      <c r="A9151" s="7">
        <f t="shared" si="574"/>
        <v>4572</v>
      </c>
      <c r="B9151" s="4">
        <f t="shared" si="573"/>
        <v>1.0324287368403855</v>
      </c>
      <c r="C9151" s="4">
        <f t="shared" si="575"/>
        <v>89.263592925068124</v>
      </c>
      <c r="D9151" s="34">
        <f t="shared" si="576"/>
        <v>0.62706564029319012</v>
      </c>
    </row>
    <row r="9152" spans="1:4">
      <c r="A9152" s="7">
        <f t="shared" si="574"/>
        <v>4572.5</v>
      </c>
      <c r="B9152" s="4">
        <f t="shared" si="573"/>
        <v>1.0325863832079309</v>
      </c>
      <c r="C9152" s="4">
        <f t="shared" si="575"/>
        <v>89.308051920276228</v>
      </c>
      <c r="D9152" s="34">
        <f t="shared" si="576"/>
        <v>0.62728217655968332</v>
      </c>
    </row>
    <row r="9153" spans="1:4">
      <c r="A9153" s="7">
        <f t="shared" si="574"/>
        <v>4573</v>
      </c>
      <c r="B9153" s="4">
        <f t="shared" si="573"/>
        <v>1.0327440418033973</v>
      </c>
      <c r="C9153" s="4">
        <f t="shared" si="575"/>
        <v>89.352532813596198</v>
      </c>
      <c r="D9153" s="34">
        <f t="shared" si="576"/>
        <v>0.62749879307331891</v>
      </c>
    </row>
    <row r="9154" spans="1:4">
      <c r="A9154" s="7">
        <f t="shared" si="574"/>
        <v>4573.5</v>
      </c>
      <c r="B9154" s="4">
        <f t="shared" si="573"/>
        <v>1.0329017126277318</v>
      </c>
      <c r="C9154" s="4">
        <f t="shared" si="575"/>
        <v>89.397035615813877</v>
      </c>
      <c r="D9154" s="34">
        <f t="shared" si="576"/>
        <v>0.62771548986481662</v>
      </c>
    </row>
    <row r="9155" spans="1:4">
      <c r="A9155" s="7">
        <f t="shared" si="574"/>
        <v>4574</v>
      </c>
      <c r="B9155" s="4">
        <f t="shared" si="573"/>
        <v>1.0330593956818848</v>
      </c>
      <c r="C9155" s="4">
        <f t="shared" si="575"/>
        <v>89.441560337720375</v>
      </c>
      <c r="D9155" s="34">
        <f t="shared" si="576"/>
        <v>0.62793226696490578</v>
      </c>
    </row>
    <row r="9156" spans="1:4">
      <c r="A9156" s="7">
        <f t="shared" si="574"/>
        <v>4574.5</v>
      </c>
      <c r="B9156" s="4">
        <f t="shared" si="573"/>
        <v>1.0332170909668035</v>
      </c>
      <c r="C9156" s="4">
        <f t="shared" si="575"/>
        <v>89.486106990112191</v>
      </c>
      <c r="D9156" s="34">
        <f t="shared" si="576"/>
        <v>0.62814912440433057</v>
      </c>
    </row>
    <row r="9157" spans="1:4">
      <c r="A9157" s="7">
        <f t="shared" si="574"/>
        <v>4575</v>
      </c>
      <c r="B9157" s="4">
        <f t="shared" si="573"/>
        <v>1.0333747984834369</v>
      </c>
      <c r="C9157" s="4">
        <f t="shared" si="575"/>
        <v>89.530675583791066</v>
      </c>
      <c r="D9157" s="34">
        <f t="shared" si="576"/>
        <v>0.6283660622138455</v>
      </c>
    </row>
    <row r="9158" spans="1:4">
      <c r="A9158" s="7">
        <f t="shared" si="574"/>
        <v>4575.5</v>
      </c>
      <c r="B9158" s="4">
        <f t="shared" si="573"/>
        <v>1.0335325182327342</v>
      </c>
      <c r="C9158" s="4">
        <f t="shared" si="575"/>
        <v>89.575266129564142</v>
      </c>
      <c r="D9158" s="34">
        <f t="shared" si="576"/>
        <v>0.62858308042421762</v>
      </c>
    </row>
    <row r="9159" spans="1:4">
      <c r="A9159" s="7">
        <f t="shared" si="574"/>
        <v>4576</v>
      </c>
      <c r="B9159" s="4">
        <f t="shared" si="573"/>
        <v>1.0336902502156442</v>
      </c>
      <c r="C9159" s="4">
        <f t="shared" si="575"/>
        <v>89.619878638243719</v>
      </c>
      <c r="D9159" s="34">
        <f t="shared" si="576"/>
        <v>0.62880017906622476</v>
      </c>
    </row>
    <row r="9160" spans="1:4">
      <c r="A9160" s="7">
        <f t="shared" si="574"/>
        <v>4576.5</v>
      </c>
      <c r="B9160" s="4">
        <f t="shared" si="573"/>
        <v>1.0338479944331156</v>
      </c>
      <c r="C9160" s="4">
        <f t="shared" si="575"/>
        <v>89.664513120647825</v>
      </c>
      <c r="D9160" s="34">
        <f t="shared" si="576"/>
        <v>0.62901735817066018</v>
      </c>
    </row>
    <row r="9161" spans="1:4">
      <c r="A9161" s="7">
        <f t="shared" si="574"/>
        <v>4577</v>
      </c>
      <c r="B9161" s="4">
        <f t="shared" si="573"/>
        <v>1.0340057508860969</v>
      </c>
      <c r="C9161" s="4">
        <f t="shared" si="575"/>
        <v>89.709169587599263</v>
      </c>
      <c r="D9161" s="34">
        <f t="shared" si="576"/>
        <v>0.62923461776832534</v>
      </c>
    </row>
    <row r="9162" spans="1:4">
      <c r="A9162" s="7">
        <f t="shared" si="574"/>
        <v>4577.5</v>
      </c>
      <c r="B9162" s="4">
        <f t="shared" ref="B9162:B9207" si="577">(EXP($B$3*A9162*10^6))-1</f>
        <v>1.0341635195755381</v>
      </c>
      <c r="C9162" s="4">
        <f t="shared" si="575"/>
        <v>89.753848049926532</v>
      </c>
      <c r="D9162" s="34">
        <f t="shared" si="576"/>
        <v>0.62945195789003516</v>
      </c>
    </row>
    <row r="9163" spans="1:4">
      <c r="A9163" s="7">
        <f t="shared" si="574"/>
        <v>4578</v>
      </c>
      <c r="B9163" s="4">
        <f t="shared" si="577"/>
        <v>1.0343213005023877</v>
      </c>
      <c r="C9163" s="4">
        <f t="shared" si="575"/>
        <v>89.798548518463292</v>
      </c>
      <c r="D9163" s="34">
        <f t="shared" si="576"/>
        <v>0.62966937856661676</v>
      </c>
    </row>
    <row r="9164" spans="1:4">
      <c r="A9164" s="7">
        <f t="shared" si="574"/>
        <v>4578.5</v>
      </c>
      <c r="B9164" s="4">
        <f t="shared" si="577"/>
        <v>1.0344790936675947</v>
      </c>
      <c r="C9164" s="4">
        <f t="shared" si="575"/>
        <v>89.843271004048773</v>
      </c>
      <c r="D9164" s="34">
        <f t="shared" si="576"/>
        <v>0.62988687982891034</v>
      </c>
    </row>
    <row r="9165" spans="1:4">
      <c r="A9165" s="7">
        <f t="shared" si="574"/>
        <v>4579</v>
      </c>
      <c r="B9165" s="4">
        <f t="shared" si="577"/>
        <v>1.0346368990721091</v>
      </c>
      <c r="C9165" s="4">
        <f t="shared" si="575"/>
        <v>89.888015517527407</v>
      </c>
      <c r="D9165" s="34">
        <f t="shared" si="576"/>
        <v>0.63010446170776668</v>
      </c>
    </row>
    <row r="9166" spans="1:4">
      <c r="A9166" s="7">
        <f t="shared" si="574"/>
        <v>4579.5</v>
      </c>
      <c r="B9166" s="4">
        <f t="shared" si="577"/>
        <v>1.0347947167168798</v>
      </c>
      <c r="C9166" s="4">
        <f t="shared" si="575"/>
        <v>89.932782069748768</v>
      </c>
      <c r="D9166" s="34">
        <f t="shared" si="576"/>
        <v>0.63032212423404821</v>
      </c>
    </row>
    <row r="9167" spans="1:4">
      <c r="A9167" s="7">
        <f t="shared" si="574"/>
        <v>4580</v>
      </c>
      <c r="B9167" s="4">
        <f t="shared" si="577"/>
        <v>1.0349525466028564</v>
      </c>
      <c r="C9167" s="4">
        <f t="shared" si="575"/>
        <v>89.97757067156806</v>
      </c>
      <c r="D9167" s="34">
        <f t="shared" si="576"/>
        <v>0.63053986743863066</v>
      </c>
    </row>
    <row r="9168" spans="1:4">
      <c r="A9168" s="7">
        <f t="shared" si="574"/>
        <v>4580.5</v>
      </c>
      <c r="B9168" s="4">
        <f t="shared" si="577"/>
        <v>1.0351103887309883</v>
      </c>
      <c r="C9168" s="4">
        <f t="shared" si="575"/>
        <v>90.02238133384563</v>
      </c>
      <c r="D9168" s="34">
        <f t="shared" si="576"/>
        <v>0.6307576913524009</v>
      </c>
    </row>
    <row r="9169" spans="1:4">
      <c r="A9169" s="7">
        <f t="shared" si="574"/>
        <v>4581</v>
      </c>
      <c r="B9169" s="4">
        <f t="shared" si="577"/>
        <v>1.0352682431022249</v>
      </c>
      <c r="C9169" s="4">
        <f t="shared" si="575"/>
        <v>90.067214067447438</v>
      </c>
      <c r="D9169" s="34">
        <f t="shared" si="576"/>
        <v>0.63097559600625952</v>
      </c>
    </row>
    <row r="9170" spans="1:4">
      <c r="A9170" s="7">
        <f t="shared" si="574"/>
        <v>4581.5</v>
      </c>
      <c r="B9170" s="4">
        <f t="shared" si="577"/>
        <v>1.0354261097175161</v>
      </c>
      <c r="C9170" s="4">
        <f t="shared" si="575"/>
        <v>90.112068883244646</v>
      </c>
      <c r="D9170" s="34">
        <f t="shared" si="576"/>
        <v>0.63119358143111792</v>
      </c>
    </row>
    <row r="9171" spans="1:4">
      <c r="A9171" s="7">
        <f t="shared" si="574"/>
        <v>4582</v>
      </c>
      <c r="B9171" s="4">
        <f t="shared" si="577"/>
        <v>1.0355839885778111</v>
      </c>
      <c r="C9171" s="4">
        <f t="shared" si="575"/>
        <v>90.156945792113575</v>
      </c>
      <c r="D9171" s="34">
        <f t="shared" si="576"/>
        <v>0.63141164765789881</v>
      </c>
    </row>
    <row r="9172" spans="1:4">
      <c r="A9172" s="7">
        <f t="shared" si="574"/>
        <v>4582.5</v>
      </c>
      <c r="B9172" s="4">
        <f t="shared" si="577"/>
        <v>1.035741879684061</v>
      </c>
      <c r="C9172" s="4">
        <f t="shared" si="575"/>
        <v>90.201844804936115</v>
      </c>
      <c r="D9172" s="34">
        <f t="shared" si="576"/>
        <v>0.63162979471753722</v>
      </c>
    </row>
    <row r="9173" spans="1:4">
      <c r="A9173" s="7">
        <f t="shared" si="574"/>
        <v>4583</v>
      </c>
      <c r="B9173" s="4">
        <f t="shared" si="577"/>
        <v>1.0358997830372139</v>
      </c>
      <c r="C9173" s="4">
        <f t="shared" si="575"/>
        <v>90.246765932599615</v>
      </c>
      <c r="D9173" s="34">
        <f t="shared" si="576"/>
        <v>0.63184802264098294</v>
      </c>
    </row>
    <row r="9174" spans="1:4">
      <c r="A9174" s="7">
        <f t="shared" si="574"/>
        <v>4583.5</v>
      </c>
      <c r="B9174" s="4">
        <f t="shared" si="577"/>
        <v>1.0360576986382211</v>
      </c>
      <c r="C9174" s="4">
        <f t="shared" si="575"/>
        <v>90.291709185996595</v>
      </c>
      <c r="D9174" s="34">
        <f t="shared" si="576"/>
        <v>0.63206633145919433</v>
      </c>
    </row>
    <row r="9175" spans="1:4">
      <c r="A9175" s="7">
        <f t="shared" si="574"/>
        <v>4584</v>
      </c>
      <c r="B9175" s="4">
        <f t="shared" si="577"/>
        <v>1.036215626488032</v>
      </c>
      <c r="C9175" s="4">
        <f t="shared" si="575"/>
        <v>90.336674576025075</v>
      </c>
      <c r="D9175" s="34">
        <f t="shared" si="576"/>
        <v>0.63228472120314438</v>
      </c>
    </row>
    <row r="9176" spans="1:4">
      <c r="A9176" s="7">
        <f t="shared" si="574"/>
        <v>4584.5</v>
      </c>
      <c r="B9176" s="4">
        <f t="shared" si="577"/>
        <v>1.0363735665875966</v>
      </c>
      <c r="C9176" s="4">
        <f t="shared" si="575"/>
        <v>90.381662113588206</v>
      </c>
      <c r="D9176" s="34">
        <f t="shared" si="576"/>
        <v>0.6325031919038161</v>
      </c>
    </row>
    <row r="9177" spans="1:4">
      <c r="A9177" s="7">
        <f t="shared" si="574"/>
        <v>4585</v>
      </c>
      <c r="B9177" s="4">
        <f t="shared" si="577"/>
        <v>1.0365315189378652</v>
      </c>
      <c r="C9177" s="4">
        <f t="shared" si="575"/>
        <v>90.42667180959468</v>
      </c>
      <c r="D9177" s="34">
        <f t="shared" si="576"/>
        <v>0.63272174359220545</v>
      </c>
    </row>
    <row r="9178" spans="1:4">
      <c r="A9178" s="7">
        <f t="shared" si="574"/>
        <v>4585.5</v>
      </c>
      <c r="B9178" s="4">
        <f t="shared" si="577"/>
        <v>1.0366894835397886</v>
      </c>
      <c r="C9178" s="4">
        <f t="shared" si="575"/>
        <v>90.471703674958718</v>
      </c>
      <c r="D9178" s="34">
        <f t="shared" si="576"/>
        <v>0.63294037629932154</v>
      </c>
    </row>
    <row r="9179" spans="1:4">
      <c r="A9179" s="7">
        <f t="shared" si="574"/>
        <v>4586</v>
      </c>
      <c r="B9179" s="4">
        <f t="shared" si="577"/>
        <v>1.0368474603943163</v>
      </c>
      <c r="C9179" s="4">
        <f t="shared" si="575"/>
        <v>90.516757720599756</v>
      </c>
      <c r="D9179" s="34">
        <f t="shared" si="576"/>
        <v>0.6331590900561852</v>
      </c>
    </row>
    <row r="9180" spans="1:4">
      <c r="A9180" s="7">
        <f t="shared" si="574"/>
        <v>4586.5</v>
      </c>
      <c r="B9180" s="4">
        <f t="shared" si="577"/>
        <v>1.037005449502399</v>
      </c>
      <c r="C9180" s="4">
        <f t="shared" si="575"/>
        <v>90.561833957442445</v>
      </c>
      <c r="D9180" s="34">
        <f t="shared" si="576"/>
        <v>0.63337788489382763</v>
      </c>
    </row>
    <row r="9181" spans="1:4">
      <c r="A9181" s="7">
        <f t="shared" si="574"/>
        <v>4587</v>
      </c>
      <c r="B9181" s="4">
        <f t="shared" si="577"/>
        <v>1.0371634508649872</v>
      </c>
      <c r="C9181" s="4">
        <f t="shared" si="575"/>
        <v>90.606932396416966</v>
      </c>
      <c r="D9181" s="34">
        <f t="shared" si="576"/>
        <v>0.63359676084329353</v>
      </c>
    </row>
    <row r="9182" spans="1:4">
      <c r="A9182" s="7">
        <f t="shared" si="574"/>
        <v>4587.5</v>
      </c>
      <c r="B9182" s="4">
        <f t="shared" si="577"/>
        <v>1.0373214644830315</v>
      </c>
      <c r="C9182" s="4">
        <f t="shared" si="575"/>
        <v>90.652053048459067</v>
      </c>
      <c r="D9182" s="34">
        <f t="shared" si="576"/>
        <v>0.6338157179356404</v>
      </c>
    </row>
    <row r="9183" spans="1:4">
      <c r="A9183" s="7">
        <f t="shared" si="574"/>
        <v>4588</v>
      </c>
      <c r="B9183" s="4">
        <f t="shared" si="577"/>
        <v>1.037479490357482</v>
      </c>
      <c r="C9183" s="4">
        <f t="shared" si="575"/>
        <v>90.697195924509629</v>
      </c>
      <c r="D9183" s="34">
        <f t="shared" si="576"/>
        <v>0.63403475620193717</v>
      </c>
    </row>
    <row r="9184" spans="1:4">
      <c r="A9184" s="7">
        <f t="shared" si="574"/>
        <v>4588.5</v>
      </c>
      <c r="B9184" s="4">
        <f t="shared" si="577"/>
        <v>1.0376375284892898</v>
      </c>
      <c r="C9184" s="4">
        <f t="shared" si="575"/>
        <v>90.742361035515088</v>
      </c>
      <c r="D9184" s="34">
        <f t="shared" si="576"/>
        <v>0.63425387567326508</v>
      </c>
    </row>
    <row r="9185" spans="1:4">
      <c r="A9185" s="7">
        <f t="shared" si="574"/>
        <v>4589</v>
      </c>
      <c r="B9185" s="4">
        <f t="shared" si="577"/>
        <v>1.0377955788794062</v>
      </c>
      <c r="C9185" s="4">
        <f t="shared" si="575"/>
        <v>90.787548392426942</v>
      </c>
      <c r="D9185" s="34">
        <f t="shared" si="576"/>
        <v>0.63447307638071526</v>
      </c>
    </row>
    <row r="9186" spans="1:4">
      <c r="A9186" s="7">
        <f t="shared" si="574"/>
        <v>4589.5</v>
      </c>
      <c r="B9186" s="4">
        <f t="shared" si="577"/>
        <v>1.0379536415287807</v>
      </c>
      <c r="C9186" s="4">
        <f t="shared" si="575"/>
        <v>90.832758006202567</v>
      </c>
      <c r="D9186" s="34">
        <f t="shared" si="576"/>
        <v>0.63469235835539561</v>
      </c>
    </row>
    <row r="9187" spans="1:4">
      <c r="A9187" s="7">
        <f t="shared" si="574"/>
        <v>4590</v>
      </c>
      <c r="B9187" s="4">
        <f t="shared" si="577"/>
        <v>1.0381117164383649</v>
      </c>
      <c r="C9187" s="4">
        <f t="shared" si="575"/>
        <v>90.877989887804432</v>
      </c>
      <c r="D9187" s="34">
        <f t="shared" si="576"/>
        <v>0.63491172162842247</v>
      </c>
    </row>
    <row r="9188" spans="1:4">
      <c r="A9188" s="7">
        <f t="shared" si="574"/>
        <v>4590.5</v>
      </c>
      <c r="B9188" s="4">
        <f t="shared" si="577"/>
        <v>1.03826980360911</v>
      </c>
      <c r="C9188" s="4">
        <f t="shared" si="575"/>
        <v>90.923244048200445</v>
      </c>
      <c r="D9188" s="34">
        <f t="shared" si="576"/>
        <v>0.63513116623092525</v>
      </c>
    </row>
    <row r="9189" spans="1:4">
      <c r="A9189" s="7">
        <f t="shared" si="574"/>
        <v>4591</v>
      </c>
      <c r="B9189" s="4">
        <f t="shared" si="577"/>
        <v>1.038427903041967</v>
      </c>
      <c r="C9189" s="4">
        <f t="shared" si="575"/>
        <v>90.968520498364057</v>
      </c>
      <c r="D9189" s="34">
        <f t="shared" si="576"/>
        <v>0.63535069219404683</v>
      </c>
    </row>
    <row r="9190" spans="1:4">
      <c r="A9190" s="7">
        <f t="shared" si="574"/>
        <v>4591.5</v>
      </c>
      <c r="B9190" s="4">
        <f t="shared" si="577"/>
        <v>1.0385860147378865</v>
      </c>
      <c r="C9190" s="4">
        <f t="shared" si="575"/>
        <v>91.013819249273752</v>
      </c>
      <c r="D9190" s="34">
        <f t="shared" si="576"/>
        <v>0.63557029954893929</v>
      </c>
    </row>
    <row r="9191" spans="1:4">
      <c r="A9191" s="7">
        <f t="shared" si="574"/>
        <v>4592</v>
      </c>
      <c r="B9191" s="4">
        <f t="shared" si="577"/>
        <v>1.0387441386978202</v>
      </c>
      <c r="C9191" s="4">
        <f t="shared" si="575"/>
        <v>91.059140311913922</v>
      </c>
      <c r="D9191" s="34">
        <f t="shared" si="576"/>
        <v>0.63578998832677047</v>
      </c>
    </row>
    <row r="9192" spans="1:4">
      <c r="A9192" s="7">
        <f t="shared" si="574"/>
        <v>4592.5</v>
      </c>
      <c r="B9192" s="4">
        <f t="shared" si="577"/>
        <v>1.0389022749227195</v>
      </c>
      <c r="C9192" s="4">
        <f t="shared" si="575"/>
        <v>91.104483697274034</v>
      </c>
      <c r="D9192" s="34">
        <f t="shared" si="576"/>
        <v>0.63600975855871777</v>
      </c>
    </row>
    <row r="9193" spans="1:4">
      <c r="A9193" s="7">
        <f t="shared" si="574"/>
        <v>4593</v>
      </c>
      <c r="B9193" s="4">
        <f t="shared" si="577"/>
        <v>1.0390604234135346</v>
      </c>
      <c r="C9193" s="4">
        <f t="shared" si="575"/>
        <v>91.14984941634907</v>
      </c>
      <c r="D9193" s="34">
        <f t="shared" si="576"/>
        <v>0.63622961027597258</v>
      </c>
    </row>
    <row r="9194" spans="1:4">
      <c r="A9194" s="7">
        <f t="shared" si="574"/>
        <v>4593.5</v>
      </c>
      <c r="B9194" s="4">
        <f t="shared" si="577"/>
        <v>1.0392185841712185</v>
      </c>
      <c r="C9194" s="4">
        <f t="shared" si="575"/>
        <v>91.195237480139426</v>
      </c>
      <c r="D9194" s="34">
        <f t="shared" si="576"/>
        <v>0.6364495435097367</v>
      </c>
    </row>
    <row r="9195" spans="1:4">
      <c r="A9195" s="7">
        <f t="shared" si="574"/>
        <v>4594</v>
      </c>
      <c r="B9195" s="4">
        <f t="shared" si="577"/>
        <v>1.0393767571967216</v>
      </c>
      <c r="C9195" s="4">
        <f t="shared" si="575"/>
        <v>91.240647899650895</v>
      </c>
      <c r="D9195" s="34">
        <f t="shared" si="576"/>
        <v>0.6366695582912254</v>
      </c>
    </row>
    <row r="9196" spans="1:4">
      <c r="A9196" s="7">
        <f t="shared" si="574"/>
        <v>4594.5</v>
      </c>
      <c r="B9196" s="4">
        <f t="shared" si="577"/>
        <v>1.0395349424909957</v>
      </c>
      <c r="C9196" s="4">
        <f t="shared" si="575"/>
        <v>91.286080685894717</v>
      </c>
      <c r="D9196" s="34">
        <f t="shared" si="576"/>
        <v>0.63688965465166603</v>
      </c>
    </row>
    <row r="9197" spans="1:4">
      <c r="A9197" s="7">
        <f t="shared" si="574"/>
        <v>4595</v>
      </c>
      <c r="B9197" s="4">
        <f t="shared" si="577"/>
        <v>1.0396931400549922</v>
      </c>
      <c r="C9197" s="4">
        <f t="shared" si="575"/>
        <v>91.33153584988753</v>
      </c>
      <c r="D9197" s="34">
        <f t="shared" si="576"/>
        <v>0.63710983262229748</v>
      </c>
    </row>
    <row r="9198" spans="1:4">
      <c r="A9198" s="7">
        <f t="shared" si="574"/>
        <v>4595.5</v>
      </c>
      <c r="B9198" s="4">
        <f t="shared" si="577"/>
        <v>1.039851349889664</v>
      </c>
      <c r="C9198" s="4">
        <f t="shared" si="575"/>
        <v>91.377013402651329</v>
      </c>
      <c r="D9198" s="34">
        <f t="shared" si="576"/>
        <v>0.63733009223437043</v>
      </c>
    </row>
    <row r="9199" spans="1:4">
      <c r="A9199" s="7">
        <f t="shared" si="574"/>
        <v>4596</v>
      </c>
      <c r="B9199" s="4">
        <f t="shared" si="577"/>
        <v>1.0400095719959617</v>
      </c>
      <c r="C9199" s="4">
        <f t="shared" si="575"/>
        <v>91.422513355213866</v>
      </c>
      <c r="D9199" s="34">
        <f t="shared" si="576"/>
        <v>0.63755043351915086</v>
      </c>
    </row>
    <row r="9200" spans="1:4">
      <c r="A9200" s="7">
        <f t="shared" si="574"/>
        <v>4596.5</v>
      </c>
      <c r="B9200" s="4">
        <f t="shared" si="577"/>
        <v>1.040167806374837</v>
      </c>
      <c r="C9200" s="4">
        <f t="shared" si="575"/>
        <v>91.468035718607851</v>
      </c>
      <c r="D9200" s="34">
        <f t="shared" si="576"/>
        <v>0.6377708565079131</v>
      </c>
    </row>
    <row r="9201" spans="1:4">
      <c r="A9201" s="7">
        <f t="shared" si="574"/>
        <v>4597</v>
      </c>
      <c r="B9201" s="4">
        <f t="shared" si="577"/>
        <v>1.0403260530272429</v>
      </c>
      <c r="C9201" s="4">
        <f t="shared" si="575"/>
        <v>91.513580503871708</v>
      </c>
      <c r="D9201" s="34">
        <f t="shared" si="576"/>
        <v>0.637991361231945</v>
      </c>
    </row>
    <row r="9202" spans="1:4">
      <c r="A9202" s="7">
        <f t="shared" si="574"/>
        <v>4597.5</v>
      </c>
      <c r="B9202" s="4">
        <f t="shared" si="577"/>
        <v>1.0404843119541303</v>
      </c>
      <c r="C9202" s="4">
        <f t="shared" si="575"/>
        <v>91.559147722049261</v>
      </c>
      <c r="D9202" s="34">
        <f t="shared" si="576"/>
        <v>0.63821194772254808</v>
      </c>
    </row>
    <row r="9203" spans="1:4">
      <c r="A9203" s="7">
        <f t="shared" si="574"/>
        <v>4598</v>
      </c>
      <c r="B9203" s="4">
        <f t="shared" si="577"/>
        <v>1.0406425831564516</v>
      </c>
      <c r="C9203" s="4">
        <f t="shared" si="575"/>
        <v>91.604737384189761</v>
      </c>
      <c r="D9203" s="34">
        <f t="shared" si="576"/>
        <v>0.63843261601103418</v>
      </c>
    </row>
    <row r="9204" spans="1:4">
      <c r="A9204" s="7">
        <f t="shared" si="574"/>
        <v>4598.5</v>
      </c>
      <c r="B9204" s="4">
        <f t="shared" si="577"/>
        <v>1.0408008666351596</v>
      </c>
      <c r="C9204" s="4">
        <f t="shared" si="575"/>
        <v>91.65034950134789</v>
      </c>
      <c r="D9204" s="34">
        <f t="shared" si="576"/>
        <v>0.63865336612872825</v>
      </c>
    </row>
    <row r="9205" spans="1:4">
      <c r="A9205" s="7">
        <f t="shared" si="574"/>
        <v>4599</v>
      </c>
      <c r="B9205" s="4">
        <f t="shared" si="577"/>
        <v>1.0409591623912062</v>
      </c>
      <c r="C9205" s="4">
        <f t="shared" si="575"/>
        <v>91.695984084583785</v>
      </c>
      <c r="D9205" s="34">
        <f t="shared" si="576"/>
        <v>0.63887419810696744</v>
      </c>
    </row>
    <row r="9206" spans="1:4">
      <c r="A9206" s="7">
        <f t="shared" si="574"/>
        <v>4599.5</v>
      </c>
      <c r="B9206" s="4">
        <f t="shared" si="577"/>
        <v>1.0411174704255433</v>
      </c>
      <c r="C9206" s="4">
        <f t="shared" si="575"/>
        <v>91.741641144963026</v>
      </c>
      <c r="D9206" s="34">
        <f t="shared" si="576"/>
        <v>0.63909511197710112</v>
      </c>
    </row>
    <row r="9207" spans="1:4">
      <c r="A9207" s="7">
        <f t="shared" si="574"/>
        <v>4600</v>
      </c>
      <c r="B9207" s="4">
        <f t="shared" si="577"/>
        <v>1.0412757907391232</v>
      </c>
      <c r="C9207" s="4">
        <f t="shared" si="575"/>
        <v>91.78732069355658</v>
      </c>
      <c r="D9207" s="34">
        <f t="shared" si="576"/>
        <v>0.63931610777049053</v>
      </c>
    </row>
    <row r="9208" spans="1:4">
      <c r="A9208" s="7"/>
      <c r="B9208" s="4"/>
      <c r="C9208" s="4"/>
    </row>
    <row r="9209" spans="1:4">
      <c r="A9209" s="7"/>
      <c r="B9209" s="4"/>
      <c r="C9209" s="4"/>
    </row>
    <row r="9210" spans="1:4">
      <c r="A9210" s="7"/>
      <c r="B9210" s="4"/>
      <c r="C9210" s="4"/>
    </row>
    <row r="9211" spans="1:4">
      <c r="A9211" s="7"/>
      <c r="B9211" s="4"/>
      <c r="C9211" s="4"/>
    </row>
    <row r="9212" spans="1:4">
      <c r="A9212" s="7"/>
      <c r="B9212" s="4"/>
      <c r="C9212" s="4"/>
    </row>
    <row r="9213" spans="1:4">
      <c r="A9213" s="7"/>
      <c r="B9213" s="4"/>
      <c r="C9213" s="4"/>
    </row>
    <row r="9214" spans="1:4">
      <c r="A9214" s="7"/>
      <c r="B9214" s="4"/>
      <c r="C9214" s="4"/>
    </row>
    <row r="9215" spans="1:4">
      <c r="A9215" s="7"/>
      <c r="B9215" s="4"/>
      <c r="C9215" s="4"/>
    </row>
    <row r="9216" spans="1:4">
      <c r="A9216" s="7"/>
      <c r="B9216" s="4"/>
      <c r="C9216" s="4"/>
    </row>
    <row r="9217" spans="1:3">
      <c r="A9217" s="7"/>
      <c r="B9217" s="4"/>
      <c r="C9217" s="4"/>
    </row>
  </sheetData>
  <mergeCells count="2">
    <mergeCell ref="F93:G93"/>
    <mergeCell ref="I93:J93"/>
  </mergeCells>
  <phoneticPr fontId="25" type="noConversion"/>
  <pageMargins left="0.75" right="0.75" top="1" bottom="1" header="0.5" footer="0.5"/>
  <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AL921"/>
  <sheetViews>
    <sheetView topLeftCell="A264" workbookViewId="0">
      <selection activeCell="G10" sqref="G10"/>
    </sheetView>
  </sheetViews>
  <sheetFormatPr defaultColWidth="8.85546875" defaultRowHeight="12.75"/>
  <cols>
    <col min="1" max="1" width="14.7109375" customWidth="1"/>
    <col min="2" max="2" width="11.7109375" customWidth="1"/>
    <col min="3" max="3" width="12" customWidth="1"/>
    <col min="4" max="4" width="12.28515625" customWidth="1"/>
    <col min="5" max="5" width="9.85546875" customWidth="1"/>
    <col min="6" max="6" width="14" customWidth="1"/>
    <col min="7" max="7" width="10.140625" style="225" customWidth="1"/>
    <col min="8" max="8" width="14.7109375" customWidth="1"/>
    <col min="9" max="9" width="10.42578125" customWidth="1"/>
    <col min="10" max="10" width="12.42578125" customWidth="1"/>
    <col min="11" max="11" width="9.7109375" customWidth="1"/>
    <col min="12" max="12" width="11" customWidth="1"/>
    <col min="13" max="13" width="10.85546875" customWidth="1"/>
    <col min="14" max="14" width="12.85546875" style="254" customWidth="1"/>
    <col min="15" max="15" width="8.85546875" style="225" customWidth="1"/>
    <col min="16" max="16" width="14.7109375" customWidth="1"/>
    <col min="17" max="17" width="11.7109375" customWidth="1"/>
    <col min="18" max="18" width="10.42578125" style="308" customWidth="1"/>
    <col min="19" max="19" width="12.140625" style="308" customWidth="1"/>
    <col min="20" max="20" width="10" customWidth="1"/>
    <col min="21" max="21" width="14.28515625" customWidth="1"/>
    <col min="24" max="24" width="14.28515625" customWidth="1"/>
    <col min="25" max="25" width="11" customWidth="1"/>
    <col min="26" max="26" width="10.28515625" customWidth="1"/>
    <col min="27" max="27" width="7.7109375" customWidth="1"/>
    <col min="28" max="28" width="13.7109375" customWidth="1"/>
    <col min="30" max="30" width="8.85546875" style="254"/>
    <col min="31" max="31" width="9" style="254" bestFit="1" customWidth="1"/>
    <col min="32" max="32" width="12.7109375" customWidth="1"/>
    <col min="33" max="33" width="9.140625" style="498" customWidth="1"/>
    <col min="34" max="34" width="13.28515625" customWidth="1"/>
    <col min="35" max="35" width="12.42578125" customWidth="1"/>
  </cols>
  <sheetData>
    <row r="1" spans="1:38" ht="15">
      <c r="A1" s="815" t="s">
        <v>379</v>
      </c>
      <c r="B1" s="816"/>
      <c r="C1" s="817"/>
      <c r="D1" s="817"/>
      <c r="E1" s="814"/>
      <c r="Q1" s="195"/>
      <c r="R1" s="306"/>
      <c r="S1" s="306"/>
      <c r="T1" s="8"/>
    </row>
    <row r="2" spans="1:38" s="200" customFormat="1">
      <c r="A2" s="197" t="s">
        <v>119</v>
      </c>
      <c r="B2" s="198" t="s">
        <v>120</v>
      </c>
      <c r="C2" s="198" t="s">
        <v>327</v>
      </c>
      <c r="D2" s="198" t="s">
        <v>324</v>
      </c>
      <c r="E2" s="199" t="s">
        <v>359</v>
      </c>
      <c r="F2" s="199" t="s">
        <v>120</v>
      </c>
      <c r="G2" s="199" t="s">
        <v>327</v>
      </c>
      <c r="H2" s="199" t="s">
        <v>324</v>
      </c>
      <c r="I2" s="209" t="s">
        <v>201</v>
      </c>
      <c r="J2" s="210" t="s">
        <v>292</v>
      </c>
      <c r="K2" s="211" t="s">
        <v>74</v>
      </c>
      <c r="L2" s="212" t="s">
        <v>215</v>
      </c>
      <c r="M2" s="207" t="s">
        <v>281</v>
      </c>
      <c r="N2" s="255" t="s">
        <v>292</v>
      </c>
      <c r="O2" s="206" t="s">
        <v>228</v>
      </c>
      <c r="P2" s="206" t="s">
        <v>216</v>
      </c>
      <c r="Q2" s="201"/>
      <c r="R2" s="493"/>
      <c r="S2" s="493"/>
      <c r="T2" s="202"/>
      <c r="AD2" s="446"/>
      <c r="AE2" s="446"/>
      <c r="AG2" s="499"/>
    </row>
    <row r="3" spans="1:38" s="205" customFormat="1">
      <c r="A3" s="203"/>
      <c r="B3" s="203">
        <v>18.7</v>
      </c>
      <c r="C3" s="203">
        <v>15.628</v>
      </c>
      <c r="D3" s="203">
        <v>38.630000000000003</v>
      </c>
      <c r="E3" s="492" t="s">
        <v>360</v>
      </c>
      <c r="F3" s="204">
        <v>9.3070000000000004</v>
      </c>
      <c r="G3" s="226">
        <v>10.294</v>
      </c>
      <c r="H3" s="204">
        <v>29.475999999999999</v>
      </c>
      <c r="I3" s="213"/>
      <c r="J3" s="214">
        <v>4570</v>
      </c>
      <c r="K3" s="215">
        <v>7.19</v>
      </c>
      <c r="L3" s="215">
        <v>33.21</v>
      </c>
      <c r="M3" s="208"/>
      <c r="N3" s="266">
        <v>3700</v>
      </c>
      <c r="O3" s="247">
        <v>9.74</v>
      </c>
      <c r="P3" s="227">
        <v>36.840000000000003</v>
      </c>
      <c r="Q3" s="196"/>
      <c r="R3" s="306"/>
      <c r="S3" s="306"/>
      <c r="T3" s="196"/>
      <c r="AG3" s="500"/>
    </row>
    <row r="4" spans="1:38" s="205" customFormat="1">
      <c r="A4" s="240"/>
      <c r="B4" s="240"/>
      <c r="C4" s="240"/>
      <c r="D4" s="240"/>
      <c r="E4" s="240"/>
      <c r="F4" s="240"/>
      <c r="G4" s="241"/>
      <c r="H4" s="240"/>
      <c r="J4" s="242"/>
      <c r="K4" s="240"/>
      <c r="L4" s="240"/>
      <c r="N4" s="240"/>
      <c r="O4" s="241"/>
      <c r="Q4" s="196"/>
      <c r="R4" s="306"/>
      <c r="S4" s="306"/>
      <c r="T4" s="196"/>
      <c r="AG4" s="500"/>
    </row>
    <row r="5" spans="1:38" s="243" customFormat="1" ht="15.75">
      <c r="A5" s="244"/>
      <c r="B5" s="245"/>
      <c r="C5" s="245">
        <v>206</v>
      </c>
      <c r="D5" s="245"/>
      <c r="E5" s="245"/>
      <c r="F5" s="245"/>
      <c r="G5" s="245"/>
      <c r="H5" s="245"/>
      <c r="I5" s="245"/>
      <c r="J5" s="245"/>
      <c r="K5" s="245">
        <v>207</v>
      </c>
      <c r="L5" s="245"/>
      <c r="M5" s="245"/>
      <c r="N5" s="256"/>
      <c r="O5" s="245"/>
      <c r="P5" s="245"/>
      <c r="Q5" s="245"/>
      <c r="R5" s="494"/>
      <c r="S5" s="494">
        <v>208</v>
      </c>
      <c r="T5" s="245"/>
      <c r="U5" s="246"/>
      <c r="V5" s="489"/>
      <c r="W5" s="489"/>
      <c r="X5" s="479"/>
      <c r="Y5" s="479"/>
      <c r="Z5" s="479"/>
      <c r="AA5" s="479"/>
      <c r="AB5" s="466"/>
      <c r="AC5" s="479"/>
      <c r="AD5" s="481" t="s">
        <v>409</v>
      </c>
      <c r="AE5" s="480"/>
      <c r="AF5" s="479"/>
      <c r="AG5" s="501"/>
      <c r="AH5" s="479"/>
      <c r="AI5" s="479"/>
    </row>
    <row r="6" spans="1:38">
      <c r="A6" s="14" t="s">
        <v>358</v>
      </c>
      <c r="B6" s="9" t="s">
        <v>263</v>
      </c>
      <c r="C6" s="9" t="s">
        <v>271</v>
      </c>
      <c r="D6" s="9" t="s">
        <v>284</v>
      </c>
      <c r="E6" s="260" t="s">
        <v>134</v>
      </c>
      <c r="F6" s="261" t="s">
        <v>296</v>
      </c>
      <c r="G6" s="262"/>
      <c r="H6" s="14" t="s">
        <v>390</v>
      </c>
      <c r="I6" s="9" t="s">
        <v>167</v>
      </c>
      <c r="J6" s="16" t="s">
        <v>161</v>
      </c>
      <c r="K6" s="9" t="s">
        <v>271</v>
      </c>
      <c r="L6" s="9" t="s">
        <v>284</v>
      </c>
      <c r="M6" s="263" t="s">
        <v>168</v>
      </c>
      <c r="N6" s="264" t="s">
        <v>127</v>
      </c>
      <c r="O6" s="262"/>
      <c r="P6" s="14" t="s">
        <v>381</v>
      </c>
      <c r="Q6" s="15" t="s">
        <v>167</v>
      </c>
      <c r="R6" s="495" t="s">
        <v>271</v>
      </c>
      <c r="S6" s="495" t="s">
        <v>284</v>
      </c>
      <c r="T6" s="265" t="s">
        <v>135</v>
      </c>
      <c r="U6" s="17" t="s">
        <v>353</v>
      </c>
      <c r="V6" s="490"/>
      <c r="W6" s="490"/>
      <c r="X6" s="14" t="s">
        <v>391</v>
      </c>
      <c r="Y6" s="9" t="s">
        <v>271</v>
      </c>
      <c r="Z6" s="9" t="s">
        <v>284</v>
      </c>
      <c r="AA6" s="260" t="s">
        <v>134</v>
      </c>
      <c r="AB6" s="14" t="s">
        <v>390</v>
      </c>
      <c r="AC6" s="16" t="s">
        <v>161</v>
      </c>
      <c r="AD6" s="264" t="s">
        <v>271</v>
      </c>
      <c r="AE6" s="264" t="s">
        <v>284</v>
      </c>
      <c r="AF6" s="263" t="s">
        <v>168</v>
      </c>
      <c r="AG6" s="504" t="s">
        <v>382</v>
      </c>
      <c r="AH6" s="467" t="s">
        <v>296</v>
      </c>
      <c r="AI6" s="468" t="s">
        <v>127</v>
      </c>
    </row>
    <row r="7" spans="1:38">
      <c r="A7" s="10">
        <v>18.7</v>
      </c>
      <c r="B7" s="11">
        <v>0</v>
      </c>
      <c r="C7" s="442">
        <f t="shared" ref="C7:C70" si="0">(1.55125*10^-10)*B7*10^6</f>
        <v>0</v>
      </c>
      <c r="D7" s="442">
        <f t="shared" ref="D7:D70" si="1">(EXP(C7))-1</f>
        <v>0</v>
      </c>
      <c r="E7" s="12">
        <v>9.7349999999999994</v>
      </c>
      <c r="F7" s="13">
        <f t="shared" ref="F7:F70" si="2">A7-(E7*D7)</f>
        <v>18.7</v>
      </c>
      <c r="G7" s="491"/>
      <c r="H7" s="10">
        <v>15.628</v>
      </c>
      <c r="I7" s="11">
        <v>0</v>
      </c>
      <c r="J7" s="12">
        <v>1</v>
      </c>
      <c r="K7" s="442">
        <f t="shared" ref="K7:K70" si="3">(0.98485*10^-9)*B7*10^6</f>
        <v>0</v>
      </c>
      <c r="L7" s="442">
        <f t="shared" ref="L7:L70" si="4">EXP(K7)-1</f>
        <v>0</v>
      </c>
      <c r="M7" s="442">
        <v>7.0639999999999994E-2</v>
      </c>
      <c r="N7" s="253">
        <f t="shared" ref="N7:N70" si="5">H7-(M7/J7)*L7</f>
        <v>15.628</v>
      </c>
      <c r="O7" s="491"/>
      <c r="P7" s="221">
        <v>38.630000000000003</v>
      </c>
      <c r="Q7" s="222">
        <v>0</v>
      </c>
      <c r="R7" s="496">
        <f t="shared" ref="R7:R70" si="6">(4.9475*10^-11)*Q7*10^6</f>
        <v>0</v>
      </c>
      <c r="S7" s="496">
        <f t="shared" ref="S7:S70" si="7">(EXP(R7))-1</f>
        <v>0</v>
      </c>
      <c r="T7" s="223">
        <v>36.837000000000003</v>
      </c>
      <c r="U7" s="224">
        <f t="shared" ref="U7:U70" si="8">P7-(T7*S7)</f>
        <v>38.630000000000003</v>
      </c>
      <c r="X7" s="450">
        <v>18.09</v>
      </c>
      <c r="Y7" s="448">
        <f t="shared" ref="Y7:Y70" si="9">(1.55125*10^-10)*AG7*10^6</f>
        <v>0</v>
      </c>
      <c r="Z7" s="448">
        <f t="shared" ref="Z7" si="10">(EXP(Y7))-1</f>
        <v>0</v>
      </c>
      <c r="AA7" s="449">
        <v>8.5</v>
      </c>
      <c r="AB7" s="450">
        <v>15.79</v>
      </c>
      <c r="AC7" s="451">
        <v>1</v>
      </c>
      <c r="AD7" s="294">
        <f t="shared" ref="AD7:AD70" si="11">(0.98485*10^-9)*AG7*10^6</f>
        <v>0</v>
      </c>
      <c r="AE7" s="294">
        <f t="shared" ref="AE7:AE70" si="12">EXP(AD7)-1</f>
        <v>0</v>
      </c>
      <c r="AF7" s="452">
        <f>AA7/137.88</f>
        <v>6.1647809689585151E-2</v>
      </c>
      <c r="AG7" s="502">
        <v>0</v>
      </c>
      <c r="AH7" s="470">
        <f t="shared" ref="AH7:AH70" si="13">X7-(AA7*Z7)</f>
        <v>18.09</v>
      </c>
      <c r="AI7" s="471">
        <f t="shared" ref="AI7:AI70" si="14">AB7-(AF7/AC7)*AE7</f>
        <v>15.79</v>
      </c>
    </row>
    <row r="8" spans="1:38">
      <c r="A8" s="10">
        <v>18.7</v>
      </c>
      <c r="B8" s="11">
        <v>5</v>
      </c>
      <c r="C8" s="442">
        <f t="shared" si="0"/>
        <v>7.7562500000000006E-4</v>
      </c>
      <c r="D8" s="442">
        <f t="shared" si="1"/>
        <v>7.7592587485386666E-4</v>
      </c>
      <c r="E8" s="12">
        <v>9.7349999999999994</v>
      </c>
      <c r="F8" s="13">
        <f t="shared" si="2"/>
        <v>18.692446361608297</v>
      </c>
      <c r="G8" s="195"/>
      <c r="H8" s="10">
        <v>15.628</v>
      </c>
      <c r="I8" s="11">
        <v>5</v>
      </c>
      <c r="J8" s="12">
        <v>1</v>
      </c>
      <c r="K8" s="442">
        <f t="shared" si="3"/>
        <v>4.9242499999999998E-3</v>
      </c>
      <c r="L8" s="442">
        <f t="shared" si="4"/>
        <v>4.9363940442854748E-3</v>
      </c>
      <c r="M8" s="442">
        <v>7.0639999999999994E-2</v>
      </c>
      <c r="N8" s="253">
        <f t="shared" si="5"/>
        <v>15.627651293124712</v>
      </c>
      <c r="O8" s="195"/>
      <c r="P8" s="221">
        <v>38.630000000000003</v>
      </c>
      <c r="Q8" s="222">
        <v>5</v>
      </c>
      <c r="R8" s="496">
        <f t="shared" si="6"/>
        <v>2.4737499999999998E-4</v>
      </c>
      <c r="S8" s="496">
        <f t="shared" si="7"/>
        <v>2.474055997183644E-4</v>
      </c>
      <c r="T8" s="223">
        <v>36.837000000000003</v>
      </c>
      <c r="U8" s="224">
        <f t="shared" si="8"/>
        <v>38.62088631992318</v>
      </c>
      <c r="X8" s="450">
        <v>18.09</v>
      </c>
      <c r="Y8" s="452">
        <f t="shared" si="9"/>
        <v>7.7562500000000006E-4</v>
      </c>
      <c r="Z8" s="452">
        <f t="shared" ref="Z8:Z71" si="15">(EXP(Y8))-1</f>
        <v>7.7592587485386666E-4</v>
      </c>
      <c r="AA8" s="451">
        <v>8.5</v>
      </c>
      <c r="AB8" s="453">
        <v>15.79</v>
      </c>
      <c r="AC8" s="454">
        <v>1</v>
      </c>
      <c r="AD8" s="455">
        <f t="shared" si="11"/>
        <v>4.9242499999999998E-3</v>
      </c>
      <c r="AE8" s="455">
        <f t="shared" si="12"/>
        <v>4.9363940442854748E-3</v>
      </c>
      <c r="AF8" s="456">
        <f t="shared" ref="AF8:AF71" si="16">AA8/137.88</f>
        <v>6.1647809689585151E-2</v>
      </c>
      <c r="AG8" s="502">
        <v>5</v>
      </c>
      <c r="AH8" s="470">
        <f t="shared" si="13"/>
        <v>18.083404630063743</v>
      </c>
      <c r="AI8" s="471">
        <f t="shared" si="14"/>
        <v>15.789695682119405</v>
      </c>
    </row>
    <row r="9" spans="1:38">
      <c r="A9" s="10">
        <v>18.7</v>
      </c>
      <c r="B9" s="11">
        <f t="shared" ref="B9:B72" si="17">B8+5</f>
        <v>10</v>
      </c>
      <c r="C9" s="442">
        <f t="shared" si="0"/>
        <v>1.5512500000000001E-3</v>
      </c>
      <c r="D9" s="442">
        <f t="shared" si="1"/>
        <v>1.5524538106712615E-3</v>
      </c>
      <c r="E9" s="12">
        <v>9.7349999999999994</v>
      </c>
      <c r="F9" s="13">
        <f t="shared" si="2"/>
        <v>18.684886862153114</v>
      </c>
      <c r="G9" s="195"/>
      <c r="H9" s="10">
        <v>15.628</v>
      </c>
      <c r="I9" s="11">
        <f t="shared" ref="I9:I72" si="18">I8+5</f>
        <v>10</v>
      </c>
      <c r="J9" s="12">
        <v>1</v>
      </c>
      <c r="K9" s="442">
        <f t="shared" si="3"/>
        <v>9.8484999999999996E-3</v>
      </c>
      <c r="L9" s="442">
        <f t="shared" si="4"/>
        <v>9.8971560747314058E-3</v>
      </c>
      <c r="M9" s="442">
        <v>7.0639999999999994E-2</v>
      </c>
      <c r="N9" s="253">
        <f t="shared" si="5"/>
        <v>15.627300864894881</v>
      </c>
      <c r="O9" s="195"/>
      <c r="P9" s="221">
        <v>38.630000000000003</v>
      </c>
      <c r="Q9" s="222">
        <f t="shared" ref="Q9:Q72" si="19">Q8+5</f>
        <v>10</v>
      </c>
      <c r="R9" s="496">
        <f t="shared" si="6"/>
        <v>4.9474999999999996E-4</v>
      </c>
      <c r="S9" s="496">
        <f t="shared" si="7"/>
        <v>4.9487240896772811E-4</v>
      </c>
      <c r="T9" s="223">
        <v>36.837000000000003</v>
      </c>
      <c r="U9" s="224">
        <f t="shared" si="8"/>
        <v>38.611770385070855</v>
      </c>
      <c r="X9" s="450">
        <v>18.09</v>
      </c>
      <c r="Y9" s="456">
        <f t="shared" si="9"/>
        <v>1.5512500000000001E-3</v>
      </c>
      <c r="Z9" s="456">
        <f t="shared" si="15"/>
        <v>1.5524538106712615E-3</v>
      </c>
      <c r="AA9" s="454">
        <v>8.5</v>
      </c>
      <c r="AB9" s="447">
        <v>15.79</v>
      </c>
      <c r="AC9" s="449">
        <v>1</v>
      </c>
      <c r="AD9" s="457">
        <f t="shared" si="11"/>
        <v>9.8484999999999996E-3</v>
      </c>
      <c r="AE9" s="457">
        <f t="shared" si="12"/>
        <v>9.8971560747314058E-3</v>
      </c>
      <c r="AF9" s="448">
        <f t="shared" si="16"/>
        <v>6.1647809689585151E-2</v>
      </c>
      <c r="AG9" s="502">
        <f t="shared" ref="AG9:AG72" si="20">AG8+5</f>
        <v>10</v>
      </c>
      <c r="AH9" s="470">
        <f t="shared" si="13"/>
        <v>18.076804142609294</v>
      </c>
      <c r="AI9" s="471">
        <f t="shared" si="14"/>
        <v>15.789389862005835</v>
      </c>
    </row>
    <row r="10" spans="1:38">
      <c r="A10" s="10">
        <v>18.7</v>
      </c>
      <c r="B10" s="11">
        <f t="shared" si="17"/>
        <v>15</v>
      </c>
      <c r="C10" s="442">
        <f t="shared" si="0"/>
        <v>2.3268750000000004E-3</v>
      </c>
      <c r="D10" s="442">
        <f t="shared" si="1"/>
        <v>2.3295842746064999E-3</v>
      </c>
      <c r="E10" s="12">
        <v>9.7349999999999994</v>
      </c>
      <c r="F10" s="13">
        <f t="shared" si="2"/>
        <v>18.677321497086705</v>
      </c>
      <c r="G10" s="195"/>
      <c r="H10" s="10">
        <v>15.628</v>
      </c>
      <c r="I10" s="11">
        <f t="shared" si="18"/>
        <v>15</v>
      </c>
      <c r="J10" s="12">
        <v>1</v>
      </c>
      <c r="K10" s="442">
        <f t="shared" si="3"/>
        <v>1.4772749999999999E-2</v>
      </c>
      <c r="L10" s="442">
        <f t="shared" si="4"/>
        <v>1.4882406381319546E-2</v>
      </c>
      <c r="M10" s="442">
        <v>7.0639999999999994E-2</v>
      </c>
      <c r="N10" s="253">
        <f t="shared" si="5"/>
        <v>15.626948706813224</v>
      </c>
      <c r="O10" s="195"/>
      <c r="P10" s="221">
        <v>38.630000000000003</v>
      </c>
      <c r="Q10" s="222">
        <f t="shared" si="19"/>
        <v>15</v>
      </c>
      <c r="R10" s="496">
        <f t="shared" si="6"/>
        <v>7.4212499999999995E-4</v>
      </c>
      <c r="S10" s="496">
        <f t="shared" si="7"/>
        <v>7.4240044289131113E-4</v>
      </c>
      <c r="T10" s="223">
        <v>36.837000000000003</v>
      </c>
      <c r="U10" s="224">
        <f t="shared" si="8"/>
        <v>38.602652194885216</v>
      </c>
      <c r="X10" s="450">
        <v>18.09</v>
      </c>
      <c r="Y10" s="448">
        <f t="shared" si="9"/>
        <v>2.3268750000000004E-3</v>
      </c>
      <c r="Z10" s="448">
        <f t="shared" si="15"/>
        <v>2.3295842746064999E-3</v>
      </c>
      <c r="AA10" s="449">
        <v>8.5</v>
      </c>
      <c r="AB10" s="450">
        <v>15.79</v>
      </c>
      <c r="AC10" s="451">
        <v>1</v>
      </c>
      <c r="AD10" s="294">
        <f t="shared" si="11"/>
        <v>1.4772749999999999E-2</v>
      </c>
      <c r="AE10" s="294">
        <f t="shared" si="12"/>
        <v>1.4882406381319546E-2</v>
      </c>
      <c r="AF10" s="452">
        <f t="shared" si="16"/>
        <v>6.1647809689585151E-2</v>
      </c>
      <c r="AG10" s="502">
        <f t="shared" si="20"/>
        <v>15</v>
      </c>
      <c r="AH10" s="470">
        <f t="shared" si="13"/>
        <v>18.070198533665845</v>
      </c>
      <c r="AI10" s="471">
        <f t="shared" si="14"/>
        <v>15.789082532243681</v>
      </c>
    </row>
    <row r="11" spans="1:38">
      <c r="A11" s="10">
        <v>18.7</v>
      </c>
      <c r="B11" s="11">
        <f t="shared" si="17"/>
        <v>20</v>
      </c>
      <c r="C11" s="442">
        <f t="shared" si="0"/>
        <v>3.1025000000000002E-3</v>
      </c>
      <c r="D11" s="442">
        <f t="shared" si="1"/>
        <v>3.1073177341767177E-3</v>
      </c>
      <c r="E11" s="12">
        <v>9.7349999999999994</v>
      </c>
      <c r="F11" s="13">
        <f t="shared" si="2"/>
        <v>18.669750261857789</v>
      </c>
      <c r="G11" s="195"/>
      <c r="H11" s="10">
        <v>15.628</v>
      </c>
      <c r="I11" s="11">
        <f t="shared" si="18"/>
        <v>20</v>
      </c>
      <c r="J11" s="12">
        <v>1</v>
      </c>
      <c r="K11" s="442">
        <f t="shared" si="3"/>
        <v>1.9696999999999999E-2</v>
      </c>
      <c r="L11" s="442">
        <f t="shared" si="4"/>
        <v>1.9892265847830437E-2</v>
      </c>
      <c r="M11" s="442">
        <v>7.0639999999999994E-2</v>
      </c>
      <c r="N11" s="253">
        <f t="shared" si="5"/>
        <v>15.62659481034051</v>
      </c>
      <c r="O11" s="195"/>
      <c r="P11" s="221">
        <v>38.630000000000003</v>
      </c>
      <c r="Q11" s="222">
        <f t="shared" si="19"/>
        <v>20</v>
      </c>
      <c r="R11" s="496">
        <f t="shared" si="6"/>
        <v>9.8949999999999993E-4</v>
      </c>
      <c r="S11" s="496">
        <f t="shared" si="7"/>
        <v>9.8998971663655233E-4</v>
      </c>
      <c r="T11" s="223">
        <v>36.837000000000003</v>
      </c>
      <c r="U11" s="224">
        <f t="shared" si="8"/>
        <v>38.59353174880826</v>
      </c>
      <c r="X11" s="450">
        <v>18.09</v>
      </c>
      <c r="Y11" s="452">
        <f t="shared" si="9"/>
        <v>3.1025000000000002E-3</v>
      </c>
      <c r="Z11" s="452">
        <f t="shared" si="15"/>
        <v>3.1073177341767177E-3</v>
      </c>
      <c r="AA11" s="451">
        <v>8.5</v>
      </c>
      <c r="AB11" s="453">
        <v>15.79</v>
      </c>
      <c r="AC11" s="454">
        <v>1</v>
      </c>
      <c r="AD11" s="455">
        <f t="shared" si="11"/>
        <v>1.9696999999999999E-2</v>
      </c>
      <c r="AE11" s="455">
        <f t="shared" si="12"/>
        <v>1.9892265847830437E-2</v>
      </c>
      <c r="AF11" s="456">
        <f t="shared" si="16"/>
        <v>6.1647809689585151E-2</v>
      </c>
      <c r="AG11" s="502">
        <f t="shared" si="20"/>
        <v>20</v>
      </c>
      <c r="AH11" s="470">
        <f t="shared" si="13"/>
        <v>18.063587799259498</v>
      </c>
      <c r="AI11" s="471">
        <f t="shared" si="14"/>
        <v>15.788773685380718</v>
      </c>
    </row>
    <row r="12" spans="1:38">
      <c r="A12" s="10">
        <v>18.7</v>
      </c>
      <c r="B12" s="11">
        <f t="shared" si="17"/>
        <v>25</v>
      </c>
      <c r="C12" s="442">
        <f t="shared" si="0"/>
        <v>3.8781250000000001E-3</v>
      </c>
      <c r="D12" s="442">
        <f t="shared" si="1"/>
        <v>3.8856546572620942E-3</v>
      </c>
      <c r="E12" s="12">
        <v>9.7349999999999994</v>
      </c>
      <c r="F12" s="13">
        <f t="shared" si="2"/>
        <v>18.662173151911553</v>
      </c>
      <c r="G12" s="195"/>
      <c r="H12" s="10">
        <v>15.628</v>
      </c>
      <c r="I12" s="11">
        <f t="shared" si="18"/>
        <v>25</v>
      </c>
      <c r="J12" s="12">
        <v>1</v>
      </c>
      <c r="K12" s="442">
        <f t="shared" si="3"/>
        <v>2.4621250000000001E-2</v>
      </c>
      <c r="L12" s="442">
        <f t="shared" si="4"/>
        <v>2.4926855954774618E-2</v>
      </c>
      <c r="M12" s="442">
        <v>7.0639999999999994E-2</v>
      </c>
      <c r="N12" s="253">
        <f t="shared" si="5"/>
        <v>15.626239166895354</v>
      </c>
      <c r="O12" s="195"/>
      <c r="P12" s="221">
        <v>38.630000000000003</v>
      </c>
      <c r="Q12" s="222">
        <f t="shared" si="19"/>
        <v>25</v>
      </c>
      <c r="R12" s="496">
        <f t="shared" si="6"/>
        <v>1.2368749999999999E-3</v>
      </c>
      <c r="S12" s="496">
        <f t="shared" si="7"/>
        <v>1.2376402453546653E-3</v>
      </c>
      <c r="T12" s="223">
        <v>36.837000000000003</v>
      </c>
      <c r="U12" s="224">
        <f t="shared" si="8"/>
        <v>38.58440904628187</v>
      </c>
      <c r="X12" s="450">
        <v>18.09</v>
      </c>
      <c r="Y12" s="456">
        <f t="shared" si="9"/>
        <v>3.8781250000000001E-3</v>
      </c>
      <c r="Z12" s="456">
        <f t="shared" si="15"/>
        <v>3.8856546572620942E-3</v>
      </c>
      <c r="AA12" s="454">
        <v>8.5</v>
      </c>
      <c r="AB12" s="447">
        <v>15.79</v>
      </c>
      <c r="AC12" s="449">
        <v>1</v>
      </c>
      <c r="AD12" s="457">
        <f t="shared" si="11"/>
        <v>2.4621250000000001E-2</v>
      </c>
      <c r="AE12" s="457">
        <f t="shared" si="12"/>
        <v>2.4926855954774618E-2</v>
      </c>
      <c r="AF12" s="448">
        <f t="shared" si="16"/>
        <v>6.1647809689585151E-2</v>
      </c>
      <c r="AG12" s="502">
        <f t="shared" si="20"/>
        <v>25</v>
      </c>
      <c r="AH12" s="470">
        <f t="shared" si="13"/>
        <v>18.056971935413273</v>
      </c>
      <c r="AI12" s="471">
        <f t="shared" si="14"/>
        <v>15.78846331392794</v>
      </c>
    </row>
    <row r="13" spans="1:38">
      <c r="A13" s="10">
        <v>18.7</v>
      </c>
      <c r="B13" s="11">
        <f t="shared" si="17"/>
        <v>30</v>
      </c>
      <c r="C13" s="442">
        <f t="shared" si="0"/>
        <v>4.6537500000000008E-3</v>
      </c>
      <c r="D13" s="442">
        <f t="shared" si="1"/>
        <v>4.6645955121051852E-3</v>
      </c>
      <c r="E13" s="12">
        <v>9.7349999999999994</v>
      </c>
      <c r="F13" s="13">
        <f t="shared" si="2"/>
        <v>18.654590162689654</v>
      </c>
      <c r="G13" s="195"/>
      <c r="H13" s="10">
        <v>15.628</v>
      </c>
      <c r="I13" s="11">
        <f t="shared" si="18"/>
        <v>30</v>
      </c>
      <c r="J13" s="12">
        <v>1</v>
      </c>
      <c r="K13" s="442">
        <f t="shared" si="3"/>
        <v>2.9545499999999999E-2</v>
      </c>
      <c r="L13" s="442">
        <f t="shared" si="4"/>
        <v>2.9986298782337828E-2</v>
      </c>
      <c r="M13" s="442">
        <v>7.0639999999999994E-2</v>
      </c>
      <c r="N13" s="253">
        <f t="shared" si="5"/>
        <v>15.625881767854017</v>
      </c>
      <c r="O13" s="195"/>
      <c r="P13" s="221">
        <v>38.630000000000003</v>
      </c>
      <c r="Q13" s="222">
        <f t="shared" si="19"/>
        <v>30</v>
      </c>
      <c r="R13" s="496">
        <f t="shared" si="6"/>
        <v>1.4842499999999999E-3</v>
      </c>
      <c r="S13" s="496">
        <f t="shared" si="7"/>
        <v>1.4853520442001944E-3</v>
      </c>
      <c r="T13" s="223">
        <v>36.837000000000003</v>
      </c>
      <c r="U13" s="224">
        <f t="shared" si="8"/>
        <v>38.5752840867478</v>
      </c>
      <c r="X13" s="450">
        <v>18.09</v>
      </c>
      <c r="Y13" s="448">
        <f t="shared" si="9"/>
        <v>4.6537500000000008E-3</v>
      </c>
      <c r="Z13" s="448">
        <f t="shared" si="15"/>
        <v>4.6645955121051852E-3</v>
      </c>
      <c r="AA13" s="449">
        <v>8.5</v>
      </c>
      <c r="AB13" s="450">
        <v>15.79</v>
      </c>
      <c r="AC13" s="451">
        <v>1</v>
      </c>
      <c r="AD13" s="294">
        <f t="shared" si="11"/>
        <v>2.9545499999999999E-2</v>
      </c>
      <c r="AE13" s="294">
        <f t="shared" si="12"/>
        <v>2.9986298782337828E-2</v>
      </c>
      <c r="AF13" s="452">
        <f t="shared" si="16"/>
        <v>6.1647809689585151E-2</v>
      </c>
      <c r="AG13" s="502">
        <f t="shared" si="20"/>
        <v>30</v>
      </c>
      <c r="AH13" s="470">
        <f t="shared" si="13"/>
        <v>18.050350938147105</v>
      </c>
      <c r="AI13" s="471">
        <f t="shared" si="14"/>
        <v>15.788151410359371</v>
      </c>
      <c r="AL13" s="469"/>
    </row>
    <row r="14" spans="1:38">
      <c r="A14" s="10">
        <v>18.7</v>
      </c>
      <c r="B14" s="11">
        <f t="shared" si="17"/>
        <v>35</v>
      </c>
      <c r="C14" s="442">
        <f t="shared" si="0"/>
        <v>5.4293750000000002E-3</v>
      </c>
      <c r="D14" s="442">
        <f t="shared" si="1"/>
        <v>5.4441407673129216E-3</v>
      </c>
      <c r="E14" s="12">
        <v>9.7349999999999994</v>
      </c>
      <c r="F14" s="13">
        <f t="shared" si="2"/>
        <v>18.647001289630207</v>
      </c>
      <c r="G14" s="195"/>
      <c r="H14" s="10">
        <v>15.628</v>
      </c>
      <c r="I14" s="11">
        <f t="shared" si="18"/>
        <v>35</v>
      </c>
      <c r="J14" s="12">
        <v>1</v>
      </c>
      <c r="K14" s="442">
        <f t="shared" si="3"/>
        <v>3.4469749999999993E-2</v>
      </c>
      <c r="L14" s="442">
        <f t="shared" si="4"/>
        <v>3.5070717013342634E-2</v>
      </c>
      <c r="M14" s="442">
        <v>7.0639999999999994E-2</v>
      </c>
      <c r="N14" s="253">
        <f t="shared" si="5"/>
        <v>15.625522604550177</v>
      </c>
      <c r="O14" s="195"/>
      <c r="P14" s="221">
        <v>38.630000000000003</v>
      </c>
      <c r="Q14" s="222">
        <f t="shared" si="19"/>
        <v>35</v>
      </c>
      <c r="R14" s="496">
        <f t="shared" si="6"/>
        <v>1.7316249999999999E-3</v>
      </c>
      <c r="S14" s="496">
        <f t="shared" si="7"/>
        <v>1.7331251283319027E-3</v>
      </c>
      <c r="T14" s="223">
        <v>36.837000000000003</v>
      </c>
      <c r="U14" s="224">
        <f t="shared" si="8"/>
        <v>38.566156869647642</v>
      </c>
      <c r="X14" s="450">
        <v>18.09</v>
      </c>
      <c r="Y14" s="452">
        <f t="shared" si="9"/>
        <v>5.4293750000000002E-3</v>
      </c>
      <c r="Z14" s="452">
        <f t="shared" si="15"/>
        <v>5.4441407673129216E-3</v>
      </c>
      <c r="AA14" s="451">
        <v>8.5</v>
      </c>
      <c r="AB14" s="453">
        <v>15.79</v>
      </c>
      <c r="AC14" s="454">
        <v>1</v>
      </c>
      <c r="AD14" s="455">
        <f t="shared" si="11"/>
        <v>3.4469749999999993E-2</v>
      </c>
      <c r="AE14" s="455">
        <f t="shared" si="12"/>
        <v>3.5070717013342634E-2</v>
      </c>
      <c r="AF14" s="456">
        <f t="shared" si="16"/>
        <v>6.1647809689585151E-2</v>
      </c>
      <c r="AG14" s="502">
        <f t="shared" si="20"/>
        <v>35</v>
      </c>
      <c r="AH14" s="470">
        <f t="shared" si="13"/>
        <v>18.04372480347784</v>
      </c>
      <c r="AI14" s="471">
        <f t="shared" si="14"/>
        <v>15.787837967111884</v>
      </c>
    </row>
    <row r="15" spans="1:38">
      <c r="A15" s="10">
        <v>18.7</v>
      </c>
      <c r="B15" s="11">
        <f t="shared" si="17"/>
        <v>40</v>
      </c>
      <c r="C15" s="442">
        <f t="shared" si="0"/>
        <v>6.2050000000000004E-3</v>
      </c>
      <c r="D15" s="442">
        <f t="shared" si="1"/>
        <v>6.2242908918546114E-3</v>
      </c>
      <c r="E15" s="12">
        <v>9.7349999999999994</v>
      </c>
      <c r="F15" s="13">
        <f t="shared" si="2"/>
        <v>18.639406528167793</v>
      </c>
      <c r="G15" s="195"/>
      <c r="H15" s="10">
        <v>15.628</v>
      </c>
      <c r="I15" s="11">
        <f t="shared" si="18"/>
        <v>40</v>
      </c>
      <c r="J15" s="12">
        <v>1</v>
      </c>
      <c r="K15" s="442">
        <f t="shared" si="3"/>
        <v>3.9393999999999998E-2</v>
      </c>
      <c r="L15" s="442">
        <f t="shared" si="4"/>
        <v>4.018023393622161E-2</v>
      </c>
      <c r="M15" s="442">
        <v>7.0639999999999994E-2</v>
      </c>
      <c r="N15" s="253">
        <f t="shared" si="5"/>
        <v>15.625161668274746</v>
      </c>
      <c r="O15" s="195"/>
      <c r="P15" s="221">
        <v>38.630000000000003</v>
      </c>
      <c r="Q15" s="222">
        <f t="shared" si="19"/>
        <v>40</v>
      </c>
      <c r="R15" s="496">
        <f t="shared" si="6"/>
        <v>1.9789999999999999E-3</v>
      </c>
      <c r="S15" s="496">
        <f t="shared" si="7"/>
        <v>1.980959512912106E-3</v>
      </c>
      <c r="T15" s="223">
        <v>36.837000000000003</v>
      </c>
      <c r="U15" s="224">
        <f t="shared" si="8"/>
        <v>38.55702739442286</v>
      </c>
      <c r="X15" s="450">
        <v>18.09</v>
      </c>
      <c r="Y15" s="456">
        <f t="shared" si="9"/>
        <v>6.2050000000000004E-3</v>
      </c>
      <c r="Z15" s="456">
        <f t="shared" si="15"/>
        <v>6.2242908918546114E-3</v>
      </c>
      <c r="AA15" s="454">
        <v>8.5</v>
      </c>
      <c r="AB15" s="447">
        <v>15.79</v>
      </c>
      <c r="AC15" s="449">
        <v>1</v>
      </c>
      <c r="AD15" s="457">
        <f t="shared" si="11"/>
        <v>3.9393999999999998E-2</v>
      </c>
      <c r="AE15" s="457">
        <f t="shared" si="12"/>
        <v>4.018023393622161E-2</v>
      </c>
      <c r="AF15" s="448">
        <f t="shared" si="16"/>
        <v>6.1647809689585151E-2</v>
      </c>
      <c r="AG15" s="502">
        <f t="shared" si="20"/>
        <v>40</v>
      </c>
      <c r="AH15" s="470">
        <f t="shared" si="13"/>
        <v>18.037093527419234</v>
      </c>
      <c r="AI15" s="471">
        <f t="shared" si="14"/>
        <v>15.787522976585016</v>
      </c>
    </row>
    <row r="16" spans="1:38">
      <c r="A16" s="10">
        <v>18.7</v>
      </c>
      <c r="B16" s="11">
        <f t="shared" si="17"/>
        <v>45</v>
      </c>
      <c r="C16" s="442">
        <f t="shared" si="0"/>
        <v>6.9806250000000007E-3</v>
      </c>
      <c r="D16" s="442">
        <f t="shared" si="1"/>
        <v>7.0050463550641595E-3</v>
      </c>
      <c r="E16" s="12">
        <v>9.7349999999999994</v>
      </c>
      <c r="F16" s="13">
        <f t="shared" si="2"/>
        <v>18.631805873733448</v>
      </c>
      <c r="G16" s="195"/>
      <c r="H16" s="10">
        <v>15.628</v>
      </c>
      <c r="I16" s="11">
        <f t="shared" si="18"/>
        <v>45</v>
      </c>
      <c r="J16" s="12">
        <v>1</v>
      </c>
      <c r="K16" s="442">
        <f t="shared" si="3"/>
        <v>4.4318250000000003E-2</v>
      </c>
      <c r="L16" s="442">
        <f t="shared" si="4"/>
        <v>4.5314973448007834E-2</v>
      </c>
      <c r="M16" s="442">
        <v>7.0639999999999994E-2</v>
      </c>
      <c r="N16" s="253">
        <f t="shared" si="5"/>
        <v>15.624798950275633</v>
      </c>
      <c r="O16" s="195"/>
      <c r="P16" s="221">
        <v>38.630000000000003</v>
      </c>
      <c r="Q16" s="222">
        <f t="shared" si="19"/>
        <v>45</v>
      </c>
      <c r="R16" s="496">
        <f t="shared" si="6"/>
        <v>2.2263750000000001E-3</v>
      </c>
      <c r="S16" s="496">
        <f t="shared" si="7"/>
        <v>2.2288552131068951E-3</v>
      </c>
      <c r="T16" s="223">
        <v>36.837000000000003</v>
      </c>
      <c r="U16" s="224">
        <f t="shared" si="8"/>
        <v>38.547895660514783</v>
      </c>
      <c r="X16" s="450">
        <v>18.09</v>
      </c>
      <c r="Y16" s="448">
        <f t="shared" si="9"/>
        <v>6.9806250000000007E-3</v>
      </c>
      <c r="Z16" s="448">
        <f t="shared" si="15"/>
        <v>7.0050463550641595E-3</v>
      </c>
      <c r="AA16" s="449">
        <v>8.5</v>
      </c>
      <c r="AB16" s="450">
        <v>15.79</v>
      </c>
      <c r="AC16" s="451">
        <v>1</v>
      </c>
      <c r="AD16" s="294">
        <f t="shared" si="11"/>
        <v>4.4318250000000003E-2</v>
      </c>
      <c r="AE16" s="294">
        <f t="shared" si="12"/>
        <v>4.5314973448007834E-2</v>
      </c>
      <c r="AF16" s="452">
        <f t="shared" si="16"/>
        <v>6.1647809689585151E-2</v>
      </c>
      <c r="AG16" s="502">
        <f t="shared" si="20"/>
        <v>45</v>
      </c>
      <c r="AH16" s="470">
        <f t="shared" si="13"/>
        <v>18.030457105981956</v>
      </c>
      <c r="AI16" s="471">
        <f t="shared" si="14"/>
        <v>15.787206431140788</v>
      </c>
    </row>
    <row r="17" spans="1:35">
      <c r="A17" s="10">
        <v>18.7</v>
      </c>
      <c r="B17" s="11">
        <f t="shared" si="17"/>
        <v>50</v>
      </c>
      <c r="C17" s="442">
        <f t="shared" si="0"/>
        <v>7.7562500000000001E-3</v>
      </c>
      <c r="D17" s="442">
        <f t="shared" si="1"/>
        <v>7.7864076266394022E-3</v>
      </c>
      <c r="E17" s="12">
        <v>9.7349999999999994</v>
      </c>
      <c r="F17" s="13">
        <f t="shared" si="2"/>
        <v>18.624199321754666</v>
      </c>
      <c r="G17" s="195"/>
      <c r="H17" s="10">
        <v>15.628</v>
      </c>
      <c r="I17" s="11">
        <f t="shared" si="18"/>
        <v>50</v>
      </c>
      <c r="J17" s="12">
        <v>1</v>
      </c>
      <c r="K17" s="442">
        <f t="shared" si="3"/>
        <v>4.9242500000000002E-2</v>
      </c>
      <c r="L17" s="442">
        <f t="shared" si="4"/>
        <v>5.0475060057339149E-2</v>
      </c>
      <c r="M17" s="442">
        <v>7.0639999999999994E-2</v>
      </c>
      <c r="N17" s="253">
        <f t="shared" si="5"/>
        <v>15.62443444175755</v>
      </c>
      <c r="O17" s="195"/>
      <c r="P17" s="221">
        <v>38.630000000000003</v>
      </c>
      <c r="Q17" s="222">
        <f t="shared" si="19"/>
        <v>50</v>
      </c>
      <c r="R17" s="496">
        <f t="shared" si="6"/>
        <v>2.4737499999999998E-3</v>
      </c>
      <c r="S17" s="496">
        <f t="shared" si="7"/>
        <v>2.4768122440861351E-3</v>
      </c>
      <c r="T17" s="223">
        <v>36.837000000000003</v>
      </c>
      <c r="U17" s="224">
        <f t="shared" si="8"/>
        <v>38.538761667364604</v>
      </c>
      <c r="X17" s="450">
        <v>18.09</v>
      </c>
      <c r="Y17" s="452">
        <f t="shared" si="9"/>
        <v>7.7562500000000001E-3</v>
      </c>
      <c r="Z17" s="452">
        <f t="shared" si="15"/>
        <v>7.7864076266394022E-3</v>
      </c>
      <c r="AA17" s="451">
        <v>8.5</v>
      </c>
      <c r="AB17" s="453">
        <v>15.79</v>
      </c>
      <c r="AC17" s="454">
        <v>1</v>
      </c>
      <c r="AD17" s="455">
        <f t="shared" si="11"/>
        <v>4.9242500000000002E-2</v>
      </c>
      <c r="AE17" s="455">
        <f t="shared" si="12"/>
        <v>5.0475060057339149E-2</v>
      </c>
      <c r="AF17" s="456">
        <f t="shared" si="16"/>
        <v>6.1647809689585151E-2</v>
      </c>
      <c r="AG17" s="502">
        <f t="shared" si="20"/>
        <v>50</v>
      </c>
      <c r="AH17" s="470">
        <f t="shared" si="13"/>
        <v>18.023815535173565</v>
      </c>
      <c r="AI17" s="471">
        <f t="shared" si="14"/>
        <v>15.786888323103513</v>
      </c>
    </row>
    <row r="18" spans="1:35">
      <c r="A18" s="10">
        <v>18.7</v>
      </c>
      <c r="B18" s="11">
        <f t="shared" si="17"/>
        <v>55</v>
      </c>
      <c r="C18" s="442">
        <f t="shared" si="0"/>
        <v>8.5318750000000013E-3</v>
      </c>
      <c r="D18" s="442">
        <f t="shared" si="1"/>
        <v>8.568375176643217E-3</v>
      </c>
      <c r="E18" s="12">
        <v>9.7349999999999994</v>
      </c>
      <c r="F18" s="13">
        <f t="shared" si="2"/>
        <v>18.616586867655379</v>
      </c>
      <c r="G18" s="195"/>
      <c r="H18" s="10">
        <v>15.628</v>
      </c>
      <c r="I18" s="11">
        <f t="shared" si="18"/>
        <v>55</v>
      </c>
      <c r="J18" s="12">
        <v>1</v>
      </c>
      <c r="K18" s="442">
        <f t="shared" si="3"/>
        <v>5.416675E-2</v>
      </c>
      <c r="L18" s="442">
        <f t="shared" si="4"/>
        <v>5.5660618887476643E-2</v>
      </c>
      <c r="M18" s="442">
        <v>7.0639999999999994E-2</v>
      </c>
      <c r="N18" s="253">
        <f t="shared" si="5"/>
        <v>15.624068133881789</v>
      </c>
      <c r="O18" s="195"/>
      <c r="P18" s="221">
        <v>38.630000000000003</v>
      </c>
      <c r="Q18" s="222">
        <f t="shared" si="19"/>
        <v>55</v>
      </c>
      <c r="R18" s="496">
        <f t="shared" si="6"/>
        <v>2.7211249999999996E-3</v>
      </c>
      <c r="S18" s="496">
        <f t="shared" si="7"/>
        <v>2.7248306210232442E-3</v>
      </c>
      <c r="T18" s="223">
        <v>36.837000000000003</v>
      </c>
      <c r="U18" s="224">
        <f t="shared" si="8"/>
        <v>38.529625414413367</v>
      </c>
      <c r="X18" s="450">
        <v>18.09</v>
      </c>
      <c r="Y18" s="456">
        <f t="shared" si="9"/>
        <v>8.5318750000000013E-3</v>
      </c>
      <c r="Z18" s="456">
        <f t="shared" si="15"/>
        <v>8.568375176643217E-3</v>
      </c>
      <c r="AA18" s="454">
        <v>8.5</v>
      </c>
      <c r="AB18" s="447">
        <v>15.79</v>
      </c>
      <c r="AC18" s="449">
        <v>1</v>
      </c>
      <c r="AD18" s="457">
        <f t="shared" si="11"/>
        <v>5.416675E-2</v>
      </c>
      <c r="AE18" s="457">
        <f t="shared" si="12"/>
        <v>5.5660618887476643E-2</v>
      </c>
      <c r="AF18" s="448">
        <f t="shared" si="16"/>
        <v>6.1647809689585151E-2</v>
      </c>
      <c r="AG18" s="502">
        <f t="shared" si="20"/>
        <v>55</v>
      </c>
      <c r="AH18" s="470">
        <f t="shared" si="13"/>
        <v>18.017168810998534</v>
      </c>
      <c r="AI18" s="471">
        <f t="shared" si="14"/>
        <v>15.786568644759619</v>
      </c>
    </row>
    <row r="19" spans="1:35">
      <c r="A19" s="10">
        <v>18.7</v>
      </c>
      <c r="B19" s="11">
        <f t="shared" si="17"/>
        <v>60</v>
      </c>
      <c r="C19" s="442">
        <f t="shared" si="0"/>
        <v>9.3075000000000015E-3</v>
      </c>
      <c r="D19" s="442">
        <f t="shared" si="1"/>
        <v>9.3509494755021905E-3</v>
      </c>
      <c r="E19" s="12">
        <v>9.7349999999999994</v>
      </c>
      <c r="F19" s="13">
        <f t="shared" si="2"/>
        <v>18.608968506855984</v>
      </c>
      <c r="G19" s="195"/>
      <c r="H19" s="10">
        <v>15.628</v>
      </c>
      <c r="I19" s="11">
        <f t="shared" si="18"/>
        <v>60</v>
      </c>
      <c r="J19" s="12">
        <v>1</v>
      </c>
      <c r="K19" s="442">
        <f t="shared" si="3"/>
        <v>5.9090999999999998E-2</v>
      </c>
      <c r="L19" s="442">
        <f t="shared" si="4"/>
        <v>6.0871775679339546E-2</v>
      </c>
      <c r="M19" s="442">
        <v>7.0639999999999994E-2</v>
      </c>
      <c r="N19" s="253">
        <f t="shared" si="5"/>
        <v>15.623700017766012</v>
      </c>
      <c r="O19" s="195"/>
      <c r="P19" s="221">
        <v>38.630000000000003</v>
      </c>
      <c r="Q19" s="222">
        <f t="shared" si="19"/>
        <v>60</v>
      </c>
      <c r="R19" s="496">
        <f t="shared" si="6"/>
        <v>2.9684999999999998E-3</v>
      </c>
      <c r="S19" s="496">
        <f t="shared" si="7"/>
        <v>2.9729103590956374E-3</v>
      </c>
      <c r="T19" s="223">
        <v>36.837000000000003</v>
      </c>
      <c r="U19" s="224">
        <f t="shared" si="8"/>
        <v>38.520486901101997</v>
      </c>
      <c r="X19" s="450">
        <v>18.09</v>
      </c>
      <c r="Y19" s="448">
        <f t="shared" si="9"/>
        <v>9.3075000000000015E-3</v>
      </c>
      <c r="Z19" s="448">
        <f t="shared" si="15"/>
        <v>9.3509494755021905E-3</v>
      </c>
      <c r="AA19" s="449">
        <v>8.5</v>
      </c>
      <c r="AB19" s="450">
        <v>15.79</v>
      </c>
      <c r="AC19" s="451">
        <v>1</v>
      </c>
      <c r="AD19" s="294">
        <f t="shared" si="11"/>
        <v>5.9090999999999998E-2</v>
      </c>
      <c r="AE19" s="294">
        <f t="shared" si="12"/>
        <v>6.0871775679339546E-2</v>
      </c>
      <c r="AF19" s="452">
        <f t="shared" si="16"/>
        <v>6.1647809689585151E-2</v>
      </c>
      <c r="AG19" s="502">
        <f t="shared" si="20"/>
        <v>60</v>
      </c>
      <c r="AH19" s="470">
        <f t="shared" si="13"/>
        <v>18.01051692945823</v>
      </c>
      <c r="AI19" s="471">
        <f t="shared" si="14"/>
        <v>15.786247388357452</v>
      </c>
    </row>
    <row r="20" spans="1:35">
      <c r="A20" s="10">
        <v>18.7</v>
      </c>
      <c r="B20" s="11">
        <f t="shared" si="17"/>
        <v>65</v>
      </c>
      <c r="C20" s="442">
        <f t="shared" si="0"/>
        <v>1.0083125000000002E-2</v>
      </c>
      <c r="D20" s="442">
        <f t="shared" si="1"/>
        <v>1.0134130994008617E-2</v>
      </c>
      <c r="E20" s="12">
        <v>9.7349999999999994</v>
      </c>
      <c r="F20" s="13">
        <f t="shared" si="2"/>
        <v>18.601344234773325</v>
      </c>
      <c r="G20" s="195"/>
      <c r="H20" s="10">
        <v>15.628</v>
      </c>
      <c r="I20" s="11">
        <f t="shared" si="18"/>
        <v>65</v>
      </c>
      <c r="J20" s="12">
        <v>1</v>
      </c>
      <c r="K20" s="442">
        <f t="shared" si="3"/>
        <v>6.4015249999999996E-2</v>
      </c>
      <c r="L20" s="442">
        <f t="shared" si="4"/>
        <v>6.6108656794553466E-2</v>
      </c>
      <c r="M20" s="442">
        <v>7.0639999999999994E-2</v>
      </c>
      <c r="N20" s="253">
        <f t="shared" si="5"/>
        <v>15.623330084484033</v>
      </c>
      <c r="O20" s="195"/>
      <c r="P20" s="221">
        <v>38.630000000000003</v>
      </c>
      <c r="Q20" s="222">
        <f t="shared" si="19"/>
        <v>65</v>
      </c>
      <c r="R20" s="496">
        <f t="shared" si="6"/>
        <v>3.215875E-3</v>
      </c>
      <c r="S20" s="496">
        <f t="shared" si="7"/>
        <v>3.2210514734842821E-3</v>
      </c>
      <c r="T20" s="223">
        <v>36.837000000000003</v>
      </c>
      <c r="U20" s="224">
        <f t="shared" si="8"/>
        <v>38.51134612687126</v>
      </c>
      <c r="X20" s="450">
        <v>18.09</v>
      </c>
      <c r="Y20" s="452">
        <f t="shared" si="9"/>
        <v>1.0083125000000002E-2</v>
      </c>
      <c r="Z20" s="452">
        <f t="shared" si="15"/>
        <v>1.0134130994008617E-2</v>
      </c>
      <c r="AA20" s="451">
        <v>8.5</v>
      </c>
      <c r="AB20" s="453">
        <v>15.79</v>
      </c>
      <c r="AC20" s="454">
        <v>1</v>
      </c>
      <c r="AD20" s="455">
        <f t="shared" si="11"/>
        <v>6.4015249999999996E-2</v>
      </c>
      <c r="AE20" s="455">
        <f t="shared" si="12"/>
        <v>6.6108656794553466E-2</v>
      </c>
      <c r="AF20" s="456">
        <f t="shared" si="16"/>
        <v>6.1647809689585151E-2</v>
      </c>
      <c r="AG20" s="502">
        <f t="shared" si="20"/>
        <v>65</v>
      </c>
      <c r="AH20" s="470">
        <f t="shared" si="13"/>
        <v>18.003859886550927</v>
      </c>
      <c r="AI20" s="471">
        <f t="shared" si="14"/>
        <v>15.785924546107095</v>
      </c>
    </row>
    <row r="21" spans="1:35">
      <c r="A21" s="10">
        <v>18.7</v>
      </c>
      <c r="B21" s="11">
        <f t="shared" si="17"/>
        <v>70</v>
      </c>
      <c r="C21" s="442">
        <f t="shared" si="0"/>
        <v>1.085875E-2</v>
      </c>
      <c r="D21" s="442">
        <f t="shared" si="1"/>
        <v>1.0917920203320053E-2</v>
      </c>
      <c r="E21" s="12">
        <v>9.7349999999999994</v>
      </c>
      <c r="F21" s="13">
        <f t="shared" si="2"/>
        <v>18.593714046820679</v>
      </c>
      <c r="G21" s="195"/>
      <c r="H21" s="10">
        <v>15.628</v>
      </c>
      <c r="I21" s="11">
        <f t="shared" si="18"/>
        <v>70</v>
      </c>
      <c r="J21" s="12">
        <v>1</v>
      </c>
      <c r="K21" s="442">
        <f t="shared" si="3"/>
        <v>6.8939499999999987E-2</v>
      </c>
      <c r="L21" s="442">
        <f t="shared" si="4"/>
        <v>7.1371389218515269E-2</v>
      </c>
      <c r="M21" s="442">
        <v>7.0639999999999994E-2</v>
      </c>
      <c r="N21" s="253">
        <f t="shared" si="5"/>
        <v>15.622958325065603</v>
      </c>
      <c r="O21" s="195"/>
      <c r="P21" s="221">
        <v>38.630000000000003</v>
      </c>
      <c r="Q21" s="222">
        <f t="shared" si="19"/>
        <v>70</v>
      </c>
      <c r="R21" s="496">
        <f t="shared" si="6"/>
        <v>3.4632499999999997E-3</v>
      </c>
      <c r="S21" s="496">
        <f t="shared" si="7"/>
        <v>3.4692539793743649E-3</v>
      </c>
      <c r="T21" s="223">
        <v>36.837000000000003</v>
      </c>
      <c r="U21" s="224">
        <f t="shared" si="8"/>
        <v>38.502203091161789</v>
      </c>
      <c r="X21" s="450">
        <v>18.09</v>
      </c>
      <c r="Y21" s="456">
        <f t="shared" si="9"/>
        <v>1.085875E-2</v>
      </c>
      <c r="Z21" s="456">
        <f t="shared" si="15"/>
        <v>1.0917920203320053E-2</v>
      </c>
      <c r="AA21" s="454">
        <v>8.5</v>
      </c>
      <c r="AB21" s="447">
        <v>15.79</v>
      </c>
      <c r="AC21" s="449">
        <v>1</v>
      </c>
      <c r="AD21" s="457">
        <f t="shared" si="11"/>
        <v>6.8939499999999987E-2</v>
      </c>
      <c r="AE21" s="457">
        <f t="shared" si="12"/>
        <v>7.1371389218515269E-2</v>
      </c>
      <c r="AF21" s="448">
        <f t="shared" si="16"/>
        <v>6.1647809689585151E-2</v>
      </c>
      <c r="AG21" s="502">
        <f t="shared" si="20"/>
        <v>70</v>
      </c>
      <c r="AH21" s="470">
        <f t="shared" si="13"/>
        <v>17.997197678271778</v>
      </c>
      <c r="AI21" s="471">
        <f t="shared" si="14"/>
        <v>15.785600110180175</v>
      </c>
    </row>
    <row r="22" spans="1:35">
      <c r="A22" s="10">
        <v>18.7</v>
      </c>
      <c r="B22" s="11">
        <f t="shared" si="17"/>
        <v>75</v>
      </c>
      <c r="C22" s="442">
        <f t="shared" si="0"/>
        <v>1.1634375000000002E-2</v>
      </c>
      <c r="D22" s="442">
        <f t="shared" si="1"/>
        <v>1.170231757495932E-2</v>
      </c>
      <c r="E22" s="12">
        <v>9.7349999999999994</v>
      </c>
      <c r="F22" s="13">
        <f t="shared" si="2"/>
        <v>18.586077938407769</v>
      </c>
      <c r="G22" s="195"/>
      <c r="H22" s="10">
        <v>15.628</v>
      </c>
      <c r="I22" s="11">
        <f t="shared" si="18"/>
        <v>75</v>
      </c>
      <c r="J22" s="12">
        <v>1</v>
      </c>
      <c r="K22" s="442">
        <f t="shared" si="3"/>
        <v>7.3863749999999992E-2</v>
      </c>
      <c r="L22" s="442">
        <f t="shared" si="4"/>
        <v>7.66601005634715E-2</v>
      </c>
      <c r="M22" s="442">
        <v>7.0639999999999994E-2</v>
      </c>
      <c r="N22" s="253">
        <f t="shared" si="5"/>
        <v>15.622584730496197</v>
      </c>
      <c r="O22" s="195"/>
      <c r="P22" s="221">
        <v>38.630000000000003</v>
      </c>
      <c r="Q22" s="222">
        <f t="shared" si="19"/>
        <v>75</v>
      </c>
      <c r="R22" s="496">
        <f t="shared" si="6"/>
        <v>3.7106249999999995E-3</v>
      </c>
      <c r="S22" s="496">
        <f t="shared" si="7"/>
        <v>3.7175178919541807E-3</v>
      </c>
      <c r="T22" s="223">
        <v>36.837000000000003</v>
      </c>
      <c r="U22" s="224">
        <f t="shared" si="8"/>
        <v>38.493057793414089</v>
      </c>
      <c r="X22" s="450">
        <v>18.09</v>
      </c>
      <c r="Y22" s="448">
        <f t="shared" si="9"/>
        <v>1.1634375000000002E-2</v>
      </c>
      <c r="Z22" s="448">
        <f t="shared" si="15"/>
        <v>1.170231757495932E-2</v>
      </c>
      <c r="AA22" s="449">
        <v>8.5</v>
      </c>
      <c r="AB22" s="450">
        <v>15.79</v>
      </c>
      <c r="AC22" s="451">
        <v>1</v>
      </c>
      <c r="AD22" s="294">
        <f t="shared" si="11"/>
        <v>7.3863749999999992E-2</v>
      </c>
      <c r="AE22" s="294">
        <f t="shared" si="12"/>
        <v>7.66601005634715E-2</v>
      </c>
      <c r="AF22" s="452">
        <f t="shared" si="16"/>
        <v>6.1647809689585151E-2</v>
      </c>
      <c r="AG22" s="502">
        <f t="shared" si="20"/>
        <v>75</v>
      </c>
      <c r="AH22" s="470">
        <f t="shared" si="13"/>
        <v>17.990530300612846</v>
      </c>
      <c r="AI22" s="471">
        <f t="shared" si="14"/>
        <v>15.785274072709678</v>
      </c>
    </row>
    <row r="23" spans="1:35">
      <c r="A23" s="10">
        <v>18.7</v>
      </c>
      <c r="B23" s="11">
        <f t="shared" si="17"/>
        <v>80</v>
      </c>
      <c r="C23" s="442">
        <f t="shared" si="0"/>
        <v>1.2410000000000001E-2</v>
      </c>
      <c r="D23" s="442">
        <f t="shared" si="1"/>
        <v>1.248732358081539E-2</v>
      </c>
      <c r="E23" s="12">
        <v>9.7349999999999994</v>
      </c>
      <c r="F23" s="13">
        <f t="shared" si="2"/>
        <v>18.578435904940761</v>
      </c>
      <c r="G23" s="195"/>
      <c r="H23" s="10">
        <v>15.628</v>
      </c>
      <c r="I23" s="11">
        <f t="shared" si="18"/>
        <v>80</v>
      </c>
      <c r="J23" s="12">
        <v>1</v>
      </c>
      <c r="K23" s="442">
        <f t="shared" si="3"/>
        <v>7.8787999999999997E-2</v>
      </c>
      <c r="L23" s="442">
        <f t="shared" si="4"/>
        <v>8.1974919071612806E-2</v>
      </c>
      <c r="M23" s="442">
        <v>7.0639999999999994E-2</v>
      </c>
      <c r="N23" s="253">
        <f t="shared" si="5"/>
        <v>15.622209291716782</v>
      </c>
      <c r="O23" s="195"/>
      <c r="P23" s="221">
        <v>38.630000000000003</v>
      </c>
      <c r="Q23" s="222">
        <f t="shared" si="19"/>
        <v>80</v>
      </c>
      <c r="R23" s="496">
        <f t="shared" si="6"/>
        <v>3.9579999999999997E-3</v>
      </c>
      <c r="S23" s="496">
        <f t="shared" si="7"/>
        <v>3.9658432264160215E-3</v>
      </c>
      <c r="T23" s="223">
        <v>36.837000000000003</v>
      </c>
      <c r="U23" s="224">
        <f t="shared" si="8"/>
        <v>38.483910233068514</v>
      </c>
      <c r="X23" s="450">
        <v>18.09</v>
      </c>
      <c r="Y23" s="452">
        <f t="shared" si="9"/>
        <v>1.2410000000000001E-2</v>
      </c>
      <c r="Z23" s="452">
        <f t="shared" si="15"/>
        <v>1.248732358081539E-2</v>
      </c>
      <c r="AA23" s="451">
        <v>8.5</v>
      </c>
      <c r="AB23" s="453">
        <v>15.79</v>
      </c>
      <c r="AC23" s="454">
        <v>1</v>
      </c>
      <c r="AD23" s="455">
        <f t="shared" si="11"/>
        <v>7.8787999999999997E-2</v>
      </c>
      <c r="AE23" s="455">
        <f t="shared" si="12"/>
        <v>8.1974919071612806E-2</v>
      </c>
      <c r="AF23" s="456">
        <f t="shared" si="16"/>
        <v>6.1647809689585151E-2</v>
      </c>
      <c r="AG23" s="502">
        <f t="shared" si="20"/>
        <v>80</v>
      </c>
      <c r="AH23" s="470">
        <f t="shared" si="13"/>
        <v>17.983857749563068</v>
      </c>
      <c r="AI23" s="471">
        <f t="shared" si="14"/>
        <v>15.784946425789753</v>
      </c>
    </row>
    <row r="24" spans="1:35">
      <c r="A24" s="10">
        <v>18.7</v>
      </c>
      <c r="B24" s="11">
        <f t="shared" si="17"/>
        <v>85</v>
      </c>
      <c r="C24" s="442">
        <f t="shared" si="0"/>
        <v>1.3185625000000001E-2</v>
      </c>
      <c r="D24" s="442">
        <f t="shared" si="1"/>
        <v>1.3272938693143388E-2</v>
      </c>
      <c r="E24" s="12">
        <v>9.7349999999999994</v>
      </c>
      <c r="F24" s="13">
        <f t="shared" si="2"/>
        <v>18.57078794182225</v>
      </c>
      <c r="G24" s="195"/>
      <c r="H24" s="10">
        <v>15.628</v>
      </c>
      <c r="I24" s="11">
        <f t="shared" si="18"/>
        <v>85</v>
      </c>
      <c r="J24" s="12">
        <v>1</v>
      </c>
      <c r="K24" s="442">
        <f t="shared" si="3"/>
        <v>8.3712250000000002E-2</v>
      </c>
      <c r="L24" s="442">
        <f t="shared" si="4"/>
        <v>8.7315973618184328E-2</v>
      </c>
      <c r="M24" s="442">
        <v>7.0639999999999994E-2</v>
      </c>
      <c r="N24" s="253">
        <f t="shared" si="5"/>
        <v>15.621831999623611</v>
      </c>
      <c r="O24" s="195"/>
      <c r="P24" s="221">
        <v>38.630000000000003</v>
      </c>
      <c r="Q24" s="222">
        <f t="shared" si="19"/>
        <v>85</v>
      </c>
      <c r="R24" s="496">
        <f t="shared" si="6"/>
        <v>4.2053749999999999E-3</v>
      </c>
      <c r="S24" s="496">
        <f t="shared" si="7"/>
        <v>4.214229997956398E-3</v>
      </c>
      <c r="T24" s="223">
        <v>36.837000000000003</v>
      </c>
      <c r="U24" s="224">
        <f t="shared" si="8"/>
        <v>38.474760409565285</v>
      </c>
      <c r="X24" s="450">
        <v>18.09</v>
      </c>
      <c r="Y24" s="456">
        <f t="shared" si="9"/>
        <v>1.3185625000000001E-2</v>
      </c>
      <c r="Z24" s="456">
        <f t="shared" si="15"/>
        <v>1.3272938693143388E-2</v>
      </c>
      <c r="AA24" s="454">
        <v>8.5</v>
      </c>
      <c r="AB24" s="447">
        <v>15.79</v>
      </c>
      <c r="AC24" s="449">
        <v>1</v>
      </c>
      <c r="AD24" s="457">
        <f t="shared" si="11"/>
        <v>8.3712250000000002E-2</v>
      </c>
      <c r="AE24" s="457">
        <f t="shared" si="12"/>
        <v>8.7315973618184328E-2</v>
      </c>
      <c r="AF24" s="448">
        <f t="shared" si="16"/>
        <v>6.1647809689585151E-2</v>
      </c>
      <c r="AG24" s="502">
        <f t="shared" si="20"/>
        <v>85</v>
      </c>
      <c r="AH24" s="470">
        <f t="shared" si="13"/>
        <v>17.977180021108282</v>
      </c>
      <c r="AI24" s="471">
        <f t="shared" si="14"/>
        <v>15.784617161475525</v>
      </c>
    </row>
    <row r="25" spans="1:35">
      <c r="A25" s="10">
        <v>18.7</v>
      </c>
      <c r="B25" s="11">
        <f t="shared" si="17"/>
        <v>90</v>
      </c>
      <c r="C25" s="442">
        <f t="shared" si="0"/>
        <v>1.3961250000000001E-2</v>
      </c>
      <c r="D25" s="442">
        <f t="shared" si="1"/>
        <v>1.405916338456481E-2</v>
      </c>
      <c r="E25" s="12">
        <v>9.7349999999999994</v>
      </c>
      <c r="F25" s="13">
        <f t="shared" si="2"/>
        <v>18.56313404445126</v>
      </c>
      <c r="G25" s="195"/>
      <c r="H25" s="10">
        <v>15.628</v>
      </c>
      <c r="I25" s="11">
        <f t="shared" si="18"/>
        <v>90</v>
      </c>
      <c r="J25" s="12">
        <v>1</v>
      </c>
      <c r="K25" s="442">
        <f t="shared" si="3"/>
        <v>8.8636500000000007E-2</v>
      </c>
      <c r="L25" s="442">
        <f t="shared" si="4"/>
        <v>9.268339371460943E-2</v>
      </c>
      <c r="M25" s="442">
        <v>7.0639999999999994E-2</v>
      </c>
      <c r="N25" s="253">
        <f t="shared" si="5"/>
        <v>15.621452845067999</v>
      </c>
      <c r="O25" s="195"/>
      <c r="P25" s="221">
        <v>38.630000000000003</v>
      </c>
      <c r="Q25" s="222">
        <f t="shared" si="19"/>
        <v>90</v>
      </c>
      <c r="R25" s="496">
        <f t="shared" si="6"/>
        <v>4.4527500000000001E-3</v>
      </c>
      <c r="S25" s="496">
        <f t="shared" si="7"/>
        <v>4.4626782217749295E-3</v>
      </c>
      <c r="T25" s="223">
        <v>36.837000000000003</v>
      </c>
      <c r="U25" s="224">
        <f t="shared" si="8"/>
        <v>38.46560832234448</v>
      </c>
      <c r="X25" s="450">
        <v>18.09</v>
      </c>
      <c r="Y25" s="448">
        <f t="shared" si="9"/>
        <v>1.3961250000000001E-2</v>
      </c>
      <c r="Z25" s="448">
        <f t="shared" si="15"/>
        <v>1.405916338456481E-2</v>
      </c>
      <c r="AA25" s="449">
        <v>8.5</v>
      </c>
      <c r="AB25" s="450">
        <v>15.79</v>
      </c>
      <c r="AC25" s="451">
        <v>1</v>
      </c>
      <c r="AD25" s="294">
        <f t="shared" si="11"/>
        <v>8.8636500000000007E-2</v>
      </c>
      <c r="AE25" s="294">
        <f t="shared" si="12"/>
        <v>9.268339371460943E-2</v>
      </c>
      <c r="AF25" s="452">
        <f t="shared" si="16"/>
        <v>6.1647809689585151E-2</v>
      </c>
      <c r="AG25" s="502">
        <f t="shared" si="20"/>
        <v>90</v>
      </c>
      <c r="AH25" s="470">
        <f t="shared" si="13"/>
        <v>17.9704971112312</v>
      </c>
      <c r="AI25" s="471">
        <f t="shared" si="14"/>
        <v>15.784286271782896</v>
      </c>
    </row>
    <row r="26" spans="1:35">
      <c r="A26" s="10">
        <v>18.7</v>
      </c>
      <c r="B26" s="11">
        <f t="shared" si="17"/>
        <v>95</v>
      </c>
      <c r="C26" s="442">
        <f t="shared" si="0"/>
        <v>1.4736875000000002E-2</v>
      </c>
      <c r="D26" s="442">
        <f t="shared" si="1"/>
        <v>1.4845998128067528E-2</v>
      </c>
      <c r="E26" s="12">
        <v>9.7349999999999994</v>
      </c>
      <c r="F26" s="13">
        <f t="shared" si="2"/>
        <v>18.555474208223263</v>
      </c>
      <c r="G26" s="195"/>
      <c r="H26" s="10">
        <v>15.628</v>
      </c>
      <c r="I26" s="11">
        <f t="shared" si="18"/>
        <v>95</v>
      </c>
      <c r="J26" s="12">
        <v>1</v>
      </c>
      <c r="K26" s="442">
        <f t="shared" si="3"/>
        <v>9.3560749999999998E-2</v>
      </c>
      <c r="L26" s="442">
        <f t="shared" si="4"/>
        <v>9.8077309511632071E-2</v>
      </c>
      <c r="M26" s="442">
        <v>7.0639999999999994E-2</v>
      </c>
      <c r="N26" s="253">
        <f t="shared" si="5"/>
        <v>15.621071818856098</v>
      </c>
      <c r="O26" s="195"/>
      <c r="P26" s="221">
        <v>38.630000000000003</v>
      </c>
      <c r="Q26" s="222">
        <f t="shared" si="19"/>
        <v>95</v>
      </c>
      <c r="R26" s="496">
        <f t="shared" si="6"/>
        <v>4.7001249999999994E-3</v>
      </c>
      <c r="S26" s="496">
        <f t="shared" si="7"/>
        <v>4.7111879130750101E-3</v>
      </c>
      <c r="T26" s="223">
        <v>36.837000000000003</v>
      </c>
      <c r="U26" s="224">
        <f t="shared" si="8"/>
        <v>38.456453970846056</v>
      </c>
      <c r="X26" s="450">
        <v>18.09</v>
      </c>
      <c r="Y26" s="452">
        <f t="shared" si="9"/>
        <v>1.4736875000000002E-2</v>
      </c>
      <c r="Z26" s="452">
        <f t="shared" si="15"/>
        <v>1.4845998128067528E-2</v>
      </c>
      <c r="AA26" s="451">
        <v>8.5</v>
      </c>
      <c r="AB26" s="453">
        <v>15.79</v>
      </c>
      <c r="AC26" s="454">
        <v>1</v>
      </c>
      <c r="AD26" s="455">
        <f t="shared" si="11"/>
        <v>9.3560749999999998E-2</v>
      </c>
      <c r="AE26" s="455">
        <f t="shared" si="12"/>
        <v>9.8077309511632071E-2</v>
      </c>
      <c r="AF26" s="456">
        <f t="shared" si="16"/>
        <v>6.1647809689585151E-2</v>
      </c>
      <c r="AG26" s="502">
        <f t="shared" si="20"/>
        <v>95</v>
      </c>
      <c r="AH26" s="470">
        <f t="shared" si="13"/>
        <v>17.963809015911426</v>
      </c>
      <c r="AI26" s="471">
        <f t="shared" si="14"/>
        <v>15.78395374868836</v>
      </c>
    </row>
    <row r="27" spans="1:35">
      <c r="A27" s="10">
        <v>18.7</v>
      </c>
      <c r="B27" s="11">
        <f t="shared" si="17"/>
        <v>100</v>
      </c>
      <c r="C27" s="442">
        <f t="shared" si="0"/>
        <v>1.55125E-2</v>
      </c>
      <c r="D27" s="442">
        <f t="shared" si="1"/>
        <v>1.5633443397007118E-2</v>
      </c>
      <c r="E27" s="12">
        <v>9.7349999999999994</v>
      </c>
      <c r="F27" s="13">
        <f t="shared" si="2"/>
        <v>18.547808428530136</v>
      </c>
      <c r="G27" s="195"/>
      <c r="H27" s="10">
        <v>15.628</v>
      </c>
      <c r="I27" s="11">
        <f t="shared" si="18"/>
        <v>100</v>
      </c>
      <c r="J27" s="12">
        <v>1</v>
      </c>
      <c r="K27" s="442">
        <f t="shared" si="3"/>
        <v>9.8485000000000003E-2</v>
      </c>
      <c r="L27" s="442">
        <f t="shared" si="4"/>
        <v>0.10349785180247029</v>
      </c>
      <c r="M27" s="442">
        <v>7.0639999999999994E-2</v>
      </c>
      <c r="N27" s="253">
        <f t="shared" si="5"/>
        <v>15.620688911748674</v>
      </c>
      <c r="O27" s="195"/>
      <c r="P27" s="221">
        <v>38.630000000000003</v>
      </c>
      <c r="Q27" s="222">
        <f t="shared" si="19"/>
        <v>100</v>
      </c>
      <c r="R27" s="496">
        <f t="shared" si="6"/>
        <v>4.9474999999999996E-3</v>
      </c>
      <c r="S27" s="496">
        <f t="shared" si="7"/>
        <v>4.9597590870646968E-3</v>
      </c>
      <c r="T27" s="223">
        <v>36.837000000000003</v>
      </c>
      <c r="U27" s="224">
        <f t="shared" si="8"/>
        <v>38.4472973545098</v>
      </c>
      <c r="X27" s="450">
        <v>18.09</v>
      </c>
      <c r="Y27" s="456">
        <f t="shared" si="9"/>
        <v>1.55125E-2</v>
      </c>
      <c r="Z27" s="456">
        <f t="shared" si="15"/>
        <v>1.5633443397007118E-2</v>
      </c>
      <c r="AA27" s="454">
        <v>8.5</v>
      </c>
      <c r="AB27" s="447">
        <v>15.79</v>
      </c>
      <c r="AC27" s="449">
        <v>1</v>
      </c>
      <c r="AD27" s="457">
        <f t="shared" si="11"/>
        <v>9.8485000000000003E-2</v>
      </c>
      <c r="AE27" s="457">
        <f t="shared" si="12"/>
        <v>0.10349785180247029</v>
      </c>
      <c r="AF27" s="448">
        <f t="shared" si="16"/>
        <v>6.1647809689585151E-2</v>
      </c>
      <c r="AG27" s="502">
        <f t="shared" si="20"/>
        <v>100</v>
      </c>
      <c r="AH27" s="470">
        <f t="shared" si="13"/>
        <v>17.957115731125441</v>
      </c>
      <c r="AI27" s="471">
        <f t="shared" si="14"/>
        <v>15.7836195841288</v>
      </c>
    </row>
    <row r="28" spans="1:35">
      <c r="A28" s="10">
        <v>18.7</v>
      </c>
      <c r="B28" s="11">
        <f t="shared" si="17"/>
        <v>105</v>
      </c>
      <c r="C28" s="442">
        <f t="shared" si="0"/>
        <v>1.6288125000000004E-2</v>
      </c>
      <c r="D28" s="442">
        <f t="shared" si="1"/>
        <v>1.6421499665105976E-2</v>
      </c>
      <c r="E28" s="12">
        <v>9.7349999999999994</v>
      </c>
      <c r="F28" s="13">
        <f t="shared" si="2"/>
        <v>18.540136700760193</v>
      </c>
      <c r="G28" s="195"/>
      <c r="H28" s="10">
        <v>15.628</v>
      </c>
      <c r="I28" s="11">
        <f t="shared" si="18"/>
        <v>105</v>
      </c>
      <c r="J28" s="12">
        <v>1</v>
      </c>
      <c r="K28" s="442">
        <f t="shared" si="3"/>
        <v>0.10340924999999999</v>
      </c>
      <c r="L28" s="442">
        <f t="shared" si="4"/>
        <v>0.10894515202598987</v>
      </c>
      <c r="M28" s="442">
        <v>7.0639999999999994E-2</v>
      </c>
      <c r="N28" s="253">
        <f t="shared" si="5"/>
        <v>15.620304114460884</v>
      </c>
      <c r="O28" s="195"/>
      <c r="P28" s="221">
        <v>38.630000000000003</v>
      </c>
      <c r="Q28" s="222">
        <f t="shared" si="19"/>
        <v>105</v>
      </c>
      <c r="R28" s="496">
        <f t="shared" si="6"/>
        <v>5.194874999999999E-3</v>
      </c>
      <c r="S28" s="496">
        <f t="shared" si="7"/>
        <v>5.2083917589544892E-3</v>
      </c>
      <c r="T28" s="223">
        <v>36.837000000000003</v>
      </c>
      <c r="U28" s="224">
        <f t="shared" si="8"/>
        <v>38.438138472775393</v>
      </c>
      <c r="X28" s="450">
        <v>18.09</v>
      </c>
      <c r="Y28" s="448">
        <f t="shared" si="9"/>
        <v>1.6288125000000004E-2</v>
      </c>
      <c r="Z28" s="448">
        <f t="shared" si="15"/>
        <v>1.6421499665105976E-2</v>
      </c>
      <c r="AA28" s="449">
        <v>8.5</v>
      </c>
      <c r="AB28" s="450">
        <v>15.79</v>
      </c>
      <c r="AC28" s="451">
        <v>1</v>
      </c>
      <c r="AD28" s="294">
        <f t="shared" si="11"/>
        <v>0.10340924999999999</v>
      </c>
      <c r="AE28" s="294">
        <f t="shared" si="12"/>
        <v>0.10894515202598987</v>
      </c>
      <c r="AF28" s="452">
        <f t="shared" si="16"/>
        <v>6.1647809689585151E-2</v>
      </c>
      <c r="AG28" s="502">
        <f t="shared" si="20"/>
        <v>105</v>
      </c>
      <c r="AH28" s="470">
        <f t="shared" si="13"/>
        <v>17.950417252846599</v>
      </c>
      <c r="AI28" s="471">
        <f t="shared" si="14"/>
        <v>15.783283770001297</v>
      </c>
    </row>
    <row r="29" spans="1:35">
      <c r="A29" s="10">
        <v>18.7</v>
      </c>
      <c r="B29" s="11">
        <f t="shared" si="17"/>
        <v>110</v>
      </c>
      <c r="C29" s="442">
        <f t="shared" si="0"/>
        <v>1.7063750000000003E-2</v>
      </c>
      <c r="D29" s="442">
        <f t="shared" si="1"/>
        <v>1.721016740645398E-2</v>
      </c>
      <c r="E29" s="12">
        <v>9.7349999999999994</v>
      </c>
      <c r="F29" s="13">
        <f t="shared" si="2"/>
        <v>18.53245902029817</v>
      </c>
      <c r="G29" s="195"/>
      <c r="H29" s="10">
        <v>15.628</v>
      </c>
      <c r="I29" s="11">
        <f t="shared" si="18"/>
        <v>110</v>
      </c>
      <c r="J29" s="12">
        <v>1</v>
      </c>
      <c r="K29" s="442">
        <f t="shared" si="3"/>
        <v>0.1083335</v>
      </c>
      <c r="L29" s="442">
        <f t="shared" si="4"/>
        <v>0.11441934226989003</v>
      </c>
      <c r="M29" s="442">
        <v>7.0639999999999994E-2</v>
      </c>
      <c r="N29" s="253">
        <f t="shared" si="5"/>
        <v>15.619917417662055</v>
      </c>
      <c r="O29" s="195"/>
      <c r="P29" s="221">
        <v>38.630000000000003</v>
      </c>
      <c r="Q29" s="222">
        <f t="shared" si="19"/>
        <v>110</v>
      </c>
      <c r="R29" s="496">
        <f t="shared" si="6"/>
        <v>5.4422499999999992E-3</v>
      </c>
      <c r="S29" s="496">
        <f t="shared" si="7"/>
        <v>5.4570859439595498E-3</v>
      </c>
      <c r="T29" s="223">
        <v>36.837000000000003</v>
      </c>
      <c r="U29" s="224">
        <f t="shared" si="8"/>
        <v>38.428977325082364</v>
      </c>
      <c r="X29" s="450">
        <v>18.09</v>
      </c>
      <c r="Y29" s="452">
        <f t="shared" si="9"/>
        <v>1.7063750000000003E-2</v>
      </c>
      <c r="Z29" s="452">
        <f t="shared" si="15"/>
        <v>1.721016740645398E-2</v>
      </c>
      <c r="AA29" s="451">
        <v>8.5</v>
      </c>
      <c r="AB29" s="453">
        <v>15.79</v>
      </c>
      <c r="AC29" s="454">
        <v>1</v>
      </c>
      <c r="AD29" s="455">
        <f t="shared" si="11"/>
        <v>0.1083335</v>
      </c>
      <c r="AE29" s="455">
        <f t="shared" si="12"/>
        <v>0.11441934226989003</v>
      </c>
      <c r="AF29" s="456">
        <f t="shared" si="16"/>
        <v>6.1647809689585151E-2</v>
      </c>
      <c r="AG29" s="502">
        <f t="shared" si="20"/>
        <v>110</v>
      </c>
      <c r="AH29" s="470">
        <f t="shared" si="13"/>
        <v>17.943713577045141</v>
      </c>
      <c r="AI29" s="471">
        <f t="shared" si="14"/>
        <v>15.782946298162937</v>
      </c>
    </row>
    <row r="30" spans="1:35">
      <c r="A30" s="10">
        <v>18.7</v>
      </c>
      <c r="B30" s="11">
        <f t="shared" si="17"/>
        <v>115</v>
      </c>
      <c r="C30" s="442">
        <f t="shared" si="0"/>
        <v>1.7839375000000001E-2</v>
      </c>
      <c r="D30" s="442">
        <f t="shared" si="1"/>
        <v>1.7999447095509158E-2</v>
      </c>
      <c r="E30" s="12">
        <v>9.7349999999999994</v>
      </c>
      <c r="F30" s="13">
        <f t="shared" si="2"/>
        <v>18.524775382525217</v>
      </c>
      <c r="G30" s="195"/>
      <c r="H30" s="10">
        <v>15.628</v>
      </c>
      <c r="I30" s="11">
        <f t="shared" si="18"/>
        <v>115</v>
      </c>
      <c r="J30" s="12">
        <v>1</v>
      </c>
      <c r="K30" s="442">
        <f t="shared" si="3"/>
        <v>0.11325775</v>
      </c>
      <c r="L30" s="442">
        <f t="shared" si="4"/>
        <v>0.11992055527390777</v>
      </c>
      <c r="M30" s="442">
        <v>7.0639999999999994E-2</v>
      </c>
      <c r="N30" s="253">
        <f t="shared" si="5"/>
        <v>15.619528811975451</v>
      </c>
      <c r="O30" s="195"/>
      <c r="P30" s="221">
        <v>38.630000000000003</v>
      </c>
      <c r="Q30" s="222">
        <f t="shared" si="19"/>
        <v>115</v>
      </c>
      <c r="R30" s="496">
        <f t="shared" si="6"/>
        <v>5.6896249999999994E-3</v>
      </c>
      <c r="S30" s="496">
        <f t="shared" si="7"/>
        <v>5.7058416572988158E-3</v>
      </c>
      <c r="T30" s="223">
        <v>36.837000000000003</v>
      </c>
      <c r="U30" s="224">
        <f t="shared" si="8"/>
        <v>38.419813910870083</v>
      </c>
      <c r="X30" s="450">
        <v>18.09</v>
      </c>
      <c r="Y30" s="456">
        <f t="shared" si="9"/>
        <v>1.7839375000000001E-2</v>
      </c>
      <c r="Z30" s="456">
        <f t="shared" si="15"/>
        <v>1.7999447095509158E-2</v>
      </c>
      <c r="AA30" s="454">
        <v>8.5</v>
      </c>
      <c r="AB30" s="447">
        <v>15.79</v>
      </c>
      <c r="AC30" s="449">
        <v>1</v>
      </c>
      <c r="AD30" s="457">
        <f t="shared" si="11"/>
        <v>0.11325775</v>
      </c>
      <c r="AE30" s="457">
        <f t="shared" si="12"/>
        <v>0.11992055527390777</v>
      </c>
      <c r="AF30" s="448">
        <f t="shared" si="16"/>
        <v>6.1647809689585151E-2</v>
      </c>
      <c r="AG30" s="502">
        <f t="shared" si="20"/>
        <v>115</v>
      </c>
      <c r="AH30" s="470">
        <f t="shared" si="13"/>
        <v>17.93700469968817</v>
      </c>
      <c r="AI30" s="471">
        <f t="shared" si="14"/>
        <v>15.782607160430604</v>
      </c>
    </row>
    <row r="31" spans="1:35">
      <c r="A31" s="10">
        <v>18.7</v>
      </c>
      <c r="B31" s="11">
        <f t="shared" si="17"/>
        <v>120</v>
      </c>
      <c r="C31" s="442">
        <f t="shared" si="0"/>
        <v>1.8615000000000003E-2</v>
      </c>
      <c r="D31" s="442">
        <f t="shared" si="1"/>
        <v>1.8789339207097688E-2</v>
      </c>
      <c r="E31" s="12">
        <v>9.7349999999999994</v>
      </c>
      <c r="F31" s="13">
        <f t="shared" si="2"/>
        <v>18.517085782818903</v>
      </c>
      <c r="G31" s="195"/>
      <c r="H31" s="10">
        <v>15.628</v>
      </c>
      <c r="I31" s="11">
        <f t="shared" si="18"/>
        <v>120</v>
      </c>
      <c r="J31" s="12">
        <v>1</v>
      </c>
      <c r="K31" s="442">
        <f t="shared" si="3"/>
        <v>0.118182</v>
      </c>
      <c r="L31" s="442">
        <f t="shared" si="4"/>
        <v>0.12544892443303479</v>
      </c>
      <c r="M31" s="442">
        <v>7.0639999999999994E-2</v>
      </c>
      <c r="N31" s="253">
        <f t="shared" si="5"/>
        <v>15.61913828797805</v>
      </c>
      <c r="O31" s="195"/>
      <c r="P31" s="221">
        <v>38.630000000000003</v>
      </c>
      <c r="Q31" s="222">
        <f t="shared" si="19"/>
        <v>120</v>
      </c>
      <c r="R31" s="496">
        <f t="shared" si="6"/>
        <v>5.9369999999999996E-3</v>
      </c>
      <c r="S31" s="496">
        <f t="shared" si="7"/>
        <v>5.9546589141943329E-3</v>
      </c>
      <c r="T31" s="223">
        <v>36.837000000000003</v>
      </c>
      <c r="U31" s="224">
        <f t="shared" si="8"/>
        <v>38.410648229577824</v>
      </c>
      <c r="X31" s="450">
        <v>18.09</v>
      </c>
      <c r="Y31" s="448">
        <f t="shared" si="9"/>
        <v>1.8615000000000003E-2</v>
      </c>
      <c r="Z31" s="448">
        <f t="shared" si="15"/>
        <v>1.8789339207097688E-2</v>
      </c>
      <c r="AA31" s="449">
        <v>8.5</v>
      </c>
      <c r="AB31" s="450">
        <v>15.79</v>
      </c>
      <c r="AC31" s="451">
        <v>1</v>
      </c>
      <c r="AD31" s="294">
        <f t="shared" si="11"/>
        <v>0.118182</v>
      </c>
      <c r="AE31" s="294">
        <f t="shared" si="12"/>
        <v>0.12544892443303479</v>
      </c>
      <c r="AF31" s="452">
        <f t="shared" si="16"/>
        <v>6.1647809689585151E-2</v>
      </c>
      <c r="AG31" s="502">
        <f t="shared" si="20"/>
        <v>120</v>
      </c>
      <c r="AH31" s="470">
        <f t="shared" si="13"/>
        <v>17.930290616739669</v>
      </c>
      <c r="AI31" s="471">
        <f t="shared" si="14"/>
        <v>15.782266348580789</v>
      </c>
    </row>
    <row r="32" spans="1:35">
      <c r="A32" s="10">
        <v>18.7</v>
      </c>
      <c r="B32" s="11">
        <f t="shared" si="17"/>
        <v>125</v>
      </c>
      <c r="C32" s="442">
        <f t="shared" si="0"/>
        <v>1.9390625000000002E-2</v>
      </c>
      <c r="D32" s="442">
        <f t="shared" si="1"/>
        <v>1.95798442164139E-2</v>
      </c>
      <c r="E32" s="12">
        <v>9.7349999999999994</v>
      </c>
      <c r="F32" s="13">
        <f t="shared" si="2"/>
        <v>18.509390216553211</v>
      </c>
      <c r="G32" s="195"/>
      <c r="H32" s="10">
        <v>15.628</v>
      </c>
      <c r="I32" s="11">
        <f t="shared" si="18"/>
        <v>125</v>
      </c>
      <c r="J32" s="12">
        <v>1</v>
      </c>
      <c r="K32" s="442">
        <f t="shared" si="3"/>
        <v>0.12310625</v>
      </c>
      <c r="L32" s="442">
        <f t="shared" si="4"/>
        <v>0.13100458380075364</v>
      </c>
      <c r="M32" s="442">
        <v>7.0639999999999994E-2</v>
      </c>
      <c r="N32" s="253">
        <f t="shared" si="5"/>
        <v>15.618745836200315</v>
      </c>
      <c r="O32" s="195"/>
      <c r="P32" s="221">
        <v>38.630000000000003</v>
      </c>
      <c r="Q32" s="222">
        <f t="shared" si="19"/>
        <v>125</v>
      </c>
      <c r="R32" s="496">
        <f t="shared" si="6"/>
        <v>6.1843749999999998E-3</v>
      </c>
      <c r="S32" s="496">
        <f t="shared" si="7"/>
        <v>6.203537729872588E-3</v>
      </c>
      <c r="T32" s="223">
        <v>36.837000000000003</v>
      </c>
      <c r="U32" s="224">
        <f t="shared" si="8"/>
        <v>38.401480280644684</v>
      </c>
      <c r="X32" s="450">
        <v>18.09</v>
      </c>
      <c r="Y32" s="452">
        <f t="shared" si="9"/>
        <v>1.9390625000000002E-2</v>
      </c>
      <c r="Z32" s="452">
        <f t="shared" si="15"/>
        <v>1.95798442164139E-2</v>
      </c>
      <c r="AA32" s="451">
        <v>8.5</v>
      </c>
      <c r="AB32" s="453">
        <v>15.79</v>
      </c>
      <c r="AC32" s="454">
        <v>1</v>
      </c>
      <c r="AD32" s="455">
        <f t="shared" si="11"/>
        <v>0.12310625</v>
      </c>
      <c r="AE32" s="455">
        <f t="shared" si="12"/>
        <v>0.13100458380075364</v>
      </c>
      <c r="AF32" s="456">
        <f t="shared" si="16"/>
        <v>6.1647809689585151E-2</v>
      </c>
      <c r="AG32" s="502">
        <f t="shared" si="20"/>
        <v>125</v>
      </c>
      <c r="AH32" s="470">
        <f t="shared" si="13"/>
        <v>17.923571324160481</v>
      </c>
      <c r="AI32" s="471">
        <f t="shared" si="14"/>
        <v>15.781923854349387</v>
      </c>
    </row>
    <row r="33" spans="1:35">
      <c r="A33" s="10">
        <v>18.7</v>
      </c>
      <c r="B33" s="11">
        <f t="shared" si="17"/>
        <v>130</v>
      </c>
      <c r="C33" s="442">
        <f t="shared" si="0"/>
        <v>2.0166250000000004E-2</v>
      </c>
      <c r="D33" s="442">
        <f t="shared" si="1"/>
        <v>2.0370962599020936E-2</v>
      </c>
      <c r="E33" s="12">
        <v>9.7349999999999994</v>
      </c>
      <c r="F33" s="13">
        <f t="shared" si="2"/>
        <v>18.501688679098532</v>
      </c>
      <c r="G33" s="195"/>
      <c r="H33" s="10">
        <v>15.628</v>
      </c>
      <c r="I33" s="11">
        <f t="shared" si="18"/>
        <v>130</v>
      </c>
      <c r="J33" s="12">
        <v>1</v>
      </c>
      <c r="K33" s="442">
        <f t="shared" si="3"/>
        <v>0.12803049999999999</v>
      </c>
      <c r="L33" s="442">
        <f t="shared" si="4"/>
        <v>0.13658766809228706</v>
      </c>
      <c r="M33" s="442">
        <v>7.0639999999999994E-2</v>
      </c>
      <c r="N33" s="253">
        <f t="shared" si="5"/>
        <v>15.618351447125962</v>
      </c>
      <c r="O33" s="195"/>
      <c r="P33" s="221">
        <v>38.630000000000003</v>
      </c>
      <c r="Q33" s="222">
        <f t="shared" si="19"/>
        <v>130</v>
      </c>
      <c r="R33" s="496">
        <f t="shared" si="6"/>
        <v>6.43175E-3</v>
      </c>
      <c r="S33" s="496">
        <f t="shared" si="7"/>
        <v>6.4524781195633985E-3</v>
      </c>
      <c r="T33" s="223">
        <v>36.837000000000003</v>
      </c>
      <c r="U33" s="224">
        <f t="shared" si="8"/>
        <v>38.392310063509647</v>
      </c>
      <c r="X33" s="450">
        <v>18.09</v>
      </c>
      <c r="Y33" s="456">
        <f t="shared" si="9"/>
        <v>2.0166250000000004E-2</v>
      </c>
      <c r="Z33" s="456">
        <f t="shared" si="15"/>
        <v>2.0370962599020936E-2</v>
      </c>
      <c r="AA33" s="454">
        <v>8.5</v>
      </c>
      <c r="AB33" s="447">
        <v>15.79</v>
      </c>
      <c r="AC33" s="449">
        <v>1</v>
      </c>
      <c r="AD33" s="457">
        <f t="shared" si="11"/>
        <v>0.12803049999999999</v>
      </c>
      <c r="AE33" s="457">
        <f t="shared" si="12"/>
        <v>0.13658766809228706</v>
      </c>
      <c r="AF33" s="448">
        <f t="shared" si="16"/>
        <v>6.1647809689585151E-2</v>
      </c>
      <c r="AG33" s="502">
        <f t="shared" si="20"/>
        <v>130</v>
      </c>
      <c r="AH33" s="470">
        <f t="shared" si="13"/>
        <v>17.916846817908322</v>
      </c>
      <c r="AI33" s="471">
        <f t="shared" si="14"/>
        <v>15.781579669431501</v>
      </c>
    </row>
    <row r="34" spans="1:35">
      <c r="A34" s="10">
        <v>18.7</v>
      </c>
      <c r="B34" s="11">
        <f t="shared" si="17"/>
        <v>135</v>
      </c>
      <c r="C34" s="442">
        <f t="shared" si="0"/>
        <v>2.0941875000000002E-2</v>
      </c>
      <c r="D34" s="442">
        <f t="shared" si="1"/>
        <v>2.1162694830851203E-2</v>
      </c>
      <c r="E34" s="12">
        <v>9.7349999999999994</v>
      </c>
      <c r="F34" s="13">
        <f t="shared" si="2"/>
        <v>18.493981165821662</v>
      </c>
      <c r="G34" s="195"/>
      <c r="H34" s="10">
        <v>15.628</v>
      </c>
      <c r="I34" s="11">
        <f t="shared" si="18"/>
        <v>135</v>
      </c>
      <c r="J34" s="12">
        <v>1</v>
      </c>
      <c r="K34" s="442">
        <f t="shared" si="3"/>
        <v>0.13295475000000001</v>
      </c>
      <c r="L34" s="442">
        <f t="shared" si="4"/>
        <v>0.14219831268786631</v>
      </c>
      <c r="M34" s="442">
        <v>7.0639999999999994E-2</v>
      </c>
      <c r="N34" s="253">
        <f t="shared" si="5"/>
        <v>15.61795511119173</v>
      </c>
      <c r="O34" s="195"/>
      <c r="P34" s="221">
        <v>38.630000000000003</v>
      </c>
      <c r="Q34" s="222">
        <f t="shared" si="19"/>
        <v>135</v>
      </c>
      <c r="R34" s="496">
        <f t="shared" si="6"/>
        <v>6.6791249999999993E-3</v>
      </c>
      <c r="S34" s="496">
        <f t="shared" si="7"/>
        <v>6.7014800985008005E-3</v>
      </c>
      <c r="T34" s="223">
        <v>36.837000000000003</v>
      </c>
      <c r="U34" s="224">
        <f t="shared" si="8"/>
        <v>38.383137577611528</v>
      </c>
      <c r="X34" s="450">
        <v>18.09</v>
      </c>
      <c r="Y34" s="448">
        <f t="shared" si="9"/>
        <v>2.0941875000000002E-2</v>
      </c>
      <c r="Z34" s="448">
        <f t="shared" si="15"/>
        <v>2.1162694830851203E-2</v>
      </c>
      <c r="AA34" s="449">
        <v>8.5</v>
      </c>
      <c r="AB34" s="450">
        <v>15.79</v>
      </c>
      <c r="AC34" s="451">
        <v>1</v>
      </c>
      <c r="AD34" s="294">
        <f t="shared" si="11"/>
        <v>0.13295475000000001</v>
      </c>
      <c r="AE34" s="294">
        <f t="shared" si="12"/>
        <v>0.14219831268786631</v>
      </c>
      <c r="AF34" s="452">
        <f t="shared" si="16"/>
        <v>6.1647809689585151E-2</v>
      </c>
      <c r="AG34" s="502">
        <f t="shared" si="20"/>
        <v>135</v>
      </c>
      <c r="AH34" s="470">
        <f t="shared" si="13"/>
        <v>17.910117093937764</v>
      </c>
      <c r="AI34" s="471">
        <f t="shared" si="14"/>
        <v>15.781233785481238</v>
      </c>
    </row>
    <row r="35" spans="1:35">
      <c r="A35" s="10">
        <v>18.7</v>
      </c>
      <c r="B35" s="11">
        <f t="shared" si="17"/>
        <v>140</v>
      </c>
      <c r="C35" s="442">
        <f t="shared" si="0"/>
        <v>2.1717500000000001E-2</v>
      </c>
      <c r="D35" s="442">
        <f t="shared" si="1"/>
        <v>2.195504138820592E-2</v>
      </c>
      <c r="E35" s="12">
        <v>9.7349999999999994</v>
      </c>
      <c r="F35" s="13">
        <f t="shared" si="2"/>
        <v>18.486267672085816</v>
      </c>
      <c r="G35" s="195"/>
      <c r="H35" s="10">
        <v>15.628</v>
      </c>
      <c r="I35" s="11">
        <f t="shared" si="18"/>
        <v>140</v>
      </c>
      <c r="J35" s="12">
        <v>1</v>
      </c>
      <c r="K35" s="442">
        <f t="shared" si="3"/>
        <v>0.13787899999999997</v>
      </c>
      <c r="L35" s="442">
        <f t="shared" si="4"/>
        <v>0.14783665363601162</v>
      </c>
      <c r="M35" s="442">
        <v>7.0639999999999994E-2</v>
      </c>
      <c r="N35" s="253">
        <f t="shared" si="5"/>
        <v>15.617556818787152</v>
      </c>
      <c r="O35" s="195"/>
      <c r="P35" s="221">
        <v>38.630000000000003</v>
      </c>
      <c r="Q35" s="222">
        <f t="shared" si="19"/>
        <v>140</v>
      </c>
      <c r="R35" s="496">
        <f t="shared" si="6"/>
        <v>6.9264999999999995E-3</v>
      </c>
      <c r="S35" s="496">
        <f t="shared" si="7"/>
        <v>6.9505436819219391E-3</v>
      </c>
      <c r="T35" s="223">
        <v>36.837000000000003</v>
      </c>
      <c r="U35" s="224">
        <f t="shared" si="8"/>
        <v>38.373962822389046</v>
      </c>
      <c r="X35" s="450">
        <v>18.09</v>
      </c>
      <c r="Y35" s="452">
        <f t="shared" si="9"/>
        <v>2.1717500000000001E-2</v>
      </c>
      <c r="Z35" s="452">
        <f t="shared" si="15"/>
        <v>2.195504138820592E-2</v>
      </c>
      <c r="AA35" s="451">
        <v>8.5</v>
      </c>
      <c r="AB35" s="453">
        <v>15.79</v>
      </c>
      <c r="AC35" s="454">
        <v>1</v>
      </c>
      <c r="AD35" s="455">
        <f t="shared" si="11"/>
        <v>0.13787899999999997</v>
      </c>
      <c r="AE35" s="455">
        <f t="shared" si="12"/>
        <v>0.14783665363601162</v>
      </c>
      <c r="AF35" s="456">
        <f t="shared" si="16"/>
        <v>6.1647809689585151E-2</v>
      </c>
      <c r="AG35" s="502">
        <f t="shared" si="20"/>
        <v>140</v>
      </c>
      <c r="AH35" s="470">
        <f t="shared" si="13"/>
        <v>17.903382148200251</v>
      </c>
      <c r="AI35" s="471">
        <f t="shared" si="14"/>
        <v>15.780886194111501</v>
      </c>
    </row>
    <row r="36" spans="1:35">
      <c r="A36" s="10">
        <v>18.7</v>
      </c>
      <c r="B36" s="11">
        <f t="shared" si="17"/>
        <v>145</v>
      </c>
      <c r="C36" s="442">
        <f t="shared" si="0"/>
        <v>2.2493125000000003E-2</v>
      </c>
      <c r="D36" s="442">
        <f t="shared" si="1"/>
        <v>2.2748002747756457E-2</v>
      </c>
      <c r="E36" s="12">
        <v>9.7349999999999994</v>
      </c>
      <c r="F36" s="13">
        <f t="shared" si="2"/>
        <v>18.478548193250589</v>
      </c>
      <c r="G36" s="195"/>
      <c r="H36" s="10">
        <v>15.628</v>
      </c>
      <c r="I36" s="11">
        <f t="shared" si="18"/>
        <v>145</v>
      </c>
      <c r="J36" s="12">
        <v>1</v>
      </c>
      <c r="K36" s="442">
        <f t="shared" si="3"/>
        <v>0.14280324999999999</v>
      </c>
      <c r="L36" s="442">
        <f t="shared" si="4"/>
        <v>0.15350282765683287</v>
      </c>
      <c r="M36" s="442">
        <v>7.0639999999999994E-2</v>
      </c>
      <c r="N36" s="253">
        <f t="shared" si="5"/>
        <v>15.617156560254321</v>
      </c>
      <c r="O36" s="195"/>
      <c r="P36" s="221">
        <v>38.630000000000003</v>
      </c>
      <c r="Q36" s="222">
        <f t="shared" si="19"/>
        <v>145</v>
      </c>
      <c r="R36" s="496">
        <f t="shared" si="6"/>
        <v>7.1738749999999997E-3</v>
      </c>
      <c r="S36" s="496">
        <f t="shared" si="7"/>
        <v>7.1996688850683999E-3</v>
      </c>
      <c r="T36" s="223">
        <v>36.837000000000003</v>
      </c>
      <c r="U36" s="224">
        <f t="shared" si="8"/>
        <v>38.364785797280739</v>
      </c>
      <c r="X36" s="450">
        <v>18.09</v>
      </c>
      <c r="Y36" s="456">
        <f t="shared" si="9"/>
        <v>2.2493125000000003E-2</v>
      </c>
      <c r="Z36" s="456">
        <f t="shared" si="15"/>
        <v>2.2748002747756457E-2</v>
      </c>
      <c r="AA36" s="454">
        <v>8.5</v>
      </c>
      <c r="AB36" s="447">
        <v>15.79</v>
      </c>
      <c r="AC36" s="449">
        <v>1</v>
      </c>
      <c r="AD36" s="457">
        <f t="shared" si="11"/>
        <v>0.14280324999999999</v>
      </c>
      <c r="AE36" s="457">
        <f t="shared" si="12"/>
        <v>0.15350282765683287</v>
      </c>
      <c r="AF36" s="448">
        <f t="shared" si="16"/>
        <v>6.1647809689585151E-2</v>
      </c>
      <c r="AG36" s="502">
        <f t="shared" si="20"/>
        <v>145</v>
      </c>
      <c r="AH36" s="470">
        <f t="shared" si="13"/>
        <v>17.896641976644069</v>
      </c>
      <c r="AI36" s="471">
        <f t="shared" si="14"/>
        <v>15.780536886893797</v>
      </c>
    </row>
    <row r="37" spans="1:35">
      <c r="A37" s="10">
        <v>18.7</v>
      </c>
      <c r="B37" s="11">
        <f t="shared" si="17"/>
        <v>150</v>
      </c>
      <c r="C37" s="442">
        <f t="shared" si="0"/>
        <v>2.3268750000000005E-2</v>
      </c>
      <c r="D37" s="442">
        <f t="shared" si="1"/>
        <v>2.3541579386543665E-2</v>
      </c>
      <c r="E37" s="12">
        <v>9.7349999999999994</v>
      </c>
      <c r="F37" s="13">
        <f t="shared" si="2"/>
        <v>18.470822724671997</v>
      </c>
      <c r="G37" s="195"/>
      <c r="H37" s="10">
        <v>15.628</v>
      </c>
      <c r="I37" s="11">
        <f t="shared" si="18"/>
        <v>150</v>
      </c>
      <c r="J37" s="12">
        <v>1</v>
      </c>
      <c r="K37" s="442">
        <f t="shared" si="3"/>
        <v>0.14772749999999998</v>
      </c>
      <c r="L37" s="442">
        <f t="shared" si="4"/>
        <v>0.15919697214534456</v>
      </c>
      <c r="M37" s="442">
        <v>7.0639999999999994E-2</v>
      </c>
      <c r="N37" s="253">
        <f t="shared" si="5"/>
        <v>15.616754325887653</v>
      </c>
      <c r="O37" s="195"/>
      <c r="P37" s="221">
        <v>38.630000000000003</v>
      </c>
      <c r="Q37" s="222">
        <f t="shared" si="19"/>
        <v>150</v>
      </c>
      <c r="R37" s="496">
        <f t="shared" si="6"/>
        <v>7.421249999999999E-3</v>
      </c>
      <c r="S37" s="496">
        <f t="shared" si="7"/>
        <v>7.4488557231853214E-3</v>
      </c>
      <c r="T37" s="223">
        <v>36.837000000000003</v>
      </c>
      <c r="U37" s="224">
        <f t="shared" si="8"/>
        <v>38.355606501725028</v>
      </c>
      <c r="X37" s="450">
        <v>18.09</v>
      </c>
      <c r="Y37" s="448">
        <f t="shared" si="9"/>
        <v>2.3268750000000005E-2</v>
      </c>
      <c r="Z37" s="448">
        <f t="shared" si="15"/>
        <v>2.3541579386543665E-2</v>
      </c>
      <c r="AA37" s="449">
        <v>8.5</v>
      </c>
      <c r="AB37" s="450">
        <v>15.79</v>
      </c>
      <c r="AC37" s="451">
        <v>1</v>
      </c>
      <c r="AD37" s="294">
        <f t="shared" si="11"/>
        <v>0.14772749999999998</v>
      </c>
      <c r="AE37" s="294">
        <f t="shared" si="12"/>
        <v>0.15919697214534456</v>
      </c>
      <c r="AF37" s="452">
        <f t="shared" si="16"/>
        <v>6.1647809689585151E-2</v>
      </c>
      <c r="AG37" s="502">
        <f t="shared" si="20"/>
        <v>150</v>
      </c>
      <c r="AH37" s="470">
        <f t="shared" si="13"/>
        <v>17.889896575214379</v>
      </c>
      <c r="AI37" s="471">
        <f t="shared" si="14"/>
        <v>15.780185855358024</v>
      </c>
    </row>
    <row r="38" spans="1:35">
      <c r="A38" s="10">
        <v>18.7</v>
      </c>
      <c r="B38" s="11">
        <f t="shared" si="17"/>
        <v>155</v>
      </c>
      <c r="C38" s="442">
        <f t="shared" si="0"/>
        <v>2.4044375000000003E-2</v>
      </c>
      <c r="D38" s="442">
        <f t="shared" si="1"/>
        <v>2.4335771781978766E-2</v>
      </c>
      <c r="E38" s="12">
        <v>9.7349999999999994</v>
      </c>
      <c r="F38" s="13">
        <f t="shared" si="2"/>
        <v>18.463091261702434</v>
      </c>
      <c r="G38" s="195"/>
      <c r="H38" s="10">
        <v>15.628</v>
      </c>
      <c r="I38" s="11">
        <f t="shared" si="18"/>
        <v>155</v>
      </c>
      <c r="J38" s="12">
        <v>1</v>
      </c>
      <c r="K38" s="442">
        <f t="shared" si="3"/>
        <v>0.15265175</v>
      </c>
      <c r="L38" s="442">
        <f t="shared" si="4"/>
        <v>0.16491922517479662</v>
      </c>
      <c r="M38" s="442">
        <v>7.0639999999999994E-2</v>
      </c>
      <c r="N38" s="253">
        <f t="shared" si="5"/>
        <v>15.616350105933652</v>
      </c>
      <c r="O38" s="195"/>
      <c r="P38" s="221">
        <v>38.630000000000003</v>
      </c>
      <c r="Q38" s="222">
        <f t="shared" si="19"/>
        <v>155</v>
      </c>
      <c r="R38" s="496">
        <f t="shared" si="6"/>
        <v>7.6686249999999984E-3</v>
      </c>
      <c r="S38" s="496">
        <f t="shared" si="7"/>
        <v>7.6981042115211729E-3</v>
      </c>
      <c r="T38" s="223">
        <v>36.837000000000003</v>
      </c>
      <c r="U38" s="224">
        <f t="shared" si="8"/>
        <v>38.346424935160194</v>
      </c>
      <c r="X38" s="450">
        <v>18.09</v>
      </c>
      <c r="Y38" s="452">
        <f t="shared" si="9"/>
        <v>2.4044375000000003E-2</v>
      </c>
      <c r="Z38" s="452">
        <f t="shared" si="15"/>
        <v>2.4335771781978766E-2</v>
      </c>
      <c r="AA38" s="451">
        <v>8.5</v>
      </c>
      <c r="AB38" s="453">
        <v>15.79</v>
      </c>
      <c r="AC38" s="454">
        <v>1</v>
      </c>
      <c r="AD38" s="455">
        <f t="shared" si="11"/>
        <v>0.15265175</v>
      </c>
      <c r="AE38" s="455">
        <f t="shared" si="12"/>
        <v>0.16491922517479662</v>
      </c>
      <c r="AF38" s="456">
        <f t="shared" si="16"/>
        <v>6.1647809689585151E-2</v>
      </c>
      <c r="AG38" s="502">
        <f t="shared" si="20"/>
        <v>155</v>
      </c>
      <c r="AH38" s="470">
        <f t="shared" si="13"/>
        <v>17.883145939853179</v>
      </c>
      <c r="AI38" s="471">
        <f t="shared" si="14"/>
        <v>15.77983309099227</v>
      </c>
    </row>
    <row r="39" spans="1:35">
      <c r="A39" s="10">
        <v>18.7</v>
      </c>
      <c r="B39" s="11">
        <f t="shared" si="17"/>
        <v>160</v>
      </c>
      <c r="C39" s="442">
        <f t="shared" si="0"/>
        <v>2.4820000000000002E-2</v>
      </c>
      <c r="D39" s="442">
        <f t="shared" si="1"/>
        <v>2.5130580411842907E-2</v>
      </c>
      <c r="E39" s="12">
        <v>9.7349999999999994</v>
      </c>
      <c r="F39" s="13">
        <f t="shared" si="2"/>
        <v>18.455353799690709</v>
      </c>
      <c r="G39" s="195"/>
      <c r="H39" s="10">
        <v>15.628</v>
      </c>
      <c r="I39" s="11">
        <f t="shared" si="18"/>
        <v>160</v>
      </c>
      <c r="J39" s="12">
        <v>1</v>
      </c>
      <c r="K39" s="442">
        <f t="shared" si="3"/>
        <v>0.15757599999999999</v>
      </c>
      <c r="L39" s="442">
        <f t="shared" si="4"/>
        <v>0.17066972550002313</v>
      </c>
      <c r="M39" s="442">
        <v>7.0639999999999994E-2</v>
      </c>
      <c r="N39" s="253">
        <f t="shared" si="5"/>
        <v>15.615943890590678</v>
      </c>
      <c r="O39" s="195"/>
      <c r="P39" s="221">
        <v>38.630000000000003</v>
      </c>
      <c r="Q39" s="222">
        <f t="shared" si="19"/>
        <v>160</v>
      </c>
      <c r="R39" s="496">
        <f t="shared" si="6"/>
        <v>7.9159999999999994E-3</v>
      </c>
      <c r="S39" s="496">
        <f t="shared" si="7"/>
        <v>7.9474143653286422E-3</v>
      </c>
      <c r="T39" s="223">
        <v>36.837000000000003</v>
      </c>
      <c r="U39" s="224">
        <f t="shared" si="8"/>
        <v>38.337241097024389</v>
      </c>
      <c r="X39" s="450">
        <v>18.09</v>
      </c>
      <c r="Y39" s="456">
        <f t="shared" si="9"/>
        <v>2.4820000000000002E-2</v>
      </c>
      <c r="Z39" s="456">
        <f t="shared" si="15"/>
        <v>2.5130580411842907E-2</v>
      </c>
      <c r="AA39" s="454">
        <v>8.5</v>
      </c>
      <c r="AB39" s="447">
        <v>15.79</v>
      </c>
      <c r="AC39" s="449">
        <v>1</v>
      </c>
      <c r="AD39" s="457">
        <f t="shared" si="11"/>
        <v>0.15757599999999999</v>
      </c>
      <c r="AE39" s="457">
        <f t="shared" si="12"/>
        <v>0.17066972550002313</v>
      </c>
      <c r="AF39" s="448">
        <f t="shared" si="16"/>
        <v>6.1647809689585151E-2</v>
      </c>
      <c r="AG39" s="502">
        <f t="shared" si="20"/>
        <v>160</v>
      </c>
      <c r="AH39" s="470">
        <f t="shared" si="13"/>
        <v>17.876390066499336</v>
      </c>
      <c r="AI39" s="471">
        <f t="shared" si="14"/>
        <v>15.7794785852426</v>
      </c>
    </row>
    <row r="40" spans="1:35">
      <c r="A40" s="10">
        <v>18.7</v>
      </c>
      <c r="B40" s="11">
        <f t="shared" si="17"/>
        <v>165</v>
      </c>
      <c r="C40" s="442">
        <f t="shared" si="0"/>
        <v>2.5595625000000004E-2</v>
      </c>
      <c r="D40" s="442">
        <f t="shared" si="1"/>
        <v>2.5926005754288495E-2</v>
      </c>
      <c r="E40" s="12">
        <v>9.7349999999999994</v>
      </c>
      <c r="F40" s="13">
        <f t="shared" si="2"/>
        <v>18.447610333982002</v>
      </c>
      <c r="G40" s="195"/>
      <c r="H40" s="10">
        <v>15.628</v>
      </c>
      <c r="I40" s="11">
        <f t="shared" si="18"/>
        <v>165</v>
      </c>
      <c r="J40" s="12">
        <v>1</v>
      </c>
      <c r="K40" s="442">
        <f t="shared" si="3"/>
        <v>0.16250024999999998</v>
      </c>
      <c r="L40" s="442">
        <f t="shared" si="4"/>
        <v>0.17644861256080691</v>
      </c>
      <c r="M40" s="442">
        <v>7.0639999999999994E-2</v>
      </c>
      <c r="N40" s="253">
        <f t="shared" si="5"/>
        <v>15.615535670008704</v>
      </c>
      <c r="O40" s="195"/>
      <c r="P40" s="221">
        <v>38.630000000000003</v>
      </c>
      <c r="Q40" s="222">
        <f t="shared" si="19"/>
        <v>165</v>
      </c>
      <c r="R40" s="496">
        <f t="shared" si="6"/>
        <v>8.1633749999999988E-3</v>
      </c>
      <c r="S40" s="496">
        <f t="shared" si="7"/>
        <v>8.1967861998644143E-3</v>
      </c>
      <c r="T40" s="223">
        <v>36.837000000000003</v>
      </c>
      <c r="U40" s="224">
        <f t="shared" si="8"/>
        <v>38.328054986755596</v>
      </c>
      <c r="X40" s="450">
        <v>18.09</v>
      </c>
      <c r="Y40" s="448">
        <f t="shared" si="9"/>
        <v>2.5595625000000004E-2</v>
      </c>
      <c r="Z40" s="448">
        <f t="shared" si="15"/>
        <v>2.5926005754288495E-2</v>
      </c>
      <c r="AA40" s="449">
        <v>8.5</v>
      </c>
      <c r="AB40" s="450">
        <v>15.79</v>
      </c>
      <c r="AC40" s="451">
        <v>1</v>
      </c>
      <c r="AD40" s="294">
        <f t="shared" si="11"/>
        <v>0.16250024999999998</v>
      </c>
      <c r="AE40" s="294">
        <f t="shared" si="12"/>
        <v>0.17644861256080691</v>
      </c>
      <c r="AF40" s="452">
        <f t="shared" si="16"/>
        <v>6.1647809689585151E-2</v>
      </c>
      <c r="AG40" s="502">
        <f t="shared" si="20"/>
        <v>165</v>
      </c>
      <c r="AH40" s="470">
        <f t="shared" si="13"/>
        <v>17.869628951088547</v>
      </c>
      <c r="AI40" s="471">
        <f t="shared" si="14"/>
        <v>15.779122329512859</v>
      </c>
    </row>
    <row r="41" spans="1:35">
      <c r="A41" s="10">
        <v>18.7</v>
      </c>
      <c r="B41" s="11">
        <f t="shared" si="17"/>
        <v>170</v>
      </c>
      <c r="C41" s="442">
        <f t="shared" si="0"/>
        <v>2.6371250000000002E-2</v>
      </c>
      <c r="D41" s="442">
        <f t="shared" si="1"/>
        <v>2.6722048287838751E-2</v>
      </c>
      <c r="E41" s="12">
        <v>9.7349999999999994</v>
      </c>
      <c r="F41" s="13">
        <f t="shared" si="2"/>
        <v>18.439860859917889</v>
      </c>
      <c r="G41" s="195"/>
      <c r="H41" s="10">
        <v>15.628</v>
      </c>
      <c r="I41" s="11">
        <f t="shared" si="18"/>
        <v>170</v>
      </c>
      <c r="J41" s="12">
        <v>1</v>
      </c>
      <c r="K41" s="442">
        <f t="shared" si="3"/>
        <v>0.1674245</v>
      </c>
      <c r="L41" s="442">
        <f t="shared" si="4"/>
        <v>0.18225602648525996</v>
      </c>
      <c r="M41" s="442">
        <v>7.0639999999999994E-2</v>
      </c>
      <c r="N41" s="253">
        <f t="shared" si="5"/>
        <v>15.615125434289082</v>
      </c>
      <c r="O41" s="195"/>
      <c r="P41" s="221">
        <v>38.630000000000003</v>
      </c>
      <c r="Q41" s="222">
        <f t="shared" si="19"/>
        <v>170</v>
      </c>
      <c r="R41" s="496">
        <f t="shared" si="6"/>
        <v>8.4107499999999998E-3</v>
      </c>
      <c r="S41" s="496">
        <f t="shared" si="7"/>
        <v>8.4462197303885045E-3</v>
      </c>
      <c r="T41" s="223">
        <v>36.837000000000003</v>
      </c>
      <c r="U41" s="224">
        <f t="shared" si="8"/>
        <v>38.318866603791683</v>
      </c>
      <c r="X41" s="450">
        <v>18.09</v>
      </c>
      <c r="Y41" s="452">
        <f t="shared" si="9"/>
        <v>2.6371250000000002E-2</v>
      </c>
      <c r="Z41" s="452">
        <f t="shared" si="15"/>
        <v>2.6722048287838751E-2</v>
      </c>
      <c r="AA41" s="451">
        <v>8.5</v>
      </c>
      <c r="AB41" s="453">
        <v>15.79</v>
      </c>
      <c r="AC41" s="454">
        <v>1</v>
      </c>
      <c r="AD41" s="455">
        <f t="shared" si="11"/>
        <v>0.1674245</v>
      </c>
      <c r="AE41" s="455">
        <f t="shared" si="12"/>
        <v>0.18225602648525996</v>
      </c>
      <c r="AF41" s="456">
        <f t="shared" si="16"/>
        <v>6.1647809689585151E-2</v>
      </c>
      <c r="AG41" s="502">
        <f t="shared" si="20"/>
        <v>170</v>
      </c>
      <c r="AH41" s="470">
        <f t="shared" si="13"/>
        <v>17.862862589553369</v>
      </c>
      <c r="AI41" s="471">
        <f t="shared" si="14"/>
        <v>15.778764315164455</v>
      </c>
    </row>
    <row r="42" spans="1:35">
      <c r="A42" s="10">
        <v>18.7</v>
      </c>
      <c r="B42" s="11">
        <f t="shared" si="17"/>
        <v>175</v>
      </c>
      <c r="C42" s="442">
        <f t="shared" si="0"/>
        <v>2.7146875000000004E-2</v>
      </c>
      <c r="D42" s="442">
        <f t="shared" si="1"/>
        <v>2.7518708491388377E-2</v>
      </c>
      <c r="E42" s="12">
        <v>9.7349999999999994</v>
      </c>
      <c r="F42" s="13">
        <f t="shared" si="2"/>
        <v>18.432105372836332</v>
      </c>
      <c r="G42" s="195"/>
      <c r="H42" s="10">
        <v>15.628</v>
      </c>
      <c r="I42" s="11">
        <f t="shared" si="18"/>
        <v>175</v>
      </c>
      <c r="J42" s="12">
        <v>1</v>
      </c>
      <c r="K42" s="442">
        <f t="shared" si="3"/>
        <v>0.17234875</v>
      </c>
      <c r="L42" s="442">
        <f t="shared" si="4"/>
        <v>0.1880921080932223</v>
      </c>
      <c r="M42" s="442">
        <v>7.0639999999999994E-2</v>
      </c>
      <c r="N42" s="253">
        <f t="shared" si="5"/>
        <v>15.614713173484295</v>
      </c>
      <c r="O42" s="195"/>
      <c r="P42" s="221">
        <v>38.630000000000003</v>
      </c>
      <c r="Q42" s="222">
        <f t="shared" si="19"/>
        <v>175</v>
      </c>
      <c r="R42" s="496">
        <f t="shared" si="6"/>
        <v>8.6581249999999992E-3</v>
      </c>
      <c r="S42" s="496">
        <f t="shared" si="7"/>
        <v>8.6957149721647031E-3</v>
      </c>
      <c r="T42" s="223">
        <v>36.837000000000003</v>
      </c>
      <c r="U42" s="224">
        <f t="shared" si="8"/>
        <v>38.309675947570369</v>
      </c>
      <c r="X42" s="450">
        <v>18.09</v>
      </c>
      <c r="Y42" s="456">
        <f t="shared" si="9"/>
        <v>2.7146875000000004E-2</v>
      </c>
      <c r="Z42" s="456">
        <f t="shared" si="15"/>
        <v>2.7518708491388377E-2</v>
      </c>
      <c r="AA42" s="454">
        <v>8.5</v>
      </c>
      <c r="AB42" s="447">
        <v>15.79</v>
      </c>
      <c r="AC42" s="449">
        <v>1</v>
      </c>
      <c r="AD42" s="457">
        <f t="shared" si="11"/>
        <v>0.17234875</v>
      </c>
      <c r="AE42" s="457">
        <f t="shared" si="12"/>
        <v>0.1880921080932223</v>
      </c>
      <c r="AF42" s="448">
        <f t="shared" si="16"/>
        <v>6.1647809689585151E-2</v>
      </c>
      <c r="AG42" s="502">
        <f t="shared" si="20"/>
        <v>175</v>
      </c>
      <c r="AH42" s="470">
        <f t="shared" si="13"/>
        <v>17.8560909778232</v>
      </c>
      <c r="AI42" s="471">
        <f t="shared" si="14"/>
        <v>15.778404533516156</v>
      </c>
    </row>
    <row r="43" spans="1:35">
      <c r="A43" s="10">
        <v>18.7</v>
      </c>
      <c r="B43" s="11">
        <f t="shared" si="17"/>
        <v>180</v>
      </c>
      <c r="C43" s="442">
        <f t="shared" si="0"/>
        <v>2.7922500000000003E-2</v>
      </c>
      <c r="D43" s="442">
        <f t="shared" si="1"/>
        <v>2.8315986844203334E-2</v>
      </c>
      <c r="E43" s="12">
        <v>9.7349999999999994</v>
      </c>
      <c r="F43" s="13">
        <f t="shared" si="2"/>
        <v>18.424343868071681</v>
      </c>
      <c r="G43" s="195"/>
      <c r="H43" s="10">
        <v>15.628</v>
      </c>
      <c r="I43" s="11">
        <f t="shared" si="18"/>
        <v>180</v>
      </c>
      <c r="J43" s="12">
        <v>1</v>
      </c>
      <c r="K43" s="442">
        <f t="shared" si="3"/>
        <v>0.17727300000000001</v>
      </c>
      <c r="L43" s="442">
        <f t="shared" si="4"/>
        <v>0.19395699889967633</v>
      </c>
      <c r="M43" s="442">
        <v>7.0639999999999994E-2</v>
      </c>
      <c r="N43" s="253">
        <f t="shared" si="5"/>
        <v>15.614298877597728</v>
      </c>
      <c r="O43" s="195"/>
      <c r="P43" s="221">
        <v>38.630000000000003</v>
      </c>
      <c r="Q43" s="222">
        <f t="shared" si="19"/>
        <v>180</v>
      </c>
      <c r="R43" s="496">
        <f t="shared" si="6"/>
        <v>8.9055000000000002E-3</v>
      </c>
      <c r="S43" s="496">
        <f t="shared" si="7"/>
        <v>8.9452719404607972E-3</v>
      </c>
      <c r="T43" s="223">
        <v>36.837000000000003</v>
      </c>
      <c r="U43" s="224">
        <f t="shared" si="8"/>
        <v>38.300483017529245</v>
      </c>
      <c r="X43" s="450">
        <v>18.09</v>
      </c>
      <c r="Y43" s="448">
        <f t="shared" si="9"/>
        <v>2.7922500000000003E-2</v>
      </c>
      <c r="Z43" s="448">
        <f t="shared" si="15"/>
        <v>2.8315986844203334E-2</v>
      </c>
      <c r="AA43" s="449">
        <v>8.5</v>
      </c>
      <c r="AB43" s="450">
        <v>15.79</v>
      </c>
      <c r="AC43" s="451">
        <v>1</v>
      </c>
      <c r="AD43" s="294">
        <f t="shared" si="11"/>
        <v>0.17727300000000001</v>
      </c>
      <c r="AE43" s="294">
        <f t="shared" si="12"/>
        <v>0.19395699889967633</v>
      </c>
      <c r="AF43" s="452">
        <f t="shared" si="16"/>
        <v>6.1647809689585151E-2</v>
      </c>
      <c r="AG43" s="502">
        <f t="shared" si="20"/>
        <v>180</v>
      </c>
      <c r="AH43" s="470">
        <f t="shared" si="13"/>
        <v>17.84931411182427</v>
      </c>
      <c r="AI43" s="471">
        <f t="shared" si="14"/>
        <v>15.778042975843869</v>
      </c>
    </row>
    <row r="44" spans="1:35">
      <c r="A44" s="10">
        <v>18.7</v>
      </c>
      <c r="B44" s="11">
        <f t="shared" si="17"/>
        <v>185</v>
      </c>
      <c r="C44" s="442">
        <f t="shared" si="0"/>
        <v>2.8698125000000005E-2</v>
      </c>
      <c r="D44" s="442">
        <f t="shared" si="1"/>
        <v>2.9113883825921727E-2</v>
      </c>
      <c r="E44" s="12">
        <v>9.7349999999999994</v>
      </c>
      <c r="F44" s="13">
        <f t="shared" si="2"/>
        <v>18.416576340954652</v>
      </c>
      <c r="G44" s="195"/>
      <c r="H44" s="10">
        <v>15.628</v>
      </c>
      <c r="I44" s="11">
        <f t="shared" si="18"/>
        <v>185</v>
      </c>
      <c r="J44" s="12">
        <v>1</v>
      </c>
      <c r="K44" s="442">
        <f t="shared" si="3"/>
        <v>0.18219724999999998</v>
      </c>
      <c r="L44" s="442">
        <f t="shared" si="4"/>
        <v>0.19985084111817764</v>
      </c>
      <c r="M44" s="442">
        <v>7.0639999999999994E-2</v>
      </c>
      <c r="N44" s="253">
        <f t="shared" si="5"/>
        <v>15.613882536583413</v>
      </c>
      <c r="O44" s="195"/>
      <c r="P44" s="221">
        <v>38.630000000000003</v>
      </c>
      <c r="Q44" s="222">
        <f t="shared" si="19"/>
        <v>185</v>
      </c>
      <c r="R44" s="496">
        <f t="shared" si="6"/>
        <v>9.1528749999999996E-3</v>
      </c>
      <c r="S44" s="496">
        <f t="shared" si="7"/>
        <v>9.1948906505483485E-3</v>
      </c>
      <c r="T44" s="223">
        <v>36.837000000000003</v>
      </c>
      <c r="U44" s="224">
        <f t="shared" si="8"/>
        <v>38.291287813105754</v>
      </c>
      <c r="X44" s="450">
        <v>18.09</v>
      </c>
      <c r="Y44" s="452">
        <f t="shared" si="9"/>
        <v>2.8698125000000005E-2</v>
      </c>
      <c r="Z44" s="452">
        <f t="shared" si="15"/>
        <v>2.9113883825921727E-2</v>
      </c>
      <c r="AA44" s="451">
        <v>8.5</v>
      </c>
      <c r="AB44" s="453">
        <v>15.79</v>
      </c>
      <c r="AC44" s="454">
        <v>1</v>
      </c>
      <c r="AD44" s="455">
        <f t="shared" si="11"/>
        <v>0.18219724999999998</v>
      </c>
      <c r="AE44" s="455">
        <f t="shared" si="12"/>
        <v>0.19985084111817764</v>
      </c>
      <c r="AF44" s="456">
        <f t="shared" si="16"/>
        <v>6.1647809689585151E-2</v>
      </c>
      <c r="AG44" s="502">
        <f t="shared" si="20"/>
        <v>185</v>
      </c>
      <c r="AH44" s="470">
        <f t="shared" si="13"/>
        <v>17.842531987479664</v>
      </c>
      <c r="AI44" s="471">
        <f t="shared" si="14"/>
        <v>15.777679633380442</v>
      </c>
    </row>
    <row r="45" spans="1:35">
      <c r="A45" s="10">
        <v>18.7</v>
      </c>
      <c r="B45" s="11">
        <f t="shared" si="17"/>
        <v>190</v>
      </c>
      <c r="C45" s="442">
        <f t="shared" si="0"/>
        <v>2.9473750000000003E-2</v>
      </c>
      <c r="D45" s="442">
        <f t="shared" si="1"/>
        <v>2.9912399916553811E-2</v>
      </c>
      <c r="E45" s="12">
        <v>9.7349999999999994</v>
      </c>
      <c r="F45" s="13">
        <f t="shared" si="2"/>
        <v>18.408802786812348</v>
      </c>
      <c r="G45" s="195"/>
      <c r="H45" s="10">
        <v>15.628</v>
      </c>
      <c r="I45" s="11">
        <f t="shared" si="18"/>
        <v>190</v>
      </c>
      <c r="J45" s="12">
        <v>1</v>
      </c>
      <c r="K45" s="442">
        <f t="shared" si="3"/>
        <v>0.1871215</v>
      </c>
      <c r="L45" s="442">
        <f t="shared" si="4"/>
        <v>0.20577377766430449</v>
      </c>
      <c r="M45" s="442">
        <v>7.0639999999999994E-2</v>
      </c>
      <c r="N45" s="253">
        <f t="shared" si="5"/>
        <v>15.613464140345794</v>
      </c>
      <c r="O45" s="195"/>
      <c r="P45" s="221">
        <v>38.630000000000003</v>
      </c>
      <c r="Q45" s="222">
        <f t="shared" si="19"/>
        <v>190</v>
      </c>
      <c r="R45" s="496">
        <f t="shared" si="6"/>
        <v>9.4002499999999989E-3</v>
      </c>
      <c r="S45" s="496">
        <f t="shared" si="7"/>
        <v>9.4445711177024716E-3</v>
      </c>
      <c r="T45" s="223">
        <v>36.837000000000003</v>
      </c>
      <c r="U45" s="224">
        <f t="shared" si="8"/>
        <v>38.282090333737194</v>
      </c>
      <c r="X45" s="450">
        <v>18.09</v>
      </c>
      <c r="Y45" s="456">
        <f t="shared" si="9"/>
        <v>2.9473750000000003E-2</v>
      </c>
      <c r="Z45" s="456">
        <f t="shared" si="15"/>
        <v>2.9912399916553811E-2</v>
      </c>
      <c r="AA45" s="454">
        <v>8.5</v>
      </c>
      <c r="AB45" s="447">
        <v>15.79</v>
      </c>
      <c r="AC45" s="449">
        <v>1</v>
      </c>
      <c r="AD45" s="457">
        <f t="shared" si="11"/>
        <v>0.1871215</v>
      </c>
      <c r="AE45" s="457">
        <f t="shared" si="12"/>
        <v>0.20577377766430449</v>
      </c>
      <c r="AF45" s="448">
        <f t="shared" si="16"/>
        <v>6.1647809689585151E-2</v>
      </c>
      <c r="AG45" s="502">
        <f t="shared" si="20"/>
        <v>190</v>
      </c>
      <c r="AH45" s="470">
        <f t="shared" si="13"/>
        <v>17.835744600709294</v>
      </c>
      <c r="AI45" s="471">
        <f t="shared" si="14"/>
        <v>15.777314497315443</v>
      </c>
    </row>
    <row r="46" spans="1:35">
      <c r="A46" s="10">
        <v>18.7</v>
      </c>
      <c r="B46" s="11">
        <f t="shared" si="17"/>
        <v>195</v>
      </c>
      <c r="C46" s="442">
        <f t="shared" si="0"/>
        <v>3.0249375000000005E-2</v>
      </c>
      <c r="D46" s="442">
        <f t="shared" si="1"/>
        <v>3.0711535596481987E-2</v>
      </c>
      <c r="E46" s="12">
        <v>9.7349999999999994</v>
      </c>
      <c r="F46" s="13">
        <f t="shared" si="2"/>
        <v>18.401023200968247</v>
      </c>
      <c r="G46" s="195"/>
      <c r="H46" s="10">
        <v>15.628</v>
      </c>
      <c r="I46" s="11">
        <f t="shared" si="18"/>
        <v>195</v>
      </c>
      <c r="J46" s="12">
        <v>1</v>
      </c>
      <c r="K46" s="442">
        <f t="shared" si="3"/>
        <v>0.19204574999999999</v>
      </c>
      <c r="L46" s="442">
        <f t="shared" si="4"/>
        <v>0.21172595215912215</v>
      </c>
      <c r="M46" s="442">
        <v>7.0639999999999994E-2</v>
      </c>
      <c r="N46" s="253">
        <f t="shared" si="5"/>
        <v>15.61304367873948</v>
      </c>
      <c r="O46" s="195"/>
      <c r="P46" s="221">
        <v>38.630000000000003</v>
      </c>
      <c r="Q46" s="222">
        <f t="shared" si="19"/>
        <v>195</v>
      </c>
      <c r="R46" s="496">
        <f t="shared" si="6"/>
        <v>9.647625E-3</v>
      </c>
      <c r="S46" s="496">
        <f t="shared" si="7"/>
        <v>9.6943133572024998E-3</v>
      </c>
      <c r="T46" s="223">
        <v>36.837000000000003</v>
      </c>
      <c r="U46" s="224">
        <f t="shared" si="8"/>
        <v>38.272890578860732</v>
      </c>
      <c r="X46" s="450">
        <v>18.09</v>
      </c>
      <c r="Y46" s="448">
        <f t="shared" si="9"/>
        <v>3.0249375000000005E-2</v>
      </c>
      <c r="Z46" s="448">
        <f t="shared" si="15"/>
        <v>3.0711535596481987E-2</v>
      </c>
      <c r="AA46" s="449">
        <v>8.5</v>
      </c>
      <c r="AB46" s="450">
        <v>15.79</v>
      </c>
      <c r="AC46" s="451">
        <v>1</v>
      </c>
      <c r="AD46" s="294">
        <f t="shared" si="11"/>
        <v>0.19204574999999999</v>
      </c>
      <c r="AE46" s="294">
        <f t="shared" si="12"/>
        <v>0.21172595215912215</v>
      </c>
      <c r="AF46" s="452">
        <f t="shared" si="16"/>
        <v>6.1647809689585151E-2</v>
      </c>
      <c r="AG46" s="502">
        <f t="shared" si="20"/>
        <v>195</v>
      </c>
      <c r="AH46" s="470">
        <f t="shared" si="13"/>
        <v>17.828951947429903</v>
      </c>
      <c r="AI46" s="471">
        <f t="shared" si="14"/>
        <v>15.776947558794948</v>
      </c>
    </row>
    <row r="47" spans="1:35">
      <c r="A47" s="10">
        <v>18.7</v>
      </c>
      <c r="B47" s="11">
        <f t="shared" si="17"/>
        <v>200</v>
      </c>
      <c r="C47" s="442">
        <f t="shared" si="0"/>
        <v>3.1025E-2</v>
      </c>
      <c r="D47" s="442">
        <f t="shared" si="1"/>
        <v>3.1511291346461689E-2</v>
      </c>
      <c r="E47" s="12">
        <v>9.7349999999999994</v>
      </c>
      <c r="F47" s="13">
        <f t="shared" si="2"/>
        <v>18.393237578742195</v>
      </c>
      <c r="G47" s="195"/>
      <c r="H47" s="10">
        <v>15.628</v>
      </c>
      <c r="I47" s="11">
        <f t="shared" si="18"/>
        <v>200</v>
      </c>
      <c r="J47" s="12">
        <v>1</v>
      </c>
      <c r="K47" s="442">
        <f t="shared" si="3"/>
        <v>0.19697000000000001</v>
      </c>
      <c r="L47" s="442">
        <f t="shared" si="4"/>
        <v>0.21770750893266655</v>
      </c>
      <c r="M47" s="442">
        <v>7.0639999999999994E-2</v>
      </c>
      <c r="N47" s="253">
        <f t="shared" si="5"/>
        <v>15.612621141568997</v>
      </c>
      <c r="O47" s="195"/>
      <c r="P47" s="221">
        <v>38.630000000000003</v>
      </c>
      <c r="Q47" s="222">
        <f t="shared" si="19"/>
        <v>200</v>
      </c>
      <c r="R47" s="496">
        <f t="shared" si="6"/>
        <v>9.8949999999999993E-3</v>
      </c>
      <c r="S47" s="496">
        <f t="shared" si="7"/>
        <v>9.944117384330875E-3</v>
      </c>
      <c r="T47" s="223">
        <v>36.837000000000003</v>
      </c>
      <c r="U47" s="224">
        <f t="shared" si="8"/>
        <v>38.263688547913404</v>
      </c>
      <c r="X47" s="450">
        <v>18.09</v>
      </c>
      <c r="Y47" s="452">
        <f t="shared" si="9"/>
        <v>3.1025E-2</v>
      </c>
      <c r="Z47" s="452">
        <f t="shared" si="15"/>
        <v>3.1511291346461689E-2</v>
      </c>
      <c r="AA47" s="451">
        <v>8.5</v>
      </c>
      <c r="AB47" s="453">
        <v>15.79</v>
      </c>
      <c r="AC47" s="454">
        <v>1</v>
      </c>
      <c r="AD47" s="455">
        <f t="shared" si="11"/>
        <v>0.19697000000000001</v>
      </c>
      <c r="AE47" s="455">
        <f t="shared" si="12"/>
        <v>0.21770750893266655</v>
      </c>
      <c r="AF47" s="456">
        <f t="shared" si="16"/>
        <v>6.1647809689585151E-2</v>
      </c>
      <c r="AG47" s="502">
        <f t="shared" si="20"/>
        <v>200</v>
      </c>
      <c r="AH47" s="470">
        <f t="shared" si="13"/>
        <v>17.822154023555075</v>
      </c>
      <c r="AI47" s="471">
        <f t="shared" si="14"/>
        <v>15.776578808921325</v>
      </c>
    </row>
    <row r="48" spans="1:35">
      <c r="A48" s="10">
        <v>18.7</v>
      </c>
      <c r="B48" s="11">
        <f t="shared" si="17"/>
        <v>205</v>
      </c>
      <c r="C48" s="442">
        <f t="shared" si="0"/>
        <v>3.1800625000000006E-2</v>
      </c>
      <c r="D48" s="442">
        <f t="shared" si="1"/>
        <v>3.2311667647621611E-2</v>
      </c>
      <c r="E48" s="12">
        <v>9.7349999999999994</v>
      </c>
      <c r="F48" s="13">
        <f t="shared" si="2"/>
        <v>18.385445915450404</v>
      </c>
      <c r="G48" s="195"/>
      <c r="H48" s="10">
        <v>15.628</v>
      </c>
      <c r="I48" s="11">
        <f t="shared" si="18"/>
        <v>205</v>
      </c>
      <c r="J48" s="12">
        <v>1</v>
      </c>
      <c r="K48" s="442">
        <f t="shared" si="3"/>
        <v>0.20189425</v>
      </c>
      <c r="L48" s="442">
        <f t="shared" si="4"/>
        <v>0.22371859302744346</v>
      </c>
      <c r="M48" s="442">
        <v>7.0639999999999994E-2</v>
      </c>
      <c r="N48" s="253">
        <f t="shared" si="5"/>
        <v>15.612196518588542</v>
      </c>
      <c r="O48" s="195"/>
      <c r="P48" s="221">
        <v>38.630000000000003</v>
      </c>
      <c r="Q48" s="222">
        <f t="shared" si="19"/>
        <v>205</v>
      </c>
      <c r="R48" s="496">
        <f t="shared" si="6"/>
        <v>1.0142375E-2</v>
      </c>
      <c r="S48" s="496">
        <f t="shared" si="7"/>
        <v>1.019398321437448E-2</v>
      </c>
      <c r="T48" s="223">
        <v>36.837000000000003</v>
      </c>
      <c r="U48" s="224">
        <f t="shared" si="8"/>
        <v>38.25448424033209</v>
      </c>
      <c r="X48" s="450">
        <v>18.09</v>
      </c>
      <c r="Y48" s="456">
        <f t="shared" si="9"/>
        <v>3.1800625000000006E-2</v>
      </c>
      <c r="Z48" s="456">
        <f t="shared" si="15"/>
        <v>3.2311667647621611E-2</v>
      </c>
      <c r="AA48" s="454">
        <v>8.5</v>
      </c>
      <c r="AB48" s="447">
        <v>15.79</v>
      </c>
      <c r="AC48" s="449">
        <v>1</v>
      </c>
      <c r="AD48" s="457">
        <f t="shared" si="11"/>
        <v>0.20189425</v>
      </c>
      <c r="AE48" s="457">
        <f t="shared" si="12"/>
        <v>0.22371859302744346</v>
      </c>
      <c r="AF48" s="448">
        <f t="shared" si="16"/>
        <v>6.1647809689585151E-2</v>
      </c>
      <c r="AG48" s="502">
        <f t="shared" si="20"/>
        <v>205</v>
      </c>
      <c r="AH48" s="470">
        <f t="shared" si="13"/>
        <v>17.815350824995217</v>
      </c>
      <c r="AI48" s="471">
        <f t="shared" si="14"/>
        <v>15.776208238753021</v>
      </c>
    </row>
    <row r="49" spans="1:35">
      <c r="A49" s="10">
        <v>18.7</v>
      </c>
      <c r="B49" s="11">
        <f t="shared" si="17"/>
        <v>210</v>
      </c>
      <c r="C49" s="442">
        <f t="shared" si="0"/>
        <v>3.2576250000000008E-2</v>
      </c>
      <c r="D49" s="442">
        <f t="shared" si="1"/>
        <v>3.3112664981463036E-2</v>
      </c>
      <c r="E49" s="12">
        <v>9.7349999999999994</v>
      </c>
      <c r="F49" s="13">
        <f t="shared" si="2"/>
        <v>18.377648206405457</v>
      </c>
      <c r="G49" s="195"/>
      <c r="H49" s="10">
        <v>15.628</v>
      </c>
      <c r="I49" s="11">
        <f t="shared" si="18"/>
        <v>210</v>
      </c>
      <c r="J49" s="12">
        <v>1</v>
      </c>
      <c r="K49" s="442">
        <f t="shared" si="3"/>
        <v>0.20681849999999999</v>
      </c>
      <c r="L49" s="442">
        <f t="shared" si="4"/>
        <v>0.22975935020194549</v>
      </c>
      <c r="M49" s="442">
        <v>7.0639999999999994E-2</v>
      </c>
      <c r="N49" s="253">
        <f t="shared" si="5"/>
        <v>15.611769799501735</v>
      </c>
      <c r="O49" s="195"/>
      <c r="P49" s="221">
        <v>38.630000000000003</v>
      </c>
      <c r="Q49" s="222">
        <f t="shared" si="19"/>
        <v>210</v>
      </c>
      <c r="R49" s="496">
        <f t="shared" si="6"/>
        <v>1.0389749999999998E-2</v>
      </c>
      <c r="S49" s="496">
        <f t="shared" si="7"/>
        <v>1.0443910862623529E-2</v>
      </c>
      <c r="T49" s="223">
        <v>36.837000000000003</v>
      </c>
      <c r="U49" s="224">
        <f t="shared" si="8"/>
        <v>38.245277655553537</v>
      </c>
      <c r="X49" s="450">
        <v>18.09</v>
      </c>
      <c r="Y49" s="448">
        <f t="shared" si="9"/>
        <v>3.2576250000000008E-2</v>
      </c>
      <c r="Z49" s="448">
        <f t="shared" si="15"/>
        <v>3.3112664981463036E-2</v>
      </c>
      <c r="AA49" s="449">
        <v>8.5</v>
      </c>
      <c r="AB49" s="450">
        <v>15.79</v>
      </c>
      <c r="AC49" s="451">
        <v>1</v>
      </c>
      <c r="AD49" s="294">
        <f t="shared" si="11"/>
        <v>0.20681849999999999</v>
      </c>
      <c r="AE49" s="294">
        <f t="shared" si="12"/>
        <v>0.22975935020194549</v>
      </c>
      <c r="AF49" s="452">
        <f t="shared" si="16"/>
        <v>6.1647809689585151E-2</v>
      </c>
      <c r="AG49" s="502">
        <f t="shared" si="20"/>
        <v>210</v>
      </c>
      <c r="AH49" s="470">
        <f t="shared" si="13"/>
        <v>17.808542347657564</v>
      </c>
      <c r="AI49" s="471">
        <f t="shared" si="14"/>
        <v>15.775835839304348</v>
      </c>
    </row>
    <row r="50" spans="1:35">
      <c r="A50" s="10">
        <v>18.7</v>
      </c>
      <c r="B50" s="11">
        <f t="shared" si="17"/>
        <v>215</v>
      </c>
      <c r="C50" s="442">
        <f t="shared" si="0"/>
        <v>3.3351875000000003E-2</v>
      </c>
      <c r="D50" s="442">
        <f t="shared" si="1"/>
        <v>3.3914283829861391E-2</v>
      </c>
      <c r="E50" s="12">
        <v>9.7349999999999994</v>
      </c>
      <c r="F50" s="13">
        <f t="shared" si="2"/>
        <v>18.3698444469163</v>
      </c>
      <c r="G50" s="195"/>
      <c r="H50" s="10">
        <v>15.628</v>
      </c>
      <c r="I50" s="11">
        <f t="shared" si="18"/>
        <v>215</v>
      </c>
      <c r="J50" s="12">
        <v>1</v>
      </c>
      <c r="K50" s="442">
        <f t="shared" si="3"/>
        <v>0.21174274999999998</v>
      </c>
      <c r="L50" s="442">
        <f t="shared" si="4"/>
        <v>0.23582992693418681</v>
      </c>
      <c r="M50" s="442">
        <v>7.0639999999999994E-2</v>
      </c>
      <c r="N50" s="253">
        <f t="shared" si="5"/>
        <v>15.611340973961369</v>
      </c>
      <c r="O50" s="195"/>
      <c r="P50" s="221">
        <v>38.630000000000003</v>
      </c>
      <c r="Q50" s="222">
        <f t="shared" si="19"/>
        <v>215</v>
      </c>
      <c r="R50" s="496">
        <f t="shared" si="6"/>
        <v>1.0637124999999999E-2</v>
      </c>
      <c r="S50" s="496">
        <f t="shared" si="7"/>
        <v>1.0693900344372453E-2</v>
      </c>
      <c r="T50" s="223">
        <v>36.837000000000003</v>
      </c>
      <c r="U50" s="224">
        <f t="shared" si="8"/>
        <v>38.236068793014354</v>
      </c>
      <c r="X50" s="450">
        <v>18.09</v>
      </c>
      <c r="Y50" s="452">
        <f t="shared" si="9"/>
        <v>3.3351875000000003E-2</v>
      </c>
      <c r="Z50" s="452">
        <f t="shared" si="15"/>
        <v>3.3914283829861391E-2</v>
      </c>
      <c r="AA50" s="451">
        <v>8.5</v>
      </c>
      <c r="AB50" s="453">
        <v>15.79</v>
      </c>
      <c r="AC50" s="454">
        <v>1</v>
      </c>
      <c r="AD50" s="455">
        <f t="shared" si="11"/>
        <v>0.21174274999999998</v>
      </c>
      <c r="AE50" s="455">
        <f t="shared" si="12"/>
        <v>0.23582992693418681</v>
      </c>
      <c r="AF50" s="456">
        <f t="shared" si="16"/>
        <v>6.1647809689585151E-2</v>
      </c>
      <c r="AG50" s="502">
        <f t="shared" si="20"/>
        <v>215</v>
      </c>
      <c r="AH50" s="470">
        <f t="shared" si="13"/>
        <v>17.801728587446178</v>
      </c>
      <c r="AI50" s="471">
        <f t="shared" si="14"/>
        <v>15.775461601545251</v>
      </c>
    </row>
    <row r="51" spans="1:35">
      <c r="A51" s="10">
        <v>18.7</v>
      </c>
      <c r="B51" s="11">
        <f t="shared" si="17"/>
        <v>220</v>
      </c>
      <c r="C51" s="442">
        <f t="shared" si="0"/>
        <v>3.4127500000000005E-2</v>
      </c>
      <c r="D51" s="442">
        <f t="shared" si="1"/>
        <v>3.4716524675066252E-2</v>
      </c>
      <c r="E51" s="12">
        <v>9.7349999999999994</v>
      </c>
      <c r="F51" s="13">
        <f t="shared" si="2"/>
        <v>18.362034632288228</v>
      </c>
      <c r="G51" s="195"/>
      <c r="H51" s="10">
        <v>15.628</v>
      </c>
      <c r="I51" s="11">
        <f t="shared" si="18"/>
        <v>220</v>
      </c>
      <c r="J51" s="12">
        <v>1</v>
      </c>
      <c r="K51" s="442">
        <f t="shared" si="3"/>
        <v>0.216667</v>
      </c>
      <c r="L51" s="442">
        <f t="shared" si="4"/>
        <v>0.24193047042525451</v>
      </c>
      <c r="M51" s="442">
        <v>7.0639999999999994E-2</v>
      </c>
      <c r="N51" s="253">
        <f t="shared" si="5"/>
        <v>15.61091003156916</v>
      </c>
      <c r="O51" s="195"/>
      <c r="P51" s="221">
        <v>38.630000000000003</v>
      </c>
      <c r="Q51" s="222">
        <f t="shared" si="19"/>
        <v>220</v>
      </c>
      <c r="R51" s="496">
        <f t="shared" si="6"/>
        <v>1.0884499999999998E-2</v>
      </c>
      <c r="S51" s="496">
        <f t="shared" si="7"/>
        <v>1.0943951674919017E-2</v>
      </c>
      <c r="T51" s="223">
        <v>36.837000000000003</v>
      </c>
      <c r="U51" s="224">
        <f t="shared" si="8"/>
        <v>38.226857652151011</v>
      </c>
      <c r="X51" s="450">
        <v>18.09</v>
      </c>
      <c r="Y51" s="456">
        <f t="shared" si="9"/>
        <v>3.4127500000000005E-2</v>
      </c>
      <c r="Z51" s="456">
        <f t="shared" si="15"/>
        <v>3.4716524675066252E-2</v>
      </c>
      <c r="AA51" s="454">
        <v>8.5</v>
      </c>
      <c r="AB51" s="447">
        <v>15.79</v>
      </c>
      <c r="AC51" s="449">
        <v>1</v>
      </c>
      <c r="AD51" s="457">
        <f t="shared" si="11"/>
        <v>0.216667</v>
      </c>
      <c r="AE51" s="457">
        <f t="shared" si="12"/>
        <v>0.24193047042525451</v>
      </c>
      <c r="AF51" s="448">
        <f t="shared" si="16"/>
        <v>6.1647809689585151E-2</v>
      </c>
      <c r="AG51" s="502">
        <f t="shared" si="20"/>
        <v>220</v>
      </c>
      <c r="AH51" s="470">
        <f t="shared" si="13"/>
        <v>17.794909540261937</v>
      </c>
      <c r="AI51" s="471">
        <f t="shared" si="14"/>
        <v>15.775085516401111</v>
      </c>
    </row>
    <row r="52" spans="1:35">
      <c r="A52" s="10">
        <v>18.7</v>
      </c>
      <c r="B52" s="11">
        <f t="shared" si="17"/>
        <v>225</v>
      </c>
      <c r="C52" s="442">
        <f t="shared" si="0"/>
        <v>3.4903125E-2</v>
      </c>
      <c r="D52" s="442">
        <f t="shared" si="1"/>
        <v>3.5519387999700447E-2</v>
      </c>
      <c r="E52" s="12">
        <v>9.7349999999999994</v>
      </c>
      <c r="F52" s="13">
        <f t="shared" si="2"/>
        <v>18.354218757822917</v>
      </c>
      <c r="G52" s="195"/>
      <c r="H52" s="10">
        <v>15.628</v>
      </c>
      <c r="I52" s="11">
        <f t="shared" si="18"/>
        <v>225</v>
      </c>
      <c r="J52" s="12">
        <v>1</v>
      </c>
      <c r="K52" s="442">
        <f t="shared" si="3"/>
        <v>0.22159124999999999</v>
      </c>
      <c r="L52" s="442">
        <f t="shared" si="4"/>
        <v>0.24806112860287843</v>
      </c>
      <c r="M52" s="442">
        <v>7.0639999999999994E-2</v>
      </c>
      <c r="N52" s="253">
        <f t="shared" si="5"/>
        <v>15.610476961875493</v>
      </c>
      <c r="O52" s="195"/>
      <c r="P52" s="221">
        <v>38.630000000000003</v>
      </c>
      <c r="Q52" s="222">
        <f t="shared" si="19"/>
        <v>225</v>
      </c>
      <c r="R52" s="496">
        <f t="shared" si="6"/>
        <v>1.1131874999999999E-2</v>
      </c>
      <c r="S52" s="496">
        <f t="shared" si="7"/>
        <v>1.1194064869564757E-2</v>
      </c>
      <c r="T52" s="223">
        <v>36.837000000000003</v>
      </c>
      <c r="U52" s="224">
        <f t="shared" si="8"/>
        <v>38.217644232399849</v>
      </c>
      <c r="X52" s="450">
        <v>18.09</v>
      </c>
      <c r="Y52" s="448">
        <f t="shared" si="9"/>
        <v>3.4903125E-2</v>
      </c>
      <c r="Z52" s="448">
        <f t="shared" si="15"/>
        <v>3.5519387999700447E-2</v>
      </c>
      <c r="AA52" s="449">
        <v>8.5</v>
      </c>
      <c r="AB52" s="450">
        <v>15.79</v>
      </c>
      <c r="AC52" s="451">
        <v>1</v>
      </c>
      <c r="AD52" s="294">
        <f t="shared" si="11"/>
        <v>0.22159124999999999</v>
      </c>
      <c r="AE52" s="294">
        <f t="shared" si="12"/>
        <v>0.24806112860287843</v>
      </c>
      <c r="AF52" s="452">
        <f t="shared" si="16"/>
        <v>6.1647809689585151E-2</v>
      </c>
      <c r="AG52" s="502">
        <f t="shared" si="20"/>
        <v>225</v>
      </c>
      <c r="AH52" s="470">
        <f t="shared" si="13"/>
        <v>17.788085202002545</v>
      </c>
      <c r="AI52" s="471">
        <f t="shared" si="14"/>
        <v>15.774707574752505</v>
      </c>
    </row>
    <row r="53" spans="1:35">
      <c r="A53" s="10">
        <v>18.7</v>
      </c>
      <c r="B53" s="11">
        <f t="shared" si="17"/>
        <v>230</v>
      </c>
      <c r="C53" s="442">
        <f t="shared" si="0"/>
        <v>3.5678750000000002E-2</v>
      </c>
      <c r="D53" s="442">
        <f t="shared" si="1"/>
        <v>3.6322874286762508E-2</v>
      </c>
      <c r="E53" s="12">
        <v>9.7349999999999994</v>
      </c>
      <c r="F53" s="13">
        <f t="shared" si="2"/>
        <v>18.346396818818366</v>
      </c>
      <c r="G53" s="195"/>
      <c r="H53" s="10">
        <v>15.628</v>
      </c>
      <c r="I53" s="11">
        <f t="shared" si="18"/>
        <v>230</v>
      </c>
      <c r="J53" s="12">
        <v>1</v>
      </c>
      <c r="K53" s="442">
        <f t="shared" si="3"/>
        <v>0.22651550000000001</v>
      </c>
      <c r="L53" s="442">
        <f t="shared" si="4"/>
        <v>0.25422205012501786</v>
      </c>
      <c r="M53" s="442">
        <v>7.0639999999999994E-2</v>
      </c>
      <c r="N53" s="253">
        <f t="shared" si="5"/>
        <v>15.61004175437917</v>
      </c>
      <c r="O53" s="195"/>
      <c r="P53" s="221">
        <v>38.630000000000003</v>
      </c>
      <c r="Q53" s="222">
        <f t="shared" si="19"/>
        <v>230</v>
      </c>
      <c r="R53" s="496">
        <f t="shared" si="6"/>
        <v>1.1379249999999999E-2</v>
      </c>
      <c r="S53" s="496">
        <f t="shared" si="7"/>
        <v>1.1444239943615653E-2</v>
      </c>
      <c r="T53" s="223">
        <v>36.837000000000003</v>
      </c>
      <c r="U53" s="224">
        <f t="shared" si="8"/>
        <v>38.208428533197029</v>
      </c>
      <c r="X53" s="450">
        <v>18.09</v>
      </c>
      <c r="Y53" s="452">
        <f t="shared" si="9"/>
        <v>3.5678750000000002E-2</v>
      </c>
      <c r="Z53" s="452">
        <f t="shared" si="15"/>
        <v>3.6322874286762508E-2</v>
      </c>
      <c r="AA53" s="451">
        <v>8.5</v>
      </c>
      <c r="AB53" s="453">
        <v>15.79</v>
      </c>
      <c r="AC53" s="454">
        <v>1</v>
      </c>
      <c r="AD53" s="455">
        <f t="shared" si="11"/>
        <v>0.22651550000000001</v>
      </c>
      <c r="AE53" s="455">
        <f t="shared" si="12"/>
        <v>0.25422205012501786</v>
      </c>
      <c r="AF53" s="456">
        <f t="shared" si="16"/>
        <v>6.1647809689585151E-2</v>
      </c>
      <c r="AG53" s="502">
        <f t="shared" si="20"/>
        <v>230</v>
      </c>
      <c r="AH53" s="470">
        <f t="shared" si="13"/>
        <v>17.781255568562518</v>
      </c>
      <c r="AI53" s="471">
        <f t="shared" si="14"/>
        <v>15.774327767434995</v>
      </c>
    </row>
    <row r="54" spans="1:35">
      <c r="A54" s="10">
        <v>18.7</v>
      </c>
      <c r="B54" s="11">
        <f t="shared" si="17"/>
        <v>235</v>
      </c>
      <c r="C54" s="442">
        <f t="shared" si="0"/>
        <v>3.6454375000000004E-2</v>
      </c>
      <c r="D54" s="442">
        <f t="shared" si="1"/>
        <v>3.7126984019624665E-2</v>
      </c>
      <c r="E54" s="12">
        <v>9.7349999999999994</v>
      </c>
      <c r="F54" s="13">
        <f t="shared" si="2"/>
        <v>18.338568810568955</v>
      </c>
      <c r="G54" s="195"/>
      <c r="H54" s="10">
        <v>15.628</v>
      </c>
      <c r="I54" s="11">
        <f t="shared" si="18"/>
        <v>235</v>
      </c>
      <c r="J54" s="12">
        <v>1</v>
      </c>
      <c r="K54" s="442">
        <f t="shared" si="3"/>
        <v>0.23143974999999997</v>
      </c>
      <c r="L54" s="442">
        <f t="shared" si="4"/>
        <v>0.26041338438346662</v>
      </c>
      <c r="M54" s="442">
        <v>7.0639999999999994E-2</v>
      </c>
      <c r="N54" s="253">
        <f t="shared" si="5"/>
        <v>15.609604398527152</v>
      </c>
      <c r="O54" s="195"/>
      <c r="P54" s="221">
        <v>38.630000000000003</v>
      </c>
      <c r="Q54" s="222">
        <f t="shared" si="19"/>
        <v>235</v>
      </c>
      <c r="R54" s="496">
        <f t="shared" si="6"/>
        <v>1.1626624999999998E-2</v>
      </c>
      <c r="S54" s="496">
        <f t="shared" si="7"/>
        <v>1.1694476912380791E-2</v>
      </c>
      <c r="T54" s="223">
        <v>36.837000000000003</v>
      </c>
      <c r="U54" s="224">
        <f t="shared" si="8"/>
        <v>38.199210553978631</v>
      </c>
      <c r="X54" s="450">
        <v>18.09</v>
      </c>
      <c r="Y54" s="456">
        <f t="shared" si="9"/>
        <v>3.6454375000000004E-2</v>
      </c>
      <c r="Z54" s="456">
        <f t="shared" si="15"/>
        <v>3.7126984019624665E-2</v>
      </c>
      <c r="AA54" s="454">
        <v>8.5</v>
      </c>
      <c r="AB54" s="447">
        <v>15.79</v>
      </c>
      <c r="AC54" s="449">
        <v>1</v>
      </c>
      <c r="AD54" s="457">
        <f t="shared" si="11"/>
        <v>0.23143974999999997</v>
      </c>
      <c r="AE54" s="457">
        <f t="shared" si="12"/>
        <v>0.26041338438346662</v>
      </c>
      <c r="AF54" s="448">
        <f t="shared" si="16"/>
        <v>6.1647809689585151E-2</v>
      </c>
      <c r="AG54" s="502">
        <f t="shared" si="20"/>
        <v>235</v>
      </c>
      <c r="AH54" s="470">
        <f t="shared" si="13"/>
        <v>17.774420635833192</v>
      </c>
      <c r="AI54" s="471">
        <f t="shared" si="14"/>
        <v>15.773946085238906</v>
      </c>
    </row>
    <row r="55" spans="1:35">
      <c r="A55" s="10">
        <v>18.7</v>
      </c>
      <c r="B55" s="11">
        <f t="shared" si="17"/>
        <v>240</v>
      </c>
      <c r="C55" s="442">
        <f t="shared" si="0"/>
        <v>3.7230000000000006E-2</v>
      </c>
      <c r="D55" s="442">
        <f t="shared" si="1"/>
        <v>3.7931717682034627E-2</v>
      </c>
      <c r="E55" s="12">
        <v>9.7349999999999994</v>
      </c>
      <c r="F55" s="13">
        <f t="shared" si="2"/>
        <v>18.330734728365393</v>
      </c>
      <c r="G55" s="195"/>
      <c r="H55" s="10">
        <v>15.628</v>
      </c>
      <c r="I55" s="11">
        <f t="shared" si="18"/>
        <v>240</v>
      </c>
      <c r="J55" s="12">
        <v>1</v>
      </c>
      <c r="K55" s="442">
        <f t="shared" si="3"/>
        <v>0.23636399999999999</v>
      </c>
      <c r="L55" s="442">
        <f t="shared" si="4"/>
        <v>0.26663528150747484</v>
      </c>
      <c r="M55" s="442">
        <v>7.0639999999999994E-2</v>
      </c>
      <c r="N55" s="253">
        <f t="shared" si="5"/>
        <v>15.609164883714312</v>
      </c>
      <c r="O55" s="195"/>
      <c r="P55" s="221">
        <v>38.630000000000003</v>
      </c>
      <c r="Q55" s="222">
        <f t="shared" si="19"/>
        <v>240</v>
      </c>
      <c r="R55" s="496">
        <f t="shared" si="6"/>
        <v>1.1873999999999999E-2</v>
      </c>
      <c r="S55" s="496">
        <f t="shared" si="7"/>
        <v>1.1944775791173035E-2</v>
      </c>
      <c r="T55" s="223">
        <v>36.837000000000003</v>
      </c>
      <c r="U55" s="224">
        <f t="shared" si="8"/>
        <v>38.189990294180561</v>
      </c>
      <c r="X55" s="450">
        <v>18.09</v>
      </c>
      <c r="Y55" s="448">
        <f t="shared" si="9"/>
        <v>3.7230000000000006E-2</v>
      </c>
      <c r="Z55" s="448">
        <f t="shared" si="15"/>
        <v>3.7931717682034627E-2</v>
      </c>
      <c r="AA55" s="449">
        <v>8.5</v>
      </c>
      <c r="AB55" s="450">
        <v>15.79</v>
      </c>
      <c r="AC55" s="451">
        <v>1</v>
      </c>
      <c r="AD55" s="294">
        <f t="shared" si="11"/>
        <v>0.23636399999999999</v>
      </c>
      <c r="AE55" s="294">
        <f t="shared" si="12"/>
        <v>0.26663528150747484</v>
      </c>
      <c r="AF55" s="452">
        <f t="shared" si="16"/>
        <v>6.1647809689585151E-2</v>
      </c>
      <c r="AG55" s="502">
        <f t="shared" si="20"/>
        <v>240</v>
      </c>
      <c r="AH55" s="470">
        <f t="shared" si="13"/>
        <v>17.767580399702705</v>
      </c>
      <c r="AI55" s="471">
        <f t="shared" si="14"/>
        <v>15.773562518909097</v>
      </c>
    </row>
    <row r="56" spans="1:35">
      <c r="A56" s="10">
        <v>18.7</v>
      </c>
      <c r="B56" s="11">
        <f t="shared" si="17"/>
        <v>245</v>
      </c>
      <c r="C56" s="442">
        <f t="shared" si="0"/>
        <v>3.8005625000000008E-2</v>
      </c>
      <c r="D56" s="442">
        <f t="shared" si="1"/>
        <v>3.8737075758115802E-2</v>
      </c>
      <c r="E56" s="12">
        <v>9.7349999999999994</v>
      </c>
      <c r="F56" s="13">
        <f t="shared" si="2"/>
        <v>18.322894567494743</v>
      </c>
      <c r="G56" s="195"/>
      <c r="H56" s="10">
        <v>15.628</v>
      </c>
      <c r="I56" s="11">
        <f t="shared" si="18"/>
        <v>245</v>
      </c>
      <c r="J56" s="12">
        <v>1</v>
      </c>
      <c r="K56" s="442">
        <f t="shared" si="3"/>
        <v>0.24128825000000001</v>
      </c>
      <c r="L56" s="442">
        <f t="shared" si="4"/>
        <v>0.27288789236739031</v>
      </c>
      <c r="M56" s="442">
        <v>7.0639999999999994E-2</v>
      </c>
      <c r="N56" s="253">
        <f t="shared" si="5"/>
        <v>15.608723199283167</v>
      </c>
      <c r="O56" s="195"/>
      <c r="P56" s="221">
        <v>38.630000000000003</v>
      </c>
      <c r="Q56" s="222">
        <f t="shared" si="19"/>
        <v>245</v>
      </c>
      <c r="R56" s="496">
        <f t="shared" si="6"/>
        <v>1.2121374999999998E-2</v>
      </c>
      <c r="S56" s="496">
        <f t="shared" si="7"/>
        <v>1.2195136595309686E-2</v>
      </c>
      <c r="T56" s="223">
        <v>36.837000000000003</v>
      </c>
      <c r="U56" s="224">
        <f t="shared" si="8"/>
        <v>38.180767753238577</v>
      </c>
      <c r="X56" s="450">
        <v>18.09</v>
      </c>
      <c r="Y56" s="452">
        <f t="shared" si="9"/>
        <v>3.8005625000000008E-2</v>
      </c>
      <c r="Z56" s="452">
        <f t="shared" si="15"/>
        <v>3.8737075758115802E-2</v>
      </c>
      <c r="AA56" s="451">
        <v>8.5</v>
      </c>
      <c r="AB56" s="453">
        <v>15.79</v>
      </c>
      <c r="AC56" s="454">
        <v>1</v>
      </c>
      <c r="AD56" s="455">
        <f t="shared" si="11"/>
        <v>0.24128825000000001</v>
      </c>
      <c r="AE56" s="455">
        <f t="shared" si="12"/>
        <v>0.27288789236739031</v>
      </c>
      <c r="AF56" s="456">
        <f t="shared" si="16"/>
        <v>6.1647809689585151E-2</v>
      </c>
      <c r="AG56" s="502">
        <f t="shared" si="20"/>
        <v>245</v>
      </c>
      <c r="AH56" s="470">
        <f t="shared" si="13"/>
        <v>17.760734856056015</v>
      </c>
      <c r="AI56" s="471">
        <f t="shared" si="14"/>
        <v>15.773177059144743</v>
      </c>
    </row>
    <row r="57" spans="1:35">
      <c r="A57" s="10">
        <v>18.7</v>
      </c>
      <c r="B57" s="11">
        <f t="shared" si="17"/>
        <v>250</v>
      </c>
      <c r="C57" s="442">
        <f t="shared" si="0"/>
        <v>3.8781250000000003E-2</v>
      </c>
      <c r="D57" s="442">
        <f t="shared" si="1"/>
        <v>3.9543058732366632E-2</v>
      </c>
      <c r="E57" s="12">
        <v>9.7349999999999994</v>
      </c>
      <c r="F57" s="13">
        <f t="shared" si="2"/>
        <v>18.315048323240411</v>
      </c>
      <c r="G57" s="195"/>
      <c r="H57" s="10">
        <v>15.628</v>
      </c>
      <c r="I57" s="11">
        <f t="shared" si="18"/>
        <v>250</v>
      </c>
      <c r="J57" s="12">
        <v>1</v>
      </c>
      <c r="K57" s="442">
        <f t="shared" si="3"/>
        <v>0.2462125</v>
      </c>
      <c r="L57" s="442">
        <f t="shared" si="4"/>
        <v>0.2791713685783157</v>
      </c>
      <c r="M57" s="442">
        <v>7.0639999999999994E-2</v>
      </c>
      <c r="N57" s="253">
        <f t="shared" si="5"/>
        <v>15.608279334523628</v>
      </c>
      <c r="O57" s="195"/>
      <c r="P57" s="221">
        <v>38.630000000000003</v>
      </c>
      <c r="Q57" s="222">
        <f t="shared" si="19"/>
        <v>250</v>
      </c>
      <c r="R57" s="496">
        <f t="shared" si="6"/>
        <v>1.236875E-2</v>
      </c>
      <c r="S57" s="496">
        <f t="shared" si="7"/>
        <v>1.2445559340111156E-2</v>
      </c>
      <c r="T57" s="223">
        <v>36.837000000000003</v>
      </c>
      <c r="U57" s="224">
        <f t="shared" si="8"/>
        <v>38.17154293058833</v>
      </c>
      <c r="X57" s="450">
        <v>18.09</v>
      </c>
      <c r="Y57" s="456">
        <f t="shared" si="9"/>
        <v>3.8781250000000003E-2</v>
      </c>
      <c r="Z57" s="456">
        <f t="shared" si="15"/>
        <v>3.9543058732366632E-2</v>
      </c>
      <c r="AA57" s="454">
        <v>8.5</v>
      </c>
      <c r="AB57" s="447">
        <v>15.79</v>
      </c>
      <c r="AC57" s="449">
        <v>1</v>
      </c>
      <c r="AD57" s="457">
        <f t="shared" si="11"/>
        <v>0.2462125</v>
      </c>
      <c r="AE57" s="457">
        <f t="shared" si="12"/>
        <v>0.2791713685783157</v>
      </c>
      <c r="AF57" s="448">
        <f t="shared" si="16"/>
        <v>6.1647809689585151E-2</v>
      </c>
      <c r="AG57" s="502">
        <f t="shared" si="20"/>
        <v>250</v>
      </c>
      <c r="AH57" s="470">
        <f t="shared" si="13"/>
        <v>17.753884000774882</v>
      </c>
      <c r="AI57" s="471">
        <f t="shared" si="14"/>
        <v>15.772789696599101</v>
      </c>
    </row>
    <row r="58" spans="1:35">
      <c r="A58" s="10">
        <v>18.7</v>
      </c>
      <c r="B58" s="11">
        <f t="shared" si="17"/>
        <v>255</v>
      </c>
      <c r="C58" s="442">
        <f t="shared" si="0"/>
        <v>3.9556875000000005E-2</v>
      </c>
      <c r="D58" s="442">
        <f t="shared" si="1"/>
        <v>4.0349667089661923E-2</v>
      </c>
      <c r="E58" s="12">
        <v>9.7349999999999994</v>
      </c>
      <c r="F58" s="13">
        <f t="shared" si="2"/>
        <v>18.307195990882139</v>
      </c>
      <c r="G58" s="195"/>
      <c r="H58" s="10">
        <v>15.628</v>
      </c>
      <c r="I58" s="11">
        <f t="shared" si="18"/>
        <v>255</v>
      </c>
      <c r="J58" s="12">
        <v>1</v>
      </c>
      <c r="K58" s="442">
        <f t="shared" si="3"/>
        <v>0.25113674999999996</v>
      </c>
      <c r="L58" s="442">
        <f t="shared" si="4"/>
        <v>0.28548586250378616</v>
      </c>
      <c r="M58" s="442">
        <v>7.0639999999999994E-2</v>
      </c>
      <c r="N58" s="253">
        <f t="shared" si="5"/>
        <v>15.607833278672732</v>
      </c>
      <c r="O58" s="195"/>
      <c r="P58" s="221">
        <v>38.630000000000003</v>
      </c>
      <c r="Q58" s="222">
        <f t="shared" si="19"/>
        <v>255</v>
      </c>
      <c r="R58" s="496">
        <f t="shared" si="6"/>
        <v>1.2616124999999999E-2</v>
      </c>
      <c r="S58" s="496">
        <f t="shared" si="7"/>
        <v>1.2696044040901855E-2</v>
      </c>
      <c r="T58" s="223">
        <v>36.837000000000003</v>
      </c>
      <c r="U58" s="224">
        <f t="shared" si="8"/>
        <v>38.162315825665303</v>
      </c>
      <c r="X58" s="450">
        <v>18.09</v>
      </c>
      <c r="Y58" s="448">
        <f t="shared" si="9"/>
        <v>3.9556875000000005E-2</v>
      </c>
      <c r="Z58" s="448">
        <f t="shared" si="15"/>
        <v>4.0349667089661923E-2</v>
      </c>
      <c r="AA58" s="449">
        <v>8.5</v>
      </c>
      <c r="AB58" s="450">
        <v>15.79</v>
      </c>
      <c r="AC58" s="451">
        <v>1</v>
      </c>
      <c r="AD58" s="294">
        <f t="shared" si="11"/>
        <v>0.25113674999999996</v>
      </c>
      <c r="AE58" s="294">
        <f t="shared" si="12"/>
        <v>0.28548586250378616</v>
      </c>
      <c r="AF58" s="452">
        <f t="shared" si="16"/>
        <v>6.1647809689585151E-2</v>
      </c>
      <c r="AG58" s="502">
        <f t="shared" si="20"/>
        <v>255</v>
      </c>
      <c r="AH58" s="470">
        <f t="shared" si="13"/>
        <v>17.747027829737874</v>
      </c>
      <c r="AI58" s="471">
        <f t="shared" si="14"/>
        <v>15.772400421879299</v>
      </c>
    </row>
    <row r="59" spans="1:35">
      <c r="A59" s="10">
        <v>18.7</v>
      </c>
      <c r="B59" s="11">
        <f t="shared" si="17"/>
        <v>260</v>
      </c>
      <c r="C59" s="442">
        <f t="shared" si="0"/>
        <v>4.0332500000000007E-2</v>
      </c>
      <c r="D59" s="442">
        <f t="shared" si="1"/>
        <v>4.1156901315252403E-2</v>
      </c>
      <c r="E59" s="12">
        <v>9.7349999999999994</v>
      </c>
      <c r="F59" s="13">
        <f t="shared" si="2"/>
        <v>18.299337565696018</v>
      </c>
      <c r="G59" s="195"/>
      <c r="H59" s="10">
        <v>15.628</v>
      </c>
      <c r="I59" s="11">
        <f t="shared" si="18"/>
        <v>260</v>
      </c>
      <c r="J59" s="12">
        <v>1</v>
      </c>
      <c r="K59" s="442">
        <f t="shared" si="3"/>
        <v>0.25606099999999998</v>
      </c>
      <c r="L59" s="442">
        <f t="shared" si="4"/>
        <v>0.29183152725946315</v>
      </c>
      <c r="M59" s="442">
        <v>7.0639999999999994E-2</v>
      </c>
      <c r="N59" s="253">
        <f t="shared" si="5"/>
        <v>15.607385020914391</v>
      </c>
      <c r="O59" s="195"/>
      <c r="P59" s="221">
        <v>38.630000000000003</v>
      </c>
      <c r="Q59" s="222">
        <f t="shared" si="19"/>
        <v>260</v>
      </c>
      <c r="R59" s="496">
        <f t="shared" si="6"/>
        <v>1.28635E-2</v>
      </c>
      <c r="S59" s="496">
        <f t="shared" si="7"/>
        <v>1.2946590713010409E-2</v>
      </c>
      <c r="T59" s="223">
        <v>36.837000000000003</v>
      </c>
      <c r="U59" s="224">
        <f t="shared" si="8"/>
        <v>38.15308643790484</v>
      </c>
      <c r="X59" s="450">
        <v>18.09</v>
      </c>
      <c r="Y59" s="452">
        <f t="shared" si="9"/>
        <v>4.0332500000000007E-2</v>
      </c>
      <c r="Z59" s="452">
        <f t="shared" si="15"/>
        <v>4.1156901315252403E-2</v>
      </c>
      <c r="AA59" s="451">
        <v>8.5</v>
      </c>
      <c r="AB59" s="453">
        <v>15.79</v>
      </c>
      <c r="AC59" s="454">
        <v>1</v>
      </c>
      <c r="AD59" s="455">
        <f t="shared" si="11"/>
        <v>0.25606099999999998</v>
      </c>
      <c r="AE59" s="455">
        <f t="shared" si="12"/>
        <v>0.29183152725946315</v>
      </c>
      <c r="AF59" s="456">
        <f t="shared" si="16"/>
        <v>6.1647809689585151E-2</v>
      </c>
      <c r="AG59" s="502">
        <f t="shared" si="20"/>
        <v>260</v>
      </c>
      <c r="AH59" s="470">
        <f t="shared" si="13"/>
        <v>17.740166338820355</v>
      </c>
      <c r="AI59" s="471">
        <f t="shared" si="14"/>
        <v>15.772009225546087</v>
      </c>
    </row>
    <row r="60" spans="1:35">
      <c r="A60" s="10">
        <v>18.7</v>
      </c>
      <c r="B60" s="11">
        <f t="shared" si="17"/>
        <v>265</v>
      </c>
      <c r="C60" s="442">
        <f t="shared" si="0"/>
        <v>4.1108125000000002E-2</v>
      </c>
      <c r="D60" s="442">
        <f t="shared" si="1"/>
        <v>4.1964761894765834E-2</v>
      </c>
      <c r="E60" s="12">
        <v>9.7349999999999994</v>
      </c>
      <c r="F60" s="13">
        <f t="shared" si="2"/>
        <v>18.291473042954454</v>
      </c>
      <c r="G60" s="195"/>
      <c r="H60" s="10">
        <v>15.628</v>
      </c>
      <c r="I60" s="11">
        <f t="shared" si="18"/>
        <v>265</v>
      </c>
      <c r="J60" s="12">
        <v>1</v>
      </c>
      <c r="K60" s="442">
        <f t="shared" si="3"/>
        <v>0.26098525</v>
      </c>
      <c r="L60" s="442">
        <f t="shared" si="4"/>
        <v>0.29820851671684689</v>
      </c>
      <c r="M60" s="442">
        <v>7.0639999999999994E-2</v>
      </c>
      <c r="N60" s="253">
        <f t="shared" si="5"/>
        <v>15.606934550379123</v>
      </c>
      <c r="O60" s="195"/>
      <c r="P60" s="221">
        <v>38.630000000000003</v>
      </c>
      <c r="Q60" s="222">
        <f t="shared" si="19"/>
        <v>265</v>
      </c>
      <c r="R60" s="496">
        <f t="shared" si="6"/>
        <v>1.3110874999999999E-2</v>
      </c>
      <c r="S60" s="496">
        <f t="shared" si="7"/>
        <v>1.3197199371768553E-2</v>
      </c>
      <c r="T60" s="223">
        <v>36.837000000000003</v>
      </c>
      <c r="U60" s="224">
        <f t="shared" si="8"/>
        <v>38.143854766742166</v>
      </c>
      <c r="X60" s="450">
        <v>18.09</v>
      </c>
      <c r="Y60" s="456">
        <f t="shared" si="9"/>
        <v>4.1108125000000002E-2</v>
      </c>
      <c r="Z60" s="456">
        <f t="shared" si="15"/>
        <v>4.1964761894765834E-2</v>
      </c>
      <c r="AA60" s="454">
        <v>8.5</v>
      </c>
      <c r="AB60" s="447">
        <v>15.79</v>
      </c>
      <c r="AC60" s="449">
        <v>1</v>
      </c>
      <c r="AD60" s="457">
        <f t="shared" si="11"/>
        <v>0.26098525</v>
      </c>
      <c r="AE60" s="457">
        <f t="shared" si="12"/>
        <v>0.29820851671684689</v>
      </c>
      <c r="AF60" s="448">
        <f t="shared" si="16"/>
        <v>6.1647809689585151E-2</v>
      </c>
      <c r="AG60" s="502">
        <f t="shared" si="20"/>
        <v>265</v>
      </c>
      <c r="AH60" s="470">
        <f t="shared" si="13"/>
        <v>17.733299523894491</v>
      </c>
      <c r="AI60" s="471">
        <f t="shared" si="14"/>
        <v>15.771616098113626</v>
      </c>
    </row>
    <row r="61" spans="1:35">
      <c r="A61" s="10">
        <v>18.7</v>
      </c>
      <c r="B61" s="11">
        <f t="shared" si="17"/>
        <v>270</v>
      </c>
      <c r="C61" s="442">
        <f t="shared" si="0"/>
        <v>4.1883750000000004E-2</v>
      </c>
      <c r="D61" s="442">
        <f t="shared" si="1"/>
        <v>4.2773249314205897E-2</v>
      </c>
      <c r="E61" s="12">
        <v>9.7349999999999994</v>
      </c>
      <c r="F61" s="13">
        <f t="shared" si="2"/>
        <v>18.283602417926204</v>
      </c>
      <c r="G61" s="195"/>
      <c r="H61" s="10">
        <v>15.628</v>
      </c>
      <c r="I61" s="11">
        <f t="shared" si="18"/>
        <v>270</v>
      </c>
      <c r="J61" s="12">
        <v>1</v>
      </c>
      <c r="K61" s="442">
        <f t="shared" si="3"/>
        <v>0.26590950000000002</v>
      </c>
      <c r="L61" s="442">
        <f t="shared" si="4"/>
        <v>0.30461698550700866</v>
      </c>
      <c r="M61" s="442">
        <v>7.0639999999999994E-2</v>
      </c>
      <c r="N61" s="253">
        <f t="shared" si="5"/>
        <v>15.606481856143786</v>
      </c>
      <c r="O61" s="195"/>
      <c r="P61" s="221">
        <v>38.630000000000003</v>
      </c>
      <c r="Q61" s="222">
        <f t="shared" si="19"/>
        <v>270</v>
      </c>
      <c r="R61" s="496">
        <f t="shared" si="6"/>
        <v>1.3358249999999999E-2</v>
      </c>
      <c r="S61" s="496">
        <f t="shared" si="7"/>
        <v>1.3447870032512244E-2</v>
      </c>
      <c r="T61" s="223">
        <v>36.837000000000003</v>
      </c>
      <c r="U61" s="224">
        <f t="shared" si="8"/>
        <v>38.134620811612351</v>
      </c>
      <c r="X61" s="450">
        <v>18.09</v>
      </c>
      <c r="Y61" s="448">
        <f t="shared" si="9"/>
        <v>4.1883750000000004E-2</v>
      </c>
      <c r="Z61" s="448">
        <f t="shared" si="15"/>
        <v>4.2773249314205897E-2</v>
      </c>
      <c r="AA61" s="449">
        <v>8.5</v>
      </c>
      <c r="AB61" s="450">
        <v>15.79</v>
      </c>
      <c r="AC61" s="451">
        <v>1</v>
      </c>
      <c r="AD61" s="294">
        <f t="shared" si="11"/>
        <v>0.26590950000000002</v>
      </c>
      <c r="AE61" s="294">
        <f t="shared" si="12"/>
        <v>0.30461698550700866</v>
      </c>
      <c r="AF61" s="452">
        <f t="shared" si="16"/>
        <v>6.1647809689585151E-2</v>
      </c>
      <c r="AG61" s="502">
        <f t="shared" si="20"/>
        <v>270</v>
      </c>
      <c r="AH61" s="470">
        <f t="shared" si="13"/>
        <v>17.72642738082925</v>
      </c>
      <c r="AI61" s="471">
        <f t="shared" si="14"/>
        <v>15.771221030049247</v>
      </c>
    </row>
    <row r="62" spans="1:35">
      <c r="A62" s="10">
        <v>18.7</v>
      </c>
      <c r="B62" s="11">
        <f t="shared" si="17"/>
        <v>275</v>
      </c>
      <c r="C62" s="442">
        <f t="shared" si="0"/>
        <v>4.2659375000000006E-2</v>
      </c>
      <c r="D62" s="442">
        <f t="shared" si="1"/>
        <v>4.3582364059954415E-2</v>
      </c>
      <c r="E62" s="12">
        <v>9.7349999999999994</v>
      </c>
      <c r="F62" s="13">
        <f t="shared" si="2"/>
        <v>18.275725685876342</v>
      </c>
      <c r="G62" s="195"/>
      <c r="H62" s="10">
        <v>15.628</v>
      </c>
      <c r="I62" s="11">
        <f t="shared" si="18"/>
        <v>275</v>
      </c>
      <c r="J62" s="12">
        <v>1</v>
      </c>
      <c r="K62" s="442">
        <f t="shared" si="3"/>
        <v>0.27083374999999998</v>
      </c>
      <c r="L62" s="442">
        <f t="shared" si="4"/>
        <v>0.31105708902433915</v>
      </c>
      <c r="M62" s="442">
        <v>7.0639999999999994E-2</v>
      </c>
      <c r="N62" s="253">
        <f t="shared" si="5"/>
        <v>15.606026927231321</v>
      </c>
      <c r="O62" s="195"/>
      <c r="P62" s="221">
        <v>38.630000000000003</v>
      </c>
      <c r="Q62" s="222">
        <f t="shared" si="19"/>
        <v>275</v>
      </c>
      <c r="R62" s="496">
        <f t="shared" si="6"/>
        <v>1.3605625E-2</v>
      </c>
      <c r="S62" s="496">
        <f t="shared" si="7"/>
        <v>1.3698602710580987E-2</v>
      </c>
      <c r="T62" s="223">
        <v>36.837000000000003</v>
      </c>
      <c r="U62" s="224">
        <f t="shared" si="8"/>
        <v>38.125384571950327</v>
      </c>
      <c r="X62" s="450">
        <v>18.09</v>
      </c>
      <c r="Y62" s="452">
        <f t="shared" si="9"/>
        <v>4.2659375000000006E-2</v>
      </c>
      <c r="Z62" s="452">
        <f t="shared" si="15"/>
        <v>4.3582364059954415E-2</v>
      </c>
      <c r="AA62" s="451">
        <v>8.5</v>
      </c>
      <c r="AB62" s="453">
        <v>15.79</v>
      </c>
      <c r="AC62" s="454">
        <v>1</v>
      </c>
      <c r="AD62" s="455">
        <f t="shared" si="11"/>
        <v>0.27083374999999998</v>
      </c>
      <c r="AE62" s="455">
        <f t="shared" si="12"/>
        <v>0.31105708902433915</v>
      </c>
      <c r="AF62" s="456">
        <f t="shared" si="16"/>
        <v>6.1647809689585151E-2</v>
      </c>
      <c r="AG62" s="502">
        <f t="shared" si="20"/>
        <v>275</v>
      </c>
      <c r="AH62" s="470">
        <f t="shared" si="13"/>
        <v>17.719549905490389</v>
      </c>
      <c r="AI62" s="471">
        <f t="shared" si="14"/>
        <v>15.770824011773231</v>
      </c>
    </row>
    <row r="63" spans="1:35">
      <c r="A63" s="10">
        <v>18.7</v>
      </c>
      <c r="B63" s="11">
        <f t="shared" si="17"/>
        <v>280</v>
      </c>
      <c r="C63" s="442">
        <f t="shared" si="0"/>
        <v>4.3435000000000001E-2</v>
      </c>
      <c r="D63" s="442">
        <f t="shared" si="1"/>
        <v>4.43921066187698E-2</v>
      </c>
      <c r="E63" s="12">
        <v>9.7349999999999994</v>
      </c>
      <c r="F63" s="13">
        <f t="shared" si="2"/>
        <v>18.267842842066276</v>
      </c>
      <c r="G63" s="195"/>
      <c r="H63" s="10">
        <v>15.628</v>
      </c>
      <c r="I63" s="11">
        <f t="shared" si="18"/>
        <v>280</v>
      </c>
      <c r="J63" s="12">
        <v>1</v>
      </c>
      <c r="K63" s="442">
        <f t="shared" si="3"/>
        <v>0.27575799999999995</v>
      </c>
      <c r="L63" s="442">
        <f t="shared" si="4"/>
        <v>0.31752898343031721</v>
      </c>
      <c r="M63" s="442">
        <v>7.0639999999999994E-2</v>
      </c>
      <c r="N63" s="253">
        <f t="shared" si="5"/>
        <v>15.605569752610483</v>
      </c>
      <c r="O63" s="195"/>
      <c r="P63" s="221">
        <v>38.630000000000003</v>
      </c>
      <c r="Q63" s="222">
        <f t="shared" si="19"/>
        <v>280</v>
      </c>
      <c r="R63" s="496">
        <f t="shared" si="6"/>
        <v>1.3852999999999999E-2</v>
      </c>
      <c r="S63" s="496">
        <f t="shared" si="7"/>
        <v>1.3949397421318288E-2</v>
      </c>
      <c r="T63" s="223">
        <v>36.837000000000003</v>
      </c>
      <c r="U63" s="224">
        <f t="shared" si="8"/>
        <v>38.116146047190902</v>
      </c>
      <c r="X63" s="450">
        <v>18.09</v>
      </c>
      <c r="Y63" s="456">
        <f t="shared" si="9"/>
        <v>4.3435000000000001E-2</v>
      </c>
      <c r="Z63" s="456">
        <f t="shared" si="15"/>
        <v>4.43921066187698E-2</v>
      </c>
      <c r="AA63" s="454">
        <v>8.5</v>
      </c>
      <c r="AB63" s="447">
        <v>15.79</v>
      </c>
      <c r="AC63" s="449">
        <v>1</v>
      </c>
      <c r="AD63" s="457">
        <f t="shared" si="11"/>
        <v>0.27575799999999995</v>
      </c>
      <c r="AE63" s="457">
        <f t="shared" si="12"/>
        <v>0.31752898343031721</v>
      </c>
      <c r="AF63" s="448">
        <f t="shared" si="16"/>
        <v>6.1647809689585151E-2</v>
      </c>
      <c r="AG63" s="502">
        <f t="shared" si="20"/>
        <v>280</v>
      </c>
      <c r="AH63" s="470">
        <f t="shared" si="13"/>
        <v>17.712667093740457</v>
      </c>
      <c r="AI63" s="471">
        <f t="shared" si="14"/>
        <v>15.77042503365856</v>
      </c>
    </row>
    <row r="64" spans="1:35">
      <c r="A64" s="10">
        <v>18.7</v>
      </c>
      <c r="B64" s="11">
        <f t="shared" si="17"/>
        <v>285</v>
      </c>
      <c r="C64" s="442">
        <f t="shared" si="0"/>
        <v>4.421062500000001E-2</v>
      </c>
      <c r="D64" s="442">
        <f t="shared" si="1"/>
        <v>4.5202477477788605E-2</v>
      </c>
      <c r="E64" s="12">
        <v>9.7349999999999994</v>
      </c>
      <c r="F64" s="13">
        <f t="shared" si="2"/>
        <v>18.259953881753727</v>
      </c>
      <c r="G64" s="195"/>
      <c r="H64" s="10">
        <v>15.628</v>
      </c>
      <c r="I64" s="11">
        <f t="shared" si="18"/>
        <v>285</v>
      </c>
      <c r="J64" s="12">
        <v>1</v>
      </c>
      <c r="K64" s="442">
        <f t="shared" si="3"/>
        <v>0.28068225000000002</v>
      </c>
      <c r="L64" s="442">
        <f t="shared" si="4"/>
        <v>0.32403282565729619</v>
      </c>
      <c r="M64" s="442">
        <v>7.0639999999999994E-2</v>
      </c>
      <c r="N64" s="253">
        <f t="shared" si="5"/>
        <v>15.60511032119557</v>
      </c>
      <c r="O64" s="195"/>
      <c r="P64" s="221">
        <v>38.630000000000003</v>
      </c>
      <c r="Q64" s="222">
        <f t="shared" si="19"/>
        <v>285</v>
      </c>
      <c r="R64" s="496">
        <f t="shared" si="6"/>
        <v>1.4100375E-2</v>
      </c>
      <c r="S64" s="496">
        <f t="shared" si="7"/>
        <v>1.4200254180071425E-2</v>
      </c>
      <c r="T64" s="223">
        <v>36.837000000000003</v>
      </c>
      <c r="U64" s="224">
        <f t="shared" si="8"/>
        <v>38.106905236768711</v>
      </c>
      <c r="X64" s="450">
        <v>18.09</v>
      </c>
      <c r="Y64" s="448">
        <f t="shared" si="9"/>
        <v>4.421062500000001E-2</v>
      </c>
      <c r="Z64" s="448">
        <f t="shared" si="15"/>
        <v>4.5202477477788605E-2</v>
      </c>
      <c r="AA64" s="449">
        <v>8.5</v>
      </c>
      <c r="AB64" s="450">
        <v>15.79</v>
      </c>
      <c r="AC64" s="451">
        <v>1</v>
      </c>
      <c r="AD64" s="294">
        <f t="shared" si="11"/>
        <v>0.28068225000000002</v>
      </c>
      <c r="AE64" s="294">
        <f t="shared" si="12"/>
        <v>0.32403282565729619</v>
      </c>
      <c r="AF64" s="452">
        <f t="shared" si="16"/>
        <v>6.1647809689585151E-2</v>
      </c>
      <c r="AG64" s="502">
        <f t="shared" si="20"/>
        <v>285</v>
      </c>
      <c r="AH64" s="470">
        <f t="shared" si="13"/>
        <v>17.705778941438798</v>
      </c>
      <c r="AI64" s="471">
        <f t="shared" si="14"/>
        <v>15.7700240860307</v>
      </c>
    </row>
    <row r="65" spans="1:35">
      <c r="A65" s="10">
        <v>18.7</v>
      </c>
      <c r="B65" s="11">
        <f t="shared" si="17"/>
        <v>290</v>
      </c>
      <c r="C65" s="442">
        <f t="shared" si="0"/>
        <v>4.4986250000000005E-2</v>
      </c>
      <c r="D65" s="442">
        <f t="shared" si="1"/>
        <v>4.6013477124525082E-2</v>
      </c>
      <c r="E65" s="12">
        <v>9.7349999999999994</v>
      </c>
      <c r="F65" s="13">
        <f t="shared" si="2"/>
        <v>18.252058800192749</v>
      </c>
      <c r="G65" s="195"/>
      <c r="H65" s="10">
        <v>15.628</v>
      </c>
      <c r="I65" s="11">
        <f t="shared" si="18"/>
        <v>290</v>
      </c>
      <c r="J65" s="12">
        <v>1</v>
      </c>
      <c r="K65" s="442">
        <f t="shared" si="3"/>
        <v>0.28560649999999999</v>
      </c>
      <c r="L65" s="442">
        <f t="shared" si="4"/>
        <v>0.33056877341230928</v>
      </c>
      <c r="M65" s="442">
        <v>7.0639999999999994E-2</v>
      </c>
      <c r="N65" s="253">
        <f t="shared" si="5"/>
        <v>15.604648621846154</v>
      </c>
      <c r="O65" s="195"/>
      <c r="P65" s="221">
        <v>38.630000000000003</v>
      </c>
      <c r="Q65" s="222">
        <f t="shared" si="19"/>
        <v>290</v>
      </c>
      <c r="R65" s="496">
        <f t="shared" si="6"/>
        <v>1.4347749999999999E-2</v>
      </c>
      <c r="S65" s="496">
        <f t="shared" si="7"/>
        <v>1.4451173002191453E-2</v>
      </c>
      <c r="T65" s="223">
        <v>36.837000000000003</v>
      </c>
      <c r="U65" s="224">
        <f t="shared" si="8"/>
        <v>38.097662140118274</v>
      </c>
      <c r="X65" s="450">
        <v>18.09</v>
      </c>
      <c r="Y65" s="452">
        <f t="shared" si="9"/>
        <v>4.4986250000000005E-2</v>
      </c>
      <c r="Z65" s="452">
        <f t="shared" si="15"/>
        <v>4.6013477124525082E-2</v>
      </c>
      <c r="AA65" s="451">
        <v>8.5</v>
      </c>
      <c r="AB65" s="453">
        <v>15.79</v>
      </c>
      <c r="AC65" s="454">
        <v>1</v>
      </c>
      <c r="AD65" s="455">
        <f t="shared" si="11"/>
        <v>0.28560649999999999</v>
      </c>
      <c r="AE65" s="455">
        <f t="shared" si="12"/>
        <v>0.33056877341230928</v>
      </c>
      <c r="AF65" s="456">
        <f t="shared" si="16"/>
        <v>6.1647809689585151E-2</v>
      </c>
      <c r="AG65" s="502">
        <f t="shared" si="20"/>
        <v>290</v>
      </c>
      <c r="AH65" s="470">
        <f t="shared" si="13"/>
        <v>17.698885444441537</v>
      </c>
      <c r="AI65" s="471">
        <f t="shared" si="14"/>
        <v>15.769621159167357</v>
      </c>
    </row>
    <row r="66" spans="1:35">
      <c r="A66" s="10">
        <v>18.7</v>
      </c>
      <c r="B66" s="11">
        <f t="shared" si="17"/>
        <v>295</v>
      </c>
      <c r="C66" s="442">
        <f t="shared" si="0"/>
        <v>4.5761875000000007E-2</v>
      </c>
      <c r="D66" s="442">
        <f t="shared" si="1"/>
        <v>4.6825106046872067E-2</v>
      </c>
      <c r="E66" s="12">
        <v>9.7349999999999994</v>
      </c>
      <c r="F66" s="13">
        <f t="shared" si="2"/>
        <v>18.244157592633698</v>
      </c>
      <c r="G66" s="195"/>
      <c r="H66" s="10">
        <v>15.628</v>
      </c>
      <c r="I66" s="11">
        <f t="shared" si="18"/>
        <v>295</v>
      </c>
      <c r="J66" s="12">
        <v>1</v>
      </c>
      <c r="K66" s="442">
        <f t="shared" si="3"/>
        <v>0.29053075</v>
      </c>
      <c r="L66" s="442">
        <f t="shared" si="4"/>
        <v>0.33713698518089408</v>
      </c>
      <c r="M66" s="442">
        <v>7.0639999999999994E-2</v>
      </c>
      <c r="N66" s="253">
        <f t="shared" si="5"/>
        <v>15.604184643366821</v>
      </c>
      <c r="O66" s="195"/>
      <c r="P66" s="221">
        <v>38.630000000000003</v>
      </c>
      <c r="Q66" s="222">
        <f t="shared" si="19"/>
        <v>295</v>
      </c>
      <c r="R66" s="496">
        <f t="shared" si="6"/>
        <v>1.4595124999999999E-2</v>
      </c>
      <c r="S66" s="496">
        <f t="shared" si="7"/>
        <v>1.4702153903033199E-2</v>
      </c>
      <c r="T66" s="223">
        <v>36.837000000000003</v>
      </c>
      <c r="U66" s="224">
        <f t="shared" si="8"/>
        <v>38.088416756673972</v>
      </c>
      <c r="X66" s="450">
        <v>18.09</v>
      </c>
      <c r="Y66" s="456">
        <f t="shared" si="9"/>
        <v>4.5761875000000007E-2</v>
      </c>
      <c r="Z66" s="456">
        <f t="shared" si="15"/>
        <v>4.6825106046872067E-2</v>
      </c>
      <c r="AA66" s="454">
        <v>8.5</v>
      </c>
      <c r="AB66" s="447">
        <v>15.79</v>
      </c>
      <c r="AC66" s="449">
        <v>1</v>
      </c>
      <c r="AD66" s="457">
        <f t="shared" si="11"/>
        <v>0.29053075</v>
      </c>
      <c r="AE66" s="457">
        <f t="shared" si="12"/>
        <v>0.33713698518089408</v>
      </c>
      <c r="AF66" s="448">
        <f t="shared" si="16"/>
        <v>6.1647809689585151E-2</v>
      </c>
      <c r="AG66" s="502">
        <f t="shared" si="20"/>
        <v>295</v>
      </c>
      <c r="AH66" s="470">
        <f t="shared" si="13"/>
        <v>17.691986598601588</v>
      </c>
      <c r="AI66" s="471">
        <f t="shared" si="14"/>
        <v>15.769216243298247</v>
      </c>
    </row>
    <row r="67" spans="1:35">
      <c r="A67" s="10">
        <v>18.7</v>
      </c>
      <c r="B67" s="11">
        <f t="shared" si="17"/>
        <v>300</v>
      </c>
      <c r="C67" s="442">
        <f t="shared" si="0"/>
        <v>4.6537500000000009E-2</v>
      </c>
      <c r="D67" s="442">
        <f t="shared" si="1"/>
        <v>4.763736473310054E-2</v>
      </c>
      <c r="E67" s="12">
        <v>9.7349999999999994</v>
      </c>
      <c r="F67" s="13">
        <f t="shared" si="2"/>
        <v>18.236250254323267</v>
      </c>
      <c r="G67" s="195"/>
      <c r="H67" s="10">
        <v>15.628</v>
      </c>
      <c r="I67" s="11">
        <f t="shared" si="18"/>
        <v>300</v>
      </c>
      <c r="J67" s="12">
        <v>1</v>
      </c>
      <c r="K67" s="442">
        <f t="shared" si="3"/>
        <v>0.29545499999999997</v>
      </c>
      <c r="L67" s="442">
        <f t="shared" si="4"/>
        <v>0.34373762023093479</v>
      </c>
      <c r="M67" s="442">
        <v>7.0639999999999994E-2</v>
      </c>
      <c r="N67" s="253">
        <f t="shared" si="5"/>
        <v>15.603718374506887</v>
      </c>
      <c r="O67" s="195"/>
      <c r="P67" s="221">
        <v>38.630000000000003</v>
      </c>
      <c r="Q67" s="222">
        <f t="shared" si="19"/>
        <v>300</v>
      </c>
      <c r="R67" s="496">
        <f t="shared" si="6"/>
        <v>1.4842499999999998E-2</v>
      </c>
      <c r="S67" s="496">
        <f t="shared" si="7"/>
        <v>1.4953196897955268E-2</v>
      </c>
      <c r="T67" s="223">
        <v>36.837000000000003</v>
      </c>
      <c r="U67" s="224">
        <f t="shared" si="8"/>
        <v>38.079169085870028</v>
      </c>
      <c r="X67" s="450">
        <v>18.09</v>
      </c>
      <c r="Y67" s="448">
        <f t="shared" si="9"/>
        <v>4.6537500000000009E-2</v>
      </c>
      <c r="Z67" s="448">
        <f t="shared" si="15"/>
        <v>4.763736473310054E-2</v>
      </c>
      <c r="AA67" s="449">
        <v>8.5</v>
      </c>
      <c r="AB67" s="450">
        <v>15.79</v>
      </c>
      <c r="AC67" s="451">
        <v>1</v>
      </c>
      <c r="AD67" s="294">
        <f t="shared" si="11"/>
        <v>0.29545499999999997</v>
      </c>
      <c r="AE67" s="294">
        <f t="shared" si="12"/>
        <v>0.34373762023093479</v>
      </c>
      <c r="AF67" s="452">
        <f t="shared" si="16"/>
        <v>6.1647809689585151E-2</v>
      </c>
      <c r="AG67" s="502">
        <f t="shared" si="20"/>
        <v>300</v>
      </c>
      <c r="AH67" s="470">
        <f t="shared" si="13"/>
        <v>17.685082399768646</v>
      </c>
      <c r="AI67" s="471">
        <f t="shared" si="14"/>
        <v>15.768809328604851</v>
      </c>
    </row>
    <row r="68" spans="1:35">
      <c r="A68" s="10">
        <v>18.7</v>
      </c>
      <c r="B68" s="11">
        <f t="shared" si="17"/>
        <v>305</v>
      </c>
      <c r="C68" s="442">
        <f t="shared" si="0"/>
        <v>4.7313125000000004E-2</v>
      </c>
      <c r="D68" s="442">
        <f t="shared" si="1"/>
        <v>4.8450253671860732E-2</v>
      </c>
      <c r="E68" s="12">
        <v>9.7349999999999994</v>
      </c>
      <c r="F68" s="13">
        <f t="shared" si="2"/>
        <v>18.228336780504435</v>
      </c>
      <c r="G68" s="195"/>
      <c r="H68" s="10">
        <v>15.628</v>
      </c>
      <c r="I68" s="11">
        <f t="shared" si="18"/>
        <v>305</v>
      </c>
      <c r="J68" s="12">
        <v>1</v>
      </c>
      <c r="K68" s="442">
        <f t="shared" si="3"/>
        <v>0.30037924999999999</v>
      </c>
      <c r="L68" s="442">
        <f t="shared" si="4"/>
        <v>0.35037083861652518</v>
      </c>
      <c r="M68" s="442">
        <v>7.0639999999999994E-2</v>
      </c>
      <c r="N68" s="253">
        <f t="shared" si="5"/>
        <v>15.603249803960129</v>
      </c>
      <c r="O68" s="195"/>
      <c r="P68" s="221">
        <v>38.630000000000003</v>
      </c>
      <c r="Q68" s="222">
        <f t="shared" si="19"/>
        <v>305</v>
      </c>
      <c r="R68" s="496">
        <f t="shared" si="6"/>
        <v>1.5089874999999997E-2</v>
      </c>
      <c r="S68" s="496">
        <f t="shared" si="7"/>
        <v>1.5204302002320036E-2</v>
      </c>
      <c r="T68" s="223">
        <v>36.837000000000003</v>
      </c>
      <c r="U68" s="224">
        <f t="shared" si="8"/>
        <v>38.069919127140537</v>
      </c>
      <c r="X68" s="450">
        <v>18.09</v>
      </c>
      <c r="Y68" s="452">
        <f t="shared" si="9"/>
        <v>4.7313125000000004E-2</v>
      </c>
      <c r="Z68" s="452">
        <f t="shared" si="15"/>
        <v>4.8450253671860732E-2</v>
      </c>
      <c r="AA68" s="451">
        <v>8.5</v>
      </c>
      <c r="AB68" s="453">
        <v>15.79</v>
      </c>
      <c r="AC68" s="454">
        <v>1</v>
      </c>
      <c r="AD68" s="455">
        <f t="shared" si="11"/>
        <v>0.30037924999999999</v>
      </c>
      <c r="AE68" s="455">
        <f t="shared" si="12"/>
        <v>0.35037083861652518</v>
      </c>
      <c r="AF68" s="456">
        <f t="shared" si="16"/>
        <v>6.1647809689585151E-2</v>
      </c>
      <c r="AG68" s="502">
        <f t="shared" si="20"/>
        <v>305</v>
      </c>
      <c r="AH68" s="470">
        <f t="shared" si="13"/>
        <v>17.678172843789184</v>
      </c>
      <c r="AI68" s="471">
        <f t="shared" si="14"/>
        <v>15.768400405220188</v>
      </c>
    </row>
    <row r="69" spans="1:35">
      <c r="A69" s="10">
        <v>18.7</v>
      </c>
      <c r="B69" s="11">
        <f t="shared" si="17"/>
        <v>310</v>
      </c>
      <c r="C69" s="442">
        <f t="shared" si="0"/>
        <v>4.8088750000000006E-2</v>
      </c>
      <c r="D69" s="442">
        <f t="shared" si="1"/>
        <v>4.9263773352181905E-2</v>
      </c>
      <c r="E69" s="12">
        <v>9.7349999999999994</v>
      </c>
      <c r="F69" s="13">
        <f t="shared" si="2"/>
        <v>18.22041716641651</v>
      </c>
      <c r="G69" s="195"/>
      <c r="H69" s="10">
        <v>15.628</v>
      </c>
      <c r="I69" s="11">
        <f t="shared" si="18"/>
        <v>310</v>
      </c>
      <c r="J69" s="12">
        <v>1</v>
      </c>
      <c r="K69" s="442">
        <f t="shared" si="3"/>
        <v>0.30530350000000001</v>
      </c>
      <c r="L69" s="442">
        <f t="shared" si="4"/>
        <v>0.35703680118184855</v>
      </c>
      <c r="M69" s="442">
        <v>7.0639999999999994E-2</v>
      </c>
      <c r="N69" s="253">
        <f t="shared" si="5"/>
        <v>15.602778920364514</v>
      </c>
      <c r="O69" s="195"/>
      <c r="P69" s="221">
        <v>38.630000000000003</v>
      </c>
      <c r="Q69" s="222">
        <f t="shared" si="19"/>
        <v>310</v>
      </c>
      <c r="R69" s="496">
        <f t="shared" si="6"/>
        <v>1.5337249999999997E-2</v>
      </c>
      <c r="S69" s="496">
        <f t="shared" si="7"/>
        <v>1.5455469231493657E-2</v>
      </c>
      <c r="T69" s="223">
        <v>36.837000000000003</v>
      </c>
      <c r="U69" s="224">
        <f t="shared" si="8"/>
        <v>38.060666879919474</v>
      </c>
      <c r="X69" s="450">
        <v>18.09</v>
      </c>
      <c r="Y69" s="456">
        <f t="shared" si="9"/>
        <v>4.8088750000000006E-2</v>
      </c>
      <c r="Z69" s="456">
        <f t="shared" si="15"/>
        <v>4.9263773352181905E-2</v>
      </c>
      <c r="AA69" s="454">
        <v>8.5</v>
      </c>
      <c r="AB69" s="447">
        <v>15.79</v>
      </c>
      <c r="AC69" s="449">
        <v>1</v>
      </c>
      <c r="AD69" s="457">
        <f t="shared" si="11"/>
        <v>0.30530350000000001</v>
      </c>
      <c r="AE69" s="457">
        <f t="shared" si="12"/>
        <v>0.35703680118184855</v>
      </c>
      <c r="AF69" s="448">
        <f t="shared" si="16"/>
        <v>6.1647809689585151E-2</v>
      </c>
      <c r="AG69" s="502">
        <f t="shared" si="20"/>
        <v>310</v>
      </c>
      <c r="AH69" s="470">
        <f t="shared" si="13"/>
        <v>17.671257926506453</v>
      </c>
      <c r="AI69" s="471">
        <f t="shared" si="14"/>
        <v>15.767989463228563</v>
      </c>
    </row>
    <row r="70" spans="1:35">
      <c r="A70" s="10">
        <v>18.7</v>
      </c>
      <c r="B70" s="11">
        <f t="shared" si="17"/>
        <v>315</v>
      </c>
      <c r="C70" s="442">
        <f t="shared" si="0"/>
        <v>4.8864375000000002E-2</v>
      </c>
      <c r="D70" s="442">
        <f t="shared" si="1"/>
        <v>5.0077924263472795E-2</v>
      </c>
      <c r="E70" s="12">
        <v>9.7349999999999994</v>
      </c>
      <c r="F70" s="13">
        <f t="shared" si="2"/>
        <v>18.21249140729509</v>
      </c>
      <c r="G70" s="195"/>
      <c r="H70" s="10">
        <v>15.628</v>
      </c>
      <c r="I70" s="11">
        <f t="shared" si="18"/>
        <v>315</v>
      </c>
      <c r="J70" s="12">
        <v>1</v>
      </c>
      <c r="K70" s="442">
        <f t="shared" si="3"/>
        <v>0.31022774999999997</v>
      </c>
      <c r="L70" s="442">
        <f t="shared" si="4"/>
        <v>0.36373566956507886</v>
      </c>
      <c r="M70" s="442">
        <v>7.0639999999999994E-2</v>
      </c>
      <c r="N70" s="253">
        <f t="shared" si="5"/>
        <v>15.602305712301924</v>
      </c>
      <c r="O70" s="195"/>
      <c r="P70" s="221">
        <v>38.630000000000003</v>
      </c>
      <c r="Q70" s="222">
        <f t="shared" si="19"/>
        <v>315</v>
      </c>
      <c r="R70" s="496">
        <f t="shared" si="6"/>
        <v>1.5584625E-2</v>
      </c>
      <c r="S70" s="496">
        <f t="shared" si="7"/>
        <v>1.5706698600846281E-2</v>
      </c>
      <c r="T70" s="223">
        <v>36.837000000000003</v>
      </c>
      <c r="U70" s="224">
        <f t="shared" si="8"/>
        <v>38.051412343640628</v>
      </c>
      <c r="X70" s="450">
        <v>18.09</v>
      </c>
      <c r="Y70" s="448">
        <f t="shared" si="9"/>
        <v>4.8864375000000002E-2</v>
      </c>
      <c r="Z70" s="448">
        <f t="shared" si="15"/>
        <v>5.0077924263472795E-2</v>
      </c>
      <c r="AA70" s="449">
        <v>8.5</v>
      </c>
      <c r="AB70" s="450">
        <v>15.79</v>
      </c>
      <c r="AC70" s="451">
        <v>1</v>
      </c>
      <c r="AD70" s="294">
        <f t="shared" si="11"/>
        <v>0.31022774999999997</v>
      </c>
      <c r="AE70" s="294">
        <f t="shared" si="12"/>
        <v>0.36373566956507886</v>
      </c>
      <c r="AF70" s="452">
        <f t="shared" si="16"/>
        <v>6.1647809689585151E-2</v>
      </c>
      <c r="AG70" s="502">
        <f t="shared" si="20"/>
        <v>315</v>
      </c>
      <c r="AH70" s="470">
        <f t="shared" si="13"/>
        <v>17.664337643760483</v>
      </c>
      <c r="AI70" s="471">
        <f t="shared" si="14"/>
        <v>15.767576492665338</v>
      </c>
    </row>
    <row r="71" spans="1:35">
      <c r="A71" s="10">
        <v>18.7</v>
      </c>
      <c r="B71" s="11">
        <f t="shared" si="17"/>
        <v>320</v>
      </c>
      <c r="C71" s="442">
        <f t="shared" ref="C71:C134" si="21">(1.55125*10^-10)*B71*10^6</f>
        <v>4.9640000000000004E-2</v>
      </c>
      <c r="D71" s="442">
        <f t="shared" ref="D71:D134" si="22">(EXP(C71))-1</f>
        <v>5.0892706895521833E-2</v>
      </c>
      <c r="E71" s="12">
        <v>9.7349999999999994</v>
      </c>
      <c r="F71" s="13">
        <f t="shared" ref="F71:F134" si="23">A71-(E71*D71)</f>
        <v>18.204559498372095</v>
      </c>
      <c r="G71" s="195"/>
      <c r="H71" s="10">
        <v>15.628</v>
      </c>
      <c r="I71" s="11">
        <f t="shared" si="18"/>
        <v>320</v>
      </c>
      <c r="J71" s="12">
        <v>1</v>
      </c>
      <c r="K71" s="442">
        <f t="shared" ref="K71:K134" si="24">(0.98485*10^-9)*B71*10^6</f>
        <v>0.31515199999999999</v>
      </c>
      <c r="L71" s="442">
        <f t="shared" ref="L71:L134" si="25">EXP(K71)-1</f>
        <v>0.37046760620229957</v>
      </c>
      <c r="M71" s="442">
        <v>7.0639999999999994E-2</v>
      </c>
      <c r="N71" s="253">
        <f t="shared" ref="N71:N134" si="26">H71-(M71/J71)*L71</f>
        <v>15.60183016829787</v>
      </c>
      <c r="O71" s="195"/>
      <c r="P71" s="221">
        <v>38.630000000000003</v>
      </c>
      <c r="Q71" s="222">
        <f t="shared" si="19"/>
        <v>320</v>
      </c>
      <c r="R71" s="496">
        <f t="shared" ref="R71:R134" si="27">(4.9475*10^-11)*Q71*10^6</f>
        <v>1.5831999999999999E-2</v>
      </c>
      <c r="S71" s="496">
        <f t="shared" ref="S71:S134" si="28">(EXP(R71))-1</f>
        <v>1.5957990125751609E-2</v>
      </c>
      <c r="T71" s="223">
        <v>36.837000000000003</v>
      </c>
      <c r="U71" s="224">
        <f t="shared" ref="U71:U134" si="29">P71-(T71*S71)</f>
        <v>38.04215551773769</v>
      </c>
      <c r="X71" s="450">
        <v>18.09</v>
      </c>
      <c r="Y71" s="452">
        <f t="shared" ref="Y71:Y134" si="30">(1.55125*10^-10)*AG71*10^6</f>
        <v>4.9640000000000004E-2</v>
      </c>
      <c r="Z71" s="452">
        <f t="shared" si="15"/>
        <v>5.0892706895521833E-2</v>
      </c>
      <c r="AA71" s="451">
        <v>8.5</v>
      </c>
      <c r="AB71" s="453">
        <v>15.79</v>
      </c>
      <c r="AC71" s="454">
        <v>1</v>
      </c>
      <c r="AD71" s="455">
        <f t="shared" ref="AD71:AD134" si="31">(0.98485*10^-9)*AG71*10^6</f>
        <v>0.31515199999999999</v>
      </c>
      <c r="AE71" s="455">
        <f t="shared" ref="AE71:AE134" si="32">EXP(AD71)-1</f>
        <v>0.37046760620229957</v>
      </c>
      <c r="AF71" s="456">
        <f t="shared" si="16"/>
        <v>6.1647809689585151E-2</v>
      </c>
      <c r="AG71" s="502">
        <f t="shared" si="20"/>
        <v>320</v>
      </c>
      <c r="AH71" s="470">
        <f t="shared" ref="AH71:AH134" si="33">X71-(AA71*Z71)</f>
        <v>17.657411991388063</v>
      </c>
      <c r="AI71" s="471">
        <f t="shared" ref="AI71:AI134" si="34">AB71-(AF71/AC71)*AE71</f>
        <v>15.767161483516684</v>
      </c>
    </row>
    <row r="72" spans="1:35">
      <c r="A72" s="10">
        <v>18.7</v>
      </c>
      <c r="B72" s="11">
        <f t="shared" si="17"/>
        <v>325</v>
      </c>
      <c r="C72" s="442">
        <f t="shared" si="21"/>
        <v>5.0415625000000013E-2</v>
      </c>
      <c r="D72" s="442">
        <f t="shared" si="22"/>
        <v>5.170812173849737E-2</v>
      </c>
      <c r="E72" s="12">
        <v>9.7349999999999994</v>
      </c>
      <c r="F72" s="13">
        <f t="shared" si="23"/>
        <v>18.196621434875727</v>
      </c>
      <c r="G72" s="195"/>
      <c r="H72" s="10">
        <v>15.628</v>
      </c>
      <c r="I72" s="11">
        <f t="shared" si="18"/>
        <v>325</v>
      </c>
      <c r="J72" s="12">
        <v>1</v>
      </c>
      <c r="K72" s="442">
        <f t="shared" si="24"/>
        <v>0.32007625000000001</v>
      </c>
      <c r="L72" s="442">
        <f t="shared" si="25"/>
        <v>0.37723277433144298</v>
      </c>
      <c r="M72" s="442">
        <v>7.0639999999999994E-2</v>
      </c>
      <c r="N72" s="253">
        <f t="shared" si="26"/>
        <v>15.601352276821228</v>
      </c>
      <c r="O72" s="195"/>
      <c r="P72" s="221">
        <v>38.630000000000003</v>
      </c>
      <c r="Q72" s="222">
        <f t="shared" si="19"/>
        <v>325</v>
      </c>
      <c r="R72" s="496">
        <f t="shared" si="27"/>
        <v>1.6079375E-2</v>
      </c>
      <c r="S72" s="496">
        <f t="shared" si="28"/>
        <v>1.6209343821587341E-2</v>
      </c>
      <c r="T72" s="223">
        <v>36.837000000000003</v>
      </c>
      <c r="U72" s="224">
        <f t="shared" si="29"/>
        <v>38.032896401644187</v>
      </c>
      <c r="X72" s="450">
        <v>18.09</v>
      </c>
      <c r="Y72" s="456">
        <f t="shared" si="30"/>
        <v>5.0415625000000013E-2</v>
      </c>
      <c r="Z72" s="456">
        <f t="shared" ref="Z72:Z135" si="35">(EXP(Y72))-1</f>
        <v>5.170812173849737E-2</v>
      </c>
      <c r="AA72" s="454">
        <v>8.5</v>
      </c>
      <c r="AB72" s="447">
        <v>15.79</v>
      </c>
      <c r="AC72" s="449">
        <v>1</v>
      </c>
      <c r="AD72" s="457">
        <f t="shared" si="31"/>
        <v>0.32007625000000001</v>
      </c>
      <c r="AE72" s="457">
        <f t="shared" si="32"/>
        <v>0.37723277433144298</v>
      </c>
      <c r="AF72" s="448">
        <f t="shared" ref="AF72:AF135" si="36">AA72/137.88</f>
        <v>6.1647809689585151E-2</v>
      </c>
      <c r="AG72" s="502">
        <f t="shared" si="20"/>
        <v>325</v>
      </c>
      <c r="AH72" s="470">
        <f t="shared" si="33"/>
        <v>17.650480965222773</v>
      </c>
      <c r="AI72" s="471">
        <f t="shared" si="34"/>
        <v>15.76674442571934</v>
      </c>
    </row>
    <row r="73" spans="1:35">
      <c r="A73" s="10">
        <v>18.7</v>
      </c>
      <c r="B73" s="11">
        <f t="shared" ref="B73:B136" si="37">B72+5</f>
        <v>330</v>
      </c>
      <c r="C73" s="442">
        <f t="shared" si="21"/>
        <v>5.1191250000000008E-2</v>
      </c>
      <c r="D73" s="442">
        <f t="shared" si="22"/>
        <v>5.2524169282948341E-2</v>
      </c>
      <c r="E73" s="12">
        <v>9.7349999999999994</v>
      </c>
      <c r="F73" s="13">
        <f t="shared" si="23"/>
        <v>18.188677212030498</v>
      </c>
      <c r="G73" s="195"/>
      <c r="H73" s="10">
        <v>15.628</v>
      </c>
      <c r="I73" s="11">
        <f t="shared" ref="I73:I136" si="38">I72+5</f>
        <v>330</v>
      </c>
      <c r="J73" s="12">
        <v>1</v>
      </c>
      <c r="K73" s="442">
        <f t="shared" si="24"/>
        <v>0.32500049999999997</v>
      </c>
      <c r="L73" s="442">
        <f t="shared" si="25"/>
        <v>0.38403133799624745</v>
      </c>
      <c r="M73" s="442">
        <v>7.0639999999999994E-2</v>
      </c>
      <c r="N73" s="253">
        <f t="shared" si="26"/>
        <v>15.600872026283945</v>
      </c>
      <c r="O73" s="195"/>
      <c r="P73" s="221">
        <v>38.630000000000003</v>
      </c>
      <c r="Q73" s="222">
        <f t="shared" ref="Q73:Q136" si="39">Q72+5</f>
        <v>330</v>
      </c>
      <c r="R73" s="496">
        <f t="shared" si="27"/>
        <v>1.6326749999999998E-2</v>
      </c>
      <c r="S73" s="496">
        <f t="shared" si="28"/>
        <v>1.6460759703735173E-2</v>
      </c>
      <c r="T73" s="223">
        <v>36.837000000000003</v>
      </c>
      <c r="U73" s="224">
        <f t="shared" si="29"/>
        <v>38.023634994793511</v>
      </c>
      <c r="X73" s="450">
        <v>18.09</v>
      </c>
      <c r="Y73" s="448">
        <f t="shared" si="30"/>
        <v>5.1191250000000008E-2</v>
      </c>
      <c r="Z73" s="448">
        <f t="shared" si="35"/>
        <v>5.2524169282948341E-2</v>
      </c>
      <c r="AA73" s="449">
        <v>8.5</v>
      </c>
      <c r="AB73" s="450">
        <v>15.79</v>
      </c>
      <c r="AC73" s="451">
        <v>1</v>
      </c>
      <c r="AD73" s="294">
        <f t="shared" si="31"/>
        <v>0.32500049999999997</v>
      </c>
      <c r="AE73" s="294">
        <f t="shared" si="32"/>
        <v>0.38403133799624745</v>
      </c>
      <c r="AF73" s="452">
        <f t="shared" si="36"/>
        <v>6.1647809689585151E-2</v>
      </c>
      <c r="AG73" s="502">
        <f t="shared" ref="AG73:AG136" si="40">AG72+5</f>
        <v>330</v>
      </c>
      <c r="AH73" s="470">
        <f t="shared" si="33"/>
        <v>17.643544561094938</v>
      </c>
      <c r="AI73" s="471">
        <f t="shared" si="34"/>
        <v>15.76632530916037</v>
      </c>
    </row>
    <row r="74" spans="1:35">
      <c r="A74" s="10">
        <v>18.7</v>
      </c>
      <c r="B74" s="11">
        <f t="shared" si="37"/>
        <v>335</v>
      </c>
      <c r="C74" s="442">
        <f t="shared" si="21"/>
        <v>5.196687500000001E-2</v>
      </c>
      <c r="D74" s="442">
        <f t="shared" si="22"/>
        <v>5.3340850019804043E-2</v>
      </c>
      <c r="E74" s="12">
        <v>9.7349999999999994</v>
      </c>
      <c r="F74" s="13">
        <f t="shared" si="23"/>
        <v>18.180726825057206</v>
      </c>
      <c r="G74" s="195"/>
      <c r="H74" s="10">
        <v>15.628</v>
      </c>
      <c r="I74" s="11">
        <f t="shared" si="38"/>
        <v>335</v>
      </c>
      <c r="J74" s="12">
        <v>1</v>
      </c>
      <c r="K74" s="442">
        <f t="shared" si="24"/>
        <v>0.32992474999999999</v>
      </c>
      <c r="L74" s="442">
        <f t="shared" si="25"/>
        <v>0.39086346205023648</v>
      </c>
      <c r="M74" s="442">
        <v>7.0639999999999994E-2</v>
      </c>
      <c r="N74" s="253">
        <f t="shared" si="26"/>
        <v>15.600389405040771</v>
      </c>
      <c r="O74" s="195"/>
      <c r="P74" s="221">
        <v>38.630000000000003</v>
      </c>
      <c r="Q74" s="222">
        <f t="shared" si="39"/>
        <v>335</v>
      </c>
      <c r="R74" s="496">
        <f t="shared" si="27"/>
        <v>1.6574124999999999E-2</v>
      </c>
      <c r="S74" s="496">
        <f t="shared" si="28"/>
        <v>1.6712237787579909E-2</v>
      </c>
      <c r="T74" s="223">
        <v>36.837000000000003</v>
      </c>
      <c r="U74" s="224">
        <f t="shared" si="29"/>
        <v>38.014371296618918</v>
      </c>
      <c r="X74" s="450">
        <v>18.09</v>
      </c>
      <c r="Y74" s="452">
        <f t="shared" si="30"/>
        <v>5.196687500000001E-2</v>
      </c>
      <c r="Z74" s="452">
        <f t="shared" si="35"/>
        <v>5.3340850019804043E-2</v>
      </c>
      <c r="AA74" s="451">
        <v>8.5</v>
      </c>
      <c r="AB74" s="453">
        <v>15.79</v>
      </c>
      <c r="AC74" s="454">
        <v>1</v>
      </c>
      <c r="AD74" s="455">
        <f t="shared" si="31"/>
        <v>0.32992474999999999</v>
      </c>
      <c r="AE74" s="455">
        <f t="shared" si="32"/>
        <v>0.39086346205023648</v>
      </c>
      <c r="AF74" s="456">
        <f t="shared" si="36"/>
        <v>6.1647809689585151E-2</v>
      </c>
      <c r="AG74" s="502">
        <f t="shared" si="40"/>
        <v>335</v>
      </c>
      <c r="AH74" s="470">
        <f t="shared" si="33"/>
        <v>17.636602774831665</v>
      </c>
      <c r="AI74" s="471">
        <f t="shared" si="34"/>
        <v>15.765904123676913</v>
      </c>
    </row>
    <row r="75" spans="1:35">
      <c r="A75" s="10">
        <v>18.7</v>
      </c>
      <c r="B75" s="11">
        <f t="shared" si="37"/>
        <v>340</v>
      </c>
      <c r="C75" s="442">
        <f t="shared" si="21"/>
        <v>5.2742500000000005E-2</v>
      </c>
      <c r="D75" s="442">
        <f t="shared" si="22"/>
        <v>5.4158164440375245E-2</v>
      </c>
      <c r="E75" s="12">
        <v>9.7349999999999994</v>
      </c>
      <c r="F75" s="13">
        <f t="shared" si="23"/>
        <v>18.172770269172947</v>
      </c>
      <c r="G75" s="195"/>
      <c r="H75" s="10">
        <v>15.628</v>
      </c>
      <c r="I75" s="11">
        <f t="shared" si="38"/>
        <v>340</v>
      </c>
      <c r="J75" s="12">
        <v>1</v>
      </c>
      <c r="K75" s="442">
        <f t="shared" si="24"/>
        <v>0.33484900000000001</v>
      </c>
      <c r="L75" s="442">
        <f t="shared" si="25"/>
        <v>0.39772931216071572</v>
      </c>
      <c r="M75" s="442">
        <v>7.0639999999999994E-2</v>
      </c>
      <c r="N75" s="253">
        <f t="shared" si="26"/>
        <v>15.599904401388967</v>
      </c>
      <c r="O75" s="195"/>
      <c r="P75" s="221">
        <v>38.630000000000003</v>
      </c>
      <c r="Q75" s="222">
        <f t="shared" si="39"/>
        <v>340</v>
      </c>
      <c r="R75" s="496">
        <f t="shared" si="27"/>
        <v>1.68215E-2</v>
      </c>
      <c r="S75" s="496">
        <f t="shared" si="28"/>
        <v>1.6963778088510795E-2</v>
      </c>
      <c r="T75" s="223">
        <v>36.837000000000003</v>
      </c>
      <c r="U75" s="224">
        <f t="shared" si="29"/>
        <v>38.005105306553531</v>
      </c>
      <c r="X75" s="450">
        <v>18.09</v>
      </c>
      <c r="Y75" s="456">
        <f t="shared" si="30"/>
        <v>5.2742500000000005E-2</v>
      </c>
      <c r="Z75" s="456">
        <f t="shared" si="35"/>
        <v>5.4158164440375245E-2</v>
      </c>
      <c r="AA75" s="454">
        <v>8.5</v>
      </c>
      <c r="AB75" s="447">
        <v>15.79</v>
      </c>
      <c r="AC75" s="449">
        <v>1</v>
      </c>
      <c r="AD75" s="457">
        <f t="shared" si="31"/>
        <v>0.33484900000000001</v>
      </c>
      <c r="AE75" s="457">
        <f t="shared" si="32"/>
        <v>0.39772931216071572</v>
      </c>
      <c r="AF75" s="448">
        <f t="shared" si="36"/>
        <v>6.1647809689585151E-2</v>
      </c>
      <c r="AG75" s="502">
        <f t="shared" si="40"/>
        <v>340</v>
      </c>
      <c r="AH75" s="470">
        <f t="shared" si="33"/>
        <v>17.629655602256811</v>
      </c>
      <c r="AI75" s="471">
        <f t="shared" si="34"/>
        <v>15.765480859055947</v>
      </c>
    </row>
    <row r="76" spans="1:35">
      <c r="A76" s="10">
        <v>18.7</v>
      </c>
      <c r="B76" s="11">
        <f t="shared" si="37"/>
        <v>345</v>
      </c>
      <c r="C76" s="442">
        <f t="shared" si="21"/>
        <v>5.3518125000000007E-2</v>
      </c>
      <c r="D76" s="442">
        <f t="shared" si="22"/>
        <v>5.497611303635308E-2</v>
      </c>
      <c r="E76" s="12">
        <v>9.7349999999999994</v>
      </c>
      <c r="F76" s="13">
        <f t="shared" si="23"/>
        <v>18.164807539591102</v>
      </c>
      <c r="G76" s="195"/>
      <c r="H76" s="10">
        <v>15.628</v>
      </c>
      <c r="I76" s="11">
        <f t="shared" si="38"/>
        <v>345</v>
      </c>
      <c r="J76" s="12">
        <v>1</v>
      </c>
      <c r="K76" s="442">
        <f t="shared" si="24"/>
        <v>0.33977324999999997</v>
      </c>
      <c r="L76" s="442">
        <f t="shared" si="25"/>
        <v>0.4046290548127891</v>
      </c>
      <c r="M76" s="442">
        <v>7.0639999999999994E-2</v>
      </c>
      <c r="N76" s="253">
        <f t="shared" si="26"/>
        <v>15.599417003568025</v>
      </c>
      <c r="O76" s="195"/>
      <c r="P76" s="221">
        <v>38.630000000000003</v>
      </c>
      <c r="Q76" s="222">
        <f t="shared" si="39"/>
        <v>345</v>
      </c>
      <c r="R76" s="496">
        <f t="shared" si="27"/>
        <v>1.7068874999999997E-2</v>
      </c>
      <c r="S76" s="496">
        <f t="shared" si="28"/>
        <v>1.7215380621920851E-2</v>
      </c>
      <c r="T76" s="223">
        <v>36.837000000000003</v>
      </c>
      <c r="U76" s="224">
        <f t="shared" si="29"/>
        <v>37.995837024030301</v>
      </c>
      <c r="X76" s="450">
        <v>18.09</v>
      </c>
      <c r="Y76" s="448">
        <f t="shared" si="30"/>
        <v>5.3518125000000007E-2</v>
      </c>
      <c r="Z76" s="448">
        <f t="shared" si="35"/>
        <v>5.497611303635308E-2</v>
      </c>
      <c r="AA76" s="449">
        <v>8.5</v>
      </c>
      <c r="AB76" s="450">
        <v>15.79</v>
      </c>
      <c r="AC76" s="451">
        <v>1</v>
      </c>
      <c r="AD76" s="294">
        <f t="shared" si="31"/>
        <v>0.33977324999999997</v>
      </c>
      <c r="AE76" s="294">
        <f t="shared" si="32"/>
        <v>0.4046290548127891</v>
      </c>
      <c r="AF76" s="452">
        <f t="shared" si="36"/>
        <v>6.1647809689585151E-2</v>
      </c>
      <c r="AG76" s="502">
        <f t="shared" si="40"/>
        <v>345</v>
      </c>
      <c r="AH76" s="470">
        <f t="shared" si="33"/>
        <v>17.622703039190998</v>
      </c>
      <c r="AI76" s="471">
        <f t="shared" si="34"/>
        <v>15.765055505034024</v>
      </c>
    </row>
    <row r="77" spans="1:35">
      <c r="A77" s="10">
        <v>18.7</v>
      </c>
      <c r="B77" s="11">
        <f t="shared" si="37"/>
        <v>350</v>
      </c>
      <c r="C77" s="442">
        <f t="shared" si="21"/>
        <v>5.4293750000000009E-2</v>
      </c>
      <c r="D77" s="442">
        <f t="shared" si="22"/>
        <v>5.579469629981082E-2</v>
      </c>
      <c r="E77" s="12">
        <v>9.7349999999999994</v>
      </c>
      <c r="F77" s="13">
        <f t="shared" si="23"/>
        <v>18.156838631521342</v>
      </c>
      <c r="G77" s="195"/>
      <c r="H77" s="10">
        <v>15.628</v>
      </c>
      <c r="I77" s="11">
        <f t="shared" si="38"/>
        <v>350</v>
      </c>
      <c r="J77" s="12">
        <v>1</v>
      </c>
      <c r="K77" s="442">
        <f t="shared" si="24"/>
        <v>0.34469749999999999</v>
      </c>
      <c r="L77" s="442">
        <f t="shared" si="25"/>
        <v>0.41156285731339715</v>
      </c>
      <c r="M77" s="442">
        <v>7.0639999999999994E-2</v>
      </c>
      <c r="N77" s="253">
        <f t="shared" si="26"/>
        <v>15.598927199759382</v>
      </c>
      <c r="O77" s="195"/>
      <c r="P77" s="221">
        <v>38.630000000000003</v>
      </c>
      <c r="Q77" s="222">
        <f t="shared" si="39"/>
        <v>350</v>
      </c>
      <c r="R77" s="496">
        <f t="shared" si="27"/>
        <v>1.7316249999999998E-2</v>
      </c>
      <c r="S77" s="496">
        <f t="shared" si="28"/>
        <v>1.7467045403206427E-2</v>
      </c>
      <c r="T77" s="223">
        <v>36.837000000000003</v>
      </c>
      <c r="U77" s="224">
        <f t="shared" si="29"/>
        <v>37.986566448482087</v>
      </c>
      <c r="X77" s="450">
        <v>18.09</v>
      </c>
      <c r="Y77" s="452">
        <f t="shared" si="30"/>
        <v>5.4293750000000009E-2</v>
      </c>
      <c r="Z77" s="452">
        <f t="shared" si="35"/>
        <v>5.579469629981082E-2</v>
      </c>
      <c r="AA77" s="451">
        <v>8.5</v>
      </c>
      <c r="AB77" s="453">
        <v>15.79</v>
      </c>
      <c r="AC77" s="454">
        <v>1</v>
      </c>
      <c r="AD77" s="455">
        <f t="shared" si="31"/>
        <v>0.34469749999999999</v>
      </c>
      <c r="AE77" s="455">
        <f t="shared" si="32"/>
        <v>0.41156285731339715</v>
      </c>
      <c r="AF77" s="456">
        <f t="shared" si="36"/>
        <v>6.1647809689585151E-2</v>
      </c>
      <c r="AG77" s="502">
        <f t="shared" si="40"/>
        <v>350</v>
      </c>
      <c r="AH77" s="470">
        <f t="shared" si="33"/>
        <v>17.615745081451607</v>
      </c>
      <c r="AI77" s="471">
        <f t="shared" si="34"/>
        <v>15.764628051297041</v>
      </c>
    </row>
    <row r="78" spans="1:35">
      <c r="A78" s="10">
        <v>18.7</v>
      </c>
      <c r="B78" s="11">
        <f t="shared" si="37"/>
        <v>355</v>
      </c>
      <c r="C78" s="442">
        <f t="shared" si="21"/>
        <v>5.5069375000000004E-2</v>
      </c>
      <c r="D78" s="442">
        <f t="shared" si="22"/>
        <v>5.6613914723203429E-2</v>
      </c>
      <c r="E78" s="12">
        <v>9.7349999999999994</v>
      </c>
      <c r="F78" s="13">
        <f t="shared" si="23"/>
        <v>18.148863540169614</v>
      </c>
      <c r="G78" s="195"/>
      <c r="H78" s="10">
        <v>15.628</v>
      </c>
      <c r="I78" s="11">
        <f t="shared" si="38"/>
        <v>355</v>
      </c>
      <c r="J78" s="12">
        <v>1</v>
      </c>
      <c r="K78" s="442">
        <f t="shared" si="24"/>
        <v>0.34962174999999995</v>
      </c>
      <c r="L78" s="442">
        <f t="shared" si="25"/>
        <v>0.41853088779537373</v>
      </c>
      <c r="M78" s="442">
        <v>7.0639999999999994E-2</v>
      </c>
      <c r="N78" s="253">
        <f t="shared" si="26"/>
        <v>15.598434978086136</v>
      </c>
      <c r="O78" s="195"/>
      <c r="P78" s="221">
        <v>38.630000000000003</v>
      </c>
      <c r="Q78" s="222">
        <f t="shared" si="39"/>
        <v>355</v>
      </c>
      <c r="R78" s="496">
        <f t="shared" si="27"/>
        <v>1.7563624999999996E-2</v>
      </c>
      <c r="S78" s="496">
        <f t="shared" si="28"/>
        <v>1.7718772447768094E-2</v>
      </c>
      <c r="T78" s="223">
        <v>36.837000000000003</v>
      </c>
      <c r="U78" s="224">
        <f t="shared" si="29"/>
        <v>37.97729357934157</v>
      </c>
      <c r="X78" s="450">
        <v>18.09</v>
      </c>
      <c r="Y78" s="456">
        <f t="shared" si="30"/>
        <v>5.5069375000000004E-2</v>
      </c>
      <c r="Z78" s="456">
        <f t="shared" si="35"/>
        <v>5.6613914723203429E-2</v>
      </c>
      <c r="AA78" s="454">
        <v>8.5</v>
      </c>
      <c r="AB78" s="447">
        <v>15.79</v>
      </c>
      <c r="AC78" s="449">
        <v>1</v>
      </c>
      <c r="AD78" s="457">
        <f t="shared" si="31"/>
        <v>0.34962174999999995</v>
      </c>
      <c r="AE78" s="457">
        <f t="shared" si="32"/>
        <v>0.41853088779537373</v>
      </c>
      <c r="AF78" s="448">
        <f t="shared" si="36"/>
        <v>6.1647809689585151E-2</v>
      </c>
      <c r="AG78" s="502">
        <f t="shared" si="40"/>
        <v>355</v>
      </c>
      <c r="AH78" s="470">
        <f t="shared" si="33"/>
        <v>17.608781724852772</v>
      </c>
      <c r="AI78" s="471">
        <f t="shared" si="34"/>
        <v>15.764198487479977</v>
      </c>
    </row>
    <row r="79" spans="1:35">
      <c r="A79" s="10">
        <v>18.7</v>
      </c>
      <c r="B79" s="11">
        <f t="shared" si="37"/>
        <v>360</v>
      </c>
      <c r="C79" s="442">
        <f t="shared" si="21"/>
        <v>5.5845000000000006E-2</v>
      </c>
      <c r="D79" s="442">
        <f t="shared" si="22"/>
        <v>5.743376879936779E-2</v>
      </c>
      <c r="E79" s="12">
        <v>9.7349999999999994</v>
      </c>
      <c r="F79" s="13">
        <f t="shared" si="23"/>
        <v>18.140882260738152</v>
      </c>
      <c r="G79" s="195"/>
      <c r="H79" s="10">
        <v>15.628</v>
      </c>
      <c r="I79" s="11">
        <f t="shared" si="38"/>
        <v>360</v>
      </c>
      <c r="J79" s="12">
        <v>1</v>
      </c>
      <c r="K79" s="442">
        <f t="shared" si="24"/>
        <v>0.35454600000000003</v>
      </c>
      <c r="L79" s="442">
        <f t="shared" si="25"/>
        <v>0.42553331522152194</v>
      </c>
      <c r="M79" s="442">
        <v>7.0639999999999994E-2</v>
      </c>
      <c r="N79" s="253">
        <f t="shared" si="26"/>
        <v>15.597940326612752</v>
      </c>
      <c r="O79" s="195"/>
      <c r="P79" s="221">
        <v>38.630000000000003</v>
      </c>
      <c r="Q79" s="222">
        <f t="shared" si="39"/>
        <v>360</v>
      </c>
      <c r="R79" s="496">
        <f t="shared" si="27"/>
        <v>1.7811E-2</v>
      </c>
      <c r="S79" s="496">
        <f t="shared" si="28"/>
        <v>1.7970561771010418E-2</v>
      </c>
      <c r="T79" s="223">
        <v>36.837000000000003</v>
      </c>
      <c r="U79" s="224">
        <f t="shared" si="29"/>
        <v>37.968018416041289</v>
      </c>
      <c r="X79" s="450">
        <v>18.09</v>
      </c>
      <c r="Y79" s="448">
        <f t="shared" si="30"/>
        <v>5.5845000000000006E-2</v>
      </c>
      <c r="Z79" s="448">
        <f t="shared" si="35"/>
        <v>5.743376879936779E-2</v>
      </c>
      <c r="AA79" s="449">
        <v>8.5</v>
      </c>
      <c r="AB79" s="450">
        <v>15.79</v>
      </c>
      <c r="AC79" s="451">
        <v>1</v>
      </c>
      <c r="AD79" s="294">
        <f t="shared" si="31"/>
        <v>0.35454600000000003</v>
      </c>
      <c r="AE79" s="294">
        <f t="shared" si="32"/>
        <v>0.42553331522152194</v>
      </c>
      <c r="AF79" s="452">
        <f t="shared" si="36"/>
        <v>6.1647809689585151E-2</v>
      </c>
      <c r="AG79" s="502">
        <f t="shared" si="40"/>
        <v>360</v>
      </c>
      <c r="AH79" s="470">
        <f t="shared" si="33"/>
        <v>17.601812965205372</v>
      </c>
      <c r="AI79" s="471">
        <f t="shared" si="34"/>
        <v>15.763766803166645</v>
      </c>
    </row>
    <row r="80" spans="1:35">
      <c r="A80" s="10">
        <v>18.7</v>
      </c>
      <c r="B80" s="11">
        <f t="shared" si="37"/>
        <v>365</v>
      </c>
      <c r="C80" s="442">
        <f t="shared" si="21"/>
        <v>5.6620625000000001E-2</v>
      </c>
      <c r="D80" s="442">
        <f t="shared" si="22"/>
        <v>5.8254259021523591E-2</v>
      </c>
      <c r="E80" s="12">
        <v>9.7349999999999994</v>
      </c>
      <c r="F80" s="13">
        <f t="shared" si="23"/>
        <v>18.132894788425467</v>
      </c>
      <c r="G80" s="195"/>
      <c r="H80" s="10">
        <v>15.628</v>
      </c>
      <c r="I80" s="11">
        <f t="shared" si="38"/>
        <v>365</v>
      </c>
      <c r="J80" s="12">
        <v>1</v>
      </c>
      <c r="K80" s="442">
        <f t="shared" si="24"/>
        <v>0.35947024999999999</v>
      </c>
      <c r="L80" s="442">
        <f t="shared" si="25"/>
        <v>0.43257030938871188</v>
      </c>
      <c r="M80" s="442">
        <v>7.0639999999999994E-2</v>
      </c>
      <c r="N80" s="253">
        <f t="shared" si="26"/>
        <v>15.597443233344782</v>
      </c>
      <c r="O80" s="195"/>
      <c r="P80" s="221">
        <v>38.630000000000003</v>
      </c>
      <c r="Q80" s="222">
        <f t="shared" si="39"/>
        <v>365</v>
      </c>
      <c r="R80" s="496">
        <f t="shared" si="27"/>
        <v>1.8058374999999998E-2</v>
      </c>
      <c r="S80" s="496">
        <f t="shared" si="28"/>
        <v>1.8222413388341074E-2</v>
      </c>
      <c r="T80" s="223">
        <v>36.837000000000003</v>
      </c>
      <c r="U80" s="224">
        <f t="shared" si="29"/>
        <v>37.958740958013685</v>
      </c>
      <c r="X80" s="450">
        <v>18.09</v>
      </c>
      <c r="Y80" s="452">
        <f t="shared" si="30"/>
        <v>5.6620625000000001E-2</v>
      </c>
      <c r="Z80" s="452">
        <f t="shared" si="35"/>
        <v>5.8254259021523591E-2</v>
      </c>
      <c r="AA80" s="451">
        <v>8.5</v>
      </c>
      <c r="AB80" s="453">
        <v>15.79</v>
      </c>
      <c r="AC80" s="454">
        <v>1</v>
      </c>
      <c r="AD80" s="455">
        <f t="shared" si="31"/>
        <v>0.35947024999999999</v>
      </c>
      <c r="AE80" s="455">
        <f t="shared" si="32"/>
        <v>0.43257030938871188</v>
      </c>
      <c r="AF80" s="456">
        <f t="shared" si="36"/>
        <v>6.1647809689585151E-2</v>
      </c>
      <c r="AG80" s="502">
        <f t="shared" si="40"/>
        <v>365</v>
      </c>
      <c r="AH80" s="470">
        <f t="shared" si="33"/>
        <v>17.594838798317049</v>
      </c>
      <c r="AI80" s="471">
        <f t="shared" si="34"/>
        <v>15.76333298788944</v>
      </c>
    </row>
    <row r="81" spans="1:35">
      <c r="A81" s="10">
        <v>18.7</v>
      </c>
      <c r="B81" s="11">
        <f t="shared" si="37"/>
        <v>370</v>
      </c>
      <c r="C81" s="442">
        <f t="shared" si="21"/>
        <v>5.739625000000001E-2</v>
      </c>
      <c r="D81" s="442">
        <f t="shared" si="22"/>
        <v>5.907538588327288E-2</v>
      </c>
      <c r="E81" s="12">
        <v>9.7349999999999994</v>
      </c>
      <c r="F81" s="13">
        <f t="shared" si="23"/>
        <v>18.124901118426337</v>
      </c>
      <c r="G81" s="195"/>
      <c r="H81" s="10">
        <v>15.628</v>
      </c>
      <c r="I81" s="11">
        <f t="shared" si="38"/>
        <v>370</v>
      </c>
      <c r="J81" s="12">
        <v>1</v>
      </c>
      <c r="K81" s="442">
        <f t="shared" si="24"/>
        <v>0.36439449999999995</v>
      </c>
      <c r="L81" s="442">
        <f t="shared" si="25"/>
        <v>0.43964204093199855</v>
      </c>
      <c r="M81" s="442">
        <v>7.0639999999999994E-2</v>
      </c>
      <c r="N81" s="253">
        <f t="shared" si="26"/>
        <v>15.596943686228563</v>
      </c>
      <c r="O81" s="195"/>
      <c r="P81" s="221">
        <v>38.630000000000003</v>
      </c>
      <c r="Q81" s="222">
        <f t="shared" si="39"/>
        <v>370</v>
      </c>
      <c r="R81" s="496">
        <f t="shared" si="27"/>
        <v>1.8305749999999999E-2</v>
      </c>
      <c r="S81" s="496">
        <f t="shared" si="28"/>
        <v>1.8474327315172179E-2</v>
      </c>
      <c r="T81" s="223">
        <v>36.837000000000003</v>
      </c>
      <c r="U81" s="224">
        <f t="shared" si="29"/>
        <v>37.949461204691005</v>
      </c>
      <c r="X81" s="450">
        <v>18.09</v>
      </c>
      <c r="Y81" s="456">
        <f t="shared" si="30"/>
        <v>5.739625000000001E-2</v>
      </c>
      <c r="Z81" s="456">
        <f t="shared" si="35"/>
        <v>5.907538588327288E-2</v>
      </c>
      <c r="AA81" s="454">
        <v>8.5</v>
      </c>
      <c r="AB81" s="447">
        <v>15.79</v>
      </c>
      <c r="AC81" s="449">
        <v>1</v>
      </c>
      <c r="AD81" s="457">
        <f t="shared" si="31"/>
        <v>0.36439449999999995</v>
      </c>
      <c r="AE81" s="457">
        <f t="shared" si="32"/>
        <v>0.43964204093199855</v>
      </c>
      <c r="AF81" s="448">
        <f t="shared" si="36"/>
        <v>6.1647809689585151E-2</v>
      </c>
      <c r="AG81" s="502">
        <f t="shared" si="40"/>
        <v>370</v>
      </c>
      <c r="AH81" s="470">
        <f t="shared" si="33"/>
        <v>17.587859219992179</v>
      </c>
      <c r="AI81" s="471">
        <f t="shared" si="34"/>
        <v>15.762897031129082</v>
      </c>
    </row>
    <row r="82" spans="1:35">
      <c r="A82" s="10">
        <v>18.7</v>
      </c>
      <c r="B82" s="11">
        <f t="shared" si="37"/>
        <v>375</v>
      </c>
      <c r="C82" s="442">
        <f t="shared" si="21"/>
        <v>5.8171875000000012E-2</v>
      </c>
      <c r="D82" s="442">
        <f t="shared" si="22"/>
        <v>5.9897149878600731E-2</v>
      </c>
      <c r="E82" s="12">
        <v>9.7349999999999994</v>
      </c>
      <c r="F82" s="13">
        <f t="shared" si="23"/>
        <v>18.116901245931821</v>
      </c>
      <c r="G82" s="195"/>
      <c r="H82" s="10">
        <v>15.628</v>
      </c>
      <c r="I82" s="11">
        <f t="shared" si="38"/>
        <v>375</v>
      </c>
      <c r="J82" s="12">
        <v>1</v>
      </c>
      <c r="K82" s="442">
        <f t="shared" si="24"/>
        <v>0.36931874999999997</v>
      </c>
      <c r="L82" s="442">
        <f t="shared" si="25"/>
        <v>0.44674868132875822</v>
      </c>
      <c r="M82" s="442">
        <v>7.0639999999999994E-2</v>
      </c>
      <c r="N82" s="253">
        <f t="shared" si="26"/>
        <v>15.596441673150936</v>
      </c>
      <c r="O82" s="195"/>
      <c r="P82" s="221">
        <v>38.630000000000003</v>
      </c>
      <c r="Q82" s="222">
        <f t="shared" si="39"/>
        <v>375</v>
      </c>
      <c r="R82" s="496">
        <f t="shared" si="27"/>
        <v>1.8553124999999997E-2</v>
      </c>
      <c r="S82" s="496">
        <f t="shared" si="28"/>
        <v>1.87263035669194E-2</v>
      </c>
      <c r="T82" s="223">
        <v>36.837000000000003</v>
      </c>
      <c r="U82" s="224">
        <f t="shared" si="29"/>
        <v>37.94017915550539</v>
      </c>
      <c r="X82" s="450">
        <v>18.09</v>
      </c>
      <c r="Y82" s="448">
        <f t="shared" si="30"/>
        <v>5.8171875000000012E-2</v>
      </c>
      <c r="Z82" s="448">
        <f t="shared" si="35"/>
        <v>5.9897149878600731E-2</v>
      </c>
      <c r="AA82" s="449">
        <v>8.5</v>
      </c>
      <c r="AB82" s="450">
        <v>15.79</v>
      </c>
      <c r="AC82" s="451">
        <v>1</v>
      </c>
      <c r="AD82" s="294">
        <f t="shared" si="31"/>
        <v>0.36931874999999997</v>
      </c>
      <c r="AE82" s="294">
        <f t="shared" si="32"/>
        <v>0.44674868132875822</v>
      </c>
      <c r="AF82" s="452">
        <f t="shared" si="36"/>
        <v>6.1647809689585151E-2</v>
      </c>
      <c r="AG82" s="502">
        <f t="shared" si="40"/>
        <v>375</v>
      </c>
      <c r="AH82" s="470">
        <f t="shared" si="33"/>
        <v>17.580874226031895</v>
      </c>
      <c r="AI82" s="471">
        <f t="shared" si="34"/>
        <v>15.762458922314371</v>
      </c>
    </row>
    <row r="83" spans="1:35">
      <c r="A83" s="10">
        <v>18.7</v>
      </c>
      <c r="B83" s="11">
        <f t="shared" si="37"/>
        <v>380</v>
      </c>
      <c r="C83" s="442">
        <f t="shared" si="21"/>
        <v>5.8947500000000007E-2</v>
      </c>
      <c r="D83" s="442">
        <f t="shared" si="22"/>
        <v>6.0719551501875468E-2</v>
      </c>
      <c r="E83" s="12">
        <v>9.7349999999999994</v>
      </c>
      <c r="F83" s="13">
        <f t="shared" si="23"/>
        <v>18.108895166129241</v>
      </c>
      <c r="G83" s="195"/>
      <c r="H83" s="10">
        <v>15.628</v>
      </c>
      <c r="I83" s="11">
        <f t="shared" si="38"/>
        <v>380</v>
      </c>
      <c r="J83" s="12">
        <v>1</v>
      </c>
      <c r="K83" s="442">
        <f t="shared" si="24"/>
        <v>0.37424299999999999</v>
      </c>
      <c r="L83" s="442">
        <f t="shared" si="25"/>
        <v>0.45389040290284743</v>
      </c>
      <c r="M83" s="442">
        <v>7.0639999999999994E-2</v>
      </c>
      <c r="N83" s="253">
        <f t="shared" si="26"/>
        <v>15.595937181938943</v>
      </c>
      <c r="O83" s="195"/>
      <c r="P83" s="221">
        <v>38.630000000000003</v>
      </c>
      <c r="Q83" s="222">
        <f t="shared" si="39"/>
        <v>380</v>
      </c>
      <c r="R83" s="496">
        <f t="shared" si="27"/>
        <v>1.8800499999999998E-2</v>
      </c>
      <c r="S83" s="496">
        <f t="shared" si="28"/>
        <v>1.8978342159002404E-2</v>
      </c>
      <c r="T83" s="223">
        <v>36.837000000000003</v>
      </c>
      <c r="U83" s="224">
        <f t="shared" si="29"/>
        <v>37.930894809888834</v>
      </c>
      <c r="X83" s="450">
        <v>18.09</v>
      </c>
      <c r="Y83" s="452">
        <f t="shared" si="30"/>
        <v>5.8947500000000007E-2</v>
      </c>
      <c r="Z83" s="452">
        <f t="shared" si="35"/>
        <v>6.0719551501875468E-2</v>
      </c>
      <c r="AA83" s="451">
        <v>8.5</v>
      </c>
      <c r="AB83" s="453">
        <v>15.79</v>
      </c>
      <c r="AC83" s="454">
        <v>1</v>
      </c>
      <c r="AD83" s="455">
        <f t="shared" si="31"/>
        <v>0.37424299999999999</v>
      </c>
      <c r="AE83" s="455">
        <f t="shared" si="32"/>
        <v>0.45389040290284743</v>
      </c>
      <c r="AF83" s="456">
        <f t="shared" si="36"/>
        <v>6.1647809689585151E-2</v>
      </c>
      <c r="AG83" s="502">
        <f t="shared" si="40"/>
        <v>380</v>
      </c>
      <c r="AH83" s="477">
        <f t="shared" si="33"/>
        <v>17.573883812234058</v>
      </c>
      <c r="AI83" s="478">
        <f t="shared" si="34"/>
        <v>15.762018650821915</v>
      </c>
    </row>
    <row r="84" spans="1:35">
      <c r="A84" s="10">
        <v>18.7</v>
      </c>
      <c r="B84" s="11">
        <f t="shared" si="37"/>
        <v>385</v>
      </c>
      <c r="C84" s="442">
        <f t="shared" si="21"/>
        <v>5.9723125000000002E-2</v>
      </c>
      <c r="D84" s="442">
        <f t="shared" si="22"/>
        <v>6.1542591247849332E-2</v>
      </c>
      <c r="E84" s="12">
        <v>9.7349999999999994</v>
      </c>
      <c r="F84" s="13">
        <f t="shared" si="23"/>
        <v>18.100882874202185</v>
      </c>
      <c r="G84" s="195"/>
      <c r="H84" s="10">
        <v>15.628</v>
      </c>
      <c r="I84" s="11">
        <f t="shared" si="38"/>
        <v>385</v>
      </c>
      <c r="J84" s="12">
        <v>1</v>
      </c>
      <c r="K84" s="442">
        <f t="shared" si="24"/>
        <v>0.37916725000000001</v>
      </c>
      <c r="L84" s="442">
        <f t="shared" si="25"/>
        <v>0.4610673788287809</v>
      </c>
      <c r="M84" s="442">
        <v>7.0639999999999994E-2</v>
      </c>
      <c r="N84" s="253">
        <f t="shared" si="26"/>
        <v>15.595430200359536</v>
      </c>
      <c r="O84" s="195"/>
      <c r="P84" s="221">
        <v>38.630000000000003</v>
      </c>
      <c r="Q84" s="222">
        <f t="shared" si="39"/>
        <v>385</v>
      </c>
      <c r="R84" s="496">
        <f t="shared" si="27"/>
        <v>1.9047874999999999E-2</v>
      </c>
      <c r="S84" s="496">
        <f t="shared" si="28"/>
        <v>1.9230443106844408E-2</v>
      </c>
      <c r="T84" s="223">
        <v>36.837000000000003</v>
      </c>
      <c r="U84" s="224">
        <f t="shared" si="29"/>
        <v>37.921608167273178</v>
      </c>
      <c r="X84" s="450">
        <v>18.09</v>
      </c>
      <c r="Y84" s="456">
        <f t="shared" si="30"/>
        <v>5.9723125000000002E-2</v>
      </c>
      <c r="Z84" s="456">
        <f t="shared" si="35"/>
        <v>6.1542591247849332E-2</v>
      </c>
      <c r="AA84" s="454">
        <v>8.5</v>
      </c>
      <c r="AB84" s="447">
        <v>15.79</v>
      </c>
      <c r="AC84" s="449">
        <v>1</v>
      </c>
      <c r="AD84" s="457">
        <f t="shared" si="31"/>
        <v>0.37916725000000001</v>
      </c>
      <c r="AE84" s="457">
        <f t="shared" si="32"/>
        <v>0.4610673788287809</v>
      </c>
      <c r="AF84" s="448">
        <f t="shared" si="36"/>
        <v>6.1647809689585151E-2</v>
      </c>
      <c r="AG84" s="502">
        <f t="shared" si="40"/>
        <v>385</v>
      </c>
      <c r="AH84" s="477">
        <f t="shared" si="33"/>
        <v>17.566887974393282</v>
      </c>
      <c r="AI84" s="478">
        <f t="shared" si="34"/>
        <v>15.761576205975887</v>
      </c>
    </row>
    <row r="85" spans="1:35">
      <c r="A85" s="10">
        <v>18.7</v>
      </c>
      <c r="B85" s="11">
        <f t="shared" si="37"/>
        <v>390</v>
      </c>
      <c r="C85" s="442">
        <f t="shared" si="21"/>
        <v>6.0498750000000011E-2</v>
      </c>
      <c r="D85" s="442">
        <f t="shared" si="22"/>
        <v>6.2366269611658032E-2</v>
      </c>
      <c r="E85" s="12">
        <v>9.7349999999999994</v>
      </c>
      <c r="F85" s="13">
        <f t="shared" si="23"/>
        <v>18.092864365330509</v>
      </c>
      <c r="G85" s="195"/>
      <c r="H85" s="10">
        <v>15.628</v>
      </c>
      <c r="I85" s="11">
        <f t="shared" si="38"/>
        <v>390</v>
      </c>
      <c r="J85" s="12">
        <v>1</v>
      </c>
      <c r="K85" s="442">
        <f t="shared" si="24"/>
        <v>0.38409149999999997</v>
      </c>
      <c r="L85" s="442">
        <f t="shared" si="25"/>
        <v>0.4682797831359311</v>
      </c>
      <c r="M85" s="442">
        <v>7.0639999999999994E-2</v>
      </c>
      <c r="N85" s="253">
        <f t="shared" si="26"/>
        <v>15.594920716119278</v>
      </c>
      <c r="O85" s="195"/>
      <c r="P85" s="221">
        <v>38.630000000000003</v>
      </c>
      <c r="Q85" s="222">
        <f t="shared" si="39"/>
        <v>390</v>
      </c>
      <c r="R85" s="496">
        <f t="shared" si="27"/>
        <v>1.929525E-2</v>
      </c>
      <c r="S85" s="496">
        <f t="shared" si="28"/>
        <v>1.9482606425872406E-2</v>
      </c>
      <c r="T85" s="223">
        <v>36.837000000000003</v>
      </c>
      <c r="U85" s="224">
        <f t="shared" si="29"/>
        <v>37.912319227090144</v>
      </c>
      <c r="X85" s="450">
        <v>18.09</v>
      </c>
      <c r="Y85" s="448">
        <f t="shared" si="30"/>
        <v>6.0498750000000011E-2</v>
      </c>
      <c r="Z85" s="448">
        <f t="shared" si="35"/>
        <v>6.2366269611658032E-2</v>
      </c>
      <c r="AA85" s="449">
        <v>8.5</v>
      </c>
      <c r="AB85" s="450">
        <v>15.79</v>
      </c>
      <c r="AC85" s="451">
        <v>1</v>
      </c>
      <c r="AD85" s="294">
        <f t="shared" si="31"/>
        <v>0.38409149999999997</v>
      </c>
      <c r="AE85" s="294">
        <f t="shared" si="32"/>
        <v>0.4682797831359311</v>
      </c>
      <c r="AF85" s="452">
        <f t="shared" si="36"/>
        <v>6.1647809689585151E-2</v>
      </c>
      <c r="AG85" s="502">
        <f t="shared" si="40"/>
        <v>390</v>
      </c>
      <c r="AH85" s="477">
        <f t="shared" si="33"/>
        <v>17.559886708300908</v>
      </c>
      <c r="AI85" s="478">
        <f t="shared" si="34"/>
        <v>15.761131577047754</v>
      </c>
    </row>
    <row r="86" spans="1:35">
      <c r="A86" s="10">
        <v>18.7</v>
      </c>
      <c r="B86" s="11">
        <f t="shared" si="37"/>
        <v>395</v>
      </c>
      <c r="C86" s="442">
        <f t="shared" si="21"/>
        <v>6.1274375000000006E-2</v>
      </c>
      <c r="D86" s="442">
        <f t="shared" si="22"/>
        <v>6.3190587088821859E-2</v>
      </c>
      <c r="E86" s="12">
        <v>9.7349999999999994</v>
      </c>
      <c r="F86" s="13">
        <f t="shared" si="23"/>
        <v>18.084839634690319</v>
      </c>
      <c r="G86" s="195"/>
      <c r="H86" s="10">
        <v>15.628</v>
      </c>
      <c r="I86" s="11">
        <f t="shared" si="38"/>
        <v>395</v>
      </c>
      <c r="J86" s="12">
        <v>1</v>
      </c>
      <c r="K86" s="442">
        <f t="shared" si="24"/>
        <v>0.38901574999999994</v>
      </c>
      <c r="L86" s="442">
        <f t="shared" si="25"/>
        <v>0.47552779071274798</v>
      </c>
      <c r="M86" s="442">
        <v>7.0639999999999994E-2</v>
      </c>
      <c r="N86" s="253">
        <f t="shared" si="26"/>
        <v>15.594408716864052</v>
      </c>
      <c r="O86" s="195"/>
      <c r="P86" s="221">
        <v>38.630000000000003</v>
      </c>
      <c r="Q86" s="222">
        <f t="shared" si="39"/>
        <v>395</v>
      </c>
      <c r="R86" s="496">
        <f t="shared" si="27"/>
        <v>1.9542624999999997E-2</v>
      </c>
      <c r="S86" s="496">
        <f t="shared" si="28"/>
        <v>1.9734832131517832E-2</v>
      </c>
      <c r="T86" s="223">
        <v>36.837000000000003</v>
      </c>
      <c r="U86" s="224">
        <f t="shared" si="29"/>
        <v>37.903027988771278</v>
      </c>
      <c r="X86" s="450">
        <v>18.09</v>
      </c>
      <c r="Y86" s="452">
        <f t="shared" si="30"/>
        <v>6.1274375000000006E-2</v>
      </c>
      <c r="Z86" s="452">
        <f t="shared" si="35"/>
        <v>6.3190587088821859E-2</v>
      </c>
      <c r="AA86" s="451">
        <v>8.5</v>
      </c>
      <c r="AB86" s="453">
        <v>15.79</v>
      </c>
      <c r="AC86" s="454">
        <v>1</v>
      </c>
      <c r="AD86" s="455">
        <f t="shared" si="31"/>
        <v>0.38901574999999994</v>
      </c>
      <c r="AE86" s="455">
        <f t="shared" si="32"/>
        <v>0.47552779071274798</v>
      </c>
      <c r="AF86" s="456">
        <f t="shared" si="36"/>
        <v>6.1647809689585151E-2</v>
      </c>
      <c r="AG86" s="502">
        <f t="shared" si="40"/>
        <v>395</v>
      </c>
      <c r="AH86" s="477">
        <f t="shared" si="33"/>
        <v>17.552880009745014</v>
      </c>
      <c r="AI86" s="478">
        <f t="shared" si="34"/>
        <v>15.760684753256031</v>
      </c>
    </row>
    <row r="87" spans="1:35">
      <c r="A87" s="10">
        <v>18.7</v>
      </c>
      <c r="B87" s="11">
        <f t="shared" si="37"/>
        <v>400</v>
      </c>
      <c r="C87" s="442">
        <f t="shared" si="21"/>
        <v>6.2050000000000001E-2</v>
      </c>
      <c r="D87" s="442">
        <f t="shared" si="22"/>
        <v>6.4015544175245243E-2</v>
      </c>
      <c r="E87" s="12">
        <v>9.7349999999999994</v>
      </c>
      <c r="F87" s="13">
        <f t="shared" si="23"/>
        <v>18.076808677453986</v>
      </c>
      <c r="G87" s="195"/>
      <c r="H87" s="10">
        <v>15.628</v>
      </c>
      <c r="I87" s="11">
        <f t="shared" si="38"/>
        <v>400</v>
      </c>
      <c r="J87" s="12">
        <v>1</v>
      </c>
      <c r="K87" s="442">
        <f t="shared" si="24"/>
        <v>0.39394000000000001</v>
      </c>
      <c r="L87" s="442">
        <f t="shared" si="25"/>
        <v>0.48281157731100022</v>
      </c>
      <c r="M87" s="442">
        <v>7.0639999999999994E-2</v>
      </c>
      <c r="N87" s="253">
        <f t="shared" si="26"/>
        <v>15.593894190178752</v>
      </c>
      <c r="O87" s="195"/>
      <c r="P87" s="221">
        <v>38.630000000000003</v>
      </c>
      <c r="Q87" s="222">
        <f t="shared" si="39"/>
        <v>400</v>
      </c>
      <c r="R87" s="496">
        <f t="shared" si="27"/>
        <v>1.9789999999999999E-2</v>
      </c>
      <c r="S87" s="496">
        <f t="shared" si="28"/>
        <v>1.9987120239215228E-2</v>
      </c>
      <c r="T87" s="223">
        <v>36.837000000000003</v>
      </c>
      <c r="U87" s="224">
        <f t="shared" si="29"/>
        <v>37.893734451748031</v>
      </c>
      <c r="X87" s="450">
        <v>18.09</v>
      </c>
      <c r="Y87" s="456">
        <f t="shared" si="30"/>
        <v>6.2050000000000001E-2</v>
      </c>
      <c r="Z87" s="456">
        <f t="shared" si="35"/>
        <v>6.4015544175245243E-2</v>
      </c>
      <c r="AA87" s="454">
        <v>8.5</v>
      </c>
      <c r="AB87" s="447">
        <v>15.79</v>
      </c>
      <c r="AC87" s="449">
        <v>1</v>
      </c>
      <c r="AD87" s="457">
        <f t="shared" si="31"/>
        <v>0.39394000000000001</v>
      </c>
      <c r="AE87" s="457">
        <f t="shared" si="32"/>
        <v>0.48281157731100022</v>
      </c>
      <c r="AF87" s="448">
        <f t="shared" si="36"/>
        <v>6.1647809689585151E-2</v>
      </c>
      <c r="AG87" s="502">
        <f t="shared" si="40"/>
        <v>400</v>
      </c>
      <c r="AH87" s="477">
        <f t="shared" si="33"/>
        <v>17.545867874510414</v>
      </c>
      <c r="AI87" s="478">
        <f t="shared" si="34"/>
        <v>15.760235723766002</v>
      </c>
    </row>
    <row r="88" spans="1:35">
      <c r="A88" s="10">
        <v>18.7</v>
      </c>
      <c r="B88" s="11">
        <f t="shared" si="37"/>
        <v>405</v>
      </c>
      <c r="C88" s="442">
        <f t="shared" si="21"/>
        <v>6.282562500000001E-2</v>
      </c>
      <c r="D88" s="442">
        <f t="shared" si="22"/>
        <v>6.4841141367217636E-2</v>
      </c>
      <c r="E88" s="12">
        <v>9.7349999999999994</v>
      </c>
      <c r="F88" s="13">
        <f t="shared" si="23"/>
        <v>18.068771488790137</v>
      </c>
      <c r="G88" s="195"/>
      <c r="H88" s="10">
        <v>15.628</v>
      </c>
      <c r="I88" s="11">
        <f t="shared" si="38"/>
        <v>405</v>
      </c>
      <c r="J88" s="12">
        <v>1</v>
      </c>
      <c r="K88" s="442">
        <f t="shared" si="24"/>
        <v>0.39886424999999998</v>
      </c>
      <c r="L88" s="442">
        <f t="shared" si="25"/>
        <v>0.49013131955003586</v>
      </c>
      <c r="M88" s="442">
        <v>7.0639999999999994E-2</v>
      </c>
      <c r="N88" s="253">
        <f t="shared" si="26"/>
        <v>15.593377123586986</v>
      </c>
      <c r="O88" s="195"/>
      <c r="P88" s="221">
        <v>38.630000000000003</v>
      </c>
      <c r="Q88" s="222">
        <f t="shared" si="39"/>
        <v>405</v>
      </c>
      <c r="R88" s="496">
        <f t="shared" si="27"/>
        <v>2.0037375E-2</v>
      </c>
      <c r="S88" s="496">
        <f t="shared" si="28"/>
        <v>2.0239470764403134E-2</v>
      </c>
      <c r="T88" s="223">
        <v>36.837000000000003</v>
      </c>
      <c r="U88" s="224">
        <f t="shared" si="29"/>
        <v>37.884438615451685</v>
      </c>
      <c r="X88" s="450">
        <v>18.09</v>
      </c>
      <c r="Y88" s="448">
        <f t="shared" si="30"/>
        <v>6.282562500000001E-2</v>
      </c>
      <c r="Z88" s="448">
        <f t="shared" si="35"/>
        <v>6.4841141367217636E-2</v>
      </c>
      <c r="AA88" s="449">
        <v>8.5</v>
      </c>
      <c r="AB88" s="450">
        <v>15.79</v>
      </c>
      <c r="AC88" s="451">
        <v>1</v>
      </c>
      <c r="AD88" s="294">
        <f t="shared" si="31"/>
        <v>0.39886424999999998</v>
      </c>
      <c r="AE88" s="294">
        <f t="shared" si="32"/>
        <v>0.49013131955003586</v>
      </c>
      <c r="AF88" s="452">
        <f t="shared" si="36"/>
        <v>6.1647809689585151E-2</v>
      </c>
      <c r="AG88" s="502">
        <f t="shared" si="40"/>
        <v>405</v>
      </c>
      <c r="AH88" s="477">
        <f t="shared" si="33"/>
        <v>17.538850298378652</v>
      </c>
      <c r="AI88" s="478">
        <f t="shared" si="34"/>
        <v>15.759784477689474</v>
      </c>
    </row>
    <row r="89" spans="1:35">
      <c r="A89" s="10">
        <v>18.7</v>
      </c>
      <c r="B89" s="11">
        <f t="shared" si="37"/>
        <v>410</v>
      </c>
      <c r="C89" s="442">
        <f t="shared" si="21"/>
        <v>6.3601250000000012E-2</v>
      </c>
      <c r="D89" s="442">
        <f t="shared" si="22"/>
        <v>6.5667379161413519E-2</v>
      </c>
      <c r="E89" s="12">
        <v>9.7349999999999994</v>
      </c>
      <c r="F89" s="13">
        <f t="shared" si="23"/>
        <v>18.060728063863639</v>
      </c>
      <c r="G89" s="195"/>
      <c r="H89" s="10">
        <v>15.628</v>
      </c>
      <c r="I89" s="11">
        <f t="shared" si="38"/>
        <v>410</v>
      </c>
      <c r="J89" s="12">
        <v>1</v>
      </c>
      <c r="K89" s="442">
        <f t="shared" si="24"/>
        <v>0.40378849999999999</v>
      </c>
      <c r="L89" s="442">
        <f t="shared" si="25"/>
        <v>0.49748719492106597</v>
      </c>
      <c r="M89" s="442">
        <v>7.0639999999999994E-2</v>
      </c>
      <c r="N89" s="253">
        <f t="shared" si="26"/>
        <v>15.592857504550777</v>
      </c>
      <c r="O89" s="195"/>
      <c r="P89" s="221">
        <v>38.630000000000003</v>
      </c>
      <c r="Q89" s="222">
        <f t="shared" si="39"/>
        <v>410</v>
      </c>
      <c r="R89" s="496">
        <f t="shared" si="27"/>
        <v>2.0284750000000001E-2</v>
      </c>
      <c r="S89" s="496">
        <f t="shared" si="28"/>
        <v>2.0491883722523863E-2</v>
      </c>
      <c r="T89" s="223">
        <v>36.837000000000003</v>
      </c>
      <c r="U89" s="224">
        <f t="shared" si="29"/>
        <v>37.875140479313394</v>
      </c>
      <c r="X89" s="450">
        <v>18.09</v>
      </c>
      <c r="Y89" s="452">
        <f t="shared" si="30"/>
        <v>6.3601250000000012E-2</v>
      </c>
      <c r="Z89" s="452">
        <f t="shared" si="35"/>
        <v>6.5667379161413519E-2</v>
      </c>
      <c r="AA89" s="451">
        <v>8.5</v>
      </c>
      <c r="AB89" s="453">
        <v>15.79</v>
      </c>
      <c r="AC89" s="454">
        <v>1</v>
      </c>
      <c r="AD89" s="455">
        <f t="shared" si="31"/>
        <v>0.40378849999999999</v>
      </c>
      <c r="AE89" s="455">
        <f t="shared" si="32"/>
        <v>0.49748719492106597</v>
      </c>
      <c r="AF89" s="456">
        <f t="shared" si="36"/>
        <v>6.1647809689585151E-2</v>
      </c>
      <c r="AG89" s="502">
        <f t="shared" si="40"/>
        <v>410</v>
      </c>
      <c r="AH89" s="477">
        <f t="shared" si="33"/>
        <v>17.531827277127984</v>
      </c>
      <c r="AI89" s="478">
        <f t="shared" si="34"/>
        <v>15.759331004084499</v>
      </c>
    </row>
    <row r="90" spans="1:35">
      <c r="A90" s="10">
        <v>18.7</v>
      </c>
      <c r="B90" s="11">
        <f t="shared" si="37"/>
        <v>415</v>
      </c>
      <c r="C90" s="442">
        <f t="shared" si="21"/>
        <v>6.4376875E-2</v>
      </c>
      <c r="D90" s="442">
        <f t="shared" si="22"/>
        <v>6.6494258054892619E-2</v>
      </c>
      <c r="E90" s="12">
        <v>9.7349999999999994</v>
      </c>
      <c r="F90" s="13">
        <f t="shared" si="23"/>
        <v>18.052678397835621</v>
      </c>
      <c r="G90" s="195"/>
      <c r="H90" s="10">
        <v>15.628</v>
      </c>
      <c r="I90" s="11">
        <f t="shared" si="38"/>
        <v>415</v>
      </c>
      <c r="J90" s="12">
        <v>1</v>
      </c>
      <c r="K90" s="442">
        <f t="shared" si="24"/>
        <v>0.40871274999999996</v>
      </c>
      <c r="L90" s="442">
        <f t="shared" si="25"/>
        <v>0.50487938179146785</v>
      </c>
      <c r="M90" s="442">
        <v>7.0639999999999994E-2</v>
      </c>
      <c r="N90" s="253">
        <f t="shared" si="26"/>
        <v>15.592335320470252</v>
      </c>
      <c r="O90" s="195"/>
      <c r="P90" s="221">
        <v>38.630000000000003</v>
      </c>
      <c r="Q90" s="222">
        <f t="shared" si="39"/>
        <v>415</v>
      </c>
      <c r="R90" s="496">
        <f t="shared" si="27"/>
        <v>2.0532124999999998E-2</v>
      </c>
      <c r="S90" s="496">
        <f t="shared" si="28"/>
        <v>2.074435912902417E-2</v>
      </c>
      <c r="T90" s="223">
        <v>36.837000000000003</v>
      </c>
      <c r="U90" s="224">
        <f t="shared" si="29"/>
        <v>37.865840042764141</v>
      </c>
      <c r="X90" s="450">
        <v>18.09</v>
      </c>
      <c r="Y90" s="456">
        <f t="shared" si="30"/>
        <v>6.4376875E-2</v>
      </c>
      <c r="Z90" s="456">
        <f t="shared" si="35"/>
        <v>6.6494258054892619E-2</v>
      </c>
      <c r="AA90" s="454">
        <v>8.5</v>
      </c>
      <c r="AB90" s="447">
        <v>15.79</v>
      </c>
      <c r="AC90" s="449">
        <v>1</v>
      </c>
      <c r="AD90" s="457">
        <f t="shared" si="31"/>
        <v>0.40871274999999996</v>
      </c>
      <c r="AE90" s="457">
        <f t="shared" si="32"/>
        <v>0.50487938179146785</v>
      </c>
      <c r="AF90" s="448">
        <f t="shared" si="36"/>
        <v>6.1647809689585151E-2</v>
      </c>
      <c r="AG90" s="502">
        <f t="shared" si="40"/>
        <v>415</v>
      </c>
      <c r="AH90" s="477">
        <f t="shared" si="33"/>
        <v>17.524798806533411</v>
      </c>
      <c r="AI90" s="478">
        <f t="shared" si="34"/>
        <v>15.758875291955123</v>
      </c>
    </row>
    <row r="91" spans="1:35">
      <c r="A91" s="10">
        <v>18.7</v>
      </c>
      <c r="B91" s="11">
        <f t="shared" si="37"/>
        <v>420</v>
      </c>
      <c r="C91" s="442">
        <f t="shared" si="21"/>
        <v>6.5152500000000016E-2</v>
      </c>
      <c r="D91" s="442">
        <f t="shared" si="22"/>
        <v>6.7321778545100575E-2</v>
      </c>
      <c r="E91" s="12">
        <v>9.7349999999999994</v>
      </c>
      <c r="F91" s="13">
        <f t="shared" si="23"/>
        <v>18.044622485863446</v>
      </c>
      <c r="G91" s="195"/>
      <c r="H91" s="10">
        <v>15.628</v>
      </c>
      <c r="I91" s="11">
        <f t="shared" si="38"/>
        <v>420</v>
      </c>
      <c r="J91" s="12">
        <v>1</v>
      </c>
      <c r="K91" s="442">
        <f t="shared" si="24"/>
        <v>0.41363699999999998</v>
      </c>
      <c r="L91" s="442">
        <f t="shared" si="25"/>
        <v>0.51230805940911139</v>
      </c>
      <c r="M91" s="442">
        <v>7.0639999999999994E-2</v>
      </c>
      <c r="N91" s="253">
        <f t="shared" si="26"/>
        <v>15.59181055868334</v>
      </c>
      <c r="O91" s="195"/>
      <c r="P91" s="221">
        <v>38.630000000000003</v>
      </c>
      <c r="Q91" s="222">
        <f t="shared" si="39"/>
        <v>420</v>
      </c>
      <c r="R91" s="496">
        <f t="shared" si="27"/>
        <v>2.0779499999999996E-2</v>
      </c>
      <c r="S91" s="496">
        <f t="shared" si="28"/>
        <v>2.0996896999353698E-2</v>
      </c>
      <c r="T91" s="223">
        <v>36.837000000000003</v>
      </c>
      <c r="U91" s="224">
        <f t="shared" si="29"/>
        <v>37.856537305234809</v>
      </c>
      <c r="X91" s="450">
        <v>18.09</v>
      </c>
      <c r="Y91" s="448">
        <f t="shared" si="30"/>
        <v>6.5152500000000016E-2</v>
      </c>
      <c r="Z91" s="448">
        <f t="shared" si="35"/>
        <v>6.7321778545100575E-2</v>
      </c>
      <c r="AA91" s="449">
        <v>8.5</v>
      </c>
      <c r="AB91" s="450">
        <v>15.79</v>
      </c>
      <c r="AC91" s="451">
        <v>1</v>
      </c>
      <c r="AD91" s="294">
        <f t="shared" si="31"/>
        <v>0.41363699999999998</v>
      </c>
      <c r="AE91" s="294">
        <f t="shared" si="32"/>
        <v>0.51230805940911139</v>
      </c>
      <c r="AF91" s="452">
        <f t="shared" si="36"/>
        <v>6.1647809689585151E-2</v>
      </c>
      <c r="AG91" s="502">
        <f t="shared" si="40"/>
        <v>420</v>
      </c>
      <c r="AH91" s="477">
        <f t="shared" si="33"/>
        <v>17.517764882366645</v>
      </c>
      <c r="AI91" s="478">
        <f t="shared" si="34"/>
        <v>15.758417330251106</v>
      </c>
    </row>
    <row r="92" spans="1:35">
      <c r="A92" s="10">
        <v>18.7</v>
      </c>
      <c r="B92" s="11">
        <f t="shared" si="37"/>
        <v>425</v>
      </c>
      <c r="C92" s="442">
        <f t="shared" si="21"/>
        <v>6.5928125000000004E-2</v>
      </c>
      <c r="D92" s="442">
        <f t="shared" si="22"/>
        <v>6.8149941129868941E-2</v>
      </c>
      <c r="E92" s="12">
        <v>9.7349999999999994</v>
      </c>
      <c r="F92" s="13">
        <f t="shared" si="23"/>
        <v>18.036560323100726</v>
      </c>
      <c r="G92" s="195"/>
      <c r="H92" s="10">
        <v>15.628</v>
      </c>
      <c r="I92" s="11">
        <f t="shared" si="38"/>
        <v>425</v>
      </c>
      <c r="J92" s="12">
        <v>1</v>
      </c>
      <c r="K92" s="442">
        <f t="shared" si="24"/>
        <v>0.41856125</v>
      </c>
      <c r="L92" s="442">
        <f t="shared" si="25"/>
        <v>0.51977340790670357</v>
      </c>
      <c r="M92" s="442">
        <v>7.0639999999999994E-2</v>
      </c>
      <c r="N92" s="253">
        <f t="shared" si="26"/>
        <v>15.591283206465471</v>
      </c>
      <c r="O92" s="195"/>
      <c r="P92" s="221">
        <v>38.630000000000003</v>
      </c>
      <c r="Q92" s="222">
        <f t="shared" si="39"/>
        <v>425</v>
      </c>
      <c r="R92" s="496">
        <f t="shared" si="27"/>
        <v>2.1026874999999997E-2</v>
      </c>
      <c r="S92" s="496">
        <f t="shared" si="28"/>
        <v>2.1249497348966528E-2</v>
      </c>
      <c r="T92" s="223">
        <v>36.837000000000003</v>
      </c>
      <c r="U92" s="224">
        <f t="shared" si="29"/>
        <v>37.847232266156119</v>
      </c>
      <c r="X92" s="450">
        <v>18.09</v>
      </c>
      <c r="Y92" s="452">
        <f t="shared" si="30"/>
        <v>6.5928125000000004E-2</v>
      </c>
      <c r="Z92" s="452">
        <f t="shared" si="35"/>
        <v>6.8149941129868941E-2</v>
      </c>
      <c r="AA92" s="451">
        <v>8.5</v>
      </c>
      <c r="AB92" s="453">
        <v>15.79</v>
      </c>
      <c r="AC92" s="454">
        <v>1</v>
      </c>
      <c r="AD92" s="455">
        <f t="shared" si="31"/>
        <v>0.41856125</v>
      </c>
      <c r="AE92" s="455">
        <f t="shared" si="32"/>
        <v>0.51977340790670357</v>
      </c>
      <c r="AF92" s="456">
        <f t="shared" si="36"/>
        <v>6.1647809689585151E-2</v>
      </c>
      <c r="AG92" s="502">
        <f t="shared" si="40"/>
        <v>425</v>
      </c>
      <c r="AH92" s="477">
        <f t="shared" si="33"/>
        <v>17.510725500396113</v>
      </c>
      <c r="AI92" s="478">
        <f t="shared" si="34"/>
        <v>15.757957107867659</v>
      </c>
    </row>
    <row r="93" spans="1:35">
      <c r="A93" s="10">
        <v>18.7</v>
      </c>
      <c r="B93" s="11">
        <f t="shared" si="37"/>
        <v>430</v>
      </c>
      <c r="C93" s="442">
        <f t="shared" si="21"/>
        <v>6.6703750000000006E-2</v>
      </c>
      <c r="D93" s="442">
        <f t="shared" si="22"/>
        <v>6.8978746307415184E-2</v>
      </c>
      <c r="E93" s="12">
        <v>9.7349999999999994</v>
      </c>
      <c r="F93" s="13">
        <f t="shared" si="23"/>
        <v>18.028491904697312</v>
      </c>
      <c r="G93" s="195"/>
      <c r="H93" s="10">
        <v>15.628</v>
      </c>
      <c r="I93" s="11">
        <f t="shared" si="38"/>
        <v>430</v>
      </c>
      <c r="J93" s="12">
        <v>1</v>
      </c>
      <c r="K93" s="442">
        <f t="shared" si="24"/>
        <v>0.42348549999999996</v>
      </c>
      <c r="L93" s="442">
        <f t="shared" si="25"/>
        <v>0.52727560830615761</v>
      </c>
      <c r="M93" s="442">
        <v>7.0639999999999994E-2</v>
      </c>
      <c r="N93" s="253">
        <f t="shared" si="26"/>
        <v>15.590753251029254</v>
      </c>
      <c r="O93" s="195"/>
      <c r="P93" s="221">
        <v>38.630000000000003</v>
      </c>
      <c r="Q93" s="222">
        <f t="shared" si="39"/>
        <v>430</v>
      </c>
      <c r="R93" s="496">
        <f t="shared" si="27"/>
        <v>2.1274249999999998E-2</v>
      </c>
      <c r="S93" s="496">
        <f t="shared" si="28"/>
        <v>2.1502160193320297E-2</v>
      </c>
      <c r="T93" s="223">
        <v>36.837000000000003</v>
      </c>
      <c r="U93" s="224">
        <f t="shared" si="29"/>
        <v>37.837924924958664</v>
      </c>
      <c r="X93" s="450">
        <v>18.09</v>
      </c>
      <c r="Y93" s="456">
        <f t="shared" si="30"/>
        <v>6.6703750000000006E-2</v>
      </c>
      <c r="Z93" s="456">
        <f t="shared" si="35"/>
        <v>6.8978746307415184E-2</v>
      </c>
      <c r="AA93" s="454">
        <v>8.5</v>
      </c>
      <c r="AB93" s="447">
        <v>15.79</v>
      </c>
      <c r="AC93" s="449">
        <v>1</v>
      </c>
      <c r="AD93" s="457">
        <f t="shared" si="31"/>
        <v>0.42348549999999996</v>
      </c>
      <c r="AE93" s="457">
        <f t="shared" si="32"/>
        <v>0.52727560830615761</v>
      </c>
      <c r="AF93" s="448">
        <f t="shared" si="36"/>
        <v>6.1647809689585151E-2</v>
      </c>
      <c r="AG93" s="502">
        <f t="shared" si="40"/>
        <v>430</v>
      </c>
      <c r="AH93" s="477">
        <f t="shared" si="33"/>
        <v>17.503680656386972</v>
      </c>
      <c r="AI93" s="478">
        <f t="shared" si="34"/>
        <v>15.75749461364518</v>
      </c>
    </row>
    <row r="94" spans="1:35">
      <c r="A94" s="10">
        <v>18.7</v>
      </c>
      <c r="B94" s="11">
        <f t="shared" si="37"/>
        <v>435</v>
      </c>
      <c r="C94" s="442">
        <f t="shared" si="21"/>
        <v>6.7479375000000022E-2</v>
      </c>
      <c r="D94" s="442">
        <f t="shared" si="22"/>
        <v>6.980819457634424E-2</v>
      </c>
      <c r="E94" s="12">
        <v>9.7349999999999994</v>
      </c>
      <c r="F94" s="13">
        <f t="shared" si="23"/>
        <v>18.020417225799289</v>
      </c>
      <c r="G94" s="195"/>
      <c r="H94" s="10">
        <v>15.628</v>
      </c>
      <c r="I94" s="11">
        <f t="shared" si="38"/>
        <v>435</v>
      </c>
      <c r="J94" s="12">
        <v>1</v>
      </c>
      <c r="K94" s="442">
        <f t="shared" si="24"/>
        <v>0.42840974999999998</v>
      </c>
      <c r="L94" s="442">
        <f t="shared" si="25"/>
        <v>0.53481484252298261</v>
      </c>
      <c r="M94" s="442">
        <v>7.0639999999999994E-2</v>
      </c>
      <c r="N94" s="253">
        <f t="shared" si="26"/>
        <v>15.590220679524176</v>
      </c>
      <c r="O94" s="195"/>
      <c r="P94" s="221">
        <v>38.630000000000003</v>
      </c>
      <c r="Q94" s="222">
        <f t="shared" si="39"/>
        <v>435</v>
      </c>
      <c r="R94" s="496">
        <f t="shared" si="27"/>
        <v>2.1521624999999999E-2</v>
      </c>
      <c r="S94" s="496">
        <f t="shared" si="28"/>
        <v>2.1754885547876635E-2</v>
      </c>
      <c r="T94" s="223">
        <v>36.837000000000003</v>
      </c>
      <c r="U94" s="224">
        <f t="shared" si="29"/>
        <v>37.828615281072871</v>
      </c>
      <c r="X94" s="450">
        <v>18.09</v>
      </c>
      <c r="Y94" s="448">
        <f t="shared" si="30"/>
        <v>6.7479375000000022E-2</v>
      </c>
      <c r="Z94" s="448">
        <f t="shared" si="35"/>
        <v>6.980819457634424E-2</v>
      </c>
      <c r="AA94" s="449">
        <v>8.5</v>
      </c>
      <c r="AB94" s="450">
        <v>15.79</v>
      </c>
      <c r="AC94" s="451">
        <v>1</v>
      </c>
      <c r="AD94" s="294">
        <f t="shared" si="31"/>
        <v>0.42840974999999998</v>
      </c>
      <c r="AE94" s="294">
        <f t="shared" si="32"/>
        <v>0.53481484252298261</v>
      </c>
      <c r="AF94" s="452">
        <f t="shared" si="36"/>
        <v>6.1647809689585151E-2</v>
      </c>
      <c r="AG94" s="502">
        <f t="shared" si="40"/>
        <v>435</v>
      </c>
      <c r="AH94" s="470">
        <f t="shared" si="33"/>
        <v>17.496630346101075</v>
      </c>
      <c r="AI94" s="471">
        <f t="shared" si="34"/>
        <v>15.757029836368977</v>
      </c>
    </row>
    <row r="95" spans="1:35">
      <c r="A95" s="10">
        <v>18.7</v>
      </c>
      <c r="B95" s="11">
        <f t="shared" si="37"/>
        <v>440</v>
      </c>
      <c r="C95" s="442">
        <f t="shared" si="21"/>
        <v>6.825500000000001E-2</v>
      </c>
      <c r="D95" s="442">
        <f t="shared" si="22"/>
        <v>7.0638286435646735E-2</v>
      </c>
      <c r="E95" s="12">
        <v>9.7349999999999994</v>
      </c>
      <c r="F95" s="13">
        <f t="shared" si="23"/>
        <v>18.012336281548979</v>
      </c>
      <c r="G95" s="195"/>
      <c r="H95" s="10">
        <v>15.628</v>
      </c>
      <c r="I95" s="11">
        <f t="shared" si="38"/>
        <v>440</v>
      </c>
      <c r="J95" s="12">
        <v>1</v>
      </c>
      <c r="K95" s="442">
        <f t="shared" si="24"/>
        <v>0.433334</v>
      </c>
      <c r="L95" s="442">
        <f t="shared" si="25"/>
        <v>0.54239129337069403</v>
      </c>
      <c r="M95" s="442">
        <v>7.0639999999999994E-2</v>
      </c>
      <c r="N95" s="253">
        <f t="shared" si="26"/>
        <v>15.589685479036294</v>
      </c>
      <c r="O95" s="195"/>
      <c r="P95" s="221">
        <v>38.630000000000003</v>
      </c>
      <c r="Q95" s="222">
        <f t="shared" si="39"/>
        <v>440</v>
      </c>
      <c r="R95" s="496">
        <f t="shared" si="27"/>
        <v>2.1768999999999997E-2</v>
      </c>
      <c r="S95" s="496">
        <f t="shared" si="28"/>
        <v>2.2007673428100949E-2</v>
      </c>
      <c r="T95" s="223">
        <v>36.837000000000003</v>
      </c>
      <c r="U95" s="224">
        <f t="shared" si="29"/>
        <v>37.819303333929049</v>
      </c>
      <c r="X95" s="450">
        <v>18.09</v>
      </c>
      <c r="Y95" s="452">
        <f t="shared" si="30"/>
        <v>6.825500000000001E-2</v>
      </c>
      <c r="Z95" s="452">
        <f t="shared" si="35"/>
        <v>7.0638286435646735E-2</v>
      </c>
      <c r="AA95" s="451">
        <v>8.5</v>
      </c>
      <c r="AB95" s="453">
        <v>15.79</v>
      </c>
      <c r="AC95" s="454">
        <v>1</v>
      </c>
      <c r="AD95" s="455">
        <f t="shared" si="31"/>
        <v>0.433334</v>
      </c>
      <c r="AE95" s="455">
        <f t="shared" si="32"/>
        <v>0.54239129337069403</v>
      </c>
      <c r="AF95" s="456">
        <f t="shared" si="36"/>
        <v>6.1647809689585151E-2</v>
      </c>
      <c r="AG95" s="502">
        <f t="shared" si="40"/>
        <v>440</v>
      </c>
      <c r="AH95" s="470">
        <f t="shared" si="33"/>
        <v>17.489574565297001</v>
      </c>
      <c r="AI95" s="471">
        <f t="shared" si="34"/>
        <v>15.756562764768995</v>
      </c>
    </row>
    <row r="96" spans="1:35">
      <c r="A96" s="10">
        <v>18.7</v>
      </c>
      <c r="B96" s="11">
        <f t="shared" si="37"/>
        <v>445</v>
      </c>
      <c r="C96" s="442">
        <f t="shared" si="21"/>
        <v>6.9030625000000012E-2</v>
      </c>
      <c r="D96" s="442">
        <f t="shared" si="22"/>
        <v>7.1469022384701431E-2</v>
      </c>
      <c r="E96" s="12">
        <v>9.7349999999999994</v>
      </c>
      <c r="F96" s="13">
        <f t="shared" si="23"/>
        <v>18.004249067084931</v>
      </c>
      <c r="G96" s="195"/>
      <c r="H96" s="10">
        <v>15.628</v>
      </c>
      <c r="I96" s="11">
        <f t="shared" si="38"/>
        <v>445</v>
      </c>
      <c r="J96" s="12">
        <v>1</v>
      </c>
      <c r="K96" s="442">
        <f t="shared" si="24"/>
        <v>0.43825824999999996</v>
      </c>
      <c r="L96" s="442">
        <f t="shared" si="25"/>
        <v>0.55000514456524696</v>
      </c>
      <c r="M96" s="442">
        <v>7.0639999999999994E-2</v>
      </c>
      <c r="N96" s="253">
        <f t="shared" si="26"/>
        <v>15.589147636587912</v>
      </c>
      <c r="O96" s="195"/>
      <c r="P96" s="221">
        <v>38.630000000000003</v>
      </c>
      <c r="Q96" s="222">
        <f t="shared" si="39"/>
        <v>445</v>
      </c>
      <c r="R96" s="496">
        <f t="shared" si="27"/>
        <v>2.2016374999999998E-2</v>
      </c>
      <c r="S96" s="496">
        <f t="shared" si="28"/>
        <v>2.2260523849462199E-2</v>
      </c>
      <c r="T96" s="223">
        <v>36.837000000000003</v>
      </c>
      <c r="U96" s="224">
        <f t="shared" si="29"/>
        <v>37.809989082957365</v>
      </c>
      <c r="X96" s="450">
        <v>18.09</v>
      </c>
      <c r="Y96" s="456">
        <f t="shared" si="30"/>
        <v>6.9030625000000012E-2</v>
      </c>
      <c r="Z96" s="456">
        <f t="shared" si="35"/>
        <v>7.1469022384701431E-2</v>
      </c>
      <c r="AA96" s="454">
        <v>8.5</v>
      </c>
      <c r="AB96" s="447">
        <v>15.79</v>
      </c>
      <c r="AC96" s="449">
        <v>1</v>
      </c>
      <c r="AD96" s="457">
        <f t="shared" si="31"/>
        <v>0.43825824999999996</v>
      </c>
      <c r="AE96" s="457">
        <f t="shared" si="32"/>
        <v>0.55000514456524696</v>
      </c>
      <c r="AF96" s="448">
        <f t="shared" si="36"/>
        <v>6.1647809689585151E-2</v>
      </c>
      <c r="AG96" s="502">
        <f t="shared" si="40"/>
        <v>445</v>
      </c>
      <c r="AH96" s="470">
        <f t="shared" si="33"/>
        <v>17.482513309730038</v>
      </c>
      <c r="AI96" s="471">
        <f t="shared" si="34"/>
        <v>15.756093387519549</v>
      </c>
    </row>
    <row r="97" spans="1:35">
      <c r="A97" s="10">
        <v>18.7</v>
      </c>
      <c r="B97" s="11">
        <f t="shared" si="37"/>
        <v>450</v>
      </c>
      <c r="C97" s="442">
        <f t="shared" si="21"/>
        <v>6.980625E-2</v>
      </c>
      <c r="D97" s="442">
        <f t="shared" si="22"/>
        <v>7.2300402923274332E-2</v>
      </c>
      <c r="E97" s="12">
        <v>9.7349999999999994</v>
      </c>
      <c r="F97" s="13">
        <f t="shared" si="23"/>
        <v>17.996155577541924</v>
      </c>
      <c r="G97" s="195"/>
      <c r="H97" s="10">
        <v>15.628</v>
      </c>
      <c r="I97" s="11">
        <f t="shared" si="38"/>
        <v>450</v>
      </c>
      <c r="J97" s="12">
        <v>1</v>
      </c>
      <c r="K97" s="442">
        <f t="shared" si="24"/>
        <v>0.44318249999999998</v>
      </c>
      <c r="L97" s="442">
        <f t="shared" si="25"/>
        <v>0.55765658072949065</v>
      </c>
      <c r="M97" s="442">
        <v>7.0639999999999994E-2</v>
      </c>
      <c r="N97" s="253">
        <f t="shared" si="26"/>
        <v>15.588607139137268</v>
      </c>
      <c r="O97" s="195"/>
      <c r="P97" s="221">
        <v>38.630000000000003</v>
      </c>
      <c r="Q97" s="222">
        <f t="shared" si="39"/>
        <v>450</v>
      </c>
      <c r="R97" s="496">
        <f t="shared" si="27"/>
        <v>2.2263749999999999E-2</v>
      </c>
      <c r="S97" s="496">
        <f t="shared" si="28"/>
        <v>2.2513436827433786E-2</v>
      </c>
      <c r="T97" s="223">
        <v>36.837000000000003</v>
      </c>
      <c r="U97" s="224">
        <f t="shared" si="29"/>
        <v>37.800672527587821</v>
      </c>
      <c r="X97" s="450">
        <v>18.09</v>
      </c>
      <c r="Y97" s="448">
        <f t="shared" si="30"/>
        <v>6.980625E-2</v>
      </c>
      <c r="Z97" s="448">
        <f t="shared" si="35"/>
        <v>7.2300402923274332E-2</v>
      </c>
      <c r="AA97" s="449">
        <v>8.5</v>
      </c>
      <c r="AB97" s="450">
        <v>15.79</v>
      </c>
      <c r="AC97" s="451">
        <v>1</v>
      </c>
      <c r="AD97" s="294">
        <f t="shared" si="31"/>
        <v>0.44318249999999998</v>
      </c>
      <c r="AE97" s="294">
        <f t="shared" si="32"/>
        <v>0.55765658072949065</v>
      </c>
      <c r="AF97" s="452">
        <f t="shared" si="36"/>
        <v>6.1647809689585151E-2</v>
      </c>
      <c r="AG97" s="502">
        <f t="shared" si="40"/>
        <v>450</v>
      </c>
      <c r="AH97" s="470">
        <f t="shared" si="33"/>
        <v>17.475446575152169</v>
      </c>
      <c r="AI97" s="471">
        <f t="shared" si="34"/>
        <v>15.755621693239043</v>
      </c>
    </row>
    <row r="98" spans="1:35">
      <c r="A98" s="10">
        <v>18.7</v>
      </c>
      <c r="B98" s="11">
        <f t="shared" si="37"/>
        <v>455</v>
      </c>
      <c r="C98" s="442">
        <f t="shared" si="21"/>
        <v>7.0581875000000016E-2</v>
      </c>
      <c r="D98" s="442">
        <f t="shared" si="22"/>
        <v>7.3132428551518691E-2</v>
      </c>
      <c r="E98" s="12">
        <v>9.7349999999999994</v>
      </c>
      <c r="F98" s="13">
        <f t="shared" si="23"/>
        <v>17.988055808050966</v>
      </c>
      <c r="G98" s="195"/>
      <c r="H98" s="10">
        <v>15.628</v>
      </c>
      <c r="I98" s="11">
        <f t="shared" si="38"/>
        <v>455</v>
      </c>
      <c r="J98" s="12">
        <v>1</v>
      </c>
      <c r="K98" s="442">
        <f t="shared" si="24"/>
        <v>0.44810674999999994</v>
      </c>
      <c r="L98" s="442">
        <f t="shared" si="25"/>
        <v>0.56534578739764574</v>
      </c>
      <c r="M98" s="442">
        <v>7.0639999999999994E-2</v>
      </c>
      <c r="N98" s="253">
        <f t="shared" si="26"/>
        <v>15.58806397357823</v>
      </c>
      <c r="O98" s="195"/>
      <c r="P98" s="221">
        <v>38.630000000000003</v>
      </c>
      <c r="Q98" s="222">
        <f t="shared" si="39"/>
        <v>455</v>
      </c>
      <c r="R98" s="496">
        <f t="shared" si="27"/>
        <v>2.2511125E-2</v>
      </c>
      <c r="S98" s="496">
        <f t="shared" si="28"/>
        <v>2.2766412377492218E-2</v>
      </c>
      <c r="T98" s="223">
        <v>36.837000000000003</v>
      </c>
      <c r="U98" s="224">
        <f t="shared" si="29"/>
        <v>37.79135366725032</v>
      </c>
      <c r="X98" s="450">
        <v>18.09</v>
      </c>
      <c r="Y98" s="452">
        <f t="shared" si="30"/>
        <v>7.0581875000000016E-2</v>
      </c>
      <c r="Z98" s="452">
        <f t="shared" si="35"/>
        <v>7.3132428551518691E-2</v>
      </c>
      <c r="AA98" s="451">
        <v>8.5</v>
      </c>
      <c r="AB98" s="453">
        <v>15.79</v>
      </c>
      <c r="AC98" s="454">
        <v>1</v>
      </c>
      <c r="AD98" s="455">
        <f t="shared" si="31"/>
        <v>0.44810674999999994</v>
      </c>
      <c r="AE98" s="455">
        <f t="shared" si="32"/>
        <v>0.56534578739764574</v>
      </c>
      <c r="AF98" s="456">
        <f t="shared" si="36"/>
        <v>6.1647809689585151E-2</v>
      </c>
      <c r="AG98" s="502">
        <f t="shared" si="40"/>
        <v>455</v>
      </c>
      <c r="AH98" s="470">
        <f t="shared" si="33"/>
        <v>17.46837435731209</v>
      </c>
      <c r="AI98" s="471">
        <f t="shared" si="34"/>
        <v>15.7551476704897</v>
      </c>
    </row>
    <row r="99" spans="1:35">
      <c r="A99" s="10">
        <v>18.7</v>
      </c>
      <c r="B99" s="11">
        <f t="shared" si="37"/>
        <v>460</v>
      </c>
      <c r="C99" s="442">
        <f t="shared" si="21"/>
        <v>7.1357500000000004E-2</v>
      </c>
      <c r="D99" s="442">
        <f t="shared" si="22"/>
        <v>7.3965099769976783E-2</v>
      </c>
      <c r="E99" s="12">
        <v>9.7349999999999994</v>
      </c>
      <c r="F99" s="13">
        <f t="shared" si="23"/>
        <v>17.979949753739277</v>
      </c>
      <c r="G99" s="195"/>
      <c r="H99" s="10">
        <v>15.628</v>
      </c>
      <c r="I99" s="11">
        <f t="shared" si="38"/>
        <v>460</v>
      </c>
      <c r="J99" s="12">
        <v>1</v>
      </c>
      <c r="K99" s="442">
        <f t="shared" si="24"/>
        <v>0.45303100000000002</v>
      </c>
      <c r="L99" s="442">
        <f t="shared" si="25"/>
        <v>0.57307295101980293</v>
      </c>
      <c r="M99" s="442">
        <v>7.0639999999999994E-2</v>
      </c>
      <c r="N99" s="253">
        <f t="shared" si="26"/>
        <v>15.587518126739962</v>
      </c>
      <c r="O99" s="195"/>
      <c r="P99" s="221">
        <v>38.630000000000003</v>
      </c>
      <c r="Q99" s="222">
        <f t="shared" si="39"/>
        <v>460</v>
      </c>
      <c r="R99" s="496">
        <f t="shared" si="27"/>
        <v>2.2758499999999997E-2</v>
      </c>
      <c r="S99" s="496">
        <f t="shared" si="28"/>
        <v>2.3019450515118445E-2</v>
      </c>
      <c r="T99" s="223">
        <v>36.837000000000003</v>
      </c>
      <c r="U99" s="224">
        <f t="shared" si="29"/>
        <v>37.782032501374587</v>
      </c>
      <c r="X99" s="450">
        <v>18.09</v>
      </c>
      <c r="Y99" s="456">
        <f t="shared" si="30"/>
        <v>7.1357500000000004E-2</v>
      </c>
      <c r="Z99" s="456">
        <f t="shared" si="35"/>
        <v>7.3965099769976783E-2</v>
      </c>
      <c r="AA99" s="454">
        <v>8.5</v>
      </c>
      <c r="AB99" s="447">
        <v>15.79</v>
      </c>
      <c r="AC99" s="449">
        <v>1</v>
      </c>
      <c r="AD99" s="457">
        <f t="shared" si="31"/>
        <v>0.45303100000000002</v>
      </c>
      <c r="AE99" s="457">
        <f t="shared" si="32"/>
        <v>0.57307295101980293</v>
      </c>
      <c r="AF99" s="448">
        <f t="shared" si="36"/>
        <v>6.1647809689585151E-2</v>
      </c>
      <c r="AG99" s="502">
        <f t="shared" si="40"/>
        <v>460</v>
      </c>
      <c r="AH99" s="470">
        <f t="shared" si="33"/>
        <v>17.461296651955198</v>
      </c>
      <c r="AI99" s="471">
        <f t="shared" si="34"/>
        <v>15.754671307777281</v>
      </c>
    </row>
    <row r="100" spans="1:35">
      <c r="A100" s="10">
        <v>18.7</v>
      </c>
      <c r="B100" s="11">
        <f t="shared" si="37"/>
        <v>465</v>
      </c>
      <c r="C100" s="442">
        <f t="shared" si="21"/>
        <v>7.2133125000000006E-2</v>
      </c>
      <c r="D100" s="442">
        <f t="shared" si="22"/>
        <v>7.479841707957835E-2</v>
      </c>
      <c r="E100" s="12">
        <v>9.7349999999999994</v>
      </c>
      <c r="F100" s="13">
        <f t="shared" si="23"/>
        <v>17.971837409730306</v>
      </c>
      <c r="G100" s="195"/>
      <c r="H100" s="10">
        <v>15.628</v>
      </c>
      <c r="I100" s="11">
        <f t="shared" si="38"/>
        <v>465</v>
      </c>
      <c r="J100" s="12">
        <v>1</v>
      </c>
      <c r="K100" s="442">
        <f t="shared" si="24"/>
        <v>0.45795524999999998</v>
      </c>
      <c r="L100" s="442">
        <f t="shared" si="25"/>
        <v>0.58083825896644359</v>
      </c>
      <c r="M100" s="442">
        <v>7.0639999999999994E-2</v>
      </c>
      <c r="N100" s="253">
        <f t="shared" si="26"/>
        <v>15.58696958538661</v>
      </c>
      <c r="O100" s="195"/>
      <c r="P100" s="221">
        <v>38.630000000000003</v>
      </c>
      <c r="Q100" s="222">
        <f t="shared" si="39"/>
        <v>465</v>
      </c>
      <c r="R100" s="496">
        <f t="shared" si="27"/>
        <v>2.3005874999999999E-2</v>
      </c>
      <c r="S100" s="496">
        <f t="shared" si="28"/>
        <v>2.3272551255796747E-2</v>
      </c>
      <c r="T100" s="223">
        <v>36.837000000000003</v>
      </c>
      <c r="U100" s="224">
        <f t="shared" si="29"/>
        <v>37.772709029390221</v>
      </c>
      <c r="X100" s="450">
        <v>18.09</v>
      </c>
      <c r="Y100" s="448">
        <f t="shared" si="30"/>
        <v>7.2133125000000006E-2</v>
      </c>
      <c r="Z100" s="448">
        <f t="shared" si="35"/>
        <v>7.479841707957835E-2</v>
      </c>
      <c r="AA100" s="449">
        <v>8.5</v>
      </c>
      <c r="AB100" s="450">
        <v>15.79</v>
      </c>
      <c r="AC100" s="451">
        <v>1</v>
      </c>
      <c r="AD100" s="294">
        <f t="shared" si="31"/>
        <v>0.45795524999999998</v>
      </c>
      <c r="AE100" s="294">
        <f t="shared" si="32"/>
        <v>0.58083825896644359</v>
      </c>
      <c r="AF100" s="452">
        <f t="shared" si="36"/>
        <v>6.1647809689585151E-2</v>
      </c>
      <c r="AG100" s="502">
        <f t="shared" si="40"/>
        <v>465</v>
      </c>
      <c r="AH100" s="470">
        <f t="shared" si="33"/>
        <v>17.454213454823584</v>
      </c>
      <c r="AI100" s="471">
        <f t="shared" si="34"/>
        <v>15.754192593550806</v>
      </c>
    </row>
    <row r="101" spans="1:35">
      <c r="A101" s="10">
        <v>18.7</v>
      </c>
      <c r="B101" s="11">
        <f t="shared" si="37"/>
        <v>470</v>
      </c>
      <c r="C101" s="442">
        <f t="shared" si="21"/>
        <v>7.2908750000000008E-2</v>
      </c>
      <c r="D101" s="442">
        <f t="shared" si="22"/>
        <v>7.56323809816426E-2</v>
      </c>
      <c r="E101" s="12">
        <v>9.7349999999999994</v>
      </c>
      <c r="F101" s="13">
        <f t="shared" si="23"/>
        <v>17.963718771143707</v>
      </c>
      <c r="G101" s="195"/>
      <c r="H101" s="10">
        <v>15.628</v>
      </c>
      <c r="I101" s="11">
        <f t="shared" si="38"/>
        <v>470</v>
      </c>
      <c r="J101" s="12">
        <v>1</v>
      </c>
      <c r="K101" s="442">
        <f t="shared" si="24"/>
        <v>0.46287949999999994</v>
      </c>
      <c r="L101" s="442">
        <f t="shared" si="25"/>
        <v>0.58864189953298429</v>
      </c>
      <c r="M101" s="442">
        <v>7.0639999999999994E-2</v>
      </c>
      <c r="N101" s="253">
        <f t="shared" si="26"/>
        <v>15.58641833621699</v>
      </c>
      <c r="O101" s="195"/>
      <c r="P101" s="221">
        <v>38.630000000000003</v>
      </c>
      <c r="Q101" s="222">
        <f t="shared" si="39"/>
        <v>470</v>
      </c>
      <c r="R101" s="496">
        <f t="shared" si="27"/>
        <v>2.3253249999999996E-2</v>
      </c>
      <c r="S101" s="496">
        <f t="shared" si="28"/>
        <v>2.3525714615015625E-2</v>
      </c>
      <c r="T101" s="223">
        <v>36.837000000000003</v>
      </c>
      <c r="U101" s="224">
        <f t="shared" si="29"/>
        <v>37.763383250726669</v>
      </c>
      <c r="X101" s="450">
        <v>18.09</v>
      </c>
      <c r="Y101" s="452">
        <f t="shared" si="30"/>
        <v>7.2908750000000008E-2</v>
      </c>
      <c r="Z101" s="452">
        <f t="shared" si="35"/>
        <v>7.56323809816426E-2</v>
      </c>
      <c r="AA101" s="451">
        <v>8.5</v>
      </c>
      <c r="AB101" s="453">
        <v>15.79</v>
      </c>
      <c r="AC101" s="454">
        <v>1</v>
      </c>
      <c r="AD101" s="455">
        <f t="shared" si="31"/>
        <v>0.46287949999999994</v>
      </c>
      <c r="AE101" s="455">
        <f t="shared" si="32"/>
        <v>0.58864189953298429</v>
      </c>
      <c r="AF101" s="456">
        <f t="shared" si="36"/>
        <v>6.1647809689585151E-2</v>
      </c>
      <c r="AG101" s="502">
        <f t="shared" si="40"/>
        <v>470</v>
      </c>
      <c r="AH101" s="470">
        <f t="shared" si="33"/>
        <v>17.447124761656038</v>
      </c>
      <c r="AI101" s="471">
        <f t="shared" si="34"/>
        <v>15.753711516202273</v>
      </c>
    </row>
    <row r="102" spans="1:35">
      <c r="A102" s="10">
        <v>18.7</v>
      </c>
      <c r="B102" s="11">
        <f t="shared" si="37"/>
        <v>475</v>
      </c>
      <c r="C102" s="442">
        <f t="shared" si="21"/>
        <v>7.368437500000001E-2</v>
      </c>
      <c r="D102" s="442">
        <f t="shared" si="22"/>
        <v>7.6466991977877097E-2</v>
      </c>
      <c r="E102" s="12">
        <v>9.7349999999999994</v>
      </c>
      <c r="F102" s="13">
        <f t="shared" si="23"/>
        <v>17.955593833095367</v>
      </c>
      <c r="G102" s="195"/>
      <c r="H102" s="10">
        <v>15.628</v>
      </c>
      <c r="I102" s="11">
        <f t="shared" si="38"/>
        <v>475</v>
      </c>
      <c r="J102" s="12">
        <v>1</v>
      </c>
      <c r="K102" s="442">
        <f t="shared" si="24"/>
        <v>0.46780375000000002</v>
      </c>
      <c r="L102" s="442">
        <f t="shared" si="25"/>
        <v>0.59648406194434145</v>
      </c>
      <c r="M102" s="442">
        <v>7.0639999999999994E-2</v>
      </c>
      <c r="N102" s="253">
        <f t="shared" si="26"/>
        <v>15.585864365864252</v>
      </c>
      <c r="O102" s="195"/>
      <c r="P102" s="221">
        <v>38.630000000000003</v>
      </c>
      <c r="Q102" s="222">
        <f t="shared" si="39"/>
        <v>475</v>
      </c>
      <c r="R102" s="496">
        <f t="shared" si="27"/>
        <v>2.3500625000000001E-2</v>
      </c>
      <c r="S102" s="496">
        <f t="shared" si="28"/>
        <v>2.377894060826713E-2</v>
      </c>
      <c r="T102" s="223">
        <v>36.837000000000003</v>
      </c>
      <c r="U102" s="224">
        <f t="shared" si="29"/>
        <v>37.754055164813266</v>
      </c>
      <c r="X102" s="450">
        <v>18.09</v>
      </c>
      <c r="Y102" s="456">
        <f t="shared" si="30"/>
        <v>7.368437500000001E-2</v>
      </c>
      <c r="Z102" s="456">
        <f t="shared" si="35"/>
        <v>7.6466991977877097E-2</v>
      </c>
      <c r="AA102" s="454">
        <v>8.5</v>
      </c>
      <c r="AB102" s="447">
        <v>15.79</v>
      </c>
      <c r="AC102" s="449">
        <v>1</v>
      </c>
      <c r="AD102" s="457">
        <f t="shared" si="31"/>
        <v>0.46780375000000002</v>
      </c>
      <c r="AE102" s="457">
        <f t="shared" si="32"/>
        <v>0.59648406194434145</v>
      </c>
      <c r="AF102" s="448">
        <f t="shared" si="36"/>
        <v>6.1647809689585151E-2</v>
      </c>
      <c r="AG102" s="502">
        <f t="shared" si="40"/>
        <v>475</v>
      </c>
      <c r="AH102" s="470">
        <f t="shared" si="33"/>
        <v>17.440030568188046</v>
      </c>
      <c r="AI102" s="471">
        <f t="shared" si="34"/>
        <v>15.753228064066384</v>
      </c>
    </row>
    <row r="103" spans="1:35">
      <c r="A103" s="10">
        <v>18.7</v>
      </c>
      <c r="B103" s="11">
        <f t="shared" si="37"/>
        <v>480</v>
      </c>
      <c r="C103" s="442">
        <f t="shared" si="21"/>
        <v>7.4460000000000012E-2</v>
      </c>
      <c r="D103" s="442">
        <f t="shared" si="22"/>
        <v>7.7302250570378872E-2</v>
      </c>
      <c r="E103" s="12">
        <v>9.7349999999999994</v>
      </c>
      <c r="F103" s="13">
        <f t="shared" si="23"/>
        <v>17.947462590697363</v>
      </c>
      <c r="G103" s="195"/>
      <c r="H103" s="10">
        <v>15.628</v>
      </c>
      <c r="I103" s="11">
        <f t="shared" si="38"/>
        <v>480</v>
      </c>
      <c r="J103" s="12">
        <v>1</v>
      </c>
      <c r="K103" s="442">
        <f t="shared" si="24"/>
        <v>0.47272799999999998</v>
      </c>
      <c r="L103" s="442">
        <f t="shared" si="25"/>
        <v>0.60436493635952004</v>
      </c>
      <c r="M103" s="442">
        <v>7.0639999999999994E-2</v>
      </c>
      <c r="N103" s="253">
        <f t="shared" si="26"/>
        <v>15.585307660895564</v>
      </c>
      <c r="O103" s="195"/>
      <c r="P103" s="221">
        <v>38.630000000000003</v>
      </c>
      <c r="Q103" s="222">
        <f t="shared" si="39"/>
        <v>480</v>
      </c>
      <c r="R103" s="496">
        <f t="shared" si="27"/>
        <v>2.3747999999999998E-2</v>
      </c>
      <c r="S103" s="496">
        <f t="shared" si="28"/>
        <v>2.4032229251047532E-2</v>
      </c>
      <c r="T103" s="223">
        <v>36.837000000000003</v>
      </c>
      <c r="U103" s="224">
        <f t="shared" si="29"/>
        <v>37.744724771079163</v>
      </c>
      <c r="X103" s="450">
        <v>18.09</v>
      </c>
      <c r="Y103" s="448">
        <f t="shared" si="30"/>
        <v>7.4460000000000012E-2</v>
      </c>
      <c r="Z103" s="448">
        <f t="shared" si="35"/>
        <v>7.7302250570378872E-2</v>
      </c>
      <c r="AA103" s="449">
        <v>8.5</v>
      </c>
      <c r="AB103" s="450">
        <v>15.79</v>
      </c>
      <c r="AC103" s="451">
        <v>1</v>
      </c>
      <c r="AD103" s="294">
        <f t="shared" si="31"/>
        <v>0.47272799999999998</v>
      </c>
      <c r="AE103" s="294">
        <f t="shared" si="32"/>
        <v>0.60436493635952004</v>
      </c>
      <c r="AF103" s="452">
        <f t="shared" si="36"/>
        <v>6.1647809689585151E-2</v>
      </c>
      <c r="AG103" s="502">
        <f t="shared" si="40"/>
        <v>480</v>
      </c>
      <c r="AH103" s="470">
        <f t="shared" si="33"/>
        <v>17.432930870151779</v>
      </c>
      <c r="AI103" s="471">
        <f t="shared" si="34"/>
        <v>15.752742225420249</v>
      </c>
    </row>
    <row r="104" spans="1:35">
      <c r="A104" s="10">
        <v>18.7</v>
      </c>
      <c r="B104" s="11">
        <f t="shared" si="37"/>
        <v>485</v>
      </c>
      <c r="C104" s="442">
        <f t="shared" si="21"/>
        <v>7.5235625000000014E-2</v>
      </c>
      <c r="D104" s="442">
        <f t="shared" si="22"/>
        <v>7.8138157261634866E-2</v>
      </c>
      <c r="E104" s="12">
        <v>9.7349999999999994</v>
      </c>
      <c r="F104" s="13">
        <f t="shared" si="23"/>
        <v>17.939325039057984</v>
      </c>
      <c r="G104" s="195"/>
      <c r="H104" s="10">
        <v>15.628</v>
      </c>
      <c r="I104" s="11">
        <f t="shared" si="38"/>
        <v>485</v>
      </c>
      <c r="J104" s="12">
        <v>1</v>
      </c>
      <c r="K104" s="442">
        <f t="shared" si="24"/>
        <v>0.47765225</v>
      </c>
      <c r="L104" s="442">
        <f t="shared" si="25"/>
        <v>0.61228471387622574</v>
      </c>
      <c r="M104" s="442">
        <v>7.0639999999999994E-2</v>
      </c>
      <c r="N104" s="253">
        <f t="shared" si="26"/>
        <v>15.584748207811783</v>
      </c>
      <c r="O104" s="195"/>
      <c r="P104" s="221">
        <v>38.630000000000003</v>
      </c>
      <c r="Q104" s="222">
        <f t="shared" si="39"/>
        <v>485</v>
      </c>
      <c r="R104" s="496">
        <f t="shared" si="27"/>
        <v>2.3995374999999999E-2</v>
      </c>
      <c r="S104" s="496">
        <f t="shared" si="28"/>
        <v>2.4285580558856434E-2</v>
      </c>
      <c r="T104" s="223">
        <v>36.837000000000003</v>
      </c>
      <c r="U104" s="224">
        <f t="shared" si="29"/>
        <v>37.735392068953409</v>
      </c>
      <c r="X104" s="450">
        <v>18.09</v>
      </c>
      <c r="Y104" s="452">
        <f t="shared" si="30"/>
        <v>7.5235625000000014E-2</v>
      </c>
      <c r="Z104" s="452">
        <f t="shared" si="35"/>
        <v>7.8138157261634866E-2</v>
      </c>
      <c r="AA104" s="451">
        <v>8.5</v>
      </c>
      <c r="AB104" s="453">
        <v>15.79</v>
      </c>
      <c r="AC104" s="454">
        <v>1</v>
      </c>
      <c r="AD104" s="455">
        <f t="shared" si="31"/>
        <v>0.47765225</v>
      </c>
      <c r="AE104" s="455">
        <f t="shared" si="32"/>
        <v>0.61228471387622574</v>
      </c>
      <c r="AF104" s="456">
        <f t="shared" si="36"/>
        <v>6.1647809689585151E-2</v>
      </c>
      <c r="AG104" s="502">
        <f t="shared" si="40"/>
        <v>485</v>
      </c>
      <c r="AH104" s="470">
        <f t="shared" si="33"/>
        <v>17.425825663276104</v>
      </c>
      <c r="AI104" s="471">
        <f t="shared" si="34"/>
        <v>15.752253988483115</v>
      </c>
    </row>
    <row r="105" spans="1:35">
      <c r="A105" s="10">
        <v>18.7</v>
      </c>
      <c r="B105" s="11">
        <f t="shared" si="37"/>
        <v>490</v>
      </c>
      <c r="C105" s="442">
        <f t="shared" si="21"/>
        <v>7.6011250000000016E-2</v>
      </c>
      <c r="D105" s="442">
        <f t="shared" si="22"/>
        <v>7.8974712554521487E-2</v>
      </c>
      <c r="E105" s="12">
        <v>9.7349999999999994</v>
      </c>
      <c r="F105" s="13">
        <f t="shared" si="23"/>
        <v>17.931181173281733</v>
      </c>
      <c r="G105" s="195"/>
      <c r="H105" s="10">
        <v>15.628</v>
      </c>
      <c r="I105" s="11">
        <f t="shared" si="38"/>
        <v>490</v>
      </c>
      <c r="J105" s="12">
        <v>1</v>
      </c>
      <c r="K105" s="442">
        <f t="shared" si="24"/>
        <v>0.48257650000000002</v>
      </c>
      <c r="L105" s="442">
        <f t="shared" si="25"/>
        <v>0.62024358653549694</v>
      </c>
      <c r="M105" s="442">
        <v>7.0639999999999994E-2</v>
      </c>
      <c r="N105" s="253">
        <f t="shared" si="26"/>
        <v>15.584185993047132</v>
      </c>
      <c r="O105" s="195"/>
      <c r="P105" s="221">
        <v>38.630000000000003</v>
      </c>
      <c r="Q105" s="222">
        <f t="shared" si="39"/>
        <v>490</v>
      </c>
      <c r="R105" s="496">
        <f t="shared" si="27"/>
        <v>2.4242749999999997E-2</v>
      </c>
      <c r="S105" s="496">
        <f t="shared" si="28"/>
        <v>2.4538994547197435E-2</v>
      </c>
      <c r="T105" s="223">
        <v>36.837000000000003</v>
      </c>
      <c r="U105" s="224">
        <f t="shared" si="29"/>
        <v>37.726057057864892</v>
      </c>
      <c r="X105" s="450">
        <v>18.09</v>
      </c>
      <c r="Y105" s="456">
        <f t="shared" si="30"/>
        <v>7.6011250000000016E-2</v>
      </c>
      <c r="Z105" s="456">
        <f t="shared" si="35"/>
        <v>7.8974712554521487E-2</v>
      </c>
      <c r="AA105" s="454">
        <v>8.5</v>
      </c>
      <c r="AB105" s="447">
        <v>15.79</v>
      </c>
      <c r="AC105" s="449">
        <v>1</v>
      </c>
      <c r="AD105" s="457">
        <f t="shared" si="31"/>
        <v>0.48257650000000002</v>
      </c>
      <c r="AE105" s="457">
        <f t="shared" si="32"/>
        <v>0.62024358653549694</v>
      </c>
      <c r="AF105" s="448">
        <f t="shared" si="36"/>
        <v>6.1647809689585151E-2</v>
      </c>
      <c r="AG105" s="502">
        <f t="shared" si="40"/>
        <v>490</v>
      </c>
      <c r="AH105" s="470">
        <f t="shared" si="33"/>
        <v>17.418714943286567</v>
      </c>
      <c r="AI105" s="471">
        <f t="shared" si="34"/>
        <v>15.751763341416073</v>
      </c>
    </row>
    <row r="106" spans="1:35">
      <c r="A106" s="10">
        <v>18.7</v>
      </c>
      <c r="B106" s="11">
        <f t="shared" si="37"/>
        <v>495</v>
      </c>
      <c r="C106" s="442">
        <f t="shared" si="21"/>
        <v>7.6786875000000004E-2</v>
      </c>
      <c r="D106" s="442">
        <f t="shared" si="22"/>
        <v>7.9811916952305717E-2</v>
      </c>
      <c r="E106" s="12">
        <v>9.7349999999999994</v>
      </c>
      <c r="F106" s="13">
        <f t="shared" si="23"/>
        <v>17.923030988469304</v>
      </c>
      <c r="G106" s="195"/>
      <c r="H106" s="10">
        <v>15.628</v>
      </c>
      <c r="I106" s="11">
        <f t="shared" si="38"/>
        <v>495</v>
      </c>
      <c r="J106" s="12">
        <v>1</v>
      </c>
      <c r="K106" s="442">
        <f t="shared" si="24"/>
        <v>0.48750074999999998</v>
      </c>
      <c r="L106" s="442">
        <f t="shared" si="25"/>
        <v>0.6282417473263624</v>
      </c>
      <c r="M106" s="442">
        <v>7.0639999999999994E-2</v>
      </c>
      <c r="N106" s="253">
        <f t="shared" si="26"/>
        <v>15.583621002968865</v>
      </c>
      <c r="O106" s="195"/>
      <c r="P106" s="221">
        <v>38.630000000000003</v>
      </c>
      <c r="Q106" s="222">
        <f t="shared" si="39"/>
        <v>495</v>
      </c>
      <c r="R106" s="496">
        <f t="shared" si="27"/>
        <v>2.4490124999999998E-2</v>
      </c>
      <c r="S106" s="496">
        <f t="shared" si="28"/>
        <v>2.479247123157835E-2</v>
      </c>
      <c r="T106" s="223">
        <v>36.837000000000003</v>
      </c>
      <c r="U106" s="224">
        <f t="shared" si="29"/>
        <v>37.71671973724235</v>
      </c>
      <c r="X106" s="450">
        <v>18.09</v>
      </c>
      <c r="Y106" s="448">
        <f t="shared" si="30"/>
        <v>7.6786875000000004E-2</v>
      </c>
      <c r="Z106" s="448">
        <f t="shared" si="35"/>
        <v>7.9811916952305717E-2</v>
      </c>
      <c r="AA106" s="449">
        <v>8.5</v>
      </c>
      <c r="AB106" s="450">
        <v>15.79</v>
      </c>
      <c r="AC106" s="451">
        <v>1</v>
      </c>
      <c r="AD106" s="294">
        <f t="shared" si="31"/>
        <v>0.48750074999999998</v>
      </c>
      <c r="AE106" s="294">
        <f t="shared" si="32"/>
        <v>0.6282417473263624</v>
      </c>
      <c r="AF106" s="452">
        <f t="shared" si="36"/>
        <v>6.1647809689585151E-2</v>
      </c>
      <c r="AG106" s="502">
        <f t="shared" si="40"/>
        <v>495</v>
      </c>
      <c r="AH106" s="475">
        <f t="shared" si="33"/>
        <v>17.411598705905401</v>
      </c>
      <c r="AI106" s="476">
        <f t="shared" si="34"/>
        <v>15.75127027232177</v>
      </c>
    </row>
    <row r="107" spans="1:35" s="200" customFormat="1">
      <c r="A107" s="216">
        <v>18.7</v>
      </c>
      <c r="B107" s="217">
        <f t="shared" si="37"/>
        <v>500</v>
      </c>
      <c r="C107" s="443">
        <f t="shared" si="21"/>
        <v>7.7562500000000006E-2</v>
      </c>
      <c r="D107" s="443">
        <f t="shared" si="22"/>
        <v>8.0649770958644673E-2</v>
      </c>
      <c r="E107" s="218">
        <v>9.7349999999999994</v>
      </c>
      <c r="F107" s="219">
        <f t="shared" si="23"/>
        <v>17.914874479717593</v>
      </c>
      <c r="G107" s="228">
        <v>500</v>
      </c>
      <c r="H107" s="216">
        <v>15.628</v>
      </c>
      <c r="I107" s="217">
        <f t="shared" si="38"/>
        <v>500</v>
      </c>
      <c r="J107" s="218">
        <v>1</v>
      </c>
      <c r="K107" s="443">
        <f t="shared" si="24"/>
        <v>0.492425</v>
      </c>
      <c r="L107" s="443">
        <f t="shared" si="25"/>
        <v>0.63627939019052127</v>
      </c>
      <c r="M107" s="443">
        <v>7.0639999999999994E-2</v>
      </c>
      <c r="N107" s="257">
        <f t="shared" si="26"/>
        <v>15.583053223876941</v>
      </c>
      <c r="O107" s="228">
        <v>500</v>
      </c>
      <c r="P107" s="216">
        <v>38.630000000000003</v>
      </c>
      <c r="Q107" s="217">
        <f t="shared" si="39"/>
        <v>500</v>
      </c>
      <c r="R107" s="443">
        <f t="shared" si="27"/>
        <v>2.4737499999999999E-2</v>
      </c>
      <c r="S107" s="443">
        <f t="shared" si="28"/>
        <v>2.5046010627510329E-2</v>
      </c>
      <c r="T107" s="218">
        <v>36.837000000000003</v>
      </c>
      <c r="U107" s="219">
        <f t="shared" si="29"/>
        <v>37.707380106514407</v>
      </c>
      <c r="X107" s="482">
        <v>18.09</v>
      </c>
      <c r="Y107" s="483">
        <f t="shared" si="30"/>
        <v>7.7562500000000006E-2</v>
      </c>
      <c r="Z107" s="483">
        <f t="shared" si="35"/>
        <v>8.0649770958644673E-2</v>
      </c>
      <c r="AA107" s="484">
        <v>8.5</v>
      </c>
      <c r="AB107" s="482">
        <v>15.79</v>
      </c>
      <c r="AC107" s="484">
        <v>1</v>
      </c>
      <c r="AD107" s="485">
        <f t="shared" si="31"/>
        <v>0.492425</v>
      </c>
      <c r="AE107" s="485">
        <f t="shared" si="32"/>
        <v>0.63627939019052127</v>
      </c>
      <c r="AF107" s="483">
        <f t="shared" si="36"/>
        <v>6.1647809689585151E-2</v>
      </c>
      <c r="AG107" s="486">
        <f t="shared" si="40"/>
        <v>500</v>
      </c>
      <c r="AH107" s="487">
        <f t="shared" si="33"/>
        <v>17.404476946851521</v>
      </c>
      <c r="AI107" s="488">
        <f t="shared" si="34"/>
        <v>15.750774769244128</v>
      </c>
    </row>
    <row r="108" spans="1:35">
      <c r="A108" s="10">
        <v>18.7</v>
      </c>
      <c r="B108" s="11">
        <f t="shared" si="37"/>
        <v>505</v>
      </c>
      <c r="C108" s="442">
        <f t="shared" si="21"/>
        <v>7.8338125000000008E-2</v>
      </c>
      <c r="D108" s="442">
        <f t="shared" si="22"/>
        <v>8.1488275077586492E-2</v>
      </c>
      <c r="E108" s="12">
        <v>9.7349999999999994</v>
      </c>
      <c r="F108" s="13">
        <f t="shared" si="23"/>
        <v>17.906711642119696</v>
      </c>
      <c r="G108" s="195"/>
      <c r="H108" s="10">
        <v>15.628</v>
      </c>
      <c r="I108" s="11">
        <f t="shared" si="38"/>
        <v>505</v>
      </c>
      <c r="J108" s="12">
        <v>1</v>
      </c>
      <c r="K108" s="442">
        <f t="shared" si="24"/>
        <v>0.49734925000000002</v>
      </c>
      <c r="L108" s="442">
        <f t="shared" si="25"/>
        <v>0.64435671002704487</v>
      </c>
      <c r="M108" s="442">
        <v>7.0639999999999994E-2</v>
      </c>
      <c r="N108" s="253">
        <f t="shared" si="26"/>
        <v>15.58248264200369</v>
      </c>
      <c r="O108" s="195"/>
      <c r="P108" s="221">
        <v>38.630000000000003</v>
      </c>
      <c r="Q108" s="222">
        <f t="shared" si="39"/>
        <v>505</v>
      </c>
      <c r="R108" s="496">
        <f t="shared" si="27"/>
        <v>2.4984874999999997E-2</v>
      </c>
      <c r="S108" s="496">
        <f t="shared" si="28"/>
        <v>2.5299612750508738E-2</v>
      </c>
      <c r="T108" s="223">
        <v>36.837000000000003</v>
      </c>
      <c r="U108" s="224">
        <f t="shared" si="29"/>
        <v>37.698038165109509</v>
      </c>
      <c r="X108" s="450">
        <v>18.09</v>
      </c>
      <c r="Y108" s="458">
        <f t="shared" si="30"/>
        <v>7.8338125000000008E-2</v>
      </c>
      <c r="Z108" s="458">
        <f t="shared" si="35"/>
        <v>8.1488275077586492E-2</v>
      </c>
      <c r="AA108" s="459">
        <v>8.5</v>
      </c>
      <c r="AB108" s="450">
        <v>15.79</v>
      </c>
      <c r="AC108" s="451">
        <v>1</v>
      </c>
      <c r="AD108" s="294">
        <f t="shared" si="31"/>
        <v>0.49734925000000002</v>
      </c>
      <c r="AE108" s="294">
        <f t="shared" si="32"/>
        <v>0.64435671002704487</v>
      </c>
      <c r="AF108" s="452">
        <f t="shared" si="36"/>
        <v>6.1647809689585151E-2</v>
      </c>
      <c r="AG108" s="502">
        <f t="shared" si="40"/>
        <v>505</v>
      </c>
      <c r="AH108" s="470">
        <f t="shared" si="33"/>
        <v>17.397349661840515</v>
      </c>
      <c r="AI108" s="471">
        <f t="shared" si="34"/>
        <v>15.750276820168045</v>
      </c>
    </row>
    <row r="109" spans="1:35">
      <c r="A109" s="10">
        <v>18.7</v>
      </c>
      <c r="B109" s="11">
        <f t="shared" si="37"/>
        <v>510</v>
      </c>
      <c r="C109" s="442">
        <f t="shared" si="21"/>
        <v>7.911375000000001E-2</v>
      </c>
      <c r="D109" s="442">
        <f t="shared" si="22"/>
        <v>8.232742981357033E-2</v>
      </c>
      <c r="E109" s="12">
        <v>9.7349999999999994</v>
      </c>
      <c r="F109" s="13">
        <f t="shared" si="23"/>
        <v>17.898542470764891</v>
      </c>
      <c r="G109" s="195"/>
      <c r="H109" s="10">
        <v>15.628</v>
      </c>
      <c r="I109" s="11">
        <f t="shared" si="38"/>
        <v>510</v>
      </c>
      <c r="J109" s="12">
        <v>1</v>
      </c>
      <c r="K109" s="442">
        <f t="shared" si="24"/>
        <v>0.50227349999999993</v>
      </c>
      <c r="L109" s="442">
        <f t="shared" si="25"/>
        <v>0.65247390269710315</v>
      </c>
      <c r="M109" s="442">
        <v>7.0639999999999994E-2</v>
      </c>
      <c r="N109" s="253">
        <f t="shared" si="26"/>
        <v>15.581909243513477</v>
      </c>
      <c r="O109" s="195"/>
      <c r="P109" s="221">
        <v>38.630000000000003</v>
      </c>
      <c r="Q109" s="222">
        <f t="shared" si="39"/>
        <v>510</v>
      </c>
      <c r="R109" s="496">
        <f t="shared" si="27"/>
        <v>2.5232249999999998E-2</v>
      </c>
      <c r="S109" s="496">
        <f t="shared" si="28"/>
        <v>2.5553277616092496E-2</v>
      </c>
      <c r="T109" s="223">
        <v>36.837000000000003</v>
      </c>
      <c r="U109" s="224">
        <f t="shared" si="29"/>
        <v>37.688693912456003</v>
      </c>
      <c r="X109" s="450">
        <v>18.09</v>
      </c>
      <c r="Y109" s="452">
        <f t="shared" si="30"/>
        <v>7.911375000000001E-2</v>
      </c>
      <c r="Z109" s="452">
        <f t="shared" si="35"/>
        <v>8.232742981357033E-2</v>
      </c>
      <c r="AA109" s="451">
        <v>8.5</v>
      </c>
      <c r="AB109" s="453">
        <v>15.79</v>
      </c>
      <c r="AC109" s="454">
        <v>1</v>
      </c>
      <c r="AD109" s="455">
        <f t="shared" si="31"/>
        <v>0.50227349999999993</v>
      </c>
      <c r="AE109" s="455">
        <f t="shared" si="32"/>
        <v>0.65247390269710315</v>
      </c>
      <c r="AF109" s="456">
        <f t="shared" si="36"/>
        <v>6.1647809689585151E-2</v>
      </c>
      <c r="AG109" s="502">
        <f t="shared" si="40"/>
        <v>510</v>
      </c>
      <c r="AH109" s="470">
        <f t="shared" si="33"/>
        <v>17.390216846584654</v>
      </c>
      <c r="AI109" s="471">
        <f t="shared" si="34"/>
        <v>15.749776413019108</v>
      </c>
    </row>
    <row r="110" spans="1:35">
      <c r="A110" s="10">
        <v>18.7</v>
      </c>
      <c r="B110" s="11">
        <f t="shared" si="37"/>
        <v>515</v>
      </c>
      <c r="C110" s="442">
        <f t="shared" si="21"/>
        <v>7.9889374999999999E-2</v>
      </c>
      <c r="D110" s="442">
        <f t="shared" si="22"/>
        <v>8.3167235671426809E-2</v>
      </c>
      <c r="E110" s="12">
        <v>9.7349999999999994</v>
      </c>
      <c r="F110" s="13">
        <f t="shared" si="23"/>
        <v>17.89036696073866</v>
      </c>
      <c r="G110" s="195"/>
      <c r="H110" s="10">
        <v>15.628</v>
      </c>
      <c r="I110" s="11">
        <f t="shared" si="38"/>
        <v>515</v>
      </c>
      <c r="J110" s="12">
        <v>1</v>
      </c>
      <c r="K110" s="442">
        <f t="shared" si="24"/>
        <v>0.50719775</v>
      </c>
      <c r="L110" s="442">
        <f t="shared" si="25"/>
        <v>0.66063116502871444</v>
      </c>
      <c r="M110" s="442">
        <v>7.0639999999999994E-2</v>
      </c>
      <c r="N110" s="253">
        <f t="shared" si="26"/>
        <v>15.581333014502372</v>
      </c>
      <c r="O110" s="195"/>
      <c r="P110" s="221">
        <v>38.630000000000003</v>
      </c>
      <c r="Q110" s="222">
        <f t="shared" si="39"/>
        <v>515</v>
      </c>
      <c r="R110" s="496">
        <f t="shared" si="27"/>
        <v>2.5479624999999995E-2</v>
      </c>
      <c r="S110" s="496">
        <f t="shared" si="28"/>
        <v>2.5807005239784298E-2</v>
      </c>
      <c r="T110" s="223">
        <v>36.837000000000003</v>
      </c>
      <c r="U110" s="224">
        <f t="shared" si="29"/>
        <v>37.679347347982066</v>
      </c>
      <c r="X110" s="450">
        <v>18.09</v>
      </c>
      <c r="Y110" s="456">
        <f t="shared" si="30"/>
        <v>7.9889374999999999E-2</v>
      </c>
      <c r="Z110" s="456">
        <f t="shared" si="35"/>
        <v>8.3167235671426809E-2</v>
      </c>
      <c r="AA110" s="454">
        <v>8.5</v>
      </c>
      <c r="AB110" s="447">
        <v>15.79</v>
      </c>
      <c r="AC110" s="449">
        <v>1</v>
      </c>
      <c r="AD110" s="457">
        <f t="shared" si="31"/>
        <v>0.50719775</v>
      </c>
      <c r="AE110" s="457">
        <f t="shared" si="32"/>
        <v>0.66063116502871444</v>
      </c>
      <c r="AF110" s="448">
        <f t="shared" si="36"/>
        <v>6.1647809689585151E-2</v>
      </c>
      <c r="AG110" s="502">
        <f t="shared" si="40"/>
        <v>515</v>
      </c>
      <c r="AH110" s="470">
        <f t="shared" si="33"/>
        <v>17.383078496792873</v>
      </c>
      <c r="AI110" s="471">
        <f t="shared" si="34"/>
        <v>15.749273535663301</v>
      </c>
    </row>
    <row r="111" spans="1:35">
      <c r="A111" s="10">
        <v>18.7</v>
      </c>
      <c r="B111" s="11">
        <f t="shared" si="37"/>
        <v>520</v>
      </c>
      <c r="C111" s="442">
        <f t="shared" si="21"/>
        <v>8.0665000000000014E-2</v>
      </c>
      <c r="D111" s="442">
        <f t="shared" si="22"/>
        <v>8.400769315637846E-2</v>
      </c>
      <c r="E111" s="12">
        <v>9.7349999999999994</v>
      </c>
      <c r="F111" s="13">
        <f t="shared" si="23"/>
        <v>17.882185107122655</v>
      </c>
      <c r="G111" s="195"/>
      <c r="H111" s="10">
        <v>15.628</v>
      </c>
      <c r="I111" s="11">
        <f t="shared" si="38"/>
        <v>520</v>
      </c>
      <c r="J111" s="12">
        <v>1</v>
      </c>
      <c r="K111" s="442">
        <f t="shared" si="24"/>
        <v>0.51212199999999997</v>
      </c>
      <c r="L111" s="442">
        <f t="shared" si="25"/>
        <v>0.66882869482151697</v>
      </c>
      <c r="M111" s="442">
        <v>7.0639999999999994E-2</v>
      </c>
      <c r="N111" s="253">
        <f t="shared" si="26"/>
        <v>15.580753940997807</v>
      </c>
      <c r="O111" s="195"/>
      <c r="P111" s="221">
        <v>38.630000000000003</v>
      </c>
      <c r="Q111" s="222">
        <f t="shared" si="39"/>
        <v>520</v>
      </c>
      <c r="R111" s="496">
        <f t="shared" si="27"/>
        <v>2.5727E-2</v>
      </c>
      <c r="S111" s="496">
        <f t="shared" si="28"/>
        <v>2.6060795637111056E-2</v>
      </c>
      <c r="T111" s="223">
        <v>36.837000000000003</v>
      </c>
      <c r="U111" s="224">
        <f t="shared" si="29"/>
        <v>37.66999847111574</v>
      </c>
      <c r="X111" s="450">
        <v>18.09</v>
      </c>
      <c r="Y111" s="448">
        <f t="shared" si="30"/>
        <v>8.0665000000000014E-2</v>
      </c>
      <c r="Z111" s="448">
        <f t="shared" si="35"/>
        <v>8.400769315637846E-2</v>
      </c>
      <c r="AA111" s="449">
        <v>8.5</v>
      </c>
      <c r="AB111" s="450">
        <v>15.79</v>
      </c>
      <c r="AC111" s="451">
        <v>1</v>
      </c>
      <c r="AD111" s="294">
        <f t="shared" si="31"/>
        <v>0.51212199999999997</v>
      </c>
      <c r="AE111" s="294">
        <f t="shared" si="32"/>
        <v>0.66882869482151697</v>
      </c>
      <c r="AF111" s="452">
        <f t="shared" si="36"/>
        <v>6.1647809689585151E-2</v>
      </c>
      <c r="AG111" s="502">
        <f t="shared" si="40"/>
        <v>520</v>
      </c>
      <c r="AH111" s="470">
        <f t="shared" si="33"/>
        <v>17.375934608170784</v>
      </c>
      <c r="AI111" s="471">
        <f t="shared" si="34"/>
        <v>15.748768175906708</v>
      </c>
    </row>
    <row r="112" spans="1:35">
      <c r="A112" s="10">
        <v>18.7</v>
      </c>
      <c r="B112" s="11">
        <f t="shared" si="37"/>
        <v>525</v>
      </c>
      <c r="C112" s="442">
        <f t="shared" si="21"/>
        <v>8.1440625000000016E-2</v>
      </c>
      <c r="D112" s="442">
        <f t="shared" si="22"/>
        <v>8.4848802774039278E-2</v>
      </c>
      <c r="E112" s="12">
        <v>9.7349999999999994</v>
      </c>
      <c r="F112" s="13">
        <f t="shared" si="23"/>
        <v>17.873996904994726</v>
      </c>
      <c r="G112" s="195"/>
      <c r="H112" s="10">
        <v>15.628</v>
      </c>
      <c r="I112" s="11">
        <f t="shared" si="38"/>
        <v>525</v>
      </c>
      <c r="J112" s="12">
        <v>1</v>
      </c>
      <c r="K112" s="442">
        <f t="shared" si="24"/>
        <v>0.51704624999999993</v>
      </c>
      <c r="L112" s="442">
        <f t="shared" si="25"/>
        <v>0.67706669085156657</v>
      </c>
      <c r="M112" s="442">
        <v>7.0639999999999994E-2</v>
      </c>
      <c r="N112" s="253">
        <f t="shared" si="26"/>
        <v>15.580172008958245</v>
      </c>
      <c r="O112" s="195"/>
      <c r="P112" s="221">
        <v>38.630000000000003</v>
      </c>
      <c r="Q112" s="222">
        <f t="shared" si="39"/>
        <v>525</v>
      </c>
      <c r="R112" s="496">
        <f t="shared" si="27"/>
        <v>2.5974374999999997E-2</v>
      </c>
      <c r="S112" s="496">
        <f t="shared" si="28"/>
        <v>2.6314648823603237E-2</v>
      </c>
      <c r="T112" s="223">
        <v>36.837000000000003</v>
      </c>
      <c r="U112" s="224">
        <f t="shared" si="29"/>
        <v>37.66064728128493</v>
      </c>
      <c r="X112" s="450">
        <v>18.09</v>
      </c>
      <c r="Y112" s="452">
        <f t="shared" si="30"/>
        <v>8.1440625000000016E-2</v>
      </c>
      <c r="Z112" s="452">
        <f t="shared" si="35"/>
        <v>8.4848802774039278E-2</v>
      </c>
      <c r="AA112" s="451">
        <v>8.5</v>
      </c>
      <c r="AB112" s="453">
        <v>15.79</v>
      </c>
      <c r="AC112" s="454">
        <v>1</v>
      </c>
      <c r="AD112" s="455">
        <f t="shared" si="31"/>
        <v>0.51704624999999993</v>
      </c>
      <c r="AE112" s="455">
        <f t="shared" si="32"/>
        <v>0.67706669085156657</v>
      </c>
      <c r="AF112" s="456">
        <f t="shared" si="36"/>
        <v>6.1647809689585151E-2</v>
      </c>
      <c r="AG112" s="502">
        <f t="shared" si="40"/>
        <v>525</v>
      </c>
      <c r="AH112" s="470">
        <f t="shared" si="33"/>
        <v>17.368785176420666</v>
      </c>
      <c r="AI112" s="471">
        <f t="shared" si="34"/>
        <v>15.748260321495225</v>
      </c>
    </row>
    <row r="113" spans="1:35">
      <c r="A113" s="10">
        <v>18.7</v>
      </c>
      <c r="B113" s="11">
        <f t="shared" si="37"/>
        <v>530</v>
      </c>
      <c r="C113" s="442">
        <f t="shared" si="21"/>
        <v>8.2216250000000005E-2</v>
      </c>
      <c r="D113" s="442">
        <f t="shared" si="22"/>
        <v>8.5690565030416055E-2</v>
      </c>
      <c r="E113" s="12">
        <v>9.7349999999999994</v>
      </c>
      <c r="F113" s="13">
        <f t="shared" si="23"/>
        <v>17.8658023494289</v>
      </c>
      <c r="G113" s="195"/>
      <c r="H113" s="10">
        <v>15.628</v>
      </c>
      <c r="I113" s="11">
        <f t="shared" si="38"/>
        <v>530</v>
      </c>
      <c r="J113" s="12">
        <v>1</v>
      </c>
      <c r="K113" s="442">
        <f t="shared" si="24"/>
        <v>0.5219705</v>
      </c>
      <c r="L113" s="442">
        <f t="shared" si="25"/>
        <v>0.68534535287615594</v>
      </c>
      <c r="M113" s="442">
        <v>7.0639999999999994E-2</v>
      </c>
      <c r="N113" s="253">
        <f t="shared" si="26"/>
        <v>15.579587204272828</v>
      </c>
      <c r="O113" s="195"/>
      <c r="P113" s="221">
        <v>38.630000000000003</v>
      </c>
      <c r="Q113" s="222">
        <f t="shared" si="39"/>
        <v>530</v>
      </c>
      <c r="R113" s="496">
        <f t="shared" si="27"/>
        <v>2.6221749999999999E-2</v>
      </c>
      <c r="S113" s="496">
        <f t="shared" si="28"/>
        <v>2.6568564814795304E-2</v>
      </c>
      <c r="T113" s="223">
        <v>36.837000000000003</v>
      </c>
      <c r="U113" s="224">
        <f t="shared" si="29"/>
        <v>37.651293777917388</v>
      </c>
      <c r="X113" s="450">
        <v>18.09</v>
      </c>
      <c r="Y113" s="456">
        <f t="shared" si="30"/>
        <v>8.2216250000000005E-2</v>
      </c>
      <c r="Z113" s="456">
        <f t="shared" si="35"/>
        <v>8.5690565030416055E-2</v>
      </c>
      <c r="AA113" s="454">
        <v>8.5</v>
      </c>
      <c r="AB113" s="447">
        <v>15.79</v>
      </c>
      <c r="AC113" s="449">
        <v>1</v>
      </c>
      <c r="AD113" s="457">
        <f t="shared" si="31"/>
        <v>0.5219705</v>
      </c>
      <c r="AE113" s="457">
        <f t="shared" si="32"/>
        <v>0.68534535287615594</v>
      </c>
      <c r="AF113" s="448">
        <f t="shared" si="36"/>
        <v>6.1647809689585151E-2</v>
      </c>
      <c r="AG113" s="502">
        <f t="shared" si="40"/>
        <v>530</v>
      </c>
      <c r="AH113" s="470">
        <f t="shared" si="33"/>
        <v>17.361630197241464</v>
      </c>
      <c r="AI113" s="471">
        <f t="shared" si="34"/>
        <v>15.747749960114248</v>
      </c>
    </row>
    <row r="114" spans="1:35">
      <c r="A114" s="10">
        <v>18.7</v>
      </c>
      <c r="B114" s="11">
        <f t="shared" si="37"/>
        <v>535</v>
      </c>
      <c r="C114" s="442">
        <f t="shared" si="21"/>
        <v>8.299187500000002E-2</v>
      </c>
      <c r="D114" s="442">
        <f t="shared" si="22"/>
        <v>8.6532980431907935E-2</v>
      </c>
      <c r="E114" s="12">
        <v>9.7349999999999994</v>
      </c>
      <c r="F114" s="13">
        <f t="shared" si="23"/>
        <v>17.857601435495376</v>
      </c>
      <c r="G114" s="195"/>
      <c r="H114" s="10">
        <v>15.628</v>
      </c>
      <c r="I114" s="11">
        <f t="shared" si="38"/>
        <v>535</v>
      </c>
      <c r="J114" s="12">
        <v>1</v>
      </c>
      <c r="K114" s="442">
        <f t="shared" si="24"/>
        <v>0.52689474999999997</v>
      </c>
      <c r="L114" s="442">
        <f t="shared" si="25"/>
        <v>0.69366488163865792</v>
      </c>
      <c r="M114" s="442">
        <v>7.0639999999999994E-2</v>
      </c>
      <c r="N114" s="253">
        <f t="shared" si="26"/>
        <v>15.578999512761046</v>
      </c>
      <c r="O114" s="195"/>
      <c r="P114" s="221">
        <v>38.630000000000003</v>
      </c>
      <c r="Q114" s="222">
        <f t="shared" si="39"/>
        <v>535</v>
      </c>
      <c r="R114" s="496">
        <f t="shared" si="27"/>
        <v>2.6469124999999996E-2</v>
      </c>
      <c r="S114" s="496">
        <f t="shared" si="28"/>
        <v>2.682254362622527E-2</v>
      </c>
      <c r="T114" s="223">
        <v>36.837000000000003</v>
      </c>
      <c r="U114" s="224">
        <f t="shared" si="29"/>
        <v>37.641937960440742</v>
      </c>
      <c r="X114" s="450">
        <v>18.09</v>
      </c>
      <c r="Y114" s="448">
        <f t="shared" si="30"/>
        <v>8.299187500000002E-2</v>
      </c>
      <c r="Z114" s="448">
        <f t="shared" si="35"/>
        <v>8.6532980431907935E-2</v>
      </c>
      <c r="AA114" s="449">
        <v>8.5</v>
      </c>
      <c r="AB114" s="450">
        <v>15.79</v>
      </c>
      <c r="AC114" s="451">
        <v>1</v>
      </c>
      <c r="AD114" s="294">
        <f t="shared" si="31"/>
        <v>0.52689474999999997</v>
      </c>
      <c r="AE114" s="294">
        <f t="shared" si="32"/>
        <v>0.69366488163865792</v>
      </c>
      <c r="AF114" s="452">
        <f t="shared" si="36"/>
        <v>6.1647809689585151E-2</v>
      </c>
      <c r="AG114" s="502">
        <f t="shared" si="40"/>
        <v>535</v>
      </c>
      <c r="AH114" s="470">
        <f t="shared" si="33"/>
        <v>17.354469666328782</v>
      </c>
      <c r="AI114" s="471">
        <f t="shared" si="34"/>
        <v>15.747237079388391</v>
      </c>
    </row>
    <row r="115" spans="1:35">
      <c r="A115" s="10">
        <v>18.7</v>
      </c>
      <c r="B115" s="11">
        <f t="shared" si="37"/>
        <v>540</v>
      </c>
      <c r="C115" s="442">
        <f t="shared" si="21"/>
        <v>8.3767500000000009E-2</v>
      </c>
      <c r="D115" s="442">
        <f t="shared" si="22"/>
        <v>8.7376049485307306E-2</v>
      </c>
      <c r="E115" s="12">
        <v>9.7349999999999994</v>
      </c>
      <c r="F115" s="13">
        <f t="shared" si="23"/>
        <v>17.849394158260534</v>
      </c>
      <c r="G115" s="195"/>
      <c r="H115" s="10">
        <v>15.628</v>
      </c>
      <c r="I115" s="11">
        <f t="shared" si="38"/>
        <v>540</v>
      </c>
      <c r="J115" s="12">
        <v>1</v>
      </c>
      <c r="K115" s="442">
        <f t="shared" si="24"/>
        <v>0.53181900000000004</v>
      </c>
      <c r="L115" s="442">
        <f t="shared" si="25"/>
        <v>0.70202547887339461</v>
      </c>
      <c r="M115" s="442">
        <v>7.0639999999999994E-2</v>
      </c>
      <c r="N115" s="253">
        <f t="shared" si="26"/>
        <v>15.578408920172384</v>
      </c>
      <c r="O115" s="195"/>
      <c r="P115" s="221">
        <v>38.630000000000003</v>
      </c>
      <c r="Q115" s="222">
        <f t="shared" si="39"/>
        <v>540</v>
      </c>
      <c r="R115" s="496">
        <f t="shared" si="27"/>
        <v>2.6716499999999997E-2</v>
      </c>
      <c r="S115" s="496">
        <f t="shared" si="28"/>
        <v>2.7076585273435594E-2</v>
      </c>
      <c r="T115" s="223">
        <v>36.837000000000003</v>
      </c>
      <c r="U115" s="224">
        <f t="shared" si="29"/>
        <v>37.632579828282452</v>
      </c>
      <c r="X115" s="450">
        <v>18.09</v>
      </c>
      <c r="Y115" s="452">
        <f t="shared" si="30"/>
        <v>8.3767500000000009E-2</v>
      </c>
      <c r="Z115" s="452">
        <f t="shared" si="35"/>
        <v>8.7376049485307306E-2</v>
      </c>
      <c r="AA115" s="451">
        <v>8.5</v>
      </c>
      <c r="AB115" s="453">
        <v>15.79</v>
      </c>
      <c r="AC115" s="454">
        <v>1</v>
      </c>
      <c r="AD115" s="455">
        <f t="shared" si="31"/>
        <v>0.53181900000000004</v>
      </c>
      <c r="AE115" s="455">
        <f t="shared" si="32"/>
        <v>0.70202547887339461</v>
      </c>
      <c r="AF115" s="456">
        <f t="shared" si="36"/>
        <v>6.1647809689585151E-2</v>
      </c>
      <c r="AG115" s="502">
        <f t="shared" si="40"/>
        <v>540</v>
      </c>
      <c r="AH115" s="470">
        <f t="shared" si="33"/>
        <v>17.347303579374888</v>
      </c>
      <c r="AI115" s="471">
        <f t="shared" si="34"/>
        <v>15.746721666881172</v>
      </c>
    </row>
    <row r="116" spans="1:35">
      <c r="A116" s="10">
        <v>18.7</v>
      </c>
      <c r="B116" s="11">
        <f t="shared" si="37"/>
        <v>545</v>
      </c>
      <c r="C116" s="442">
        <f t="shared" si="21"/>
        <v>8.4543125000000011E-2</v>
      </c>
      <c r="D116" s="442">
        <f t="shared" si="22"/>
        <v>8.8219772697799348E-2</v>
      </c>
      <c r="E116" s="12">
        <v>9.7349999999999994</v>
      </c>
      <c r="F116" s="13">
        <f t="shared" si="23"/>
        <v>17.841180512786924</v>
      </c>
      <c r="G116" s="195"/>
      <c r="H116" s="10">
        <v>15.628</v>
      </c>
      <c r="I116" s="11">
        <f t="shared" si="38"/>
        <v>545</v>
      </c>
      <c r="J116" s="12">
        <v>1</v>
      </c>
      <c r="K116" s="442">
        <f t="shared" si="24"/>
        <v>0.53674325000000001</v>
      </c>
      <c r="L116" s="442">
        <f t="shared" si="25"/>
        <v>0.71042734731052737</v>
      </c>
      <c r="M116" s="442">
        <v>7.0639999999999994E-2</v>
      </c>
      <c r="N116" s="253">
        <f t="shared" si="26"/>
        <v>15.577815412185984</v>
      </c>
      <c r="O116" s="195"/>
      <c r="P116" s="221">
        <v>38.630000000000003</v>
      </c>
      <c r="Q116" s="222">
        <f t="shared" si="39"/>
        <v>545</v>
      </c>
      <c r="R116" s="496">
        <f t="shared" si="27"/>
        <v>2.6963874999999998E-2</v>
      </c>
      <c r="S116" s="496">
        <f t="shared" si="28"/>
        <v>2.7330689771972061E-2</v>
      </c>
      <c r="T116" s="223">
        <v>36.837000000000003</v>
      </c>
      <c r="U116" s="224">
        <f t="shared" si="29"/>
        <v>37.62321938086987</v>
      </c>
      <c r="X116" s="450">
        <v>18.09</v>
      </c>
      <c r="Y116" s="456">
        <f t="shared" si="30"/>
        <v>8.4543125000000011E-2</v>
      </c>
      <c r="Z116" s="456">
        <f t="shared" si="35"/>
        <v>8.8219772697799348E-2</v>
      </c>
      <c r="AA116" s="454">
        <v>8.5</v>
      </c>
      <c r="AB116" s="447">
        <v>15.79</v>
      </c>
      <c r="AC116" s="449">
        <v>1</v>
      </c>
      <c r="AD116" s="457">
        <f t="shared" si="31"/>
        <v>0.53674325000000001</v>
      </c>
      <c r="AE116" s="457">
        <f t="shared" si="32"/>
        <v>0.71042734731052737</v>
      </c>
      <c r="AF116" s="448">
        <f t="shared" si="36"/>
        <v>6.1647809689585151E-2</v>
      </c>
      <c r="AG116" s="502">
        <f t="shared" si="40"/>
        <v>545</v>
      </c>
      <c r="AH116" s="470">
        <f t="shared" si="33"/>
        <v>17.340131932068704</v>
      </c>
      <c r="AI116" s="471">
        <f t="shared" si="34"/>
        <v>15.746203710094722</v>
      </c>
    </row>
    <row r="117" spans="1:35">
      <c r="A117" s="10">
        <v>18.7</v>
      </c>
      <c r="B117" s="11">
        <f t="shared" si="37"/>
        <v>550</v>
      </c>
      <c r="C117" s="442">
        <f t="shared" si="21"/>
        <v>8.5318750000000013E-2</v>
      </c>
      <c r="D117" s="442">
        <f t="shared" si="22"/>
        <v>8.9064150576963375E-2</v>
      </c>
      <c r="E117" s="12">
        <v>9.7349999999999994</v>
      </c>
      <c r="F117" s="13">
        <f t="shared" si="23"/>
        <v>17.83296049413326</v>
      </c>
      <c r="G117" s="195"/>
      <c r="H117" s="10">
        <v>15.628</v>
      </c>
      <c r="I117" s="11">
        <f t="shared" si="38"/>
        <v>550</v>
      </c>
      <c r="J117" s="12">
        <v>1</v>
      </c>
      <c r="K117" s="442">
        <f t="shared" si="24"/>
        <v>0.54166749999999997</v>
      </c>
      <c r="L117" s="442">
        <f t="shared" si="25"/>
        <v>0.71887069068097387</v>
      </c>
      <c r="M117" s="442">
        <v>7.0639999999999994E-2</v>
      </c>
      <c r="N117" s="253">
        <f t="shared" si="26"/>
        <v>15.577218974410297</v>
      </c>
      <c r="O117" s="195"/>
      <c r="P117" s="221">
        <v>38.630000000000003</v>
      </c>
      <c r="Q117" s="222">
        <f t="shared" si="39"/>
        <v>550</v>
      </c>
      <c r="R117" s="496">
        <f t="shared" si="27"/>
        <v>2.7211249999999999E-2</v>
      </c>
      <c r="S117" s="496">
        <f t="shared" si="28"/>
        <v>2.7584857137384233E-2</v>
      </c>
      <c r="T117" s="223">
        <v>36.837000000000003</v>
      </c>
      <c r="U117" s="224">
        <f t="shared" si="29"/>
        <v>37.613856617630177</v>
      </c>
      <c r="X117" s="450">
        <v>18.09</v>
      </c>
      <c r="Y117" s="448">
        <f t="shared" si="30"/>
        <v>8.5318750000000013E-2</v>
      </c>
      <c r="Z117" s="448">
        <f t="shared" si="35"/>
        <v>8.9064150576963375E-2</v>
      </c>
      <c r="AA117" s="449">
        <v>8.5</v>
      </c>
      <c r="AB117" s="450">
        <v>15.79</v>
      </c>
      <c r="AC117" s="451">
        <v>1</v>
      </c>
      <c r="AD117" s="294">
        <f t="shared" si="31"/>
        <v>0.54166749999999997</v>
      </c>
      <c r="AE117" s="294">
        <f t="shared" si="32"/>
        <v>0.71887069068097387</v>
      </c>
      <c r="AF117" s="452">
        <f t="shared" si="36"/>
        <v>6.1647809689585151E-2</v>
      </c>
      <c r="AG117" s="502">
        <f t="shared" si="40"/>
        <v>550</v>
      </c>
      <c r="AH117" s="470">
        <f t="shared" si="33"/>
        <v>17.33295472009581</v>
      </c>
      <c r="AI117" s="471">
        <f t="shared" si="34"/>
        <v>15.745683196469479</v>
      </c>
    </row>
    <row r="118" spans="1:35">
      <c r="A118" s="10">
        <v>18.7</v>
      </c>
      <c r="B118" s="11">
        <f t="shared" si="37"/>
        <v>555</v>
      </c>
      <c r="C118" s="442">
        <f t="shared" si="21"/>
        <v>8.6094375000000015E-2</v>
      </c>
      <c r="D118" s="442">
        <f t="shared" si="22"/>
        <v>8.9909183630771716E-2</v>
      </c>
      <c r="E118" s="12">
        <v>9.7349999999999994</v>
      </c>
      <c r="F118" s="13">
        <f t="shared" si="23"/>
        <v>17.824734097354437</v>
      </c>
      <c r="G118" s="195"/>
      <c r="H118" s="10">
        <v>15.628</v>
      </c>
      <c r="I118" s="11">
        <f t="shared" si="38"/>
        <v>555</v>
      </c>
      <c r="J118" s="12">
        <v>1</v>
      </c>
      <c r="K118" s="442">
        <f t="shared" si="24"/>
        <v>0.54659175000000004</v>
      </c>
      <c r="L118" s="442">
        <f t="shared" si="25"/>
        <v>0.72735571372134844</v>
      </c>
      <c r="M118" s="442">
        <v>7.0639999999999994E-2</v>
      </c>
      <c r="N118" s="253">
        <f t="shared" si="26"/>
        <v>15.576619592382723</v>
      </c>
      <c r="O118" s="195"/>
      <c r="P118" s="221">
        <v>38.630000000000003</v>
      </c>
      <c r="Q118" s="222">
        <f t="shared" si="39"/>
        <v>555</v>
      </c>
      <c r="R118" s="496">
        <f t="shared" si="27"/>
        <v>2.7458624999999997E-2</v>
      </c>
      <c r="S118" s="496">
        <f t="shared" si="28"/>
        <v>2.7839087385225891E-2</v>
      </c>
      <c r="T118" s="223">
        <v>36.837000000000003</v>
      </c>
      <c r="U118" s="224">
        <f t="shared" si="29"/>
        <v>37.604491537990434</v>
      </c>
      <c r="X118" s="450">
        <v>18.09</v>
      </c>
      <c r="Y118" s="452">
        <f t="shared" si="30"/>
        <v>8.6094375000000015E-2</v>
      </c>
      <c r="Z118" s="452">
        <f t="shared" si="35"/>
        <v>8.9909183630771716E-2</v>
      </c>
      <c r="AA118" s="451">
        <v>8.5</v>
      </c>
      <c r="AB118" s="453">
        <v>15.79</v>
      </c>
      <c r="AC118" s="454">
        <v>1</v>
      </c>
      <c r="AD118" s="455">
        <f t="shared" si="31"/>
        <v>0.54659175000000004</v>
      </c>
      <c r="AE118" s="455">
        <f t="shared" si="32"/>
        <v>0.72735571372134844</v>
      </c>
      <c r="AF118" s="456">
        <f t="shared" si="36"/>
        <v>6.1647809689585151E-2</v>
      </c>
      <c r="AG118" s="502">
        <f t="shared" si="40"/>
        <v>555</v>
      </c>
      <c r="AH118" s="470">
        <f t="shared" si="33"/>
        <v>17.325771939138441</v>
      </c>
      <c r="AI118" s="471">
        <f t="shared" si="34"/>
        <v>15.745160113383873</v>
      </c>
    </row>
    <row r="119" spans="1:35">
      <c r="A119" s="10">
        <v>18.7</v>
      </c>
      <c r="B119" s="11">
        <f t="shared" si="37"/>
        <v>560</v>
      </c>
      <c r="C119" s="442">
        <f t="shared" si="21"/>
        <v>8.6870000000000003E-2</v>
      </c>
      <c r="D119" s="442">
        <f t="shared" si="22"/>
        <v>9.0754872367591943E-2</v>
      </c>
      <c r="E119" s="12">
        <v>9.7349999999999994</v>
      </c>
      <c r="F119" s="13">
        <f t="shared" si="23"/>
        <v>17.816501317501491</v>
      </c>
      <c r="G119" s="195"/>
      <c r="H119" s="10">
        <v>15.628</v>
      </c>
      <c r="I119" s="11">
        <f t="shared" si="38"/>
        <v>560</v>
      </c>
      <c r="J119" s="12">
        <v>1</v>
      </c>
      <c r="K119" s="442">
        <f t="shared" si="24"/>
        <v>0.5515159999999999</v>
      </c>
      <c r="L119" s="442">
        <f t="shared" si="25"/>
        <v>0.73588262217892497</v>
      </c>
      <c r="M119" s="442">
        <v>7.0639999999999994E-2</v>
      </c>
      <c r="N119" s="253">
        <f t="shared" si="26"/>
        <v>15.576017251569281</v>
      </c>
      <c r="O119" s="195"/>
      <c r="P119" s="221">
        <v>38.630000000000003</v>
      </c>
      <c r="Q119" s="222">
        <f t="shared" si="39"/>
        <v>560</v>
      </c>
      <c r="R119" s="496">
        <f t="shared" si="27"/>
        <v>2.7705999999999998E-2</v>
      </c>
      <c r="S119" s="496">
        <f t="shared" si="28"/>
        <v>2.809338053105459E-2</v>
      </c>
      <c r="T119" s="223">
        <v>36.837000000000003</v>
      </c>
      <c r="U119" s="224">
        <f t="shared" si="29"/>
        <v>37.595124141377546</v>
      </c>
      <c r="X119" s="450">
        <v>18.09</v>
      </c>
      <c r="Y119" s="456">
        <f t="shared" si="30"/>
        <v>8.6870000000000003E-2</v>
      </c>
      <c r="Z119" s="456">
        <f t="shared" si="35"/>
        <v>9.0754872367591943E-2</v>
      </c>
      <c r="AA119" s="454">
        <v>8.5</v>
      </c>
      <c r="AB119" s="447">
        <v>15.79</v>
      </c>
      <c r="AC119" s="449">
        <v>1</v>
      </c>
      <c r="AD119" s="457">
        <f t="shared" si="31"/>
        <v>0.5515159999999999</v>
      </c>
      <c r="AE119" s="457">
        <f t="shared" si="32"/>
        <v>0.73588262217892497</v>
      </c>
      <c r="AF119" s="448">
        <f t="shared" si="36"/>
        <v>6.1647809689585151E-2</v>
      </c>
      <c r="AG119" s="502">
        <f t="shared" si="40"/>
        <v>560</v>
      </c>
      <c r="AH119" s="470">
        <f t="shared" si="33"/>
        <v>17.318583584875469</v>
      </c>
      <c r="AI119" s="471">
        <f t="shared" si="34"/>
        <v>15.74463444815404</v>
      </c>
    </row>
    <row r="120" spans="1:35">
      <c r="A120" s="10">
        <v>18.7</v>
      </c>
      <c r="B120" s="11">
        <f t="shared" si="37"/>
        <v>565</v>
      </c>
      <c r="C120" s="442">
        <f t="shared" si="21"/>
        <v>8.7645625000000005E-2</v>
      </c>
      <c r="D120" s="442">
        <f t="shared" si="22"/>
        <v>9.1601217296184867E-2</v>
      </c>
      <c r="E120" s="12">
        <v>9.7349999999999994</v>
      </c>
      <c r="F120" s="13">
        <f t="shared" si="23"/>
        <v>17.80826214962164</v>
      </c>
      <c r="G120" s="195"/>
      <c r="H120" s="10">
        <v>15.628</v>
      </c>
      <c r="I120" s="11">
        <f t="shared" si="38"/>
        <v>565</v>
      </c>
      <c r="J120" s="12">
        <v>1</v>
      </c>
      <c r="K120" s="442">
        <f t="shared" si="24"/>
        <v>0.55644024999999997</v>
      </c>
      <c r="L120" s="442">
        <f t="shared" si="25"/>
        <v>0.7444516228166278</v>
      </c>
      <c r="M120" s="442">
        <v>7.0639999999999994E-2</v>
      </c>
      <c r="N120" s="253">
        <f t="shared" si="26"/>
        <v>15.575411937364233</v>
      </c>
      <c r="O120" s="195"/>
      <c r="P120" s="221">
        <v>38.630000000000003</v>
      </c>
      <c r="Q120" s="222">
        <f t="shared" si="39"/>
        <v>565</v>
      </c>
      <c r="R120" s="496">
        <f t="shared" si="27"/>
        <v>2.7953374999999996E-2</v>
      </c>
      <c r="S120" s="496">
        <f t="shared" si="28"/>
        <v>2.8347736590431438E-2</v>
      </c>
      <c r="T120" s="223">
        <v>36.837000000000003</v>
      </c>
      <c r="U120" s="224">
        <f t="shared" si="29"/>
        <v>37.585754427218276</v>
      </c>
      <c r="X120" s="450">
        <v>18.09</v>
      </c>
      <c r="Y120" s="448">
        <f t="shared" si="30"/>
        <v>8.7645625000000005E-2</v>
      </c>
      <c r="Z120" s="448">
        <f t="shared" si="35"/>
        <v>9.1601217296184867E-2</v>
      </c>
      <c r="AA120" s="449">
        <v>8.5</v>
      </c>
      <c r="AB120" s="450">
        <v>15.79</v>
      </c>
      <c r="AC120" s="451">
        <v>1</v>
      </c>
      <c r="AD120" s="294">
        <f t="shared" si="31"/>
        <v>0.55644024999999997</v>
      </c>
      <c r="AE120" s="294">
        <f t="shared" si="32"/>
        <v>0.7444516228166278</v>
      </c>
      <c r="AF120" s="452">
        <f t="shared" si="36"/>
        <v>6.1647809689585151E-2</v>
      </c>
      <c r="AG120" s="502">
        <f t="shared" si="40"/>
        <v>565</v>
      </c>
      <c r="AH120" s="470">
        <f t="shared" si="33"/>
        <v>17.311389652982427</v>
      </c>
      <c r="AI120" s="471">
        <f t="shared" si="34"/>
        <v>15.744106188033497</v>
      </c>
    </row>
    <row r="121" spans="1:35">
      <c r="A121" s="10">
        <v>18.7</v>
      </c>
      <c r="B121" s="11">
        <f t="shared" si="37"/>
        <v>570</v>
      </c>
      <c r="C121" s="442">
        <f t="shared" si="21"/>
        <v>8.8421250000000021E-2</v>
      </c>
      <c r="D121" s="442">
        <f t="shared" si="22"/>
        <v>9.2448218925707204E-2</v>
      </c>
      <c r="E121" s="12">
        <v>9.7349999999999994</v>
      </c>
      <c r="F121" s="13">
        <f t="shared" si="23"/>
        <v>17.80001658875824</v>
      </c>
      <c r="G121" s="195"/>
      <c r="H121" s="10">
        <v>15.628</v>
      </c>
      <c r="I121" s="11">
        <f t="shared" si="38"/>
        <v>570</v>
      </c>
      <c r="J121" s="12">
        <v>1</v>
      </c>
      <c r="K121" s="442">
        <f t="shared" si="24"/>
        <v>0.56136450000000004</v>
      </c>
      <c r="L121" s="442">
        <f t="shared" si="25"/>
        <v>0.75306292341804393</v>
      </c>
      <c r="M121" s="442">
        <v>7.0639999999999994E-2</v>
      </c>
      <c r="N121" s="253">
        <f t="shared" si="26"/>
        <v>15.574803635089749</v>
      </c>
      <c r="O121" s="195"/>
      <c r="P121" s="221">
        <v>38.630000000000003</v>
      </c>
      <c r="Q121" s="222">
        <f t="shared" si="39"/>
        <v>570</v>
      </c>
      <c r="R121" s="496">
        <f t="shared" si="27"/>
        <v>2.820075E-2</v>
      </c>
      <c r="S121" s="496">
        <f t="shared" si="28"/>
        <v>2.8602155578921762E-2</v>
      </c>
      <c r="T121" s="223">
        <v>36.837000000000003</v>
      </c>
      <c r="U121" s="224">
        <f t="shared" si="29"/>
        <v>37.576382394939259</v>
      </c>
      <c r="X121" s="450">
        <v>18.09</v>
      </c>
      <c r="Y121" s="452">
        <f t="shared" si="30"/>
        <v>8.8421250000000021E-2</v>
      </c>
      <c r="Z121" s="452">
        <f t="shared" si="35"/>
        <v>9.2448218925707204E-2</v>
      </c>
      <c r="AA121" s="451">
        <v>8.5</v>
      </c>
      <c r="AB121" s="453">
        <v>15.79</v>
      </c>
      <c r="AC121" s="454">
        <v>1</v>
      </c>
      <c r="AD121" s="455">
        <f t="shared" si="31"/>
        <v>0.56136450000000004</v>
      </c>
      <c r="AE121" s="455">
        <f t="shared" si="32"/>
        <v>0.75306292341804393</v>
      </c>
      <c r="AF121" s="456">
        <f t="shared" si="36"/>
        <v>6.1647809689585151E-2</v>
      </c>
      <c r="AG121" s="502">
        <f t="shared" si="40"/>
        <v>570</v>
      </c>
      <c r="AH121" s="470">
        <f t="shared" si="33"/>
        <v>17.304190139131489</v>
      </c>
      <c r="AI121" s="471">
        <f t="shared" si="34"/>
        <v>15.743575320212841</v>
      </c>
    </row>
    <row r="122" spans="1:35">
      <c r="A122" s="10">
        <v>18.7</v>
      </c>
      <c r="B122" s="11">
        <f t="shared" si="37"/>
        <v>575</v>
      </c>
      <c r="C122" s="442">
        <f t="shared" si="21"/>
        <v>8.9196875000000009E-2</v>
      </c>
      <c r="D122" s="442">
        <f t="shared" si="22"/>
        <v>9.32958777657098E-2</v>
      </c>
      <c r="E122" s="12">
        <v>9.7349999999999994</v>
      </c>
      <c r="F122" s="13">
        <f t="shared" si="23"/>
        <v>17.791764629950816</v>
      </c>
      <c r="G122" s="195"/>
      <c r="H122" s="10">
        <v>15.628</v>
      </c>
      <c r="I122" s="11">
        <f t="shared" si="38"/>
        <v>575</v>
      </c>
      <c r="J122" s="12">
        <v>1</v>
      </c>
      <c r="K122" s="442">
        <f t="shared" si="24"/>
        <v>0.5662887499999999</v>
      </c>
      <c r="L122" s="442">
        <f t="shared" si="25"/>
        <v>0.76171673279246233</v>
      </c>
      <c r="M122" s="442">
        <v>7.0639999999999994E-2</v>
      </c>
      <c r="N122" s="253">
        <f t="shared" si="26"/>
        <v>15.57419232999554</v>
      </c>
      <c r="O122" s="195"/>
      <c r="P122" s="221">
        <v>38.630000000000003</v>
      </c>
      <c r="Q122" s="222">
        <f t="shared" si="39"/>
        <v>575</v>
      </c>
      <c r="R122" s="496">
        <f t="shared" si="27"/>
        <v>2.8448124999999998E-2</v>
      </c>
      <c r="S122" s="496">
        <f t="shared" si="28"/>
        <v>2.8856637512094441E-2</v>
      </c>
      <c r="T122" s="223">
        <v>36.837000000000003</v>
      </c>
      <c r="U122" s="224">
        <f t="shared" si="29"/>
        <v>37.567008043966979</v>
      </c>
      <c r="X122" s="450">
        <v>18.09</v>
      </c>
      <c r="Y122" s="456">
        <f t="shared" si="30"/>
        <v>8.9196875000000009E-2</v>
      </c>
      <c r="Z122" s="456">
        <f t="shared" si="35"/>
        <v>9.32958777657098E-2</v>
      </c>
      <c r="AA122" s="454">
        <v>8.5</v>
      </c>
      <c r="AB122" s="447">
        <v>15.79</v>
      </c>
      <c r="AC122" s="449">
        <v>1</v>
      </c>
      <c r="AD122" s="457">
        <f t="shared" si="31"/>
        <v>0.5662887499999999</v>
      </c>
      <c r="AE122" s="457">
        <f t="shared" si="32"/>
        <v>0.76171673279246233</v>
      </c>
      <c r="AF122" s="448">
        <f t="shared" si="36"/>
        <v>6.1647809689585151E-2</v>
      </c>
      <c r="AG122" s="502">
        <f t="shared" si="40"/>
        <v>575</v>
      </c>
      <c r="AH122" s="470">
        <f t="shared" si="33"/>
        <v>17.296985038991465</v>
      </c>
      <c r="AI122" s="471">
        <f t="shared" si="34"/>
        <v>15.743041831819436</v>
      </c>
    </row>
    <row r="123" spans="1:35">
      <c r="A123" s="10">
        <v>18.7</v>
      </c>
      <c r="B123" s="11">
        <f t="shared" si="37"/>
        <v>580</v>
      </c>
      <c r="C123" s="442">
        <f t="shared" si="21"/>
        <v>8.9972500000000011E-2</v>
      </c>
      <c r="D123" s="442">
        <f t="shared" si="22"/>
        <v>9.4144194326139408E-2</v>
      </c>
      <c r="E123" s="12">
        <v>9.7349999999999994</v>
      </c>
      <c r="F123" s="13">
        <f t="shared" si="23"/>
        <v>17.783506268235033</v>
      </c>
      <c r="G123" s="195"/>
      <c r="H123" s="10">
        <v>15.628</v>
      </c>
      <c r="I123" s="11">
        <f t="shared" si="38"/>
        <v>580</v>
      </c>
      <c r="J123" s="12">
        <v>1</v>
      </c>
      <c r="K123" s="442">
        <f t="shared" si="24"/>
        <v>0.57121299999999997</v>
      </c>
      <c r="L123" s="442">
        <f t="shared" si="25"/>
        <v>0.77041326077993721</v>
      </c>
      <c r="M123" s="442">
        <v>7.0639999999999994E-2</v>
      </c>
      <c r="N123" s="253">
        <f t="shared" si="26"/>
        <v>15.573578007258506</v>
      </c>
      <c r="O123" s="195"/>
      <c r="P123" s="221">
        <v>38.630000000000003</v>
      </c>
      <c r="Q123" s="222">
        <f t="shared" si="39"/>
        <v>580</v>
      </c>
      <c r="R123" s="496">
        <f t="shared" si="27"/>
        <v>2.8695499999999999E-2</v>
      </c>
      <c r="S123" s="496">
        <f t="shared" si="28"/>
        <v>2.9111182405522351E-2</v>
      </c>
      <c r="T123" s="223">
        <v>36.837000000000003</v>
      </c>
      <c r="U123" s="224">
        <f t="shared" si="29"/>
        <v>37.557631373727773</v>
      </c>
      <c r="X123" s="450">
        <v>18.09</v>
      </c>
      <c r="Y123" s="448">
        <f t="shared" si="30"/>
        <v>8.9972500000000011E-2</v>
      </c>
      <c r="Z123" s="448">
        <f t="shared" si="35"/>
        <v>9.4144194326139408E-2</v>
      </c>
      <c r="AA123" s="449">
        <v>8.5</v>
      </c>
      <c r="AB123" s="450">
        <v>15.79</v>
      </c>
      <c r="AC123" s="451">
        <v>1</v>
      </c>
      <c r="AD123" s="294">
        <f t="shared" si="31"/>
        <v>0.57121299999999997</v>
      </c>
      <c r="AE123" s="294">
        <f t="shared" si="32"/>
        <v>0.77041326077993721</v>
      </c>
      <c r="AF123" s="452">
        <f t="shared" si="36"/>
        <v>6.1647809689585151E-2</v>
      </c>
      <c r="AG123" s="502">
        <f t="shared" si="40"/>
        <v>580</v>
      </c>
      <c r="AH123" s="470">
        <f t="shared" si="33"/>
        <v>17.289774348227816</v>
      </c>
      <c r="AI123" s="471">
        <f t="shared" si="34"/>
        <v>15.742505709917104</v>
      </c>
    </row>
    <row r="124" spans="1:35">
      <c r="A124" s="10">
        <v>18.7</v>
      </c>
      <c r="B124" s="11">
        <f t="shared" si="37"/>
        <v>585</v>
      </c>
      <c r="C124" s="442">
        <f t="shared" si="21"/>
        <v>9.0748125000000013E-2</v>
      </c>
      <c r="D124" s="442">
        <f t="shared" si="22"/>
        <v>9.4993169117338239E-2</v>
      </c>
      <c r="E124" s="12">
        <v>9.7349999999999994</v>
      </c>
      <c r="F124" s="13">
        <f t="shared" si="23"/>
        <v>17.775241498642711</v>
      </c>
      <c r="G124" s="195"/>
      <c r="H124" s="10">
        <v>15.628</v>
      </c>
      <c r="I124" s="11">
        <f t="shared" si="38"/>
        <v>585</v>
      </c>
      <c r="J124" s="12">
        <v>1</v>
      </c>
      <c r="K124" s="442">
        <f t="shared" si="24"/>
        <v>0.57613725000000005</v>
      </c>
      <c r="L124" s="442">
        <f t="shared" si="25"/>
        <v>0.77915271825637555</v>
      </c>
      <c r="M124" s="442">
        <v>7.0639999999999994E-2</v>
      </c>
      <c r="N124" s="253">
        <f t="shared" si="26"/>
        <v>15.57296065198237</v>
      </c>
      <c r="O124" s="195"/>
      <c r="P124" s="221">
        <v>38.630000000000003</v>
      </c>
      <c r="Q124" s="222">
        <f t="shared" si="39"/>
        <v>585</v>
      </c>
      <c r="R124" s="496">
        <f t="shared" si="27"/>
        <v>2.8942874999999996E-2</v>
      </c>
      <c r="S124" s="496">
        <f t="shared" si="28"/>
        <v>2.9365790274782366E-2</v>
      </c>
      <c r="T124" s="223">
        <v>36.837000000000003</v>
      </c>
      <c r="U124" s="224">
        <f t="shared" si="29"/>
        <v>37.548252383647842</v>
      </c>
      <c r="X124" s="450">
        <v>18.09</v>
      </c>
      <c r="Y124" s="452">
        <f t="shared" si="30"/>
        <v>9.0748125000000013E-2</v>
      </c>
      <c r="Z124" s="452">
        <f t="shared" si="35"/>
        <v>9.4993169117338239E-2</v>
      </c>
      <c r="AA124" s="451">
        <v>8.5</v>
      </c>
      <c r="AB124" s="453">
        <v>15.79</v>
      </c>
      <c r="AC124" s="454">
        <v>1</v>
      </c>
      <c r="AD124" s="455">
        <f t="shared" si="31"/>
        <v>0.57613725000000005</v>
      </c>
      <c r="AE124" s="455">
        <f t="shared" si="32"/>
        <v>0.77915271825637555</v>
      </c>
      <c r="AF124" s="456">
        <f t="shared" si="36"/>
        <v>6.1647809689585151E-2</v>
      </c>
      <c r="AG124" s="502">
        <f t="shared" si="40"/>
        <v>585</v>
      </c>
      <c r="AH124" s="470">
        <f t="shared" si="33"/>
        <v>17.282558062502623</v>
      </c>
      <c r="AI124" s="471">
        <f t="shared" si="34"/>
        <v>15.741966941505806</v>
      </c>
    </row>
    <row r="125" spans="1:35">
      <c r="A125" s="10">
        <v>18.7</v>
      </c>
      <c r="B125" s="11">
        <f t="shared" si="37"/>
        <v>590</v>
      </c>
      <c r="C125" s="442">
        <f t="shared" si="21"/>
        <v>9.1523750000000015E-2</v>
      </c>
      <c r="D125" s="442">
        <f t="shared" si="22"/>
        <v>9.5842802650044634E-2</v>
      </c>
      <c r="E125" s="12">
        <v>9.7349999999999994</v>
      </c>
      <c r="F125" s="13">
        <f t="shared" si="23"/>
        <v>17.766970316201814</v>
      </c>
      <c r="G125" s="195"/>
      <c r="H125" s="10">
        <v>15.628</v>
      </c>
      <c r="I125" s="11">
        <f t="shared" si="38"/>
        <v>590</v>
      </c>
      <c r="J125" s="12">
        <v>1</v>
      </c>
      <c r="K125" s="442">
        <f t="shared" si="24"/>
        <v>0.58106150000000001</v>
      </c>
      <c r="L125" s="442">
        <f t="shared" si="25"/>
        <v>0.7879353171386505</v>
      </c>
      <c r="M125" s="442">
        <v>7.0639999999999994E-2</v>
      </c>
      <c r="N125" s="253">
        <f t="shared" si="26"/>
        <v>15.572340249197326</v>
      </c>
      <c r="O125" s="195"/>
      <c r="P125" s="221">
        <v>38.630000000000003</v>
      </c>
      <c r="Q125" s="222">
        <f t="shared" si="39"/>
        <v>590</v>
      </c>
      <c r="R125" s="496">
        <f t="shared" si="27"/>
        <v>2.9190249999999997E-2</v>
      </c>
      <c r="S125" s="496">
        <f t="shared" si="28"/>
        <v>2.9620461135454912E-2</v>
      </c>
      <c r="T125" s="223">
        <v>36.837000000000003</v>
      </c>
      <c r="U125" s="224">
        <f t="shared" si="29"/>
        <v>37.538871073153253</v>
      </c>
      <c r="X125" s="450">
        <v>18.09</v>
      </c>
      <c r="Y125" s="456">
        <f t="shared" si="30"/>
        <v>9.1523750000000015E-2</v>
      </c>
      <c r="Z125" s="456">
        <f t="shared" si="35"/>
        <v>9.5842802650044634E-2</v>
      </c>
      <c r="AA125" s="454">
        <v>8.5</v>
      </c>
      <c r="AB125" s="447">
        <v>15.79</v>
      </c>
      <c r="AC125" s="449">
        <v>1</v>
      </c>
      <c r="AD125" s="457">
        <f t="shared" si="31"/>
        <v>0.58106150000000001</v>
      </c>
      <c r="AE125" s="457">
        <f t="shared" si="32"/>
        <v>0.7879353171386505</v>
      </c>
      <c r="AF125" s="448">
        <f t="shared" si="36"/>
        <v>6.1647809689585151E-2</v>
      </c>
      <c r="AG125" s="502">
        <f t="shared" si="40"/>
        <v>590</v>
      </c>
      <c r="AH125" s="470">
        <f t="shared" si="33"/>
        <v>17.275336177474621</v>
      </c>
      <c r="AI125" s="471">
        <f t="shared" si="34"/>
        <v>15.741425513521333</v>
      </c>
    </row>
    <row r="126" spans="1:35">
      <c r="A126" s="10">
        <v>18.7</v>
      </c>
      <c r="B126" s="11">
        <f t="shared" si="37"/>
        <v>595</v>
      </c>
      <c r="C126" s="442">
        <f t="shared" si="21"/>
        <v>9.2299375000000003E-2</v>
      </c>
      <c r="D126" s="442">
        <f t="shared" si="22"/>
        <v>9.6693095435393284E-2</v>
      </c>
      <c r="E126" s="12">
        <v>9.7349999999999994</v>
      </c>
      <c r="F126" s="13">
        <f t="shared" si="23"/>
        <v>17.758692715936444</v>
      </c>
      <c r="G126" s="195"/>
      <c r="H126" s="10">
        <v>15.628</v>
      </c>
      <c r="I126" s="11">
        <f t="shared" si="38"/>
        <v>595</v>
      </c>
      <c r="J126" s="12">
        <v>1</v>
      </c>
      <c r="K126" s="442">
        <f t="shared" si="24"/>
        <v>0.58598574999999997</v>
      </c>
      <c r="L126" s="442">
        <f t="shared" si="25"/>
        <v>0.79676127038974132</v>
      </c>
      <c r="M126" s="442">
        <v>7.0639999999999994E-2</v>
      </c>
      <c r="N126" s="253">
        <f t="shared" si="26"/>
        <v>15.571716783859669</v>
      </c>
      <c r="O126" s="195"/>
      <c r="P126" s="221">
        <v>38.630000000000003</v>
      </c>
      <c r="Q126" s="222">
        <f t="shared" si="39"/>
        <v>595</v>
      </c>
      <c r="R126" s="496">
        <f t="shared" si="27"/>
        <v>2.9437624999999999E-2</v>
      </c>
      <c r="S126" s="496">
        <f t="shared" si="28"/>
        <v>2.9875195003124633E-2</v>
      </c>
      <c r="T126" s="223">
        <v>36.837000000000003</v>
      </c>
      <c r="U126" s="224">
        <f t="shared" si="29"/>
        <v>37.5294874416699</v>
      </c>
      <c r="X126" s="450">
        <v>18.09</v>
      </c>
      <c r="Y126" s="448">
        <f t="shared" si="30"/>
        <v>9.2299375000000003E-2</v>
      </c>
      <c r="Z126" s="448">
        <f t="shared" si="35"/>
        <v>9.6693095435393284E-2</v>
      </c>
      <c r="AA126" s="449">
        <v>8.5</v>
      </c>
      <c r="AB126" s="450">
        <v>15.79</v>
      </c>
      <c r="AC126" s="451">
        <v>1</v>
      </c>
      <c r="AD126" s="294">
        <f t="shared" si="31"/>
        <v>0.58598574999999997</v>
      </c>
      <c r="AE126" s="294">
        <f t="shared" si="32"/>
        <v>0.79676127038974132</v>
      </c>
      <c r="AF126" s="452">
        <f t="shared" si="36"/>
        <v>6.1647809689585151E-2</v>
      </c>
      <c r="AG126" s="502">
        <f t="shared" si="40"/>
        <v>595</v>
      </c>
      <c r="AH126" s="470">
        <f t="shared" si="33"/>
        <v>17.268108688799156</v>
      </c>
      <c r="AI126" s="471">
        <f t="shared" si="34"/>
        <v>15.74088141283498</v>
      </c>
    </row>
    <row r="127" spans="1:35">
      <c r="A127" s="10">
        <v>18.7</v>
      </c>
      <c r="B127" s="11">
        <f t="shared" si="37"/>
        <v>600</v>
      </c>
      <c r="C127" s="442">
        <f t="shared" si="21"/>
        <v>9.3075000000000019E-2</v>
      </c>
      <c r="D127" s="442">
        <f t="shared" si="22"/>
        <v>9.754404798491545E-2</v>
      </c>
      <c r="E127" s="12">
        <v>9.7349999999999994</v>
      </c>
      <c r="F127" s="13">
        <f t="shared" si="23"/>
        <v>17.750408692866849</v>
      </c>
      <c r="G127" s="195"/>
      <c r="H127" s="10">
        <v>15.628</v>
      </c>
      <c r="I127" s="11">
        <f t="shared" si="38"/>
        <v>600</v>
      </c>
      <c r="J127" s="12">
        <v>1</v>
      </c>
      <c r="K127" s="442">
        <f t="shared" si="24"/>
        <v>0.59090999999999994</v>
      </c>
      <c r="L127" s="442">
        <f t="shared" si="25"/>
        <v>0.80563079202389609</v>
      </c>
      <c r="M127" s="442">
        <v>7.0639999999999994E-2</v>
      </c>
      <c r="N127" s="253">
        <f t="shared" si="26"/>
        <v>15.571090240851433</v>
      </c>
      <c r="O127" s="195"/>
      <c r="P127" s="221">
        <v>38.630000000000003</v>
      </c>
      <c r="Q127" s="222">
        <f t="shared" si="39"/>
        <v>600</v>
      </c>
      <c r="R127" s="496">
        <f t="shared" si="27"/>
        <v>2.9684999999999996E-2</v>
      </c>
      <c r="S127" s="496">
        <f t="shared" si="28"/>
        <v>3.0129991893379504E-2</v>
      </c>
      <c r="T127" s="223">
        <v>36.837000000000003</v>
      </c>
      <c r="U127" s="224">
        <f t="shared" si="29"/>
        <v>37.520101488623581</v>
      </c>
      <c r="X127" s="450">
        <v>18.09</v>
      </c>
      <c r="Y127" s="452">
        <f t="shared" si="30"/>
        <v>9.3075000000000019E-2</v>
      </c>
      <c r="Z127" s="452">
        <f t="shared" si="35"/>
        <v>9.754404798491545E-2</v>
      </c>
      <c r="AA127" s="451">
        <v>8.5</v>
      </c>
      <c r="AB127" s="453">
        <v>15.79</v>
      </c>
      <c r="AC127" s="454">
        <v>1</v>
      </c>
      <c r="AD127" s="455">
        <f t="shared" si="31"/>
        <v>0.59090999999999994</v>
      </c>
      <c r="AE127" s="455">
        <f t="shared" si="32"/>
        <v>0.80563079202389609</v>
      </c>
      <c r="AF127" s="456">
        <f t="shared" si="36"/>
        <v>6.1647809689585151E-2</v>
      </c>
      <c r="AG127" s="502">
        <f t="shared" si="40"/>
        <v>600</v>
      </c>
      <c r="AH127" s="470">
        <f t="shared" si="33"/>
        <v>17.260875592128219</v>
      </c>
      <c r="AI127" s="471">
        <f t="shared" si="34"/>
        <v>15.74033462625324</v>
      </c>
    </row>
    <row r="128" spans="1:35">
      <c r="A128" s="10">
        <v>18.7</v>
      </c>
      <c r="B128" s="11">
        <f t="shared" si="37"/>
        <v>605</v>
      </c>
      <c r="C128" s="442">
        <f t="shared" si="21"/>
        <v>9.3850625000000021E-2</v>
      </c>
      <c r="D128" s="442">
        <f t="shared" si="22"/>
        <v>9.8395660810538965E-2</v>
      </c>
      <c r="E128" s="12">
        <v>9.7349999999999994</v>
      </c>
      <c r="F128" s="13">
        <f t="shared" si="23"/>
        <v>17.742118242009404</v>
      </c>
      <c r="G128" s="195"/>
      <c r="H128" s="10">
        <v>15.628</v>
      </c>
      <c r="I128" s="11">
        <f t="shared" si="38"/>
        <v>605</v>
      </c>
      <c r="J128" s="12">
        <v>1</v>
      </c>
      <c r="K128" s="442">
        <f t="shared" si="24"/>
        <v>0.59583425000000001</v>
      </c>
      <c r="L128" s="442">
        <f t="shared" si="25"/>
        <v>0.81454409711182141</v>
      </c>
      <c r="M128" s="442">
        <v>7.0639999999999994E-2</v>
      </c>
      <c r="N128" s="253">
        <f t="shared" si="26"/>
        <v>15.57046060498002</v>
      </c>
      <c r="O128" s="195"/>
      <c r="P128" s="221">
        <v>38.630000000000003</v>
      </c>
      <c r="Q128" s="222">
        <f t="shared" si="39"/>
        <v>605</v>
      </c>
      <c r="R128" s="496">
        <f t="shared" si="27"/>
        <v>2.9932374999999997E-2</v>
      </c>
      <c r="S128" s="496">
        <f t="shared" si="28"/>
        <v>3.0384851821811942E-2</v>
      </c>
      <c r="T128" s="223">
        <v>36.837000000000003</v>
      </c>
      <c r="U128" s="224">
        <f t="shared" si="29"/>
        <v>37.510713213439914</v>
      </c>
      <c r="X128" s="450">
        <v>18.09</v>
      </c>
      <c r="Y128" s="456">
        <f t="shared" si="30"/>
        <v>9.3850625000000021E-2</v>
      </c>
      <c r="Z128" s="456">
        <f t="shared" si="35"/>
        <v>9.8395660810538965E-2</v>
      </c>
      <c r="AA128" s="454">
        <v>8.5</v>
      </c>
      <c r="AB128" s="447">
        <v>15.79</v>
      </c>
      <c r="AC128" s="449">
        <v>1</v>
      </c>
      <c r="AD128" s="457">
        <f t="shared" si="31"/>
        <v>0.59583425000000001</v>
      </c>
      <c r="AE128" s="457">
        <f t="shared" si="32"/>
        <v>0.81454409711182141</v>
      </c>
      <c r="AF128" s="448">
        <f t="shared" si="36"/>
        <v>6.1647809689585151E-2</v>
      </c>
      <c r="AG128" s="502">
        <f t="shared" si="40"/>
        <v>605</v>
      </c>
      <c r="AH128" s="470">
        <f t="shared" si="33"/>
        <v>17.253636883110417</v>
      </c>
      <c r="AI128" s="471">
        <f t="shared" si="34"/>
        <v>15.739785140517474</v>
      </c>
    </row>
    <row r="129" spans="1:35">
      <c r="A129" s="10">
        <v>18.7</v>
      </c>
      <c r="B129" s="11">
        <f t="shared" si="37"/>
        <v>610</v>
      </c>
      <c r="C129" s="442">
        <f t="shared" si="21"/>
        <v>9.4626250000000009E-2</v>
      </c>
      <c r="D129" s="442">
        <f t="shared" si="22"/>
        <v>9.9247934424589124E-2</v>
      </c>
      <c r="E129" s="12">
        <v>9.7349999999999994</v>
      </c>
      <c r="F129" s="13">
        <f t="shared" si="23"/>
        <v>17.733821358376623</v>
      </c>
      <c r="G129" s="195"/>
      <c r="H129" s="10">
        <v>15.628</v>
      </c>
      <c r="I129" s="11">
        <f t="shared" si="38"/>
        <v>610</v>
      </c>
      <c r="J129" s="12">
        <v>1</v>
      </c>
      <c r="K129" s="442">
        <f t="shared" si="24"/>
        <v>0.60075849999999997</v>
      </c>
      <c r="L129" s="442">
        <f t="shared" si="25"/>
        <v>0.82350140178589748</v>
      </c>
      <c r="M129" s="442">
        <v>7.0639999999999994E-2</v>
      </c>
      <c r="N129" s="253">
        <f t="shared" si="26"/>
        <v>15.569827860977844</v>
      </c>
      <c r="O129" s="195"/>
      <c r="P129" s="221">
        <v>38.630000000000003</v>
      </c>
      <c r="Q129" s="222">
        <f t="shared" si="39"/>
        <v>610</v>
      </c>
      <c r="R129" s="496">
        <f t="shared" si="27"/>
        <v>3.0179749999999995E-2</v>
      </c>
      <c r="S129" s="496">
        <f t="shared" si="28"/>
        <v>3.0639774804017694E-2</v>
      </c>
      <c r="T129" s="223">
        <v>36.837000000000003</v>
      </c>
      <c r="U129" s="224">
        <f t="shared" si="29"/>
        <v>37.501322615544403</v>
      </c>
      <c r="X129" s="450">
        <v>18.09</v>
      </c>
      <c r="Y129" s="448">
        <f t="shared" si="30"/>
        <v>9.4626250000000009E-2</v>
      </c>
      <c r="Z129" s="448">
        <f t="shared" si="35"/>
        <v>9.9247934424589124E-2</v>
      </c>
      <c r="AA129" s="449">
        <v>8.5</v>
      </c>
      <c r="AB129" s="450">
        <v>15.79</v>
      </c>
      <c r="AC129" s="451">
        <v>1</v>
      </c>
      <c r="AD129" s="294">
        <f t="shared" si="31"/>
        <v>0.60075849999999997</v>
      </c>
      <c r="AE129" s="294">
        <f t="shared" si="32"/>
        <v>0.82350140178589748</v>
      </c>
      <c r="AF129" s="452">
        <f t="shared" si="36"/>
        <v>6.1647809689585151E-2</v>
      </c>
      <c r="AG129" s="502">
        <f t="shared" si="40"/>
        <v>610</v>
      </c>
      <c r="AH129" s="470">
        <f t="shared" si="33"/>
        <v>17.246392557390994</v>
      </c>
      <c r="AI129" s="471">
        <f t="shared" si="34"/>
        <v>15.739232942303596</v>
      </c>
    </row>
    <row r="130" spans="1:35">
      <c r="A130" s="10">
        <v>18.7</v>
      </c>
      <c r="B130" s="11">
        <f t="shared" si="37"/>
        <v>615</v>
      </c>
      <c r="C130" s="442">
        <f t="shared" si="21"/>
        <v>9.5401875000000011E-2</v>
      </c>
      <c r="D130" s="442">
        <f t="shared" si="22"/>
        <v>0.1001008693397889</v>
      </c>
      <c r="E130" s="12">
        <v>9.7349999999999994</v>
      </c>
      <c r="F130" s="13">
        <f t="shared" si="23"/>
        <v>17.725518036977153</v>
      </c>
      <c r="G130" s="195"/>
      <c r="H130" s="10">
        <v>15.628</v>
      </c>
      <c r="I130" s="11">
        <f t="shared" si="38"/>
        <v>615</v>
      </c>
      <c r="J130" s="12">
        <v>1</v>
      </c>
      <c r="K130" s="442">
        <f t="shared" si="24"/>
        <v>0.60568274999999994</v>
      </c>
      <c r="L130" s="442">
        <f t="shared" si="25"/>
        <v>0.83250292324541952</v>
      </c>
      <c r="M130" s="442">
        <v>7.0639999999999994E-2</v>
      </c>
      <c r="N130" s="253">
        <f t="shared" si="26"/>
        <v>15.569191993501944</v>
      </c>
      <c r="O130" s="195"/>
      <c r="P130" s="221">
        <v>38.630000000000003</v>
      </c>
      <c r="Q130" s="222">
        <f t="shared" si="39"/>
        <v>615</v>
      </c>
      <c r="R130" s="496">
        <f t="shared" si="27"/>
        <v>3.0427124999999996E-2</v>
      </c>
      <c r="S130" s="496">
        <f t="shared" si="28"/>
        <v>3.0894760855596726E-2</v>
      </c>
      <c r="T130" s="223">
        <v>36.837000000000003</v>
      </c>
      <c r="U130" s="224">
        <f t="shared" si="29"/>
        <v>37.491929694362383</v>
      </c>
      <c r="X130" s="450">
        <v>18.09</v>
      </c>
      <c r="Y130" s="452">
        <f t="shared" si="30"/>
        <v>9.5401875000000011E-2</v>
      </c>
      <c r="Z130" s="452">
        <f t="shared" si="35"/>
        <v>0.1001008693397889</v>
      </c>
      <c r="AA130" s="451">
        <v>8.5</v>
      </c>
      <c r="AB130" s="453">
        <v>15.79</v>
      </c>
      <c r="AC130" s="454">
        <v>1</v>
      </c>
      <c r="AD130" s="455">
        <f t="shared" si="31"/>
        <v>0.60568274999999994</v>
      </c>
      <c r="AE130" s="455">
        <f t="shared" si="32"/>
        <v>0.83250292324541952</v>
      </c>
      <c r="AF130" s="456">
        <f t="shared" si="36"/>
        <v>6.1647809689585151E-2</v>
      </c>
      <c r="AG130" s="502">
        <f t="shared" si="40"/>
        <v>615</v>
      </c>
      <c r="AH130" s="470">
        <f t="shared" si="33"/>
        <v>17.239142610611793</v>
      </c>
      <c r="AI130" s="471">
        <f t="shared" si="34"/>
        <v>15.738678018221743</v>
      </c>
    </row>
    <row r="131" spans="1:35">
      <c r="A131" s="10">
        <v>18.7</v>
      </c>
      <c r="B131" s="11">
        <f t="shared" si="37"/>
        <v>620</v>
      </c>
      <c r="C131" s="442">
        <f t="shared" si="21"/>
        <v>9.6177500000000013E-2</v>
      </c>
      <c r="D131" s="442">
        <f t="shared" si="22"/>
        <v>0.10095446606925895</v>
      </c>
      <c r="E131" s="12">
        <v>9.7349999999999994</v>
      </c>
      <c r="F131" s="13">
        <f t="shared" si="23"/>
        <v>17.717208272815764</v>
      </c>
      <c r="G131" s="195"/>
      <c r="H131" s="10">
        <v>15.628</v>
      </c>
      <c r="I131" s="11">
        <f t="shared" si="38"/>
        <v>620</v>
      </c>
      <c r="J131" s="12">
        <v>1</v>
      </c>
      <c r="K131" s="442">
        <f t="shared" si="24"/>
        <v>0.61060700000000001</v>
      </c>
      <c r="L131" s="442">
        <f t="shared" si="25"/>
        <v>0.84154887976186421</v>
      </c>
      <c r="M131" s="442">
        <v>7.0639999999999994E-2</v>
      </c>
      <c r="N131" s="253">
        <f t="shared" si="26"/>
        <v>15.568552987133621</v>
      </c>
      <c r="O131" s="195"/>
      <c r="P131" s="221">
        <v>38.630000000000003</v>
      </c>
      <c r="Q131" s="222">
        <f t="shared" si="39"/>
        <v>620</v>
      </c>
      <c r="R131" s="496">
        <f t="shared" si="27"/>
        <v>3.0674499999999993E-2</v>
      </c>
      <c r="S131" s="496">
        <f t="shared" si="28"/>
        <v>3.1149809992152777E-2</v>
      </c>
      <c r="T131" s="223">
        <v>36.837000000000003</v>
      </c>
      <c r="U131" s="224">
        <f t="shared" si="29"/>
        <v>37.482534449319068</v>
      </c>
      <c r="X131" s="450">
        <v>18.09</v>
      </c>
      <c r="Y131" s="456">
        <f t="shared" si="30"/>
        <v>9.6177500000000013E-2</v>
      </c>
      <c r="Z131" s="456">
        <f t="shared" si="35"/>
        <v>0.10095446606925895</v>
      </c>
      <c r="AA131" s="454">
        <v>8.5</v>
      </c>
      <c r="AB131" s="447">
        <v>15.79</v>
      </c>
      <c r="AC131" s="449">
        <v>1</v>
      </c>
      <c r="AD131" s="457">
        <f t="shared" si="31"/>
        <v>0.61060700000000001</v>
      </c>
      <c r="AE131" s="457">
        <f t="shared" si="32"/>
        <v>0.84154887976186421</v>
      </c>
      <c r="AF131" s="448">
        <f t="shared" si="36"/>
        <v>6.1647809689585151E-2</v>
      </c>
      <c r="AG131" s="502">
        <f t="shared" si="40"/>
        <v>620</v>
      </c>
      <c r="AH131" s="470">
        <f t="shared" si="33"/>
        <v>17.231887038411298</v>
      </c>
      <c r="AI131" s="471">
        <f t="shared" si="34"/>
        <v>15.738120354815957</v>
      </c>
    </row>
    <row r="132" spans="1:35">
      <c r="A132" s="10">
        <v>18.7</v>
      </c>
      <c r="B132" s="11">
        <f t="shared" si="37"/>
        <v>625</v>
      </c>
      <c r="C132" s="442">
        <f t="shared" si="21"/>
        <v>9.6953125000000015E-2</v>
      </c>
      <c r="D132" s="442">
        <f t="shared" si="22"/>
        <v>0.10180872512651828</v>
      </c>
      <c r="E132" s="12">
        <v>9.7349999999999994</v>
      </c>
      <c r="F132" s="13">
        <f t="shared" si="23"/>
        <v>17.708892060893344</v>
      </c>
      <c r="G132" s="195"/>
      <c r="H132" s="10">
        <v>15.628</v>
      </c>
      <c r="I132" s="11">
        <f t="shared" si="38"/>
        <v>625</v>
      </c>
      <c r="J132" s="12">
        <v>1</v>
      </c>
      <c r="K132" s="442">
        <f t="shared" si="24"/>
        <v>0.61553124999999997</v>
      </c>
      <c r="L132" s="442">
        <f t="shared" si="25"/>
        <v>0.85063949068418121</v>
      </c>
      <c r="M132" s="442">
        <v>7.0639999999999994E-2</v>
      </c>
      <c r="N132" s="253">
        <f t="shared" si="26"/>
        <v>15.567910826378069</v>
      </c>
      <c r="O132" s="195"/>
      <c r="P132" s="221">
        <v>38.630000000000003</v>
      </c>
      <c r="Q132" s="222">
        <f t="shared" si="39"/>
        <v>625</v>
      </c>
      <c r="R132" s="496">
        <f t="shared" si="27"/>
        <v>3.0921875000000001E-2</v>
      </c>
      <c r="S132" s="496">
        <f t="shared" si="28"/>
        <v>3.1404922229293586E-2</v>
      </c>
      <c r="T132" s="223">
        <v>36.837000000000003</v>
      </c>
      <c r="U132" s="224">
        <f t="shared" si="29"/>
        <v>37.473136879839515</v>
      </c>
      <c r="X132" s="450">
        <v>18.09</v>
      </c>
      <c r="Y132" s="448">
        <f t="shared" si="30"/>
        <v>9.6953125000000015E-2</v>
      </c>
      <c r="Z132" s="448">
        <f t="shared" si="35"/>
        <v>0.10180872512651828</v>
      </c>
      <c r="AA132" s="449">
        <v>8.5</v>
      </c>
      <c r="AB132" s="450">
        <v>15.79</v>
      </c>
      <c r="AC132" s="451">
        <v>1</v>
      </c>
      <c r="AD132" s="294">
        <f t="shared" si="31"/>
        <v>0.61553124999999997</v>
      </c>
      <c r="AE132" s="294">
        <f t="shared" si="32"/>
        <v>0.85063949068418121</v>
      </c>
      <c r="AF132" s="452">
        <f t="shared" si="36"/>
        <v>6.1647809689585151E-2</v>
      </c>
      <c r="AG132" s="502">
        <f t="shared" si="40"/>
        <v>625</v>
      </c>
      <c r="AH132" s="470">
        <f t="shared" si="33"/>
        <v>17.224625836424593</v>
      </c>
      <c r="AI132" s="471">
        <f t="shared" si="34"/>
        <v>15.737559938563855</v>
      </c>
    </row>
    <row r="133" spans="1:35">
      <c r="A133" s="10">
        <v>18.7</v>
      </c>
      <c r="B133" s="11">
        <f t="shared" si="37"/>
        <v>630</v>
      </c>
      <c r="C133" s="442">
        <f t="shared" si="21"/>
        <v>9.7728750000000003E-2</v>
      </c>
      <c r="D133" s="442">
        <f t="shared" si="22"/>
        <v>0.10266364702548381</v>
      </c>
      <c r="E133" s="12">
        <v>9.7349999999999994</v>
      </c>
      <c r="F133" s="13">
        <f t="shared" si="23"/>
        <v>17.700569396206916</v>
      </c>
      <c r="G133" s="195"/>
      <c r="H133" s="10">
        <v>15.628</v>
      </c>
      <c r="I133" s="11">
        <f t="shared" si="38"/>
        <v>630</v>
      </c>
      <c r="J133" s="12">
        <v>1</v>
      </c>
      <c r="K133" s="442">
        <f t="shared" si="24"/>
        <v>0.62045549999999994</v>
      </c>
      <c r="L133" s="442">
        <f t="shared" si="25"/>
        <v>0.85977497644411405</v>
      </c>
      <c r="M133" s="442">
        <v>7.0639999999999994E-2</v>
      </c>
      <c r="N133" s="253">
        <f t="shared" si="26"/>
        <v>15.567265495663987</v>
      </c>
      <c r="O133" s="195"/>
      <c r="P133" s="221">
        <v>38.630000000000003</v>
      </c>
      <c r="Q133" s="222">
        <f t="shared" si="39"/>
        <v>630</v>
      </c>
      <c r="R133" s="496">
        <f t="shared" si="27"/>
        <v>3.1169249999999999E-2</v>
      </c>
      <c r="S133" s="496">
        <f t="shared" si="28"/>
        <v>3.166009758263022E-2</v>
      </c>
      <c r="T133" s="223">
        <v>36.837000000000003</v>
      </c>
      <c r="U133" s="224">
        <f t="shared" si="29"/>
        <v>37.463736985348653</v>
      </c>
      <c r="X133" s="450">
        <v>18.09</v>
      </c>
      <c r="Y133" s="452">
        <f t="shared" si="30"/>
        <v>9.7728750000000003E-2</v>
      </c>
      <c r="Z133" s="452">
        <f t="shared" si="35"/>
        <v>0.10266364702548381</v>
      </c>
      <c r="AA133" s="451">
        <v>8.5</v>
      </c>
      <c r="AB133" s="453">
        <v>15.79</v>
      </c>
      <c r="AC133" s="454">
        <v>1</v>
      </c>
      <c r="AD133" s="455">
        <f t="shared" si="31"/>
        <v>0.62045549999999994</v>
      </c>
      <c r="AE133" s="455">
        <f t="shared" si="32"/>
        <v>0.85977497644411405</v>
      </c>
      <c r="AF133" s="456">
        <f t="shared" si="36"/>
        <v>6.1647809689585151E-2</v>
      </c>
      <c r="AG133" s="502">
        <f t="shared" si="40"/>
        <v>630</v>
      </c>
      <c r="AH133" s="470">
        <f t="shared" si="33"/>
        <v>17.217359000283388</v>
      </c>
      <c r="AI133" s="471">
        <f t="shared" si="34"/>
        <v>15.736996755876305</v>
      </c>
    </row>
    <row r="134" spans="1:35">
      <c r="A134" s="10">
        <v>18.7</v>
      </c>
      <c r="B134" s="11">
        <f t="shared" si="37"/>
        <v>635</v>
      </c>
      <c r="C134" s="442">
        <f t="shared" si="21"/>
        <v>9.8504375000000019E-2</v>
      </c>
      <c r="D134" s="442">
        <f t="shared" si="22"/>
        <v>0.10351923228047166</v>
      </c>
      <c r="E134" s="12">
        <v>9.7349999999999994</v>
      </c>
      <c r="F134" s="13">
        <f t="shared" si="23"/>
        <v>17.692240273749608</v>
      </c>
      <c r="G134" s="195"/>
      <c r="H134" s="10">
        <v>15.628</v>
      </c>
      <c r="I134" s="11">
        <f t="shared" si="38"/>
        <v>635</v>
      </c>
      <c r="J134" s="12">
        <v>1</v>
      </c>
      <c r="K134" s="442">
        <f t="shared" si="24"/>
        <v>0.62537975000000001</v>
      </c>
      <c r="L134" s="442">
        <f t="shared" si="25"/>
        <v>0.86895555856154405</v>
      </c>
      <c r="M134" s="442">
        <v>7.0639999999999994E-2</v>
      </c>
      <c r="N134" s="253">
        <f t="shared" si="26"/>
        <v>15.566616979343213</v>
      </c>
      <c r="O134" s="195"/>
      <c r="P134" s="221">
        <v>38.630000000000003</v>
      </c>
      <c r="Q134" s="222">
        <f t="shared" si="39"/>
        <v>635</v>
      </c>
      <c r="R134" s="496">
        <f t="shared" si="27"/>
        <v>3.1416624999999997E-2</v>
      </c>
      <c r="S134" s="496">
        <f t="shared" si="28"/>
        <v>3.191533606777841E-2</v>
      </c>
      <c r="T134" s="223">
        <v>36.837000000000003</v>
      </c>
      <c r="U134" s="224">
        <f t="shared" si="29"/>
        <v>37.454334765271248</v>
      </c>
      <c r="X134" s="450">
        <v>18.09</v>
      </c>
      <c r="Y134" s="456">
        <f t="shared" si="30"/>
        <v>9.8504375000000019E-2</v>
      </c>
      <c r="Z134" s="456">
        <f t="shared" si="35"/>
        <v>0.10351923228047166</v>
      </c>
      <c r="AA134" s="454">
        <v>8.5</v>
      </c>
      <c r="AB134" s="447">
        <v>15.79</v>
      </c>
      <c r="AC134" s="449">
        <v>1</v>
      </c>
      <c r="AD134" s="457">
        <f t="shared" si="31"/>
        <v>0.62537975000000001</v>
      </c>
      <c r="AE134" s="457">
        <f t="shared" si="32"/>
        <v>0.86895555856154405</v>
      </c>
      <c r="AF134" s="448">
        <f t="shared" si="36"/>
        <v>6.1647809689585151E-2</v>
      </c>
      <c r="AG134" s="502">
        <f t="shared" si="40"/>
        <v>635</v>
      </c>
      <c r="AH134" s="470">
        <f t="shared" si="33"/>
        <v>17.210086525615992</v>
      </c>
      <c r="AI134" s="471">
        <f t="shared" si="34"/>
        <v>15.736430793097091</v>
      </c>
    </row>
    <row r="135" spans="1:35">
      <c r="A135" s="10">
        <v>18.7</v>
      </c>
      <c r="B135" s="11">
        <f t="shared" si="37"/>
        <v>640</v>
      </c>
      <c r="C135" s="442">
        <f t="shared" ref="C135:C198" si="41">(1.55125*10^-10)*B135*10^6</f>
        <v>9.9280000000000007E-2</v>
      </c>
      <c r="D135" s="442">
        <f t="shared" ref="D135:D198" si="42">(EXP(C135))-1</f>
        <v>0.10437548140619701</v>
      </c>
      <c r="E135" s="12">
        <v>9.7349999999999994</v>
      </c>
      <c r="F135" s="13">
        <f t="shared" ref="F135:F198" si="43">A135-(E135*D135)</f>
        <v>17.683904688510673</v>
      </c>
      <c r="G135" s="195"/>
      <c r="H135" s="10">
        <v>15.628</v>
      </c>
      <c r="I135" s="11">
        <f t="shared" si="38"/>
        <v>640</v>
      </c>
      <c r="J135" s="12">
        <v>1</v>
      </c>
      <c r="K135" s="442">
        <f t="shared" ref="K135:K198" si="44">(0.98485*10^-9)*B135*10^6</f>
        <v>0.63030399999999998</v>
      </c>
      <c r="L135" s="442">
        <f t="shared" ref="L135:L198" si="45">EXP(K135)-1</f>
        <v>0.87818145964986161</v>
      </c>
      <c r="M135" s="442">
        <v>7.0639999999999994E-2</v>
      </c>
      <c r="N135" s="253">
        <f t="shared" ref="N135:N198" si="46">H135-(M135/J135)*L135</f>
        <v>15.565965261690334</v>
      </c>
      <c r="O135" s="195"/>
      <c r="P135" s="221">
        <v>38.630000000000003</v>
      </c>
      <c r="Q135" s="222">
        <f t="shared" si="39"/>
        <v>640</v>
      </c>
      <c r="R135" s="496">
        <f t="shared" ref="R135:R198" si="47">(4.9475*10^-11)*Q135*10^6</f>
        <v>3.1663999999999998E-2</v>
      </c>
      <c r="S135" s="496">
        <f t="shared" ref="S135:S198" si="48">(EXP(R135))-1</f>
        <v>3.2170637700356775E-2</v>
      </c>
      <c r="T135" s="223">
        <v>36.837000000000003</v>
      </c>
      <c r="U135" s="224">
        <f t="shared" ref="U135:U198" si="49">P135-(T135*S135)</f>
        <v>37.44493021903196</v>
      </c>
      <c r="X135" s="450">
        <v>18.09</v>
      </c>
      <c r="Y135" s="448">
        <f t="shared" ref="Y135:Y198" si="50">(1.55125*10^-10)*AG135*10^6</f>
        <v>9.9280000000000007E-2</v>
      </c>
      <c r="Z135" s="448">
        <f t="shared" si="35"/>
        <v>0.10437548140619701</v>
      </c>
      <c r="AA135" s="449">
        <v>8.5</v>
      </c>
      <c r="AB135" s="450">
        <v>15.79</v>
      </c>
      <c r="AC135" s="451">
        <v>1</v>
      </c>
      <c r="AD135" s="294">
        <f t="shared" ref="AD135:AD198" si="51">(0.98485*10^-9)*AG135*10^6</f>
        <v>0.63030399999999998</v>
      </c>
      <c r="AE135" s="294">
        <f t="shared" ref="AE135:AE198" si="52">EXP(AD135)-1</f>
        <v>0.87818145964986161</v>
      </c>
      <c r="AF135" s="452">
        <f t="shared" si="36"/>
        <v>6.1647809689585151E-2</v>
      </c>
      <c r="AG135" s="502">
        <f t="shared" si="40"/>
        <v>640</v>
      </c>
      <c r="AH135" s="470">
        <f t="shared" ref="AH135:AH198" si="53">X135-(AA135*Z135)</f>
        <v>17.202808408047325</v>
      </c>
      <c r="AI135" s="471">
        <f t="shared" ref="AI135:AI198" si="54">AB135-(AF135/AC135)*AE135</f>
        <v>15.735862036502583</v>
      </c>
    </row>
    <row r="136" spans="1:35">
      <c r="A136" s="10">
        <v>18.7</v>
      </c>
      <c r="B136" s="11">
        <f t="shared" si="37"/>
        <v>645</v>
      </c>
      <c r="C136" s="442">
        <f t="shared" si="41"/>
        <v>0.10005562500000001</v>
      </c>
      <c r="D136" s="442">
        <f t="shared" si="42"/>
        <v>0.10523239491777447</v>
      </c>
      <c r="E136" s="12">
        <v>9.7349999999999994</v>
      </c>
      <c r="F136" s="13">
        <f t="shared" si="43"/>
        <v>17.675562635475465</v>
      </c>
      <c r="G136" s="195"/>
      <c r="H136" s="10">
        <v>15.628</v>
      </c>
      <c r="I136" s="11">
        <f t="shared" si="38"/>
        <v>645</v>
      </c>
      <c r="J136" s="12">
        <v>1</v>
      </c>
      <c r="K136" s="442">
        <f t="shared" si="44"/>
        <v>0.63522824999999994</v>
      </c>
      <c r="L136" s="442">
        <f t="shared" si="45"/>
        <v>0.88745290342136451</v>
      </c>
      <c r="M136" s="442">
        <v>7.0639999999999994E-2</v>
      </c>
      <c r="N136" s="253">
        <f t="shared" si="46"/>
        <v>15.565310326902315</v>
      </c>
      <c r="O136" s="195"/>
      <c r="P136" s="221">
        <v>38.630000000000003</v>
      </c>
      <c r="Q136" s="222">
        <f t="shared" si="39"/>
        <v>645</v>
      </c>
      <c r="R136" s="496">
        <f t="shared" si="47"/>
        <v>3.1911374999999999E-2</v>
      </c>
      <c r="S136" s="496">
        <f t="shared" si="48"/>
        <v>3.2426002495988815E-2</v>
      </c>
      <c r="T136" s="223">
        <v>36.837000000000003</v>
      </c>
      <c r="U136" s="224">
        <f t="shared" si="49"/>
        <v>37.435523346055263</v>
      </c>
      <c r="X136" s="450">
        <v>18.09</v>
      </c>
      <c r="Y136" s="452">
        <f t="shared" si="50"/>
        <v>0.10005562500000001</v>
      </c>
      <c r="Z136" s="452">
        <f t="shared" ref="Z136:Z199" si="55">(EXP(Y136))-1</f>
        <v>0.10523239491777447</v>
      </c>
      <c r="AA136" s="451">
        <v>8.5</v>
      </c>
      <c r="AB136" s="453">
        <v>15.79</v>
      </c>
      <c r="AC136" s="454">
        <v>1</v>
      </c>
      <c r="AD136" s="455">
        <f t="shared" si="51"/>
        <v>0.63522824999999994</v>
      </c>
      <c r="AE136" s="455">
        <f t="shared" si="52"/>
        <v>0.88745290342136451</v>
      </c>
      <c r="AF136" s="456">
        <f t="shared" ref="AF136:AF199" si="56">AA136/137.88</f>
        <v>6.1647809689585151E-2</v>
      </c>
      <c r="AG136" s="502">
        <f t="shared" si="40"/>
        <v>645</v>
      </c>
      <c r="AH136" s="470">
        <f t="shared" si="53"/>
        <v>17.195524643198915</v>
      </c>
      <c r="AI136" s="471">
        <f t="shared" si="54"/>
        <v>15.73529047230141</v>
      </c>
    </row>
    <row r="137" spans="1:35">
      <c r="A137" s="10">
        <v>18.7</v>
      </c>
      <c r="B137" s="11">
        <f t="shared" ref="B137:B200" si="57">B136+5</f>
        <v>650</v>
      </c>
      <c r="C137" s="442">
        <f t="shared" si="41"/>
        <v>0.10083125000000003</v>
      </c>
      <c r="D137" s="442">
        <f t="shared" si="42"/>
        <v>0.1060899733307179</v>
      </c>
      <c r="E137" s="12">
        <v>9.7349999999999994</v>
      </c>
      <c r="F137" s="13">
        <f t="shared" si="43"/>
        <v>17.667214109625462</v>
      </c>
      <c r="G137" s="195"/>
      <c r="H137" s="10">
        <v>15.628</v>
      </c>
      <c r="I137" s="11">
        <f t="shared" ref="I137:I200" si="58">I136+5</f>
        <v>650</v>
      </c>
      <c r="J137" s="12">
        <v>1</v>
      </c>
      <c r="K137" s="442">
        <f t="shared" si="44"/>
        <v>0.64015250000000001</v>
      </c>
      <c r="L137" s="442">
        <f t="shared" si="45"/>
        <v>0.8967701146926832</v>
      </c>
      <c r="M137" s="442">
        <v>7.0639999999999994E-2</v>
      </c>
      <c r="N137" s="253">
        <f t="shared" si="46"/>
        <v>15.56465215909811</v>
      </c>
      <c r="O137" s="195"/>
      <c r="P137" s="221">
        <v>38.630000000000003</v>
      </c>
      <c r="Q137" s="222">
        <f t="shared" ref="Q137:Q200" si="59">Q136+5</f>
        <v>650</v>
      </c>
      <c r="R137" s="496">
        <f t="shared" si="47"/>
        <v>3.215875E-2</v>
      </c>
      <c r="S137" s="496">
        <f t="shared" si="48"/>
        <v>3.2681430470301365E-2</v>
      </c>
      <c r="T137" s="223">
        <v>36.837000000000003</v>
      </c>
      <c r="U137" s="224">
        <f t="shared" si="49"/>
        <v>37.42611414576551</v>
      </c>
      <c r="X137" s="450">
        <v>18.09</v>
      </c>
      <c r="Y137" s="456">
        <f t="shared" si="50"/>
        <v>0.10083125000000003</v>
      </c>
      <c r="Z137" s="456">
        <f t="shared" si="55"/>
        <v>0.1060899733307179</v>
      </c>
      <c r="AA137" s="454">
        <v>8.5</v>
      </c>
      <c r="AB137" s="447">
        <v>15.79</v>
      </c>
      <c r="AC137" s="449">
        <v>1</v>
      </c>
      <c r="AD137" s="457">
        <f t="shared" si="51"/>
        <v>0.64015250000000001</v>
      </c>
      <c r="AE137" s="457">
        <f t="shared" si="52"/>
        <v>0.8967701146926832</v>
      </c>
      <c r="AF137" s="448">
        <f t="shared" si="56"/>
        <v>6.1647809689585151E-2</v>
      </c>
      <c r="AG137" s="502">
        <f t="shared" ref="AG137:AG200" si="60">AG136+5</f>
        <v>650</v>
      </c>
      <c r="AH137" s="470">
        <f t="shared" si="53"/>
        <v>17.188235226688899</v>
      </c>
      <c r="AI137" s="471">
        <f t="shared" si="54"/>
        <v>15.734716086634117</v>
      </c>
    </row>
    <row r="138" spans="1:35">
      <c r="A138" s="10">
        <v>18.7</v>
      </c>
      <c r="B138" s="11">
        <f t="shared" si="57"/>
        <v>655</v>
      </c>
      <c r="C138" s="442">
        <f t="shared" si="41"/>
        <v>0.10160687500000001</v>
      </c>
      <c r="D138" s="442">
        <f t="shared" si="42"/>
        <v>0.10694821716094172</v>
      </c>
      <c r="E138" s="12">
        <v>9.7349999999999994</v>
      </c>
      <c r="F138" s="13">
        <f t="shared" si="43"/>
        <v>17.65885910593823</v>
      </c>
      <c r="G138" s="195"/>
      <c r="H138" s="10">
        <v>15.628</v>
      </c>
      <c r="I138" s="11">
        <f t="shared" si="58"/>
        <v>655</v>
      </c>
      <c r="J138" s="12">
        <v>1</v>
      </c>
      <c r="K138" s="442">
        <f t="shared" si="44"/>
        <v>0.64507674999999998</v>
      </c>
      <c r="L138" s="442">
        <f t="shared" si="45"/>
        <v>0.90613331939023078</v>
      </c>
      <c r="M138" s="442">
        <v>7.0639999999999994E-2</v>
      </c>
      <c r="N138" s="253">
        <f t="shared" si="46"/>
        <v>15.563990742318275</v>
      </c>
      <c r="O138" s="195"/>
      <c r="P138" s="221">
        <v>38.630000000000003</v>
      </c>
      <c r="Q138" s="222">
        <f t="shared" si="59"/>
        <v>655</v>
      </c>
      <c r="R138" s="496">
        <f t="shared" si="47"/>
        <v>3.2406124999999994E-2</v>
      </c>
      <c r="S138" s="496">
        <f t="shared" si="48"/>
        <v>3.2936921638925032E-2</v>
      </c>
      <c r="T138" s="223">
        <v>36.837000000000003</v>
      </c>
      <c r="U138" s="224">
        <f t="shared" si="49"/>
        <v>37.416702617586921</v>
      </c>
      <c r="X138" s="450">
        <v>18.09</v>
      </c>
      <c r="Y138" s="448">
        <f t="shared" si="50"/>
        <v>0.10160687500000001</v>
      </c>
      <c r="Z138" s="448">
        <f t="shared" si="55"/>
        <v>0.10694821716094172</v>
      </c>
      <c r="AA138" s="449">
        <v>8.5</v>
      </c>
      <c r="AB138" s="450">
        <v>15.79</v>
      </c>
      <c r="AC138" s="451">
        <v>1</v>
      </c>
      <c r="AD138" s="294">
        <f t="shared" si="51"/>
        <v>0.64507674999999998</v>
      </c>
      <c r="AE138" s="294">
        <f t="shared" si="52"/>
        <v>0.90613331939023078</v>
      </c>
      <c r="AF138" s="452">
        <f t="shared" si="56"/>
        <v>6.1647809689585151E-2</v>
      </c>
      <c r="AG138" s="502">
        <f t="shared" si="60"/>
        <v>655</v>
      </c>
      <c r="AH138" s="470">
        <f t="shared" si="53"/>
        <v>17.180940154131996</v>
      </c>
      <c r="AI138" s="471">
        <f t="shared" si="54"/>
        <v>15.734138865572838</v>
      </c>
    </row>
    <row r="139" spans="1:35">
      <c r="A139" s="10">
        <v>18.7</v>
      </c>
      <c r="B139" s="11">
        <f t="shared" si="57"/>
        <v>660</v>
      </c>
      <c r="C139" s="442">
        <f t="shared" si="41"/>
        <v>0.10238250000000002</v>
      </c>
      <c r="D139" s="442">
        <f t="shared" si="42"/>
        <v>0.10780712692476047</v>
      </c>
      <c r="E139" s="12">
        <v>9.7349999999999994</v>
      </c>
      <c r="F139" s="13">
        <f t="shared" si="43"/>
        <v>17.650497619387455</v>
      </c>
      <c r="G139" s="195"/>
      <c r="H139" s="10">
        <v>15.628</v>
      </c>
      <c r="I139" s="11">
        <f t="shared" si="58"/>
        <v>660</v>
      </c>
      <c r="J139" s="12">
        <v>1</v>
      </c>
      <c r="K139" s="442">
        <f t="shared" si="44"/>
        <v>0.65000099999999994</v>
      </c>
      <c r="L139" s="442">
        <f t="shared" si="45"/>
        <v>0.91554274455568274</v>
      </c>
      <c r="M139" s="442">
        <v>7.0639999999999994E-2</v>
      </c>
      <c r="N139" s="253">
        <f t="shared" si="46"/>
        <v>15.563326060524586</v>
      </c>
      <c r="O139" s="195"/>
      <c r="P139" s="221">
        <v>38.630000000000003</v>
      </c>
      <c r="Q139" s="222">
        <f t="shared" si="59"/>
        <v>660</v>
      </c>
      <c r="R139" s="496">
        <f t="shared" si="47"/>
        <v>3.2653499999999995E-2</v>
      </c>
      <c r="S139" s="496">
        <f t="shared" si="48"/>
        <v>3.3192476017494421E-2</v>
      </c>
      <c r="T139" s="223">
        <v>36.837000000000003</v>
      </c>
      <c r="U139" s="224">
        <f t="shared" si="49"/>
        <v>37.407288760943558</v>
      </c>
      <c r="X139" s="450">
        <v>18.09</v>
      </c>
      <c r="Y139" s="452">
        <f t="shared" si="50"/>
        <v>0.10238250000000002</v>
      </c>
      <c r="Z139" s="452">
        <f t="shared" si="55"/>
        <v>0.10780712692476047</v>
      </c>
      <c r="AA139" s="451">
        <v>8.5</v>
      </c>
      <c r="AB139" s="453">
        <v>15.79</v>
      </c>
      <c r="AC139" s="454">
        <v>1</v>
      </c>
      <c r="AD139" s="455">
        <f t="shared" si="51"/>
        <v>0.65000099999999994</v>
      </c>
      <c r="AE139" s="455">
        <f t="shared" si="52"/>
        <v>0.91554274455568274</v>
      </c>
      <c r="AF139" s="456">
        <f t="shared" si="56"/>
        <v>6.1647809689585151E-2</v>
      </c>
      <c r="AG139" s="502">
        <f t="shared" si="60"/>
        <v>660</v>
      </c>
      <c r="AH139" s="470">
        <f t="shared" si="53"/>
        <v>17.173639421139537</v>
      </c>
      <c r="AI139" s="471">
        <f t="shared" si="54"/>
        <v>15.733558795120951</v>
      </c>
    </row>
    <row r="140" spans="1:35">
      <c r="A140" s="10">
        <v>18.7</v>
      </c>
      <c r="B140" s="11">
        <f t="shared" si="57"/>
        <v>665</v>
      </c>
      <c r="C140" s="442">
        <f t="shared" si="41"/>
        <v>0.10315812500000002</v>
      </c>
      <c r="D140" s="442">
        <f t="shared" si="42"/>
        <v>0.10866670313888904</v>
      </c>
      <c r="E140" s="12">
        <v>9.7349999999999994</v>
      </c>
      <c r="F140" s="13">
        <f t="shared" si="43"/>
        <v>17.642129644942916</v>
      </c>
      <c r="G140" s="195"/>
      <c r="H140" s="10">
        <v>15.628</v>
      </c>
      <c r="I140" s="11">
        <f t="shared" si="58"/>
        <v>665</v>
      </c>
      <c r="J140" s="12">
        <v>1</v>
      </c>
      <c r="K140" s="442">
        <f t="shared" si="44"/>
        <v>0.65492525000000001</v>
      </c>
      <c r="L140" s="442">
        <f t="shared" si="45"/>
        <v>0.92499861835148178</v>
      </c>
      <c r="M140" s="442">
        <v>7.0639999999999994E-2</v>
      </c>
      <c r="N140" s="253">
        <f t="shared" si="46"/>
        <v>15.562658097599652</v>
      </c>
      <c r="O140" s="195"/>
      <c r="P140" s="221">
        <v>38.630000000000003</v>
      </c>
      <c r="Q140" s="222">
        <f t="shared" si="59"/>
        <v>665</v>
      </c>
      <c r="R140" s="496">
        <f t="shared" si="47"/>
        <v>3.2900874999999996E-2</v>
      </c>
      <c r="S140" s="496">
        <f t="shared" si="48"/>
        <v>3.3448093621648134E-2</v>
      </c>
      <c r="T140" s="223">
        <v>36.837000000000003</v>
      </c>
      <c r="U140" s="224">
        <f t="shared" si="49"/>
        <v>37.397872575259349</v>
      </c>
      <c r="X140" s="450">
        <v>18.09</v>
      </c>
      <c r="Y140" s="456">
        <f t="shared" si="50"/>
        <v>0.10315812500000002</v>
      </c>
      <c r="Z140" s="456">
        <f t="shared" si="55"/>
        <v>0.10866670313888904</v>
      </c>
      <c r="AA140" s="454">
        <v>8.5</v>
      </c>
      <c r="AB140" s="447">
        <v>15.79</v>
      </c>
      <c r="AC140" s="449">
        <v>1</v>
      </c>
      <c r="AD140" s="457">
        <f t="shared" si="51"/>
        <v>0.65492525000000001</v>
      </c>
      <c r="AE140" s="457">
        <f t="shared" si="52"/>
        <v>0.92499861835148178</v>
      </c>
      <c r="AF140" s="448">
        <f t="shared" si="56"/>
        <v>6.1647809689585151E-2</v>
      </c>
      <c r="AG140" s="502">
        <f t="shared" si="60"/>
        <v>665</v>
      </c>
      <c r="AH140" s="470">
        <f t="shared" si="53"/>
        <v>17.166333023319442</v>
      </c>
      <c r="AI140" s="471">
        <f t="shared" si="54"/>
        <v>15.732975861212738</v>
      </c>
    </row>
    <row r="141" spans="1:35">
      <c r="A141" s="10">
        <v>18.7</v>
      </c>
      <c r="B141" s="11">
        <f t="shared" si="57"/>
        <v>670</v>
      </c>
      <c r="C141" s="442">
        <f t="shared" si="41"/>
        <v>0.10393375000000002</v>
      </c>
      <c r="D141" s="442">
        <f t="shared" si="42"/>
        <v>0.10952694632044357</v>
      </c>
      <c r="E141" s="12">
        <v>9.7349999999999994</v>
      </c>
      <c r="F141" s="13">
        <f t="shared" si="43"/>
        <v>17.633755177570482</v>
      </c>
      <c r="G141" s="195"/>
      <c r="H141" s="10">
        <v>15.628</v>
      </c>
      <c r="I141" s="11">
        <f t="shared" si="58"/>
        <v>670</v>
      </c>
      <c r="J141" s="12">
        <v>1</v>
      </c>
      <c r="K141" s="442">
        <f t="shared" si="44"/>
        <v>0.65984949999999998</v>
      </c>
      <c r="L141" s="442">
        <f t="shared" si="45"/>
        <v>0.9345011700663699</v>
      </c>
      <c r="M141" s="442">
        <v>7.0639999999999994E-2</v>
      </c>
      <c r="N141" s="253">
        <f t="shared" si="46"/>
        <v>15.561986837346511</v>
      </c>
      <c r="O141" s="195"/>
      <c r="P141" s="221">
        <v>38.630000000000003</v>
      </c>
      <c r="Q141" s="222">
        <f t="shared" si="59"/>
        <v>670</v>
      </c>
      <c r="R141" s="496">
        <f t="shared" si="47"/>
        <v>3.3148249999999997E-2</v>
      </c>
      <c r="S141" s="496">
        <f t="shared" si="48"/>
        <v>3.3703774467028547E-2</v>
      </c>
      <c r="T141" s="223">
        <v>36.837000000000003</v>
      </c>
      <c r="U141" s="224">
        <f t="shared" si="49"/>
        <v>37.388454059958072</v>
      </c>
      <c r="X141" s="450">
        <v>18.09</v>
      </c>
      <c r="Y141" s="448">
        <f t="shared" si="50"/>
        <v>0.10393375000000002</v>
      </c>
      <c r="Z141" s="448">
        <f t="shared" si="55"/>
        <v>0.10952694632044357</v>
      </c>
      <c r="AA141" s="449">
        <v>8.5</v>
      </c>
      <c r="AB141" s="450">
        <v>15.79</v>
      </c>
      <c r="AC141" s="451">
        <v>1</v>
      </c>
      <c r="AD141" s="294">
        <f t="shared" si="51"/>
        <v>0.65984949999999998</v>
      </c>
      <c r="AE141" s="294">
        <f t="shared" si="52"/>
        <v>0.9345011700663699</v>
      </c>
      <c r="AF141" s="452">
        <f t="shared" si="56"/>
        <v>6.1647809689585151E-2</v>
      </c>
      <c r="AG141" s="502">
        <f t="shared" si="60"/>
        <v>670</v>
      </c>
      <c r="AH141" s="470">
        <f t="shared" si="53"/>
        <v>17.15902095627623</v>
      </c>
      <c r="AI141" s="471">
        <f t="shared" si="54"/>
        <v>15.732390049713054</v>
      </c>
    </row>
    <row r="142" spans="1:35">
      <c r="A142" s="10">
        <v>18.7</v>
      </c>
      <c r="B142" s="11">
        <f t="shared" si="57"/>
        <v>675</v>
      </c>
      <c r="C142" s="442">
        <f t="shared" si="41"/>
        <v>0.10470937500000001</v>
      </c>
      <c r="D142" s="442">
        <f t="shared" si="42"/>
        <v>0.1103878569869412</v>
      </c>
      <c r="E142" s="12">
        <v>9.7349999999999994</v>
      </c>
      <c r="F142" s="13">
        <f t="shared" si="43"/>
        <v>17.625374212232128</v>
      </c>
      <c r="G142" s="195"/>
      <c r="H142" s="10">
        <v>15.628</v>
      </c>
      <c r="I142" s="11">
        <f t="shared" si="58"/>
        <v>675</v>
      </c>
      <c r="J142" s="12">
        <v>1</v>
      </c>
      <c r="K142" s="442">
        <f t="shared" si="44"/>
        <v>0.66477374999999994</v>
      </c>
      <c r="L142" s="442">
        <f t="shared" si="45"/>
        <v>0.94405063012094859</v>
      </c>
      <c r="M142" s="442">
        <v>7.0639999999999994E-2</v>
      </c>
      <c r="N142" s="253">
        <f t="shared" si="46"/>
        <v>15.561312263488256</v>
      </c>
      <c r="O142" s="195"/>
      <c r="P142" s="221">
        <v>38.630000000000003</v>
      </c>
      <c r="Q142" s="222">
        <f t="shared" si="59"/>
        <v>675</v>
      </c>
      <c r="R142" s="496">
        <f t="shared" si="47"/>
        <v>3.3395624999999998E-2</v>
      </c>
      <c r="S142" s="496">
        <f t="shared" si="48"/>
        <v>3.395951856928181E-2</v>
      </c>
      <c r="T142" s="223">
        <v>36.837000000000003</v>
      </c>
      <c r="U142" s="224">
        <f t="shared" si="49"/>
        <v>37.379033214463369</v>
      </c>
      <c r="X142" s="450">
        <v>18.09</v>
      </c>
      <c r="Y142" s="452">
        <f t="shared" si="50"/>
        <v>0.10470937500000001</v>
      </c>
      <c r="Z142" s="452">
        <f t="shared" si="55"/>
        <v>0.1103878569869412</v>
      </c>
      <c r="AA142" s="451">
        <v>8.5</v>
      </c>
      <c r="AB142" s="453">
        <v>15.79</v>
      </c>
      <c r="AC142" s="454">
        <v>1</v>
      </c>
      <c r="AD142" s="455">
        <f t="shared" si="51"/>
        <v>0.66477374999999994</v>
      </c>
      <c r="AE142" s="455">
        <f t="shared" si="52"/>
        <v>0.94405063012094859</v>
      </c>
      <c r="AF142" s="456">
        <f t="shared" si="56"/>
        <v>6.1647809689585151E-2</v>
      </c>
      <c r="AG142" s="502">
        <f t="shared" si="60"/>
        <v>675</v>
      </c>
      <c r="AH142" s="470">
        <f t="shared" si="53"/>
        <v>17.151703215611001</v>
      </c>
      <c r="AI142" s="471">
        <f t="shared" si="54"/>
        <v>15.731801346416971</v>
      </c>
    </row>
    <row r="143" spans="1:35">
      <c r="A143" s="10">
        <v>18.7</v>
      </c>
      <c r="B143" s="11">
        <f t="shared" si="57"/>
        <v>680</v>
      </c>
      <c r="C143" s="442">
        <f t="shared" si="41"/>
        <v>0.10548500000000001</v>
      </c>
      <c r="D143" s="442">
        <f t="shared" si="42"/>
        <v>0.11124943565630097</v>
      </c>
      <c r="E143" s="12">
        <v>9.7349999999999994</v>
      </c>
      <c r="F143" s="13">
        <f t="shared" si="43"/>
        <v>17.61698674388591</v>
      </c>
      <c r="G143" s="195"/>
      <c r="H143" s="10">
        <v>15.628</v>
      </c>
      <c r="I143" s="11">
        <f t="shared" si="58"/>
        <v>680</v>
      </c>
      <c r="J143" s="12">
        <v>1</v>
      </c>
      <c r="K143" s="442">
        <f t="shared" si="44"/>
        <v>0.66969800000000002</v>
      </c>
      <c r="L143" s="442">
        <f t="shared" si="45"/>
        <v>0.95364723007326724</v>
      </c>
      <c r="M143" s="442">
        <v>7.0639999999999994E-2</v>
      </c>
      <c r="N143" s="253">
        <f t="shared" si="46"/>
        <v>15.560634359667624</v>
      </c>
      <c r="O143" s="195"/>
      <c r="P143" s="221">
        <v>38.630000000000003</v>
      </c>
      <c r="Q143" s="222">
        <f t="shared" si="59"/>
        <v>680</v>
      </c>
      <c r="R143" s="496">
        <f t="shared" si="47"/>
        <v>3.3642999999999999E-2</v>
      </c>
      <c r="S143" s="496">
        <f t="shared" si="48"/>
        <v>3.4215325944057851E-2</v>
      </c>
      <c r="T143" s="223">
        <v>36.837000000000003</v>
      </c>
      <c r="U143" s="224">
        <f t="shared" si="49"/>
        <v>37.369610038198743</v>
      </c>
      <c r="X143" s="450">
        <v>18.09</v>
      </c>
      <c r="Y143" s="456">
        <f t="shared" si="50"/>
        <v>0.10548500000000001</v>
      </c>
      <c r="Z143" s="456">
        <f t="shared" si="55"/>
        <v>0.11124943565630097</v>
      </c>
      <c r="AA143" s="454">
        <v>8.5</v>
      </c>
      <c r="AB143" s="447">
        <v>15.79</v>
      </c>
      <c r="AC143" s="449">
        <v>1</v>
      </c>
      <c r="AD143" s="457">
        <f t="shared" si="51"/>
        <v>0.66969800000000002</v>
      </c>
      <c r="AE143" s="457">
        <f t="shared" si="52"/>
        <v>0.95364723007326724</v>
      </c>
      <c r="AF143" s="448">
        <f t="shared" si="56"/>
        <v>6.1647809689585151E-2</v>
      </c>
      <c r="AG143" s="502">
        <f t="shared" si="60"/>
        <v>680</v>
      </c>
      <c r="AH143" s="470">
        <f t="shared" si="53"/>
        <v>17.144379796921442</v>
      </c>
      <c r="AI143" s="471">
        <f t="shared" si="54"/>
        <v>15.731209737049442</v>
      </c>
    </row>
    <row r="144" spans="1:35">
      <c r="A144" s="10">
        <v>18.7</v>
      </c>
      <c r="B144" s="11">
        <f t="shared" si="57"/>
        <v>685</v>
      </c>
      <c r="C144" s="442">
        <f t="shared" si="41"/>
        <v>0.10626062500000001</v>
      </c>
      <c r="D144" s="442">
        <f t="shared" si="42"/>
        <v>0.11211168284684359</v>
      </c>
      <c r="E144" s="12">
        <v>9.7349999999999994</v>
      </c>
      <c r="F144" s="13">
        <f t="shared" si="43"/>
        <v>17.608592767485977</v>
      </c>
      <c r="G144" s="195"/>
      <c r="H144" s="10">
        <v>15.628</v>
      </c>
      <c r="I144" s="11">
        <f t="shared" si="58"/>
        <v>685</v>
      </c>
      <c r="J144" s="12">
        <v>1</v>
      </c>
      <c r="K144" s="442">
        <f t="shared" si="44"/>
        <v>0.67462224999999998</v>
      </c>
      <c r="L144" s="442">
        <f t="shared" si="45"/>
        <v>0.96329120262443579</v>
      </c>
      <c r="M144" s="442">
        <v>7.0639999999999994E-2</v>
      </c>
      <c r="N144" s="253">
        <f t="shared" si="46"/>
        <v>15.55995310944661</v>
      </c>
      <c r="O144" s="195"/>
      <c r="P144" s="221">
        <v>38.630000000000003</v>
      </c>
      <c r="Q144" s="222">
        <f t="shared" si="59"/>
        <v>685</v>
      </c>
      <c r="R144" s="496">
        <f t="shared" si="47"/>
        <v>3.3890375E-2</v>
      </c>
      <c r="S144" s="496">
        <f t="shared" si="48"/>
        <v>3.4471196607011256E-2</v>
      </c>
      <c r="T144" s="223">
        <v>36.837000000000003</v>
      </c>
      <c r="U144" s="224">
        <f t="shared" si="49"/>
        <v>37.360184530587532</v>
      </c>
      <c r="X144" s="450">
        <v>18.09</v>
      </c>
      <c r="Y144" s="448">
        <f t="shared" si="50"/>
        <v>0.10626062500000001</v>
      </c>
      <c r="Z144" s="448">
        <f t="shared" si="55"/>
        <v>0.11211168284684359</v>
      </c>
      <c r="AA144" s="449">
        <v>8.5</v>
      </c>
      <c r="AB144" s="450">
        <v>15.79</v>
      </c>
      <c r="AC144" s="451">
        <v>1</v>
      </c>
      <c r="AD144" s="294">
        <f t="shared" si="51"/>
        <v>0.67462224999999998</v>
      </c>
      <c r="AE144" s="294">
        <f t="shared" si="52"/>
        <v>0.96329120262443579</v>
      </c>
      <c r="AF144" s="452">
        <f t="shared" si="56"/>
        <v>6.1647809689585151E-2</v>
      </c>
      <c r="AG144" s="502">
        <f t="shared" si="60"/>
        <v>685</v>
      </c>
      <c r="AH144" s="470">
        <f t="shared" si="53"/>
        <v>17.137050695801829</v>
      </c>
      <c r="AI144" s="471">
        <f t="shared" si="54"/>
        <v>15.730615207264956</v>
      </c>
    </row>
    <row r="145" spans="1:35">
      <c r="A145" s="10">
        <v>18.7</v>
      </c>
      <c r="B145" s="11">
        <f t="shared" si="57"/>
        <v>690</v>
      </c>
      <c r="C145" s="442">
        <f t="shared" si="41"/>
        <v>0.10703625000000001</v>
      </c>
      <c r="D145" s="442">
        <f t="shared" si="42"/>
        <v>0.1129745990772919</v>
      </c>
      <c r="E145" s="12">
        <v>9.7349999999999994</v>
      </c>
      <c r="F145" s="13">
        <f t="shared" si="43"/>
        <v>17.600192277982561</v>
      </c>
      <c r="G145" s="195"/>
      <c r="H145" s="10">
        <v>15.628</v>
      </c>
      <c r="I145" s="11">
        <f t="shared" si="58"/>
        <v>690</v>
      </c>
      <c r="J145" s="12">
        <v>1</v>
      </c>
      <c r="K145" s="442">
        <f t="shared" si="44"/>
        <v>0.67954649999999994</v>
      </c>
      <c r="L145" s="442">
        <f t="shared" si="45"/>
        <v>0.9729827816242691</v>
      </c>
      <c r="M145" s="442">
        <v>7.0639999999999994E-2</v>
      </c>
      <c r="N145" s="253">
        <f t="shared" si="46"/>
        <v>15.559268496306062</v>
      </c>
      <c r="O145" s="195"/>
      <c r="P145" s="221">
        <v>38.630000000000003</v>
      </c>
      <c r="Q145" s="222">
        <f t="shared" si="59"/>
        <v>690</v>
      </c>
      <c r="R145" s="496">
        <f t="shared" si="47"/>
        <v>3.4137749999999994E-2</v>
      </c>
      <c r="S145" s="496">
        <f t="shared" si="48"/>
        <v>3.4727130573799281E-2</v>
      </c>
      <c r="T145" s="223">
        <v>36.837000000000003</v>
      </c>
      <c r="U145" s="224">
        <f t="shared" si="49"/>
        <v>37.350756691052958</v>
      </c>
      <c r="X145" s="450">
        <v>18.09</v>
      </c>
      <c r="Y145" s="452">
        <f t="shared" si="50"/>
        <v>0.10703625000000001</v>
      </c>
      <c r="Z145" s="452">
        <f t="shared" si="55"/>
        <v>0.1129745990772919</v>
      </c>
      <c r="AA145" s="451">
        <v>8.5</v>
      </c>
      <c r="AB145" s="453">
        <v>15.79</v>
      </c>
      <c r="AC145" s="454">
        <v>1</v>
      </c>
      <c r="AD145" s="455">
        <f t="shared" si="51"/>
        <v>0.67954649999999994</v>
      </c>
      <c r="AE145" s="455">
        <f t="shared" si="52"/>
        <v>0.9729827816242691</v>
      </c>
      <c r="AF145" s="456">
        <f t="shared" si="56"/>
        <v>6.1647809689585151E-2</v>
      </c>
      <c r="AG145" s="502">
        <f t="shared" si="60"/>
        <v>690</v>
      </c>
      <c r="AH145" s="470">
        <f t="shared" si="53"/>
        <v>17.129715907843018</v>
      </c>
      <c r="AI145" s="471">
        <f t="shared" si="54"/>
        <v>15.730017742647183</v>
      </c>
    </row>
    <row r="146" spans="1:35">
      <c r="A146" s="10">
        <v>18.7</v>
      </c>
      <c r="B146" s="11">
        <f t="shared" si="57"/>
        <v>695</v>
      </c>
      <c r="C146" s="442">
        <f t="shared" si="41"/>
        <v>0.10781187500000002</v>
      </c>
      <c r="D146" s="442">
        <f t="shared" si="42"/>
        <v>0.11383818486677111</v>
      </c>
      <c r="E146" s="12">
        <v>9.7349999999999994</v>
      </c>
      <c r="F146" s="13">
        <f t="shared" si="43"/>
        <v>17.591785270321981</v>
      </c>
      <c r="G146" s="195"/>
      <c r="H146" s="10">
        <v>15.628</v>
      </c>
      <c r="I146" s="11">
        <f t="shared" si="58"/>
        <v>695</v>
      </c>
      <c r="J146" s="12">
        <v>1</v>
      </c>
      <c r="K146" s="442">
        <f t="shared" si="44"/>
        <v>0.68447074999999991</v>
      </c>
      <c r="L146" s="442">
        <f t="shared" si="45"/>
        <v>0.98272220207695682</v>
      </c>
      <c r="M146" s="442">
        <v>7.0639999999999994E-2</v>
      </c>
      <c r="N146" s="253">
        <f t="shared" si="46"/>
        <v>15.558580503645285</v>
      </c>
      <c r="O146" s="195"/>
      <c r="P146" s="221">
        <v>38.630000000000003</v>
      </c>
      <c r="Q146" s="222">
        <f t="shared" si="59"/>
        <v>695</v>
      </c>
      <c r="R146" s="496">
        <f t="shared" si="47"/>
        <v>3.4385124999999996E-2</v>
      </c>
      <c r="S146" s="496">
        <f t="shared" si="48"/>
        <v>3.498312786008384E-2</v>
      </c>
      <c r="T146" s="223">
        <v>36.837000000000003</v>
      </c>
      <c r="U146" s="224">
        <f t="shared" si="49"/>
        <v>37.341326519018097</v>
      </c>
      <c r="X146" s="450">
        <v>18.09</v>
      </c>
      <c r="Y146" s="456">
        <f t="shared" si="50"/>
        <v>0.10781187500000002</v>
      </c>
      <c r="Z146" s="456">
        <f t="shared" si="55"/>
        <v>0.11383818486677111</v>
      </c>
      <c r="AA146" s="454">
        <v>8.5</v>
      </c>
      <c r="AB146" s="447">
        <v>15.79</v>
      </c>
      <c r="AC146" s="449">
        <v>1</v>
      </c>
      <c r="AD146" s="457">
        <f t="shared" si="51"/>
        <v>0.68447074999999991</v>
      </c>
      <c r="AE146" s="457">
        <f t="shared" si="52"/>
        <v>0.98272220207695682</v>
      </c>
      <c r="AF146" s="448">
        <f t="shared" si="56"/>
        <v>6.1647809689585151E-2</v>
      </c>
      <c r="AG146" s="502">
        <f t="shared" si="60"/>
        <v>695</v>
      </c>
      <c r="AH146" s="470">
        <f t="shared" si="53"/>
        <v>17.122375428632445</v>
      </c>
      <c r="AI146" s="471">
        <f t="shared" si="54"/>
        <v>15.729417328708628</v>
      </c>
    </row>
    <row r="147" spans="1:35">
      <c r="A147" s="10">
        <v>18.7</v>
      </c>
      <c r="B147" s="11">
        <f t="shared" si="57"/>
        <v>700</v>
      </c>
      <c r="C147" s="442">
        <f t="shared" si="41"/>
        <v>0.10858750000000002</v>
      </c>
      <c r="D147" s="442">
        <f t="shared" si="42"/>
        <v>0.11470244073480962</v>
      </c>
      <c r="E147" s="12">
        <v>9.7349999999999994</v>
      </c>
      <c r="F147" s="13">
        <f t="shared" si="43"/>
        <v>17.583371739446626</v>
      </c>
      <c r="G147" s="195"/>
      <c r="H147" s="10">
        <v>15.628</v>
      </c>
      <c r="I147" s="11">
        <f t="shared" si="58"/>
        <v>700</v>
      </c>
      <c r="J147" s="12">
        <v>1</v>
      </c>
      <c r="K147" s="442">
        <f t="shared" si="44"/>
        <v>0.68939499999999998</v>
      </c>
      <c r="L147" s="442">
        <f t="shared" si="45"/>
        <v>0.99250970014676221</v>
      </c>
      <c r="M147" s="442">
        <v>7.0639999999999994E-2</v>
      </c>
      <c r="N147" s="253">
        <f t="shared" si="46"/>
        <v>15.557889114781633</v>
      </c>
      <c r="O147" s="195"/>
      <c r="P147" s="221">
        <v>38.630000000000003</v>
      </c>
      <c r="Q147" s="222">
        <f t="shared" si="59"/>
        <v>700</v>
      </c>
      <c r="R147" s="496">
        <f t="shared" si="47"/>
        <v>3.4632499999999997E-2</v>
      </c>
      <c r="S147" s="496">
        <f t="shared" si="48"/>
        <v>3.5239188481530404E-2</v>
      </c>
      <c r="T147" s="223">
        <v>36.837000000000003</v>
      </c>
      <c r="U147" s="224">
        <f t="shared" si="49"/>
        <v>37.331894013905867</v>
      </c>
      <c r="X147" s="450">
        <v>18.09</v>
      </c>
      <c r="Y147" s="448">
        <f t="shared" si="50"/>
        <v>0.10858750000000002</v>
      </c>
      <c r="Z147" s="448">
        <f t="shared" si="55"/>
        <v>0.11470244073480962</v>
      </c>
      <c r="AA147" s="449">
        <v>8.5</v>
      </c>
      <c r="AB147" s="450">
        <v>15.79</v>
      </c>
      <c r="AC147" s="451">
        <v>1</v>
      </c>
      <c r="AD147" s="294">
        <f t="shared" si="51"/>
        <v>0.68939499999999998</v>
      </c>
      <c r="AE147" s="294">
        <f t="shared" si="52"/>
        <v>0.99250970014676221</v>
      </c>
      <c r="AF147" s="452">
        <f t="shared" si="56"/>
        <v>6.1647809689585151E-2</v>
      </c>
      <c r="AG147" s="502">
        <f t="shared" si="60"/>
        <v>700</v>
      </c>
      <c r="AH147" s="470">
        <f t="shared" si="53"/>
        <v>17.11502925375412</v>
      </c>
      <c r="AI147" s="471">
        <f t="shared" si="54"/>
        <v>15.728813950890284</v>
      </c>
    </row>
    <row r="148" spans="1:35">
      <c r="A148" s="10">
        <v>18.7</v>
      </c>
      <c r="B148" s="11">
        <f t="shared" si="57"/>
        <v>705</v>
      </c>
      <c r="C148" s="442">
        <f t="shared" si="41"/>
        <v>0.10936312500000002</v>
      </c>
      <c r="D148" s="442">
        <f t="shared" si="42"/>
        <v>0.11556736720133864</v>
      </c>
      <c r="E148" s="12">
        <v>9.7349999999999994</v>
      </c>
      <c r="F148" s="13">
        <f t="shared" si="43"/>
        <v>17.574951680294969</v>
      </c>
      <c r="G148" s="195"/>
      <c r="H148" s="10">
        <v>15.628</v>
      </c>
      <c r="I148" s="11">
        <f t="shared" si="58"/>
        <v>705</v>
      </c>
      <c r="J148" s="12">
        <v>1</v>
      </c>
      <c r="K148" s="442">
        <f t="shared" si="44"/>
        <v>0.69431925000000005</v>
      </c>
      <c r="L148" s="442">
        <f t="shared" si="45"/>
        <v>1.002345513163748</v>
      </c>
      <c r="M148" s="442">
        <v>7.0639999999999994E-2</v>
      </c>
      <c r="N148" s="253">
        <f t="shared" si="46"/>
        <v>15.557194312950113</v>
      </c>
      <c r="O148" s="195"/>
      <c r="P148" s="221">
        <v>38.630000000000003</v>
      </c>
      <c r="Q148" s="222">
        <f t="shared" si="59"/>
        <v>705</v>
      </c>
      <c r="R148" s="496">
        <f t="shared" si="47"/>
        <v>3.4879874999999998E-2</v>
      </c>
      <c r="S148" s="496">
        <f t="shared" si="48"/>
        <v>3.549531245380888E-2</v>
      </c>
      <c r="T148" s="223">
        <v>36.837000000000003</v>
      </c>
      <c r="U148" s="224">
        <f t="shared" si="49"/>
        <v>37.322459175139045</v>
      </c>
      <c r="X148" s="450">
        <v>18.09</v>
      </c>
      <c r="Y148" s="452">
        <f t="shared" si="50"/>
        <v>0.10936312500000002</v>
      </c>
      <c r="Z148" s="452">
        <f t="shared" si="55"/>
        <v>0.11556736720133864</v>
      </c>
      <c r="AA148" s="451">
        <v>8.5</v>
      </c>
      <c r="AB148" s="453">
        <v>15.79</v>
      </c>
      <c r="AC148" s="454">
        <v>1</v>
      </c>
      <c r="AD148" s="455">
        <f t="shared" si="51"/>
        <v>0.69431925000000005</v>
      </c>
      <c r="AE148" s="455">
        <f t="shared" si="52"/>
        <v>1.002345513163748</v>
      </c>
      <c r="AF148" s="456">
        <f t="shared" si="56"/>
        <v>6.1647809689585151E-2</v>
      </c>
      <c r="AG148" s="502">
        <f t="shared" si="60"/>
        <v>705</v>
      </c>
      <c r="AH148" s="470">
        <f t="shared" si="53"/>
        <v>17.107677378788622</v>
      </c>
      <c r="AI148" s="471">
        <f t="shared" si="54"/>
        <v>15.728207594561271</v>
      </c>
    </row>
    <row r="149" spans="1:35">
      <c r="A149" s="10">
        <v>18.7</v>
      </c>
      <c r="B149" s="11">
        <f t="shared" si="57"/>
        <v>710</v>
      </c>
      <c r="C149" s="442">
        <f t="shared" si="41"/>
        <v>0.11013875000000001</v>
      </c>
      <c r="D149" s="442">
        <f t="shared" si="42"/>
        <v>0.11643296478669307</v>
      </c>
      <c r="E149" s="12">
        <v>9.7349999999999994</v>
      </c>
      <c r="F149" s="13">
        <f t="shared" si="43"/>
        <v>17.566525087801541</v>
      </c>
      <c r="G149" s="195"/>
      <c r="H149" s="10">
        <v>15.628</v>
      </c>
      <c r="I149" s="11">
        <f t="shared" si="58"/>
        <v>710</v>
      </c>
      <c r="J149" s="12">
        <v>1</v>
      </c>
      <c r="K149" s="442">
        <f t="shared" si="44"/>
        <v>0.69924349999999991</v>
      </c>
      <c r="L149" s="442">
        <f t="shared" si="45"/>
        <v>1.012229879629531</v>
      </c>
      <c r="M149" s="442">
        <v>7.0639999999999994E-2</v>
      </c>
      <c r="N149" s="253">
        <f t="shared" si="46"/>
        <v>15.556496081302971</v>
      </c>
      <c r="O149" s="195"/>
      <c r="P149" s="221">
        <v>38.630000000000003</v>
      </c>
      <c r="Q149" s="222">
        <f t="shared" si="59"/>
        <v>710</v>
      </c>
      <c r="R149" s="496">
        <f t="shared" si="47"/>
        <v>3.5127249999999992E-2</v>
      </c>
      <c r="S149" s="496">
        <f t="shared" si="48"/>
        <v>3.5751499792592067E-2</v>
      </c>
      <c r="T149" s="223">
        <v>36.837000000000003</v>
      </c>
      <c r="U149" s="224">
        <f t="shared" si="49"/>
        <v>37.313022002140286</v>
      </c>
      <c r="X149" s="450">
        <v>18.09</v>
      </c>
      <c r="Y149" s="456">
        <f t="shared" si="50"/>
        <v>0.11013875000000001</v>
      </c>
      <c r="Z149" s="456">
        <f t="shared" si="55"/>
        <v>0.11643296478669307</v>
      </c>
      <c r="AA149" s="454">
        <v>8.5</v>
      </c>
      <c r="AB149" s="447">
        <v>15.79</v>
      </c>
      <c r="AC149" s="449">
        <v>1</v>
      </c>
      <c r="AD149" s="457">
        <f t="shared" si="51"/>
        <v>0.69924349999999991</v>
      </c>
      <c r="AE149" s="457">
        <f t="shared" si="52"/>
        <v>1.012229879629531</v>
      </c>
      <c r="AF149" s="448">
        <f t="shared" si="56"/>
        <v>6.1647809689585151E-2</v>
      </c>
      <c r="AG149" s="502">
        <f t="shared" si="60"/>
        <v>710</v>
      </c>
      <c r="AH149" s="470">
        <f t="shared" si="53"/>
        <v>17.100319799313109</v>
      </c>
      <c r="AI149" s="471">
        <f t="shared" si="54"/>
        <v>15.727598245018486</v>
      </c>
    </row>
    <row r="150" spans="1:35">
      <c r="A150" s="10">
        <v>18.7</v>
      </c>
      <c r="B150" s="11">
        <f t="shared" si="57"/>
        <v>715</v>
      </c>
      <c r="C150" s="442">
        <f t="shared" si="41"/>
        <v>0.11091437500000002</v>
      </c>
      <c r="D150" s="442">
        <f t="shared" si="42"/>
        <v>0.11729923401161102</v>
      </c>
      <c r="E150" s="12">
        <v>9.7349999999999994</v>
      </c>
      <c r="F150" s="13">
        <f t="shared" si="43"/>
        <v>17.558091956896966</v>
      </c>
      <c r="G150" s="195"/>
      <c r="H150" s="10">
        <v>15.628</v>
      </c>
      <c r="I150" s="11">
        <f t="shared" si="58"/>
        <v>715</v>
      </c>
      <c r="J150" s="12">
        <v>1</v>
      </c>
      <c r="K150" s="442">
        <f t="shared" si="44"/>
        <v>0.70416774999999998</v>
      </c>
      <c r="L150" s="442">
        <f t="shared" si="45"/>
        <v>1.0221630392230678</v>
      </c>
      <c r="M150" s="442">
        <v>7.0639999999999994E-2</v>
      </c>
      <c r="N150" s="253">
        <f t="shared" si="46"/>
        <v>15.555794402909283</v>
      </c>
      <c r="O150" s="195"/>
      <c r="P150" s="221">
        <v>38.630000000000003</v>
      </c>
      <c r="Q150" s="222">
        <f t="shared" si="59"/>
        <v>715</v>
      </c>
      <c r="R150" s="496">
        <f t="shared" si="47"/>
        <v>3.5374625E-2</v>
      </c>
      <c r="S150" s="496">
        <f t="shared" si="48"/>
        <v>3.6007750513557646E-2</v>
      </c>
      <c r="T150" s="223">
        <v>36.837000000000003</v>
      </c>
      <c r="U150" s="224">
        <f t="shared" si="49"/>
        <v>37.303582494332076</v>
      </c>
      <c r="X150" s="450">
        <v>18.09</v>
      </c>
      <c r="Y150" s="448">
        <f t="shared" si="50"/>
        <v>0.11091437500000002</v>
      </c>
      <c r="Z150" s="448">
        <f t="shared" si="55"/>
        <v>0.11729923401161102</v>
      </c>
      <c r="AA150" s="449">
        <v>8.5</v>
      </c>
      <c r="AB150" s="450">
        <v>15.79</v>
      </c>
      <c r="AC150" s="451">
        <v>1</v>
      </c>
      <c r="AD150" s="294">
        <f t="shared" si="51"/>
        <v>0.70416774999999998</v>
      </c>
      <c r="AE150" s="294">
        <f t="shared" si="52"/>
        <v>1.0221630392230678</v>
      </c>
      <c r="AF150" s="452">
        <f t="shared" si="56"/>
        <v>6.1647809689585151E-2</v>
      </c>
      <c r="AG150" s="502">
        <f t="shared" si="60"/>
        <v>715</v>
      </c>
      <c r="AH150" s="470">
        <f t="shared" si="53"/>
        <v>17.092956510901306</v>
      </c>
      <c r="AI150" s="471">
        <f t="shared" si="54"/>
        <v>15.726985887486247</v>
      </c>
    </row>
    <row r="151" spans="1:35">
      <c r="A151" s="10">
        <v>18.7</v>
      </c>
      <c r="B151" s="11">
        <f t="shared" si="57"/>
        <v>720</v>
      </c>
      <c r="C151" s="442">
        <f t="shared" si="41"/>
        <v>0.11169000000000001</v>
      </c>
      <c r="D151" s="442">
        <f t="shared" si="42"/>
        <v>0.11816617539723495</v>
      </c>
      <c r="E151" s="12">
        <v>9.7349999999999994</v>
      </c>
      <c r="F151" s="13">
        <f t="shared" si="43"/>
        <v>17.549652282507918</v>
      </c>
      <c r="G151" s="195"/>
      <c r="H151" s="10">
        <v>15.628</v>
      </c>
      <c r="I151" s="11">
        <f t="shared" si="58"/>
        <v>720</v>
      </c>
      <c r="J151" s="12">
        <v>1</v>
      </c>
      <c r="K151" s="442">
        <f t="shared" si="44"/>
        <v>0.70909200000000006</v>
      </c>
      <c r="L151" s="442">
        <f t="shared" si="45"/>
        <v>1.0321452328064629</v>
      </c>
      <c r="M151" s="442">
        <v>7.0639999999999994E-2</v>
      </c>
      <c r="N151" s="253">
        <f t="shared" si="46"/>
        <v>15.555089260754551</v>
      </c>
      <c r="O151" s="195"/>
      <c r="P151" s="221">
        <v>38.630000000000003</v>
      </c>
      <c r="Q151" s="222">
        <f t="shared" si="59"/>
        <v>720</v>
      </c>
      <c r="R151" s="496">
        <f t="shared" si="47"/>
        <v>3.5622000000000001E-2</v>
      </c>
      <c r="S151" s="496">
        <f t="shared" si="48"/>
        <v>3.6264064632386406E-2</v>
      </c>
      <c r="T151" s="223">
        <v>36.837000000000003</v>
      </c>
      <c r="U151" s="224">
        <f t="shared" si="49"/>
        <v>37.294140651136786</v>
      </c>
      <c r="X151" s="450">
        <v>18.09</v>
      </c>
      <c r="Y151" s="452">
        <f t="shared" si="50"/>
        <v>0.11169000000000001</v>
      </c>
      <c r="Z151" s="452">
        <f t="shared" si="55"/>
        <v>0.11816617539723495</v>
      </c>
      <c r="AA151" s="451">
        <v>8.5</v>
      </c>
      <c r="AB151" s="453">
        <v>15.79</v>
      </c>
      <c r="AC151" s="454">
        <v>1</v>
      </c>
      <c r="AD151" s="455">
        <f t="shared" si="51"/>
        <v>0.70909200000000006</v>
      </c>
      <c r="AE151" s="455">
        <f t="shared" si="52"/>
        <v>1.0321452328064629</v>
      </c>
      <c r="AF151" s="456">
        <f t="shared" si="56"/>
        <v>6.1647809689585151E-2</v>
      </c>
      <c r="AG151" s="502">
        <f t="shared" si="60"/>
        <v>720</v>
      </c>
      <c r="AH151" s="470">
        <f t="shared" si="53"/>
        <v>17.085587509123503</v>
      </c>
      <c r="AI151" s="471">
        <f t="shared" si="54"/>
        <v>15.726370507115934</v>
      </c>
    </row>
    <row r="152" spans="1:35">
      <c r="A152" s="10">
        <v>18.7</v>
      </c>
      <c r="B152" s="11">
        <f t="shared" si="57"/>
        <v>725</v>
      </c>
      <c r="C152" s="442">
        <f t="shared" si="41"/>
        <v>0.11246562500000001</v>
      </c>
      <c r="D152" s="442">
        <f t="shared" si="42"/>
        <v>0.11903378946511234</v>
      </c>
      <c r="E152" s="12">
        <v>9.7349999999999994</v>
      </c>
      <c r="F152" s="13">
        <f t="shared" si="43"/>
        <v>17.54120605955713</v>
      </c>
      <c r="G152" s="195"/>
      <c r="H152" s="10">
        <v>15.628</v>
      </c>
      <c r="I152" s="11">
        <f t="shared" si="58"/>
        <v>725</v>
      </c>
      <c r="J152" s="12">
        <v>1</v>
      </c>
      <c r="K152" s="442">
        <f t="shared" si="44"/>
        <v>0.71401624999999991</v>
      </c>
      <c r="L152" s="442">
        <f t="shared" si="45"/>
        <v>1.0421767024308113</v>
      </c>
      <c r="M152" s="442">
        <v>7.0639999999999994E-2</v>
      </c>
      <c r="N152" s="253">
        <f t="shared" si="46"/>
        <v>15.554380637740287</v>
      </c>
      <c r="O152" s="195"/>
      <c r="P152" s="221">
        <v>38.630000000000003</v>
      </c>
      <c r="Q152" s="222">
        <f t="shared" si="59"/>
        <v>725</v>
      </c>
      <c r="R152" s="496">
        <f t="shared" si="47"/>
        <v>3.5869375000000002E-2</v>
      </c>
      <c r="S152" s="496">
        <f t="shared" si="48"/>
        <v>3.6520442164763356E-2</v>
      </c>
      <c r="T152" s="223">
        <v>36.837000000000003</v>
      </c>
      <c r="U152" s="224">
        <f t="shared" si="49"/>
        <v>37.284696471976616</v>
      </c>
      <c r="X152" s="450">
        <v>18.09</v>
      </c>
      <c r="Y152" s="456">
        <f t="shared" si="50"/>
        <v>0.11246562500000001</v>
      </c>
      <c r="Z152" s="456">
        <f t="shared" si="55"/>
        <v>0.11903378946511234</v>
      </c>
      <c r="AA152" s="454">
        <v>8.5</v>
      </c>
      <c r="AB152" s="447">
        <v>15.79</v>
      </c>
      <c r="AC152" s="449">
        <v>1</v>
      </c>
      <c r="AD152" s="457">
        <f t="shared" si="51"/>
        <v>0.71401624999999991</v>
      </c>
      <c r="AE152" s="457">
        <f t="shared" si="52"/>
        <v>1.0421767024308113</v>
      </c>
      <c r="AF152" s="448">
        <f t="shared" si="56"/>
        <v>6.1647809689585151E-2</v>
      </c>
      <c r="AG152" s="502">
        <f t="shared" si="60"/>
        <v>725</v>
      </c>
      <c r="AH152" s="470">
        <f t="shared" si="53"/>
        <v>17.078212789546544</v>
      </c>
      <c r="AI152" s="471">
        <f t="shared" si="54"/>
        <v>15.725752088985626</v>
      </c>
    </row>
    <row r="153" spans="1:35">
      <c r="A153" s="10">
        <v>18.7</v>
      </c>
      <c r="B153" s="11">
        <f t="shared" si="57"/>
        <v>730</v>
      </c>
      <c r="C153" s="442">
        <f t="shared" si="41"/>
        <v>0.11324125</v>
      </c>
      <c r="D153" s="442">
        <f t="shared" si="42"/>
        <v>0.11990207673719411</v>
      </c>
      <c r="E153" s="12">
        <v>9.7349999999999994</v>
      </c>
      <c r="F153" s="13">
        <f t="shared" si="43"/>
        <v>17.532753282963416</v>
      </c>
      <c r="G153" s="195"/>
      <c r="H153" s="10">
        <v>15.628</v>
      </c>
      <c r="I153" s="11">
        <f t="shared" si="58"/>
        <v>730</v>
      </c>
      <c r="J153" s="12">
        <v>1</v>
      </c>
      <c r="K153" s="442">
        <f t="shared" si="44"/>
        <v>0.71894049999999998</v>
      </c>
      <c r="L153" s="442">
        <f t="shared" si="45"/>
        <v>1.0522576913420698</v>
      </c>
      <c r="M153" s="442">
        <v>7.0639999999999994E-2</v>
      </c>
      <c r="N153" s="253">
        <f t="shared" si="46"/>
        <v>15.553668516683596</v>
      </c>
      <c r="O153" s="195"/>
      <c r="P153" s="221">
        <v>38.630000000000003</v>
      </c>
      <c r="Q153" s="222">
        <f t="shared" si="59"/>
        <v>730</v>
      </c>
      <c r="R153" s="496">
        <f t="shared" si="47"/>
        <v>3.6116749999999996E-2</v>
      </c>
      <c r="S153" s="496">
        <f t="shared" si="48"/>
        <v>3.6776883126377724E-2</v>
      </c>
      <c r="T153" s="223">
        <v>36.837000000000003</v>
      </c>
      <c r="U153" s="224">
        <f t="shared" si="49"/>
        <v>37.275249956273626</v>
      </c>
      <c r="X153" s="450">
        <v>18.09</v>
      </c>
      <c r="Y153" s="448">
        <f t="shared" si="50"/>
        <v>0.11324125</v>
      </c>
      <c r="Z153" s="448">
        <f t="shared" si="55"/>
        <v>0.11990207673719411</v>
      </c>
      <c r="AA153" s="449">
        <v>8.5</v>
      </c>
      <c r="AB153" s="450">
        <v>15.79</v>
      </c>
      <c r="AC153" s="451">
        <v>1</v>
      </c>
      <c r="AD153" s="294">
        <f t="shared" si="51"/>
        <v>0.71894049999999998</v>
      </c>
      <c r="AE153" s="294">
        <f t="shared" si="52"/>
        <v>1.0522576913420698</v>
      </c>
      <c r="AF153" s="452">
        <f t="shared" si="56"/>
        <v>6.1647809689585151E-2</v>
      </c>
      <c r="AG153" s="502">
        <f t="shared" si="60"/>
        <v>730</v>
      </c>
      <c r="AH153" s="470">
        <f t="shared" si="53"/>
        <v>17.070832347733848</v>
      </c>
      <c r="AI153" s="471">
        <f t="shared" si="54"/>
        <v>15.72513061809974</v>
      </c>
    </row>
    <row r="154" spans="1:35">
      <c r="A154" s="10">
        <v>18.7</v>
      </c>
      <c r="B154" s="11">
        <f t="shared" si="57"/>
        <v>735</v>
      </c>
      <c r="C154" s="442">
        <f t="shared" si="41"/>
        <v>0.11401687500000002</v>
      </c>
      <c r="D154" s="442">
        <f t="shared" si="42"/>
        <v>0.12077103773583731</v>
      </c>
      <c r="E154" s="12">
        <v>9.7349999999999994</v>
      </c>
      <c r="F154" s="13">
        <f t="shared" si="43"/>
        <v>17.524293947641624</v>
      </c>
      <c r="G154" s="195"/>
      <c r="H154" s="10">
        <v>15.628</v>
      </c>
      <c r="I154" s="11">
        <f t="shared" si="58"/>
        <v>735</v>
      </c>
      <c r="J154" s="12">
        <v>1</v>
      </c>
      <c r="K154" s="442">
        <f t="shared" si="44"/>
        <v>0.72386474999999995</v>
      </c>
      <c r="L154" s="442">
        <f t="shared" si="45"/>
        <v>1.0623884439869498</v>
      </c>
      <c r="M154" s="442">
        <v>7.0639999999999994E-2</v>
      </c>
      <c r="N154" s="253">
        <f t="shared" si="46"/>
        <v>15.552952880316761</v>
      </c>
      <c r="O154" s="195"/>
      <c r="P154" s="221">
        <v>38.630000000000003</v>
      </c>
      <c r="Q154" s="222">
        <f t="shared" si="59"/>
        <v>735</v>
      </c>
      <c r="R154" s="496">
        <f t="shared" si="47"/>
        <v>3.6364124999999997E-2</v>
      </c>
      <c r="S154" s="496">
        <f t="shared" si="48"/>
        <v>3.7033387532921846E-2</v>
      </c>
      <c r="T154" s="223">
        <v>36.837000000000003</v>
      </c>
      <c r="U154" s="224">
        <f t="shared" si="49"/>
        <v>37.26580110344976</v>
      </c>
      <c r="X154" s="450">
        <v>18.09</v>
      </c>
      <c r="Y154" s="452">
        <f t="shared" si="50"/>
        <v>0.11401687500000002</v>
      </c>
      <c r="Z154" s="452">
        <f t="shared" si="55"/>
        <v>0.12077103773583731</v>
      </c>
      <c r="AA154" s="451">
        <v>8.5</v>
      </c>
      <c r="AB154" s="453">
        <v>15.79</v>
      </c>
      <c r="AC154" s="454">
        <v>1</v>
      </c>
      <c r="AD154" s="455">
        <f t="shared" si="51"/>
        <v>0.72386474999999995</v>
      </c>
      <c r="AE154" s="455">
        <f t="shared" si="52"/>
        <v>1.0623884439869498</v>
      </c>
      <c r="AF154" s="456">
        <f t="shared" si="56"/>
        <v>6.1647809689585151E-2</v>
      </c>
      <c r="AG154" s="502">
        <f t="shared" si="60"/>
        <v>735</v>
      </c>
      <c r="AH154" s="470">
        <f t="shared" si="53"/>
        <v>17.063446179245382</v>
      </c>
      <c r="AI154" s="471">
        <f t="shared" si="54"/>
        <v>15.724506079388677</v>
      </c>
    </row>
    <row r="155" spans="1:35">
      <c r="A155" s="10">
        <v>18.7</v>
      </c>
      <c r="B155" s="11">
        <f t="shared" si="57"/>
        <v>740</v>
      </c>
      <c r="C155" s="442">
        <f t="shared" si="41"/>
        <v>0.11479250000000002</v>
      </c>
      <c r="D155" s="442">
        <f t="shared" si="42"/>
        <v>0.12164067298380332</v>
      </c>
      <c r="E155" s="12">
        <v>9.7349999999999994</v>
      </c>
      <c r="F155" s="13">
        <f t="shared" si="43"/>
        <v>17.515828048502673</v>
      </c>
      <c r="G155" s="195"/>
      <c r="H155" s="10">
        <v>15.628</v>
      </c>
      <c r="I155" s="11">
        <f t="shared" si="58"/>
        <v>740</v>
      </c>
      <c r="J155" s="12">
        <v>1</v>
      </c>
      <c r="K155" s="442">
        <f t="shared" si="44"/>
        <v>0.72878899999999991</v>
      </c>
      <c r="L155" s="442">
        <f t="shared" si="45"/>
        <v>1.0725692060188501</v>
      </c>
      <c r="M155" s="442">
        <v>7.0639999999999994E-2</v>
      </c>
      <c r="N155" s="253">
        <f t="shared" si="46"/>
        <v>15.552233711286828</v>
      </c>
      <c r="O155" s="195"/>
      <c r="P155" s="221">
        <v>38.630000000000003</v>
      </c>
      <c r="Q155" s="222">
        <f t="shared" si="59"/>
        <v>740</v>
      </c>
      <c r="R155" s="496">
        <f t="shared" si="47"/>
        <v>3.6611499999999998E-2</v>
      </c>
      <c r="S155" s="496">
        <f t="shared" si="48"/>
        <v>3.72899554000925E-2</v>
      </c>
      <c r="T155" s="223">
        <v>36.837000000000003</v>
      </c>
      <c r="U155" s="224">
        <f t="shared" si="49"/>
        <v>37.256349912926794</v>
      </c>
      <c r="X155" s="450">
        <v>18.09</v>
      </c>
      <c r="Y155" s="456">
        <f t="shared" si="50"/>
        <v>0.11479250000000002</v>
      </c>
      <c r="Z155" s="456">
        <f t="shared" si="55"/>
        <v>0.12164067298380332</v>
      </c>
      <c r="AA155" s="454">
        <v>8.5</v>
      </c>
      <c r="AB155" s="447">
        <v>15.79</v>
      </c>
      <c r="AC155" s="449">
        <v>1</v>
      </c>
      <c r="AD155" s="457">
        <f t="shared" si="51"/>
        <v>0.72878899999999991</v>
      </c>
      <c r="AE155" s="457">
        <f t="shared" si="52"/>
        <v>1.0725692060188501</v>
      </c>
      <c r="AF155" s="448">
        <f t="shared" si="56"/>
        <v>6.1647809689585151E-2</v>
      </c>
      <c r="AG155" s="502">
        <f t="shared" si="60"/>
        <v>740</v>
      </c>
      <c r="AH155" s="470">
        <f t="shared" si="53"/>
        <v>17.056054279637671</v>
      </c>
      <c r="AI155" s="471">
        <f t="shared" si="54"/>
        <v>15.723878457708439</v>
      </c>
    </row>
    <row r="156" spans="1:35">
      <c r="A156" s="10">
        <v>18.7</v>
      </c>
      <c r="B156" s="11">
        <f t="shared" si="57"/>
        <v>745</v>
      </c>
      <c r="C156" s="442">
        <f t="shared" si="41"/>
        <v>0.11556812500000001</v>
      </c>
      <c r="D156" s="442">
        <f t="shared" si="42"/>
        <v>0.12251098300426011</v>
      </c>
      <c r="E156" s="12">
        <v>9.7349999999999994</v>
      </c>
      <c r="F156" s="13">
        <f t="shared" si="43"/>
        <v>17.507355580453527</v>
      </c>
      <c r="G156" s="195"/>
      <c r="H156" s="10">
        <v>15.628</v>
      </c>
      <c r="I156" s="11">
        <f t="shared" si="58"/>
        <v>745</v>
      </c>
      <c r="J156" s="12">
        <v>1</v>
      </c>
      <c r="K156" s="442">
        <f t="shared" si="44"/>
        <v>0.73371324999999998</v>
      </c>
      <c r="L156" s="442">
        <f t="shared" si="45"/>
        <v>1.0828002243038113</v>
      </c>
      <c r="M156" s="442">
        <v>7.0639999999999994E-2</v>
      </c>
      <c r="N156" s="253">
        <f t="shared" si="46"/>
        <v>15.55151099215518</v>
      </c>
      <c r="O156" s="195"/>
      <c r="P156" s="221">
        <v>38.630000000000003</v>
      </c>
      <c r="Q156" s="222">
        <f t="shared" si="59"/>
        <v>745</v>
      </c>
      <c r="R156" s="496">
        <f t="shared" si="47"/>
        <v>3.6858874999999999E-2</v>
      </c>
      <c r="S156" s="496">
        <f t="shared" si="48"/>
        <v>3.7546586743590016E-2</v>
      </c>
      <c r="T156" s="223">
        <v>36.837000000000003</v>
      </c>
      <c r="U156" s="224">
        <f t="shared" si="49"/>
        <v>37.24689638412638</v>
      </c>
      <c r="X156" s="450">
        <v>18.09</v>
      </c>
      <c r="Y156" s="448">
        <f t="shared" si="50"/>
        <v>0.11556812500000001</v>
      </c>
      <c r="Z156" s="448">
        <f t="shared" si="55"/>
        <v>0.12251098300426011</v>
      </c>
      <c r="AA156" s="449">
        <v>8.5</v>
      </c>
      <c r="AB156" s="450">
        <v>15.79</v>
      </c>
      <c r="AC156" s="451">
        <v>1</v>
      </c>
      <c r="AD156" s="294">
        <f t="shared" si="51"/>
        <v>0.73371324999999998</v>
      </c>
      <c r="AE156" s="294">
        <f t="shared" si="52"/>
        <v>1.0828002243038113</v>
      </c>
      <c r="AF156" s="452">
        <f t="shared" si="56"/>
        <v>6.1647809689585151E-2</v>
      </c>
      <c r="AG156" s="502">
        <f t="shared" si="60"/>
        <v>745</v>
      </c>
      <c r="AH156" s="470">
        <f t="shared" si="53"/>
        <v>17.04865664446379</v>
      </c>
      <c r="AI156" s="471">
        <f t="shared" si="54"/>
        <v>15.723247737840278</v>
      </c>
    </row>
    <row r="157" spans="1:35">
      <c r="A157" s="10">
        <v>18.7</v>
      </c>
      <c r="B157" s="11">
        <f t="shared" si="57"/>
        <v>750</v>
      </c>
      <c r="C157" s="442">
        <f t="shared" si="41"/>
        <v>0.11634375000000002</v>
      </c>
      <c r="D157" s="442">
        <f t="shared" si="42"/>
        <v>0.12338196832078085</v>
      </c>
      <c r="E157" s="12">
        <v>9.7349999999999994</v>
      </c>
      <c r="F157" s="13">
        <f t="shared" si="43"/>
        <v>17.498876538397198</v>
      </c>
      <c r="G157" s="195"/>
      <c r="H157" s="10">
        <v>15.628</v>
      </c>
      <c r="I157" s="11">
        <f t="shared" si="58"/>
        <v>750</v>
      </c>
      <c r="J157" s="12">
        <v>1</v>
      </c>
      <c r="K157" s="442">
        <f t="shared" si="44"/>
        <v>0.73863749999999995</v>
      </c>
      <c r="L157" s="442">
        <f t="shared" si="45"/>
        <v>1.0930817469265008</v>
      </c>
      <c r="M157" s="442">
        <v>7.0639999999999994E-2</v>
      </c>
      <c r="N157" s="253">
        <f t="shared" si="46"/>
        <v>15.550784705397112</v>
      </c>
      <c r="O157" s="195"/>
      <c r="P157" s="221">
        <v>38.630000000000003</v>
      </c>
      <c r="Q157" s="222">
        <f t="shared" si="59"/>
        <v>750</v>
      </c>
      <c r="R157" s="496">
        <f t="shared" si="47"/>
        <v>3.7106249999999993E-2</v>
      </c>
      <c r="S157" s="496">
        <f t="shared" si="48"/>
        <v>3.7803281579119163E-2</v>
      </c>
      <c r="T157" s="223">
        <v>36.837000000000003</v>
      </c>
      <c r="U157" s="224">
        <f t="shared" si="49"/>
        <v>37.237440516469988</v>
      </c>
      <c r="X157" s="450">
        <v>18.09</v>
      </c>
      <c r="Y157" s="452">
        <f t="shared" si="50"/>
        <v>0.11634375000000002</v>
      </c>
      <c r="Z157" s="452">
        <f t="shared" si="55"/>
        <v>0.12338196832078085</v>
      </c>
      <c r="AA157" s="451">
        <v>8.5</v>
      </c>
      <c r="AB157" s="453">
        <v>15.79</v>
      </c>
      <c r="AC157" s="454">
        <v>1</v>
      </c>
      <c r="AD157" s="455">
        <f t="shared" si="51"/>
        <v>0.73863749999999995</v>
      </c>
      <c r="AE157" s="455">
        <f t="shared" si="52"/>
        <v>1.0930817469265008</v>
      </c>
      <c r="AF157" s="456">
        <f t="shared" si="56"/>
        <v>6.1647809689585151E-2</v>
      </c>
      <c r="AG157" s="502">
        <f t="shared" si="60"/>
        <v>750</v>
      </c>
      <c r="AH157" s="470">
        <f t="shared" si="53"/>
        <v>17.041253269273362</v>
      </c>
      <c r="AI157" s="471">
        <f t="shared" si="54"/>
        <v>15.722613904490315</v>
      </c>
    </row>
    <row r="158" spans="1:35">
      <c r="A158" s="10">
        <v>18.7</v>
      </c>
      <c r="B158" s="11">
        <f t="shared" si="57"/>
        <v>755</v>
      </c>
      <c r="C158" s="442">
        <f t="shared" si="41"/>
        <v>0.11711937500000001</v>
      </c>
      <c r="D158" s="442">
        <f t="shared" si="42"/>
        <v>0.1242536294573453</v>
      </c>
      <c r="E158" s="12">
        <v>9.7349999999999994</v>
      </c>
      <c r="F158" s="13">
        <f t="shared" si="43"/>
        <v>17.490390917232745</v>
      </c>
      <c r="G158" s="195"/>
      <c r="H158" s="10">
        <v>15.628</v>
      </c>
      <c r="I158" s="11">
        <f t="shared" si="58"/>
        <v>755</v>
      </c>
      <c r="J158" s="12">
        <v>1</v>
      </c>
      <c r="K158" s="442">
        <f t="shared" si="44"/>
        <v>0.74356175000000002</v>
      </c>
      <c r="L158" s="442">
        <f t="shared" si="45"/>
        <v>1.1034140231962315</v>
      </c>
      <c r="M158" s="442">
        <v>7.0639999999999994E-2</v>
      </c>
      <c r="N158" s="253">
        <f t="shared" si="46"/>
        <v>15.550054833401418</v>
      </c>
      <c r="O158" s="195"/>
      <c r="P158" s="221">
        <v>38.630000000000003</v>
      </c>
      <c r="Q158" s="222">
        <f t="shared" si="59"/>
        <v>755</v>
      </c>
      <c r="R158" s="496">
        <f t="shared" si="47"/>
        <v>3.7353624999999994E-2</v>
      </c>
      <c r="S158" s="496">
        <f t="shared" si="48"/>
        <v>3.8060039922388045E-2</v>
      </c>
      <c r="T158" s="223">
        <v>36.837000000000003</v>
      </c>
      <c r="U158" s="224">
        <f t="shared" si="49"/>
        <v>37.227982309378994</v>
      </c>
      <c r="X158" s="450">
        <v>18.09</v>
      </c>
      <c r="Y158" s="456">
        <f t="shared" si="50"/>
        <v>0.11711937500000001</v>
      </c>
      <c r="Z158" s="456">
        <f t="shared" si="55"/>
        <v>0.1242536294573453</v>
      </c>
      <c r="AA158" s="454">
        <v>8.5</v>
      </c>
      <c r="AB158" s="447">
        <v>15.79</v>
      </c>
      <c r="AC158" s="449">
        <v>1</v>
      </c>
      <c r="AD158" s="457">
        <f t="shared" si="51"/>
        <v>0.74356175000000002</v>
      </c>
      <c r="AE158" s="457">
        <f t="shared" si="52"/>
        <v>1.1034140231962315</v>
      </c>
      <c r="AF158" s="448">
        <f t="shared" si="56"/>
        <v>6.1647809689585151E-2</v>
      </c>
      <c r="AG158" s="502">
        <f t="shared" si="60"/>
        <v>755</v>
      </c>
      <c r="AH158" s="470">
        <f t="shared" si="53"/>
        <v>17.033844149612566</v>
      </c>
      <c r="AI158" s="471">
        <f t="shared" si="54"/>
        <v>15.721976942289178</v>
      </c>
    </row>
    <row r="159" spans="1:35">
      <c r="A159" s="10">
        <v>18.7</v>
      </c>
      <c r="B159" s="11">
        <f t="shared" si="57"/>
        <v>760</v>
      </c>
      <c r="C159" s="442">
        <f t="shared" si="41"/>
        <v>0.11789500000000001</v>
      </c>
      <c r="D159" s="442">
        <f t="shared" si="42"/>
        <v>0.12512596693833977</v>
      </c>
      <c r="E159" s="12">
        <v>9.7349999999999994</v>
      </c>
      <c r="F159" s="13">
        <f t="shared" si="43"/>
        <v>17.481898711855262</v>
      </c>
      <c r="G159" s="195"/>
      <c r="H159" s="10">
        <v>15.628</v>
      </c>
      <c r="I159" s="11">
        <f t="shared" si="58"/>
        <v>760</v>
      </c>
      <c r="J159" s="12">
        <v>1</v>
      </c>
      <c r="K159" s="442">
        <f t="shared" si="44"/>
        <v>0.74848599999999998</v>
      </c>
      <c r="L159" s="442">
        <f t="shared" si="45"/>
        <v>1.113797303653004</v>
      </c>
      <c r="M159" s="442">
        <v>7.0639999999999994E-2</v>
      </c>
      <c r="N159" s="253">
        <f t="shared" si="46"/>
        <v>15.549321358469951</v>
      </c>
      <c r="O159" s="195"/>
      <c r="P159" s="221">
        <v>38.630000000000003</v>
      </c>
      <c r="Q159" s="222">
        <f t="shared" si="59"/>
        <v>760</v>
      </c>
      <c r="R159" s="496">
        <f t="shared" si="47"/>
        <v>3.7600999999999996E-2</v>
      </c>
      <c r="S159" s="496">
        <f t="shared" si="48"/>
        <v>3.831686178910898E-2</v>
      </c>
      <c r="T159" s="223">
        <v>36.837000000000003</v>
      </c>
      <c r="U159" s="224">
        <f t="shared" si="49"/>
        <v>37.218521762274598</v>
      </c>
      <c r="X159" s="450">
        <v>18.09</v>
      </c>
      <c r="Y159" s="448">
        <f t="shared" si="50"/>
        <v>0.11789500000000001</v>
      </c>
      <c r="Z159" s="448">
        <f t="shared" si="55"/>
        <v>0.12512596693833977</v>
      </c>
      <c r="AA159" s="449">
        <v>8.5</v>
      </c>
      <c r="AB159" s="450">
        <v>15.79</v>
      </c>
      <c r="AC159" s="451">
        <v>1</v>
      </c>
      <c r="AD159" s="294">
        <f t="shared" si="51"/>
        <v>0.74848599999999998</v>
      </c>
      <c r="AE159" s="294">
        <f t="shared" si="52"/>
        <v>1.113797303653004</v>
      </c>
      <c r="AF159" s="452">
        <f t="shared" si="56"/>
        <v>6.1647809689585151E-2</v>
      </c>
      <c r="AG159" s="502">
        <f t="shared" si="60"/>
        <v>760</v>
      </c>
      <c r="AH159" s="470">
        <f t="shared" si="53"/>
        <v>17.026429281024111</v>
      </c>
      <c r="AI159" s="471">
        <f t="shared" si="54"/>
        <v>15.721336835791625</v>
      </c>
    </row>
    <row r="160" spans="1:35">
      <c r="A160" s="10">
        <v>18.7</v>
      </c>
      <c r="B160" s="11">
        <f t="shared" si="57"/>
        <v>765</v>
      </c>
      <c r="C160" s="442">
        <f t="shared" si="41"/>
        <v>0.11867062500000002</v>
      </c>
      <c r="D160" s="442">
        <f t="shared" si="42"/>
        <v>0.12599898128855735</v>
      </c>
      <c r="E160" s="12">
        <v>9.7349999999999994</v>
      </c>
      <c r="F160" s="13">
        <f t="shared" si="43"/>
        <v>17.473399917155895</v>
      </c>
      <c r="G160" s="195"/>
      <c r="H160" s="10">
        <v>15.628</v>
      </c>
      <c r="I160" s="11">
        <f t="shared" si="58"/>
        <v>765</v>
      </c>
      <c r="J160" s="12">
        <v>1</v>
      </c>
      <c r="K160" s="442">
        <f t="shared" si="44"/>
        <v>0.75341024999999995</v>
      </c>
      <c r="L160" s="442">
        <f t="shared" si="45"/>
        <v>1.1242318400735831</v>
      </c>
      <c r="M160" s="442">
        <v>7.0639999999999994E-2</v>
      </c>
      <c r="N160" s="253">
        <f t="shared" si="46"/>
        <v>15.548584262817203</v>
      </c>
      <c r="O160" s="195"/>
      <c r="P160" s="221">
        <v>38.630000000000003</v>
      </c>
      <c r="Q160" s="222">
        <f t="shared" si="59"/>
        <v>765</v>
      </c>
      <c r="R160" s="496">
        <f t="shared" si="47"/>
        <v>3.7848374999999997E-2</v>
      </c>
      <c r="S160" s="496">
        <f t="shared" si="48"/>
        <v>3.8573747194997621E-2</v>
      </c>
      <c r="T160" s="223">
        <v>36.837000000000003</v>
      </c>
      <c r="U160" s="224">
        <f t="shared" si="49"/>
        <v>37.209058874577877</v>
      </c>
      <c r="X160" s="450">
        <v>18.09</v>
      </c>
      <c r="Y160" s="452">
        <f t="shared" si="50"/>
        <v>0.11867062500000002</v>
      </c>
      <c r="Z160" s="452">
        <f t="shared" si="55"/>
        <v>0.12599898128855735</v>
      </c>
      <c r="AA160" s="451">
        <v>8.5</v>
      </c>
      <c r="AB160" s="453">
        <v>15.79</v>
      </c>
      <c r="AC160" s="454">
        <v>1</v>
      </c>
      <c r="AD160" s="455">
        <f t="shared" si="51"/>
        <v>0.75341024999999995</v>
      </c>
      <c r="AE160" s="455">
        <f t="shared" si="52"/>
        <v>1.1242318400735831</v>
      </c>
      <c r="AF160" s="456">
        <f t="shared" si="56"/>
        <v>6.1647809689585151E-2</v>
      </c>
      <c r="AG160" s="502">
        <f t="shared" si="60"/>
        <v>765</v>
      </c>
      <c r="AH160" s="470">
        <f t="shared" si="53"/>
        <v>17.019008659047262</v>
      </c>
      <c r="AI160" s="471">
        <f t="shared" si="54"/>
        <v>15.72069356947617</v>
      </c>
    </row>
    <row r="161" spans="1:35">
      <c r="A161" s="10">
        <v>18.7</v>
      </c>
      <c r="B161" s="11">
        <f t="shared" si="57"/>
        <v>770</v>
      </c>
      <c r="C161" s="442">
        <f t="shared" si="41"/>
        <v>0.11944625</v>
      </c>
      <c r="D161" s="442">
        <f t="shared" si="42"/>
        <v>0.12687267303319838</v>
      </c>
      <c r="E161" s="12">
        <v>9.7349999999999994</v>
      </c>
      <c r="F161" s="13">
        <f t="shared" si="43"/>
        <v>17.464894528021812</v>
      </c>
      <c r="G161" s="195"/>
      <c r="H161" s="10">
        <v>15.628</v>
      </c>
      <c r="I161" s="11">
        <f t="shared" si="58"/>
        <v>770</v>
      </c>
      <c r="J161" s="12">
        <v>1</v>
      </c>
      <c r="K161" s="442">
        <f t="shared" si="44"/>
        <v>0.75833450000000002</v>
      </c>
      <c r="L161" s="442">
        <f t="shared" si="45"/>
        <v>1.1347178854776043</v>
      </c>
      <c r="M161" s="442">
        <v>7.0639999999999994E-2</v>
      </c>
      <c r="N161" s="253">
        <f t="shared" si="46"/>
        <v>15.547843528569862</v>
      </c>
      <c r="O161" s="195"/>
      <c r="P161" s="221">
        <v>38.630000000000003</v>
      </c>
      <c r="Q161" s="222">
        <f t="shared" si="59"/>
        <v>770</v>
      </c>
      <c r="R161" s="496">
        <f t="shared" si="47"/>
        <v>3.8095749999999998E-2</v>
      </c>
      <c r="S161" s="496">
        <f t="shared" si="48"/>
        <v>3.883069615577428E-2</v>
      </c>
      <c r="T161" s="223">
        <v>36.837000000000003</v>
      </c>
      <c r="U161" s="224">
        <f t="shared" si="49"/>
        <v>37.199593645709747</v>
      </c>
      <c r="X161" s="450">
        <v>18.09</v>
      </c>
      <c r="Y161" s="456">
        <f t="shared" si="50"/>
        <v>0.11944625</v>
      </c>
      <c r="Z161" s="456">
        <f t="shared" si="55"/>
        <v>0.12687267303319838</v>
      </c>
      <c r="AA161" s="454">
        <v>8.5</v>
      </c>
      <c r="AB161" s="447">
        <v>15.79</v>
      </c>
      <c r="AC161" s="449">
        <v>1</v>
      </c>
      <c r="AD161" s="457">
        <f t="shared" si="51"/>
        <v>0.75833450000000002</v>
      </c>
      <c r="AE161" s="457">
        <f t="shared" si="52"/>
        <v>1.1347178854776043</v>
      </c>
      <c r="AF161" s="448">
        <f t="shared" si="56"/>
        <v>6.1647809689585151E-2</v>
      </c>
      <c r="AG161" s="502">
        <f t="shared" si="60"/>
        <v>770</v>
      </c>
      <c r="AH161" s="470">
        <f t="shared" si="53"/>
        <v>17.011582279217812</v>
      </c>
      <c r="AI161" s="471">
        <f t="shared" si="54"/>
        <v>15.720047127744706</v>
      </c>
    </row>
    <row r="162" spans="1:35">
      <c r="A162" s="10">
        <v>18.7</v>
      </c>
      <c r="B162" s="11">
        <f t="shared" si="57"/>
        <v>775</v>
      </c>
      <c r="C162" s="442">
        <f t="shared" si="41"/>
        <v>0.12022187500000002</v>
      </c>
      <c r="D162" s="442">
        <f t="shared" si="42"/>
        <v>0.12774704269787063</v>
      </c>
      <c r="E162" s="12">
        <v>9.7349999999999994</v>
      </c>
      <c r="F162" s="13">
        <f t="shared" si="43"/>
        <v>17.456382539336229</v>
      </c>
      <c r="G162" s="195"/>
      <c r="H162" s="10">
        <v>15.628</v>
      </c>
      <c r="I162" s="11">
        <f t="shared" si="58"/>
        <v>775</v>
      </c>
      <c r="J162" s="12">
        <v>1</v>
      </c>
      <c r="K162" s="442">
        <f t="shared" si="44"/>
        <v>0.76325874999999999</v>
      </c>
      <c r="L162" s="442">
        <f t="shared" si="45"/>
        <v>1.1452556941337058</v>
      </c>
      <c r="M162" s="442">
        <v>7.0639999999999994E-2</v>
      </c>
      <c r="N162" s="253">
        <f t="shared" si="46"/>
        <v>15.547099137766395</v>
      </c>
      <c r="O162" s="195"/>
      <c r="P162" s="221">
        <v>38.630000000000003</v>
      </c>
      <c r="Q162" s="222">
        <f t="shared" si="59"/>
        <v>775</v>
      </c>
      <c r="R162" s="496">
        <f t="shared" si="47"/>
        <v>3.8343124999999999E-2</v>
      </c>
      <c r="S162" s="496">
        <f t="shared" si="48"/>
        <v>3.9087708687162603E-2</v>
      </c>
      <c r="T162" s="223">
        <v>36.837000000000003</v>
      </c>
      <c r="U162" s="224">
        <f t="shared" si="49"/>
        <v>37.190126075090994</v>
      </c>
      <c r="X162" s="450">
        <v>18.09</v>
      </c>
      <c r="Y162" s="448">
        <f t="shared" si="50"/>
        <v>0.12022187500000002</v>
      </c>
      <c r="Z162" s="448">
        <f t="shared" si="55"/>
        <v>0.12774704269787063</v>
      </c>
      <c r="AA162" s="449">
        <v>8.5</v>
      </c>
      <c r="AB162" s="450">
        <v>15.79</v>
      </c>
      <c r="AC162" s="451">
        <v>1</v>
      </c>
      <c r="AD162" s="294">
        <f t="shared" si="51"/>
        <v>0.76325874999999999</v>
      </c>
      <c r="AE162" s="294">
        <f t="shared" si="52"/>
        <v>1.1452556941337058</v>
      </c>
      <c r="AF162" s="452">
        <f t="shared" si="56"/>
        <v>6.1647809689585151E-2</v>
      </c>
      <c r="AG162" s="502">
        <f t="shared" si="60"/>
        <v>775</v>
      </c>
      <c r="AH162" s="470">
        <f t="shared" si="53"/>
        <v>17.004150137068098</v>
      </c>
      <c r="AI162" s="471">
        <f t="shared" si="54"/>
        <v>15.719397494922131</v>
      </c>
    </row>
    <row r="163" spans="1:35">
      <c r="A163" s="10">
        <v>18.7</v>
      </c>
      <c r="B163" s="11">
        <f t="shared" si="57"/>
        <v>780</v>
      </c>
      <c r="C163" s="442">
        <f t="shared" si="41"/>
        <v>0.12099750000000002</v>
      </c>
      <c r="D163" s="442">
        <f t="shared" si="42"/>
        <v>0.12862209080858999</v>
      </c>
      <c r="E163" s="12">
        <v>9.7349999999999994</v>
      </c>
      <c r="F163" s="13">
        <f t="shared" si="43"/>
        <v>17.447863945978376</v>
      </c>
      <c r="G163" s="195"/>
      <c r="H163" s="10">
        <v>15.628</v>
      </c>
      <c r="I163" s="11">
        <f t="shared" si="58"/>
        <v>780</v>
      </c>
      <c r="J163" s="12">
        <v>1</v>
      </c>
      <c r="K163" s="442">
        <f t="shared" si="44"/>
        <v>0.76818299999999995</v>
      </c>
      <c r="L163" s="442">
        <f t="shared" si="45"/>
        <v>1.1558455215656966</v>
      </c>
      <c r="M163" s="442">
        <v>7.0639999999999994E-2</v>
      </c>
      <c r="N163" s="253">
        <f t="shared" si="46"/>
        <v>15.546351072356599</v>
      </c>
      <c r="O163" s="195"/>
      <c r="P163" s="221">
        <v>38.630000000000003</v>
      </c>
      <c r="Q163" s="222">
        <f t="shared" si="59"/>
        <v>780</v>
      </c>
      <c r="R163" s="496">
        <f t="shared" si="47"/>
        <v>3.85905E-2</v>
      </c>
      <c r="S163" s="496">
        <f t="shared" si="48"/>
        <v>3.9344784804890454E-2</v>
      </c>
      <c r="T163" s="223">
        <v>36.837000000000003</v>
      </c>
      <c r="U163" s="224">
        <f t="shared" si="49"/>
        <v>37.180656162142256</v>
      </c>
      <c r="X163" s="450">
        <v>18.09</v>
      </c>
      <c r="Y163" s="452">
        <f t="shared" si="50"/>
        <v>0.12099750000000002</v>
      </c>
      <c r="Z163" s="452">
        <f t="shared" si="55"/>
        <v>0.12862209080858999</v>
      </c>
      <c r="AA163" s="451">
        <v>8.5</v>
      </c>
      <c r="AB163" s="453">
        <v>15.79</v>
      </c>
      <c r="AC163" s="454">
        <v>1</v>
      </c>
      <c r="AD163" s="455">
        <f t="shared" si="51"/>
        <v>0.76818299999999995</v>
      </c>
      <c r="AE163" s="455">
        <f t="shared" si="52"/>
        <v>1.1558455215656966</v>
      </c>
      <c r="AF163" s="456">
        <f t="shared" si="56"/>
        <v>6.1647809689585151E-2</v>
      </c>
      <c r="AG163" s="502">
        <f t="shared" si="60"/>
        <v>780</v>
      </c>
      <c r="AH163" s="470">
        <f t="shared" si="53"/>
        <v>16.996712228126984</v>
      </c>
      <c r="AI163" s="471">
        <f t="shared" si="54"/>
        <v>15.718744655255957</v>
      </c>
    </row>
    <row r="164" spans="1:35">
      <c r="A164" s="10">
        <v>18.7</v>
      </c>
      <c r="B164" s="11">
        <f t="shared" si="57"/>
        <v>785</v>
      </c>
      <c r="C164" s="442">
        <f t="shared" si="41"/>
        <v>0.12177312500000002</v>
      </c>
      <c r="D164" s="442">
        <f t="shared" si="42"/>
        <v>0.12949781789178028</v>
      </c>
      <c r="E164" s="12">
        <v>9.7349999999999994</v>
      </c>
      <c r="F164" s="13">
        <f t="shared" si="43"/>
        <v>17.439338742823519</v>
      </c>
      <c r="G164" s="195"/>
      <c r="H164" s="10">
        <v>15.628</v>
      </c>
      <c r="I164" s="11">
        <f t="shared" si="58"/>
        <v>785</v>
      </c>
      <c r="J164" s="12">
        <v>1</v>
      </c>
      <c r="K164" s="442">
        <f t="shared" si="44"/>
        <v>0.77310725000000002</v>
      </c>
      <c r="L164" s="442">
        <f t="shared" si="45"/>
        <v>1.1664876245587532</v>
      </c>
      <c r="M164" s="442">
        <v>7.0639999999999994E-2</v>
      </c>
      <c r="N164" s="253">
        <f t="shared" si="46"/>
        <v>15.545599314201169</v>
      </c>
      <c r="O164" s="195"/>
      <c r="P164" s="221">
        <v>38.630000000000003</v>
      </c>
      <c r="Q164" s="222">
        <f t="shared" si="59"/>
        <v>785</v>
      </c>
      <c r="R164" s="496">
        <f t="shared" si="47"/>
        <v>3.8837874999999994E-2</v>
      </c>
      <c r="S164" s="496">
        <f t="shared" si="48"/>
        <v>3.9601924524689469E-2</v>
      </c>
      <c r="T164" s="223">
        <v>36.837000000000003</v>
      </c>
      <c r="U164" s="224">
        <f t="shared" si="49"/>
        <v>37.171183906284014</v>
      </c>
      <c r="X164" s="450">
        <v>18.09</v>
      </c>
      <c r="Y164" s="456">
        <f t="shared" si="50"/>
        <v>0.12177312500000002</v>
      </c>
      <c r="Z164" s="456">
        <f t="shared" si="55"/>
        <v>0.12949781789178028</v>
      </c>
      <c r="AA164" s="454">
        <v>8.5</v>
      </c>
      <c r="AB164" s="447">
        <v>15.79</v>
      </c>
      <c r="AC164" s="449">
        <v>1</v>
      </c>
      <c r="AD164" s="457">
        <f t="shared" si="51"/>
        <v>0.77310725000000002</v>
      </c>
      <c r="AE164" s="457">
        <f t="shared" si="52"/>
        <v>1.1664876245587532</v>
      </c>
      <c r="AF164" s="448">
        <f t="shared" si="56"/>
        <v>6.1647809689585151E-2</v>
      </c>
      <c r="AG164" s="502">
        <f t="shared" si="60"/>
        <v>785</v>
      </c>
      <c r="AH164" s="470">
        <f t="shared" si="53"/>
        <v>16.989268547919867</v>
      </c>
      <c r="AI164" s="471">
        <f t="shared" si="54"/>
        <v>15.718088592915946</v>
      </c>
    </row>
    <row r="165" spans="1:35">
      <c r="A165" s="10">
        <v>18.7</v>
      </c>
      <c r="B165" s="11">
        <f t="shared" si="57"/>
        <v>790</v>
      </c>
      <c r="C165" s="442">
        <f t="shared" si="41"/>
        <v>0.12254875000000001</v>
      </c>
      <c r="D165" s="442">
        <f t="shared" si="42"/>
        <v>0.1303742244742736</v>
      </c>
      <c r="E165" s="12">
        <v>9.7349999999999994</v>
      </c>
      <c r="F165" s="13">
        <f t="shared" si="43"/>
        <v>17.430806924742946</v>
      </c>
      <c r="G165" s="195"/>
      <c r="H165" s="10">
        <v>15.628</v>
      </c>
      <c r="I165" s="11">
        <f t="shared" si="58"/>
        <v>790</v>
      </c>
      <c r="J165" s="12">
        <v>1</v>
      </c>
      <c r="K165" s="442">
        <f t="shared" si="44"/>
        <v>0.77803149999999988</v>
      </c>
      <c r="L165" s="442">
        <f t="shared" si="45"/>
        <v>1.1771822611656431</v>
      </c>
      <c r="M165" s="442">
        <v>7.0639999999999994E-2</v>
      </c>
      <c r="N165" s="253">
        <f t="shared" si="46"/>
        <v>15.544843845071259</v>
      </c>
      <c r="O165" s="195"/>
      <c r="P165" s="221">
        <v>38.630000000000003</v>
      </c>
      <c r="Q165" s="222">
        <f t="shared" si="59"/>
        <v>790</v>
      </c>
      <c r="R165" s="496">
        <f t="shared" si="47"/>
        <v>3.9085249999999995E-2</v>
      </c>
      <c r="S165" s="496">
        <f t="shared" si="48"/>
        <v>3.9859127862294841E-2</v>
      </c>
      <c r="T165" s="223">
        <v>36.837000000000003</v>
      </c>
      <c r="U165" s="224">
        <f t="shared" si="49"/>
        <v>37.16170930693665</v>
      </c>
      <c r="X165" s="450">
        <v>18.09</v>
      </c>
      <c r="Y165" s="448">
        <f t="shared" si="50"/>
        <v>0.12254875000000001</v>
      </c>
      <c r="Z165" s="448">
        <f t="shared" si="55"/>
        <v>0.1303742244742736</v>
      </c>
      <c r="AA165" s="449">
        <v>8.5</v>
      </c>
      <c r="AB165" s="450">
        <v>15.79</v>
      </c>
      <c r="AC165" s="451">
        <v>1</v>
      </c>
      <c r="AD165" s="294">
        <f t="shared" si="51"/>
        <v>0.77803149999999988</v>
      </c>
      <c r="AE165" s="294">
        <f t="shared" si="52"/>
        <v>1.1771822611656431</v>
      </c>
      <c r="AF165" s="452">
        <f t="shared" si="56"/>
        <v>6.1647809689585151E-2</v>
      </c>
      <c r="AG165" s="502">
        <f t="shared" si="60"/>
        <v>790</v>
      </c>
      <c r="AH165" s="470">
        <f t="shared" si="53"/>
        <v>16.981819091968674</v>
      </c>
      <c r="AI165" s="471">
        <f t="shared" si="54"/>
        <v>15.717429291993705</v>
      </c>
    </row>
    <row r="166" spans="1:35">
      <c r="A166" s="10">
        <v>18.7</v>
      </c>
      <c r="B166" s="11">
        <f t="shared" si="57"/>
        <v>795</v>
      </c>
      <c r="C166" s="442">
        <f t="shared" si="41"/>
        <v>0.12332437500000001</v>
      </c>
      <c r="D166" s="442">
        <f t="shared" si="42"/>
        <v>0.13125131108331112</v>
      </c>
      <c r="E166" s="12">
        <v>9.7349999999999994</v>
      </c>
      <c r="F166" s="13">
        <f t="shared" si="43"/>
        <v>17.422268486603965</v>
      </c>
      <c r="G166" s="195"/>
      <c r="H166" s="10">
        <v>15.628</v>
      </c>
      <c r="I166" s="11">
        <f t="shared" si="58"/>
        <v>795</v>
      </c>
      <c r="J166" s="12">
        <v>1</v>
      </c>
      <c r="K166" s="442">
        <f t="shared" si="44"/>
        <v>0.78295574999999995</v>
      </c>
      <c r="L166" s="442">
        <f t="shared" si="45"/>
        <v>1.187929690712985</v>
      </c>
      <c r="M166" s="442">
        <v>7.0639999999999994E-2</v>
      </c>
      <c r="N166" s="253">
        <f t="shared" si="46"/>
        <v>15.544084646648034</v>
      </c>
      <c r="O166" s="195"/>
      <c r="P166" s="221">
        <v>38.630000000000003</v>
      </c>
      <c r="Q166" s="222">
        <f t="shared" si="59"/>
        <v>795</v>
      </c>
      <c r="R166" s="496">
        <f t="shared" si="47"/>
        <v>3.9332624999999996E-2</v>
      </c>
      <c r="S166" s="496">
        <f t="shared" si="48"/>
        <v>4.0116394833446423E-2</v>
      </c>
      <c r="T166" s="223">
        <v>36.837000000000003</v>
      </c>
      <c r="U166" s="224">
        <f t="shared" si="49"/>
        <v>37.152232363520334</v>
      </c>
      <c r="X166" s="450">
        <v>18.09</v>
      </c>
      <c r="Y166" s="452">
        <f t="shared" si="50"/>
        <v>0.12332437500000001</v>
      </c>
      <c r="Z166" s="452">
        <f t="shared" si="55"/>
        <v>0.13125131108331112</v>
      </c>
      <c r="AA166" s="451">
        <v>8.5</v>
      </c>
      <c r="AB166" s="453">
        <v>15.79</v>
      </c>
      <c r="AC166" s="454">
        <v>1</v>
      </c>
      <c r="AD166" s="455">
        <f t="shared" si="51"/>
        <v>0.78295574999999995</v>
      </c>
      <c r="AE166" s="455">
        <f t="shared" si="52"/>
        <v>1.187929690712985</v>
      </c>
      <c r="AF166" s="456">
        <f t="shared" si="56"/>
        <v>6.1647809689585151E-2</v>
      </c>
      <c r="AG166" s="502">
        <f t="shared" si="60"/>
        <v>795</v>
      </c>
      <c r="AH166" s="470">
        <f t="shared" si="53"/>
        <v>16.974363855791857</v>
      </c>
      <c r="AI166" s="471">
        <f t="shared" si="54"/>
        <v>15.716766736502317</v>
      </c>
    </row>
    <row r="167" spans="1:35">
      <c r="A167" s="10">
        <v>18.7</v>
      </c>
      <c r="B167" s="11">
        <f t="shared" si="57"/>
        <v>800</v>
      </c>
      <c r="C167" s="442">
        <f t="shared" si="41"/>
        <v>0.1241</v>
      </c>
      <c r="D167" s="442">
        <f t="shared" si="42"/>
        <v>0.13212907824654319</v>
      </c>
      <c r="E167" s="12">
        <v>9.7349999999999994</v>
      </c>
      <c r="F167" s="13">
        <f t="shared" si="43"/>
        <v>17.4137234232699</v>
      </c>
      <c r="G167" s="195"/>
      <c r="H167" s="10">
        <v>15.628</v>
      </c>
      <c r="I167" s="11">
        <f t="shared" si="58"/>
        <v>800</v>
      </c>
      <c r="J167" s="12">
        <v>1</v>
      </c>
      <c r="K167" s="442">
        <f t="shared" si="44"/>
        <v>0.78788000000000002</v>
      </c>
      <c r="L167" s="442">
        <f t="shared" si="45"/>
        <v>1.1987301738075362</v>
      </c>
      <c r="M167" s="442">
        <v>7.0639999999999994E-2</v>
      </c>
      <c r="N167" s="253">
        <f t="shared" si="46"/>
        <v>15.543321700522236</v>
      </c>
      <c r="O167" s="195"/>
      <c r="P167" s="221">
        <v>38.630000000000003</v>
      </c>
      <c r="Q167" s="222">
        <f t="shared" si="59"/>
        <v>800</v>
      </c>
      <c r="R167" s="496">
        <f t="shared" si="47"/>
        <v>3.9579999999999997E-2</v>
      </c>
      <c r="S167" s="496">
        <f t="shared" si="48"/>
        <v>4.0373725453887177E-2</v>
      </c>
      <c r="T167" s="223">
        <v>36.837000000000003</v>
      </c>
      <c r="U167" s="224">
        <f t="shared" si="49"/>
        <v>37.142753075455161</v>
      </c>
      <c r="X167" s="450">
        <v>18.09</v>
      </c>
      <c r="Y167" s="456">
        <f t="shared" si="50"/>
        <v>0.1241</v>
      </c>
      <c r="Z167" s="456">
        <f t="shared" si="55"/>
        <v>0.13212907824654319</v>
      </c>
      <c r="AA167" s="454">
        <v>8.5</v>
      </c>
      <c r="AB167" s="447">
        <v>15.79</v>
      </c>
      <c r="AC167" s="449">
        <v>1</v>
      </c>
      <c r="AD167" s="457">
        <f t="shared" si="51"/>
        <v>0.78788000000000002</v>
      </c>
      <c r="AE167" s="457">
        <f t="shared" si="52"/>
        <v>1.1987301738075362</v>
      </c>
      <c r="AF167" s="448">
        <f t="shared" si="56"/>
        <v>6.1647809689585151E-2</v>
      </c>
      <c r="AG167" s="502">
        <f t="shared" si="60"/>
        <v>800</v>
      </c>
      <c r="AH167" s="470">
        <f t="shared" si="53"/>
        <v>16.966902834904381</v>
      </c>
      <c r="AI167" s="471">
        <f t="shared" si="54"/>
        <v>15.71610091037595</v>
      </c>
    </row>
    <row r="168" spans="1:35">
      <c r="A168" s="10">
        <v>18.7</v>
      </c>
      <c r="B168" s="11">
        <f t="shared" si="57"/>
        <v>805</v>
      </c>
      <c r="C168" s="442">
        <f t="shared" si="41"/>
        <v>0.12487562500000003</v>
      </c>
      <c r="D168" s="442">
        <f t="shared" si="42"/>
        <v>0.13300752649202918</v>
      </c>
      <c r="E168" s="12">
        <v>9.7349999999999994</v>
      </c>
      <c r="F168" s="13">
        <f t="shared" si="43"/>
        <v>17.405171729600095</v>
      </c>
      <c r="G168" s="195"/>
      <c r="H168" s="10">
        <v>15.628</v>
      </c>
      <c r="I168" s="11">
        <f t="shared" si="58"/>
        <v>805</v>
      </c>
      <c r="J168" s="12">
        <v>1</v>
      </c>
      <c r="K168" s="442">
        <f t="shared" si="44"/>
        <v>0.79280424999999999</v>
      </c>
      <c r="L168" s="442">
        <f t="shared" si="45"/>
        <v>1.2095839723425108</v>
      </c>
      <c r="M168" s="442">
        <v>7.0639999999999994E-2</v>
      </c>
      <c r="N168" s="253">
        <f t="shared" si="46"/>
        <v>15.542554988193725</v>
      </c>
      <c r="O168" s="195"/>
      <c r="P168" s="221">
        <v>38.630000000000003</v>
      </c>
      <c r="Q168" s="222">
        <f t="shared" si="59"/>
        <v>805</v>
      </c>
      <c r="R168" s="496">
        <f t="shared" si="47"/>
        <v>3.9827374999999991E-2</v>
      </c>
      <c r="S168" s="496">
        <f t="shared" si="48"/>
        <v>4.0631119739364285E-2</v>
      </c>
      <c r="T168" s="223">
        <v>36.837000000000003</v>
      </c>
      <c r="U168" s="224">
        <f t="shared" si="49"/>
        <v>37.133271442161039</v>
      </c>
      <c r="X168" s="450">
        <v>18.09</v>
      </c>
      <c r="Y168" s="448">
        <f t="shared" si="50"/>
        <v>0.12487562500000003</v>
      </c>
      <c r="Z168" s="448">
        <f t="shared" si="55"/>
        <v>0.13300752649202918</v>
      </c>
      <c r="AA168" s="449">
        <v>8.5</v>
      </c>
      <c r="AB168" s="450">
        <v>15.79</v>
      </c>
      <c r="AC168" s="451">
        <v>1</v>
      </c>
      <c r="AD168" s="294">
        <f t="shared" si="51"/>
        <v>0.79280424999999999</v>
      </c>
      <c r="AE168" s="294">
        <f t="shared" si="52"/>
        <v>1.2095839723425108</v>
      </c>
      <c r="AF168" s="452">
        <f t="shared" si="56"/>
        <v>6.1647809689585151E-2</v>
      </c>
      <c r="AG168" s="502">
        <f t="shared" si="60"/>
        <v>805</v>
      </c>
      <c r="AH168" s="470">
        <f t="shared" si="53"/>
        <v>16.959436024817752</v>
      </c>
      <c r="AI168" s="471">
        <f t="shared" si="54"/>
        <v>15.715431797469456</v>
      </c>
    </row>
    <row r="169" spans="1:35">
      <c r="A169" s="10">
        <v>18.7</v>
      </c>
      <c r="B169" s="11">
        <f t="shared" si="57"/>
        <v>810</v>
      </c>
      <c r="C169" s="442">
        <f t="shared" si="41"/>
        <v>0.12565125000000002</v>
      </c>
      <c r="D169" s="442">
        <f t="shared" si="42"/>
        <v>0.1338866563482386</v>
      </c>
      <c r="E169" s="12">
        <v>9.7349999999999994</v>
      </c>
      <c r="F169" s="13">
        <f t="shared" si="43"/>
        <v>17.396613400449898</v>
      </c>
      <c r="G169" s="195"/>
      <c r="H169" s="10">
        <v>15.628</v>
      </c>
      <c r="I169" s="11">
        <f t="shared" si="58"/>
        <v>810</v>
      </c>
      <c r="J169" s="12">
        <v>1</v>
      </c>
      <c r="K169" s="442">
        <f t="shared" si="44"/>
        <v>0.79772849999999995</v>
      </c>
      <c r="L169" s="442">
        <f t="shared" si="45"/>
        <v>1.2204913495039307</v>
      </c>
      <c r="M169" s="442">
        <v>7.0639999999999994E-2</v>
      </c>
      <c r="N169" s="253">
        <f t="shared" si="46"/>
        <v>15.541784491071043</v>
      </c>
      <c r="O169" s="195"/>
      <c r="P169" s="221">
        <v>38.630000000000003</v>
      </c>
      <c r="Q169" s="222">
        <f t="shared" si="59"/>
        <v>810</v>
      </c>
      <c r="R169" s="496">
        <f t="shared" si="47"/>
        <v>4.0074749999999999E-2</v>
      </c>
      <c r="S169" s="496">
        <f t="shared" si="48"/>
        <v>4.0888577705629148E-2</v>
      </c>
      <c r="T169" s="223">
        <v>36.837000000000003</v>
      </c>
      <c r="U169" s="224">
        <f t="shared" si="49"/>
        <v>37.123787463057738</v>
      </c>
      <c r="X169" s="450">
        <v>18.09</v>
      </c>
      <c r="Y169" s="452">
        <f t="shared" si="50"/>
        <v>0.12565125000000002</v>
      </c>
      <c r="Z169" s="452">
        <f t="shared" si="55"/>
        <v>0.1338866563482386</v>
      </c>
      <c r="AA169" s="451">
        <v>8.5</v>
      </c>
      <c r="AB169" s="453">
        <v>15.79</v>
      </c>
      <c r="AC169" s="454">
        <v>1</v>
      </c>
      <c r="AD169" s="455">
        <f t="shared" si="51"/>
        <v>0.79772849999999995</v>
      </c>
      <c r="AE169" s="455">
        <f t="shared" si="52"/>
        <v>1.2204913495039307</v>
      </c>
      <c r="AF169" s="456">
        <f t="shared" si="56"/>
        <v>6.1647809689585151E-2</v>
      </c>
      <c r="AG169" s="502">
        <f t="shared" si="60"/>
        <v>810</v>
      </c>
      <c r="AH169" s="470">
        <f t="shared" si="53"/>
        <v>16.95196342103997</v>
      </c>
      <c r="AI169" s="471">
        <f t="shared" si="54"/>
        <v>15.714759381557997</v>
      </c>
    </row>
    <row r="170" spans="1:35">
      <c r="A170" s="10">
        <v>18.7</v>
      </c>
      <c r="B170" s="11">
        <f t="shared" si="57"/>
        <v>815</v>
      </c>
      <c r="C170" s="442">
        <f t="shared" si="41"/>
        <v>0.12642687500000002</v>
      </c>
      <c r="D170" s="442">
        <f t="shared" si="42"/>
        <v>0.13476646834405082</v>
      </c>
      <c r="E170" s="12">
        <v>9.7349999999999994</v>
      </c>
      <c r="F170" s="13">
        <f t="shared" si="43"/>
        <v>17.388048430670665</v>
      </c>
      <c r="G170" s="195"/>
      <c r="H170" s="10">
        <v>15.628</v>
      </c>
      <c r="I170" s="11">
        <f t="shared" si="58"/>
        <v>815</v>
      </c>
      <c r="J170" s="12">
        <v>1</v>
      </c>
      <c r="K170" s="442">
        <f t="shared" si="44"/>
        <v>0.80265275000000003</v>
      </c>
      <c r="L170" s="442">
        <f t="shared" si="45"/>
        <v>1.2314525697770096</v>
      </c>
      <c r="M170" s="442">
        <v>7.0639999999999994E-2</v>
      </c>
      <c r="N170" s="253">
        <f t="shared" si="46"/>
        <v>15.541010190470953</v>
      </c>
      <c r="O170" s="195"/>
      <c r="P170" s="221">
        <v>38.630000000000003</v>
      </c>
      <c r="Q170" s="222">
        <f t="shared" si="59"/>
        <v>815</v>
      </c>
      <c r="R170" s="496">
        <f t="shared" si="47"/>
        <v>4.0322125E-2</v>
      </c>
      <c r="S170" s="496">
        <f t="shared" si="48"/>
        <v>4.1146099368436495E-2</v>
      </c>
      <c r="T170" s="223">
        <v>36.837000000000003</v>
      </c>
      <c r="U170" s="224">
        <f t="shared" si="49"/>
        <v>37.114301137564908</v>
      </c>
      <c r="X170" s="450">
        <v>18.09</v>
      </c>
      <c r="Y170" s="456">
        <f t="shared" si="50"/>
        <v>0.12642687500000002</v>
      </c>
      <c r="Z170" s="456">
        <f t="shared" si="55"/>
        <v>0.13476646834405082</v>
      </c>
      <c r="AA170" s="454">
        <v>8.5</v>
      </c>
      <c r="AB170" s="447">
        <v>15.79</v>
      </c>
      <c r="AC170" s="449">
        <v>1</v>
      </c>
      <c r="AD170" s="457">
        <f t="shared" si="51"/>
        <v>0.80265275000000003</v>
      </c>
      <c r="AE170" s="457">
        <f t="shared" si="52"/>
        <v>1.2314525697770096</v>
      </c>
      <c r="AF170" s="448">
        <f t="shared" si="56"/>
        <v>6.1647809689585151E-2</v>
      </c>
      <c r="AG170" s="502">
        <f t="shared" si="60"/>
        <v>815</v>
      </c>
      <c r="AH170" s="470">
        <f t="shared" si="53"/>
        <v>16.944485019075568</v>
      </c>
      <c r="AI170" s="471">
        <f t="shared" si="54"/>
        <v>15.714083646336636</v>
      </c>
    </row>
    <row r="171" spans="1:35">
      <c r="A171" s="10">
        <v>18.7</v>
      </c>
      <c r="B171" s="11">
        <f t="shared" si="57"/>
        <v>820</v>
      </c>
      <c r="C171" s="442">
        <f t="shared" si="41"/>
        <v>0.12720250000000002</v>
      </c>
      <c r="D171" s="442">
        <f t="shared" si="42"/>
        <v>0.13564696300875578</v>
      </c>
      <c r="E171" s="12">
        <v>9.7349999999999994</v>
      </c>
      <c r="F171" s="13">
        <f t="shared" si="43"/>
        <v>17.379476815109761</v>
      </c>
      <c r="G171" s="195"/>
      <c r="H171" s="10">
        <v>15.628</v>
      </c>
      <c r="I171" s="11">
        <f t="shared" si="58"/>
        <v>820</v>
      </c>
      <c r="J171" s="12">
        <v>1</v>
      </c>
      <c r="K171" s="442">
        <f t="shared" si="44"/>
        <v>0.80757699999999999</v>
      </c>
      <c r="L171" s="442">
        <f t="shared" si="45"/>
        <v>1.2424678989525622</v>
      </c>
      <c r="M171" s="442">
        <v>7.0639999999999994E-2</v>
      </c>
      <c r="N171" s="253">
        <f t="shared" si="46"/>
        <v>15.540232067617991</v>
      </c>
      <c r="O171" s="195"/>
      <c r="P171" s="221">
        <v>38.630000000000003</v>
      </c>
      <c r="Q171" s="222">
        <f t="shared" si="59"/>
        <v>820</v>
      </c>
      <c r="R171" s="496">
        <f t="shared" si="47"/>
        <v>4.0569500000000001E-2</v>
      </c>
      <c r="S171" s="496">
        <f t="shared" si="48"/>
        <v>4.1403684743545277E-2</v>
      </c>
      <c r="T171" s="223">
        <v>36.837000000000003</v>
      </c>
      <c r="U171" s="224">
        <f t="shared" si="49"/>
        <v>37.104812465102022</v>
      </c>
      <c r="X171" s="450">
        <v>18.09</v>
      </c>
      <c r="Y171" s="448">
        <f t="shared" si="50"/>
        <v>0.12720250000000002</v>
      </c>
      <c r="Z171" s="448">
        <f t="shared" si="55"/>
        <v>0.13564696300875578</v>
      </c>
      <c r="AA171" s="449">
        <v>8.5</v>
      </c>
      <c r="AB171" s="450">
        <v>15.79</v>
      </c>
      <c r="AC171" s="451">
        <v>1</v>
      </c>
      <c r="AD171" s="294">
        <f t="shared" si="51"/>
        <v>0.80757699999999999</v>
      </c>
      <c r="AE171" s="294">
        <f t="shared" si="52"/>
        <v>1.2424678989525622</v>
      </c>
      <c r="AF171" s="452">
        <f t="shared" si="56"/>
        <v>6.1647809689585151E-2</v>
      </c>
      <c r="AG171" s="502">
        <f t="shared" si="60"/>
        <v>820</v>
      </c>
      <c r="AH171" s="470">
        <f t="shared" si="53"/>
        <v>16.937000814425577</v>
      </c>
      <c r="AI171" s="471">
        <f t="shared" si="54"/>
        <v>15.713404575419952</v>
      </c>
    </row>
    <row r="172" spans="1:35">
      <c r="A172" s="10">
        <v>18.7</v>
      </c>
      <c r="B172" s="11">
        <f t="shared" si="57"/>
        <v>825</v>
      </c>
      <c r="C172" s="442">
        <f t="shared" si="41"/>
        <v>0.12797812500000003</v>
      </c>
      <c r="D172" s="442">
        <f t="shared" si="42"/>
        <v>0.13652814087205356</v>
      </c>
      <c r="E172" s="12">
        <v>9.7349999999999994</v>
      </c>
      <c r="F172" s="13">
        <f t="shared" si="43"/>
        <v>17.370898548610558</v>
      </c>
      <c r="G172" s="195"/>
      <c r="H172" s="10">
        <v>15.628</v>
      </c>
      <c r="I172" s="11">
        <f t="shared" si="58"/>
        <v>825</v>
      </c>
      <c r="J172" s="12">
        <v>1</v>
      </c>
      <c r="K172" s="442">
        <f t="shared" si="44"/>
        <v>0.81250124999999995</v>
      </c>
      <c r="L172" s="442">
        <f t="shared" si="45"/>
        <v>1.2535376041334532</v>
      </c>
      <c r="M172" s="442">
        <v>7.0639999999999994E-2</v>
      </c>
      <c r="N172" s="253">
        <f t="shared" si="46"/>
        <v>15.539450103644013</v>
      </c>
      <c r="O172" s="195"/>
      <c r="P172" s="221">
        <v>38.630000000000003</v>
      </c>
      <c r="Q172" s="222">
        <f t="shared" si="59"/>
        <v>825</v>
      </c>
      <c r="R172" s="496">
        <f t="shared" si="47"/>
        <v>4.0816874999999996E-2</v>
      </c>
      <c r="S172" s="496">
        <f t="shared" si="48"/>
        <v>4.1661333846718218E-2</v>
      </c>
      <c r="T172" s="223">
        <v>36.837000000000003</v>
      </c>
      <c r="U172" s="224">
        <f t="shared" si="49"/>
        <v>37.095321445088445</v>
      </c>
      <c r="X172" s="450">
        <v>18.09</v>
      </c>
      <c r="Y172" s="452">
        <f t="shared" si="50"/>
        <v>0.12797812500000003</v>
      </c>
      <c r="Z172" s="452">
        <f t="shared" si="55"/>
        <v>0.13652814087205356</v>
      </c>
      <c r="AA172" s="451">
        <v>8.5</v>
      </c>
      <c r="AB172" s="453">
        <v>15.79</v>
      </c>
      <c r="AC172" s="454">
        <v>1</v>
      </c>
      <c r="AD172" s="455">
        <f t="shared" si="51"/>
        <v>0.81250124999999995</v>
      </c>
      <c r="AE172" s="455">
        <f t="shared" si="52"/>
        <v>1.2535376041334532</v>
      </c>
      <c r="AF172" s="456">
        <f t="shared" si="56"/>
        <v>6.1647809689585151E-2</v>
      </c>
      <c r="AG172" s="502">
        <f t="shared" si="60"/>
        <v>825</v>
      </c>
      <c r="AH172" s="470">
        <f t="shared" si="53"/>
        <v>16.929510802587544</v>
      </c>
      <c r="AI172" s="471">
        <f t="shared" si="54"/>
        <v>15.712722152341641</v>
      </c>
    </row>
    <row r="173" spans="1:35">
      <c r="A173" s="10">
        <v>18.7</v>
      </c>
      <c r="B173" s="11">
        <f t="shared" si="57"/>
        <v>830</v>
      </c>
      <c r="C173" s="442">
        <f t="shared" si="41"/>
        <v>0.12875375</v>
      </c>
      <c r="D173" s="442">
        <f t="shared" si="42"/>
        <v>0.13741000246405588</v>
      </c>
      <c r="E173" s="12">
        <v>9.7349999999999994</v>
      </c>
      <c r="F173" s="13">
        <f t="shared" si="43"/>
        <v>17.362313626012416</v>
      </c>
      <c r="G173" s="195"/>
      <c r="H173" s="10">
        <v>15.628</v>
      </c>
      <c r="I173" s="11">
        <f t="shared" si="58"/>
        <v>830</v>
      </c>
      <c r="J173" s="12">
        <v>1</v>
      </c>
      <c r="K173" s="442">
        <f t="shared" si="44"/>
        <v>0.81742549999999992</v>
      </c>
      <c r="L173" s="442">
        <f t="shared" si="45"/>
        <v>1.2646619537410708</v>
      </c>
      <c r="M173" s="442">
        <v>7.0639999999999994E-2</v>
      </c>
      <c r="N173" s="253">
        <f t="shared" si="46"/>
        <v>15.538664279587731</v>
      </c>
      <c r="O173" s="195"/>
      <c r="P173" s="221">
        <v>38.630000000000003</v>
      </c>
      <c r="Q173" s="222">
        <f t="shared" si="59"/>
        <v>830</v>
      </c>
      <c r="R173" s="496">
        <f t="shared" si="47"/>
        <v>4.1064249999999997E-2</v>
      </c>
      <c r="S173" s="496">
        <f t="shared" si="48"/>
        <v>4.1919046693722262E-2</v>
      </c>
      <c r="T173" s="223">
        <v>36.837000000000003</v>
      </c>
      <c r="U173" s="224">
        <f t="shared" si="49"/>
        <v>37.085828076943358</v>
      </c>
      <c r="X173" s="450">
        <v>18.09</v>
      </c>
      <c r="Y173" s="456">
        <f t="shared" si="50"/>
        <v>0.12875375</v>
      </c>
      <c r="Z173" s="456">
        <f t="shared" si="55"/>
        <v>0.13741000246405588</v>
      </c>
      <c r="AA173" s="454">
        <v>8.5</v>
      </c>
      <c r="AB173" s="447">
        <v>15.79</v>
      </c>
      <c r="AC173" s="449">
        <v>1</v>
      </c>
      <c r="AD173" s="457">
        <f t="shared" si="51"/>
        <v>0.81742549999999992</v>
      </c>
      <c r="AE173" s="457">
        <f t="shared" si="52"/>
        <v>1.2646619537410708</v>
      </c>
      <c r="AF173" s="448">
        <f t="shared" si="56"/>
        <v>6.1647809689585151E-2</v>
      </c>
      <c r="AG173" s="502">
        <f t="shared" si="60"/>
        <v>830</v>
      </c>
      <c r="AH173" s="470">
        <f t="shared" si="53"/>
        <v>16.922014979055525</v>
      </c>
      <c r="AI173" s="471">
        <f t="shared" si="54"/>
        <v>15.71203636055411</v>
      </c>
    </row>
    <row r="174" spans="1:35">
      <c r="A174" s="10">
        <v>18.7</v>
      </c>
      <c r="B174" s="11">
        <f t="shared" si="57"/>
        <v>835</v>
      </c>
      <c r="C174" s="442">
        <f t="shared" si="41"/>
        <v>0.129529375</v>
      </c>
      <c r="D174" s="442">
        <f t="shared" si="42"/>
        <v>0.13829254831528548</v>
      </c>
      <c r="E174" s="12">
        <v>9.7349999999999994</v>
      </c>
      <c r="F174" s="13">
        <f t="shared" si="43"/>
        <v>17.353722042150697</v>
      </c>
      <c r="G174" s="195"/>
      <c r="H174" s="10">
        <v>15.628</v>
      </c>
      <c r="I174" s="11">
        <f t="shared" si="58"/>
        <v>835</v>
      </c>
      <c r="J174" s="12">
        <v>1</v>
      </c>
      <c r="K174" s="442">
        <f t="shared" si="44"/>
        <v>0.82234974999999999</v>
      </c>
      <c r="L174" s="442">
        <f t="shared" si="45"/>
        <v>1.2758412175218381</v>
      </c>
      <c r="M174" s="442">
        <v>7.0639999999999994E-2</v>
      </c>
      <c r="N174" s="253">
        <f t="shared" si="46"/>
        <v>15.537874576394257</v>
      </c>
      <c r="O174" s="195"/>
      <c r="P174" s="221">
        <v>38.630000000000003</v>
      </c>
      <c r="Q174" s="222">
        <f t="shared" si="59"/>
        <v>835</v>
      </c>
      <c r="R174" s="496">
        <f t="shared" si="47"/>
        <v>4.1311624999999998E-2</v>
      </c>
      <c r="S174" s="496">
        <f t="shared" si="48"/>
        <v>4.217682330032746E-2</v>
      </c>
      <c r="T174" s="223">
        <v>36.837000000000003</v>
      </c>
      <c r="U174" s="224">
        <f t="shared" si="49"/>
        <v>37.076332360085843</v>
      </c>
      <c r="X174" s="450">
        <v>18.09</v>
      </c>
      <c r="Y174" s="448">
        <f t="shared" si="50"/>
        <v>0.129529375</v>
      </c>
      <c r="Z174" s="448">
        <f t="shared" si="55"/>
        <v>0.13829254831528548</v>
      </c>
      <c r="AA174" s="449">
        <v>8.5</v>
      </c>
      <c r="AB174" s="450">
        <v>15.79</v>
      </c>
      <c r="AC174" s="451">
        <v>1</v>
      </c>
      <c r="AD174" s="294">
        <f t="shared" si="51"/>
        <v>0.82234974999999999</v>
      </c>
      <c r="AE174" s="294">
        <f t="shared" si="52"/>
        <v>1.2758412175218381</v>
      </c>
      <c r="AF174" s="452">
        <f t="shared" si="56"/>
        <v>6.1647809689585151E-2</v>
      </c>
      <c r="AG174" s="502">
        <f t="shared" si="60"/>
        <v>835</v>
      </c>
      <c r="AH174" s="470">
        <f t="shared" si="53"/>
        <v>16.914513339320074</v>
      </c>
      <c r="AI174" s="471">
        <f t="shared" si="54"/>
        <v>15.711347183428085</v>
      </c>
    </row>
    <row r="175" spans="1:35">
      <c r="A175" s="10">
        <v>18.7</v>
      </c>
      <c r="B175" s="11">
        <f t="shared" si="57"/>
        <v>840</v>
      </c>
      <c r="C175" s="442">
        <f t="shared" si="41"/>
        <v>0.13030500000000003</v>
      </c>
      <c r="D175" s="442">
        <f t="shared" si="42"/>
        <v>0.13917577895667677</v>
      </c>
      <c r="E175" s="12">
        <v>9.7349999999999994</v>
      </c>
      <c r="F175" s="13">
        <f t="shared" si="43"/>
        <v>17.34512379185675</v>
      </c>
      <c r="G175" s="195"/>
      <c r="H175" s="10">
        <v>15.628</v>
      </c>
      <c r="I175" s="11">
        <f t="shared" si="58"/>
        <v>840</v>
      </c>
      <c r="J175" s="12">
        <v>1</v>
      </c>
      <c r="K175" s="442">
        <f t="shared" si="44"/>
        <v>0.82727399999999995</v>
      </c>
      <c r="L175" s="442">
        <f t="shared" si="45"/>
        <v>1.2870756665537524</v>
      </c>
      <c r="M175" s="442">
        <v>7.0639999999999994E-2</v>
      </c>
      <c r="N175" s="253">
        <f t="shared" si="46"/>
        <v>15.537080974914643</v>
      </c>
      <c r="O175" s="195"/>
      <c r="P175" s="221">
        <v>38.630000000000003</v>
      </c>
      <c r="Q175" s="222">
        <f t="shared" si="59"/>
        <v>840</v>
      </c>
      <c r="R175" s="496">
        <f t="shared" si="47"/>
        <v>4.1558999999999992E-2</v>
      </c>
      <c r="S175" s="496">
        <f t="shared" si="48"/>
        <v>4.2434663682308749E-2</v>
      </c>
      <c r="T175" s="223">
        <v>36.837000000000003</v>
      </c>
      <c r="U175" s="224">
        <f t="shared" si="49"/>
        <v>37.066834293934797</v>
      </c>
      <c r="X175" s="450">
        <v>18.09</v>
      </c>
      <c r="Y175" s="452">
        <f t="shared" si="50"/>
        <v>0.13030500000000003</v>
      </c>
      <c r="Z175" s="452">
        <f t="shared" si="55"/>
        <v>0.13917577895667677</v>
      </c>
      <c r="AA175" s="451">
        <v>8.5</v>
      </c>
      <c r="AB175" s="453">
        <v>15.79</v>
      </c>
      <c r="AC175" s="454">
        <v>1</v>
      </c>
      <c r="AD175" s="455">
        <f t="shared" si="51"/>
        <v>0.82727399999999995</v>
      </c>
      <c r="AE175" s="455">
        <f t="shared" si="52"/>
        <v>1.2870756665537524</v>
      </c>
      <c r="AF175" s="456">
        <f t="shared" si="56"/>
        <v>6.1647809689585151E-2</v>
      </c>
      <c r="AG175" s="502">
        <f t="shared" si="60"/>
        <v>840</v>
      </c>
      <c r="AH175" s="470">
        <f t="shared" si="53"/>
        <v>16.907005878868247</v>
      </c>
      <c r="AI175" s="471">
        <f t="shared" si="54"/>
        <v>15.710654604252197</v>
      </c>
    </row>
    <row r="176" spans="1:35">
      <c r="A176" s="10">
        <v>18.7</v>
      </c>
      <c r="B176" s="11">
        <f t="shared" si="57"/>
        <v>845</v>
      </c>
      <c r="C176" s="442">
        <f t="shared" si="41"/>
        <v>0.13108062500000003</v>
      </c>
      <c r="D176" s="442">
        <f t="shared" si="42"/>
        <v>0.14005969491957604</v>
      </c>
      <c r="E176" s="12">
        <v>9.7349999999999994</v>
      </c>
      <c r="F176" s="13">
        <f t="shared" si="43"/>
        <v>17.336518869957928</v>
      </c>
      <c r="G176" s="195"/>
      <c r="H176" s="10">
        <v>15.628</v>
      </c>
      <c r="I176" s="11">
        <f t="shared" si="58"/>
        <v>845</v>
      </c>
      <c r="J176" s="12">
        <v>1</v>
      </c>
      <c r="K176" s="442">
        <f t="shared" si="44"/>
        <v>0.83219824999999992</v>
      </c>
      <c r="L176" s="442">
        <f t="shared" si="45"/>
        <v>1.2983655732529584</v>
      </c>
      <c r="M176" s="442">
        <v>7.0639999999999994E-2</v>
      </c>
      <c r="N176" s="253">
        <f t="shared" si="46"/>
        <v>15.53628345590541</v>
      </c>
      <c r="O176" s="195"/>
      <c r="P176" s="221">
        <v>38.630000000000003</v>
      </c>
      <c r="Q176" s="222">
        <f t="shared" si="59"/>
        <v>845</v>
      </c>
      <c r="R176" s="496">
        <f t="shared" si="47"/>
        <v>4.1806374999999993E-2</v>
      </c>
      <c r="S176" s="496">
        <f t="shared" si="48"/>
        <v>4.2692567855444397E-2</v>
      </c>
      <c r="T176" s="223">
        <v>36.837000000000003</v>
      </c>
      <c r="U176" s="224">
        <f t="shared" si="49"/>
        <v>37.057333877908995</v>
      </c>
      <c r="X176" s="450">
        <v>18.09</v>
      </c>
      <c r="Y176" s="456">
        <f t="shared" si="50"/>
        <v>0.13108062500000003</v>
      </c>
      <c r="Z176" s="456">
        <f t="shared" si="55"/>
        <v>0.14005969491957604</v>
      </c>
      <c r="AA176" s="454">
        <v>8.5</v>
      </c>
      <c r="AB176" s="447">
        <v>15.79</v>
      </c>
      <c r="AC176" s="449">
        <v>1</v>
      </c>
      <c r="AD176" s="457">
        <f t="shared" si="51"/>
        <v>0.83219824999999992</v>
      </c>
      <c r="AE176" s="457">
        <f t="shared" si="52"/>
        <v>1.2983655732529584</v>
      </c>
      <c r="AF176" s="448">
        <f t="shared" si="56"/>
        <v>6.1647809689585151E-2</v>
      </c>
      <c r="AG176" s="502">
        <f t="shared" si="60"/>
        <v>845</v>
      </c>
      <c r="AH176" s="470">
        <f t="shared" si="53"/>
        <v>16.899492593183602</v>
      </c>
      <c r="AI176" s="471">
        <f t="shared" si="54"/>
        <v>15.709958606232592</v>
      </c>
    </row>
    <row r="177" spans="1:35">
      <c r="A177" s="10">
        <v>18.7</v>
      </c>
      <c r="B177" s="11">
        <f t="shared" si="57"/>
        <v>850</v>
      </c>
      <c r="C177" s="442">
        <f t="shared" si="41"/>
        <v>0.13185625000000001</v>
      </c>
      <c r="D177" s="442">
        <f t="shared" si="42"/>
        <v>0.14094429673574238</v>
      </c>
      <c r="E177" s="12">
        <v>9.7349999999999994</v>
      </c>
      <c r="F177" s="13">
        <f t="shared" si="43"/>
        <v>17.327907271277546</v>
      </c>
      <c r="G177" s="195"/>
      <c r="H177" s="10">
        <v>15.628</v>
      </c>
      <c r="I177" s="11">
        <f t="shared" si="58"/>
        <v>850</v>
      </c>
      <c r="J177" s="12">
        <v>1</v>
      </c>
      <c r="K177" s="442">
        <f t="shared" si="44"/>
        <v>0.83712249999999999</v>
      </c>
      <c r="L177" s="442">
        <f t="shared" si="45"/>
        <v>1.3097112113803555</v>
      </c>
      <c r="M177" s="442">
        <v>7.0639999999999994E-2</v>
      </c>
      <c r="N177" s="253">
        <f t="shared" si="46"/>
        <v>15.535482000028091</v>
      </c>
      <c r="O177" s="195"/>
      <c r="P177" s="221">
        <v>38.630000000000003</v>
      </c>
      <c r="Q177" s="222">
        <f t="shared" si="59"/>
        <v>850</v>
      </c>
      <c r="R177" s="496">
        <f t="shared" si="47"/>
        <v>4.2053749999999994E-2</v>
      </c>
      <c r="S177" s="496">
        <f t="shared" si="48"/>
        <v>4.2950535835516668E-2</v>
      </c>
      <c r="T177" s="223">
        <v>36.837000000000003</v>
      </c>
      <c r="U177" s="224">
        <f t="shared" si="49"/>
        <v>37.047831111427072</v>
      </c>
      <c r="X177" s="450">
        <v>18.09</v>
      </c>
      <c r="Y177" s="448">
        <f t="shared" si="50"/>
        <v>0.13185625000000001</v>
      </c>
      <c r="Z177" s="448">
        <f t="shared" si="55"/>
        <v>0.14094429673574238</v>
      </c>
      <c r="AA177" s="449">
        <v>8.5</v>
      </c>
      <c r="AB177" s="450">
        <v>15.79</v>
      </c>
      <c r="AC177" s="451">
        <v>1</v>
      </c>
      <c r="AD177" s="294">
        <f t="shared" si="51"/>
        <v>0.83712249999999999</v>
      </c>
      <c r="AE177" s="294">
        <f t="shared" si="52"/>
        <v>1.3097112113803555</v>
      </c>
      <c r="AF177" s="452">
        <f t="shared" si="56"/>
        <v>6.1647809689585151E-2</v>
      </c>
      <c r="AG177" s="502">
        <f t="shared" si="60"/>
        <v>850</v>
      </c>
      <c r="AH177" s="470">
        <f t="shared" si="53"/>
        <v>16.891973477746191</v>
      </c>
      <c r="AI177" s="471">
        <f t="shared" si="54"/>
        <v>15.709259172492507</v>
      </c>
    </row>
    <row r="178" spans="1:35">
      <c r="A178" s="10">
        <v>18.7</v>
      </c>
      <c r="B178" s="11">
        <f t="shared" si="57"/>
        <v>855</v>
      </c>
      <c r="C178" s="442">
        <f t="shared" si="41"/>
        <v>0.13263187500000001</v>
      </c>
      <c r="D178" s="442">
        <f t="shared" si="42"/>
        <v>0.14182958493734676</v>
      </c>
      <c r="E178" s="12">
        <v>9.7349999999999994</v>
      </c>
      <c r="F178" s="13">
        <f t="shared" si="43"/>
        <v>17.319288990634927</v>
      </c>
      <c r="G178" s="195"/>
      <c r="H178" s="10">
        <v>15.628</v>
      </c>
      <c r="I178" s="11">
        <f t="shared" si="58"/>
        <v>855</v>
      </c>
      <c r="J178" s="12">
        <v>1</v>
      </c>
      <c r="K178" s="442">
        <f t="shared" si="44"/>
        <v>0.84204675000000007</v>
      </c>
      <c r="L178" s="442">
        <f t="shared" si="45"/>
        <v>1.321112856048233</v>
      </c>
      <c r="M178" s="442">
        <v>7.0639999999999994E-2</v>
      </c>
      <c r="N178" s="253">
        <f t="shared" si="46"/>
        <v>15.534676587848754</v>
      </c>
      <c r="O178" s="195"/>
      <c r="P178" s="221">
        <v>38.630000000000003</v>
      </c>
      <c r="Q178" s="222">
        <f t="shared" si="59"/>
        <v>855</v>
      </c>
      <c r="R178" s="496">
        <f t="shared" si="47"/>
        <v>4.2301125000000002E-2</v>
      </c>
      <c r="S178" s="496">
        <f t="shared" si="48"/>
        <v>4.3208567638311823E-2</v>
      </c>
      <c r="T178" s="223">
        <v>36.837000000000003</v>
      </c>
      <c r="U178" s="224">
        <f t="shared" si="49"/>
        <v>37.038325993907513</v>
      </c>
      <c r="X178" s="450">
        <v>18.09</v>
      </c>
      <c r="Y178" s="452">
        <f t="shared" si="50"/>
        <v>0.13263187500000001</v>
      </c>
      <c r="Z178" s="452">
        <f t="shared" si="55"/>
        <v>0.14182958493734676</v>
      </c>
      <c r="AA178" s="451">
        <v>8.5</v>
      </c>
      <c r="AB178" s="453">
        <v>15.79</v>
      </c>
      <c r="AC178" s="454">
        <v>1</v>
      </c>
      <c r="AD178" s="455">
        <f t="shared" si="51"/>
        <v>0.84204675000000007</v>
      </c>
      <c r="AE178" s="455">
        <f t="shared" si="52"/>
        <v>1.321112856048233</v>
      </c>
      <c r="AF178" s="456">
        <f t="shared" si="56"/>
        <v>6.1647809689585151E-2</v>
      </c>
      <c r="AG178" s="502">
        <f t="shared" si="60"/>
        <v>855</v>
      </c>
      <c r="AH178" s="470">
        <f t="shared" si="53"/>
        <v>16.884448528032554</v>
      </c>
      <c r="AI178" s="471">
        <f t="shared" si="54"/>
        <v>15.708556286071873</v>
      </c>
    </row>
    <row r="179" spans="1:35">
      <c r="A179" s="10">
        <v>18.7</v>
      </c>
      <c r="B179" s="11">
        <f t="shared" si="57"/>
        <v>860</v>
      </c>
      <c r="C179" s="442">
        <f t="shared" si="41"/>
        <v>0.13340750000000001</v>
      </c>
      <c r="D179" s="442">
        <f t="shared" si="42"/>
        <v>0.14271556005697339</v>
      </c>
      <c r="E179" s="12">
        <v>9.7349999999999994</v>
      </c>
      <c r="F179" s="13">
        <f t="shared" si="43"/>
        <v>17.310664022845362</v>
      </c>
      <c r="G179" s="195"/>
      <c r="H179" s="10">
        <v>15.628</v>
      </c>
      <c r="I179" s="11">
        <f t="shared" si="58"/>
        <v>860</v>
      </c>
      <c r="J179" s="12">
        <v>1</v>
      </c>
      <c r="K179" s="442">
        <f t="shared" si="44"/>
        <v>0.84697099999999992</v>
      </c>
      <c r="L179" s="442">
        <f t="shared" si="45"/>
        <v>1.3325707837269438</v>
      </c>
      <c r="M179" s="442">
        <v>7.0639999999999994E-2</v>
      </c>
      <c r="N179" s="253">
        <f t="shared" si="46"/>
        <v>15.533867199837529</v>
      </c>
      <c r="O179" s="195"/>
      <c r="P179" s="221">
        <v>38.630000000000003</v>
      </c>
      <c r="Q179" s="222">
        <f t="shared" si="59"/>
        <v>860</v>
      </c>
      <c r="R179" s="496">
        <f t="shared" si="47"/>
        <v>4.2548499999999996E-2</v>
      </c>
      <c r="S179" s="496">
        <f t="shared" si="48"/>
        <v>4.3466663279619899E-2</v>
      </c>
      <c r="T179" s="223">
        <v>36.837000000000003</v>
      </c>
      <c r="U179" s="224">
        <f t="shared" si="49"/>
        <v>37.028818524768646</v>
      </c>
      <c r="X179" s="450">
        <v>18.09</v>
      </c>
      <c r="Y179" s="456">
        <f t="shared" si="50"/>
        <v>0.13340750000000001</v>
      </c>
      <c r="Z179" s="456">
        <f t="shared" si="55"/>
        <v>0.14271556005697339</v>
      </c>
      <c r="AA179" s="454">
        <v>8.5</v>
      </c>
      <c r="AB179" s="447">
        <v>15.79</v>
      </c>
      <c r="AC179" s="449">
        <v>1</v>
      </c>
      <c r="AD179" s="457">
        <f t="shared" si="51"/>
        <v>0.84697099999999992</v>
      </c>
      <c r="AE179" s="457">
        <f t="shared" si="52"/>
        <v>1.3325707837269438</v>
      </c>
      <c r="AF179" s="448">
        <f t="shared" si="56"/>
        <v>6.1647809689585151E-2</v>
      </c>
      <c r="AG179" s="502">
        <f t="shared" si="60"/>
        <v>860</v>
      </c>
      <c r="AH179" s="470">
        <f t="shared" si="53"/>
        <v>16.876917739515726</v>
      </c>
      <c r="AI179" s="471">
        <f t="shared" si="54"/>
        <v>15.707849929926899</v>
      </c>
    </row>
    <row r="180" spans="1:35">
      <c r="A180" s="10">
        <v>18.7</v>
      </c>
      <c r="B180" s="11">
        <f t="shared" si="57"/>
        <v>865</v>
      </c>
      <c r="C180" s="442">
        <f t="shared" si="41"/>
        <v>0.13418312500000001</v>
      </c>
      <c r="D180" s="442">
        <f t="shared" si="42"/>
        <v>0.14360222262761968</v>
      </c>
      <c r="E180" s="12">
        <v>9.7349999999999994</v>
      </c>
      <c r="F180" s="13">
        <f t="shared" si="43"/>
        <v>17.302032362720123</v>
      </c>
      <c r="G180" s="195"/>
      <c r="H180" s="10">
        <v>15.628</v>
      </c>
      <c r="I180" s="11">
        <f t="shared" si="58"/>
        <v>865</v>
      </c>
      <c r="J180" s="12">
        <v>1</v>
      </c>
      <c r="K180" s="442">
        <f t="shared" si="44"/>
        <v>0.85189524999999999</v>
      </c>
      <c r="L180" s="442">
        <f t="shared" si="45"/>
        <v>1.3440852722516077</v>
      </c>
      <c r="M180" s="442">
        <v>7.0639999999999994E-2</v>
      </c>
      <c r="N180" s="253">
        <f t="shared" si="46"/>
        <v>15.533053816368147</v>
      </c>
      <c r="O180" s="195"/>
      <c r="P180" s="221">
        <v>38.630000000000003</v>
      </c>
      <c r="Q180" s="222">
        <f t="shared" si="59"/>
        <v>865</v>
      </c>
      <c r="R180" s="496">
        <f t="shared" si="47"/>
        <v>4.2795874999999997E-2</v>
      </c>
      <c r="S180" s="496">
        <f t="shared" si="48"/>
        <v>4.3724822775234706E-2</v>
      </c>
      <c r="T180" s="223">
        <v>36.837000000000003</v>
      </c>
      <c r="U180" s="224">
        <f t="shared" si="49"/>
        <v>37.019308703428685</v>
      </c>
      <c r="X180" s="450">
        <v>18.09</v>
      </c>
      <c r="Y180" s="448">
        <f t="shared" si="50"/>
        <v>0.13418312500000001</v>
      </c>
      <c r="Z180" s="448">
        <f t="shared" si="55"/>
        <v>0.14360222262761968</v>
      </c>
      <c r="AA180" s="449">
        <v>8.5</v>
      </c>
      <c r="AB180" s="450">
        <v>15.79</v>
      </c>
      <c r="AC180" s="451">
        <v>1</v>
      </c>
      <c r="AD180" s="294">
        <f t="shared" si="51"/>
        <v>0.85189524999999999</v>
      </c>
      <c r="AE180" s="294">
        <f t="shared" si="52"/>
        <v>1.3440852722516077</v>
      </c>
      <c r="AF180" s="452">
        <f t="shared" si="56"/>
        <v>6.1647809689585151E-2</v>
      </c>
      <c r="AG180" s="502">
        <f t="shared" si="60"/>
        <v>865</v>
      </c>
      <c r="AH180" s="470">
        <f t="shared" si="53"/>
        <v>16.869381107665234</v>
      </c>
      <c r="AI180" s="471">
        <f t="shared" si="54"/>
        <v>15.707140086929657</v>
      </c>
    </row>
    <row r="181" spans="1:35">
      <c r="A181" s="10">
        <v>18.7</v>
      </c>
      <c r="B181" s="11">
        <f t="shared" si="57"/>
        <v>870</v>
      </c>
      <c r="C181" s="442">
        <f t="shared" si="41"/>
        <v>0.13495875000000004</v>
      </c>
      <c r="D181" s="442">
        <f t="shared" si="42"/>
        <v>0.14448957318269717</v>
      </c>
      <c r="E181" s="12">
        <v>9.7349999999999994</v>
      </c>
      <c r="F181" s="13">
        <f t="shared" si="43"/>
        <v>17.293394005066443</v>
      </c>
      <c r="G181" s="195"/>
      <c r="H181" s="10">
        <v>15.628</v>
      </c>
      <c r="I181" s="11">
        <f t="shared" si="58"/>
        <v>870</v>
      </c>
      <c r="J181" s="12">
        <v>1</v>
      </c>
      <c r="K181" s="442">
        <f t="shared" si="44"/>
        <v>0.85681949999999996</v>
      </c>
      <c r="L181" s="442">
        <f t="shared" si="45"/>
        <v>1.3556566008288478</v>
      </c>
      <c r="M181" s="442">
        <v>7.0639999999999994E-2</v>
      </c>
      <c r="N181" s="253">
        <f t="shared" si="46"/>
        <v>15.532236417717451</v>
      </c>
      <c r="O181" s="195"/>
      <c r="P181" s="221">
        <v>38.630000000000003</v>
      </c>
      <c r="Q181" s="222">
        <f t="shared" si="59"/>
        <v>870</v>
      </c>
      <c r="R181" s="496">
        <f t="shared" si="47"/>
        <v>4.3043249999999998E-2</v>
      </c>
      <c r="S181" s="496">
        <f t="shared" si="48"/>
        <v>4.3983046140954496E-2</v>
      </c>
      <c r="T181" s="223">
        <v>36.837000000000003</v>
      </c>
      <c r="U181" s="224">
        <f t="shared" si="49"/>
        <v>37.00979652930566</v>
      </c>
      <c r="X181" s="450">
        <v>18.09</v>
      </c>
      <c r="Y181" s="452">
        <f t="shared" si="50"/>
        <v>0.13495875000000004</v>
      </c>
      <c r="Z181" s="452">
        <f t="shared" si="55"/>
        <v>0.14448957318269717</v>
      </c>
      <c r="AA181" s="451">
        <v>8.5</v>
      </c>
      <c r="AB181" s="453">
        <v>15.79</v>
      </c>
      <c r="AC181" s="454">
        <v>1</v>
      </c>
      <c r="AD181" s="455">
        <f t="shared" si="51"/>
        <v>0.85681949999999996</v>
      </c>
      <c r="AE181" s="455">
        <f t="shared" si="52"/>
        <v>1.3556566008288478</v>
      </c>
      <c r="AF181" s="456">
        <f t="shared" si="56"/>
        <v>6.1647809689585151E-2</v>
      </c>
      <c r="AG181" s="502">
        <f t="shared" si="60"/>
        <v>870</v>
      </c>
      <c r="AH181" s="470">
        <f t="shared" si="53"/>
        <v>16.861838627947073</v>
      </c>
      <c r="AI181" s="471">
        <f t="shared" si="54"/>
        <v>15.706426739867672</v>
      </c>
    </row>
    <row r="182" spans="1:35">
      <c r="A182" s="10">
        <v>18.7</v>
      </c>
      <c r="B182" s="11">
        <f t="shared" si="57"/>
        <v>875</v>
      </c>
      <c r="C182" s="442">
        <f t="shared" si="41"/>
        <v>0.13573437500000002</v>
      </c>
      <c r="D182" s="442">
        <f t="shared" si="42"/>
        <v>0.14537761225603019</v>
      </c>
      <c r="E182" s="12">
        <v>9.7349999999999994</v>
      </c>
      <c r="F182" s="13">
        <f t="shared" si="43"/>
        <v>17.284748944687546</v>
      </c>
      <c r="G182" s="195"/>
      <c r="H182" s="10">
        <v>15.628</v>
      </c>
      <c r="I182" s="11">
        <f t="shared" si="58"/>
        <v>875</v>
      </c>
      <c r="J182" s="12">
        <v>1</v>
      </c>
      <c r="K182" s="442">
        <f t="shared" si="44"/>
        <v>0.86174374999999992</v>
      </c>
      <c r="L182" s="442">
        <f t="shared" si="45"/>
        <v>1.3672850500435612</v>
      </c>
      <c r="M182" s="442">
        <v>7.0639999999999994E-2</v>
      </c>
      <c r="N182" s="253">
        <f t="shared" si="46"/>
        <v>15.531414984064924</v>
      </c>
      <c r="O182" s="195"/>
      <c r="P182" s="221">
        <v>38.630000000000003</v>
      </c>
      <c r="Q182" s="222">
        <f t="shared" si="59"/>
        <v>875</v>
      </c>
      <c r="R182" s="496">
        <f t="shared" si="47"/>
        <v>4.3290624999999999E-2</v>
      </c>
      <c r="S182" s="496">
        <f t="shared" si="48"/>
        <v>4.4241333392580851E-2</v>
      </c>
      <c r="T182" s="223">
        <v>36.837000000000003</v>
      </c>
      <c r="U182" s="224">
        <f t="shared" si="49"/>
        <v>37.000282001817503</v>
      </c>
      <c r="X182" s="450">
        <v>18.09</v>
      </c>
      <c r="Y182" s="456">
        <f t="shared" si="50"/>
        <v>0.13573437500000002</v>
      </c>
      <c r="Z182" s="456">
        <f t="shared" si="55"/>
        <v>0.14537761225603019</v>
      </c>
      <c r="AA182" s="454">
        <v>8.5</v>
      </c>
      <c r="AB182" s="447">
        <v>15.79</v>
      </c>
      <c r="AC182" s="449">
        <v>1</v>
      </c>
      <c r="AD182" s="457">
        <f t="shared" si="51"/>
        <v>0.86174374999999992</v>
      </c>
      <c r="AE182" s="457">
        <f t="shared" si="52"/>
        <v>1.3672850500435612</v>
      </c>
      <c r="AF182" s="448">
        <f t="shared" si="56"/>
        <v>6.1647809689585151E-2</v>
      </c>
      <c r="AG182" s="502">
        <f t="shared" si="60"/>
        <v>875</v>
      </c>
      <c r="AH182" s="470">
        <f t="shared" si="53"/>
        <v>16.854290295823745</v>
      </c>
      <c r="AI182" s="471">
        <f t="shared" si="54"/>
        <v>15.705709871443499</v>
      </c>
    </row>
    <row r="183" spans="1:35">
      <c r="A183" s="10">
        <v>18.7</v>
      </c>
      <c r="B183" s="11">
        <f t="shared" si="57"/>
        <v>880</v>
      </c>
      <c r="C183" s="442">
        <f t="shared" si="41"/>
        <v>0.13651000000000002</v>
      </c>
      <c r="D183" s="442">
        <f t="shared" si="42"/>
        <v>0.14626634038185804</v>
      </c>
      <c r="E183" s="12">
        <v>9.7349999999999994</v>
      </c>
      <c r="F183" s="13">
        <f t="shared" si="43"/>
        <v>17.27609717638261</v>
      </c>
      <c r="G183" s="195"/>
      <c r="H183" s="10">
        <v>15.628</v>
      </c>
      <c r="I183" s="11">
        <f t="shared" si="58"/>
        <v>880</v>
      </c>
      <c r="J183" s="12">
        <v>1</v>
      </c>
      <c r="K183" s="442">
        <f t="shared" si="44"/>
        <v>0.86666799999999999</v>
      </c>
      <c r="L183" s="442">
        <f t="shared" si="45"/>
        <v>1.3789709018657224</v>
      </c>
      <c r="M183" s="442">
        <v>7.0639999999999994E-2</v>
      </c>
      <c r="N183" s="253">
        <f t="shared" si="46"/>
        <v>15.530589495492206</v>
      </c>
      <c r="O183" s="195"/>
      <c r="P183" s="221">
        <v>38.630000000000003</v>
      </c>
      <c r="Q183" s="222">
        <f t="shared" si="59"/>
        <v>880</v>
      </c>
      <c r="R183" s="496">
        <f t="shared" si="47"/>
        <v>4.3537999999999993E-2</v>
      </c>
      <c r="S183" s="496">
        <f t="shared" si="48"/>
        <v>4.4499684545919793E-2</v>
      </c>
      <c r="T183" s="223">
        <v>36.837000000000003</v>
      </c>
      <c r="U183" s="224">
        <f t="shared" si="49"/>
        <v>36.990765120381958</v>
      </c>
      <c r="X183" s="450">
        <v>18.09</v>
      </c>
      <c r="Y183" s="448">
        <f t="shared" si="50"/>
        <v>0.13651000000000002</v>
      </c>
      <c r="Z183" s="448">
        <f t="shared" si="55"/>
        <v>0.14626634038185804</v>
      </c>
      <c r="AA183" s="449">
        <v>8.5</v>
      </c>
      <c r="AB183" s="450">
        <v>15.79</v>
      </c>
      <c r="AC183" s="451">
        <v>1</v>
      </c>
      <c r="AD183" s="294">
        <f t="shared" si="51"/>
        <v>0.86666799999999999</v>
      </c>
      <c r="AE183" s="294">
        <f t="shared" si="52"/>
        <v>1.3789709018657224</v>
      </c>
      <c r="AF183" s="452">
        <f t="shared" si="56"/>
        <v>6.1647809689585151E-2</v>
      </c>
      <c r="AG183" s="502">
        <f t="shared" si="60"/>
        <v>880</v>
      </c>
      <c r="AH183" s="470">
        <f t="shared" si="53"/>
        <v>16.846736106754207</v>
      </c>
      <c r="AI183" s="471">
        <f t="shared" si="54"/>
        <v>15.704989464274306</v>
      </c>
    </row>
    <row r="184" spans="1:35">
      <c r="A184" s="10">
        <v>18.7</v>
      </c>
      <c r="B184" s="11">
        <f t="shared" si="57"/>
        <v>885</v>
      </c>
      <c r="C184" s="442">
        <f t="shared" si="41"/>
        <v>0.13728562500000002</v>
      </c>
      <c r="D184" s="442">
        <f t="shared" si="42"/>
        <v>0.14715575809483439</v>
      </c>
      <c r="E184" s="12">
        <v>9.7349999999999994</v>
      </c>
      <c r="F184" s="13">
        <f t="shared" si="43"/>
        <v>17.267438694946787</v>
      </c>
      <c r="G184" s="195"/>
      <c r="H184" s="10">
        <v>15.628</v>
      </c>
      <c r="I184" s="11">
        <f t="shared" si="58"/>
        <v>885</v>
      </c>
      <c r="J184" s="12">
        <v>1</v>
      </c>
      <c r="K184" s="442">
        <f t="shared" si="44"/>
        <v>0.87159224999999996</v>
      </c>
      <c r="L184" s="442">
        <f t="shared" si="45"/>
        <v>1.3907144396572209</v>
      </c>
      <c r="M184" s="442">
        <v>7.0639999999999994E-2</v>
      </c>
      <c r="N184" s="253">
        <f t="shared" si="46"/>
        <v>15.529759931982614</v>
      </c>
      <c r="O184" s="195"/>
      <c r="P184" s="221">
        <v>38.630000000000003</v>
      </c>
      <c r="Q184" s="222">
        <f t="shared" si="59"/>
        <v>885</v>
      </c>
      <c r="R184" s="496">
        <f t="shared" si="47"/>
        <v>4.3785374999999994E-2</v>
      </c>
      <c r="S184" s="496">
        <f t="shared" si="48"/>
        <v>4.4758099616780456E-2</v>
      </c>
      <c r="T184" s="223">
        <v>36.837000000000003</v>
      </c>
      <c r="U184" s="224">
        <f t="shared" si="49"/>
        <v>36.981245884416658</v>
      </c>
      <c r="X184" s="450">
        <v>18.09</v>
      </c>
      <c r="Y184" s="452">
        <f t="shared" si="50"/>
        <v>0.13728562500000002</v>
      </c>
      <c r="Z184" s="452">
        <f t="shared" si="55"/>
        <v>0.14715575809483439</v>
      </c>
      <c r="AA184" s="451">
        <v>8.5</v>
      </c>
      <c r="AB184" s="453">
        <v>15.79</v>
      </c>
      <c r="AC184" s="454">
        <v>1</v>
      </c>
      <c r="AD184" s="455">
        <f t="shared" si="51"/>
        <v>0.87159224999999996</v>
      </c>
      <c r="AE184" s="455">
        <f t="shared" si="52"/>
        <v>1.3907144396572209</v>
      </c>
      <c r="AF184" s="456">
        <f t="shared" si="56"/>
        <v>6.1647809689585151E-2</v>
      </c>
      <c r="AG184" s="502">
        <f t="shared" si="60"/>
        <v>885</v>
      </c>
      <c r="AH184" s="470">
        <f t="shared" si="53"/>
        <v>16.839176056193907</v>
      </c>
      <c r="AI184" s="471">
        <f t="shared" si="54"/>
        <v>15.704265500891452</v>
      </c>
    </row>
    <row r="185" spans="1:35">
      <c r="A185" s="10">
        <v>18.7</v>
      </c>
      <c r="B185" s="11">
        <f t="shared" si="57"/>
        <v>890</v>
      </c>
      <c r="C185" s="442">
        <f t="shared" si="41"/>
        <v>0.13806125000000002</v>
      </c>
      <c r="D185" s="442">
        <f t="shared" si="42"/>
        <v>0.14804586593002789</v>
      </c>
      <c r="E185" s="12">
        <v>9.7349999999999994</v>
      </c>
      <c r="F185" s="13">
        <f t="shared" si="43"/>
        <v>17.258773495171177</v>
      </c>
      <c r="G185" s="195"/>
      <c r="H185" s="10">
        <v>15.628</v>
      </c>
      <c r="I185" s="11">
        <f t="shared" si="58"/>
        <v>890</v>
      </c>
      <c r="J185" s="12">
        <v>1</v>
      </c>
      <c r="K185" s="442">
        <f t="shared" si="44"/>
        <v>0.87651649999999992</v>
      </c>
      <c r="L185" s="442">
        <f t="shared" si="45"/>
        <v>1.4025159481787317</v>
      </c>
      <c r="M185" s="442">
        <v>7.0639999999999994E-2</v>
      </c>
      <c r="N185" s="253">
        <f t="shared" si="46"/>
        <v>15.528926273420655</v>
      </c>
      <c r="O185" s="195"/>
      <c r="P185" s="221">
        <v>38.630000000000003</v>
      </c>
      <c r="Q185" s="222">
        <f t="shared" si="59"/>
        <v>890</v>
      </c>
      <c r="R185" s="496">
        <f t="shared" si="47"/>
        <v>4.4032749999999996E-2</v>
      </c>
      <c r="S185" s="496">
        <f t="shared" si="48"/>
        <v>4.5016578620976855E-2</v>
      </c>
      <c r="T185" s="223">
        <v>36.837000000000003</v>
      </c>
      <c r="U185" s="224">
        <f t="shared" si="49"/>
        <v>36.971724293339079</v>
      </c>
      <c r="X185" s="450">
        <v>18.09</v>
      </c>
      <c r="Y185" s="456">
        <f t="shared" si="50"/>
        <v>0.13806125000000002</v>
      </c>
      <c r="Z185" s="456">
        <f t="shared" si="55"/>
        <v>0.14804586593002789</v>
      </c>
      <c r="AA185" s="454">
        <v>8.5</v>
      </c>
      <c r="AB185" s="447">
        <v>15.79</v>
      </c>
      <c r="AC185" s="449">
        <v>1</v>
      </c>
      <c r="AD185" s="457">
        <f t="shared" si="51"/>
        <v>0.87651649999999992</v>
      </c>
      <c r="AE185" s="457">
        <f t="shared" si="52"/>
        <v>1.4025159481787317</v>
      </c>
      <c r="AF185" s="448">
        <f t="shared" si="56"/>
        <v>6.1647809689585151E-2</v>
      </c>
      <c r="AG185" s="502">
        <f t="shared" si="60"/>
        <v>890</v>
      </c>
      <c r="AH185" s="470">
        <f t="shared" si="53"/>
        <v>16.831610139594762</v>
      </c>
      <c r="AI185" s="471">
        <f t="shared" si="54"/>
        <v>15.703537963740068</v>
      </c>
    </row>
    <row r="186" spans="1:35">
      <c r="A186" s="10">
        <v>18.7</v>
      </c>
      <c r="B186" s="11">
        <f t="shared" si="57"/>
        <v>895</v>
      </c>
      <c r="C186" s="442">
        <f t="shared" si="41"/>
        <v>0.138836875</v>
      </c>
      <c r="D186" s="442">
        <f t="shared" si="42"/>
        <v>0.14893666442292219</v>
      </c>
      <c r="E186" s="12">
        <v>9.7349999999999994</v>
      </c>
      <c r="F186" s="13">
        <f t="shared" si="43"/>
        <v>17.250101571842851</v>
      </c>
      <c r="G186" s="195"/>
      <c r="H186" s="10">
        <v>15.628</v>
      </c>
      <c r="I186" s="11">
        <f t="shared" si="58"/>
        <v>895</v>
      </c>
      <c r="J186" s="12">
        <v>1</v>
      </c>
      <c r="K186" s="442">
        <f t="shared" si="44"/>
        <v>0.88144075</v>
      </c>
      <c r="L186" s="442">
        <f t="shared" si="45"/>
        <v>1.4143757135966224</v>
      </c>
      <c r="M186" s="442">
        <v>7.0639999999999994E-2</v>
      </c>
      <c r="N186" s="253">
        <f t="shared" si="46"/>
        <v>15.528088499591535</v>
      </c>
      <c r="O186" s="195"/>
      <c r="P186" s="221">
        <v>38.630000000000003</v>
      </c>
      <c r="Q186" s="222">
        <f t="shared" si="59"/>
        <v>895</v>
      </c>
      <c r="R186" s="496">
        <f t="shared" si="47"/>
        <v>4.4280124999999997E-2</v>
      </c>
      <c r="S186" s="496">
        <f t="shared" si="48"/>
        <v>4.5275121574326338E-2</v>
      </c>
      <c r="T186" s="223">
        <v>36.837000000000003</v>
      </c>
      <c r="U186" s="224">
        <f t="shared" si="49"/>
        <v>36.96220034656654</v>
      </c>
      <c r="X186" s="450">
        <v>18.09</v>
      </c>
      <c r="Y186" s="448">
        <f t="shared" si="50"/>
        <v>0.138836875</v>
      </c>
      <c r="Z186" s="448">
        <f t="shared" si="55"/>
        <v>0.14893666442292219</v>
      </c>
      <c r="AA186" s="449">
        <v>8.5</v>
      </c>
      <c r="AB186" s="450">
        <v>15.79</v>
      </c>
      <c r="AC186" s="451">
        <v>1</v>
      </c>
      <c r="AD186" s="294">
        <f t="shared" si="51"/>
        <v>0.88144075</v>
      </c>
      <c r="AE186" s="294">
        <f t="shared" si="52"/>
        <v>1.4143757135966224</v>
      </c>
      <c r="AF186" s="452">
        <f t="shared" si="56"/>
        <v>6.1647809689585151E-2</v>
      </c>
      <c r="AG186" s="502">
        <f t="shared" si="60"/>
        <v>895</v>
      </c>
      <c r="AH186" s="470">
        <f t="shared" si="53"/>
        <v>16.824038352405161</v>
      </c>
      <c r="AI186" s="471">
        <f t="shared" si="54"/>
        <v>15.702806835178624</v>
      </c>
    </row>
    <row r="187" spans="1:35">
      <c r="A187" s="10">
        <v>18.7</v>
      </c>
      <c r="B187" s="11">
        <f t="shared" si="57"/>
        <v>900</v>
      </c>
      <c r="C187" s="442">
        <f t="shared" si="41"/>
        <v>0.1396125</v>
      </c>
      <c r="D187" s="442">
        <f t="shared" si="42"/>
        <v>0.14982815410941641</v>
      </c>
      <c r="E187" s="12">
        <v>9.7349999999999994</v>
      </c>
      <c r="F187" s="13">
        <f t="shared" si="43"/>
        <v>17.241422919744831</v>
      </c>
      <c r="G187" s="195"/>
      <c r="H187" s="10">
        <v>15.628</v>
      </c>
      <c r="I187" s="11">
        <f t="shared" si="58"/>
        <v>900</v>
      </c>
      <c r="J187" s="12">
        <v>1</v>
      </c>
      <c r="K187" s="442">
        <f t="shared" si="44"/>
        <v>0.88636499999999996</v>
      </c>
      <c r="L187" s="442">
        <f t="shared" si="45"/>
        <v>1.4262940234898882</v>
      </c>
      <c r="M187" s="442">
        <v>7.0639999999999994E-2</v>
      </c>
      <c r="N187" s="253">
        <f t="shared" si="46"/>
        <v>15.527246590180674</v>
      </c>
      <c r="O187" s="195"/>
      <c r="P187" s="221">
        <v>38.630000000000003</v>
      </c>
      <c r="Q187" s="222">
        <f t="shared" si="59"/>
        <v>900</v>
      </c>
      <c r="R187" s="496">
        <f t="shared" si="47"/>
        <v>4.4527499999999998E-2</v>
      </c>
      <c r="S187" s="496">
        <f t="shared" si="48"/>
        <v>4.5533728492650249E-2</v>
      </c>
      <c r="T187" s="223">
        <v>36.837000000000003</v>
      </c>
      <c r="U187" s="224">
        <f t="shared" si="49"/>
        <v>36.952674043516247</v>
      </c>
      <c r="X187" s="450">
        <v>18.09</v>
      </c>
      <c r="Y187" s="452">
        <f t="shared" si="50"/>
        <v>0.1396125</v>
      </c>
      <c r="Z187" s="452">
        <f t="shared" si="55"/>
        <v>0.14982815410941641</v>
      </c>
      <c r="AA187" s="451">
        <v>8.5</v>
      </c>
      <c r="AB187" s="453">
        <v>15.79</v>
      </c>
      <c r="AC187" s="454">
        <v>1</v>
      </c>
      <c r="AD187" s="455">
        <f t="shared" si="51"/>
        <v>0.88636499999999996</v>
      </c>
      <c r="AE187" s="455">
        <f t="shared" si="52"/>
        <v>1.4262940234898882</v>
      </c>
      <c r="AF187" s="456">
        <f t="shared" si="56"/>
        <v>6.1647809689585151E-2</v>
      </c>
      <c r="AG187" s="502">
        <f t="shared" si="60"/>
        <v>900</v>
      </c>
      <c r="AH187" s="470">
        <f t="shared" si="53"/>
        <v>16.81646069006996</v>
      </c>
      <c r="AI187" s="471">
        <f t="shared" si="54"/>
        <v>15.702072097478501</v>
      </c>
    </row>
    <row r="188" spans="1:35">
      <c r="A188" s="10">
        <v>18.7</v>
      </c>
      <c r="B188" s="11">
        <f t="shared" si="57"/>
        <v>905</v>
      </c>
      <c r="C188" s="442">
        <f t="shared" si="41"/>
        <v>0.14038812500000003</v>
      </c>
      <c r="D188" s="442">
        <f t="shared" si="42"/>
        <v>0.15072033552582553</v>
      </c>
      <c r="E188" s="12">
        <v>9.7349999999999994</v>
      </c>
      <c r="F188" s="13">
        <f t="shared" si="43"/>
        <v>17.232737533656088</v>
      </c>
      <c r="G188" s="195"/>
      <c r="H188" s="10">
        <v>15.628</v>
      </c>
      <c r="I188" s="11">
        <f t="shared" si="58"/>
        <v>905</v>
      </c>
      <c r="J188" s="12">
        <v>1</v>
      </c>
      <c r="K188" s="442">
        <f t="shared" si="44"/>
        <v>0.89128925000000003</v>
      </c>
      <c r="L188" s="442">
        <f t="shared" si="45"/>
        <v>1.4382711668571293</v>
      </c>
      <c r="M188" s="442">
        <v>7.0639999999999994E-2</v>
      </c>
      <c r="N188" s="253">
        <f t="shared" si="46"/>
        <v>15.526400524773212</v>
      </c>
      <c r="O188" s="195"/>
      <c r="P188" s="221">
        <v>38.630000000000003</v>
      </c>
      <c r="Q188" s="222">
        <f t="shared" si="59"/>
        <v>905</v>
      </c>
      <c r="R188" s="496">
        <f t="shared" si="47"/>
        <v>4.4774874999999999E-2</v>
      </c>
      <c r="S188" s="496">
        <f t="shared" si="48"/>
        <v>4.579239939177393E-2</v>
      </c>
      <c r="T188" s="223">
        <v>36.837000000000003</v>
      </c>
      <c r="U188" s="224">
        <f t="shared" si="49"/>
        <v>36.943145383605227</v>
      </c>
      <c r="X188" s="450">
        <v>18.09</v>
      </c>
      <c r="Y188" s="456">
        <f t="shared" si="50"/>
        <v>0.14038812500000003</v>
      </c>
      <c r="Z188" s="456">
        <f t="shared" si="55"/>
        <v>0.15072033552582553</v>
      </c>
      <c r="AA188" s="454">
        <v>8.5</v>
      </c>
      <c r="AB188" s="447">
        <v>15.79</v>
      </c>
      <c r="AC188" s="449">
        <v>1</v>
      </c>
      <c r="AD188" s="457">
        <f t="shared" si="51"/>
        <v>0.89128925000000003</v>
      </c>
      <c r="AE188" s="457">
        <f t="shared" si="52"/>
        <v>1.4382711668571293</v>
      </c>
      <c r="AF188" s="448">
        <f t="shared" si="56"/>
        <v>6.1647809689585151E-2</v>
      </c>
      <c r="AG188" s="502">
        <f t="shared" si="60"/>
        <v>905</v>
      </c>
      <c r="AH188" s="470">
        <f t="shared" si="53"/>
        <v>16.808877148030483</v>
      </c>
      <c r="AI188" s="471">
        <f t="shared" si="54"/>
        <v>15.701333732823572</v>
      </c>
    </row>
    <row r="189" spans="1:35">
      <c r="A189" s="10">
        <v>18.7</v>
      </c>
      <c r="B189" s="11">
        <f t="shared" si="57"/>
        <v>910</v>
      </c>
      <c r="C189" s="442">
        <f t="shared" si="41"/>
        <v>0.14116375000000003</v>
      </c>
      <c r="D189" s="442">
        <f t="shared" si="42"/>
        <v>0.15161320920888066</v>
      </c>
      <c r="E189" s="12">
        <v>9.7349999999999994</v>
      </c>
      <c r="F189" s="13">
        <f t="shared" si="43"/>
        <v>17.224045408351547</v>
      </c>
      <c r="G189" s="195"/>
      <c r="H189" s="10">
        <v>15.628</v>
      </c>
      <c r="I189" s="11">
        <f t="shared" si="58"/>
        <v>910</v>
      </c>
      <c r="J189" s="12">
        <v>1</v>
      </c>
      <c r="K189" s="442">
        <f t="shared" si="44"/>
        <v>0.89621349999999989</v>
      </c>
      <c r="L189" s="442">
        <f t="shared" si="45"/>
        <v>1.4503074341235558</v>
      </c>
      <c r="M189" s="442">
        <v>7.0639999999999994E-2</v>
      </c>
      <c r="N189" s="253">
        <f t="shared" si="46"/>
        <v>15.525550282853512</v>
      </c>
      <c r="O189" s="195"/>
      <c r="P189" s="221">
        <v>38.630000000000003</v>
      </c>
      <c r="Q189" s="222">
        <f t="shared" si="59"/>
        <v>910</v>
      </c>
      <c r="R189" s="496">
        <f t="shared" si="47"/>
        <v>4.502225E-2</v>
      </c>
      <c r="S189" s="496">
        <f t="shared" si="48"/>
        <v>4.6051134287526496E-2</v>
      </c>
      <c r="T189" s="223">
        <v>36.837000000000003</v>
      </c>
      <c r="U189" s="224">
        <f t="shared" si="49"/>
        <v>36.933614366250389</v>
      </c>
      <c r="X189" s="450">
        <v>18.09</v>
      </c>
      <c r="Y189" s="448">
        <f t="shared" si="50"/>
        <v>0.14116375000000003</v>
      </c>
      <c r="Z189" s="448">
        <f t="shared" si="55"/>
        <v>0.15161320920888066</v>
      </c>
      <c r="AA189" s="449">
        <v>8.5</v>
      </c>
      <c r="AB189" s="450">
        <v>15.79</v>
      </c>
      <c r="AC189" s="451">
        <v>1</v>
      </c>
      <c r="AD189" s="294">
        <f t="shared" si="51"/>
        <v>0.89621349999999989</v>
      </c>
      <c r="AE189" s="294">
        <f t="shared" si="52"/>
        <v>1.4503074341235558</v>
      </c>
      <c r="AF189" s="452">
        <f t="shared" si="56"/>
        <v>6.1647809689585151E-2</v>
      </c>
      <c r="AG189" s="502">
        <f t="shared" si="60"/>
        <v>910</v>
      </c>
      <c r="AH189" s="470">
        <f t="shared" si="53"/>
        <v>16.801287721724513</v>
      </c>
      <c r="AI189" s="471">
        <f t="shared" si="54"/>
        <v>15.70059172330976</v>
      </c>
    </row>
    <row r="190" spans="1:35">
      <c r="A190" s="10">
        <v>18.7</v>
      </c>
      <c r="B190" s="11">
        <f t="shared" si="57"/>
        <v>915</v>
      </c>
      <c r="C190" s="442">
        <f t="shared" si="41"/>
        <v>0.14193937500000003</v>
      </c>
      <c r="D190" s="442">
        <f t="shared" si="42"/>
        <v>0.15250677569572946</v>
      </c>
      <c r="E190" s="12">
        <v>9.7349999999999994</v>
      </c>
      <c r="F190" s="13">
        <f t="shared" si="43"/>
        <v>17.215346538602073</v>
      </c>
      <c r="G190" s="195"/>
      <c r="H190" s="10">
        <v>15.628</v>
      </c>
      <c r="I190" s="11">
        <f t="shared" si="58"/>
        <v>915</v>
      </c>
      <c r="J190" s="12">
        <v>1</v>
      </c>
      <c r="K190" s="442">
        <f t="shared" si="44"/>
        <v>0.90113774999999996</v>
      </c>
      <c r="L190" s="442">
        <f t="shared" si="45"/>
        <v>1.4624031171480318</v>
      </c>
      <c r="M190" s="442">
        <v>7.0639999999999994E-2</v>
      </c>
      <c r="N190" s="253">
        <f t="shared" si="46"/>
        <v>15.524695843804663</v>
      </c>
      <c r="O190" s="195"/>
      <c r="P190" s="221">
        <v>38.630000000000003</v>
      </c>
      <c r="Q190" s="222">
        <f t="shared" si="59"/>
        <v>915</v>
      </c>
      <c r="R190" s="496">
        <f t="shared" si="47"/>
        <v>4.5269624999999994E-2</v>
      </c>
      <c r="S190" s="496">
        <f t="shared" si="48"/>
        <v>4.630993319574106E-2</v>
      </c>
      <c r="T190" s="223">
        <v>36.837000000000003</v>
      </c>
      <c r="U190" s="224">
        <f t="shared" si="49"/>
        <v>36.924080990868489</v>
      </c>
      <c r="X190" s="450">
        <v>18.09</v>
      </c>
      <c r="Y190" s="452">
        <f t="shared" si="50"/>
        <v>0.14193937500000003</v>
      </c>
      <c r="Z190" s="452">
        <f t="shared" si="55"/>
        <v>0.15250677569572946</v>
      </c>
      <c r="AA190" s="451">
        <v>8.5</v>
      </c>
      <c r="AB190" s="453">
        <v>15.79</v>
      </c>
      <c r="AC190" s="454">
        <v>1</v>
      </c>
      <c r="AD190" s="455">
        <f t="shared" si="51"/>
        <v>0.90113774999999996</v>
      </c>
      <c r="AE190" s="455">
        <f t="shared" si="52"/>
        <v>1.4624031171480318</v>
      </c>
      <c r="AF190" s="456">
        <f t="shared" si="56"/>
        <v>6.1647809689585151E-2</v>
      </c>
      <c r="AG190" s="502">
        <f t="shared" si="60"/>
        <v>915</v>
      </c>
      <c r="AH190" s="470">
        <f t="shared" si="53"/>
        <v>16.793692406586299</v>
      </c>
      <c r="AI190" s="471">
        <f t="shared" si="54"/>
        <v>15.699846050944601</v>
      </c>
    </row>
    <row r="191" spans="1:35">
      <c r="A191" s="10">
        <v>18.7</v>
      </c>
      <c r="B191" s="11">
        <f t="shared" si="57"/>
        <v>920</v>
      </c>
      <c r="C191" s="442">
        <f t="shared" si="41"/>
        <v>0.14271500000000001</v>
      </c>
      <c r="D191" s="442">
        <f t="shared" si="42"/>
        <v>0.15340103552393614</v>
      </c>
      <c r="E191" s="12">
        <v>9.7349999999999994</v>
      </c>
      <c r="F191" s="13">
        <f t="shared" si="43"/>
        <v>17.206640919174482</v>
      </c>
      <c r="G191" s="195"/>
      <c r="H191" s="10">
        <v>15.628</v>
      </c>
      <c r="I191" s="11">
        <f t="shared" si="58"/>
        <v>920</v>
      </c>
      <c r="J191" s="12">
        <v>1</v>
      </c>
      <c r="K191" s="442">
        <f t="shared" si="44"/>
        <v>0.90606200000000003</v>
      </c>
      <c r="L191" s="442">
        <f t="shared" si="45"/>
        <v>1.4745585092301514</v>
      </c>
      <c r="M191" s="442">
        <v>7.0639999999999994E-2</v>
      </c>
      <c r="N191" s="253">
        <f t="shared" si="46"/>
        <v>15.523837186907983</v>
      </c>
      <c r="O191" s="195"/>
      <c r="P191" s="221">
        <v>38.630000000000003</v>
      </c>
      <c r="Q191" s="222">
        <f t="shared" si="59"/>
        <v>920</v>
      </c>
      <c r="R191" s="496">
        <f t="shared" si="47"/>
        <v>4.5516999999999995E-2</v>
      </c>
      <c r="S191" s="496">
        <f t="shared" si="48"/>
        <v>4.6568796132254731E-2</v>
      </c>
      <c r="T191" s="223">
        <v>36.837000000000003</v>
      </c>
      <c r="U191" s="224">
        <f t="shared" si="49"/>
        <v>36.914545256876139</v>
      </c>
      <c r="X191" s="450">
        <v>18.09</v>
      </c>
      <c r="Y191" s="456">
        <f t="shared" si="50"/>
        <v>0.14271500000000001</v>
      </c>
      <c r="Z191" s="456">
        <f t="shared" si="55"/>
        <v>0.15340103552393614</v>
      </c>
      <c r="AA191" s="454">
        <v>8.5</v>
      </c>
      <c r="AB191" s="447">
        <v>15.79</v>
      </c>
      <c r="AC191" s="449">
        <v>1</v>
      </c>
      <c r="AD191" s="457">
        <f t="shared" si="51"/>
        <v>0.90606200000000003</v>
      </c>
      <c r="AE191" s="457">
        <f t="shared" si="52"/>
        <v>1.4745585092301514</v>
      </c>
      <c r="AF191" s="448">
        <f t="shared" si="56"/>
        <v>6.1647809689585151E-2</v>
      </c>
      <c r="AG191" s="502">
        <f t="shared" si="60"/>
        <v>920</v>
      </c>
      <c r="AH191" s="470">
        <f t="shared" si="53"/>
        <v>16.786091198046542</v>
      </c>
      <c r="AI191" s="471">
        <f t="shared" si="54"/>
        <v>15.699096697646821</v>
      </c>
    </row>
    <row r="192" spans="1:35">
      <c r="A192" s="10">
        <v>18.7</v>
      </c>
      <c r="B192" s="11">
        <f t="shared" si="57"/>
        <v>925</v>
      </c>
      <c r="C192" s="442">
        <f t="shared" si="41"/>
        <v>0.14349062500000001</v>
      </c>
      <c r="D192" s="442">
        <f t="shared" si="42"/>
        <v>0.15429598923148258</v>
      </c>
      <c r="E192" s="12">
        <v>9.7349999999999994</v>
      </c>
      <c r="F192" s="13">
        <f t="shared" si="43"/>
        <v>17.197928544831516</v>
      </c>
      <c r="G192" s="195"/>
      <c r="H192" s="10">
        <v>15.628</v>
      </c>
      <c r="I192" s="11">
        <f t="shared" si="58"/>
        <v>925</v>
      </c>
      <c r="J192" s="12">
        <v>1</v>
      </c>
      <c r="K192" s="442">
        <f t="shared" si="44"/>
        <v>0.91098624999999989</v>
      </c>
      <c r="L192" s="442">
        <f t="shared" si="45"/>
        <v>1.4867739051173507</v>
      </c>
      <c r="M192" s="442">
        <v>7.0639999999999994E-2</v>
      </c>
      <c r="N192" s="253">
        <f t="shared" si="46"/>
        <v>15.522974291342511</v>
      </c>
      <c r="O192" s="195"/>
      <c r="P192" s="221">
        <v>38.630000000000003</v>
      </c>
      <c r="Q192" s="222">
        <f t="shared" si="59"/>
        <v>925</v>
      </c>
      <c r="R192" s="496">
        <f t="shared" si="47"/>
        <v>4.5764374999999996E-2</v>
      </c>
      <c r="S192" s="496">
        <f t="shared" si="48"/>
        <v>4.6827723112908393E-2</v>
      </c>
      <c r="T192" s="223">
        <v>36.837000000000003</v>
      </c>
      <c r="U192" s="224">
        <f t="shared" si="49"/>
        <v>36.905007163689795</v>
      </c>
      <c r="X192" s="450">
        <v>18.09</v>
      </c>
      <c r="Y192" s="448">
        <f t="shared" si="50"/>
        <v>0.14349062500000001</v>
      </c>
      <c r="Z192" s="448">
        <f t="shared" si="55"/>
        <v>0.15429598923148258</v>
      </c>
      <c r="AA192" s="449">
        <v>8.5</v>
      </c>
      <c r="AB192" s="450">
        <v>15.79</v>
      </c>
      <c r="AC192" s="451">
        <v>1</v>
      </c>
      <c r="AD192" s="294">
        <f t="shared" si="51"/>
        <v>0.91098624999999989</v>
      </c>
      <c r="AE192" s="294">
        <f t="shared" si="52"/>
        <v>1.4867739051173507</v>
      </c>
      <c r="AF192" s="452">
        <f t="shared" si="56"/>
        <v>6.1647809689585151E-2</v>
      </c>
      <c r="AG192" s="502">
        <f t="shared" si="60"/>
        <v>925</v>
      </c>
      <c r="AH192" s="470">
        <f t="shared" si="53"/>
        <v>16.778484091532398</v>
      </c>
      <c r="AI192" s="471">
        <f t="shared" si="54"/>
        <v>15.698343645245883</v>
      </c>
    </row>
    <row r="193" spans="1:35">
      <c r="A193" s="10">
        <v>18.7</v>
      </c>
      <c r="B193" s="11">
        <f t="shared" si="57"/>
        <v>930</v>
      </c>
      <c r="C193" s="442">
        <f t="shared" si="41"/>
        <v>0.14426625000000001</v>
      </c>
      <c r="D193" s="442">
        <f t="shared" si="42"/>
        <v>0.15519163735676744</v>
      </c>
      <c r="E193" s="12">
        <v>9.7349999999999994</v>
      </c>
      <c r="F193" s="13">
        <f t="shared" si="43"/>
        <v>17.18920941033187</v>
      </c>
      <c r="G193" s="195"/>
      <c r="H193" s="10">
        <v>15.628</v>
      </c>
      <c r="I193" s="11">
        <f t="shared" si="58"/>
        <v>930</v>
      </c>
      <c r="J193" s="12">
        <v>1</v>
      </c>
      <c r="K193" s="442">
        <f t="shared" si="44"/>
        <v>0.91591049999999996</v>
      </c>
      <c r="L193" s="442">
        <f t="shared" si="45"/>
        <v>1.4990496010120569</v>
      </c>
      <c r="M193" s="442">
        <v>7.0639999999999994E-2</v>
      </c>
      <c r="N193" s="253">
        <f t="shared" si="46"/>
        <v>15.522107136184509</v>
      </c>
      <c r="O193" s="195"/>
      <c r="P193" s="221">
        <v>38.630000000000003</v>
      </c>
      <c r="Q193" s="222">
        <f t="shared" si="59"/>
        <v>930</v>
      </c>
      <c r="R193" s="496">
        <f t="shared" si="47"/>
        <v>4.6011749999999997E-2</v>
      </c>
      <c r="S193" s="496">
        <f t="shared" si="48"/>
        <v>4.7086714153547149E-2</v>
      </c>
      <c r="T193" s="223">
        <v>36.837000000000003</v>
      </c>
      <c r="U193" s="224">
        <f t="shared" si="49"/>
        <v>36.895466710725785</v>
      </c>
      <c r="X193" s="450">
        <v>18.09</v>
      </c>
      <c r="Y193" s="452">
        <f t="shared" si="50"/>
        <v>0.14426625000000001</v>
      </c>
      <c r="Z193" s="452">
        <f t="shared" si="55"/>
        <v>0.15519163735676744</v>
      </c>
      <c r="AA193" s="451">
        <v>8.5</v>
      </c>
      <c r="AB193" s="453">
        <v>15.79</v>
      </c>
      <c r="AC193" s="454">
        <v>1</v>
      </c>
      <c r="AD193" s="455">
        <f t="shared" si="51"/>
        <v>0.91591049999999996</v>
      </c>
      <c r="AE193" s="455">
        <f t="shared" si="52"/>
        <v>1.4990496010120569</v>
      </c>
      <c r="AF193" s="456">
        <f t="shared" si="56"/>
        <v>6.1647809689585151E-2</v>
      </c>
      <c r="AG193" s="502">
        <f t="shared" si="60"/>
        <v>930</v>
      </c>
      <c r="AH193" s="470">
        <f t="shared" si="53"/>
        <v>16.770871082467476</v>
      </c>
      <c r="AI193" s="471">
        <f t="shared" si="54"/>
        <v>15.697586875481559</v>
      </c>
    </row>
    <row r="194" spans="1:35">
      <c r="A194" s="10">
        <v>18.7</v>
      </c>
      <c r="B194" s="11">
        <f t="shared" si="57"/>
        <v>935</v>
      </c>
      <c r="C194" s="442">
        <f t="shared" si="41"/>
        <v>0.14504187500000001</v>
      </c>
      <c r="D194" s="442">
        <f t="shared" si="42"/>
        <v>0.1560879804386075</v>
      </c>
      <c r="E194" s="12">
        <v>9.7349999999999994</v>
      </c>
      <c r="F194" s="13">
        <f t="shared" si="43"/>
        <v>17.180483510430154</v>
      </c>
      <c r="G194" s="195"/>
      <c r="H194" s="10">
        <v>15.628</v>
      </c>
      <c r="I194" s="11">
        <f t="shared" si="58"/>
        <v>935</v>
      </c>
      <c r="J194" s="12">
        <v>1</v>
      </c>
      <c r="K194" s="442">
        <f t="shared" si="44"/>
        <v>0.92083475000000004</v>
      </c>
      <c r="L194" s="442">
        <f t="shared" si="45"/>
        <v>1.5113858945788672</v>
      </c>
      <c r="M194" s="442">
        <v>7.0639999999999994E-2</v>
      </c>
      <c r="N194" s="253">
        <f t="shared" si="46"/>
        <v>15.521235700406949</v>
      </c>
      <c r="O194" s="195"/>
      <c r="P194" s="221">
        <v>38.630000000000003</v>
      </c>
      <c r="Q194" s="222">
        <f t="shared" si="59"/>
        <v>935</v>
      </c>
      <c r="R194" s="496">
        <f t="shared" si="47"/>
        <v>4.6259124999999991E-2</v>
      </c>
      <c r="S194" s="496">
        <f t="shared" si="48"/>
        <v>4.7345769270019433E-2</v>
      </c>
      <c r="T194" s="223">
        <v>36.837000000000003</v>
      </c>
      <c r="U194" s="224">
        <f t="shared" si="49"/>
        <v>36.885923897400296</v>
      </c>
      <c r="X194" s="450">
        <v>18.09</v>
      </c>
      <c r="Y194" s="456">
        <f t="shared" si="50"/>
        <v>0.14504187500000001</v>
      </c>
      <c r="Z194" s="456">
        <f t="shared" si="55"/>
        <v>0.1560879804386075</v>
      </c>
      <c r="AA194" s="454">
        <v>8.5</v>
      </c>
      <c r="AB194" s="447">
        <v>15.79</v>
      </c>
      <c r="AC194" s="449">
        <v>1</v>
      </c>
      <c r="AD194" s="457">
        <f t="shared" si="51"/>
        <v>0.92083475000000004</v>
      </c>
      <c r="AE194" s="457">
        <f t="shared" si="52"/>
        <v>1.5113858945788672</v>
      </c>
      <c r="AF194" s="448">
        <f t="shared" si="56"/>
        <v>6.1647809689585151E-2</v>
      </c>
      <c r="AG194" s="502">
        <f t="shared" si="60"/>
        <v>935</v>
      </c>
      <c r="AH194" s="470">
        <f t="shared" si="53"/>
        <v>16.763252166271837</v>
      </c>
      <c r="AI194" s="471">
        <f t="shared" si="54"/>
        <v>15.696826370003478</v>
      </c>
    </row>
    <row r="195" spans="1:35">
      <c r="A195" s="10">
        <v>18.7</v>
      </c>
      <c r="B195" s="11">
        <f t="shared" si="57"/>
        <v>940</v>
      </c>
      <c r="C195" s="442">
        <f t="shared" si="41"/>
        <v>0.14581750000000002</v>
      </c>
      <c r="D195" s="442">
        <f t="shared" si="42"/>
        <v>0.1569850190162374</v>
      </c>
      <c r="E195" s="12">
        <v>9.7349999999999994</v>
      </c>
      <c r="F195" s="13">
        <f t="shared" si="43"/>
        <v>17.171750839876928</v>
      </c>
      <c r="G195" s="195"/>
      <c r="H195" s="10">
        <v>15.628</v>
      </c>
      <c r="I195" s="11">
        <f t="shared" si="58"/>
        <v>940</v>
      </c>
      <c r="J195" s="12">
        <v>1</v>
      </c>
      <c r="K195" s="442">
        <f t="shared" si="44"/>
        <v>0.92575899999999989</v>
      </c>
      <c r="L195" s="442">
        <f t="shared" si="45"/>
        <v>1.5237830849517682</v>
      </c>
      <c r="M195" s="442">
        <v>7.0639999999999994E-2</v>
      </c>
      <c r="N195" s="253">
        <f t="shared" si="46"/>
        <v>15.520359962879008</v>
      </c>
      <c r="O195" s="195"/>
      <c r="P195" s="221">
        <v>38.630000000000003</v>
      </c>
      <c r="Q195" s="222">
        <f t="shared" si="59"/>
        <v>940</v>
      </c>
      <c r="R195" s="496">
        <f t="shared" si="47"/>
        <v>4.6506499999999992E-2</v>
      </c>
      <c r="S195" s="496">
        <f t="shared" si="48"/>
        <v>4.7604888478178342E-2</v>
      </c>
      <c r="T195" s="223">
        <v>36.837000000000003</v>
      </c>
      <c r="U195" s="224">
        <f t="shared" si="49"/>
        <v>36.876378723129349</v>
      </c>
      <c r="X195" s="450">
        <v>18.09</v>
      </c>
      <c r="Y195" s="448">
        <f t="shared" si="50"/>
        <v>0.14581750000000002</v>
      </c>
      <c r="Z195" s="448">
        <f t="shared" si="55"/>
        <v>0.1569850190162374</v>
      </c>
      <c r="AA195" s="449">
        <v>8.5</v>
      </c>
      <c r="AB195" s="450">
        <v>15.79</v>
      </c>
      <c r="AC195" s="451">
        <v>1</v>
      </c>
      <c r="AD195" s="294">
        <f t="shared" si="51"/>
        <v>0.92575899999999989</v>
      </c>
      <c r="AE195" s="294">
        <f t="shared" si="52"/>
        <v>1.5237830849517682</v>
      </c>
      <c r="AF195" s="452">
        <f t="shared" si="56"/>
        <v>6.1647809689585151E-2</v>
      </c>
      <c r="AG195" s="502">
        <f t="shared" si="60"/>
        <v>940</v>
      </c>
      <c r="AH195" s="470">
        <f t="shared" si="53"/>
        <v>16.755627338361982</v>
      </c>
      <c r="AI195" s="471">
        <f t="shared" si="54"/>
        <v>15.696062110370683</v>
      </c>
    </row>
    <row r="196" spans="1:35">
      <c r="A196" s="10">
        <v>18.7</v>
      </c>
      <c r="B196" s="11">
        <f t="shared" si="57"/>
        <v>945</v>
      </c>
      <c r="C196" s="442">
        <f t="shared" si="41"/>
        <v>0.14659312500000002</v>
      </c>
      <c r="D196" s="442">
        <f t="shared" si="42"/>
        <v>0.15788275362931059</v>
      </c>
      <c r="E196" s="12">
        <v>9.7349999999999994</v>
      </c>
      <c r="F196" s="13">
        <f t="shared" si="43"/>
        <v>17.16301139341866</v>
      </c>
      <c r="G196" s="195"/>
      <c r="H196" s="10">
        <v>15.628</v>
      </c>
      <c r="I196" s="11">
        <f t="shared" si="58"/>
        <v>945</v>
      </c>
      <c r="J196" s="12">
        <v>1</v>
      </c>
      <c r="K196" s="442">
        <f t="shared" si="44"/>
        <v>0.93068324999999996</v>
      </c>
      <c r="L196" s="442">
        <f t="shared" si="45"/>
        <v>1.5362414727413927</v>
      </c>
      <c r="M196" s="442">
        <v>7.0639999999999994E-2</v>
      </c>
      <c r="N196" s="253">
        <f t="shared" si="46"/>
        <v>15.519479902365548</v>
      </c>
      <c r="O196" s="195"/>
      <c r="P196" s="221">
        <v>38.630000000000003</v>
      </c>
      <c r="Q196" s="222">
        <f t="shared" si="59"/>
        <v>945</v>
      </c>
      <c r="R196" s="496">
        <f t="shared" si="47"/>
        <v>4.6753874999999993E-2</v>
      </c>
      <c r="S196" s="496">
        <f t="shared" si="48"/>
        <v>4.7864071793880303E-2</v>
      </c>
      <c r="T196" s="223">
        <v>36.837000000000003</v>
      </c>
      <c r="U196" s="224">
        <f t="shared" si="49"/>
        <v>36.866831187328835</v>
      </c>
      <c r="X196" s="450">
        <v>18.09</v>
      </c>
      <c r="Y196" s="452">
        <f t="shared" si="50"/>
        <v>0.14659312500000002</v>
      </c>
      <c r="Z196" s="452">
        <f t="shared" si="55"/>
        <v>0.15788275362931059</v>
      </c>
      <c r="AA196" s="451">
        <v>8.5</v>
      </c>
      <c r="AB196" s="453">
        <v>15.79</v>
      </c>
      <c r="AC196" s="454">
        <v>1</v>
      </c>
      <c r="AD196" s="455">
        <f t="shared" si="51"/>
        <v>0.93068324999999996</v>
      </c>
      <c r="AE196" s="455">
        <f t="shared" si="52"/>
        <v>1.5362414727413927</v>
      </c>
      <c r="AF196" s="456">
        <f t="shared" si="56"/>
        <v>6.1647809689585151E-2</v>
      </c>
      <c r="AG196" s="502">
        <f t="shared" si="60"/>
        <v>945</v>
      </c>
      <c r="AH196" s="470">
        <f t="shared" si="53"/>
        <v>16.747996594150859</v>
      </c>
      <c r="AI196" s="471">
        <f t="shared" si="54"/>
        <v>15.695294078051189</v>
      </c>
    </row>
    <row r="197" spans="1:35">
      <c r="A197" s="10">
        <v>18.7</v>
      </c>
      <c r="B197" s="11">
        <f t="shared" si="57"/>
        <v>950</v>
      </c>
      <c r="C197" s="442">
        <f t="shared" si="41"/>
        <v>0.14736875000000002</v>
      </c>
      <c r="D197" s="442">
        <f t="shared" si="42"/>
        <v>0.15878118481789882</v>
      </c>
      <c r="E197" s="12">
        <v>9.7349999999999994</v>
      </c>
      <c r="F197" s="13">
        <f t="shared" si="43"/>
        <v>17.154265165797753</v>
      </c>
      <c r="G197" s="195"/>
      <c r="H197" s="10">
        <v>15.628</v>
      </c>
      <c r="I197" s="11">
        <f t="shared" si="58"/>
        <v>950</v>
      </c>
      <c r="J197" s="12">
        <v>1</v>
      </c>
      <c r="K197" s="442">
        <f t="shared" si="44"/>
        <v>0.93560750000000004</v>
      </c>
      <c r="L197" s="442">
        <f t="shared" si="45"/>
        <v>1.5487613600423034</v>
      </c>
      <c r="M197" s="442">
        <v>7.0639999999999994E-2</v>
      </c>
      <c r="N197" s="253">
        <f t="shared" si="46"/>
        <v>15.518595497526611</v>
      </c>
      <c r="O197" s="195"/>
      <c r="P197" s="221">
        <v>38.630000000000003</v>
      </c>
      <c r="Q197" s="222">
        <f t="shared" si="59"/>
        <v>950</v>
      </c>
      <c r="R197" s="496">
        <f t="shared" si="47"/>
        <v>4.7001250000000001E-2</v>
      </c>
      <c r="S197" s="496">
        <f t="shared" si="48"/>
        <v>4.812331923298574E-2</v>
      </c>
      <c r="T197" s="223">
        <v>36.837000000000003</v>
      </c>
      <c r="U197" s="224">
        <f t="shared" si="49"/>
        <v>36.857281289414509</v>
      </c>
      <c r="X197" s="450">
        <v>18.09</v>
      </c>
      <c r="Y197" s="456">
        <f t="shared" si="50"/>
        <v>0.14736875000000002</v>
      </c>
      <c r="Z197" s="456">
        <f t="shared" si="55"/>
        <v>0.15878118481789882</v>
      </c>
      <c r="AA197" s="454">
        <v>8.5</v>
      </c>
      <c r="AB197" s="447">
        <v>15.79</v>
      </c>
      <c r="AC197" s="449">
        <v>1</v>
      </c>
      <c r="AD197" s="457">
        <f t="shared" si="51"/>
        <v>0.93560750000000004</v>
      </c>
      <c r="AE197" s="457">
        <f t="shared" si="52"/>
        <v>1.5487613600423034</v>
      </c>
      <c r="AF197" s="448">
        <f t="shared" si="56"/>
        <v>6.1647809689585151E-2</v>
      </c>
      <c r="AG197" s="502">
        <f t="shared" si="60"/>
        <v>950</v>
      </c>
      <c r="AH197" s="470">
        <f t="shared" si="53"/>
        <v>16.740359929047859</v>
      </c>
      <c r="AI197" s="471">
        <f t="shared" si="54"/>
        <v>15.694522254421528</v>
      </c>
    </row>
    <row r="198" spans="1:35">
      <c r="A198" s="10">
        <v>18.7</v>
      </c>
      <c r="B198" s="11">
        <f t="shared" si="57"/>
        <v>955</v>
      </c>
      <c r="C198" s="442">
        <f t="shared" si="41"/>
        <v>0.14814437500000002</v>
      </c>
      <c r="D198" s="442">
        <f t="shared" si="42"/>
        <v>0.15968031312249287</v>
      </c>
      <c r="E198" s="12">
        <v>9.7349999999999994</v>
      </c>
      <c r="F198" s="13">
        <f t="shared" si="43"/>
        <v>17.145512151752531</v>
      </c>
      <c r="G198" s="195"/>
      <c r="H198" s="10">
        <v>15.628</v>
      </c>
      <c r="I198" s="11">
        <f t="shared" si="58"/>
        <v>955</v>
      </c>
      <c r="J198" s="12">
        <v>1</v>
      </c>
      <c r="K198" s="442">
        <f t="shared" si="44"/>
        <v>0.94053175</v>
      </c>
      <c r="L198" s="442">
        <f t="shared" si="45"/>
        <v>1.5613430504403212</v>
      </c>
      <c r="M198" s="442">
        <v>7.0639999999999994E-2</v>
      </c>
      <c r="N198" s="253">
        <f t="shared" si="46"/>
        <v>15.517706726916895</v>
      </c>
      <c r="O198" s="195"/>
      <c r="P198" s="221">
        <v>38.630000000000003</v>
      </c>
      <c r="Q198" s="222">
        <f t="shared" si="59"/>
        <v>955</v>
      </c>
      <c r="R198" s="496">
        <f t="shared" si="47"/>
        <v>4.7248624999999995E-2</v>
      </c>
      <c r="S198" s="496">
        <f t="shared" si="48"/>
        <v>4.8382630811359517E-2</v>
      </c>
      <c r="T198" s="223">
        <v>36.837000000000003</v>
      </c>
      <c r="U198" s="224">
        <f t="shared" si="49"/>
        <v>36.84772902880195</v>
      </c>
      <c r="X198" s="450">
        <v>18.09</v>
      </c>
      <c r="Y198" s="448">
        <f t="shared" si="50"/>
        <v>0.14814437500000002</v>
      </c>
      <c r="Z198" s="448">
        <f t="shared" si="55"/>
        <v>0.15968031312249287</v>
      </c>
      <c r="AA198" s="449">
        <v>8.5</v>
      </c>
      <c r="AB198" s="450">
        <v>15.79</v>
      </c>
      <c r="AC198" s="451">
        <v>1</v>
      </c>
      <c r="AD198" s="294">
        <f t="shared" si="51"/>
        <v>0.94053175</v>
      </c>
      <c r="AE198" s="294">
        <f t="shared" si="52"/>
        <v>1.5613430504403212</v>
      </c>
      <c r="AF198" s="452">
        <f t="shared" si="56"/>
        <v>6.1647809689585151E-2</v>
      </c>
      <c r="AG198" s="502">
        <f t="shared" si="60"/>
        <v>955</v>
      </c>
      <c r="AH198" s="470">
        <f t="shared" si="53"/>
        <v>16.732717338458812</v>
      </c>
      <c r="AI198" s="471">
        <f t="shared" si="54"/>
        <v>15.693746620766298</v>
      </c>
    </row>
    <row r="199" spans="1:35">
      <c r="A199" s="10">
        <v>18.7</v>
      </c>
      <c r="B199" s="11">
        <f t="shared" si="57"/>
        <v>960</v>
      </c>
      <c r="C199" s="442">
        <f t="shared" ref="C199:C262" si="61">(1.55125*10^-10)*B199*10^6</f>
        <v>0.14892000000000002</v>
      </c>
      <c r="D199" s="442">
        <f t="shared" ref="D199:D262" si="62">(EXP(C199))-1</f>
        <v>0.16058013908400337</v>
      </c>
      <c r="E199" s="12">
        <v>9.7349999999999994</v>
      </c>
      <c r="F199" s="13">
        <f t="shared" ref="F199:F262" si="63">A199-(E199*D199)</f>
        <v>17.136752346017225</v>
      </c>
      <c r="G199" s="195"/>
      <c r="H199" s="10">
        <v>15.628</v>
      </c>
      <c r="I199" s="11">
        <f t="shared" si="58"/>
        <v>960</v>
      </c>
      <c r="J199" s="12">
        <v>1</v>
      </c>
      <c r="K199" s="442">
        <f t="shared" ref="K199:K262" si="64">(0.98485*10^-9)*B199*10^6</f>
        <v>0.94545599999999996</v>
      </c>
      <c r="L199" s="442">
        <f t="shared" ref="L199:L262" si="65">EXP(K199)-1</f>
        <v>1.5739868490198869</v>
      </c>
      <c r="M199" s="442">
        <v>7.0639999999999994E-2</v>
      </c>
      <c r="N199" s="253">
        <f t="shared" ref="N199:N262" si="66">H199-(M199/J199)*L199</f>
        <v>15.516813568985235</v>
      </c>
      <c r="O199" s="195"/>
      <c r="P199" s="221">
        <v>38.630000000000003</v>
      </c>
      <c r="Q199" s="222">
        <f t="shared" si="59"/>
        <v>960</v>
      </c>
      <c r="R199" s="496">
        <f t="shared" ref="R199:R262" si="67">(4.9475*10^-11)*Q199*10^6</f>
        <v>4.7495999999999997E-2</v>
      </c>
      <c r="S199" s="496">
        <f t="shared" ref="S199:S262" si="68">(EXP(R199))-1</f>
        <v>4.8642006544869831E-2</v>
      </c>
      <c r="T199" s="223">
        <v>36.837000000000003</v>
      </c>
      <c r="U199" s="224">
        <f t="shared" ref="U199:U262" si="69">P199-(T199*S199)</f>
        <v>36.838174404906631</v>
      </c>
      <c r="X199" s="450">
        <v>18.09</v>
      </c>
      <c r="Y199" s="452">
        <f t="shared" ref="Y199:Y262" si="70">(1.55125*10^-10)*AG199*10^6</f>
        <v>0.14892000000000002</v>
      </c>
      <c r="Z199" s="452">
        <f t="shared" si="55"/>
        <v>0.16058013908400337</v>
      </c>
      <c r="AA199" s="451">
        <v>8.5</v>
      </c>
      <c r="AB199" s="453">
        <v>15.79</v>
      </c>
      <c r="AC199" s="454">
        <v>1</v>
      </c>
      <c r="AD199" s="455">
        <f t="shared" ref="AD199:AD262" si="71">(0.98485*10^-9)*AG199*10^6</f>
        <v>0.94545599999999996</v>
      </c>
      <c r="AE199" s="455">
        <f t="shared" ref="AE199:AE262" si="72">EXP(AD199)-1</f>
        <v>1.5739868490198869</v>
      </c>
      <c r="AF199" s="456">
        <f t="shared" si="56"/>
        <v>6.1647809689585151E-2</v>
      </c>
      <c r="AG199" s="502">
        <f t="shared" si="60"/>
        <v>960</v>
      </c>
      <c r="AH199" s="470">
        <f t="shared" ref="AH199:AH262" si="73">X199-(AA199*Z199)</f>
        <v>16.725068817785971</v>
      </c>
      <c r="AI199" s="471">
        <f t="shared" ref="AI199:AI262" si="74">AB199-(AF199/AC199)*AE199</f>
        <v>15.692967158277712</v>
      </c>
    </row>
    <row r="200" spans="1:35">
      <c r="A200" s="10">
        <v>18.7</v>
      </c>
      <c r="B200" s="11">
        <f t="shared" si="57"/>
        <v>965</v>
      </c>
      <c r="C200" s="442">
        <f t="shared" si="61"/>
        <v>0.149695625</v>
      </c>
      <c r="D200" s="442">
        <f t="shared" si="62"/>
        <v>0.1614806632437602</v>
      </c>
      <c r="E200" s="12">
        <v>9.7349999999999994</v>
      </c>
      <c r="F200" s="13">
        <f t="shared" si="63"/>
        <v>17.127985743321993</v>
      </c>
      <c r="G200" s="195"/>
      <c r="H200" s="10">
        <v>15.628</v>
      </c>
      <c r="I200" s="11">
        <f t="shared" si="58"/>
        <v>965</v>
      </c>
      <c r="J200" s="12">
        <v>1</v>
      </c>
      <c r="K200" s="442">
        <f t="shared" si="64"/>
        <v>0.95038024999999993</v>
      </c>
      <c r="L200" s="442">
        <f t="shared" si="65"/>
        <v>1.5866930623714577</v>
      </c>
      <c r="M200" s="442">
        <v>7.0639999999999994E-2</v>
      </c>
      <c r="N200" s="253">
        <f t="shared" si="66"/>
        <v>15.51591600207408</v>
      </c>
      <c r="O200" s="195"/>
      <c r="P200" s="221">
        <v>38.630000000000003</v>
      </c>
      <c r="Q200" s="222">
        <f t="shared" si="59"/>
        <v>965</v>
      </c>
      <c r="R200" s="496">
        <f t="shared" si="67"/>
        <v>4.7743374999999998E-2</v>
      </c>
      <c r="S200" s="496">
        <f t="shared" si="68"/>
        <v>4.8901446449389097E-2</v>
      </c>
      <c r="T200" s="223">
        <v>36.837000000000003</v>
      </c>
      <c r="U200" s="224">
        <f t="shared" si="69"/>
        <v>36.828617417143853</v>
      </c>
      <c r="X200" s="450">
        <v>18.09</v>
      </c>
      <c r="Y200" s="456">
        <f t="shared" si="70"/>
        <v>0.149695625</v>
      </c>
      <c r="Z200" s="456">
        <f t="shared" ref="Z200:Z263" si="75">(EXP(Y200))-1</f>
        <v>0.1614806632437602</v>
      </c>
      <c r="AA200" s="454">
        <v>8.5</v>
      </c>
      <c r="AB200" s="447">
        <v>15.79</v>
      </c>
      <c r="AC200" s="449">
        <v>1</v>
      </c>
      <c r="AD200" s="457">
        <f t="shared" si="71"/>
        <v>0.95038024999999993</v>
      </c>
      <c r="AE200" s="457">
        <f t="shared" si="72"/>
        <v>1.5866930623714577</v>
      </c>
      <c r="AF200" s="448">
        <f t="shared" ref="AF200:AF263" si="76">AA200/137.88</f>
        <v>6.1647809689585151E-2</v>
      </c>
      <c r="AG200" s="502">
        <f t="shared" si="60"/>
        <v>965</v>
      </c>
      <c r="AH200" s="470">
        <f t="shared" si="73"/>
        <v>16.717414362428038</v>
      </c>
      <c r="AI200" s="471">
        <f t="shared" si="74"/>
        <v>15.692183848055139</v>
      </c>
    </row>
    <row r="201" spans="1:35">
      <c r="A201" s="10">
        <v>18.7</v>
      </c>
      <c r="B201" s="11">
        <f t="shared" ref="B201:B264" si="77">B200+5</f>
        <v>970</v>
      </c>
      <c r="C201" s="442">
        <f t="shared" si="61"/>
        <v>0.15047125000000003</v>
      </c>
      <c r="D201" s="442">
        <f t="shared" si="62"/>
        <v>0.16238188614351357</v>
      </c>
      <c r="E201" s="12">
        <v>9.7349999999999994</v>
      </c>
      <c r="F201" s="13">
        <f t="shared" si="63"/>
        <v>17.119212338392895</v>
      </c>
      <c r="G201" s="195"/>
      <c r="H201" s="10">
        <v>15.628</v>
      </c>
      <c r="I201" s="11">
        <f t="shared" ref="I201:I264" si="78">I200+5</f>
        <v>970</v>
      </c>
      <c r="J201" s="12">
        <v>1</v>
      </c>
      <c r="K201" s="442">
        <f t="shared" si="64"/>
        <v>0.9553045</v>
      </c>
      <c r="L201" s="442">
        <f t="shared" si="65"/>
        <v>1.5994619985989429</v>
      </c>
      <c r="M201" s="442">
        <v>7.0639999999999994E-2</v>
      </c>
      <c r="N201" s="253">
        <f t="shared" si="66"/>
        <v>15.515014004418971</v>
      </c>
      <c r="O201" s="195"/>
      <c r="P201" s="221">
        <v>38.630000000000003</v>
      </c>
      <c r="Q201" s="222">
        <f t="shared" ref="Q201:Q264" si="79">Q200+5</f>
        <v>970</v>
      </c>
      <c r="R201" s="496">
        <f t="shared" si="67"/>
        <v>4.7990749999999999E-2</v>
      </c>
      <c r="S201" s="496">
        <f t="shared" si="68"/>
        <v>4.9160950540793502E-2</v>
      </c>
      <c r="T201" s="223">
        <v>36.837000000000003</v>
      </c>
      <c r="U201" s="224">
        <f t="shared" si="69"/>
        <v>36.81905806492879</v>
      </c>
      <c r="X201" s="450">
        <v>18.09</v>
      </c>
      <c r="Y201" s="448">
        <f t="shared" si="70"/>
        <v>0.15047125000000003</v>
      </c>
      <c r="Z201" s="448">
        <f t="shared" si="75"/>
        <v>0.16238188614351357</v>
      </c>
      <c r="AA201" s="449">
        <v>8.5</v>
      </c>
      <c r="AB201" s="450">
        <v>15.79</v>
      </c>
      <c r="AC201" s="451">
        <v>1</v>
      </c>
      <c r="AD201" s="294">
        <f t="shared" si="71"/>
        <v>0.9553045</v>
      </c>
      <c r="AE201" s="294">
        <f t="shared" si="72"/>
        <v>1.5994619985989429</v>
      </c>
      <c r="AF201" s="452">
        <f t="shared" si="76"/>
        <v>6.1647809689585151E-2</v>
      </c>
      <c r="AG201" s="502">
        <f t="shared" ref="AG201:AG264" si="80">AG200+5</f>
        <v>970</v>
      </c>
      <c r="AH201" s="470">
        <f t="shared" si="73"/>
        <v>16.709753967780134</v>
      </c>
      <c r="AI201" s="471">
        <f t="shared" si="74"/>
        <v>15.691396671104648</v>
      </c>
    </row>
    <row r="202" spans="1:35">
      <c r="A202" s="10">
        <v>18.7</v>
      </c>
      <c r="B202" s="11">
        <f t="shared" si="77"/>
        <v>975</v>
      </c>
      <c r="C202" s="442">
        <f t="shared" si="61"/>
        <v>0.15124687500000003</v>
      </c>
      <c r="D202" s="442">
        <f t="shared" si="62"/>
        <v>0.16328380832543399</v>
      </c>
      <c r="E202" s="12">
        <v>9.7349999999999994</v>
      </c>
      <c r="F202" s="13">
        <f t="shared" si="63"/>
        <v>17.110432125951899</v>
      </c>
      <c r="G202" s="195"/>
      <c r="H202" s="10">
        <v>15.628</v>
      </c>
      <c r="I202" s="11">
        <f t="shared" si="78"/>
        <v>975</v>
      </c>
      <c r="J202" s="12">
        <v>1</v>
      </c>
      <c r="K202" s="442">
        <f t="shared" si="64"/>
        <v>0.96022875000000008</v>
      </c>
      <c r="L202" s="442">
        <f t="shared" si="65"/>
        <v>1.6122939673271732</v>
      </c>
      <c r="M202" s="442">
        <v>7.0639999999999994E-2</v>
      </c>
      <c r="N202" s="253">
        <f t="shared" si="66"/>
        <v>15.514107554148008</v>
      </c>
      <c r="O202" s="195"/>
      <c r="P202" s="221">
        <v>38.630000000000003</v>
      </c>
      <c r="Q202" s="222">
        <f t="shared" si="79"/>
        <v>975</v>
      </c>
      <c r="R202" s="496">
        <f t="shared" si="67"/>
        <v>4.8238124999999993E-2</v>
      </c>
      <c r="S202" s="496">
        <f t="shared" si="68"/>
        <v>4.9420518834963234E-2</v>
      </c>
      <c r="T202" s="223">
        <v>36.837000000000003</v>
      </c>
      <c r="U202" s="224">
        <f t="shared" si="69"/>
        <v>36.809496347676465</v>
      </c>
      <c r="X202" s="450">
        <v>18.09</v>
      </c>
      <c r="Y202" s="452">
        <f t="shared" si="70"/>
        <v>0.15124687500000003</v>
      </c>
      <c r="Z202" s="452">
        <f t="shared" si="75"/>
        <v>0.16328380832543399</v>
      </c>
      <c r="AA202" s="451">
        <v>8.5</v>
      </c>
      <c r="AB202" s="453">
        <v>15.79</v>
      </c>
      <c r="AC202" s="454">
        <v>1</v>
      </c>
      <c r="AD202" s="455">
        <f t="shared" si="71"/>
        <v>0.96022875000000008</v>
      </c>
      <c r="AE202" s="455">
        <f t="shared" si="72"/>
        <v>1.6122939673271732</v>
      </c>
      <c r="AF202" s="456">
        <f t="shared" si="76"/>
        <v>6.1647809689585151E-2</v>
      </c>
      <c r="AG202" s="502">
        <f t="shared" si="80"/>
        <v>975</v>
      </c>
      <c r="AH202" s="470">
        <f t="shared" si="73"/>
        <v>16.702087629233812</v>
      </c>
      <c r="AI202" s="471">
        <f t="shared" si="74"/>
        <v>15.690605608338547</v>
      </c>
    </row>
    <row r="203" spans="1:35">
      <c r="A203" s="10">
        <v>18.7</v>
      </c>
      <c r="B203" s="11">
        <f t="shared" si="77"/>
        <v>980</v>
      </c>
      <c r="C203" s="442">
        <f t="shared" si="61"/>
        <v>0.15202250000000003</v>
      </c>
      <c r="D203" s="442">
        <f t="shared" si="62"/>
        <v>0.16418643033211233</v>
      </c>
      <c r="E203" s="12">
        <v>9.7349999999999994</v>
      </c>
      <c r="F203" s="13">
        <f t="shared" si="63"/>
        <v>17.101645100716887</v>
      </c>
      <c r="G203" s="195"/>
      <c r="H203" s="10">
        <v>15.628</v>
      </c>
      <c r="I203" s="11">
        <f t="shared" si="78"/>
        <v>980</v>
      </c>
      <c r="J203" s="12">
        <v>1</v>
      </c>
      <c r="K203" s="442">
        <f t="shared" si="64"/>
        <v>0.96515300000000004</v>
      </c>
      <c r="L203" s="442">
        <f t="shared" si="65"/>
        <v>1.6251892797094101</v>
      </c>
      <c r="M203" s="442">
        <v>7.0639999999999994E-2</v>
      </c>
      <c r="N203" s="253">
        <f t="shared" si="66"/>
        <v>15.513196629281328</v>
      </c>
      <c r="O203" s="195"/>
      <c r="P203" s="221">
        <v>38.630000000000003</v>
      </c>
      <c r="Q203" s="222">
        <f t="shared" si="79"/>
        <v>980</v>
      </c>
      <c r="R203" s="496">
        <f t="shared" si="67"/>
        <v>4.8485499999999994E-2</v>
      </c>
      <c r="S203" s="496">
        <f t="shared" si="68"/>
        <v>4.9680151347782475E-2</v>
      </c>
      <c r="T203" s="223">
        <v>36.837000000000003</v>
      </c>
      <c r="U203" s="224">
        <f t="shared" si="69"/>
        <v>36.79993226480174</v>
      </c>
      <c r="X203" s="450">
        <v>18.09</v>
      </c>
      <c r="Y203" s="456">
        <f t="shared" si="70"/>
        <v>0.15202250000000003</v>
      </c>
      <c r="Z203" s="456">
        <f t="shared" si="75"/>
        <v>0.16418643033211233</v>
      </c>
      <c r="AA203" s="454">
        <v>8.5</v>
      </c>
      <c r="AB203" s="447">
        <v>15.79</v>
      </c>
      <c r="AC203" s="449">
        <v>1</v>
      </c>
      <c r="AD203" s="457">
        <f t="shared" si="71"/>
        <v>0.96515300000000004</v>
      </c>
      <c r="AE203" s="457">
        <f t="shared" si="72"/>
        <v>1.6251892797094101</v>
      </c>
      <c r="AF203" s="448">
        <f t="shared" si="76"/>
        <v>6.1647809689585151E-2</v>
      </c>
      <c r="AG203" s="502">
        <f t="shared" si="80"/>
        <v>980</v>
      </c>
      <c r="AH203" s="470">
        <f t="shared" si="73"/>
        <v>16.694415342177045</v>
      </c>
      <c r="AI203" s="471">
        <f t="shared" si="74"/>
        <v>15.689810640574919</v>
      </c>
    </row>
    <row r="204" spans="1:35">
      <c r="A204" s="10">
        <v>18.7</v>
      </c>
      <c r="B204" s="11">
        <f t="shared" si="77"/>
        <v>985</v>
      </c>
      <c r="C204" s="442">
        <f t="shared" si="61"/>
        <v>0.15279812500000001</v>
      </c>
      <c r="D204" s="442">
        <f t="shared" si="62"/>
        <v>0.1650897527065609</v>
      </c>
      <c r="E204" s="12">
        <v>9.7349999999999994</v>
      </c>
      <c r="F204" s="13">
        <f t="shared" si="63"/>
        <v>17.09285125740163</v>
      </c>
      <c r="G204" s="195"/>
      <c r="H204" s="10">
        <v>15.628</v>
      </c>
      <c r="I204" s="11">
        <f t="shared" si="78"/>
        <v>985</v>
      </c>
      <c r="J204" s="12">
        <v>1</v>
      </c>
      <c r="K204" s="442">
        <f t="shared" si="64"/>
        <v>0.97007724999999989</v>
      </c>
      <c r="L204" s="442">
        <f t="shared" si="65"/>
        <v>1.6381482484348893</v>
      </c>
      <c r="M204" s="442">
        <v>7.0639999999999994E-2</v>
      </c>
      <c r="N204" s="253">
        <f t="shared" si="66"/>
        <v>15.51228120773056</v>
      </c>
      <c r="O204" s="195"/>
      <c r="P204" s="221">
        <v>38.630000000000003</v>
      </c>
      <c r="Q204" s="222">
        <f t="shared" si="79"/>
        <v>985</v>
      </c>
      <c r="R204" s="496">
        <f t="shared" si="67"/>
        <v>4.8732874999999995E-2</v>
      </c>
      <c r="S204" s="496">
        <f t="shared" si="68"/>
        <v>4.9939848095139183E-2</v>
      </c>
      <c r="T204" s="223">
        <v>36.837000000000003</v>
      </c>
      <c r="U204" s="224">
        <f t="shared" si="69"/>
        <v>36.790365815719362</v>
      </c>
      <c r="X204" s="450">
        <v>18.09</v>
      </c>
      <c r="Y204" s="448">
        <f t="shared" si="70"/>
        <v>0.15279812500000001</v>
      </c>
      <c r="Z204" s="448">
        <f t="shared" si="75"/>
        <v>0.1650897527065609</v>
      </c>
      <c r="AA204" s="449">
        <v>8.5</v>
      </c>
      <c r="AB204" s="450">
        <v>15.79</v>
      </c>
      <c r="AC204" s="451">
        <v>1</v>
      </c>
      <c r="AD204" s="294">
        <f t="shared" si="71"/>
        <v>0.97007724999999989</v>
      </c>
      <c r="AE204" s="294">
        <f t="shared" si="72"/>
        <v>1.6381482484348893</v>
      </c>
      <c r="AF204" s="452">
        <f t="shared" si="76"/>
        <v>6.1647809689585151E-2</v>
      </c>
      <c r="AG204" s="502">
        <f t="shared" si="80"/>
        <v>985</v>
      </c>
      <c r="AH204" s="470">
        <f t="shared" si="73"/>
        <v>16.686737101994233</v>
      </c>
      <c r="AI204" s="471">
        <f t="shared" si="74"/>
        <v>15.689011748537158</v>
      </c>
    </row>
    <row r="205" spans="1:35">
      <c r="A205" s="10">
        <v>18.7</v>
      </c>
      <c r="B205" s="11">
        <f t="shared" si="77"/>
        <v>990</v>
      </c>
      <c r="C205" s="442">
        <f t="shared" si="61"/>
        <v>0.15357375000000001</v>
      </c>
      <c r="D205" s="442">
        <f t="shared" si="62"/>
        <v>0.16599377599221321</v>
      </c>
      <c r="E205" s="12">
        <v>9.7349999999999994</v>
      </c>
      <c r="F205" s="13">
        <f t="shared" si="63"/>
        <v>17.084050590715805</v>
      </c>
      <c r="G205" s="195"/>
      <c r="H205" s="10">
        <v>15.628</v>
      </c>
      <c r="I205" s="11">
        <f t="shared" si="78"/>
        <v>990</v>
      </c>
      <c r="J205" s="12">
        <v>1</v>
      </c>
      <c r="K205" s="442">
        <f t="shared" si="64"/>
        <v>0.97500149999999997</v>
      </c>
      <c r="L205" s="442">
        <f t="shared" si="65"/>
        <v>1.6511711877364057</v>
      </c>
      <c r="M205" s="442">
        <v>7.0639999999999994E-2</v>
      </c>
      <c r="N205" s="253">
        <f t="shared" si="66"/>
        <v>15.5113612672983</v>
      </c>
      <c r="O205" s="195"/>
      <c r="P205" s="221">
        <v>38.630000000000003</v>
      </c>
      <c r="Q205" s="222">
        <f t="shared" si="79"/>
        <v>990</v>
      </c>
      <c r="R205" s="496">
        <f t="shared" si="67"/>
        <v>4.8980249999999996E-2</v>
      </c>
      <c r="S205" s="496">
        <f t="shared" si="68"/>
        <v>5.0199609092925535E-2</v>
      </c>
      <c r="T205" s="223">
        <v>36.837000000000003</v>
      </c>
      <c r="U205" s="224">
        <f t="shared" si="69"/>
        <v>36.780796999843908</v>
      </c>
      <c r="X205" s="450">
        <v>18.09</v>
      </c>
      <c r="Y205" s="452">
        <f t="shared" si="70"/>
        <v>0.15357375000000001</v>
      </c>
      <c r="Z205" s="452">
        <f t="shared" si="75"/>
        <v>0.16599377599221321</v>
      </c>
      <c r="AA205" s="451">
        <v>8.5</v>
      </c>
      <c r="AB205" s="453">
        <v>15.79</v>
      </c>
      <c r="AC205" s="454">
        <v>1</v>
      </c>
      <c r="AD205" s="455">
        <f t="shared" si="71"/>
        <v>0.97500149999999997</v>
      </c>
      <c r="AE205" s="455">
        <f t="shared" si="72"/>
        <v>1.6511711877364057</v>
      </c>
      <c r="AF205" s="456">
        <f t="shared" si="76"/>
        <v>6.1647809689585151E-2</v>
      </c>
      <c r="AG205" s="502">
        <f t="shared" si="80"/>
        <v>990</v>
      </c>
      <c r="AH205" s="470">
        <f t="shared" si="73"/>
        <v>16.679052904066189</v>
      </c>
      <c r="AI205" s="471">
        <f t="shared" si="74"/>
        <v>15.688208912853499</v>
      </c>
    </row>
    <row r="206" spans="1:35">
      <c r="A206" s="10">
        <v>18.7</v>
      </c>
      <c r="B206" s="11">
        <f t="shared" si="77"/>
        <v>995</v>
      </c>
      <c r="C206" s="442">
        <f t="shared" si="61"/>
        <v>0.15434937500000001</v>
      </c>
      <c r="D206" s="442">
        <f t="shared" si="62"/>
        <v>0.16689850073292423</v>
      </c>
      <c r="E206" s="12">
        <v>9.7349999999999994</v>
      </c>
      <c r="F206" s="13">
        <f t="shared" si="63"/>
        <v>17.075243095364982</v>
      </c>
      <c r="G206" s="195"/>
      <c r="H206" s="10">
        <v>15.628</v>
      </c>
      <c r="I206" s="11">
        <f t="shared" si="78"/>
        <v>995</v>
      </c>
      <c r="J206" s="12">
        <v>1</v>
      </c>
      <c r="K206" s="442">
        <f t="shared" si="64"/>
        <v>0.97992574999999993</v>
      </c>
      <c r="L206" s="442">
        <f t="shared" si="65"/>
        <v>1.664258413397929</v>
      </c>
      <c r="M206" s="442">
        <v>7.0639999999999994E-2</v>
      </c>
      <c r="N206" s="253">
        <f t="shared" si="66"/>
        <v>15.51043678567757</v>
      </c>
      <c r="O206" s="195"/>
      <c r="P206" s="221">
        <v>38.630000000000003</v>
      </c>
      <c r="Q206" s="222">
        <f t="shared" si="79"/>
        <v>995</v>
      </c>
      <c r="R206" s="496">
        <f t="shared" si="67"/>
        <v>4.9227624999999997E-2</v>
      </c>
      <c r="S206" s="496">
        <f t="shared" si="68"/>
        <v>5.0459434357037258E-2</v>
      </c>
      <c r="T206" s="223">
        <v>36.837000000000003</v>
      </c>
      <c r="U206" s="224">
        <f t="shared" si="69"/>
        <v>36.771225816589819</v>
      </c>
      <c r="X206" s="450">
        <v>18.09</v>
      </c>
      <c r="Y206" s="456">
        <f t="shared" si="70"/>
        <v>0.15434937500000001</v>
      </c>
      <c r="Z206" s="456">
        <f t="shared" si="75"/>
        <v>0.16689850073292423</v>
      </c>
      <c r="AA206" s="454">
        <v>8.5</v>
      </c>
      <c r="AB206" s="447">
        <v>15.79</v>
      </c>
      <c r="AC206" s="449">
        <v>1</v>
      </c>
      <c r="AD206" s="457">
        <f t="shared" si="71"/>
        <v>0.97992574999999993</v>
      </c>
      <c r="AE206" s="457">
        <f t="shared" si="72"/>
        <v>1.664258413397929</v>
      </c>
      <c r="AF206" s="448">
        <f t="shared" si="76"/>
        <v>6.1647809689585151E-2</v>
      </c>
      <c r="AG206" s="502">
        <f t="shared" si="80"/>
        <v>995</v>
      </c>
      <c r="AH206" s="470">
        <f t="shared" si="73"/>
        <v>16.671362743770143</v>
      </c>
      <c r="AI206" s="471">
        <f t="shared" si="74"/>
        <v>15.687402114056553</v>
      </c>
    </row>
    <row r="207" spans="1:35" s="200" customFormat="1">
      <c r="A207" s="216">
        <v>18.7</v>
      </c>
      <c r="B207" s="217">
        <f t="shared" si="77"/>
        <v>1000</v>
      </c>
      <c r="C207" s="443">
        <f t="shared" si="61"/>
        <v>0.15512500000000001</v>
      </c>
      <c r="D207" s="443">
        <f t="shared" si="62"/>
        <v>0.16780392747297124</v>
      </c>
      <c r="E207" s="218">
        <v>9.7349999999999994</v>
      </c>
      <c r="F207" s="219">
        <f t="shared" si="63"/>
        <v>17.066428766050624</v>
      </c>
      <c r="G207" s="228" t="s">
        <v>131</v>
      </c>
      <c r="H207" s="216">
        <v>15.628</v>
      </c>
      <c r="I207" s="217">
        <f t="shared" si="78"/>
        <v>1000</v>
      </c>
      <c r="J207" s="218">
        <v>1</v>
      </c>
      <c r="K207" s="443">
        <f t="shared" si="64"/>
        <v>0.98485</v>
      </c>
      <c r="L207" s="443">
        <f t="shared" si="65"/>
        <v>1.6774102427622641</v>
      </c>
      <c r="M207" s="443">
        <v>7.0639999999999994E-2</v>
      </c>
      <c r="N207" s="257">
        <f t="shared" si="66"/>
        <v>15.509507740451273</v>
      </c>
      <c r="O207" s="228" t="s">
        <v>131</v>
      </c>
      <c r="P207" s="216">
        <v>38.630000000000003</v>
      </c>
      <c r="Q207" s="217">
        <f t="shared" si="79"/>
        <v>1000</v>
      </c>
      <c r="R207" s="443">
        <f t="shared" si="67"/>
        <v>4.9474999999999998E-2</v>
      </c>
      <c r="S207" s="443">
        <f t="shared" si="68"/>
        <v>5.0719323903374303E-2</v>
      </c>
      <c r="T207" s="218">
        <v>36.837000000000003</v>
      </c>
      <c r="U207" s="219">
        <f t="shared" si="69"/>
        <v>36.761652265371403</v>
      </c>
      <c r="X207" s="482">
        <v>18.09</v>
      </c>
      <c r="Y207" s="483">
        <f t="shared" si="70"/>
        <v>0.15512500000000001</v>
      </c>
      <c r="Z207" s="483">
        <f t="shared" si="75"/>
        <v>0.16780392747297124</v>
      </c>
      <c r="AA207" s="484">
        <v>8.5</v>
      </c>
      <c r="AB207" s="482">
        <v>15.79</v>
      </c>
      <c r="AC207" s="484">
        <v>1</v>
      </c>
      <c r="AD207" s="485">
        <f t="shared" si="71"/>
        <v>0.98485</v>
      </c>
      <c r="AE207" s="485">
        <f t="shared" si="72"/>
        <v>1.6774102427622641</v>
      </c>
      <c r="AF207" s="483">
        <f t="shared" si="76"/>
        <v>6.1647809689585151E-2</v>
      </c>
      <c r="AG207" s="486">
        <f t="shared" si="80"/>
        <v>1000</v>
      </c>
      <c r="AH207" s="487">
        <f t="shared" si="73"/>
        <v>16.663666616479745</v>
      </c>
      <c r="AI207" s="488">
        <f t="shared" si="74"/>
        <v>15.686591332582831</v>
      </c>
    </row>
    <row r="208" spans="1:35">
      <c r="A208" s="10">
        <v>18.7</v>
      </c>
      <c r="B208" s="11">
        <f t="shared" si="77"/>
        <v>1005</v>
      </c>
      <c r="C208" s="442">
        <f t="shared" si="61"/>
        <v>0.15590062500000004</v>
      </c>
      <c r="D208" s="442">
        <f t="shared" si="62"/>
        <v>0.16871005675705364</v>
      </c>
      <c r="E208" s="12">
        <v>9.7349999999999994</v>
      </c>
      <c r="F208" s="13">
        <f t="shared" si="63"/>
        <v>17.057607597470081</v>
      </c>
      <c r="G208" s="195"/>
      <c r="H208" s="10">
        <v>15.628</v>
      </c>
      <c r="I208" s="11">
        <f t="shared" si="78"/>
        <v>1005</v>
      </c>
      <c r="J208" s="12">
        <v>1</v>
      </c>
      <c r="K208" s="442">
        <f t="shared" si="64"/>
        <v>0.98977424999999997</v>
      </c>
      <c r="L208" s="442">
        <f t="shared" si="65"/>
        <v>1.6906269947387447</v>
      </c>
      <c r="M208" s="442">
        <v>7.0639999999999994E-2</v>
      </c>
      <c r="N208" s="253">
        <f t="shared" si="66"/>
        <v>15.508574109091656</v>
      </c>
      <c r="O208" s="195"/>
      <c r="P208" s="221">
        <v>38.630000000000003</v>
      </c>
      <c r="Q208" s="222">
        <f t="shared" si="79"/>
        <v>1005</v>
      </c>
      <c r="R208" s="496">
        <f t="shared" si="67"/>
        <v>4.9722374999999999E-2</v>
      </c>
      <c r="S208" s="496">
        <f t="shared" si="68"/>
        <v>5.097927774784039E-2</v>
      </c>
      <c r="T208" s="223">
        <v>36.837000000000003</v>
      </c>
      <c r="U208" s="224">
        <f t="shared" si="69"/>
        <v>36.752076345602809</v>
      </c>
      <c r="X208" s="450">
        <v>18.09</v>
      </c>
      <c r="Y208" s="458">
        <f t="shared" si="70"/>
        <v>0.15590062500000004</v>
      </c>
      <c r="Z208" s="458">
        <f t="shared" si="75"/>
        <v>0.16871005675705364</v>
      </c>
      <c r="AA208" s="459">
        <v>8.5</v>
      </c>
      <c r="AB208" s="450">
        <v>15.79</v>
      </c>
      <c r="AC208" s="451">
        <v>1</v>
      </c>
      <c r="AD208" s="294">
        <f t="shared" si="71"/>
        <v>0.98977424999999997</v>
      </c>
      <c r="AE208" s="294">
        <f t="shared" si="72"/>
        <v>1.6906269947387447</v>
      </c>
      <c r="AF208" s="452">
        <f t="shared" si="76"/>
        <v>6.1647809689585151E-2</v>
      </c>
      <c r="AG208" s="502">
        <f t="shared" si="80"/>
        <v>1005</v>
      </c>
      <c r="AH208" s="470">
        <f t="shared" si="73"/>
        <v>16.655964517565042</v>
      </c>
      <c r="AI208" s="471">
        <f t="shared" si="74"/>
        <v>15.685776548772269</v>
      </c>
    </row>
    <row r="209" spans="1:35">
      <c r="A209" s="10">
        <v>18.7</v>
      </c>
      <c r="B209" s="11">
        <f t="shared" si="77"/>
        <v>1010</v>
      </c>
      <c r="C209" s="442">
        <f t="shared" si="61"/>
        <v>0.15667625000000002</v>
      </c>
      <c r="D209" s="442">
        <f t="shared" si="62"/>
        <v>0.16961688913029338</v>
      </c>
      <c r="E209" s="12">
        <v>9.7349999999999994</v>
      </c>
      <c r="F209" s="13">
        <f t="shared" si="63"/>
        <v>17.048779584316595</v>
      </c>
      <c r="G209" s="195"/>
      <c r="H209" s="10">
        <v>15.628</v>
      </c>
      <c r="I209" s="11">
        <f t="shared" si="78"/>
        <v>1010</v>
      </c>
      <c r="J209" s="12">
        <v>1</v>
      </c>
      <c r="K209" s="442">
        <f t="shared" si="64"/>
        <v>0.99469850000000004</v>
      </c>
      <c r="L209" s="442">
        <f t="shared" si="65"/>
        <v>1.7039089898109667</v>
      </c>
      <c r="M209" s="442">
        <v>7.0639999999999994E-2</v>
      </c>
      <c r="N209" s="253">
        <f t="shared" si="66"/>
        <v>15.507635868959753</v>
      </c>
      <c r="O209" s="195"/>
      <c r="P209" s="221">
        <v>38.630000000000003</v>
      </c>
      <c r="Q209" s="222">
        <f t="shared" si="79"/>
        <v>1010</v>
      </c>
      <c r="R209" s="496">
        <f t="shared" si="67"/>
        <v>4.9969749999999993E-2</v>
      </c>
      <c r="S209" s="496">
        <f t="shared" si="68"/>
        <v>5.1239295906343241E-2</v>
      </c>
      <c r="T209" s="223">
        <v>36.837000000000003</v>
      </c>
      <c r="U209" s="224">
        <f t="shared" si="69"/>
        <v>36.742498056698039</v>
      </c>
      <c r="X209" s="450">
        <v>18.09</v>
      </c>
      <c r="Y209" s="452">
        <f t="shared" si="70"/>
        <v>0.15667625000000002</v>
      </c>
      <c r="Z209" s="452">
        <f t="shared" si="75"/>
        <v>0.16961688913029338</v>
      </c>
      <c r="AA209" s="451">
        <v>8.5</v>
      </c>
      <c r="AB209" s="453">
        <v>15.79</v>
      </c>
      <c r="AC209" s="454">
        <v>1</v>
      </c>
      <c r="AD209" s="455">
        <f t="shared" si="71"/>
        <v>0.99469850000000004</v>
      </c>
      <c r="AE209" s="455">
        <f t="shared" si="72"/>
        <v>1.7039089898109667</v>
      </c>
      <c r="AF209" s="456">
        <f t="shared" si="76"/>
        <v>6.1647809689585151E-2</v>
      </c>
      <c r="AG209" s="502">
        <f t="shared" si="80"/>
        <v>1010</v>
      </c>
      <c r="AH209" s="470">
        <f t="shared" si="73"/>
        <v>16.648256442392505</v>
      </c>
      <c r="AI209" s="471">
        <f t="shared" si="74"/>
        <v>15.684957742867759</v>
      </c>
    </row>
    <row r="210" spans="1:35">
      <c r="A210" s="10">
        <v>18.7</v>
      </c>
      <c r="B210" s="11">
        <f t="shared" si="77"/>
        <v>1015</v>
      </c>
      <c r="C210" s="442">
        <f t="shared" si="61"/>
        <v>0.15745187500000002</v>
      </c>
      <c r="D210" s="442">
        <f t="shared" si="62"/>
        <v>0.17052442513823585</v>
      </c>
      <c r="E210" s="12">
        <v>9.7349999999999994</v>
      </c>
      <c r="F210" s="13">
        <f t="shared" si="63"/>
        <v>17.039944721279273</v>
      </c>
      <c r="G210" s="195"/>
      <c r="H210" s="10">
        <v>15.628</v>
      </c>
      <c r="I210" s="11">
        <f t="shared" si="78"/>
        <v>1015</v>
      </c>
      <c r="J210" s="12">
        <v>1</v>
      </c>
      <c r="K210" s="442">
        <f t="shared" si="64"/>
        <v>0.99962274999999989</v>
      </c>
      <c r="L210" s="442">
        <f t="shared" si="65"/>
        <v>1.7172565500445591</v>
      </c>
      <c r="M210" s="442">
        <v>7.0639999999999994E-2</v>
      </c>
      <c r="N210" s="253">
        <f t="shared" si="66"/>
        <v>15.506692997304853</v>
      </c>
      <c r="O210" s="195"/>
      <c r="P210" s="221">
        <v>38.630000000000003</v>
      </c>
      <c r="Q210" s="222">
        <f t="shared" si="79"/>
        <v>1015</v>
      </c>
      <c r="R210" s="496">
        <f t="shared" si="67"/>
        <v>5.0217124999999994E-2</v>
      </c>
      <c r="S210" s="496">
        <f t="shared" si="68"/>
        <v>5.149937839479457E-2</v>
      </c>
      <c r="T210" s="223">
        <v>36.837000000000003</v>
      </c>
      <c r="U210" s="224">
        <f t="shared" si="69"/>
        <v>36.732917398070953</v>
      </c>
      <c r="X210" s="450">
        <v>18.09</v>
      </c>
      <c r="Y210" s="456">
        <f t="shared" si="70"/>
        <v>0.15745187500000002</v>
      </c>
      <c r="Z210" s="456">
        <f t="shared" si="75"/>
        <v>0.17052442513823585</v>
      </c>
      <c r="AA210" s="454">
        <v>8.5</v>
      </c>
      <c r="AB210" s="447">
        <v>15.79</v>
      </c>
      <c r="AC210" s="449">
        <v>1</v>
      </c>
      <c r="AD210" s="457">
        <f t="shared" si="71"/>
        <v>0.99962274999999989</v>
      </c>
      <c r="AE210" s="457">
        <f t="shared" si="72"/>
        <v>1.7172565500445591</v>
      </c>
      <c r="AF210" s="448">
        <f t="shared" si="76"/>
        <v>6.1647809689585151E-2</v>
      </c>
      <c r="AG210" s="502">
        <f t="shared" si="80"/>
        <v>1015</v>
      </c>
      <c r="AH210" s="470">
        <f t="shared" si="73"/>
        <v>16.640542386324995</v>
      </c>
      <c r="AI210" s="471">
        <f t="shared" si="74"/>
        <v>15.684134895014658</v>
      </c>
    </row>
    <row r="211" spans="1:35">
      <c r="A211" s="10">
        <v>18.7</v>
      </c>
      <c r="B211" s="11">
        <f t="shared" si="77"/>
        <v>1020</v>
      </c>
      <c r="C211" s="442">
        <f t="shared" si="61"/>
        <v>0.15822750000000002</v>
      </c>
      <c r="D211" s="442">
        <f t="shared" si="62"/>
        <v>0.1714326653268492</v>
      </c>
      <c r="E211" s="12">
        <v>9.7349999999999994</v>
      </c>
      <c r="F211" s="13">
        <f t="shared" si="63"/>
        <v>17.031103003043121</v>
      </c>
      <c r="G211" s="195"/>
      <c r="H211" s="10">
        <v>15.628</v>
      </c>
      <c r="I211" s="11">
        <f t="shared" si="78"/>
        <v>1020</v>
      </c>
      <c r="J211" s="12">
        <v>1</v>
      </c>
      <c r="K211" s="442">
        <f t="shared" si="64"/>
        <v>1.0045469999999999</v>
      </c>
      <c r="L211" s="442">
        <f t="shared" si="65"/>
        <v>1.730669999094995</v>
      </c>
      <c r="M211" s="442">
        <v>7.0639999999999994E-2</v>
      </c>
      <c r="N211" s="253">
        <f t="shared" si="66"/>
        <v>15.50574547126393</v>
      </c>
      <c r="O211" s="195"/>
      <c r="P211" s="221">
        <v>38.630000000000003</v>
      </c>
      <c r="Q211" s="222">
        <f t="shared" si="79"/>
        <v>1020</v>
      </c>
      <c r="R211" s="496">
        <f t="shared" si="67"/>
        <v>5.0464499999999995E-2</v>
      </c>
      <c r="S211" s="496">
        <f t="shared" si="68"/>
        <v>5.1759525229109871E-2</v>
      </c>
      <c r="T211" s="223">
        <v>36.837000000000003</v>
      </c>
      <c r="U211" s="224">
        <f t="shared" si="69"/>
        <v>36.72333436913528</v>
      </c>
      <c r="X211" s="450">
        <v>18.09</v>
      </c>
      <c r="Y211" s="448">
        <f t="shared" si="70"/>
        <v>0.15822750000000002</v>
      </c>
      <c r="Z211" s="448">
        <f t="shared" si="75"/>
        <v>0.1714326653268492</v>
      </c>
      <c r="AA211" s="449">
        <v>8.5</v>
      </c>
      <c r="AB211" s="450">
        <v>15.79</v>
      </c>
      <c r="AC211" s="451">
        <v>1</v>
      </c>
      <c r="AD211" s="294">
        <f t="shared" si="71"/>
        <v>1.0045469999999999</v>
      </c>
      <c r="AE211" s="294">
        <f t="shared" si="72"/>
        <v>1.730669999094995</v>
      </c>
      <c r="AF211" s="452">
        <f t="shared" si="76"/>
        <v>6.1647809689585151E-2</v>
      </c>
      <c r="AG211" s="502">
        <f t="shared" si="80"/>
        <v>1020</v>
      </c>
      <c r="AH211" s="470">
        <f t="shared" si="73"/>
        <v>16.632822344721781</v>
      </c>
      <c r="AI211" s="471">
        <f t="shared" si="74"/>
        <v>15.683307985260317</v>
      </c>
    </row>
    <row r="212" spans="1:35">
      <c r="A212" s="10">
        <v>18.7</v>
      </c>
      <c r="B212" s="11">
        <f t="shared" si="77"/>
        <v>1025</v>
      </c>
      <c r="C212" s="442">
        <f t="shared" si="61"/>
        <v>0.15900312500000002</v>
      </c>
      <c r="D212" s="442">
        <f t="shared" si="62"/>
        <v>0.17234161024252548</v>
      </c>
      <c r="E212" s="12">
        <v>9.7349999999999994</v>
      </c>
      <c r="F212" s="13">
        <f t="shared" si="63"/>
        <v>17.022254424289013</v>
      </c>
      <c r="G212" s="195"/>
      <c r="H212" s="10">
        <v>15.628</v>
      </c>
      <c r="I212" s="11">
        <f t="shared" si="78"/>
        <v>1025</v>
      </c>
      <c r="J212" s="12">
        <v>1</v>
      </c>
      <c r="K212" s="442">
        <f t="shared" si="64"/>
        <v>1.0094712499999998</v>
      </c>
      <c r="L212" s="442">
        <f t="shared" si="65"/>
        <v>1.7441496622154364</v>
      </c>
      <c r="M212" s="442">
        <v>7.0639999999999994E-2</v>
      </c>
      <c r="N212" s="253">
        <f t="shared" si="66"/>
        <v>15.504793267861102</v>
      </c>
      <c r="O212" s="195"/>
      <c r="P212" s="221">
        <v>38.630000000000003</v>
      </c>
      <c r="Q212" s="222">
        <f t="shared" si="79"/>
        <v>1025</v>
      </c>
      <c r="R212" s="496">
        <f t="shared" si="67"/>
        <v>5.0711874999999997E-2</v>
      </c>
      <c r="S212" s="496">
        <f t="shared" si="68"/>
        <v>5.2019736425208851E-2</v>
      </c>
      <c r="T212" s="223">
        <v>36.837000000000003</v>
      </c>
      <c r="U212" s="224">
        <f t="shared" si="69"/>
        <v>36.713748969304582</v>
      </c>
      <c r="X212" s="450">
        <v>18.09</v>
      </c>
      <c r="Y212" s="452">
        <f t="shared" si="70"/>
        <v>0.15900312500000002</v>
      </c>
      <c r="Z212" s="452">
        <f t="shared" si="75"/>
        <v>0.17234161024252548</v>
      </c>
      <c r="AA212" s="451">
        <v>8.5</v>
      </c>
      <c r="AB212" s="453">
        <v>15.79</v>
      </c>
      <c r="AC212" s="454">
        <v>1</v>
      </c>
      <c r="AD212" s="455">
        <f t="shared" si="71"/>
        <v>1.0094712499999998</v>
      </c>
      <c r="AE212" s="455">
        <f t="shared" si="72"/>
        <v>1.7441496622154364</v>
      </c>
      <c r="AF212" s="456">
        <f t="shared" si="76"/>
        <v>6.1647809689585151E-2</v>
      </c>
      <c r="AG212" s="502">
        <f t="shared" si="80"/>
        <v>1025</v>
      </c>
      <c r="AH212" s="470">
        <f t="shared" si="73"/>
        <v>16.625096312938535</v>
      </c>
      <c r="AI212" s="471">
        <f t="shared" si="74"/>
        <v>15.682476993553587</v>
      </c>
    </row>
    <row r="213" spans="1:35">
      <c r="A213" s="10">
        <v>18.7</v>
      </c>
      <c r="B213" s="11">
        <f t="shared" si="77"/>
        <v>1030</v>
      </c>
      <c r="C213" s="442">
        <f t="shared" si="61"/>
        <v>0.15977875</v>
      </c>
      <c r="D213" s="442">
        <f t="shared" si="62"/>
        <v>0.17325126043208039</v>
      </c>
      <c r="E213" s="12">
        <v>9.7349999999999994</v>
      </c>
      <c r="F213" s="13">
        <f t="shared" si="63"/>
        <v>17.013398979693697</v>
      </c>
      <c r="G213" s="195"/>
      <c r="H213" s="10">
        <v>15.628</v>
      </c>
      <c r="I213" s="11">
        <f t="shared" si="78"/>
        <v>1030</v>
      </c>
      <c r="J213" s="12">
        <v>1</v>
      </c>
      <c r="K213" s="442">
        <f t="shared" si="64"/>
        <v>1.0143955</v>
      </c>
      <c r="L213" s="442">
        <f t="shared" si="65"/>
        <v>1.7576958662646254</v>
      </c>
      <c r="M213" s="442">
        <v>7.0639999999999994E-2</v>
      </c>
      <c r="N213" s="253">
        <f t="shared" si="66"/>
        <v>15.503836364007068</v>
      </c>
      <c r="O213" s="195"/>
      <c r="P213" s="221">
        <v>38.630000000000003</v>
      </c>
      <c r="Q213" s="222">
        <f t="shared" si="79"/>
        <v>1030</v>
      </c>
      <c r="R213" s="496">
        <f t="shared" si="67"/>
        <v>5.0959249999999991E-2</v>
      </c>
      <c r="S213" s="496">
        <f t="shared" si="68"/>
        <v>5.2280011999014775E-2</v>
      </c>
      <c r="T213" s="223">
        <v>36.837000000000003</v>
      </c>
      <c r="U213" s="224">
        <f t="shared" si="69"/>
        <v>36.704161197992292</v>
      </c>
      <c r="X213" s="450">
        <v>18.09</v>
      </c>
      <c r="Y213" s="456">
        <f t="shared" si="70"/>
        <v>0.15977875</v>
      </c>
      <c r="Z213" s="456">
        <f t="shared" si="75"/>
        <v>0.17325126043208039</v>
      </c>
      <c r="AA213" s="454">
        <v>8.5</v>
      </c>
      <c r="AB213" s="447">
        <v>15.79</v>
      </c>
      <c r="AC213" s="449">
        <v>1</v>
      </c>
      <c r="AD213" s="457">
        <f t="shared" si="71"/>
        <v>1.0143955</v>
      </c>
      <c r="AE213" s="457">
        <f t="shared" si="72"/>
        <v>1.7576958662646254</v>
      </c>
      <c r="AF213" s="448">
        <f t="shared" si="76"/>
        <v>6.1647809689585151E-2</v>
      </c>
      <c r="AG213" s="502">
        <f t="shared" si="80"/>
        <v>1030</v>
      </c>
      <c r="AH213" s="470">
        <f t="shared" si="73"/>
        <v>16.617364286327316</v>
      </c>
      <c r="AI213" s="471">
        <f t="shared" si="74"/>
        <v>15.681641899744347</v>
      </c>
    </row>
    <row r="214" spans="1:35">
      <c r="A214" s="10">
        <v>18.7</v>
      </c>
      <c r="B214" s="11">
        <f t="shared" si="77"/>
        <v>1035</v>
      </c>
      <c r="C214" s="442">
        <f t="shared" si="61"/>
        <v>0.16055437500000003</v>
      </c>
      <c r="D214" s="442">
        <f t="shared" si="62"/>
        <v>0.17416161644275485</v>
      </c>
      <c r="E214" s="12">
        <v>9.7349999999999994</v>
      </c>
      <c r="F214" s="13">
        <f t="shared" si="63"/>
        <v>17.00453666392978</v>
      </c>
      <c r="G214" s="195"/>
      <c r="H214" s="10">
        <v>15.628</v>
      </c>
      <c r="I214" s="11">
        <f t="shared" si="78"/>
        <v>1035</v>
      </c>
      <c r="J214" s="12">
        <v>1</v>
      </c>
      <c r="K214" s="442">
        <f t="shared" si="64"/>
        <v>1.01931975</v>
      </c>
      <c r="L214" s="442">
        <f t="shared" si="65"/>
        <v>1.7713089397148045</v>
      </c>
      <c r="M214" s="442">
        <v>7.0639999999999994E-2</v>
      </c>
      <c r="N214" s="253">
        <f t="shared" si="66"/>
        <v>15.502874736498546</v>
      </c>
      <c r="O214" s="195"/>
      <c r="P214" s="221">
        <v>38.630000000000003</v>
      </c>
      <c r="Q214" s="222">
        <f t="shared" si="79"/>
        <v>1035</v>
      </c>
      <c r="R214" s="496">
        <f t="shared" si="67"/>
        <v>5.1206624999999992E-2</v>
      </c>
      <c r="S214" s="496">
        <f t="shared" si="68"/>
        <v>5.2540351966455123E-2</v>
      </c>
      <c r="T214" s="223">
        <v>36.837000000000003</v>
      </c>
      <c r="U214" s="224">
        <f t="shared" si="69"/>
        <v>36.694571054611693</v>
      </c>
      <c r="X214" s="450">
        <v>18.09</v>
      </c>
      <c r="Y214" s="448">
        <f t="shared" si="70"/>
        <v>0.16055437500000003</v>
      </c>
      <c r="Z214" s="448">
        <f t="shared" si="75"/>
        <v>0.17416161644275485</v>
      </c>
      <c r="AA214" s="449">
        <v>8.5</v>
      </c>
      <c r="AB214" s="450">
        <v>15.79</v>
      </c>
      <c r="AC214" s="451">
        <v>1</v>
      </c>
      <c r="AD214" s="294">
        <f t="shared" si="71"/>
        <v>1.01931975</v>
      </c>
      <c r="AE214" s="294">
        <f t="shared" si="72"/>
        <v>1.7713089397148045</v>
      </c>
      <c r="AF214" s="452">
        <f t="shared" si="76"/>
        <v>6.1647809689585151E-2</v>
      </c>
      <c r="AG214" s="502">
        <f t="shared" si="80"/>
        <v>1035</v>
      </c>
      <c r="AH214" s="470">
        <f t="shared" si="73"/>
        <v>16.609626260236585</v>
      </c>
      <c r="AI214" s="471">
        <f t="shared" si="74"/>
        <v>15.680802683583</v>
      </c>
    </row>
    <row r="215" spans="1:35">
      <c r="A215" s="10">
        <v>18.7</v>
      </c>
      <c r="B215" s="11">
        <f t="shared" si="77"/>
        <v>1040</v>
      </c>
      <c r="C215" s="442">
        <f t="shared" si="61"/>
        <v>0.16133000000000003</v>
      </c>
      <c r="D215" s="442">
        <f t="shared" si="62"/>
        <v>0.175072678822213</v>
      </c>
      <c r="E215" s="12">
        <v>9.7349999999999994</v>
      </c>
      <c r="F215" s="13">
        <f t="shared" si="63"/>
        <v>16.995667471665755</v>
      </c>
      <c r="G215" s="195"/>
      <c r="H215" s="10">
        <v>15.628</v>
      </c>
      <c r="I215" s="11">
        <f t="shared" si="78"/>
        <v>1040</v>
      </c>
      <c r="J215" s="12">
        <v>1</v>
      </c>
      <c r="K215" s="442">
        <f t="shared" si="64"/>
        <v>1.0242439999999999</v>
      </c>
      <c r="L215" s="442">
        <f t="shared" si="65"/>
        <v>1.7849892126596876</v>
      </c>
      <c r="M215" s="442">
        <v>7.0639999999999994E-2</v>
      </c>
      <c r="N215" s="253">
        <f t="shared" si="66"/>
        <v>15.501908362017719</v>
      </c>
      <c r="O215" s="195"/>
      <c r="P215" s="221">
        <v>38.630000000000003</v>
      </c>
      <c r="Q215" s="222">
        <f t="shared" si="79"/>
        <v>1040</v>
      </c>
      <c r="R215" s="496">
        <f t="shared" si="67"/>
        <v>5.1454E-2</v>
      </c>
      <c r="S215" s="496">
        <f t="shared" si="68"/>
        <v>5.2800756343461153E-2</v>
      </c>
      <c r="T215" s="223">
        <v>36.837000000000003</v>
      </c>
      <c r="U215" s="224">
        <f t="shared" si="69"/>
        <v>36.684978538575926</v>
      </c>
      <c r="X215" s="450">
        <v>18.09</v>
      </c>
      <c r="Y215" s="452">
        <f t="shared" si="70"/>
        <v>0.16133000000000003</v>
      </c>
      <c r="Z215" s="452">
        <f t="shared" si="75"/>
        <v>0.175072678822213</v>
      </c>
      <c r="AA215" s="451">
        <v>8.5</v>
      </c>
      <c r="AB215" s="453">
        <v>15.79</v>
      </c>
      <c r="AC215" s="454">
        <v>1</v>
      </c>
      <c r="AD215" s="455">
        <f t="shared" si="71"/>
        <v>1.0242439999999999</v>
      </c>
      <c r="AE215" s="455">
        <f t="shared" si="72"/>
        <v>1.7849892126596876</v>
      </c>
      <c r="AF215" s="456">
        <f t="shared" si="76"/>
        <v>6.1647809689585151E-2</v>
      </c>
      <c r="AG215" s="502">
        <f t="shared" si="80"/>
        <v>1040</v>
      </c>
      <c r="AH215" s="470">
        <f t="shared" si="73"/>
        <v>16.601882230011189</v>
      </c>
      <c r="AI215" s="471">
        <f t="shared" si="74"/>
        <v>15.679959324719992</v>
      </c>
    </row>
    <row r="216" spans="1:35">
      <c r="A216" s="10">
        <v>18.7</v>
      </c>
      <c r="B216" s="11">
        <f t="shared" si="77"/>
        <v>1045</v>
      </c>
      <c r="C216" s="442">
        <f t="shared" si="61"/>
        <v>0.16210562500000003</v>
      </c>
      <c r="D216" s="442">
        <f t="shared" si="62"/>
        <v>0.1759844481185453</v>
      </c>
      <c r="E216" s="12">
        <v>9.7349999999999994</v>
      </c>
      <c r="F216" s="13">
        <f t="shared" si="63"/>
        <v>16.986791397565959</v>
      </c>
      <c r="G216" s="195"/>
      <c r="H216" s="10">
        <v>15.628</v>
      </c>
      <c r="I216" s="11">
        <f t="shared" si="78"/>
        <v>1045</v>
      </c>
      <c r="J216" s="12">
        <v>1</v>
      </c>
      <c r="K216" s="442">
        <f t="shared" si="64"/>
        <v>1.0291682500000001</v>
      </c>
      <c r="L216" s="442">
        <f t="shared" si="65"/>
        <v>1.7987370168224608</v>
      </c>
      <c r="M216" s="442">
        <v>7.0639999999999994E-2</v>
      </c>
      <c r="N216" s="253">
        <f t="shared" si="66"/>
        <v>15.500937217131661</v>
      </c>
      <c r="O216" s="195"/>
      <c r="P216" s="221">
        <v>38.630000000000003</v>
      </c>
      <c r="Q216" s="222">
        <f t="shared" si="79"/>
        <v>1045</v>
      </c>
      <c r="R216" s="496">
        <f t="shared" si="67"/>
        <v>5.1701375000000001E-2</v>
      </c>
      <c r="S216" s="496">
        <f t="shared" si="68"/>
        <v>5.3061225145968338E-2</v>
      </c>
      <c r="T216" s="223">
        <v>36.837000000000003</v>
      </c>
      <c r="U216" s="224">
        <f t="shared" si="69"/>
        <v>36.67538364929797</v>
      </c>
      <c r="X216" s="450">
        <v>18.09</v>
      </c>
      <c r="Y216" s="456">
        <f t="shared" si="70"/>
        <v>0.16210562500000003</v>
      </c>
      <c r="Z216" s="456">
        <f t="shared" si="75"/>
        <v>0.1759844481185453</v>
      </c>
      <c r="AA216" s="454">
        <v>8.5</v>
      </c>
      <c r="AB216" s="447">
        <v>15.79</v>
      </c>
      <c r="AC216" s="449">
        <v>1</v>
      </c>
      <c r="AD216" s="457">
        <f t="shared" si="71"/>
        <v>1.0291682500000001</v>
      </c>
      <c r="AE216" s="457">
        <f t="shared" si="72"/>
        <v>1.7987370168224608</v>
      </c>
      <c r="AF216" s="448">
        <f t="shared" si="76"/>
        <v>6.1647809689585151E-2</v>
      </c>
      <c r="AG216" s="502">
        <f t="shared" si="80"/>
        <v>1045</v>
      </c>
      <c r="AH216" s="470">
        <f t="shared" si="73"/>
        <v>16.594132190992365</v>
      </c>
      <c r="AI216" s="471">
        <f t="shared" si="74"/>
        <v>15.679111802705316</v>
      </c>
    </row>
    <row r="217" spans="1:35">
      <c r="A217" s="10">
        <v>18.7</v>
      </c>
      <c r="B217" s="11">
        <f t="shared" si="77"/>
        <v>1050</v>
      </c>
      <c r="C217" s="442">
        <f t="shared" si="61"/>
        <v>0.16288125000000003</v>
      </c>
      <c r="D217" s="442">
        <f t="shared" si="62"/>
        <v>0.17689692488026632</v>
      </c>
      <c r="E217" s="12">
        <v>9.7349999999999994</v>
      </c>
      <c r="F217" s="13">
        <f t="shared" si="63"/>
        <v>16.977908436290608</v>
      </c>
      <c r="G217" s="195"/>
      <c r="H217" s="10">
        <v>15.628</v>
      </c>
      <c r="I217" s="11">
        <f t="shared" si="78"/>
        <v>1050</v>
      </c>
      <c r="J217" s="12">
        <v>1</v>
      </c>
      <c r="K217" s="442">
        <f t="shared" si="64"/>
        <v>1.0340924999999999</v>
      </c>
      <c r="L217" s="442">
        <f t="shared" si="65"/>
        <v>1.8125526855638237</v>
      </c>
      <c r="M217" s="442">
        <v>7.0639999999999994E-2</v>
      </c>
      <c r="N217" s="253">
        <f t="shared" si="66"/>
        <v>15.499961278291771</v>
      </c>
      <c r="O217" s="195"/>
      <c r="P217" s="221">
        <v>38.630000000000003</v>
      </c>
      <c r="Q217" s="222">
        <f t="shared" si="79"/>
        <v>1050</v>
      </c>
      <c r="R217" s="496">
        <f t="shared" si="67"/>
        <v>5.1948749999999995E-2</v>
      </c>
      <c r="S217" s="496">
        <f t="shared" si="68"/>
        <v>5.332175838991593E-2</v>
      </c>
      <c r="T217" s="223">
        <v>36.837000000000003</v>
      </c>
      <c r="U217" s="224">
        <f t="shared" si="69"/>
        <v>36.665786386190668</v>
      </c>
      <c r="X217" s="450">
        <v>18.09</v>
      </c>
      <c r="Y217" s="448">
        <f t="shared" si="70"/>
        <v>0.16288125000000003</v>
      </c>
      <c r="Z217" s="448">
        <f t="shared" si="75"/>
        <v>0.17689692488026632</v>
      </c>
      <c r="AA217" s="449">
        <v>8.5</v>
      </c>
      <c r="AB217" s="450">
        <v>15.79</v>
      </c>
      <c r="AC217" s="451">
        <v>1</v>
      </c>
      <c r="AD217" s="294">
        <f t="shared" si="71"/>
        <v>1.0340924999999999</v>
      </c>
      <c r="AE217" s="294">
        <f t="shared" si="72"/>
        <v>1.8125526855638237</v>
      </c>
      <c r="AF217" s="452">
        <f t="shared" si="76"/>
        <v>6.1647809689585151E-2</v>
      </c>
      <c r="AG217" s="502">
        <f t="shared" si="80"/>
        <v>1050</v>
      </c>
      <c r="AH217" s="470">
        <f t="shared" si="73"/>
        <v>16.586376138517736</v>
      </c>
      <c r="AI217" s="471">
        <f t="shared" si="74"/>
        <v>15.678260096988014</v>
      </c>
    </row>
    <row r="218" spans="1:35">
      <c r="A218" s="10">
        <v>18.7</v>
      </c>
      <c r="B218" s="11">
        <f t="shared" si="77"/>
        <v>1055</v>
      </c>
      <c r="C218" s="442">
        <f t="shared" si="61"/>
        <v>0.16365687500000001</v>
      </c>
      <c r="D218" s="442">
        <f t="shared" si="62"/>
        <v>0.17781010965631694</v>
      </c>
      <c r="E218" s="12">
        <v>9.7349999999999994</v>
      </c>
      <c r="F218" s="13">
        <f t="shared" si="63"/>
        <v>16.969018582495753</v>
      </c>
      <c r="G218" s="195"/>
      <c r="H218" s="10">
        <v>15.628</v>
      </c>
      <c r="I218" s="11">
        <f t="shared" si="78"/>
        <v>1055</v>
      </c>
      <c r="J218" s="12">
        <v>1</v>
      </c>
      <c r="K218" s="442">
        <f t="shared" si="64"/>
        <v>1.0390167499999998</v>
      </c>
      <c r="L218" s="442">
        <f t="shared" si="65"/>
        <v>1.8264365538900802</v>
      </c>
      <c r="M218" s="442">
        <v>7.0639999999999994E-2</v>
      </c>
      <c r="N218" s="253">
        <f t="shared" si="66"/>
        <v>15.498980521833206</v>
      </c>
      <c r="O218" s="195"/>
      <c r="P218" s="221">
        <v>38.630000000000003</v>
      </c>
      <c r="Q218" s="222">
        <f t="shared" si="79"/>
        <v>1055</v>
      </c>
      <c r="R218" s="496">
        <f t="shared" si="67"/>
        <v>5.2196124999999996E-2</v>
      </c>
      <c r="S218" s="496">
        <f t="shared" si="68"/>
        <v>5.3582356091246952E-2</v>
      </c>
      <c r="T218" s="223">
        <v>36.837000000000003</v>
      </c>
      <c r="U218" s="224">
        <f t="shared" si="69"/>
        <v>36.656186748666741</v>
      </c>
      <c r="X218" s="450">
        <v>18.09</v>
      </c>
      <c r="Y218" s="452">
        <f t="shared" si="70"/>
        <v>0.16365687500000001</v>
      </c>
      <c r="Z218" s="452">
        <f t="shared" si="75"/>
        <v>0.17781010965631694</v>
      </c>
      <c r="AA218" s="451">
        <v>8.5</v>
      </c>
      <c r="AB218" s="453">
        <v>15.79</v>
      </c>
      <c r="AC218" s="454">
        <v>1</v>
      </c>
      <c r="AD218" s="455">
        <f t="shared" si="71"/>
        <v>1.0390167499999998</v>
      </c>
      <c r="AE218" s="455">
        <f t="shared" si="72"/>
        <v>1.8264365538900802</v>
      </c>
      <c r="AF218" s="456">
        <f t="shared" si="76"/>
        <v>6.1647809689585151E-2</v>
      </c>
      <c r="AG218" s="502">
        <f t="shared" si="80"/>
        <v>1055</v>
      </c>
      <c r="AH218" s="470">
        <f t="shared" si="73"/>
        <v>16.578614067921308</v>
      </c>
      <c r="AI218" s="471">
        <f t="shared" si="74"/>
        <v>15.677404186915682</v>
      </c>
    </row>
    <row r="219" spans="1:35">
      <c r="A219" s="10">
        <v>18.7</v>
      </c>
      <c r="B219" s="11">
        <f t="shared" si="77"/>
        <v>1060</v>
      </c>
      <c r="C219" s="442">
        <f t="shared" si="61"/>
        <v>0.16443250000000001</v>
      </c>
      <c r="D219" s="442">
        <f t="shared" si="62"/>
        <v>0.17872400299606395</v>
      </c>
      <c r="E219" s="12">
        <v>9.7349999999999994</v>
      </c>
      <c r="F219" s="13">
        <f t="shared" si="63"/>
        <v>16.960121830833316</v>
      </c>
      <c r="G219" s="195"/>
      <c r="H219" s="10">
        <v>15.628</v>
      </c>
      <c r="I219" s="11">
        <f t="shared" si="78"/>
        <v>1060</v>
      </c>
      <c r="J219" s="12">
        <v>1</v>
      </c>
      <c r="K219" s="442">
        <f t="shared" si="64"/>
        <v>1.043941</v>
      </c>
      <c r="L219" s="442">
        <f t="shared" si="65"/>
        <v>1.8403889584612543</v>
      </c>
      <c r="M219" s="442">
        <v>7.0639999999999994E-2</v>
      </c>
      <c r="N219" s="253">
        <f t="shared" si="66"/>
        <v>15.497994923974296</v>
      </c>
      <c r="O219" s="195"/>
      <c r="P219" s="221">
        <v>38.630000000000003</v>
      </c>
      <c r="Q219" s="222">
        <f t="shared" si="79"/>
        <v>1060</v>
      </c>
      <c r="R219" s="496">
        <f t="shared" si="67"/>
        <v>5.2443499999999997E-2</v>
      </c>
      <c r="S219" s="496">
        <f t="shared" si="68"/>
        <v>5.3843018265908427E-2</v>
      </c>
      <c r="T219" s="223">
        <v>36.837000000000003</v>
      </c>
      <c r="U219" s="224">
        <f t="shared" si="69"/>
        <v>36.646584736138735</v>
      </c>
      <c r="X219" s="450">
        <v>18.09</v>
      </c>
      <c r="Y219" s="456">
        <f t="shared" si="70"/>
        <v>0.16443250000000001</v>
      </c>
      <c r="Z219" s="456">
        <f t="shared" si="75"/>
        <v>0.17872400299606395</v>
      </c>
      <c r="AA219" s="454">
        <v>8.5</v>
      </c>
      <c r="AB219" s="447">
        <v>15.79</v>
      </c>
      <c r="AC219" s="449">
        <v>1</v>
      </c>
      <c r="AD219" s="457">
        <f t="shared" si="71"/>
        <v>1.043941</v>
      </c>
      <c r="AE219" s="457">
        <f t="shared" si="72"/>
        <v>1.8403889584612543</v>
      </c>
      <c r="AF219" s="448">
        <f t="shared" si="76"/>
        <v>6.1647809689585151E-2</v>
      </c>
      <c r="AG219" s="502">
        <f t="shared" si="80"/>
        <v>1060</v>
      </c>
      <c r="AH219" s="470">
        <f t="shared" si="73"/>
        <v>16.570845974533455</v>
      </c>
      <c r="AI219" s="471">
        <f t="shared" si="74"/>
        <v>15.676544051733966</v>
      </c>
    </row>
    <row r="220" spans="1:35">
      <c r="A220" s="10">
        <v>18.7</v>
      </c>
      <c r="B220" s="11">
        <f t="shared" si="77"/>
        <v>1065</v>
      </c>
      <c r="C220" s="442">
        <f t="shared" si="61"/>
        <v>0.16520812500000001</v>
      </c>
      <c r="D220" s="442">
        <f t="shared" si="62"/>
        <v>0.17963860544929999</v>
      </c>
      <c r="E220" s="12">
        <v>9.7349999999999994</v>
      </c>
      <c r="F220" s="13">
        <f t="shared" si="63"/>
        <v>16.951218175951063</v>
      </c>
      <c r="G220" s="195"/>
      <c r="H220" s="10">
        <v>15.628</v>
      </c>
      <c r="I220" s="11">
        <f t="shared" si="78"/>
        <v>1065</v>
      </c>
      <c r="J220" s="12">
        <v>1</v>
      </c>
      <c r="K220" s="442">
        <f t="shared" si="64"/>
        <v>1.04886525</v>
      </c>
      <c r="L220" s="442">
        <f t="shared" si="65"/>
        <v>1.8544102375992568</v>
      </c>
      <c r="M220" s="442">
        <v>7.0639999999999994E-2</v>
      </c>
      <c r="N220" s="253">
        <f t="shared" si="66"/>
        <v>15.497004460815988</v>
      </c>
      <c r="O220" s="195"/>
      <c r="P220" s="221">
        <v>38.630000000000003</v>
      </c>
      <c r="Q220" s="222">
        <f t="shared" si="79"/>
        <v>1065</v>
      </c>
      <c r="R220" s="496">
        <f t="shared" si="67"/>
        <v>5.2690874999999998E-2</v>
      </c>
      <c r="S220" s="496">
        <f t="shared" si="68"/>
        <v>5.4103744929851594E-2</v>
      </c>
      <c r="T220" s="223">
        <v>36.837000000000003</v>
      </c>
      <c r="U220" s="224">
        <f t="shared" si="69"/>
        <v>36.636980348019058</v>
      </c>
      <c r="X220" s="450">
        <v>18.09</v>
      </c>
      <c r="Y220" s="448">
        <f t="shared" si="70"/>
        <v>0.16520812500000001</v>
      </c>
      <c r="Z220" s="448">
        <f t="shared" si="75"/>
        <v>0.17963860544929999</v>
      </c>
      <c r="AA220" s="449">
        <v>8.5</v>
      </c>
      <c r="AB220" s="450">
        <v>15.79</v>
      </c>
      <c r="AC220" s="451">
        <v>1</v>
      </c>
      <c r="AD220" s="294">
        <f t="shared" si="71"/>
        <v>1.04886525</v>
      </c>
      <c r="AE220" s="294">
        <f t="shared" si="72"/>
        <v>1.8544102375992568</v>
      </c>
      <c r="AF220" s="452">
        <f t="shared" si="76"/>
        <v>6.1647809689585151E-2</v>
      </c>
      <c r="AG220" s="502">
        <f t="shared" si="80"/>
        <v>1065</v>
      </c>
      <c r="AH220" s="470">
        <f t="shared" si="73"/>
        <v>16.563071853680949</v>
      </c>
      <c r="AI220" s="471">
        <f t="shared" si="74"/>
        <v>15.675679670586062</v>
      </c>
    </row>
    <row r="221" spans="1:35">
      <c r="A221" s="10">
        <v>18.7</v>
      </c>
      <c r="B221" s="11">
        <f t="shared" si="77"/>
        <v>1070</v>
      </c>
      <c r="C221" s="442">
        <f t="shared" si="61"/>
        <v>0.16598375000000004</v>
      </c>
      <c r="D221" s="442">
        <f t="shared" si="62"/>
        <v>0.18055391756624473</v>
      </c>
      <c r="E221" s="12">
        <v>9.7349999999999994</v>
      </c>
      <c r="F221" s="13">
        <f t="shared" si="63"/>
        <v>16.942307612492606</v>
      </c>
      <c r="G221" s="195"/>
      <c r="H221" s="10">
        <v>15.628</v>
      </c>
      <c r="I221" s="11">
        <f t="shared" si="78"/>
        <v>1070</v>
      </c>
      <c r="J221" s="12">
        <v>1</v>
      </c>
      <c r="K221" s="442">
        <f t="shared" si="64"/>
        <v>1.0537894999999999</v>
      </c>
      <c r="L221" s="442">
        <f t="shared" si="65"/>
        <v>1.8685007312960891</v>
      </c>
      <c r="M221" s="442">
        <v>7.0639999999999994E-2</v>
      </c>
      <c r="N221" s="253">
        <f t="shared" si="66"/>
        <v>15.496009108341244</v>
      </c>
      <c r="O221" s="195"/>
      <c r="P221" s="221">
        <v>38.630000000000003</v>
      </c>
      <c r="Q221" s="222">
        <f t="shared" si="79"/>
        <v>1070</v>
      </c>
      <c r="R221" s="496">
        <f t="shared" si="67"/>
        <v>5.2938249999999992E-2</v>
      </c>
      <c r="S221" s="496">
        <f t="shared" si="68"/>
        <v>5.4364536099031469E-2</v>
      </c>
      <c r="T221" s="223">
        <v>36.837000000000003</v>
      </c>
      <c r="U221" s="224">
        <f t="shared" si="69"/>
        <v>36.627373583719979</v>
      </c>
      <c r="X221" s="450">
        <v>18.09</v>
      </c>
      <c r="Y221" s="452">
        <f t="shared" si="70"/>
        <v>0.16598375000000004</v>
      </c>
      <c r="Z221" s="452">
        <f t="shared" si="75"/>
        <v>0.18055391756624473</v>
      </c>
      <c r="AA221" s="451">
        <v>8.5</v>
      </c>
      <c r="AB221" s="453">
        <v>15.79</v>
      </c>
      <c r="AC221" s="454">
        <v>1</v>
      </c>
      <c r="AD221" s="455">
        <f t="shared" si="71"/>
        <v>1.0537894999999999</v>
      </c>
      <c r="AE221" s="455">
        <f t="shared" si="72"/>
        <v>1.8685007312960891</v>
      </c>
      <c r="AF221" s="456">
        <f t="shared" si="76"/>
        <v>6.1647809689585151E-2</v>
      </c>
      <c r="AG221" s="502">
        <f t="shared" si="80"/>
        <v>1070</v>
      </c>
      <c r="AH221" s="470">
        <f t="shared" si="73"/>
        <v>16.555291700686919</v>
      </c>
      <c r="AI221" s="471">
        <f t="shared" si="74"/>
        <v>15.674811022512207</v>
      </c>
    </row>
    <row r="222" spans="1:35">
      <c r="A222" s="10">
        <v>18.7</v>
      </c>
      <c r="B222" s="11">
        <f t="shared" si="77"/>
        <v>1075</v>
      </c>
      <c r="C222" s="442">
        <f t="shared" si="61"/>
        <v>0.16675937500000002</v>
      </c>
      <c r="D222" s="442">
        <f t="shared" si="62"/>
        <v>0.18146993989754456</v>
      </c>
      <c r="E222" s="12">
        <v>9.7349999999999994</v>
      </c>
      <c r="F222" s="13">
        <f t="shared" si="63"/>
        <v>16.933390135097405</v>
      </c>
      <c r="G222" s="195"/>
      <c r="H222" s="10">
        <v>15.628</v>
      </c>
      <c r="I222" s="11">
        <f t="shared" si="78"/>
        <v>1075</v>
      </c>
      <c r="J222" s="12">
        <v>1</v>
      </c>
      <c r="K222" s="442">
        <f t="shared" si="64"/>
        <v>1.0587137500000001</v>
      </c>
      <c r="L222" s="442">
        <f t="shared" si="65"/>
        <v>1.8826607812220884</v>
      </c>
      <c r="M222" s="442">
        <v>7.0639999999999994E-2</v>
      </c>
      <c r="N222" s="253">
        <f t="shared" si="66"/>
        <v>15.495008842414471</v>
      </c>
      <c r="O222" s="195"/>
      <c r="P222" s="221">
        <v>38.630000000000003</v>
      </c>
      <c r="Q222" s="222">
        <f t="shared" si="79"/>
        <v>1075</v>
      </c>
      <c r="R222" s="496">
        <f t="shared" si="67"/>
        <v>5.3185624999999993E-2</v>
      </c>
      <c r="S222" s="496">
        <f t="shared" si="68"/>
        <v>5.4625391789406841E-2</v>
      </c>
      <c r="T222" s="223">
        <v>36.837000000000003</v>
      </c>
      <c r="U222" s="224">
        <f t="shared" si="69"/>
        <v>36.617764442653623</v>
      </c>
      <c r="X222" s="450">
        <v>18.09</v>
      </c>
      <c r="Y222" s="456">
        <f t="shared" si="70"/>
        <v>0.16675937500000002</v>
      </c>
      <c r="Z222" s="456">
        <f t="shared" si="75"/>
        <v>0.18146993989754456</v>
      </c>
      <c r="AA222" s="454">
        <v>8.5</v>
      </c>
      <c r="AB222" s="447">
        <v>15.79</v>
      </c>
      <c r="AC222" s="449">
        <v>1</v>
      </c>
      <c r="AD222" s="457">
        <f t="shared" si="71"/>
        <v>1.0587137500000001</v>
      </c>
      <c r="AE222" s="457">
        <f t="shared" si="72"/>
        <v>1.8826607812220884</v>
      </c>
      <c r="AF222" s="448">
        <f t="shared" si="76"/>
        <v>6.1647809689585151E-2</v>
      </c>
      <c r="AG222" s="502">
        <f t="shared" si="80"/>
        <v>1075</v>
      </c>
      <c r="AH222" s="470">
        <f t="shared" si="73"/>
        <v>16.54750551087087</v>
      </c>
      <c r="AI222" s="471">
        <f t="shared" si="74"/>
        <v>15.673938086449175</v>
      </c>
    </row>
    <row r="223" spans="1:35">
      <c r="A223" s="10">
        <v>18.7</v>
      </c>
      <c r="B223" s="11">
        <f t="shared" si="77"/>
        <v>1080</v>
      </c>
      <c r="C223" s="442">
        <f t="shared" si="61"/>
        <v>0.16753500000000002</v>
      </c>
      <c r="D223" s="442">
        <f t="shared" si="62"/>
        <v>0.18238667299427336</v>
      </c>
      <c r="E223" s="12">
        <v>9.7349999999999994</v>
      </c>
      <c r="F223" s="13">
        <f t="shared" si="63"/>
        <v>16.924465738400748</v>
      </c>
      <c r="G223" s="195"/>
      <c r="H223" s="10">
        <v>15.628</v>
      </c>
      <c r="I223" s="11">
        <f t="shared" si="78"/>
        <v>1080</v>
      </c>
      <c r="J223" s="12">
        <v>1</v>
      </c>
      <c r="K223" s="442">
        <f t="shared" si="64"/>
        <v>1.0636380000000001</v>
      </c>
      <c r="L223" s="442">
        <f t="shared" si="65"/>
        <v>1.8968907307342082</v>
      </c>
      <c r="M223" s="442">
        <v>7.0639999999999994E-2</v>
      </c>
      <c r="N223" s="253">
        <f t="shared" si="66"/>
        <v>15.494003638780935</v>
      </c>
      <c r="O223" s="195"/>
      <c r="P223" s="221">
        <v>38.630000000000003</v>
      </c>
      <c r="Q223" s="222">
        <f t="shared" si="79"/>
        <v>1080</v>
      </c>
      <c r="R223" s="496">
        <f t="shared" si="67"/>
        <v>5.3432999999999994E-2</v>
      </c>
      <c r="S223" s="496">
        <f t="shared" si="68"/>
        <v>5.4886312016940941E-2</v>
      </c>
      <c r="T223" s="223">
        <v>36.837000000000003</v>
      </c>
      <c r="U223" s="224">
        <f t="shared" si="69"/>
        <v>36.608152924231952</v>
      </c>
      <c r="X223" s="450">
        <v>18.09</v>
      </c>
      <c r="Y223" s="448">
        <f t="shared" si="70"/>
        <v>0.16753500000000002</v>
      </c>
      <c r="Z223" s="448">
        <f t="shared" si="75"/>
        <v>0.18238667299427336</v>
      </c>
      <c r="AA223" s="449">
        <v>8.5</v>
      </c>
      <c r="AB223" s="450">
        <v>15.79</v>
      </c>
      <c r="AC223" s="451">
        <v>1</v>
      </c>
      <c r="AD223" s="294">
        <f t="shared" si="71"/>
        <v>1.0636380000000001</v>
      </c>
      <c r="AE223" s="294">
        <f t="shared" si="72"/>
        <v>1.8968907307342082</v>
      </c>
      <c r="AF223" s="452">
        <f t="shared" si="76"/>
        <v>6.1647809689585151E-2</v>
      </c>
      <c r="AG223" s="502">
        <f t="shared" si="80"/>
        <v>1080</v>
      </c>
      <c r="AH223" s="470">
        <f t="shared" si="73"/>
        <v>16.539713279548675</v>
      </c>
      <c r="AI223" s="471">
        <f t="shared" si="74"/>
        <v>15.673060841229759</v>
      </c>
    </row>
    <row r="224" spans="1:35">
      <c r="A224" s="10">
        <v>18.7</v>
      </c>
      <c r="B224" s="11">
        <f t="shared" si="77"/>
        <v>1085</v>
      </c>
      <c r="C224" s="442">
        <f t="shared" si="61"/>
        <v>0.16831062500000002</v>
      </c>
      <c r="D224" s="442">
        <f t="shared" si="62"/>
        <v>0.18330411740793195</v>
      </c>
      <c r="E224" s="12">
        <v>9.7349999999999994</v>
      </c>
      <c r="F224" s="13">
        <f t="shared" si="63"/>
        <v>16.915534417033783</v>
      </c>
      <c r="G224" s="195"/>
      <c r="H224" s="10">
        <v>15.628</v>
      </c>
      <c r="I224" s="11">
        <f t="shared" si="78"/>
        <v>1085</v>
      </c>
      <c r="J224" s="12">
        <v>1</v>
      </c>
      <c r="K224" s="442">
        <f t="shared" si="64"/>
        <v>1.0685622499999998</v>
      </c>
      <c r="L224" s="442">
        <f t="shared" si="65"/>
        <v>1.9111909248843495</v>
      </c>
      <c r="M224" s="442">
        <v>7.0639999999999994E-2</v>
      </c>
      <c r="N224" s="253">
        <f t="shared" si="66"/>
        <v>15.49299347306617</v>
      </c>
      <c r="O224" s="195"/>
      <c r="P224" s="221">
        <v>38.630000000000003</v>
      </c>
      <c r="Q224" s="222">
        <f t="shared" si="79"/>
        <v>1085</v>
      </c>
      <c r="R224" s="496">
        <f t="shared" si="67"/>
        <v>5.3680374999999995E-2</v>
      </c>
      <c r="S224" s="496">
        <f t="shared" si="68"/>
        <v>5.5147296797600331E-2</v>
      </c>
      <c r="T224" s="223">
        <v>36.837000000000003</v>
      </c>
      <c r="U224" s="224">
        <f t="shared" si="69"/>
        <v>36.598539027866799</v>
      </c>
      <c r="X224" s="450">
        <v>18.09</v>
      </c>
      <c r="Y224" s="452">
        <f t="shared" si="70"/>
        <v>0.16831062500000002</v>
      </c>
      <c r="Z224" s="452">
        <f t="shared" si="75"/>
        <v>0.18330411740793195</v>
      </c>
      <c r="AA224" s="451">
        <v>8.5</v>
      </c>
      <c r="AB224" s="453">
        <v>15.79</v>
      </c>
      <c r="AC224" s="454">
        <v>1</v>
      </c>
      <c r="AD224" s="455">
        <f t="shared" si="71"/>
        <v>1.0685622499999998</v>
      </c>
      <c r="AE224" s="455">
        <f t="shared" si="72"/>
        <v>1.9111909248843495</v>
      </c>
      <c r="AF224" s="456">
        <f t="shared" si="76"/>
        <v>6.1647809689585151E-2</v>
      </c>
      <c r="AG224" s="502">
        <f t="shared" si="80"/>
        <v>1085</v>
      </c>
      <c r="AH224" s="470">
        <f t="shared" si="73"/>
        <v>16.531915002032576</v>
      </c>
      <c r="AI224" s="471">
        <f t="shared" si="74"/>
        <v>15.672179265582267</v>
      </c>
    </row>
    <row r="225" spans="1:35">
      <c r="A225" s="10">
        <v>18.7</v>
      </c>
      <c r="B225" s="11">
        <f t="shared" si="77"/>
        <v>1090</v>
      </c>
      <c r="C225" s="442">
        <f t="shared" si="61"/>
        <v>0.16908625000000002</v>
      </c>
      <c r="D225" s="442">
        <f t="shared" si="62"/>
        <v>0.18422227369045019</v>
      </c>
      <c r="E225" s="12">
        <v>9.7349999999999994</v>
      </c>
      <c r="F225" s="13">
        <f t="shared" si="63"/>
        <v>16.906596165623466</v>
      </c>
      <c r="G225" s="195"/>
      <c r="H225" s="10">
        <v>15.628</v>
      </c>
      <c r="I225" s="11">
        <f t="shared" si="78"/>
        <v>1090</v>
      </c>
      <c r="J225" s="12">
        <v>1</v>
      </c>
      <c r="K225" s="442">
        <f t="shared" si="64"/>
        <v>1.0734865</v>
      </c>
      <c r="L225" s="442">
        <f t="shared" si="65"/>
        <v>1.9255617104277274</v>
      </c>
      <c r="M225" s="442">
        <v>7.0639999999999994E-2</v>
      </c>
      <c r="N225" s="253">
        <f t="shared" si="66"/>
        <v>15.491978320775386</v>
      </c>
      <c r="O225" s="195"/>
      <c r="P225" s="221">
        <v>38.630000000000003</v>
      </c>
      <c r="Q225" s="222">
        <f t="shared" si="79"/>
        <v>1090</v>
      </c>
      <c r="R225" s="496">
        <f t="shared" si="67"/>
        <v>5.3927749999999997E-2</v>
      </c>
      <c r="S225" s="496">
        <f t="shared" si="68"/>
        <v>5.5408346147355791E-2</v>
      </c>
      <c r="T225" s="223">
        <v>36.837000000000003</v>
      </c>
      <c r="U225" s="224">
        <f t="shared" si="69"/>
        <v>36.588922752969857</v>
      </c>
      <c r="X225" s="450">
        <v>18.09</v>
      </c>
      <c r="Y225" s="456">
        <f t="shared" si="70"/>
        <v>0.16908625000000002</v>
      </c>
      <c r="Z225" s="456">
        <f t="shared" si="75"/>
        <v>0.18422227369045019</v>
      </c>
      <c r="AA225" s="454">
        <v>8.5</v>
      </c>
      <c r="AB225" s="447">
        <v>15.79</v>
      </c>
      <c r="AC225" s="449">
        <v>1</v>
      </c>
      <c r="AD225" s="457">
        <f t="shared" si="71"/>
        <v>1.0734865</v>
      </c>
      <c r="AE225" s="457">
        <f t="shared" si="72"/>
        <v>1.9255617104277274</v>
      </c>
      <c r="AF225" s="448">
        <f t="shared" si="76"/>
        <v>6.1647809689585151E-2</v>
      </c>
      <c r="AG225" s="502">
        <f t="shared" si="80"/>
        <v>1090</v>
      </c>
      <c r="AH225" s="470">
        <f t="shared" si="73"/>
        <v>16.524110673631174</v>
      </c>
      <c r="AI225" s="471">
        <f t="shared" si="74"/>
        <v>15.671293338129999</v>
      </c>
    </row>
    <row r="226" spans="1:35">
      <c r="A226" s="10">
        <v>18.7</v>
      </c>
      <c r="B226" s="11">
        <f t="shared" si="77"/>
        <v>1095</v>
      </c>
      <c r="C226" s="442">
        <f t="shared" si="61"/>
        <v>0.16986187500000002</v>
      </c>
      <c r="D226" s="442">
        <f t="shared" si="62"/>
        <v>0.18514114239418489</v>
      </c>
      <c r="E226" s="12">
        <v>9.7349999999999994</v>
      </c>
      <c r="F226" s="13">
        <f t="shared" si="63"/>
        <v>16.897650978792608</v>
      </c>
      <c r="G226" s="195"/>
      <c r="H226" s="10">
        <v>15.628</v>
      </c>
      <c r="I226" s="11">
        <f t="shared" si="78"/>
        <v>1095</v>
      </c>
      <c r="J226" s="12">
        <v>1</v>
      </c>
      <c r="K226" s="442">
        <f t="shared" si="64"/>
        <v>1.07841075</v>
      </c>
      <c r="L226" s="442">
        <f t="shared" si="65"/>
        <v>1.9400034358312723</v>
      </c>
      <c r="M226" s="442">
        <v>7.0639999999999994E-2</v>
      </c>
      <c r="N226" s="253">
        <f t="shared" si="66"/>
        <v>15.490958157292878</v>
      </c>
      <c r="O226" s="195"/>
      <c r="P226" s="221">
        <v>38.630000000000003</v>
      </c>
      <c r="Q226" s="222">
        <f t="shared" si="79"/>
        <v>1095</v>
      </c>
      <c r="R226" s="496">
        <f t="shared" si="67"/>
        <v>5.4175124999999998E-2</v>
      </c>
      <c r="S226" s="496">
        <f t="shared" si="68"/>
        <v>5.566946008218232E-2</v>
      </c>
      <c r="T226" s="223">
        <v>36.837000000000003</v>
      </c>
      <c r="U226" s="224">
        <f t="shared" si="69"/>
        <v>36.579304098952655</v>
      </c>
      <c r="X226" s="450">
        <v>18.09</v>
      </c>
      <c r="Y226" s="448">
        <f t="shared" si="70"/>
        <v>0.16986187500000002</v>
      </c>
      <c r="Z226" s="448">
        <f t="shared" si="75"/>
        <v>0.18514114239418489</v>
      </c>
      <c r="AA226" s="449">
        <v>8.5</v>
      </c>
      <c r="AB226" s="450">
        <v>15.79</v>
      </c>
      <c r="AC226" s="451">
        <v>1</v>
      </c>
      <c r="AD226" s="294">
        <f t="shared" si="71"/>
        <v>1.07841075</v>
      </c>
      <c r="AE226" s="294">
        <f t="shared" si="72"/>
        <v>1.9400034358312723</v>
      </c>
      <c r="AF226" s="452">
        <f t="shared" si="76"/>
        <v>6.1647809689585151E-2</v>
      </c>
      <c r="AG226" s="502">
        <f t="shared" si="80"/>
        <v>1095</v>
      </c>
      <c r="AH226" s="470">
        <f t="shared" si="73"/>
        <v>16.516300289649429</v>
      </c>
      <c r="AI226" s="471">
        <f t="shared" si="74"/>
        <v>15.670403037390731</v>
      </c>
    </row>
    <row r="227" spans="1:35">
      <c r="A227" s="10">
        <v>18.7</v>
      </c>
      <c r="B227" s="11">
        <f t="shared" si="77"/>
        <v>1100</v>
      </c>
      <c r="C227" s="442">
        <f t="shared" si="61"/>
        <v>0.17063750000000003</v>
      </c>
      <c r="D227" s="442">
        <f t="shared" si="62"/>
        <v>0.18606072407192253</v>
      </c>
      <c r="E227" s="12">
        <v>9.7349999999999994</v>
      </c>
      <c r="F227" s="13">
        <f t="shared" si="63"/>
        <v>16.888698851159834</v>
      </c>
      <c r="G227" s="195"/>
      <c r="H227" s="10">
        <v>15.628</v>
      </c>
      <c r="I227" s="11">
        <f t="shared" si="78"/>
        <v>1100</v>
      </c>
      <c r="J227" s="12">
        <v>1</v>
      </c>
      <c r="K227" s="442">
        <f t="shared" si="64"/>
        <v>1.0833349999999999</v>
      </c>
      <c r="L227" s="442">
        <f t="shared" si="65"/>
        <v>1.9545164512820885</v>
      </c>
      <c r="M227" s="442">
        <v>7.0639999999999994E-2</v>
      </c>
      <c r="N227" s="253">
        <f t="shared" si="66"/>
        <v>15.489932957881434</v>
      </c>
      <c r="O227" s="195"/>
      <c r="P227" s="221">
        <v>38.630000000000003</v>
      </c>
      <c r="Q227" s="222">
        <f t="shared" si="79"/>
        <v>1100</v>
      </c>
      <c r="R227" s="496">
        <f t="shared" si="67"/>
        <v>5.4422499999999999E-2</v>
      </c>
      <c r="S227" s="496">
        <f t="shared" si="68"/>
        <v>5.5930638618058248E-2</v>
      </c>
      <c r="T227" s="223">
        <v>36.837000000000003</v>
      </c>
      <c r="U227" s="224">
        <f t="shared" si="69"/>
        <v>36.569683065226592</v>
      </c>
      <c r="X227" s="450">
        <v>18.09</v>
      </c>
      <c r="Y227" s="452">
        <f t="shared" si="70"/>
        <v>0.17063750000000003</v>
      </c>
      <c r="Z227" s="452">
        <f t="shared" si="75"/>
        <v>0.18606072407192253</v>
      </c>
      <c r="AA227" s="451">
        <v>8.5</v>
      </c>
      <c r="AB227" s="453">
        <v>15.79</v>
      </c>
      <c r="AC227" s="454">
        <v>1</v>
      </c>
      <c r="AD227" s="455">
        <f t="shared" si="71"/>
        <v>1.0833349999999999</v>
      </c>
      <c r="AE227" s="455">
        <f t="shared" si="72"/>
        <v>1.9545164512820885</v>
      </c>
      <c r="AF227" s="456">
        <f t="shared" si="76"/>
        <v>6.1647809689585151E-2</v>
      </c>
      <c r="AG227" s="502">
        <f t="shared" si="80"/>
        <v>1100</v>
      </c>
      <c r="AH227" s="470">
        <f t="shared" si="73"/>
        <v>16.508483845388657</v>
      </c>
      <c r="AI227" s="471">
        <f t="shared" si="74"/>
        <v>15.669508341776197</v>
      </c>
    </row>
    <row r="228" spans="1:35">
      <c r="A228" s="10">
        <v>18.7</v>
      </c>
      <c r="B228" s="11">
        <f t="shared" si="77"/>
        <v>1105</v>
      </c>
      <c r="C228" s="442">
        <f t="shared" si="61"/>
        <v>0.17141312500000003</v>
      </c>
      <c r="D228" s="442">
        <f t="shared" si="62"/>
        <v>0.18698101927687794</v>
      </c>
      <c r="E228" s="12">
        <v>9.7349999999999994</v>
      </c>
      <c r="F228" s="13">
        <f t="shared" si="63"/>
        <v>16.879739777339594</v>
      </c>
      <c r="G228" s="195"/>
      <c r="H228" s="10">
        <v>15.628</v>
      </c>
      <c r="I228" s="11">
        <f t="shared" si="78"/>
        <v>1105</v>
      </c>
      <c r="J228" s="12">
        <v>1</v>
      </c>
      <c r="K228" s="442">
        <f t="shared" si="64"/>
        <v>1.0882592499999999</v>
      </c>
      <c r="L228" s="442">
        <f t="shared" si="65"/>
        <v>1.9691011086959409</v>
      </c>
      <c r="M228" s="442">
        <v>7.0639999999999994E-2</v>
      </c>
      <c r="N228" s="253">
        <f t="shared" si="66"/>
        <v>15.488902697681718</v>
      </c>
      <c r="O228" s="195"/>
      <c r="P228" s="221">
        <v>38.630000000000003</v>
      </c>
      <c r="Q228" s="222">
        <f t="shared" si="79"/>
        <v>1105</v>
      </c>
      <c r="R228" s="496">
        <f t="shared" si="67"/>
        <v>5.4669874999999993E-2</v>
      </c>
      <c r="S228" s="496">
        <f t="shared" si="68"/>
        <v>5.6191881770966789E-2</v>
      </c>
      <c r="T228" s="223">
        <v>36.837000000000003</v>
      </c>
      <c r="U228" s="224">
        <f t="shared" si="69"/>
        <v>36.560059651202899</v>
      </c>
      <c r="X228" s="450">
        <v>18.09</v>
      </c>
      <c r="Y228" s="456">
        <f t="shared" si="70"/>
        <v>0.17141312500000003</v>
      </c>
      <c r="Z228" s="456">
        <f t="shared" si="75"/>
        <v>0.18698101927687794</v>
      </c>
      <c r="AA228" s="454">
        <v>8.5</v>
      </c>
      <c r="AB228" s="447">
        <v>15.79</v>
      </c>
      <c r="AC228" s="449">
        <v>1</v>
      </c>
      <c r="AD228" s="457">
        <f t="shared" si="71"/>
        <v>1.0882592499999999</v>
      </c>
      <c r="AE228" s="457">
        <f t="shared" si="72"/>
        <v>1.9691011086959409</v>
      </c>
      <c r="AF228" s="448">
        <f t="shared" si="76"/>
        <v>6.1647809689585151E-2</v>
      </c>
      <c r="AG228" s="502">
        <f t="shared" si="80"/>
        <v>1105</v>
      </c>
      <c r="AH228" s="470">
        <f t="shared" si="73"/>
        <v>16.500661336146536</v>
      </c>
      <c r="AI228" s="471">
        <f t="shared" si="74"/>
        <v>15.66860922959156</v>
      </c>
    </row>
    <row r="229" spans="1:35">
      <c r="A229" s="10">
        <v>18.7</v>
      </c>
      <c r="B229" s="11">
        <f t="shared" si="77"/>
        <v>1110</v>
      </c>
      <c r="C229" s="442">
        <f t="shared" si="61"/>
        <v>0.17218875000000003</v>
      </c>
      <c r="D229" s="442">
        <f t="shared" si="62"/>
        <v>0.18790202856269556</v>
      </c>
      <c r="E229" s="12">
        <v>9.7349999999999994</v>
      </c>
      <c r="F229" s="13">
        <f t="shared" si="63"/>
        <v>16.87077375194216</v>
      </c>
      <c r="G229" s="195"/>
      <c r="H229" s="10">
        <v>15.628</v>
      </c>
      <c r="I229" s="11">
        <f t="shared" si="78"/>
        <v>1110</v>
      </c>
      <c r="J229" s="12">
        <v>1</v>
      </c>
      <c r="K229" s="442">
        <f t="shared" si="64"/>
        <v>1.0931835000000001</v>
      </c>
      <c r="L229" s="442">
        <f t="shared" si="65"/>
        <v>1.9837577617257893</v>
      </c>
      <c r="M229" s="442">
        <v>7.0639999999999994E-2</v>
      </c>
      <c r="N229" s="253">
        <f t="shared" si="66"/>
        <v>15.48786735171169</v>
      </c>
      <c r="O229" s="195"/>
      <c r="P229" s="221">
        <v>38.630000000000003</v>
      </c>
      <c r="Q229" s="222">
        <f t="shared" si="79"/>
        <v>1110</v>
      </c>
      <c r="R229" s="496">
        <f t="shared" si="67"/>
        <v>5.4917249999999994E-2</v>
      </c>
      <c r="S229" s="496">
        <f t="shared" si="68"/>
        <v>5.6453189556894046E-2</v>
      </c>
      <c r="T229" s="223">
        <v>36.837000000000003</v>
      </c>
      <c r="U229" s="224">
        <f t="shared" si="69"/>
        <v>36.550433856292699</v>
      </c>
      <c r="X229" s="450">
        <v>18.09</v>
      </c>
      <c r="Y229" s="448">
        <f t="shared" si="70"/>
        <v>0.17218875000000003</v>
      </c>
      <c r="Z229" s="448">
        <f t="shared" si="75"/>
        <v>0.18790202856269556</v>
      </c>
      <c r="AA229" s="449">
        <v>8.5</v>
      </c>
      <c r="AB229" s="450">
        <v>15.79</v>
      </c>
      <c r="AC229" s="451">
        <v>1</v>
      </c>
      <c r="AD229" s="294">
        <f t="shared" si="71"/>
        <v>1.0931835000000001</v>
      </c>
      <c r="AE229" s="294">
        <f t="shared" si="72"/>
        <v>1.9837577617257893</v>
      </c>
      <c r="AF229" s="452">
        <f t="shared" si="76"/>
        <v>6.1647809689585151E-2</v>
      </c>
      <c r="AG229" s="502">
        <f t="shared" si="80"/>
        <v>1110</v>
      </c>
      <c r="AH229" s="470">
        <f t="shared" si="73"/>
        <v>16.492832757217087</v>
      </c>
      <c r="AI229" s="471">
        <f t="shared" si="74"/>
        <v>15.66770567903489</v>
      </c>
    </row>
    <row r="230" spans="1:35">
      <c r="A230" s="10">
        <v>18.7</v>
      </c>
      <c r="B230" s="11">
        <f t="shared" si="77"/>
        <v>1115</v>
      </c>
      <c r="C230" s="442">
        <f t="shared" si="61"/>
        <v>0.17296437500000003</v>
      </c>
      <c r="D230" s="442">
        <f t="shared" si="62"/>
        <v>0.18882375248344885</v>
      </c>
      <c r="E230" s="12">
        <v>9.7349999999999994</v>
      </c>
      <c r="F230" s="13">
        <f t="shared" si="63"/>
        <v>16.861800769573627</v>
      </c>
      <c r="G230" s="195"/>
      <c r="H230" s="10">
        <v>15.628</v>
      </c>
      <c r="I230" s="11">
        <f t="shared" si="78"/>
        <v>1115</v>
      </c>
      <c r="J230" s="12">
        <v>1</v>
      </c>
      <c r="K230" s="442">
        <f t="shared" si="64"/>
        <v>1.0981077499999998</v>
      </c>
      <c r="L230" s="442">
        <f t="shared" si="65"/>
        <v>1.9984867657703624</v>
      </c>
      <c r="M230" s="442">
        <v>7.0639999999999994E-2</v>
      </c>
      <c r="N230" s="253">
        <f t="shared" si="66"/>
        <v>15.486826894865981</v>
      </c>
      <c r="O230" s="195"/>
      <c r="P230" s="221">
        <v>38.630000000000003</v>
      </c>
      <c r="Q230" s="222">
        <f t="shared" si="79"/>
        <v>1115</v>
      </c>
      <c r="R230" s="496">
        <f t="shared" si="67"/>
        <v>5.5164624999999995E-2</v>
      </c>
      <c r="S230" s="496">
        <f t="shared" si="68"/>
        <v>5.6714561991830781E-2</v>
      </c>
      <c r="T230" s="223">
        <v>36.837000000000003</v>
      </c>
      <c r="U230" s="224">
        <f t="shared" si="69"/>
        <v>36.540805679906931</v>
      </c>
      <c r="X230" s="450">
        <v>18.09</v>
      </c>
      <c r="Y230" s="452">
        <f t="shared" si="70"/>
        <v>0.17296437500000003</v>
      </c>
      <c r="Z230" s="452">
        <f t="shared" si="75"/>
        <v>0.18882375248344885</v>
      </c>
      <c r="AA230" s="451">
        <v>8.5</v>
      </c>
      <c r="AB230" s="453">
        <v>15.79</v>
      </c>
      <c r="AC230" s="454">
        <v>1</v>
      </c>
      <c r="AD230" s="455">
        <f t="shared" si="71"/>
        <v>1.0981077499999998</v>
      </c>
      <c r="AE230" s="455">
        <f t="shared" si="72"/>
        <v>1.9984867657703624</v>
      </c>
      <c r="AF230" s="456">
        <f t="shared" si="76"/>
        <v>6.1647809689585151E-2</v>
      </c>
      <c r="AG230" s="502">
        <f t="shared" si="80"/>
        <v>1115</v>
      </c>
      <c r="AH230" s="470">
        <f t="shared" si="73"/>
        <v>16.484998103890685</v>
      </c>
      <c r="AI230" s="471">
        <f t="shared" si="74"/>
        <v>15.666797668196633</v>
      </c>
    </row>
    <row r="231" spans="1:35">
      <c r="A231" s="10">
        <v>18.7</v>
      </c>
      <c r="B231" s="11">
        <f t="shared" si="77"/>
        <v>1120</v>
      </c>
      <c r="C231" s="442">
        <f t="shared" si="61"/>
        <v>0.17374000000000001</v>
      </c>
      <c r="D231" s="442">
        <f t="shared" si="62"/>
        <v>0.18974619159364159</v>
      </c>
      <c r="E231" s="12">
        <v>9.7349999999999994</v>
      </c>
      <c r="F231" s="13">
        <f t="shared" si="63"/>
        <v>16.852820824835899</v>
      </c>
      <c r="G231" s="195"/>
      <c r="H231" s="10">
        <v>15.628</v>
      </c>
      <c r="I231" s="11">
        <f t="shared" si="78"/>
        <v>1120</v>
      </c>
      <c r="J231" s="12">
        <v>1</v>
      </c>
      <c r="K231" s="442">
        <f t="shared" si="64"/>
        <v>1.1030319999999998</v>
      </c>
      <c r="L231" s="442">
        <f t="shared" si="65"/>
        <v>2.0132884779827802</v>
      </c>
      <c r="M231" s="442">
        <v>7.0639999999999994E-2</v>
      </c>
      <c r="N231" s="253">
        <f t="shared" si="66"/>
        <v>15.485781301915296</v>
      </c>
      <c r="O231" s="195"/>
      <c r="P231" s="221">
        <v>38.630000000000003</v>
      </c>
      <c r="Q231" s="222">
        <f t="shared" si="79"/>
        <v>1120</v>
      </c>
      <c r="R231" s="496">
        <f t="shared" si="67"/>
        <v>5.5411999999999996E-2</v>
      </c>
      <c r="S231" s="496">
        <f t="shared" si="68"/>
        <v>5.6975999091771756E-2</v>
      </c>
      <c r="T231" s="223">
        <v>36.837000000000003</v>
      </c>
      <c r="U231" s="224">
        <f t="shared" si="69"/>
        <v>36.531175121456407</v>
      </c>
      <c r="X231" s="450">
        <v>18.09</v>
      </c>
      <c r="Y231" s="456">
        <f t="shared" si="70"/>
        <v>0.17374000000000001</v>
      </c>
      <c r="Z231" s="456">
        <f t="shared" si="75"/>
        <v>0.18974619159364159</v>
      </c>
      <c r="AA231" s="454">
        <v>8.5</v>
      </c>
      <c r="AB231" s="447">
        <v>15.79</v>
      </c>
      <c r="AC231" s="449">
        <v>1</v>
      </c>
      <c r="AD231" s="457">
        <f t="shared" si="71"/>
        <v>1.1030319999999998</v>
      </c>
      <c r="AE231" s="457">
        <f t="shared" si="72"/>
        <v>2.0132884779827802</v>
      </c>
      <c r="AF231" s="448">
        <f t="shared" si="76"/>
        <v>6.1647809689585151E-2</v>
      </c>
      <c r="AG231" s="502">
        <f t="shared" si="80"/>
        <v>1120</v>
      </c>
      <c r="AH231" s="470">
        <f t="shared" si="73"/>
        <v>16.477157371454048</v>
      </c>
      <c r="AI231" s="471">
        <f t="shared" si="74"/>
        <v>15.665885175059081</v>
      </c>
    </row>
    <row r="232" spans="1:35">
      <c r="A232" s="10">
        <v>18.7</v>
      </c>
      <c r="B232" s="11">
        <f t="shared" si="77"/>
        <v>1125</v>
      </c>
      <c r="C232" s="442">
        <f t="shared" si="61"/>
        <v>0.17451562500000001</v>
      </c>
      <c r="D232" s="442">
        <f t="shared" si="62"/>
        <v>0.1906693464482081</v>
      </c>
      <c r="E232" s="12">
        <v>9.7349999999999994</v>
      </c>
      <c r="F232" s="13">
        <f t="shared" si="63"/>
        <v>16.843833912326694</v>
      </c>
      <c r="G232" s="195"/>
      <c r="H232" s="10">
        <v>15.628</v>
      </c>
      <c r="I232" s="11">
        <f t="shared" si="78"/>
        <v>1125</v>
      </c>
      <c r="J232" s="12">
        <v>1</v>
      </c>
      <c r="K232" s="442">
        <f t="shared" si="64"/>
        <v>1.10795625</v>
      </c>
      <c r="L232" s="442">
        <f t="shared" si="65"/>
        <v>2.0281632572792088</v>
      </c>
      <c r="M232" s="442">
        <v>7.0639999999999994E-2</v>
      </c>
      <c r="N232" s="253">
        <f t="shared" si="66"/>
        <v>15.484730547505796</v>
      </c>
      <c r="O232" s="195"/>
      <c r="P232" s="221">
        <v>38.630000000000003</v>
      </c>
      <c r="Q232" s="222">
        <f t="shared" si="79"/>
        <v>1125</v>
      </c>
      <c r="R232" s="496">
        <f t="shared" si="67"/>
        <v>5.565937499999999E-2</v>
      </c>
      <c r="S232" s="496">
        <f t="shared" si="68"/>
        <v>5.7237500872715064E-2</v>
      </c>
      <c r="T232" s="223">
        <v>36.837000000000003</v>
      </c>
      <c r="U232" s="224">
        <f t="shared" si="69"/>
        <v>36.521542180351801</v>
      </c>
      <c r="X232" s="450">
        <v>18.09</v>
      </c>
      <c r="Y232" s="448">
        <f t="shared" si="70"/>
        <v>0.17451562500000001</v>
      </c>
      <c r="Z232" s="448">
        <f t="shared" si="75"/>
        <v>0.1906693464482081</v>
      </c>
      <c r="AA232" s="449">
        <v>8.5</v>
      </c>
      <c r="AB232" s="450">
        <v>15.79</v>
      </c>
      <c r="AC232" s="451">
        <v>1</v>
      </c>
      <c r="AD232" s="294">
        <f t="shared" si="71"/>
        <v>1.10795625</v>
      </c>
      <c r="AE232" s="294">
        <f t="shared" si="72"/>
        <v>2.0281632572792088</v>
      </c>
      <c r="AF232" s="452">
        <f t="shared" si="76"/>
        <v>6.1647809689585151E-2</v>
      </c>
      <c r="AG232" s="502">
        <f t="shared" si="80"/>
        <v>1125</v>
      </c>
      <c r="AH232" s="470">
        <f t="shared" si="73"/>
        <v>16.46931055519023</v>
      </c>
      <c r="AI232" s="471">
        <f t="shared" si="74"/>
        <v>15.664968177495842</v>
      </c>
    </row>
    <row r="233" spans="1:35">
      <c r="A233" s="10">
        <v>18.7</v>
      </c>
      <c r="B233" s="11">
        <f t="shared" si="77"/>
        <v>1130</v>
      </c>
      <c r="C233" s="442">
        <f t="shared" si="61"/>
        <v>0.17529125000000001</v>
      </c>
      <c r="D233" s="442">
        <f t="shared" si="62"/>
        <v>0.1915932176025128</v>
      </c>
      <c r="E233" s="12">
        <v>9.7349999999999994</v>
      </c>
      <c r="F233" s="13">
        <f t="shared" si="63"/>
        <v>16.834840026639537</v>
      </c>
      <c r="G233" s="195"/>
      <c r="H233" s="10">
        <v>15.628</v>
      </c>
      <c r="I233" s="11">
        <f t="shared" si="78"/>
        <v>1130</v>
      </c>
      <c r="J233" s="12">
        <v>1</v>
      </c>
      <c r="K233" s="442">
        <f t="shared" si="64"/>
        <v>1.1128804999999999</v>
      </c>
      <c r="L233" s="442">
        <f t="shared" si="65"/>
        <v>2.0431114643475659</v>
      </c>
      <c r="M233" s="442">
        <v>7.0639999999999994E-2</v>
      </c>
      <c r="N233" s="253">
        <f t="shared" si="66"/>
        <v>15.483674606158488</v>
      </c>
      <c r="O233" s="195"/>
      <c r="P233" s="221">
        <v>38.630000000000003</v>
      </c>
      <c r="Q233" s="222">
        <f t="shared" si="79"/>
        <v>1130</v>
      </c>
      <c r="R233" s="496">
        <f t="shared" si="67"/>
        <v>5.5906749999999991E-2</v>
      </c>
      <c r="S233" s="496">
        <f t="shared" si="68"/>
        <v>5.7499067350663235E-2</v>
      </c>
      <c r="T233" s="223">
        <v>36.837000000000003</v>
      </c>
      <c r="U233" s="224">
        <f t="shared" si="69"/>
        <v>36.51190685600362</v>
      </c>
      <c r="X233" s="450">
        <v>18.09</v>
      </c>
      <c r="Y233" s="452">
        <f t="shared" si="70"/>
        <v>0.17529125000000001</v>
      </c>
      <c r="Z233" s="452">
        <f t="shared" si="75"/>
        <v>0.1915932176025128</v>
      </c>
      <c r="AA233" s="451">
        <v>8.5</v>
      </c>
      <c r="AB233" s="453">
        <v>15.79</v>
      </c>
      <c r="AC233" s="454">
        <v>1</v>
      </c>
      <c r="AD233" s="455">
        <f t="shared" si="71"/>
        <v>1.1128804999999999</v>
      </c>
      <c r="AE233" s="455">
        <f t="shared" si="72"/>
        <v>2.0431114643475659</v>
      </c>
      <c r="AF233" s="456">
        <f t="shared" si="76"/>
        <v>6.1647809689585151E-2</v>
      </c>
      <c r="AG233" s="502">
        <f t="shared" si="80"/>
        <v>1130</v>
      </c>
      <c r="AH233" s="470">
        <f t="shared" si="73"/>
        <v>16.461457650378641</v>
      </c>
      <c r="AI233" s="471">
        <f t="shared" si="74"/>
        <v>15.66404665327129</v>
      </c>
    </row>
    <row r="234" spans="1:35">
      <c r="A234" s="10">
        <v>18.7</v>
      </c>
      <c r="B234" s="11">
        <f t="shared" si="77"/>
        <v>1135</v>
      </c>
      <c r="C234" s="442">
        <f t="shared" si="61"/>
        <v>0.17606687500000004</v>
      </c>
      <c r="D234" s="442">
        <f t="shared" si="62"/>
        <v>0.1925178056123511</v>
      </c>
      <c r="E234" s="12">
        <v>9.7349999999999994</v>
      </c>
      <c r="F234" s="13">
        <f t="shared" si="63"/>
        <v>16.82583916236376</v>
      </c>
      <c r="G234" s="195"/>
      <c r="H234" s="10">
        <v>15.628</v>
      </c>
      <c r="I234" s="11">
        <f t="shared" si="78"/>
        <v>1135</v>
      </c>
      <c r="J234" s="12">
        <v>1</v>
      </c>
      <c r="K234" s="442">
        <f t="shared" si="64"/>
        <v>1.1178047499999999</v>
      </c>
      <c r="L234" s="442">
        <f t="shared" si="65"/>
        <v>2.0581334616562681</v>
      </c>
      <c r="M234" s="442">
        <v>7.0639999999999994E-2</v>
      </c>
      <c r="N234" s="253">
        <f t="shared" si="66"/>
        <v>15.482613452268602</v>
      </c>
      <c r="O234" s="195"/>
      <c r="P234" s="221">
        <v>38.630000000000003</v>
      </c>
      <c r="Q234" s="222">
        <f t="shared" si="79"/>
        <v>1135</v>
      </c>
      <c r="R234" s="496">
        <f t="shared" si="67"/>
        <v>5.6154124999999999E-2</v>
      </c>
      <c r="S234" s="496">
        <f t="shared" si="68"/>
        <v>5.7760698541622801E-2</v>
      </c>
      <c r="T234" s="223">
        <v>36.837000000000003</v>
      </c>
      <c r="U234" s="224">
        <f t="shared" si="69"/>
        <v>36.502269147822247</v>
      </c>
      <c r="X234" s="450">
        <v>18.09</v>
      </c>
      <c r="Y234" s="456">
        <f t="shared" si="70"/>
        <v>0.17606687500000004</v>
      </c>
      <c r="Z234" s="456">
        <f t="shared" si="75"/>
        <v>0.1925178056123511</v>
      </c>
      <c r="AA234" s="454">
        <v>8.5</v>
      </c>
      <c r="AB234" s="447">
        <v>15.79</v>
      </c>
      <c r="AC234" s="449">
        <v>1</v>
      </c>
      <c r="AD234" s="457">
        <f t="shared" si="71"/>
        <v>1.1178047499999999</v>
      </c>
      <c r="AE234" s="457">
        <f t="shared" si="72"/>
        <v>2.0581334616562681</v>
      </c>
      <c r="AF234" s="448">
        <f t="shared" si="76"/>
        <v>6.1647809689585151E-2</v>
      </c>
      <c r="AG234" s="502">
        <f t="shared" si="80"/>
        <v>1135</v>
      </c>
      <c r="AH234" s="470">
        <f t="shared" si="73"/>
        <v>16.453598652295014</v>
      </c>
      <c r="AI234" s="471">
        <f t="shared" si="74"/>
        <v>15.663120580040047</v>
      </c>
    </row>
    <row r="235" spans="1:35">
      <c r="A235" s="10">
        <v>18.7</v>
      </c>
      <c r="B235" s="11">
        <f t="shared" si="77"/>
        <v>1140</v>
      </c>
      <c r="C235" s="442">
        <f t="shared" si="61"/>
        <v>0.17684250000000004</v>
      </c>
      <c r="D235" s="442">
        <f t="shared" si="62"/>
        <v>0.19344311103394984</v>
      </c>
      <c r="E235" s="12">
        <v>9.7349999999999994</v>
      </c>
      <c r="F235" s="13">
        <f t="shared" si="63"/>
        <v>16.816831314084496</v>
      </c>
      <c r="G235" s="195"/>
      <c r="H235" s="10">
        <v>15.628</v>
      </c>
      <c r="I235" s="11">
        <f t="shared" si="78"/>
        <v>1140</v>
      </c>
      <c r="J235" s="12">
        <v>1</v>
      </c>
      <c r="K235" s="442">
        <f t="shared" si="64"/>
        <v>1.1227290000000001</v>
      </c>
      <c r="L235" s="442">
        <f t="shared" si="65"/>
        <v>2.0732296134630186</v>
      </c>
      <c r="M235" s="442">
        <v>7.0639999999999994E-2</v>
      </c>
      <c r="N235" s="253">
        <f t="shared" si="66"/>
        <v>15.481547060104973</v>
      </c>
      <c r="O235" s="195"/>
      <c r="P235" s="221">
        <v>38.630000000000003</v>
      </c>
      <c r="Q235" s="222">
        <f t="shared" si="79"/>
        <v>1140</v>
      </c>
      <c r="R235" s="496">
        <f t="shared" si="67"/>
        <v>5.64015E-2</v>
      </c>
      <c r="S235" s="496">
        <f t="shared" si="68"/>
        <v>5.8022394461604287E-2</v>
      </c>
      <c r="T235" s="223">
        <v>36.837000000000003</v>
      </c>
      <c r="U235" s="224">
        <f t="shared" si="69"/>
        <v>36.492629055217883</v>
      </c>
      <c r="X235" s="450">
        <v>18.09</v>
      </c>
      <c r="Y235" s="448">
        <f t="shared" si="70"/>
        <v>0.17684250000000004</v>
      </c>
      <c r="Z235" s="448">
        <f t="shared" si="75"/>
        <v>0.19344311103394984</v>
      </c>
      <c r="AA235" s="449">
        <v>8.5</v>
      </c>
      <c r="AB235" s="450">
        <v>15.79</v>
      </c>
      <c r="AC235" s="451">
        <v>1</v>
      </c>
      <c r="AD235" s="294">
        <f t="shared" si="71"/>
        <v>1.1227290000000001</v>
      </c>
      <c r="AE235" s="294">
        <f t="shared" si="72"/>
        <v>2.0732296134630186</v>
      </c>
      <c r="AF235" s="452">
        <f t="shared" si="76"/>
        <v>6.1647809689585151E-2</v>
      </c>
      <c r="AG235" s="502">
        <f t="shared" si="80"/>
        <v>1140</v>
      </c>
      <c r="AH235" s="470">
        <f t="shared" si="73"/>
        <v>16.445733556211426</v>
      </c>
      <c r="AI235" s="471">
        <f t="shared" si="74"/>
        <v>15.662189935346419</v>
      </c>
    </row>
    <row r="236" spans="1:35">
      <c r="A236" s="10">
        <v>18.7</v>
      </c>
      <c r="B236" s="11">
        <f t="shared" si="77"/>
        <v>1145</v>
      </c>
      <c r="C236" s="442">
        <f t="shared" si="61"/>
        <v>0.17761812500000002</v>
      </c>
      <c r="D236" s="442">
        <f t="shared" si="62"/>
        <v>0.1943691344239673</v>
      </c>
      <c r="E236" s="12">
        <v>9.7349999999999994</v>
      </c>
      <c r="F236" s="13">
        <f t="shared" si="63"/>
        <v>16.807816476382676</v>
      </c>
      <c r="G236" s="195"/>
      <c r="H236" s="10">
        <v>15.628</v>
      </c>
      <c r="I236" s="11">
        <f t="shared" si="78"/>
        <v>1145</v>
      </c>
      <c r="J236" s="12">
        <v>1</v>
      </c>
      <c r="K236" s="442">
        <f t="shared" si="64"/>
        <v>1.1276532500000001</v>
      </c>
      <c r="L236" s="442">
        <f t="shared" si="65"/>
        <v>2.0884002858236395</v>
      </c>
      <c r="M236" s="442">
        <v>7.0639999999999994E-2</v>
      </c>
      <c r="N236" s="253">
        <f t="shared" si="66"/>
        <v>15.480475403809418</v>
      </c>
      <c r="O236" s="195"/>
      <c r="P236" s="221">
        <v>38.630000000000003</v>
      </c>
      <c r="Q236" s="222">
        <f t="shared" si="79"/>
        <v>1145</v>
      </c>
      <c r="R236" s="496">
        <f t="shared" si="67"/>
        <v>5.6648874999999994E-2</v>
      </c>
      <c r="S236" s="496">
        <f t="shared" si="68"/>
        <v>5.8284155126621551E-2</v>
      </c>
      <c r="T236" s="223">
        <v>36.837000000000003</v>
      </c>
      <c r="U236" s="224">
        <f t="shared" si="69"/>
        <v>36.482986577600641</v>
      </c>
      <c r="X236" s="450">
        <v>18.09</v>
      </c>
      <c r="Y236" s="452">
        <f t="shared" si="70"/>
        <v>0.17761812500000002</v>
      </c>
      <c r="Z236" s="452">
        <f t="shared" si="75"/>
        <v>0.1943691344239673</v>
      </c>
      <c r="AA236" s="451">
        <v>8.5</v>
      </c>
      <c r="AB236" s="453">
        <v>15.79</v>
      </c>
      <c r="AC236" s="454">
        <v>1</v>
      </c>
      <c r="AD236" s="455">
        <f t="shared" si="71"/>
        <v>1.1276532500000001</v>
      </c>
      <c r="AE236" s="455">
        <f t="shared" si="72"/>
        <v>2.0884002858236395</v>
      </c>
      <c r="AF236" s="456">
        <f t="shared" si="76"/>
        <v>6.1647809689585151E-2</v>
      </c>
      <c r="AG236" s="502">
        <f t="shared" si="80"/>
        <v>1145</v>
      </c>
      <c r="AH236" s="470">
        <f t="shared" si="73"/>
        <v>16.437862357396277</v>
      </c>
      <c r="AI236" s="471">
        <f t="shared" si="74"/>
        <v>15.661254696623867</v>
      </c>
    </row>
    <row r="237" spans="1:35">
      <c r="A237" s="10">
        <v>18.7</v>
      </c>
      <c r="B237" s="11">
        <f t="shared" si="77"/>
        <v>1150</v>
      </c>
      <c r="C237" s="442">
        <f t="shared" si="61"/>
        <v>0.17839375000000002</v>
      </c>
      <c r="D237" s="442">
        <f t="shared" si="62"/>
        <v>0.19529587633949363</v>
      </c>
      <c r="E237" s="12">
        <v>9.7349999999999994</v>
      </c>
      <c r="F237" s="13">
        <f t="shared" si="63"/>
        <v>16.798794643835031</v>
      </c>
      <c r="G237" s="195"/>
      <c r="H237" s="10">
        <v>15.628</v>
      </c>
      <c r="I237" s="11">
        <f t="shared" si="78"/>
        <v>1150</v>
      </c>
      <c r="J237" s="12">
        <v>1</v>
      </c>
      <c r="K237" s="442">
        <f t="shared" si="64"/>
        <v>1.1325774999999998</v>
      </c>
      <c r="L237" s="442">
        <f t="shared" si="65"/>
        <v>2.1036458466009478</v>
      </c>
      <c r="M237" s="442">
        <v>7.0639999999999994E-2</v>
      </c>
      <c r="N237" s="253">
        <f t="shared" si="66"/>
        <v>15.479398457396108</v>
      </c>
      <c r="O237" s="195"/>
      <c r="P237" s="221">
        <v>38.630000000000003</v>
      </c>
      <c r="Q237" s="222">
        <f t="shared" si="79"/>
        <v>1150</v>
      </c>
      <c r="R237" s="496">
        <f t="shared" si="67"/>
        <v>5.6896249999999995E-2</v>
      </c>
      <c r="S237" s="496">
        <f t="shared" si="68"/>
        <v>5.8545980552693111E-2</v>
      </c>
      <c r="T237" s="223">
        <v>36.837000000000003</v>
      </c>
      <c r="U237" s="224">
        <f t="shared" si="69"/>
        <v>36.473341714380446</v>
      </c>
      <c r="X237" s="450">
        <v>18.09</v>
      </c>
      <c r="Y237" s="456">
        <f t="shared" si="70"/>
        <v>0.17839375000000002</v>
      </c>
      <c r="Z237" s="456">
        <f t="shared" si="75"/>
        <v>0.19529587633949363</v>
      </c>
      <c r="AA237" s="454">
        <v>8.5</v>
      </c>
      <c r="AB237" s="447">
        <v>15.79</v>
      </c>
      <c r="AC237" s="449">
        <v>1</v>
      </c>
      <c r="AD237" s="457">
        <f t="shared" si="71"/>
        <v>1.1325774999999998</v>
      </c>
      <c r="AE237" s="457">
        <f t="shared" si="72"/>
        <v>2.1036458466009478</v>
      </c>
      <c r="AF237" s="448">
        <f t="shared" si="76"/>
        <v>6.1647809689585151E-2</v>
      </c>
      <c r="AG237" s="502">
        <f t="shared" si="80"/>
        <v>1150</v>
      </c>
      <c r="AH237" s="470">
        <f t="shared" si="73"/>
        <v>16.429985051114304</v>
      </c>
      <c r="AI237" s="471">
        <f t="shared" si="74"/>
        <v>15.660314841194458</v>
      </c>
    </row>
    <row r="238" spans="1:35">
      <c r="A238" s="10">
        <v>18.7</v>
      </c>
      <c r="B238" s="11">
        <f t="shared" si="77"/>
        <v>1155</v>
      </c>
      <c r="C238" s="442">
        <f t="shared" si="61"/>
        <v>0.17916937500000002</v>
      </c>
      <c r="D238" s="442">
        <f t="shared" si="62"/>
        <v>0.19622333733805175</v>
      </c>
      <c r="E238" s="12">
        <v>9.7349999999999994</v>
      </c>
      <c r="F238" s="13">
        <f t="shared" si="63"/>
        <v>16.789765811014064</v>
      </c>
      <c r="G238" s="195"/>
      <c r="H238" s="10">
        <v>15.628</v>
      </c>
      <c r="I238" s="11">
        <f t="shared" si="78"/>
        <v>1155</v>
      </c>
      <c r="J238" s="12">
        <v>1</v>
      </c>
      <c r="K238" s="442">
        <f t="shared" si="64"/>
        <v>1.13750175</v>
      </c>
      <c r="L238" s="442">
        <f t="shared" si="65"/>
        <v>2.118966665473681</v>
      </c>
      <c r="M238" s="442">
        <v>7.0639999999999994E-2</v>
      </c>
      <c r="N238" s="253">
        <f t="shared" si="66"/>
        <v>15.478316194750938</v>
      </c>
      <c r="O238" s="195"/>
      <c r="P238" s="221">
        <v>38.630000000000003</v>
      </c>
      <c r="Q238" s="222">
        <f t="shared" si="79"/>
        <v>1155</v>
      </c>
      <c r="R238" s="496">
        <f t="shared" si="67"/>
        <v>5.7143624999999997E-2</v>
      </c>
      <c r="S238" s="496">
        <f t="shared" si="68"/>
        <v>5.8807870755841263E-2</v>
      </c>
      <c r="T238" s="223">
        <v>36.837000000000003</v>
      </c>
      <c r="U238" s="224">
        <f t="shared" si="69"/>
        <v>36.463694464967077</v>
      </c>
      <c r="X238" s="450">
        <v>18.09</v>
      </c>
      <c r="Y238" s="448">
        <f t="shared" si="70"/>
        <v>0.17916937500000002</v>
      </c>
      <c r="Z238" s="448">
        <f t="shared" si="75"/>
        <v>0.19622333733805175</v>
      </c>
      <c r="AA238" s="449">
        <v>8.5</v>
      </c>
      <c r="AB238" s="450">
        <v>15.79</v>
      </c>
      <c r="AC238" s="451">
        <v>1</v>
      </c>
      <c r="AD238" s="294">
        <f t="shared" si="71"/>
        <v>1.13750175</v>
      </c>
      <c r="AE238" s="294">
        <f t="shared" si="72"/>
        <v>2.118966665473681</v>
      </c>
      <c r="AF238" s="452">
        <f t="shared" si="76"/>
        <v>6.1647809689585151E-2</v>
      </c>
      <c r="AG238" s="502">
        <f t="shared" si="80"/>
        <v>1155</v>
      </c>
      <c r="AH238" s="470">
        <f t="shared" si="73"/>
        <v>16.422101632626561</v>
      </c>
      <c r="AI238" s="471">
        <f t="shared" si="74"/>
        <v>15.659370346268302</v>
      </c>
    </row>
    <row r="239" spans="1:35">
      <c r="A239" s="10">
        <v>18.7</v>
      </c>
      <c r="B239" s="11">
        <f t="shared" si="77"/>
        <v>1160</v>
      </c>
      <c r="C239" s="442">
        <f t="shared" si="61"/>
        <v>0.17994500000000002</v>
      </c>
      <c r="D239" s="442">
        <f t="shared" si="62"/>
        <v>0.19715151797759645</v>
      </c>
      <c r="E239" s="12">
        <v>9.7349999999999994</v>
      </c>
      <c r="F239" s="13">
        <f t="shared" si="63"/>
        <v>16.780729972488096</v>
      </c>
      <c r="G239" s="195"/>
      <c r="H239" s="10">
        <v>15.628</v>
      </c>
      <c r="I239" s="11">
        <f t="shared" si="78"/>
        <v>1160</v>
      </c>
      <c r="J239" s="12">
        <v>1</v>
      </c>
      <c r="K239" s="442">
        <f t="shared" si="64"/>
        <v>1.1424259999999999</v>
      </c>
      <c r="L239" s="442">
        <f t="shared" si="65"/>
        <v>2.13436311394545</v>
      </c>
      <c r="M239" s="442">
        <v>7.0639999999999994E-2</v>
      </c>
      <c r="N239" s="253">
        <f t="shared" si="66"/>
        <v>15.477228589630894</v>
      </c>
      <c r="O239" s="195"/>
      <c r="P239" s="221">
        <v>38.630000000000003</v>
      </c>
      <c r="Q239" s="222">
        <f t="shared" si="79"/>
        <v>1160</v>
      </c>
      <c r="R239" s="496">
        <f t="shared" si="67"/>
        <v>5.7390999999999998E-2</v>
      </c>
      <c r="S239" s="496">
        <f t="shared" si="68"/>
        <v>5.9069825752092298E-2</v>
      </c>
      <c r="T239" s="223">
        <v>36.837000000000003</v>
      </c>
      <c r="U239" s="224">
        <f t="shared" si="69"/>
        <v>36.454044828770179</v>
      </c>
      <c r="X239" s="450">
        <v>18.09</v>
      </c>
      <c r="Y239" s="452">
        <f t="shared" si="70"/>
        <v>0.17994500000000002</v>
      </c>
      <c r="Z239" s="452">
        <f t="shared" si="75"/>
        <v>0.19715151797759645</v>
      </c>
      <c r="AA239" s="451">
        <v>8.5</v>
      </c>
      <c r="AB239" s="453">
        <v>15.79</v>
      </c>
      <c r="AC239" s="454">
        <v>1</v>
      </c>
      <c r="AD239" s="455">
        <f t="shared" si="71"/>
        <v>1.1424259999999999</v>
      </c>
      <c r="AE239" s="455">
        <f t="shared" si="72"/>
        <v>2.13436311394545</v>
      </c>
      <c r="AF239" s="456">
        <f t="shared" si="76"/>
        <v>6.1647809689585151E-2</v>
      </c>
      <c r="AG239" s="502">
        <f t="shared" si="80"/>
        <v>1160</v>
      </c>
      <c r="AH239" s="470">
        <f t="shared" si="73"/>
        <v>16.414212097190429</v>
      </c>
      <c r="AI239" s="471">
        <f t="shared" si="74"/>
        <v>15.65842118894302</v>
      </c>
    </row>
    <row r="240" spans="1:35">
      <c r="A240" s="10">
        <v>18.7</v>
      </c>
      <c r="B240" s="11">
        <f t="shared" si="77"/>
        <v>1165</v>
      </c>
      <c r="C240" s="442">
        <f t="shared" si="61"/>
        <v>0.18072062500000002</v>
      </c>
      <c r="D240" s="442">
        <f t="shared" si="62"/>
        <v>0.19808041881651617</v>
      </c>
      <c r="E240" s="12">
        <v>9.7349999999999994</v>
      </c>
      <c r="F240" s="13">
        <f t="shared" si="63"/>
        <v>16.771687122821213</v>
      </c>
      <c r="G240" s="195"/>
      <c r="H240" s="10">
        <v>15.628</v>
      </c>
      <c r="I240" s="11">
        <f t="shared" si="78"/>
        <v>1165</v>
      </c>
      <c r="J240" s="12">
        <v>1</v>
      </c>
      <c r="K240" s="442">
        <f t="shared" si="64"/>
        <v>1.1473502499999999</v>
      </c>
      <c r="L240" s="442">
        <f t="shared" si="65"/>
        <v>2.1498355653537584</v>
      </c>
      <c r="M240" s="442">
        <v>7.0639999999999994E-2</v>
      </c>
      <c r="N240" s="253">
        <f t="shared" si="66"/>
        <v>15.476135615663411</v>
      </c>
      <c r="O240" s="195"/>
      <c r="P240" s="221">
        <v>38.630000000000003</v>
      </c>
      <c r="Q240" s="222">
        <f t="shared" si="79"/>
        <v>1165</v>
      </c>
      <c r="R240" s="496">
        <f t="shared" si="67"/>
        <v>5.7638374999999992E-2</v>
      </c>
      <c r="S240" s="496">
        <f t="shared" si="68"/>
        <v>5.9331845557476282E-2</v>
      </c>
      <c r="T240" s="223">
        <v>36.837000000000003</v>
      </c>
      <c r="U240" s="224">
        <f t="shared" si="69"/>
        <v>36.44439280519925</v>
      </c>
      <c r="X240" s="450">
        <v>18.09</v>
      </c>
      <c r="Y240" s="456">
        <f t="shared" si="70"/>
        <v>0.18072062500000002</v>
      </c>
      <c r="Z240" s="456">
        <f t="shared" si="75"/>
        <v>0.19808041881651617</v>
      </c>
      <c r="AA240" s="454">
        <v>8.5</v>
      </c>
      <c r="AB240" s="447">
        <v>15.79</v>
      </c>
      <c r="AC240" s="449">
        <v>1</v>
      </c>
      <c r="AD240" s="457">
        <f t="shared" si="71"/>
        <v>1.1473502499999999</v>
      </c>
      <c r="AE240" s="457">
        <f t="shared" si="72"/>
        <v>2.1498355653537584</v>
      </c>
      <c r="AF240" s="448">
        <f t="shared" si="76"/>
        <v>6.1647809689585151E-2</v>
      </c>
      <c r="AG240" s="502">
        <f t="shared" si="80"/>
        <v>1165</v>
      </c>
      <c r="AH240" s="470">
        <f t="shared" si="73"/>
        <v>16.406316440059612</v>
      </c>
      <c r="AI240" s="471">
        <f t="shared" si="74"/>
        <v>15.65746734620317</v>
      </c>
    </row>
    <row r="241" spans="1:35">
      <c r="A241" s="10">
        <v>18.7</v>
      </c>
      <c r="B241" s="11">
        <f t="shared" si="77"/>
        <v>1170</v>
      </c>
      <c r="C241" s="442">
        <f t="shared" si="61"/>
        <v>0.18149625000000003</v>
      </c>
      <c r="D241" s="442">
        <f t="shared" si="62"/>
        <v>0.19901004041363168</v>
      </c>
      <c r="E241" s="12">
        <v>9.7349999999999994</v>
      </c>
      <c r="F241" s="13">
        <f t="shared" si="63"/>
        <v>16.762637256573296</v>
      </c>
      <c r="G241" s="195"/>
      <c r="H241" s="10">
        <v>15.628</v>
      </c>
      <c r="I241" s="11">
        <f t="shared" si="78"/>
        <v>1170</v>
      </c>
      <c r="J241" s="12">
        <v>1</v>
      </c>
      <c r="K241" s="442">
        <f t="shared" si="64"/>
        <v>1.1522745000000001</v>
      </c>
      <c r="L241" s="442">
        <f t="shared" si="65"/>
        <v>2.1653843948790499</v>
      </c>
      <c r="M241" s="442">
        <v>7.0639999999999994E-2</v>
      </c>
      <c r="N241" s="253">
        <f t="shared" si="66"/>
        <v>15.475037246345744</v>
      </c>
      <c r="O241" s="195"/>
      <c r="P241" s="221">
        <v>38.630000000000003</v>
      </c>
      <c r="Q241" s="222">
        <f t="shared" si="79"/>
        <v>1170</v>
      </c>
      <c r="R241" s="496">
        <f t="shared" si="67"/>
        <v>5.7885749999999993E-2</v>
      </c>
      <c r="S241" s="496">
        <f t="shared" si="68"/>
        <v>5.9593930188027278E-2</v>
      </c>
      <c r="T241" s="223">
        <v>36.837000000000003</v>
      </c>
      <c r="U241" s="224">
        <f t="shared" si="69"/>
        <v>36.434738393663643</v>
      </c>
      <c r="X241" s="450">
        <v>18.09</v>
      </c>
      <c r="Y241" s="448">
        <f t="shared" si="70"/>
        <v>0.18149625000000003</v>
      </c>
      <c r="Z241" s="448">
        <f t="shared" si="75"/>
        <v>0.19901004041363168</v>
      </c>
      <c r="AA241" s="449">
        <v>8.5</v>
      </c>
      <c r="AB241" s="450">
        <v>15.79</v>
      </c>
      <c r="AC241" s="451">
        <v>1</v>
      </c>
      <c r="AD241" s="294">
        <f t="shared" si="71"/>
        <v>1.1522745000000001</v>
      </c>
      <c r="AE241" s="294">
        <f t="shared" si="72"/>
        <v>2.1653843948790499</v>
      </c>
      <c r="AF241" s="452">
        <f t="shared" si="76"/>
        <v>6.1647809689585151E-2</v>
      </c>
      <c r="AG241" s="502">
        <f t="shared" si="80"/>
        <v>1170</v>
      </c>
      <c r="AH241" s="470">
        <f t="shared" si="73"/>
        <v>16.398414656484132</v>
      </c>
      <c r="AI241" s="471">
        <f t="shared" si="74"/>
        <v>15.656508794919699</v>
      </c>
    </row>
    <row r="242" spans="1:35">
      <c r="A242" s="10">
        <v>18.7</v>
      </c>
      <c r="B242" s="11">
        <f t="shared" si="77"/>
        <v>1175</v>
      </c>
      <c r="C242" s="442">
        <f t="shared" si="61"/>
        <v>0.18227187500000003</v>
      </c>
      <c r="D242" s="442">
        <f t="shared" si="62"/>
        <v>0.1999403833281983</v>
      </c>
      <c r="E242" s="12">
        <v>9.7349999999999994</v>
      </c>
      <c r="F242" s="13">
        <f t="shared" si="63"/>
        <v>16.753580368299989</v>
      </c>
      <c r="G242" s="195"/>
      <c r="H242" s="10">
        <v>15.628</v>
      </c>
      <c r="I242" s="11">
        <f t="shared" si="78"/>
        <v>1175</v>
      </c>
      <c r="J242" s="12">
        <v>1</v>
      </c>
      <c r="K242" s="442">
        <f t="shared" si="64"/>
        <v>1.1571987500000001</v>
      </c>
      <c r="L242" s="442">
        <f t="shared" si="65"/>
        <v>2.1810099795538047</v>
      </c>
      <c r="M242" s="442">
        <v>7.0639999999999994E-2</v>
      </c>
      <c r="N242" s="253">
        <f t="shared" si="66"/>
        <v>15.473933455044319</v>
      </c>
      <c r="O242" s="195"/>
      <c r="P242" s="221">
        <v>38.630000000000003</v>
      </c>
      <c r="Q242" s="222">
        <f t="shared" si="79"/>
        <v>1175</v>
      </c>
      <c r="R242" s="496">
        <f t="shared" si="67"/>
        <v>5.8133124999999994E-2</v>
      </c>
      <c r="S242" s="496">
        <f t="shared" si="68"/>
        <v>5.9856079659783568E-2</v>
      </c>
      <c r="T242" s="223">
        <v>36.837000000000003</v>
      </c>
      <c r="U242" s="224">
        <f t="shared" si="69"/>
        <v>36.425081593572557</v>
      </c>
      <c r="X242" s="450">
        <v>18.09</v>
      </c>
      <c r="Y242" s="452">
        <f t="shared" si="70"/>
        <v>0.18227187500000003</v>
      </c>
      <c r="Z242" s="452">
        <f t="shared" si="75"/>
        <v>0.1999403833281983</v>
      </c>
      <c r="AA242" s="451">
        <v>8.5</v>
      </c>
      <c r="AB242" s="453">
        <v>15.79</v>
      </c>
      <c r="AC242" s="454">
        <v>1</v>
      </c>
      <c r="AD242" s="455">
        <f t="shared" si="71"/>
        <v>1.1571987500000001</v>
      </c>
      <c r="AE242" s="455">
        <f t="shared" si="72"/>
        <v>2.1810099795538047</v>
      </c>
      <c r="AF242" s="456">
        <f t="shared" si="76"/>
        <v>6.1647809689585151E-2</v>
      </c>
      <c r="AG242" s="502">
        <f t="shared" si="80"/>
        <v>1175</v>
      </c>
      <c r="AH242" s="470">
        <f t="shared" si="73"/>
        <v>16.390506741710315</v>
      </c>
      <c r="AI242" s="471">
        <f t="shared" si="74"/>
        <v>15.655545511849381</v>
      </c>
    </row>
    <row r="243" spans="1:35">
      <c r="A243" s="10">
        <v>18.7</v>
      </c>
      <c r="B243" s="11">
        <f t="shared" si="77"/>
        <v>1180</v>
      </c>
      <c r="C243" s="442">
        <f t="shared" si="61"/>
        <v>0.18304750000000003</v>
      </c>
      <c r="D243" s="442">
        <f t="shared" si="62"/>
        <v>0.20087144811990498</v>
      </c>
      <c r="E243" s="12">
        <v>9.7349999999999994</v>
      </c>
      <c r="F243" s="13">
        <f t="shared" si="63"/>
        <v>16.744516452552723</v>
      </c>
      <c r="G243" s="195"/>
      <c r="H243" s="10">
        <v>15.628</v>
      </c>
      <c r="I243" s="11">
        <f t="shared" si="78"/>
        <v>1180</v>
      </c>
      <c r="J243" s="12">
        <v>1</v>
      </c>
      <c r="K243" s="442">
        <f t="shared" si="64"/>
        <v>1.162123</v>
      </c>
      <c r="L243" s="442">
        <f t="shared" si="65"/>
        <v>2.1967126982716869</v>
      </c>
      <c r="M243" s="442">
        <v>7.0639999999999994E-2</v>
      </c>
      <c r="N243" s="253">
        <f t="shared" si="66"/>
        <v>15.472824214994088</v>
      </c>
      <c r="O243" s="195"/>
      <c r="P243" s="221">
        <v>38.630000000000003</v>
      </c>
      <c r="Q243" s="222">
        <f t="shared" si="79"/>
        <v>1180</v>
      </c>
      <c r="R243" s="496">
        <f t="shared" si="67"/>
        <v>5.8380499999999995E-2</v>
      </c>
      <c r="S243" s="496">
        <f t="shared" si="68"/>
        <v>6.0118293988786986E-2</v>
      </c>
      <c r="T243" s="223">
        <v>36.837000000000003</v>
      </c>
      <c r="U243" s="224">
        <f t="shared" si="69"/>
        <v>36.415422404335054</v>
      </c>
      <c r="X243" s="450">
        <v>18.09</v>
      </c>
      <c r="Y243" s="456">
        <f t="shared" si="70"/>
        <v>0.18304750000000003</v>
      </c>
      <c r="Z243" s="456">
        <f t="shared" si="75"/>
        <v>0.20087144811990498</v>
      </c>
      <c r="AA243" s="454">
        <v>8.5</v>
      </c>
      <c r="AB243" s="447">
        <v>15.79</v>
      </c>
      <c r="AC243" s="449">
        <v>1</v>
      </c>
      <c r="AD243" s="457">
        <f t="shared" si="71"/>
        <v>1.162123</v>
      </c>
      <c r="AE243" s="457">
        <f t="shared" si="72"/>
        <v>2.1967126982716869</v>
      </c>
      <c r="AF243" s="448">
        <f t="shared" si="76"/>
        <v>6.1647809689585151E-2</v>
      </c>
      <c r="AG243" s="502">
        <f t="shared" si="80"/>
        <v>1180</v>
      </c>
      <c r="AH243" s="470">
        <f t="shared" si="73"/>
        <v>16.382592690980808</v>
      </c>
      <c r="AI243" s="471">
        <f t="shared" si="74"/>
        <v>15.654577473634252</v>
      </c>
    </row>
    <row r="244" spans="1:35">
      <c r="A244" s="10">
        <v>18.7</v>
      </c>
      <c r="B244" s="11">
        <f t="shared" si="77"/>
        <v>1185</v>
      </c>
      <c r="C244" s="442">
        <f t="shared" si="61"/>
        <v>0.18382312500000003</v>
      </c>
      <c r="D244" s="442">
        <f t="shared" si="62"/>
        <v>0.20180323534887457</v>
      </c>
      <c r="E244" s="12">
        <v>9.7349999999999994</v>
      </c>
      <c r="F244" s="13">
        <f t="shared" si="63"/>
        <v>16.735445503878704</v>
      </c>
      <c r="G244" s="195"/>
      <c r="H244" s="10">
        <v>15.628</v>
      </c>
      <c r="I244" s="11">
        <f t="shared" si="78"/>
        <v>1185</v>
      </c>
      <c r="J244" s="12">
        <v>1</v>
      </c>
      <c r="K244" s="442">
        <f t="shared" si="64"/>
        <v>1.16704725</v>
      </c>
      <c r="L244" s="442">
        <f t="shared" si="65"/>
        <v>2.212492931796727</v>
      </c>
      <c r="M244" s="442">
        <v>7.0639999999999994E-2</v>
      </c>
      <c r="N244" s="253">
        <f t="shared" si="66"/>
        <v>15.47170949929788</v>
      </c>
      <c r="O244" s="195"/>
      <c r="P244" s="221">
        <v>38.630000000000003</v>
      </c>
      <c r="Q244" s="222">
        <f t="shared" si="79"/>
        <v>1185</v>
      </c>
      <c r="R244" s="496">
        <f t="shared" si="67"/>
        <v>5.8627874999999996E-2</v>
      </c>
      <c r="S244" s="496">
        <f t="shared" si="68"/>
        <v>6.0380573191083808E-2</v>
      </c>
      <c r="T244" s="223">
        <v>36.837000000000003</v>
      </c>
      <c r="U244" s="224">
        <f t="shared" si="69"/>
        <v>36.405760825360048</v>
      </c>
      <c r="X244" s="450">
        <v>18.09</v>
      </c>
      <c r="Y244" s="448">
        <f t="shared" si="70"/>
        <v>0.18382312500000003</v>
      </c>
      <c r="Z244" s="448">
        <f t="shared" si="75"/>
        <v>0.20180323534887457</v>
      </c>
      <c r="AA244" s="449">
        <v>8.5</v>
      </c>
      <c r="AB244" s="450">
        <v>15.79</v>
      </c>
      <c r="AC244" s="451">
        <v>1</v>
      </c>
      <c r="AD244" s="294">
        <f t="shared" si="71"/>
        <v>1.16704725</v>
      </c>
      <c r="AE244" s="294">
        <f t="shared" si="72"/>
        <v>2.212492931796727</v>
      </c>
      <c r="AF244" s="452">
        <f t="shared" si="76"/>
        <v>6.1647809689585151E-2</v>
      </c>
      <c r="AG244" s="502">
        <f t="shared" si="80"/>
        <v>1185</v>
      </c>
      <c r="AH244" s="470">
        <f t="shared" si="73"/>
        <v>16.374672499534565</v>
      </c>
      <c r="AI244" s="471">
        <f t="shared" si="74"/>
        <v>15.653604656801042</v>
      </c>
    </row>
    <row r="245" spans="1:35">
      <c r="A245" s="10">
        <v>18.7</v>
      </c>
      <c r="B245" s="11">
        <f t="shared" si="77"/>
        <v>1190</v>
      </c>
      <c r="C245" s="442">
        <f t="shared" si="61"/>
        <v>0.18459875000000001</v>
      </c>
      <c r="D245" s="442">
        <f t="shared" si="62"/>
        <v>0.20273574557566487</v>
      </c>
      <c r="E245" s="12">
        <v>9.7349999999999994</v>
      </c>
      <c r="F245" s="13">
        <f t="shared" si="63"/>
        <v>16.726367516820901</v>
      </c>
      <c r="G245" s="195"/>
      <c r="H245" s="10">
        <v>15.628</v>
      </c>
      <c r="I245" s="11">
        <f t="shared" si="78"/>
        <v>1190</v>
      </c>
      <c r="J245" s="12">
        <v>1</v>
      </c>
      <c r="K245" s="442">
        <f t="shared" si="64"/>
        <v>1.1719714999999999</v>
      </c>
      <c r="L245" s="442">
        <f t="shared" si="65"/>
        <v>2.2283510627725573</v>
      </c>
      <c r="M245" s="442">
        <v>7.0639999999999994E-2</v>
      </c>
      <c r="N245" s="253">
        <f t="shared" si="66"/>
        <v>15.470589280925747</v>
      </c>
      <c r="O245" s="195"/>
      <c r="P245" s="221">
        <v>38.630000000000003</v>
      </c>
      <c r="Q245" s="222">
        <f t="shared" si="79"/>
        <v>1190</v>
      </c>
      <c r="R245" s="496">
        <f t="shared" si="67"/>
        <v>5.8875249999999997E-2</v>
      </c>
      <c r="S245" s="496">
        <f t="shared" si="68"/>
        <v>6.0642917282723863E-2</v>
      </c>
      <c r="T245" s="223">
        <v>36.837000000000003</v>
      </c>
      <c r="U245" s="224">
        <f t="shared" si="69"/>
        <v>36.396096856056303</v>
      </c>
      <c r="X245" s="450">
        <v>18.09</v>
      </c>
      <c r="Y245" s="452">
        <f t="shared" si="70"/>
        <v>0.18459875000000001</v>
      </c>
      <c r="Z245" s="452">
        <f t="shared" si="75"/>
        <v>0.20273574557566487</v>
      </c>
      <c r="AA245" s="451">
        <v>8.5</v>
      </c>
      <c r="AB245" s="453">
        <v>15.79</v>
      </c>
      <c r="AC245" s="454">
        <v>1</v>
      </c>
      <c r="AD245" s="455">
        <f t="shared" si="71"/>
        <v>1.1719714999999999</v>
      </c>
      <c r="AE245" s="455">
        <f t="shared" si="72"/>
        <v>2.2283510627725573</v>
      </c>
      <c r="AF245" s="456">
        <f t="shared" si="76"/>
        <v>6.1647809689585151E-2</v>
      </c>
      <c r="AG245" s="502">
        <f t="shared" si="80"/>
        <v>1190</v>
      </c>
      <c r="AH245" s="470">
        <f t="shared" si="73"/>
        <v>16.366746162606848</v>
      </c>
      <c r="AI245" s="471">
        <f t="shared" si="74"/>
        <v>15.652627037760611</v>
      </c>
    </row>
    <row r="246" spans="1:35">
      <c r="A246" s="10">
        <v>18.7</v>
      </c>
      <c r="B246" s="11">
        <f t="shared" si="77"/>
        <v>1195</v>
      </c>
      <c r="C246" s="442">
        <f t="shared" si="61"/>
        <v>0.18537437500000001</v>
      </c>
      <c r="D246" s="442">
        <f t="shared" si="62"/>
        <v>0.20366897936126871</v>
      </c>
      <c r="E246" s="12">
        <v>9.7349999999999994</v>
      </c>
      <c r="F246" s="13">
        <f t="shared" si="63"/>
        <v>16.717282485918048</v>
      </c>
      <c r="G246" s="195"/>
      <c r="H246" s="10">
        <v>15.628</v>
      </c>
      <c r="I246" s="11">
        <f t="shared" si="78"/>
        <v>1195</v>
      </c>
      <c r="J246" s="12">
        <v>1</v>
      </c>
      <c r="K246" s="442">
        <f t="shared" si="64"/>
        <v>1.1768957499999999</v>
      </c>
      <c r="L246" s="442">
        <f t="shared" si="65"/>
        <v>2.2442874757316904</v>
      </c>
      <c r="M246" s="442">
        <v>7.0639999999999994E-2</v>
      </c>
      <c r="N246" s="253">
        <f t="shared" si="66"/>
        <v>15.469463532714313</v>
      </c>
      <c r="O246" s="195"/>
      <c r="P246" s="221">
        <v>38.630000000000003</v>
      </c>
      <c r="Q246" s="222">
        <f t="shared" si="79"/>
        <v>1195</v>
      </c>
      <c r="R246" s="496">
        <f t="shared" si="67"/>
        <v>5.9122624999999998E-2</v>
      </c>
      <c r="S246" s="496">
        <f t="shared" si="68"/>
        <v>6.0905326279761418E-2</v>
      </c>
      <c r="T246" s="223">
        <v>36.837000000000003</v>
      </c>
      <c r="U246" s="224">
        <f t="shared" si="69"/>
        <v>36.386430495832428</v>
      </c>
      <c r="X246" s="450">
        <v>18.09</v>
      </c>
      <c r="Y246" s="456">
        <f t="shared" si="70"/>
        <v>0.18537437500000001</v>
      </c>
      <c r="Z246" s="456">
        <f t="shared" si="75"/>
        <v>0.20366897936126871</v>
      </c>
      <c r="AA246" s="454">
        <v>8.5</v>
      </c>
      <c r="AB246" s="447">
        <v>15.79</v>
      </c>
      <c r="AC246" s="449">
        <v>1</v>
      </c>
      <c r="AD246" s="457">
        <f t="shared" si="71"/>
        <v>1.1768957499999999</v>
      </c>
      <c r="AE246" s="457">
        <f t="shared" si="72"/>
        <v>2.2442874757316904</v>
      </c>
      <c r="AF246" s="448">
        <f t="shared" si="76"/>
        <v>6.1647809689585151E-2</v>
      </c>
      <c r="AG246" s="502">
        <f t="shared" si="80"/>
        <v>1195</v>
      </c>
      <c r="AH246" s="470">
        <f t="shared" si="73"/>
        <v>16.358813675429214</v>
      </c>
      <c r="AI246" s="471">
        <f t="shared" si="74"/>
        <v>15.651644592807372</v>
      </c>
    </row>
    <row r="247" spans="1:35">
      <c r="A247" s="10">
        <v>18.7</v>
      </c>
      <c r="B247" s="11">
        <f t="shared" si="77"/>
        <v>1200</v>
      </c>
      <c r="C247" s="442">
        <f t="shared" si="61"/>
        <v>0.18615000000000004</v>
      </c>
      <c r="D247" s="442">
        <f t="shared" si="62"/>
        <v>0.20460293726711432</v>
      </c>
      <c r="E247" s="12">
        <v>9.7349999999999994</v>
      </c>
      <c r="F247" s="13">
        <f t="shared" si="63"/>
        <v>16.708190405704642</v>
      </c>
      <c r="G247" s="195"/>
      <c r="H247" s="10">
        <v>15.628</v>
      </c>
      <c r="I247" s="11">
        <f t="shared" si="78"/>
        <v>1200</v>
      </c>
      <c r="J247" s="12">
        <v>1</v>
      </c>
      <c r="K247" s="442">
        <f t="shared" si="64"/>
        <v>1.1818199999999999</v>
      </c>
      <c r="L247" s="442">
        <f t="shared" si="65"/>
        <v>2.2603025571048421</v>
      </c>
      <c r="M247" s="442">
        <v>7.0639999999999994E-2</v>
      </c>
      <c r="N247" s="253">
        <f t="shared" si="66"/>
        <v>15.468332227366114</v>
      </c>
      <c r="O247" s="195"/>
      <c r="P247" s="221">
        <v>38.630000000000003</v>
      </c>
      <c r="Q247" s="222">
        <f t="shared" si="79"/>
        <v>1200</v>
      </c>
      <c r="R247" s="496">
        <f t="shared" si="67"/>
        <v>5.9369999999999992E-2</v>
      </c>
      <c r="S247" s="496">
        <f t="shared" si="68"/>
        <v>6.1167800198254074E-2</v>
      </c>
      <c r="T247" s="223">
        <v>36.837000000000003</v>
      </c>
      <c r="U247" s="224">
        <f t="shared" si="69"/>
        <v>36.376761744096918</v>
      </c>
      <c r="X247" s="450">
        <v>18.09</v>
      </c>
      <c r="Y247" s="448">
        <f t="shared" si="70"/>
        <v>0.18615000000000004</v>
      </c>
      <c r="Z247" s="448">
        <f t="shared" si="75"/>
        <v>0.20460293726711432</v>
      </c>
      <c r="AA247" s="449">
        <v>8.5</v>
      </c>
      <c r="AB247" s="450">
        <v>15.79</v>
      </c>
      <c r="AC247" s="451">
        <v>1</v>
      </c>
      <c r="AD247" s="294">
        <f t="shared" si="71"/>
        <v>1.1818199999999999</v>
      </c>
      <c r="AE247" s="294">
        <f t="shared" si="72"/>
        <v>2.2603025571048421</v>
      </c>
      <c r="AF247" s="452">
        <f t="shared" si="76"/>
        <v>6.1647809689585151E-2</v>
      </c>
      <c r="AG247" s="502">
        <f t="shared" si="80"/>
        <v>1200</v>
      </c>
      <c r="AH247" s="470">
        <f t="shared" si="73"/>
        <v>16.350875033229528</v>
      </c>
      <c r="AI247" s="471">
        <f t="shared" si="74"/>
        <v>15.650657298118718</v>
      </c>
    </row>
    <row r="248" spans="1:35">
      <c r="A248" s="10">
        <v>18.7</v>
      </c>
      <c r="B248" s="11">
        <f t="shared" si="77"/>
        <v>1205</v>
      </c>
      <c r="C248" s="442">
        <f t="shared" si="61"/>
        <v>0.18692562500000004</v>
      </c>
      <c r="D248" s="442">
        <f t="shared" si="62"/>
        <v>0.20553761985506491</v>
      </c>
      <c r="E248" s="12">
        <v>9.7349999999999994</v>
      </c>
      <c r="F248" s="13">
        <f t="shared" si="63"/>
        <v>16.699091270710944</v>
      </c>
      <c r="G248" s="195"/>
      <c r="H248" s="10">
        <v>15.628</v>
      </c>
      <c r="I248" s="11">
        <f t="shared" si="78"/>
        <v>1205</v>
      </c>
      <c r="J248" s="12">
        <v>1</v>
      </c>
      <c r="K248" s="442">
        <f t="shared" si="64"/>
        <v>1.1867442500000001</v>
      </c>
      <c r="L248" s="442">
        <f t="shared" si="65"/>
        <v>2.2763966952303036</v>
      </c>
      <c r="M248" s="442">
        <v>7.0639999999999994E-2</v>
      </c>
      <c r="N248" s="253">
        <f t="shared" si="66"/>
        <v>15.467195337448931</v>
      </c>
      <c r="O248" s="195"/>
      <c r="P248" s="221">
        <v>38.630000000000003</v>
      </c>
      <c r="Q248" s="222">
        <f t="shared" si="79"/>
        <v>1205</v>
      </c>
      <c r="R248" s="496">
        <f t="shared" si="67"/>
        <v>5.9617374999999993E-2</v>
      </c>
      <c r="S248" s="496">
        <f t="shared" si="68"/>
        <v>6.1430339054264094E-2</v>
      </c>
      <c r="T248" s="223">
        <v>36.837000000000003</v>
      </c>
      <c r="U248" s="224">
        <f t="shared" si="69"/>
        <v>36.367090600258074</v>
      </c>
      <c r="X248" s="450">
        <v>18.09</v>
      </c>
      <c r="Y248" s="452">
        <f t="shared" si="70"/>
        <v>0.18692562500000004</v>
      </c>
      <c r="Z248" s="452">
        <f t="shared" si="75"/>
        <v>0.20553761985506491</v>
      </c>
      <c r="AA248" s="451">
        <v>8.5</v>
      </c>
      <c r="AB248" s="453">
        <v>15.79</v>
      </c>
      <c r="AC248" s="454">
        <v>1</v>
      </c>
      <c r="AD248" s="455">
        <f t="shared" si="71"/>
        <v>1.1867442500000001</v>
      </c>
      <c r="AE248" s="455">
        <f t="shared" si="72"/>
        <v>2.2763966952303036</v>
      </c>
      <c r="AF248" s="456">
        <f t="shared" si="76"/>
        <v>6.1647809689585151E-2</v>
      </c>
      <c r="AG248" s="502">
        <f t="shared" si="80"/>
        <v>1205</v>
      </c>
      <c r="AH248" s="470">
        <f t="shared" si="73"/>
        <v>16.342930231231946</v>
      </c>
      <c r="AI248" s="471">
        <f t="shared" si="74"/>
        <v>15.649665129754441</v>
      </c>
    </row>
    <row r="249" spans="1:35">
      <c r="A249" s="10">
        <v>18.7</v>
      </c>
      <c r="B249" s="11">
        <f t="shared" si="77"/>
        <v>1210</v>
      </c>
      <c r="C249" s="442">
        <f t="shared" si="61"/>
        <v>0.18770125000000004</v>
      </c>
      <c r="D249" s="442">
        <f t="shared" si="62"/>
        <v>0.20647302768742049</v>
      </c>
      <c r="E249" s="12">
        <v>9.7349999999999994</v>
      </c>
      <c r="F249" s="13">
        <f t="shared" si="63"/>
        <v>16.68998507546296</v>
      </c>
      <c r="G249" s="195"/>
      <c r="H249" s="10">
        <v>15.628</v>
      </c>
      <c r="I249" s="11">
        <f t="shared" si="78"/>
        <v>1210</v>
      </c>
      <c r="J249" s="12">
        <v>1</v>
      </c>
      <c r="K249" s="442">
        <f t="shared" si="64"/>
        <v>1.1916685</v>
      </c>
      <c r="L249" s="442">
        <f t="shared" si="65"/>
        <v>2.2925702803633552</v>
      </c>
      <c r="M249" s="442">
        <v>7.0639999999999994E-2</v>
      </c>
      <c r="N249" s="253">
        <f t="shared" si="66"/>
        <v>15.466052835395132</v>
      </c>
      <c r="O249" s="195"/>
      <c r="P249" s="221">
        <v>38.630000000000003</v>
      </c>
      <c r="Q249" s="222">
        <f t="shared" si="79"/>
        <v>1210</v>
      </c>
      <c r="R249" s="496">
        <f t="shared" si="67"/>
        <v>5.9864749999999994E-2</v>
      </c>
      <c r="S249" s="496">
        <f t="shared" si="68"/>
        <v>6.1692942863857292E-2</v>
      </c>
      <c r="T249" s="223">
        <v>36.837000000000003</v>
      </c>
      <c r="U249" s="224">
        <f t="shared" si="69"/>
        <v>36.357417063724093</v>
      </c>
      <c r="X249" s="450">
        <v>18.09</v>
      </c>
      <c r="Y249" s="456">
        <f t="shared" si="70"/>
        <v>0.18770125000000004</v>
      </c>
      <c r="Z249" s="456">
        <f t="shared" si="75"/>
        <v>0.20647302768742049</v>
      </c>
      <c r="AA249" s="454">
        <v>8.5</v>
      </c>
      <c r="AB249" s="447">
        <v>15.79</v>
      </c>
      <c r="AC249" s="449">
        <v>1</v>
      </c>
      <c r="AD249" s="457">
        <f t="shared" si="71"/>
        <v>1.1916685</v>
      </c>
      <c r="AE249" s="457">
        <f t="shared" si="72"/>
        <v>2.2925702803633552</v>
      </c>
      <c r="AF249" s="448">
        <f t="shared" si="76"/>
        <v>6.1647809689585151E-2</v>
      </c>
      <c r="AG249" s="502">
        <f t="shared" si="80"/>
        <v>1210</v>
      </c>
      <c r="AH249" s="470">
        <f t="shared" si="73"/>
        <v>16.334979264656926</v>
      </c>
      <c r="AI249" s="471">
        <f t="shared" si="74"/>
        <v>15.64866806365616</v>
      </c>
    </row>
    <row r="250" spans="1:35">
      <c r="A250" s="10">
        <v>18.7</v>
      </c>
      <c r="B250" s="11">
        <f t="shared" si="77"/>
        <v>1215</v>
      </c>
      <c r="C250" s="442">
        <f t="shared" si="61"/>
        <v>0.18847687500000002</v>
      </c>
      <c r="D250" s="442">
        <f t="shared" si="62"/>
        <v>0.20740916132691645</v>
      </c>
      <c r="E250" s="12">
        <v>9.7349999999999994</v>
      </c>
      <c r="F250" s="13">
        <f t="shared" si="63"/>
        <v>16.680871814482469</v>
      </c>
      <c r="G250" s="195"/>
      <c r="H250" s="10">
        <v>15.628</v>
      </c>
      <c r="I250" s="11">
        <f t="shared" si="78"/>
        <v>1215</v>
      </c>
      <c r="J250" s="12">
        <v>1</v>
      </c>
      <c r="K250" s="442">
        <f t="shared" si="64"/>
        <v>1.1965927499999998</v>
      </c>
      <c r="L250" s="442">
        <f t="shared" si="65"/>
        <v>2.3088237046857314</v>
      </c>
      <c r="M250" s="442">
        <v>7.0639999999999994E-2</v>
      </c>
      <c r="N250" s="253">
        <f t="shared" si="66"/>
        <v>15.464904693500999</v>
      </c>
      <c r="O250" s="195"/>
      <c r="P250" s="221">
        <v>38.630000000000003</v>
      </c>
      <c r="Q250" s="222">
        <f t="shared" si="79"/>
        <v>1215</v>
      </c>
      <c r="R250" s="496">
        <f t="shared" si="67"/>
        <v>6.0112124999999995E-2</v>
      </c>
      <c r="S250" s="496">
        <f t="shared" si="68"/>
        <v>6.1955611643103259E-2</v>
      </c>
      <c r="T250" s="223">
        <v>36.837000000000003</v>
      </c>
      <c r="U250" s="224">
        <f t="shared" si="69"/>
        <v>36.347741133903007</v>
      </c>
      <c r="X250" s="450">
        <v>18.09</v>
      </c>
      <c r="Y250" s="448">
        <f t="shared" si="70"/>
        <v>0.18847687500000002</v>
      </c>
      <c r="Z250" s="448">
        <f t="shared" si="75"/>
        <v>0.20740916132691645</v>
      </c>
      <c r="AA250" s="449">
        <v>8.5</v>
      </c>
      <c r="AB250" s="450">
        <v>15.79</v>
      </c>
      <c r="AC250" s="451">
        <v>1</v>
      </c>
      <c r="AD250" s="294">
        <f t="shared" si="71"/>
        <v>1.1965927499999998</v>
      </c>
      <c r="AE250" s="294">
        <f t="shared" si="72"/>
        <v>2.3088237046857314</v>
      </c>
      <c r="AF250" s="452">
        <f t="shared" si="76"/>
        <v>6.1647809689585151E-2</v>
      </c>
      <c r="AG250" s="502">
        <f t="shared" si="80"/>
        <v>1215</v>
      </c>
      <c r="AH250" s="470">
        <f t="shared" si="73"/>
        <v>16.327022128721211</v>
      </c>
      <c r="AI250" s="471">
        <f t="shared" si="74"/>
        <v>15.647666075646731</v>
      </c>
    </row>
    <row r="251" spans="1:35">
      <c r="A251" s="10">
        <v>18.7</v>
      </c>
      <c r="B251" s="11">
        <f t="shared" si="77"/>
        <v>1220</v>
      </c>
      <c r="C251" s="442">
        <f t="shared" si="61"/>
        <v>0.18925250000000002</v>
      </c>
      <c r="D251" s="442">
        <f t="shared" si="62"/>
        <v>0.20834602133672564</v>
      </c>
      <c r="E251" s="12">
        <v>9.7349999999999994</v>
      </c>
      <c r="F251" s="13">
        <f t="shared" si="63"/>
        <v>16.671751482286975</v>
      </c>
      <c r="G251" s="195"/>
      <c r="H251" s="10">
        <v>15.628</v>
      </c>
      <c r="I251" s="11">
        <f t="shared" si="78"/>
        <v>1220</v>
      </c>
      <c r="J251" s="12">
        <v>1</v>
      </c>
      <c r="K251" s="442">
        <f t="shared" si="64"/>
        <v>1.2015169999999999</v>
      </c>
      <c r="L251" s="442">
        <f t="shared" si="65"/>
        <v>2.3251573623151334</v>
      </c>
      <c r="M251" s="442">
        <v>7.0639999999999994E-2</v>
      </c>
      <c r="N251" s="253">
        <f t="shared" si="66"/>
        <v>15.463750883926059</v>
      </c>
      <c r="O251" s="195"/>
      <c r="P251" s="221">
        <v>38.630000000000003</v>
      </c>
      <c r="Q251" s="222">
        <f t="shared" si="79"/>
        <v>1220</v>
      </c>
      <c r="R251" s="496">
        <f t="shared" si="67"/>
        <v>6.035949999999999E-2</v>
      </c>
      <c r="S251" s="496">
        <f t="shared" si="68"/>
        <v>6.2218345408076248E-2</v>
      </c>
      <c r="T251" s="223">
        <v>36.837000000000003</v>
      </c>
      <c r="U251" s="224">
        <f t="shared" si="69"/>
        <v>36.3380628102027</v>
      </c>
      <c r="X251" s="450">
        <v>18.09</v>
      </c>
      <c r="Y251" s="452">
        <f t="shared" si="70"/>
        <v>0.18925250000000002</v>
      </c>
      <c r="Z251" s="452">
        <f t="shared" si="75"/>
        <v>0.20834602133672564</v>
      </c>
      <c r="AA251" s="451">
        <v>8.5</v>
      </c>
      <c r="AB251" s="453">
        <v>15.79</v>
      </c>
      <c r="AC251" s="454">
        <v>1</v>
      </c>
      <c r="AD251" s="455">
        <f t="shared" si="71"/>
        <v>1.2015169999999999</v>
      </c>
      <c r="AE251" s="455">
        <f t="shared" si="72"/>
        <v>2.3251573623151334</v>
      </c>
      <c r="AF251" s="456">
        <f t="shared" si="76"/>
        <v>6.1647809689585151E-2</v>
      </c>
      <c r="AG251" s="502">
        <f t="shared" si="80"/>
        <v>1220</v>
      </c>
      <c r="AH251" s="470">
        <f t="shared" si="73"/>
        <v>16.319058818637831</v>
      </c>
      <c r="AI251" s="471">
        <f t="shared" si="74"/>
        <v>15.646659141429659</v>
      </c>
    </row>
    <row r="252" spans="1:35">
      <c r="A252" s="10">
        <v>18.7</v>
      </c>
      <c r="B252" s="11">
        <f t="shared" si="77"/>
        <v>1225</v>
      </c>
      <c r="C252" s="442">
        <f t="shared" si="61"/>
        <v>0.19002812500000002</v>
      </c>
      <c r="D252" s="442">
        <f t="shared" si="62"/>
        <v>0.20928360828045767</v>
      </c>
      <c r="E252" s="12">
        <v>9.7349999999999994</v>
      </c>
      <c r="F252" s="13">
        <f t="shared" si="63"/>
        <v>16.662624073389743</v>
      </c>
      <c r="G252" s="195"/>
      <c r="H252" s="10">
        <v>15.628</v>
      </c>
      <c r="I252" s="11">
        <f t="shared" si="78"/>
        <v>1225</v>
      </c>
      <c r="J252" s="12">
        <v>1</v>
      </c>
      <c r="K252" s="442">
        <f t="shared" si="64"/>
        <v>1.2064412499999999</v>
      </c>
      <c r="L252" s="442">
        <f t="shared" si="65"/>
        <v>2.3415716493147776</v>
      </c>
      <c r="M252" s="442">
        <v>7.0639999999999994E-2</v>
      </c>
      <c r="N252" s="253">
        <f t="shared" si="66"/>
        <v>15.462591378692403</v>
      </c>
      <c r="O252" s="195"/>
      <c r="P252" s="221">
        <v>38.630000000000003</v>
      </c>
      <c r="Q252" s="222">
        <f t="shared" si="79"/>
        <v>1225</v>
      </c>
      <c r="R252" s="496">
        <f t="shared" si="67"/>
        <v>6.0606874999999991E-2</v>
      </c>
      <c r="S252" s="496">
        <f t="shared" si="68"/>
        <v>6.2481144174853842E-2</v>
      </c>
      <c r="T252" s="223">
        <v>36.837000000000003</v>
      </c>
      <c r="U252" s="224">
        <f t="shared" si="69"/>
        <v>36.328382092030914</v>
      </c>
      <c r="X252" s="450">
        <v>18.09</v>
      </c>
      <c r="Y252" s="456">
        <f t="shared" si="70"/>
        <v>0.19002812500000002</v>
      </c>
      <c r="Z252" s="456">
        <f t="shared" si="75"/>
        <v>0.20928360828045767</v>
      </c>
      <c r="AA252" s="454">
        <v>8.5</v>
      </c>
      <c r="AB252" s="447">
        <v>15.79</v>
      </c>
      <c r="AC252" s="449">
        <v>1</v>
      </c>
      <c r="AD252" s="457">
        <f t="shared" si="71"/>
        <v>1.2064412499999999</v>
      </c>
      <c r="AE252" s="457">
        <f t="shared" si="72"/>
        <v>2.3415716493147776</v>
      </c>
      <c r="AF252" s="448">
        <f t="shared" si="76"/>
        <v>6.1647809689585151E-2</v>
      </c>
      <c r="AG252" s="502">
        <f t="shared" si="80"/>
        <v>1225</v>
      </c>
      <c r="AH252" s="470">
        <f t="shared" si="73"/>
        <v>16.311089329616109</v>
      </c>
      <c r="AI252" s="471">
        <f t="shared" si="74"/>
        <v>15.645647236588514</v>
      </c>
    </row>
    <row r="253" spans="1:35">
      <c r="A253" s="10">
        <v>18.7</v>
      </c>
      <c r="B253" s="11">
        <f t="shared" si="77"/>
        <v>1230</v>
      </c>
      <c r="C253" s="442">
        <f t="shared" si="61"/>
        <v>0.19080375000000002</v>
      </c>
      <c r="D253" s="442">
        <f t="shared" si="62"/>
        <v>0.21022192272215934</v>
      </c>
      <c r="E253" s="12">
        <v>9.7349999999999994</v>
      </c>
      <c r="F253" s="13">
        <f t="shared" si="63"/>
        <v>16.653489582299777</v>
      </c>
      <c r="G253" s="195"/>
      <c r="H253" s="10">
        <v>15.628</v>
      </c>
      <c r="I253" s="11">
        <f t="shared" si="78"/>
        <v>1230</v>
      </c>
      <c r="J253" s="12">
        <v>1</v>
      </c>
      <c r="K253" s="442">
        <f t="shared" si="64"/>
        <v>1.2113654999999999</v>
      </c>
      <c r="L253" s="442">
        <f t="shared" si="65"/>
        <v>2.3580669637030085</v>
      </c>
      <c r="M253" s="442">
        <v>7.0639999999999994E-2</v>
      </c>
      <c r="N253" s="253">
        <f t="shared" si="66"/>
        <v>15.461426149684019</v>
      </c>
      <c r="O253" s="195"/>
      <c r="P253" s="221">
        <v>38.630000000000003</v>
      </c>
      <c r="Q253" s="222">
        <f t="shared" si="79"/>
        <v>1230</v>
      </c>
      <c r="R253" s="496">
        <f t="shared" si="67"/>
        <v>6.0854249999999992E-2</v>
      </c>
      <c r="S253" s="496">
        <f t="shared" si="68"/>
        <v>6.2744007959518067E-2</v>
      </c>
      <c r="T253" s="223">
        <v>36.837000000000003</v>
      </c>
      <c r="U253" s="224">
        <f t="shared" si="69"/>
        <v>36.318698978795233</v>
      </c>
      <c r="X253" s="450">
        <v>18.09</v>
      </c>
      <c r="Y253" s="448">
        <f t="shared" si="70"/>
        <v>0.19080375000000002</v>
      </c>
      <c r="Z253" s="448">
        <f t="shared" si="75"/>
        <v>0.21022192272215934</v>
      </c>
      <c r="AA253" s="449">
        <v>8.5</v>
      </c>
      <c r="AB253" s="450">
        <v>15.79</v>
      </c>
      <c r="AC253" s="451">
        <v>1</v>
      </c>
      <c r="AD253" s="294">
        <f t="shared" si="71"/>
        <v>1.2113654999999999</v>
      </c>
      <c r="AE253" s="294">
        <f t="shared" si="72"/>
        <v>2.3580669637030085</v>
      </c>
      <c r="AF253" s="452">
        <f t="shared" si="76"/>
        <v>6.1647809689585151E-2</v>
      </c>
      <c r="AG253" s="502">
        <f t="shared" si="80"/>
        <v>1230</v>
      </c>
      <c r="AH253" s="470">
        <f t="shared" si="73"/>
        <v>16.303113656861644</v>
      </c>
      <c r="AI253" s="471">
        <f t="shared" si="74"/>
        <v>15.644630336586339</v>
      </c>
    </row>
    <row r="254" spans="1:35">
      <c r="A254" s="10">
        <v>18.7</v>
      </c>
      <c r="B254" s="11">
        <f t="shared" si="77"/>
        <v>1235</v>
      </c>
      <c r="C254" s="442">
        <f t="shared" si="61"/>
        <v>0.19157937500000002</v>
      </c>
      <c r="D254" s="442">
        <f t="shared" si="62"/>
        <v>0.21116096522631489</v>
      </c>
      <c r="E254" s="12">
        <v>9.7349999999999994</v>
      </c>
      <c r="F254" s="13">
        <f t="shared" si="63"/>
        <v>16.644348003521824</v>
      </c>
      <c r="G254" s="195"/>
      <c r="H254" s="10">
        <v>15.628</v>
      </c>
      <c r="I254" s="11">
        <f t="shared" si="78"/>
        <v>1235</v>
      </c>
      <c r="J254" s="12">
        <v>1</v>
      </c>
      <c r="K254" s="442">
        <f t="shared" si="64"/>
        <v>1.2162897500000001</v>
      </c>
      <c r="L254" s="442">
        <f t="shared" si="65"/>
        <v>2.3746437054629443</v>
      </c>
      <c r="M254" s="442">
        <v>7.0639999999999994E-2</v>
      </c>
      <c r="N254" s="253">
        <f t="shared" si="66"/>
        <v>15.460255168646098</v>
      </c>
      <c r="O254" s="195"/>
      <c r="P254" s="221">
        <v>38.630000000000003</v>
      </c>
      <c r="Q254" s="222">
        <f t="shared" si="79"/>
        <v>1235</v>
      </c>
      <c r="R254" s="496">
        <f t="shared" si="67"/>
        <v>6.1101624999999993E-2</v>
      </c>
      <c r="S254" s="496">
        <f t="shared" si="68"/>
        <v>6.3006936778154499E-2</v>
      </c>
      <c r="T254" s="223">
        <v>36.837000000000003</v>
      </c>
      <c r="U254" s="224">
        <f t="shared" si="69"/>
        <v>36.309013469903128</v>
      </c>
      <c r="X254" s="450">
        <v>18.09</v>
      </c>
      <c r="Y254" s="452">
        <f t="shared" si="70"/>
        <v>0.19157937500000002</v>
      </c>
      <c r="Z254" s="452">
        <f t="shared" si="75"/>
        <v>0.21116096522631489</v>
      </c>
      <c r="AA254" s="451">
        <v>8.5</v>
      </c>
      <c r="AB254" s="453">
        <v>15.79</v>
      </c>
      <c r="AC254" s="454">
        <v>1</v>
      </c>
      <c r="AD254" s="455">
        <f t="shared" si="71"/>
        <v>1.2162897500000001</v>
      </c>
      <c r="AE254" s="455">
        <f t="shared" si="72"/>
        <v>2.3746437054629443</v>
      </c>
      <c r="AF254" s="456">
        <f t="shared" si="76"/>
        <v>6.1647809689585151E-2</v>
      </c>
      <c r="AG254" s="502">
        <f t="shared" si="80"/>
        <v>1235</v>
      </c>
      <c r="AH254" s="470">
        <f t="shared" si="73"/>
        <v>16.295131795576324</v>
      </c>
      <c r="AI254" s="471">
        <f t="shared" si="74"/>
        <v>15.643608416765048</v>
      </c>
    </row>
    <row r="255" spans="1:35">
      <c r="A255" s="10">
        <v>18.7</v>
      </c>
      <c r="B255" s="11">
        <f t="shared" si="77"/>
        <v>1240</v>
      </c>
      <c r="C255" s="442">
        <f t="shared" si="61"/>
        <v>0.19235500000000003</v>
      </c>
      <c r="D255" s="442">
        <f t="shared" si="62"/>
        <v>0.2121007363578471</v>
      </c>
      <c r="E255" s="12">
        <v>9.7349999999999994</v>
      </c>
      <c r="F255" s="13">
        <f t="shared" si="63"/>
        <v>16.635199331556358</v>
      </c>
      <c r="G255" s="195"/>
      <c r="H255" s="10">
        <v>15.628</v>
      </c>
      <c r="I255" s="11">
        <f t="shared" si="78"/>
        <v>1240</v>
      </c>
      <c r="J255" s="12">
        <v>1</v>
      </c>
      <c r="K255" s="442">
        <f t="shared" si="64"/>
        <v>1.221214</v>
      </c>
      <c r="L255" s="442">
        <f t="shared" si="65"/>
        <v>2.3913022765521768</v>
      </c>
      <c r="M255" s="442">
        <v>7.0639999999999994E-2</v>
      </c>
      <c r="N255" s="253">
        <f t="shared" si="66"/>
        <v>15.459078407184354</v>
      </c>
      <c r="O255" s="195"/>
      <c r="P255" s="221">
        <v>38.630000000000003</v>
      </c>
      <c r="Q255" s="222">
        <f t="shared" si="79"/>
        <v>1240</v>
      </c>
      <c r="R255" s="496">
        <f t="shared" si="67"/>
        <v>6.1348999999999987E-2</v>
      </c>
      <c r="S255" s="496">
        <f t="shared" si="68"/>
        <v>6.3269930646852934E-2</v>
      </c>
      <c r="T255" s="223">
        <v>36.837000000000003</v>
      </c>
      <c r="U255" s="224">
        <f t="shared" si="69"/>
        <v>36.29932556476188</v>
      </c>
      <c r="X255" s="450">
        <v>18.09</v>
      </c>
      <c r="Y255" s="456">
        <f t="shared" si="70"/>
        <v>0.19235500000000003</v>
      </c>
      <c r="Z255" s="456">
        <f t="shared" si="75"/>
        <v>0.2121007363578471</v>
      </c>
      <c r="AA255" s="454">
        <v>8.5</v>
      </c>
      <c r="AB255" s="447">
        <v>15.79</v>
      </c>
      <c r="AC255" s="449">
        <v>1</v>
      </c>
      <c r="AD255" s="457">
        <f t="shared" si="71"/>
        <v>1.221214</v>
      </c>
      <c r="AE255" s="457">
        <f t="shared" si="72"/>
        <v>2.3913022765521768</v>
      </c>
      <c r="AF255" s="448">
        <f t="shared" si="76"/>
        <v>6.1647809689585151E-2</v>
      </c>
      <c r="AG255" s="502">
        <f t="shared" si="80"/>
        <v>1240</v>
      </c>
      <c r="AH255" s="470">
        <f t="shared" si="73"/>
        <v>16.2871437409583</v>
      </c>
      <c r="AI255" s="471">
        <f t="shared" si="74"/>
        <v>15.642581452344839</v>
      </c>
    </row>
    <row r="256" spans="1:35">
      <c r="A256" s="10">
        <v>18.7</v>
      </c>
      <c r="B256" s="11">
        <f t="shared" si="77"/>
        <v>1245</v>
      </c>
      <c r="C256" s="442">
        <f t="shared" si="61"/>
        <v>0.19313062500000003</v>
      </c>
      <c r="D256" s="442">
        <f t="shared" si="62"/>
        <v>0.21304123668211683</v>
      </c>
      <c r="E256" s="12">
        <v>9.7349999999999994</v>
      </c>
      <c r="F256" s="13">
        <f t="shared" si="63"/>
        <v>16.626043560899593</v>
      </c>
      <c r="G256" s="195"/>
      <c r="H256" s="10">
        <v>15.628</v>
      </c>
      <c r="I256" s="11">
        <f t="shared" si="78"/>
        <v>1245</v>
      </c>
      <c r="J256" s="12">
        <v>1</v>
      </c>
      <c r="K256" s="442">
        <f t="shared" si="64"/>
        <v>1.22613825</v>
      </c>
      <c r="L256" s="442">
        <f t="shared" si="65"/>
        <v>2.4080430809125208</v>
      </c>
      <c r="M256" s="442">
        <v>7.0639999999999994E-2</v>
      </c>
      <c r="N256" s="253">
        <f t="shared" si="66"/>
        <v>15.45789583676434</v>
      </c>
      <c r="O256" s="195"/>
      <c r="P256" s="221">
        <v>38.630000000000003</v>
      </c>
      <c r="Q256" s="222">
        <f t="shared" si="79"/>
        <v>1245</v>
      </c>
      <c r="R256" s="496">
        <f t="shared" si="67"/>
        <v>6.1596374999999988E-2</v>
      </c>
      <c r="S256" s="496">
        <f t="shared" si="68"/>
        <v>6.3532989581707167E-2</v>
      </c>
      <c r="T256" s="223">
        <v>36.837000000000003</v>
      </c>
      <c r="U256" s="224">
        <f t="shared" si="69"/>
        <v>36.289635262778653</v>
      </c>
      <c r="X256" s="450">
        <v>18.09</v>
      </c>
      <c r="Y256" s="448">
        <f t="shared" si="70"/>
        <v>0.19313062500000003</v>
      </c>
      <c r="Z256" s="448">
        <f t="shared" si="75"/>
        <v>0.21304123668211683</v>
      </c>
      <c r="AA256" s="449">
        <v>8.5</v>
      </c>
      <c r="AB256" s="450">
        <v>15.79</v>
      </c>
      <c r="AC256" s="451">
        <v>1</v>
      </c>
      <c r="AD256" s="294">
        <f t="shared" si="71"/>
        <v>1.22613825</v>
      </c>
      <c r="AE256" s="294">
        <f t="shared" si="72"/>
        <v>2.4080430809125208</v>
      </c>
      <c r="AF256" s="452">
        <f t="shared" si="76"/>
        <v>6.1647809689585151E-2</v>
      </c>
      <c r="AG256" s="502">
        <f t="shared" si="80"/>
        <v>1245</v>
      </c>
      <c r="AH256" s="470">
        <f t="shared" si="73"/>
        <v>16.279149488202005</v>
      </c>
      <c r="AI256" s="471">
        <f t="shared" si="74"/>
        <v>15.641549418423581</v>
      </c>
    </row>
    <row r="257" spans="1:35">
      <c r="A257" s="10">
        <v>18.7</v>
      </c>
      <c r="B257" s="11">
        <f t="shared" si="77"/>
        <v>1250</v>
      </c>
      <c r="C257" s="442">
        <f t="shared" si="61"/>
        <v>0.19390625000000003</v>
      </c>
      <c r="D257" s="442">
        <f t="shared" si="62"/>
        <v>0.21398246676492327</v>
      </c>
      <c r="E257" s="12">
        <v>9.7349999999999994</v>
      </c>
      <c r="F257" s="13">
        <f t="shared" si="63"/>
        <v>16.616880686043473</v>
      </c>
      <c r="G257" s="195"/>
      <c r="H257" s="10">
        <v>15.628</v>
      </c>
      <c r="I257" s="11">
        <f t="shared" si="78"/>
        <v>1250</v>
      </c>
      <c r="J257" s="12">
        <v>1</v>
      </c>
      <c r="K257" s="442">
        <f t="shared" si="64"/>
        <v>1.2310624999999999</v>
      </c>
      <c r="L257" s="442">
        <f t="shared" si="65"/>
        <v>2.4248665244798056</v>
      </c>
      <c r="M257" s="442">
        <v>7.0639999999999994E-2</v>
      </c>
      <c r="N257" s="253">
        <f t="shared" si="66"/>
        <v>15.456707428710747</v>
      </c>
      <c r="O257" s="195"/>
      <c r="P257" s="221">
        <v>38.630000000000003</v>
      </c>
      <c r="Q257" s="222">
        <f t="shared" si="79"/>
        <v>1250</v>
      </c>
      <c r="R257" s="496">
        <f t="shared" si="67"/>
        <v>6.1843750000000003E-2</v>
      </c>
      <c r="S257" s="496">
        <f t="shared" si="68"/>
        <v>6.3796113598814985E-2</v>
      </c>
      <c r="T257" s="223">
        <v>36.837000000000003</v>
      </c>
      <c r="U257" s="224">
        <f t="shared" si="69"/>
        <v>36.279942563360457</v>
      </c>
      <c r="X257" s="450">
        <v>18.09</v>
      </c>
      <c r="Y257" s="452">
        <f t="shared" si="70"/>
        <v>0.19390625000000003</v>
      </c>
      <c r="Z257" s="452">
        <f t="shared" si="75"/>
        <v>0.21398246676492327</v>
      </c>
      <c r="AA257" s="451">
        <v>8.5</v>
      </c>
      <c r="AB257" s="453">
        <v>15.79</v>
      </c>
      <c r="AC257" s="454">
        <v>1</v>
      </c>
      <c r="AD257" s="455">
        <f t="shared" si="71"/>
        <v>1.2310624999999999</v>
      </c>
      <c r="AE257" s="455">
        <f t="shared" si="72"/>
        <v>2.4248665244798056</v>
      </c>
      <c r="AF257" s="456">
        <f t="shared" si="76"/>
        <v>6.1647809689585151E-2</v>
      </c>
      <c r="AG257" s="502">
        <f t="shared" si="80"/>
        <v>1250</v>
      </c>
      <c r="AH257" s="470">
        <f t="shared" si="73"/>
        <v>16.271149032498151</v>
      </c>
      <c r="AI257" s="471">
        <f t="shared" si="74"/>
        <v>15.640512289976222</v>
      </c>
    </row>
    <row r="258" spans="1:35">
      <c r="A258" s="10">
        <v>18.7</v>
      </c>
      <c r="B258" s="11">
        <f t="shared" si="77"/>
        <v>1255</v>
      </c>
      <c r="C258" s="442">
        <f t="shared" si="61"/>
        <v>0.19468187500000003</v>
      </c>
      <c r="D258" s="442">
        <f t="shared" si="62"/>
        <v>0.21492442717250526</v>
      </c>
      <c r="E258" s="12">
        <v>9.7349999999999994</v>
      </c>
      <c r="F258" s="13">
        <f t="shared" si="63"/>
        <v>16.607710701475661</v>
      </c>
      <c r="G258" s="195"/>
      <c r="H258" s="10">
        <v>15.628</v>
      </c>
      <c r="I258" s="11">
        <f t="shared" si="78"/>
        <v>1255</v>
      </c>
      <c r="J258" s="12">
        <v>1</v>
      </c>
      <c r="K258" s="442">
        <f t="shared" si="64"/>
        <v>1.2359867499999999</v>
      </c>
      <c r="L258" s="442">
        <f t="shared" si="65"/>
        <v>2.4417730151937205</v>
      </c>
      <c r="M258" s="442">
        <v>7.0639999999999994E-2</v>
      </c>
      <c r="N258" s="253">
        <f t="shared" si="66"/>
        <v>15.455513154206717</v>
      </c>
      <c r="O258" s="195"/>
      <c r="P258" s="221">
        <v>38.630000000000003</v>
      </c>
      <c r="Q258" s="222">
        <f t="shared" si="79"/>
        <v>1255</v>
      </c>
      <c r="R258" s="496">
        <f t="shared" si="67"/>
        <v>6.2091124999999997E-2</v>
      </c>
      <c r="S258" s="496">
        <f t="shared" si="68"/>
        <v>6.4059302714278177E-2</v>
      </c>
      <c r="T258" s="223">
        <v>36.837000000000003</v>
      </c>
      <c r="U258" s="224">
        <f t="shared" si="69"/>
        <v>36.270247465914139</v>
      </c>
      <c r="X258" s="450">
        <v>18.09</v>
      </c>
      <c r="Y258" s="456">
        <f t="shared" si="70"/>
        <v>0.19468187500000003</v>
      </c>
      <c r="Z258" s="456">
        <f t="shared" si="75"/>
        <v>0.21492442717250526</v>
      </c>
      <c r="AA258" s="454">
        <v>8.5</v>
      </c>
      <c r="AB258" s="447">
        <v>15.79</v>
      </c>
      <c r="AC258" s="449">
        <v>1</v>
      </c>
      <c r="AD258" s="457">
        <f t="shared" si="71"/>
        <v>1.2359867499999999</v>
      </c>
      <c r="AE258" s="457">
        <f t="shared" si="72"/>
        <v>2.4417730151937205</v>
      </c>
      <c r="AF258" s="448">
        <f t="shared" si="76"/>
        <v>6.1647809689585151E-2</v>
      </c>
      <c r="AG258" s="502">
        <f t="shared" si="80"/>
        <v>1255</v>
      </c>
      <c r="AH258" s="470">
        <f t="shared" si="73"/>
        <v>16.263142369033705</v>
      </c>
      <c r="AI258" s="471">
        <f t="shared" si="74"/>
        <v>15.639470041854173</v>
      </c>
    </row>
    <row r="259" spans="1:35">
      <c r="A259" s="10">
        <v>18.7</v>
      </c>
      <c r="B259" s="11">
        <f t="shared" si="77"/>
        <v>1260</v>
      </c>
      <c r="C259" s="442">
        <f t="shared" si="61"/>
        <v>0.19545750000000001</v>
      </c>
      <c r="D259" s="442">
        <f t="shared" si="62"/>
        <v>0.21586711847154061</v>
      </c>
      <c r="E259" s="12">
        <v>9.7349999999999994</v>
      </c>
      <c r="F259" s="13">
        <f t="shared" si="63"/>
        <v>16.598533601679552</v>
      </c>
      <c r="G259" s="195"/>
      <c r="H259" s="10">
        <v>15.628</v>
      </c>
      <c r="I259" s="11">
        <f t="shared" si="78"/>
        <v>1260</v>
      </c>
      <c r="J259" s="12">
        <v>1</v>
      </c>
      <c r="K259" s="442">
        <f t="shared" si="64"/>
        <v>1.2409109999999999</v>
      </c>
      <c r="L259" s="442">
        <f t="shared" si="65"/>
        <v>2.4587629630077048</v>
      </c>
      <c r="M259" s="442">
        <v>7.0639999999999994E-2</v>
      </c>
      <c r="N259" s="253">
        <f t="shared" si="66"/>
        <v>15.454312984293136</v>
      </c>
      <c r="O259" s="195"/>
      <c r="P259" s="221">
        <v>38.630000000000003</v>
      </c>
      <c r="Q259" s="222">
        <f t="shared" si="79"/>
        <v>1260</v>
      </c>
      <c r="R259" s="496">
        <f t="shared" si="67"/>
        <v>6.2338499999999998E-2</v>
      </c>
      <c r="S259" s="496">
        <f t="shared" si="68"/>
        <v>6.4322556944202303E-2</v>
      </c>
      <c r="T259" s="223">
        <v>36.837000000000003</v>
      </c>
      <c r="U259" s="224">
        <f t="shared" si="69"/>
        <v>36.260549969846423</v>
      </c>
      <c r="X259" s="450">
        <v>18.09</v>
      </c>
      <c r="Y259" s="448">
        <f t="shared" si="70"/>
        <v>0.19545750000000001</v>
      </c>
      <c r="Z259" s="448">
        <f t="shared" si="75"/>
        <v>0.21586711847154061</v>
      </c>
      <c r="AA259" s="449">
        <v>8.5</v>
      </c>
      <c r="AB259" s="450">
        <v>15.79</v>
      </c>
      <c r="AC259" s="451">
        <v>1</v>
      </c>
      <c r="AD259" s="294">
        <f t="shared" si="71"/>
        <v>1.2409109999999999</v>
      </c>
      <c r="AE259" s="294">
        <f t="shared" si="72"/>
        <v>2.4587629630077048</v>
      </c>
      <c r="AF259" s="452">
        <f t="shared" si="76"/>
        <v>6.1647809689585151E-2</v>
      </c>
      <c r="AG259" s="502">
        <f t="shared" si="80"/>
        <v>1260</v>
      </c>
      <c r="AH259" s="470">
        <f t="shared" si="73"/>
        <v>16.255129492991905</v>
      </c>
      <c r="AI259" s="471">
        <f t="shared" si="74"/>
        <v>15.638422648784699</v>
      </c>
    </row>
    <row r="260" spans="1:35">
      <c r="A260" s="10">
        <v>18.7</v>
      </c>
      <c r="B260" s="11">
        <f t="shared" si="77"/>
        <v>1265</v>
      </c>
      <c r="C260" s="442">
        <f t="shared" si="61"/>
        <v>0.19623312500000004</v>
      </c>
      <c r="D260" s="442">
        <f t="shared" si="62"/>
        <v>0.21681054122914678</v>
      </c>
      <c r="E260" s="12">
        <v>9.7349999999999994</v>
      </c>
      <c r="F260" s="13">
        <f t="shared" si="63"/>
        <v>16.589349381134255</v>
      </c>
      <c r="G260" s="195"/>
      <c r="H260" s="10">
        <v>15.628</v>
      </c>
      <c r="I260" s="11">
        <f t="shared" si="78"/>
        <v>1265</v>
      </c>
      <c r="J260" s="12">
        <v>1</v>
      </c>
      <c r="K260" s="442">
        <f t="shared" si="64"/>
        <v>1.2458352500000001</v>
      </c>
      <c r="L260" s="442">
        <f t="shared" si="65"/>
        <v>2.4758367798988923</v>
      </c>
      <c r="M260" s="442">
        <v>7.0639999999999994E-2</v>
      </c>
      <c r="N260" s="253">
        <f t="shared" si="66"/>
        <v>15.453106889867943</v>
      </c>
      <c r="O260" s="195"/>
      <c r="P260" s="221">
        <v>38.630000000000003</v>
      </c>
      <c r="Q260" s="222">
        <f t="shared" si="79"/>
        <v>1265</v>
      </c>
      <c r="R260" s="496">
        <f t="shared" si="67"/>
        <v>6.2585874999999999E-2</v>
      </c>
      <c r="S260" s="496">
        <f t="shared" si="68"/>
        <v>6.4585876304696921E-2</v>
      </c>
      <c r="T260" s="223">
        <v>36.837000000000003</v>
      </c>
      <c r="U260" s="224">
        <f t="shared" si="69"/>
        <v>36.250850074563886</v>
      </c>
      <c r="X260" s="450">
        <v>18.09</v>
      </c>
      <c r="Y260" s="452">
        <f t="shared" si="70"/>
        <v>0.19623312500000004</v>
      </c>
      <c r="Z260" s="452">
        <f t="shared" si="75"/>
        <v>0.21681054122914678</v>
      </c>
      <c r="AA260" s="451">
        <v>8.5</v>
      </c>
      <c r="AB260" s="453">
        <v>15.79</v>
      </c>
      <c r="AC260" s="454">
        <v>1</v>
      </c>
      <c r="AD260" s="455">
        <f t="shared" si="71"/>
        <v>1.2458352500000001</v>
      </c>
      <c r="AE260" s="455">
        <f t="shared" si="72"/>
        <v>2.4758367798988923</v>
      </c>
      <c r="AF260" s="456">
        <f t="shared" si="76"/>
        <v>6.1647809689585151E-2</v>
      </c>
      <c r="AG260" s="502">
        <f t="shared" si="80"/>
        <v>1265</v>
      </c>
      <c r="AH260" s="470">
        <f t="shared" si="73"/>
        <v>16.247110399552252</v>
      </c>
      <c r="AI260" s="471">
        <f t="shared" si="74"/>
        <v>15.637370085370318</v>
      </c>
    </row>
    <row r="261" spans="1:35">
      <c r="A261" s="10">
        <v>18.7</v>
      </c>
      <c r="B261" s="11">
        <f t="shared" si="77"/>
        <v>1270</v>
      </c>
      <c r="C261" s="442">
        <f t="shared" si="61"/>
        <v>0.19700875000000004</v>
      </c>
      <c r="D261" s="442">
        <f t="shared" si="62"/>
        <v>0.21775469601288155</v>
      </c>
      <c r="E261" s="12">
        <v>9.7349999999999994</v>
      </c>
      <c r="F261" s="13">
        <f t="shared" si="63"/>
        <v>16.580158034314596</v>
      </c>
      <c r="G261" s="195"/>
      <c r="H261" s="10">
        <v>15.628</v>
      </c>
      <c r="I261" s="11">
        <f t="shared" si="78"/>
        <v>1270</v>
      </c>
      <c r="J261" s="12">
        <v>1</v>
      </c>
      <c r="K261" s="442">
        <f t="shared" si="64"/>
        <v>1.2507595</v>
      </c>
      <c r="L261" s="442">
        <f t="shared" si="65"/>
        <v>2.4929948798780934</v>
      </c>
      <c r="M261" s="442">
        <v>7.0639999999999994E-2</v>
      </c>
      <c r="N261" s="253">
        <f t="shared" si="66"/>
        <v>15.451894841685412</v>
      </c>
      <c r="O261" s="195"/>
      <c r="P261" s="221">
        <v>38.630000000000003</v>
      </c>
      <c r="Q261" s="222">
        <f t="shared" si="79"/>
        <v>1270</v>
      </c>
      <c r="R261" s="496">
        <f t="shared" si="67"/>
        <v>6.2833249999999993E-2</v>
      </c>
      <c r="S261" s="496">
        <f t="shared" si="68"/>
        <v>6.4849260811875808E-2</v>
      </c>
      <c r="T261" s="223">
        <v>36.837000000000003</v>
      </c>
      <c r="U261" s="224">
        <f t="shared" si="69"/>
        <v>36.241147779472932</v>
      </c>
      <c r="X261" s="450">
        <v>18.09</v>
      </c>
      <c r="Y261" s="456">
        <f t="shared" si="70"/>
        <v>0.19700875000000004</v>
      </c>
      <c r="Z261" s="456">
        <f t="shared" si="75"/>
        <v>0.21775469601288155</v>
      </c>
      <c r="AA261" s="454">
        <v>8.5</v>
      </c>
      <c r="AB261" s="447">
        <v>15.79</v>
      </c>
      <c r="AC261" s="449">
        <v>1</v>
      </c>
      <c r="AD261" s="457">
        <f t="shared" si="71"/>
        <v>1.2507595</v>
      </c>
      <c r="AE261" s="457">
        <f t="shared" si="72"/>
        <v>2.4929948798780934</v>
      </c>
      <c r="AF261" s="448">
        <f t="shared" si="76"/>
        <v>6.1647809689585151E-2</v>
      </c>
      <c r="AG261" s="502">
        <f t="shared" si="80"/>
        <v>1270</v>
      </c>
      <c r="AH261" s="470">
        <f t="shared" si="73"/>
        <v>16.239085083890508</v>
      </c>
      <c r="AI261" s="471">
        <f t="shared" si="74"/>
        <v>15.636312326088165</v>
      </c>
    </row>
    <row r="262" spans="1:35">
      <c r="A262" s="10">
        <v>18.7</v>
      </c>
      <c r="B262" s="11">
        <f t="shared" si="77"/>
        <v>1275</v>
      </c>
      <c r="C262" s="442">
        <f t="shared" si="61"/>
        <v>0.19778437500000004</v>
      </c>
      <c r="D262" s="442">
        <f t="shared" si="62"/>
        <v>0.2186995833907428</v>
      </c>
      <c r="E262" s="12">
        <v>9.7349999999999994</v>
      </c>
      <c r="F262" s="13">
        <f t="shared" si="63"/>
        <v>16.570959555691118</v>
      </c>
      <c r="G262" s="195"/>
      <c r="H262" s="10">
        <v>15.628</v>
      </c>
      <c r="I262" s="11">
        <f t="shared" si="78"/>
        <v>1275</v>
      </c>
      <c r="J262" s="12">
        <v>1</v>
      </c>
      <c r="K262" s="442">
        <f t="shared" si="64"/>
        <v>1.25568375</v>
      </c>
      <c r="L262" s="442">
        <f t="shared" si="65"/>
        <v>2.5102376789998431</v>
      </c>
      <c r="M262" s="442">
        <v>7.0639999999999994E-2</v>
      </c>
      <c r="N262" s="253">
        <f t="shared" si="66"/>
        <v>15.450676810355452</v>
      </c>
      <c r="O262" s="195"/>
      <c r="P262" s="221">
        <v>38.630000000000003</v>
      </c>
      <c r="Q262" s="222">
        <f t="shared" si="79"/>
        <v>1275</v>
      </c>
      <c r="R262" s="496">
        <f t="shared" si="67"/>
        <v>6.3080625000000001E-2</v>
      </c>
      <c r="S262" s="496">
        <f t="shared" si="68"/>
        <v>6.5112710481856739E-2</v>
      </c>
      <c r="T262" s="223">
        <v>36.837000000000003</v>
      </c>
      <c r="U262" s="224">
        <f t="shared" si="69"/>
        <v>36.231443083979848</v>
      </c>
      <c r="X262" s="450">
        <v>18.09</v>
      </c>
      <c r="Y262" s="448">
        <f t="shared" si="70"/>
        <v>0.19778437500000004</v>
      </c>
      <c r="Z262" s="448">
        <f t="shared" si="75"/>
        <v>0.2186995833907428</v>
      </c>
      <c r="AA262" s="449">
        <v>8.5</v>
      </c>
      <c r="AB262" s="450">
        <v>15.79</v>
      </c>
      <c r="AC262" s="451">
        <v>1</v>
      </c>
      <c r="AD262" s="294">
        <f t="shared" si="71"/>
        <v>1.25568375</v>
      </c>
      <c r="AE262" s="294">
        <f t="shared" si="72"/>
        <v>2.5102376789998431</v>
      </c>
      <c r="AF262" s="452">
        <f t="shared" si="76"/>
        <v>6.1647809689585151E-2</v>
      </c>
      <c r="AG262" s="502">
        <f t="shared" si="80"/>
        <v>1275</v>
      </c>
      <c r="AH262" s="470">
        <f t="shared" si="73"/>
        <v>16.231053541178685</v>
      </c>
      <c r="AI262" s="471">
        <f t="shared" si="74"/>
        <v>15.635249345289392</v>
      </c>
    </row>
    <row r="263" spans="1:35">
      <c r="A263" s="10">
        <v>18.7</v>
      </c>
      <c r="B263" s="11">
        <f t="shared" si="77"/>
        <v>1280</v>
      </c>
      <c r="C263" s="442">
        <f t="shared" ref="C263:C326" si="81">(1.55125*10^-10)*B263*10^6</f>
        <v>0.19856000000000001</v>
      </c>
      <c r="D263" s="442">
        <f t="shared" ref="D263:D326" si="82">(EXP(C263))-1</f>
        <v>0.21964520393116937</v>
      </c>
      <c r="E263" s="12">
        <v>9.7349999999999994</v>
      </c>
      <c r="F263" s="13">
        <f t="shared" ref="F263:F326" si="83">A263-(E263*D263)</f>
        <v>16.561753939730067</v>
      </c>
      <c r="G263" s="195"/>
      <c r="H263" s="10">
        <v>15.628</v>
      </c>
      <c r="I263" s="11">
        <f t="shared" si="78"/>
        <v>1280</v>
      </c>
      <c r="J263" s="12">
        <v>1</v>
      </c>
      <c r="K263" s="442">
        <f t="shared" ref="K263:K326" si="84">(0.98485*10^-9)*B263*10^6</f>
        <v>1.260608</v>
      </c>
      <c r="L263" s="442">
        <f t="shared" ref="L263:L326" si="85">EXP(K263)-1</f>
        <v>2.5275655953724843</v>
      </c>
      <c r="M263" s="442">
        <v>7.0639999999999994E-2</v>
      </c>
      <c r="N263" s="253">
        <f t="shared" ref="N263:N326" si="86">H263-(M263/J263)*L263</f>
        <v>15.449452766342889</v>
      </c>
      <c r="O263" s="195"/>
      <c r="P263" s="221">
        <v>38.630000000000003</v>
      </c>
      <c r="Q263" s="222">
        <f t="shared" si="79"/>
        <v>1280</v>
      </c>
      <c r="R263" s="496">
        <f t="shared" ref="R263:R326" si="87">(4.9475*10^-11)*Q263*10^6</f>
        <v>6.3327999999999995E-2</v>
      </c>
      <c r="S263" s="496">
        <f t="shared" ref="S263:S326" si="88">(EXP(R263))-1</f>
        <v>6.5376225330761262E-2</v>
      </c>
      <c r="T263" s="223">
        <v>36.837000000000003</v>
      </c>
      <c r="U263" s="224">
        <f t="shared" ref="U263:U326" si="89">P263-(T263*S263)</f>
        <v>36.221735987490753</v>
      </c>
      <c r="X263" s="450">
        <v>18.09</v>
      </c>
      <c r="Y263" s="452">
        <f t="shared" ref="Y263:Y326" si="90">(1.55125*10^-10)*AG263*10^6</f>
        <v>0.19856000000000001</v>
      </c>
      <c r="Z263" s="452">
        <f t="shared" si="75"/>
        <v>0.21964520393116937</v>
      </c>
      <c r="AA263" s="451">
        <v>8.5</v>
      </c>
      <c r="AB263" s="453">
        <v>15.79</v>
      </c>
      <c r="AC263" s="454">
        <v>1</v>
      </c>
      <c r="AD263" s="455">
        <f t="shared" ref="AD263:AD326" si="91">(0.98485*10^-9)*AG263*10^6</f>
        <v>1.260608</v>
      </c>
      <c r="AE263" s="455">
        <f t="shared" ref="AE263:AE326" si="92">EXP(AD263)-1</f>
        <v>2.5275655953724843</v>
      </c>
      <c r="AF263" s="456">
        <f t="shared" si="76"/>
        <v>6.1647809689585151E-2</v>
      </c>
      <c r="AG263" s="502">
        <f t="shared" si="80"/>
        <v>1280</v>
      </c>
      <c r="AH263" s="470">
        <f t="shared" ref="AH263:AH326" si="93">X263-(AA263*Z263)</f>
        <v>16.223015766585061</v>
      </c>
      <c r="AI263" s="471">
        <f t="shared" ref="AI263:AI326" si="94">AB263-(AF263/AC263)*AE263</f>
        <v>15.634181117198533</v>
      </c>
    </row>
    <row r="264" spans="1:35">
      <c r="A264" s="10">
        <v>18.7</v>
      </c>
      <c r="B264" s="11">
        <f t="shared" si="77"/>
        <v>1285</v>
      </c>
      <c r="C264" s="442">
        <f t="shared" si="81"/>
        <v>0.19933562500000002</v>
      </c>
      <c r="D264" s="442">
        <f t="shared" si="82"/>
        <v>0.2205915582030411</v>
      </c>
      <c r="E264" s="12">
        <v>9.7349999999999994</v>
      </c>
      <c r="F264" s="13">
        <f t="shared" si="83"/>
        <v>16.552541180893392</v>
      </c>
      <c r="G264" s="195"/>
      <c r="H264" s="10">
        <v>15.628</v>
      </c>
      <c r="I264" s="11">
        <f t="shared" si="78"/>
        <v>1285</v>
      </c>
      <c r="J264" s="12">
        <v>1</v>
      </c>
      <c r="K264" s="442">
        <f t="shared" si="84"/>
        <v>1.2655322499999999</v>
      </c>
      <c r="L264" s="442">
        <f t="shared" si="85"/>
        <v>2.5449790491683073</v>
      </c>
      <c r="M264" s="442">
        <v>7.0639999999999994E-2</v>
      </c>
      <c r="N264" s="253">
        <f t="shared" si="86"/>
        <v>15.448222679966751</v>
      </c>
      <c r="O264" s="195"/>
      <c r="P264" s="221">
        <v>38.630000000000003</v>
      </c>
      <c r="Q264" s="222">
        <f t="shared" si="79"/>
        <v>1285</v>
      </c>
      <c r="R264" s="496">
        <f t="shared" si="87"/>
        <v>6.357537499999999E-2</v>
      </c>
      <c r="S264" s="496">
        <f t="shared" si="88"/>
        <v>6.5639805374714921E-2</v>
      </c>
      <c r="T264" s="223">
        <v>36.837000000000003</v>
      </c>
      <c r="U264" s="224">
        <f t="shared" si="89"/>
        <v>36.212026489411627</v>
      </c>
      <c r="X264" s="450">
        <v>18.09</v>
      </c>
      <c r="Y264" s="456">
        <f t="shared" si="90"/>
        <v>0.19933562500000002</v>
      </c>
      <c r="Z264" s="456">
        <f t="shared" ref="Z264:Z327" si="95">(EXP(Y264))-1</f>
        <v>0.2205915582030411</v>
      </c>
      <c r="AA264" s="454">
        <v>8.5</v>
      </c>
      <c r="AB264" s="447">
        <v>15.79</v>
      </c>
      <c r="AC264" s="449">
        <v>1</v>
      </c>
      <c r="AD264" s="457">
        <f t="shared" si="91"/>
        <v>1.2655322499999999</v>
      </c>
      <c r="AE264" s="457">
        <f t="shared" si="92"/>
        <v>2.5449790491683073</v>
      </c>
      <c r="AF264" s="448">
        <f t="shared" ref="AF264:AF327" si="96">AA264/137.88</f>
        <v>6.1647809689585151E-2</v>
      </c>
      <c r="AG264" s="502">
        <f t="shared" si="80"/>
        <v>1285</v>
      </c>
      <c r="AH264" s="470">
        <f t="shared" si="93"/>
        <v>16.214971755274149</v>
      </c>
      <c r="AI264" s="471">
        <f t="shared" si="94"/>
        <v>15.633107615912889</v>
      </c>
    </row>
    <row r="265" spans="1:35">
      <c r="A265" s="10">
        <v>18.7</v>
      </c>
      <c r="B265" s="11">
        <f t="shared" ref="B265:B328" si="97">B264+5</f>
        <v>1290</v>
      </c>
      <c r="C265" s="442">
        <f t="shared" si="81"/>
        <v>0.20011125000000002</v>
      </c>
      <c r="D265" s="442">
        <f t="shared" si="82"/>
        <v>0.22153864677567925</v>
      </c>
      <c r="E265" s="12">
        <v>9.7349999999999994</v>
      </c>
      <c r="F265" s="13">
        <f t="shared" si="83"/>
        <v>16.54332127363876</v>
      </c>
      <c r="G265" s="195"/>
      <c r="H265" s="10">
        <v>15.628</v>
      </c>
      <c r="I265" s="11">
        <f t="shared" ref="I265:I328" si="98">I264+5</f>
        <v>1290</v>
      </c>
      <c r="J265" s="12">
        <v>1</v>
      </c>
      <c r="K265" s="442">
        <f t="shared" si="84"/>
        <v>1.2704564999999999</v>
      </c>
      <c r="L265" s="442">
        <f t="shared" si="85"/>
        <v>2.5624784626337385</v>
      </c>
      <c r="M265" s="442">
        <v>7.0639999999999994E-2</v>
      </c>
      <c r="N265" s="253">
        <f t="shared" si="86"/>
        <v>15.446986521399554</v>
      </c>
      <c r="O265" s="195"/>
      <c r="P265" s="221">
        <v>38.630000000000003</v>
      </c>
      <c r="Q265" s="222">
        <f t="shared" ref="Q265:Q328" si="99">Q264+5</f>
        <v>1290</v>
      </c>
      <c r="R265" s="496">
        <f t="shared" si="87"/>
        <v>6.3822749999999998E-2</v>
      </c>
      <c r="S265" s="496">
        <f t="shared" si="88"/>
        <v>6.5903450629847704E-2</v>
      </c>
      <c r="T265" s="223">
        <v>36.837000000000003</v>
      </c>
      <c r="U265" s="224">
        <f t="shared" si="89"/>
        <v>36.202314589148301</v>
      </c>
      <c r="X265" s="450">
        <v>18.09</v>
      </c>
      <c r="Y265" s="448">
        <f t="shared" si="90"/>
        <v>0.20011125000000002</v>
      </c>
      <c r="Z265" s="448">
        <f t="shared" si="95"/>
        <v>0.22153864677567925</v>
      </c>
      <c r="AA265" s="449">
        <v>8.5</v>
      </c>
      <c r="AB265" s="450">
        <v>15.79</v>
      </c>
      <c r="AC265" s="451">
        <v>1</v>
      </c>
      <c r="AD265" s="294">
        <f t="shared" si="91"/>
        <v>1.2704564999999999</v>
      </c>
      <c r="AE265" s="294">
        <f t="shared" si="92"/>
        <v>2.5624784626337385</v>
      </c>
      <c r="AF265" s="452">
        <f t="shared" si="96"/>
        <v>6.1647809689585151E-2</v>
      </c>
      <c r="AG265" s="502">
        <f t="shared" ref="AG265:AG328" si="100">AG264+5</f>
        <v>1290</v>
      </c>
      <c r="AH265" s="470">
        <f t="shared" si="93"/>
        <v>16.206921502406725</v>
      </c>
      <c r="AI265" s="471">
        <f t="shared" si="94"/>
        <v>15.632028815401894</v>
      </c>
    </row>
    <row r="266" spans="1:35">
      <c r="A266" s="10">
        <v>18.7</v>
      </c>
      <c r="B266" s="11">
        <f t="shared" si="97"/>
        <v>1295</v>
      </c>
      <c r="C266" s="442">
        <f t="shared" si="81"/>
        <v>0.20088687500000002</v>
      </c>
      <c r="D266" s="442">
        <f t="shared" si="82"/>
        <v>0.22248647021884671</v>
      </c>
      <c r="E266" s="12">
        <v>9.7349999999999994</v>
      </c>
      <c r="F266" s="13">
        <f t="shared" si="83"/>
        <v>16.534094212419525</v>
      </c>
      <c r="G266" s="195"/>
      <c r="H266" s="10">
        <v>15.628</v>
      </c>
      <c r="I266" s="11">
        <f t="shared" si="98"/>
        <v>1295</v>
      </c>
      <c r="J266" s="12">
        <v>1</v>
      </c>
      <c r="K266" s="442">
        <f t="shared" si="84"/>
        <v>1.2753807499999998</v>
      </c>
      <c r="L266" s="442">
        <f t="shared" si="85"/>
        <v>2.5800642600995789</v>
      </c>
      <c r="M266" s="442">
        <v>7.0639999999999994E-2</v>
      </c>
      <c r="N266" s="253">
        <f t="shared" si="86"/>
        <v>15.445744260666565</v>
      </c>
      <c r="O266" s="195"/>
      <c r="P266" s="221">
        <v>38.630000000000003</v>
      </c>
      <c r="Q266" s="222">
        <f t="shared" si="99"/>
        <v>1295</v>
      </c>
      <c r="R266" s="496">
        <f t="shared" si="87"/>
        <v>6.4070124999999992E-2</v>
      </c>
      <c r="S266" s="496">
        <f t="shared" si="88"/>
        <v>6.6167161112292705E-2</v>
      </c>
      <c r="T266" s="223">
        <v>36.837000000000003</v>
      </c>
      <c r="U266" s="224">
        <f t="shared" si="89"/>
        <v>36.192600286106476</v>
      </c>
      <c r="X266" s="450">
        <v>18.09</v>
      </c>
      <c r="Y266" s="452">
        <f t="shared" si="90"/>
        <v>0.20088687500000002</v>
      </c>
      <c r="Z266" s="452">
        <f t="shared" si="95"/>
        <v>0.22248647021884671</v>
      </c>
      <c r="AA266" s="451">
        <v>8.5</v>
      </c>
      <c r="AB266" s="453">
        <v>15.79</v>
      </c>
      <c r="AC266" s="454">
        <v>1</v>
      </c>
      <c r="AD266" s="455">
        <f t="shared" si="91"/>
        <v>1.2753807499999998</v>
      </c>
      <c r="AE266" s="455">
        <f t="shared" si="92"/>
        <v>2.5800642600995789</v>
      </c>
      <c r="AF266" s="456">
        <f t="shared" si="96"/>
        <v>6.1647809689585151E-2</v>
      </c>
      <c r="AG266" s="502">
        <f t="shared" si="100"/>
        <v>1295</v>
      </c>
      <c r="AH266" s="470">
        <f t="shared" si="93"/>
        <v>16.198865003139801</v>
      </c>
      <c r="AI266" s="471">
        <f t="shared" si="94"/>
        <v>15.63094468950648</v>
      </c>
    </row>
    <row r="267" spans="1:35">
      <c r="A267" s="10">
        <v>18.7</v>
      </c>
      <c r="B267" s="11">
        <f t="shared" si="97"/>
        <v>1300</v>
      </c>
      <c r="C267" s="442">
        <f t="shared" si="81"/>
        <v>0.20166250000000005</v>
      </c>
      <c r="D267" s="442">
        <f t="shared" si="82"/>
        <v>0.22343502910274826</v>
      </c>
      <c r="E267" s="12">
        <v>9.7349999999999994</v>
      </c>
      <c r="F267" s="13">
        <f t="shared" si="83"/>
        <v>16.524859991684746</v>
      </c>
      <c r="G267" s="195"/>
      <c r="H267" s="10">
        <v>15.628</v>
      </c>
      <c r="I267" s="11">
        <f t="shared" si="98"/>
        <v>1300</v>
      </c>
      <c r="J267" s="12">
        <v>1</v>
      </c>
      <c r="K267" s="442">
        <f t="shared" si="84"/>
        <v>1.280305</v>
      </c>
      <c r="L267" s="442">
        <f t="shared" si="85"/>
        <v>2.5977368679912942</v>
      </c>
      <c r="M267" s="442">
        <v>7.0639999999999994E-2</v>
      </c>
      <c r="N267" s="253">
        <f t="shared" si="86"/>
        <v>15.444495867645095</v>
      </c>
      <c r="O267" s="195"/>
      <c r="P267" s="221">
        <v>38.630000000000003</v>
      </c>
      <c r="Q267" s="222">
        <f t="shared" si="99"/>
        <v>1300</v>
      </c>
      <c r="R267" s="496">
        <f t="shared" si="87"/>
        <v>6.43175E-2</v>
      </c>
      <c r="S267" s="496">
        <f t="shared" si="88"/>
        <v>6.6430936838187904E-2</v>
      </c>
      <c r="T267" s="223">
        <v>36.837000000000003</v>
      </c>
      <c r="U267" s="224">
        <f t="shared" si="89"/>
        <v>36.182883579691676</v>
      </c>
      <c r="X267" s="450">
        <v>18.09</v>
      </c>
      <c r="Y267" s="456">
        <f t="shared" si="90"/>
        <v>0.20166250000000005</v>
      </c>
      <c r="Z267" s="456">
        <f t="shared" si="95"/>
        <v>0.22343502910274826</v>
      </c>
      <c r="AA267" s="454">
        <v>8.5</v>
      </c>
      <c r="AB267" s="447">
        <v>15.79</v>
      </c>
      <c r="AC267" s="449">
        <v>1</v>
      </c>
      <c r="AD267" s="457">
        <f t="shared" si="91"/>
        <v>1.280305</v>
      </c>
      <c r="AE267" s="457">
        <f t="shared" si="92"/>
        <v>2.5977368679912942</v>
      </c>
      <c r="AF267" s="448">
        <f t="shared" si="96"/>
        <v>6.1647809689585151E-2</v>
      </c>
      <c r="AG267" s="502">
        <f t="shared" si="100"/>
        <v>1300</v>
      </c>
      <c r="AH267" s="470">
        <f t="shared" si="93"/>
        <v>16.190802252626639</v>
      </c>
      <c r="AI267" s="471">
        <f t="shared" si="94"/>
        <v>15.629855211938454</v>
      </c>
    </row>
    <row r="268" spans="1:35">
      <c r="A268" s="10">
        <v>18.7</v>
      </c>
      <c r="B268" s="11">
        <f t="shared" si="97"/>
        <v>1305</v>
      </c>
      <c r="C268" s="442">
        <f t="shared" si="81"/>
        <v>0.20243812500000002</v>
      </c>
      <c r="D268" s="442">
        <f t="shared" si="82"/>
        <v>0.22438432399803188</v>
      </c>
      <c r="E268" s="12">
        <v>9.7349999999999994</v>
      </c>
      <c r="F268" s="13">
        <f t="shared" si="83"/>
        <v>16.515618605879158</v>
      </c>
      <c r="G268" s="195"/>
      <c r="H268" s="10">
        <v>15.628</v>
      </c>
      <c r="I268" s="11">
        <f t="shared" si="98"/>
        <v>1305</v>
      </c>
      <c r="J268" s="12">
        <v>1</v>
      </c>
      <c r="K268" s="442">
        <f t="shared" si="84"/>
        <v>1.28522925</v>
      </c>
      <c r="L268" s="442">
        <f t="shared" si="85"/>
        <v>2.6154967148393529</v>
      </c>
      <c r="M268" s="442">
        <v>7.0639999999999994E-2</v>
      </c>
      <c r="N268" s="253">
        <f t="shared" si="86"/>
        <v>15.443241312063748</v>
      </c>
      <c r="O268" s="195"/>
      <c r="P268" s="221">
        <v>38.630000000000003</v>
      </c>
      <c r="Q268" s="222">
        <f t="shared" si="99"/>
        <v>1305</v>
      </c>
      <c r="R268" s="496">
        <f t="shared" si="87"/>
        <v>6.4564874999999994E-2</v>
      </c>
      <c r="S268" s="496">
        <f t="shared" si="88"/>
        <v>6.6694777823674611E-2</v>
      </c>
      <c r="T268" s="223">
        <v>36.837000000000003</v>
      </c>
      <c r="U268" s="224">
        <f t="shared" si="89"/>
        <v>36.173164469309299</v>
      </c>
      <c r="X268" s="450">
        <v>18.09</v>
      </c>
      <c r="Y268" s="448">
        <f t="shared" si="90"/>
        <v>0.20243812500000002</v>
      </c>
      <c r="Z268" s="448">
        <f t="shared" si="95"/>
        <v>0.22438432399803188</v>
      </c>
      <c r="AA268" s="449">
        <v>8.5</v>
      </c>
      <c r="AB268" s="450">
        <v>15.79</v>
      </c>
      <c r="AC268" s="451">
        <v>1</v>
      </c>
      <c r="AD268" s="294">
        <f t="shared" si="91"/>
        <v>1.28522925</v>
      </c>
      <c r="AE268" s="294">
        <f t="shared" si="92"/>
        <v>2.6154967148393529</v>
      </c>
      <c r="AF268" s="452">
        <f t="shared" si="96"/>
        <v>6.1647809689585151E-2</v>
      </c>
      <c r="AG268" s="502">
        <f t="shared" si="100"/>
        <v>1305</v>
      </c>
      <c r="AH268" s="470">
        <f t="shared" si="93"/>
        <v>16.182733246016728</v>
      </c>
      <c r="AI268" s="471">
        <f t="shared" si="94"/>
        <v>15.628760356279848</v>
      </c>
    </row>
    <row r="269" spans="1:35">
      <c r="A269" s="10">
        <v>18.7</v>
      </c>
      <c r="B269" s="11">
        <f t="shared" si="97"/>
        <v>1310</v>
      </c>
      <c r="C269" s="442">
        <f t="shared" si="81"/>
        <v>0.20321375000000003</v>
      </c>
      <c r="D269" s="442">
        <f t="shared" si="82"/>
        <v>0.22533435547578762</v>
      </c>
      <c r="E269" s="12">
        <v>9.7349999999999994</v>
      </c>
      <c r="F269" s="13">
        <f t="shared" si="83"/>
        <v>16.506370049443206</v>
      </c>
      <c r="G269" s="195"/>
      <c r="H269" s="10">
        <v>15.628</v>
      </c>
      <c r="I269" s="11">
        <f t="shared" si="98"/>
        <v>1310</v>
      </c>
      <c r="J269" s="12">
        <v>1</v>
      </c>
      <c r="K269" s="442">
        <f t="shared" si="84"/>
        <v>1.2901535</v>
      </c>
      <c r="L269" s="442">
        <f t="shared" si="85"/>
        <v>2.6333442312896196</v>
      </c>
      <c r="M269" s="442">
        <v>7.0639999999999994E-2</v>
      </c>
      <c r="N269" s="253">
        <f t="shared" si="86"/>
        <v>15.441980563501701</v>
      </c>
      <c r="O269" s="195"/>
      <c r="P269" s="221">
        <v>38.630000000000003</v>
      </c>
      <c r="Q269" s="222">
        <f t="shared" si="99"/>
        <v>1310</v>
      </c>
      <c r="R269" s="496">
        <f t="shared" si="87"/>
        <v>6.4812249999999988E-2</v>
      </c>
      <c r="S269" s="496">
        <f t="shared" si="88"/>
        <v>6.6958684084898579E-2</v>
      </c>
      <c r="T269" s="223">
        <v>36.837000000000003</v>
      </c>
      <c r="U269" s="224">
        <f t="shared" si="89"/>
        <v>36.163442954364591</v>
      </c>
      <c r="X269" s="450">
        <v>18.09</v>
      </c>
      <c r="Y269" s="452">
        <f t="shared" si="90"/>
        <v>0.20321375000000003</v>
      </c>
      <c r="Z269" s="452">
        <f t="shared" si="95"/>
        <v>0.22533435547578762</v>
      </c>
      <c r="AA269" s="451">
        <v>8.5</v>
      </c>
      <c r="AB269" s="453">
        <v>15.79</v>
      </c>
      <c r="AC269" s="454">
        <v>1</v>
      </c>
      <c r="AD269" s="455">
        <f t="shared" si="91"/>
        <v>1.2901535</v>
      </c>
      <c r="AE269" s="455">
        <f t="shared" si="92"/>
        <v>2.6333442312896196</v>
      </c>
      <c r="AF269" s="456">
        <f t="shared" si="96"/>
        <v>6.1647809689585151E-2</v>
      </c>
      <c r="AG269" s="502">
        <f t="shared" si="100"/>
        <v>1310</v>
      </c>
      <c r="AH269" s="470">
        <f t="shared" si="93"/>
        <v>16.174657978455805</v>
      </c>
      <c r="AI269" s="471">
        <f t="shared" si="94"/>
        <v>15.627660095982289</v>
      </c>
    </row>
    <row r="270" spans="1:35">
      <c r="A270" s="10">
        <v>18.7</v>
      </c>
      <c r="B270" s="11">
        <f t="shared" si="97"/>
        <v>1315</v>
      </c>
      <c r="C270" s="442">
        <f t="shared" si="81"/>
        <v>0.20398937500000003</v>
      </c>
      <c r="D270" s="442">
        <f t="shared" si="82"/>
        <v>0.22628512410754875</v>
      </c>
      <c r="E270" s="12">
        <v>9.7349999999999994</v>
      </c>
      <c r="F270" s="13">
        <f t="shared" si="83"/>
        <v>16.497114316813011</v>
      </c>
      <c r="G270" s="195"/>
      <c r="H270" s="10">
        <v>15.628</v>
      </c>
      <c r="I270" s="11">
        <f t="shared" si="98"/>
        <v>1315</v>
      </c>
      <c r="J270" s="12">
        <v>1</v>
      </c>
      <c r="K270" s="442">
        <f t="shared" si="84"/>
        <v>1.2950777499999999</v>
      </c>
      <c r="L270" s="442">
        <f t="shared" si="85"/>
        <v>2.6512798501137964</v>
      </c>
      <c r="M270" s="442">
        <v>7.0639999999999994E-2</v>
      </c>
      <c r="N270" s="253">
        <f t="shared" si="86"/>
        <v>15.440713591387961</v>
      </c>
      <c r="O270" s="195"/>
      <c r="P270" s="221">
        <v>38.630000000000003</v>
      </c>
      <c r="Q270" s="222">
        <f t="shared" si="99"/>
        <v>1315</v>
      </c>
      <c r="R270" s="496">
        <f t="shared" si="87"/>
        <v>6.5059624999999996E-2</v>
      </c>
      <c r="S270" s="496">
        <f t="shared" si="88"/>
        <v>6.7222655638009332E-2</v>
      </c>
      <c r="T270" s="223">
        <v>36.837000000000003</v>
      </c>
      <c r="U270" s="224">
        <f t="shared" si="89"/>
        <v>36.15371903426265</v>
      </c>
      <c r="X270" s="450">
        <v>18.09</v>
      </c>
      <c r="Y270" s="456">
        <f t="shared" si="90"/>
        <v>0.20398937500000003</v>
      </c>
      <c r="Z270" s="456">
        <f t="shared" si="95"/>
        <v>0.22628512410754875</v>
      </c>
      <c r="AA270" s="454">
        <v>8.5</v>
      </c>
      <c r="AB270" s="447">
        <v>15.79</v>
      </c>
      <c r="AC270" s="449">
        <v>1</v>
      </c>
      <c r="AD270" s="457">
        <f t="shared" si="91"/>
        <v>1.2950777499999999</v>
      </c>
      <c r="AE270" s="457">
        <f t="shared" si="92"/>
        <v>2.6512798501137964</v>
      </c>
      <c r="AF270" s="448">
        <f t="shared" si="96"/>
        <v>6.1647809689585151E-2</v>
      </c>
      <c r="AG270" s="502">
        <f t="shared" si="100"/>
        <v>1315</v>
      </c>
      <c r="AH270" s="470">
        <f t="shared" si="93"/>
        <v>16.166576445085834</v>
      </c>
      <c r="AI270" s="471">
        <f t="shared" si="94"/>
        <v>15.626554404366352</v>
      </c>
    </row>
    <row r="271" spans="1:35">
      <c r="A271" s="10">
        <v>18.7</v>
      </c>
      <c r="B271" s="11">
        <f t="shared" si="97"/>
        <v>1320</v>
      </c>
      <c r="C271" s="442">
        <f t="shared" si="81"/>
        <v>0.20476500000000003</v>
      </c>
      <c r="D271" s="442">
        <f t="shared" si="82"/>
        <v>0.22723663046529219</v>
      </c>
      <c r="E271" s="12">
        <v>9.7349999999999994</v>
      </c>
      <c r="F271" s="13">
        <f t="shared" si="83"/>
        <v>16.487851402420379</v>
      </c>
      <c r="G271" s="195"/>
      <c r="H271" s="10">
        <v>15.628</v>
      </c>
      <c r="I271" s="11">
        <f t="shared" si="98"/>
        <v>1320</v>
      </c>
      <c r="J271" s="12">
        <v>1</v>
      </c>
      <c r="K271" s="442">
        <f t="shared" si="84"/>
        <v>1.3000019999999999</v>
      </c>
      <c r="L271" s="442">
        <f t="shared" si="85"/>
        <v>2.6693040062199178</v>
      </c>
      <c r="M271" s="442">
        <v>7.0639999999999994E-2</v>
      </c>
      <c r="N271" s="253">
        <f t="shared" si="86"/>
        <v>15.439440365000625</v>
      </c>
      <c r="O271" s="195"/>
      <c r="P271" s="221">
        <v>38.630000000000003</v>
      </c>
      <c r="Q271" s="222">
        <f t="shared" si="99"/>
        <v>1320</v>
      </c>
      <c r="R271" s="496">
        <f t="shared" si="87"/>
        <v>6.530699999999999E-2</v>
      </c>
      <c r="S271" s="496">
        <f t="shared" si="88"/>
        <v>6.7486692499160617E-2</v>
      </c>
      <c r="T271" s="223">
        <v>36.837000000000003</v>
      </c>
      <c r="U271" s="224">
        <f t="shared" si="89"/>
        <v>36.143992708408419</v>
      </c>
      <c r="X271" s="450">
        <v>18.09</v>
      </c>
      <c r="Y271" s="448">
        <f t="shared" si="90"/>
        <v>0.20476500000000003</v>
      </c>
      <c r="Z271" s="448">
        <f t="shared" si="95"/>
        <v>0.22723663046529219</v>
      </c>
      <c r="AA271" s="449">
        <v>8.5</v>
      </c>
      <c r="AB271" s="450">
        <v>15.79</v>
      </c>
      <c r="AC271" s="451">
        <v>1</v>
      </c>
      <c r="AD271" s="294">
        <f t="shared" si="91"/>
        <v>1.3000019999999999</v>
      </c>
      <c r="AE271" s="294">
        <f t="shared" si="92"/>
        <v>2.6693040062199178</v>
      </c>
      <c r="AF271" s="452">
        <f t="shared" si="96"/>
        <v>6.1647809689585151E-2</v>
      </c>
      <c r="AG271" s="502">
        <f t="shared" si="100"/>
        <v>1320</v>
      </c>
      <c r="AH271" s="470">
        <f t="shared" si="93"/>
        <v>16.158488641045018</v>
      </c>
      <c r="AI271" s="471">
        <f t="shared" si="94"/>
        <v>15.625443254620906</v>
      </c>
    </row>
    <row r="272" spans="1:35">
      <c r="A272" s="10">
        <v>18.7</v>
      </c>
      <c r="B272" s="11">
        <f t="shared" si="97"/>
        <v>1325</v>
      </c>
      <c r="C272" s="442">
        <f t="shared" si="81"/>
        <v>0.205540625</v>
      </c>
      <c r="D272" s="442">
        <f t="shared" si="82"/>
        <v>0.22818887512143893</v>
      </c>
      <c r="E272" s="12">
        <v>9.7349999999999994</v>
      </c>
      <c r="F272" s="13">
        <f t="shared" si="83"/>
        <v>16.478581300692792</v>
      </c>
      <c r="G272" s="195"/>
      <c r="H272" s="10">
        <v>15.628</v>
      </c>
      <c r="I272" s="11">
        <f t="shared" si="98"/>
        <v>1325</v>
      </c>
      <c r="J272" s="12">
        <v>1</v>
      </c>
      <c r="K272" s="442">
        <f t="shared" si="84"/>
        <v>1.3049262499999998</v>
      </c>
      <c r="L272" s="442">
        <f t="shared" si="85"/>
        <v>2.6874171366628943</v>
      </c>
      <c r="M272" s="442">
        <v>7.0639999999999994E-2</v>
      </c>
      <c r="N272" s="253">
        <f t="shared" si="86"/>
        <v>15.438160853466133</v>
      </c>
      <c r="O272" s="195"/>
      <c r="P272" s="221">
        <v>38.630000000000003</v>
      </c>
      <c r="Q272" s="222">
        <f t="shared" si="99"/>
        <v>1325</v>
      </c>
      <c r="R272" s="496">
        <f t="shared" si="87"/>
        <v>6.5554374999999984E-2</v>
      </c>
      <c r="S272" s="496">
        <f t="shared" si="88"/>
        <v>6.7750794684509952E-2</v>
      </c>
      <c r="T272" s="223">
        <v>36.837000000000003</v>
      </c>
      <c r="U272" s="224">
        <f t="shared" si="89"/>
        <v>36.134263976206711</v>
      </c>
      <c r="X272" s="450">
        <v>18.09</v>
      </c>
      <c r="Y272" s="452">
        <f t="shared" si="90"/>
        <v>0.205540625</v>
      </c>
      <c r="Z272" s="452">
        <f t="shared" si="95"/>
        <v>0.22818887512143893</v>
      </c>
      <c r="AA272" s="451">
        <v>8.5</v>
      </c>
      <c r="AB272" s="453">
        <v>15.79</v>
      </c>
      <c r="AC272" s="454">
        <v>1</v>
      </c>
      <c r="AD272" s="455">
        <f t="shared" si="91"/>
        <v>1.3049262499999998</v>
      </c>
      <c r="AE272" s="455">
        <f t="shared" si="92"/>
        <v>2.6874171366628943</v>
      </c>
      <c r="AF272" s="456">
        <f t="shared" si="96"/>
        <v>6.1647809689585151E-2</v>
      </c>
      <c r="AG272" s="502">
        <f t="shared" si="100"/>
        <v>1325</v>
      </c>
      <c r="AH272" s="470">
        <f t="shared" si="93"/>
        <v>16.15039456146777</v>
      </c>
      <c r="AI272" s="471">
        <f t="shared" si="94"/>
        <v>15.624326619802476</v>
      </c>
    </row>
    <row r="273" spans="1:35">
      <c r="A273" s="10">
        <v>18.7</v>
      </c>
      <c r="B273" s="11">
        <f t="shared" si="97"/>
        <v>1330</v>
      </c>
      <c r="C273" s="442">
        <f t="shared" si="81"/>
        <v>0.20631625000000003</v>
      </c>
      <c r="D273" s="442">
        <f t="shared" si="82"/>
        <v>0.22914185864885339</v>
      </c>
      <c r="E273" s="12">
        <v>9.7349999999999994</v>
      </c>
      <c r="F273" s="13">
        <f t="shared" si="83"/>
        <v>16.469304006053413</v>
      </c>
      <c r="G273" s="195"/>
      <c r="H273" s="10">
        <v>15.628</v>
      </c>
      <c r="I273" s="11">
        <f t="shared" si="98"/>
        <v>1330</v>
      </c>
      <c r="J273" s="12">
        <v>1</v>
      </c>
      <c r="K273" s="442">
        <f t="shared" si="84"/>
        <v>1.3098505</v>
      </c>
      <c r="L273" s="442">
        <f t="shared" si="85"/>
        <v>2.705619680655114</v>
      </c>
      <c r="M273" s="442">
        <v>7.0639999999999994E-2</v>
      </c>
      <c r="N273" s="253">
        <f t="shared" si="86"/>
        <v>15.436875025758523</v>
      </c>
      <c r="O273" s="195"/>
      <c r="P273" s="221">
        <v>38.630000000000003</v>
      </c>
      <c r="Q273" s="222">
        <f t="shared" si="99"/>
        <v>1330</v>
      </c>
      <c r="R273" s="496">
        <f t="shared" si="87"/>
        <v>6.5801749999999992E-2</v>
      </c>
      <c r="S273" s="496">
        <f t="shared" si="88"/>
        <v>6.8014962210218632E-2</v>
      </c>
      <c r="T273" s="223">
        <v>36.837000000000003</v>
      </c>
      <c r="U273" s="224">
        <f t="shared" si="89"/>
        <v>36.124532837062176</v>
      </c>
      <c r="X273" s="450">
        <v>18.09</v>
      </c>
      <c r="Y273" s="456">
        <f t="shared" si="90"/>
        <v>0.20631625000000003</v>
      </c>
      <c r="Z273" s="456">
        <f t="shared" si="95"/>
        <v>0.22914185864885339</v>
      </c>
      <c r="AA273" s="454">
        <v>8.5</v>
      </c>
      <c r="AB273" s="447">
        <v>15.79</v>
      </c>
      <c r="AC273" s="449">
        <v>1</v>
      </c>
      <c r="AD273" s="457">
        <f t="shared" si="91"/>
        <v>1.3098505</v>
      </c>
      <c r="AE273" s="457">
        <f t="shared" si="92"/>
        <v>2.705619680655114</v>
      </c>
      <c r="AF273" s="448">
        <f t="shared" si="96"/>
        <v>6.1647809689585151E-2</v>
      </c>
      <c r="AG273" s="502">
        <f t="shared" si="100"/>
        <v>1330</v>
      </c>
      <c r="AH273" s="470">
        <f t="shared" si="93"/>
        <v>16.142294201484745</v>
      </c>
      <c r="AI273" s="471">
        <f t="shared" si="94"/>
        <v>15.623204472834576</v>
      </c>
    </row>
    <row r="274" spans="1:35">
      <c r="A274" s="10">
        <v>18.7</v>
      </c>
      <c r="B274" s="11">
        <f t="shared" si="97"/>
        <v>1335</v>
      </c>
      <c r="C274" s="442">
        <f t="shared" si="81"/>
        <v>0.20709187500000004</v>
      </c>
      <c r="D274" s="442">
        <f t="shared" si="82"/>
        <v>0.2300955816208452</v>
      </c>
      <c r="E274" s="12">
        <v>9.7349999999999994</v>
      </c>
      <c r="F274" s="13">
        <f t="shared" si="83"/>
        <v>16.460019512921072</v>
      </c>
      <c r="G274" s="195"/>
      <c r="H274" s="10">
        <v>15.628</v>
      </c>
      <c r="I274" s="11">
        <f t="shared" si="98"/>
        <v>1335</v>
      </c>
      <c r="J274" s="12">
        <v>1</v>
      </c>
      <c r="K274" s="442">
        <f t="shared" si="84"/>
        <v>1.31477475</v>
      </c>
      <c r="L274" s="442">
        <f t="shared" si="85"/>
        <v>2.723912079577087</v>
      </c>
      <c r="M274" s="442">
        <v>7.0639999999999994E-2</v>
      </c>
      <c r="N274" s="253">
        <f t="shared" si="86"/>
        <v>15.435582850698674</v>
      </c>
      <c r="O274" s="195"/>
      <c r="P274" s="221">
        <v>38.630000000000003</v>
      </c>
      <c r="Q274" s="222">
        <f t="shared" si="99"/>
        <v>1335</v>
      </c>
      <c r="R274" s="496">
        <f t="shared" si="87"/>
        <v>6.6049124999999986E-2</v>
      </c>
      <c r="S274" s="496">
        <f t="shared" si="88"/>
        <v>6.8279195092452616E-2</v>
      </c>
      <c r="T274" s="223">
        <v>36.837000000000003</v>
      </c>
      <c r="U274" s="224">
        <f t="shared" si="89"/>
        <v>36.114799290379324</v>
      </c>
      <c r="X274" s="450">
        <v>18.09</v>
      </c>
      <c r="Y274" s="448">
        <f t="shared" si="90"/>
        <v>0.20709187500000004</v>
      </c>
      <c r="Z274" s="448">
        <f t="shared" si="95"/>
        <v>0.2300955816208452</v>
      </c>
      <c r="AA274" s="449">
        <v>8.5</v>
      </c>
      <c r="AB274" s="450">
        <v>15.79</v>
      </c>
      <c r="AC274" s="451">
        <v>1</v>
      </c>
      <c r="AD274" s="294">
        <f t="shared" si="91"/>
        <v>1.31477475</v>
      </c>
      <c r="AE274" s="294">
        <f t="shared" si="92"/>
        <v>2.723912079577087</v>
      </c>
      <c r="AF274" s="452">
        <f t="shared" si="96"/>
        <v>6.1647809689585151E-2</v>
      </c>
      <c r="AG274" s="502">
        <f t="shared" si="100"/>
        <v>1335</v>
      </c>
      <c r="AH274" s="470">
        <f t="shared" si="93"/>
        <v>16.134187556222816</v>
      </c>
      <c r="AI274" s="471">
        <f t="shared" si="94"/>
        <v>15.622076786507069</v>
      </c>
    </row>
    <row r="275" spans="1:35">
      <c r="A275" s="10">
        <v>18.7</v>
      </c>
      <c r="B275" s="11">
        <f t="shared" si="97"/>
        <v>1340</v>
      </c>
      <c r="C275" s="442">
        <f t="shared" si="81"/>
        <v>0.20786750000000004</v>
      </c>
      <c r="D275" s="442">
        <f t="shared" si="82"/>
        <v>0.23105004461116829</v>
      </c>
      <c r="E275" s="12">
        <v>9.7349999999999994</v>
      </c>
      <c r="F275" s="13">
        <f t="shared" si="83"/>
        <v>16.450727815710277</v>
      </c>
      <c r="G275" s="195"/>
      <c r="H275" s="10">
        <v>15.628</v>
      </c>
      <c r="I275" s="11">
        <f t="shared" si="98"/>
        <v>1340</v>
      </c>
      <c r="J275" s="12">
        <v>1</v>
      </c>
      <c r="K275" s="442">
        <f t="shared" si="84"/>
        <v>1.319699</v>
      </c>
      <c r="L275" s="442">
        <f t="shared" si="85"/>
        <v>2.742294776988154</v>
      </c>
      <c r="M275" s="442">
        <v>7.0639999999999994E-2</v>
      </c>
      <c r="N275" s="253">
        <f t="shared" si="86"/>
        <v>15.434284296953557</v>
      </c>
      <c r="O275" s="195"/>
      <c r="P275" s="221">
        <v>38.630000000000003</v>
      </c>
      <c r="Q275" s="222">
        <f t="shared" si="99"/>
        <v>1340</v>
      </c>
      <c r="R275" s="496">
        <f t="shared" si="87"/>
        <v>6.6296499999999994E-2</v>
      </c>
      <c r="S275" s="496">
        <f t="shared" si="88"/>
        <v>6.854349334738119E-2</v>
      </c>
      <c r="T275" s="223">
        <v>36.837000000000003</v>
      </c>
      <c r="U275" s="224">
        <f t="shared" si="89"/>
        <v>36.105063335562519</v>
      </c>
      <c r="X275" s="450">
        <v>18.09</v>
      </c>
      <c r="Y275" s="452">
        <f t="shared" si="90"/>
        <v>0.20786750000000004</v>
      </c>
      <c r="Z275" s="452">
        <f t="shared" si="95"/>
        <v>0.23105004461116829</v>
      </c>
      <c r="AA275" s="451">
        <v>8.5</v>
      </c>
      <c r="AB275" s="453">
        <v>15.79</v>
      </c>
      <c r="AC275" s="454">
        <v>1</v>
      </c>
      <c r="AD275" s="455">
        <f t="shared" si="91"/>
        <v>1.319699</v>
      </c>
      <c r="AE275" s="455">
        <f t="shared" si="92"/>
        <v>2.742294776988154</v>
      </c>
      <c r="AF275" s="456">
        <f t="shared" si="96"/>
        <v>6.1647809689585151E-2</v>
      </c>
      <c r="AG275" s="502">
        <f t="shared" si="100"/>
        <v>1340</v>
      </c>
      <c r="AH275" s="470">
        <f t="shared" si="93"/>
        <v>16.12607462080507</v>
      </c>
      <c r="AI275" s="471">
        <f t="shared" si="94"/>
        <v>15.62094353347549</v>
      </c>
    </row>
    <row r="276" spans="1:35">
      <c r="A276" s="10">
        <v>18.7</v>
      </c>
      <c r="B276" s="11">
        <f t="shared" si="97"/>
        <v>1345</v>
      </c>
      <c r="C276" s="442">
        <f t="shared" si="81"/>
        <v>0.20864312500000004</v>
      </c>
      <c r="D276" s="442">
        <f t="shared" si="82"/>
        <v>0.23200524819402224</v>
      </c>
      <c r="E276" s="12">
        <v>9.7349999999999994</v>
      </c>
      <c r="F276" s="13">
        <f t="shared" si="83"/>
        <v>16.441428908831192</v>
      </c>
      <c r="G276" s="195"/>
      <c r="H276" s="10">
        <v>15.628</v>
      </c>
      <c r="I276" s="11">
        <f t="shared" si="98"/>
        <v>1345</v>
      </c>
      <c r="J276" s="12">
        <v>1</v>
      </c>
      <c r="K276" s="442">
        <f t="shared" si="84"/>
        <v>1.3246232500000001</v>
      </c>
      <c r="L276" s="442">
        <f t="shared" si="85"/>
        <v>2.7607682186372395</v>
      </c>
      <c r="M276" s="442">
        <v>7.0639999999999994E-2</v>
      </c>
      <c r="N276" s="253">
        <f t="shared" si="86"/>
        <v>15.432979333035465</v>
      </c>
      <c r="O276" s="195"/>
      <c r="P276" s="221">
        <v>38.630000000000003</v>
      </c>
      <c r="Q276" s="222">
        <f t="shared" si="99"/>
        <v>1345</v>
      </c>
      <c r="R276" s="496">
        <f t="shared" si="87"/>
        <v>6.6543875000000002E-2</v>
      </c>
      <c r="S276" s="496">
        <f t="shared" si="88"/>
        <v>6.8807856991178085E-2</v>
      </c>
      <c r="T276" s="223">
        <v>36.837000000000003</v>
      </c>
      <c r="U276" s="224">
        <f t="shared" si="89"/>
        <v>36.095324972015973</v>
      </c>
      <c r="X276" s="450">
        <v>18.09</v>
      </c>
      <c r="Y276" s="456">
        <f t="shared" si="90"/>
        <v>0.20864312500000004</v>
      </c>
      <c r="Z276" s="456">
        <f t="shared" si="95"/>
        <v>0.23200524819402224</v>
      </c>
      <c r="AA276" s="454">
        <v>8.5</v>
      </c>
      <c r="AB276" s="447">
        <v>15.79</v>
      </c>
      <c r="AC276" s="449">
        <v>1</v>
      </c>
      <c r="AD276" s="457">
        <f t="shared" si="91"/>
        <v>1.3246232500000001</v>
      </c>
      <c r="AE276" s="457">
        <f t="shared" si="92"/>
        <v>2.7607682186372395</v>
      </c>
      <c r="AF276" s="448">
        <f t="shared" si="96"/>
        <v>6.1647809689585151E-2</v>
      </c>
      <c r="AG276" s="502">
        <f t="shared" si="100"/>
        <v>1345</v>
      </c>
      <c r="AH276" s="470">
        <f t="shared" si="93"/>
        <v>16.117955390350811</v>
      </c>
      <c r="AI276" s="471">
        <f t="shared" si="94"/>
        <v>15.619804686260396</v>
      </c>
    </row>
    <row r="277" spans="1:35">
      <c r="A277" s="10">
        <v>18.7</v>
      </c>
      <c r="B277" s="11">
        <f t="shared" si="97"/>
        <v>1350</v>
      </c>
      <c r="C277" s="442">
        <f t="shared" si="81"/>
        <v>0.20941875000000001</v>
      </c>
      <c r="D277" s="442">
        <f t="shared" si="82"/>
        <v>0.23296119294405182</v>
      </c>
      <c r="E277" s="12">
        <v>9.7349999999999994</v>
      </c>
      <c r="F277" s="13">
        <f t="shared" si="83"/>
        <v>16.432122786689654</v>
      </c>
      <c r="G277" s="195"/>
      <c r="H277" s="10">
        <v>15.628</v>
      </c>
      <c r="I277" s="11">
        <f t="shared" si="98"/>
        <v>1350</v>
      </c>
      <c r="J277" s="12">
        <v>1</v>
      </c>
      <c r="K277" s="442">
        <f t="shared" si="84"/>
        <v>1.3295474999999999</v>
      </c>
      <c r="L277" s="442">
        <f t="shared" si="85"/>
        <v>2.7793328524736576</v>
      </c>
      <c r="M277" s="442">
        <v>7.0639999999999994E-2</v>
      </c>
      <c r="N277" s="253">
        <f t="shared" si="86"/>
        <v>15.431667927301261</v>
      </c>
      <c r="O277" s="195"/>
      <c r="P277" s="221">
        <v>38.630000000000003</v>
      </c>
      <c r="Q277" s="222">
        <f t="shared" si="99"/>
        <v>1350</v>
      </c>
      <c r="R277" s="496">
        <f t="shared" si="87"/>
        <v>6.6791249999999996E-2</v>
      </c>
      <c r="S277" s="496">
        <f t="shared" si="88"/>
        <v>6.9072286040020803E-2</v>
      </c>
      <c r="T277" s="223">
        <v>36.837000000000003</v>
      </c>
      <c r="U277" s="224">
        <f t="shared" si="89"/>
        <v>36.085584199143753</v>
      </c>
      <c r="X277" s="450">
        <v>18.09</v>
      </c>
      <c r="Y277" s="448">
        <f t="shared" si="90"/>
        <v>0.20941875000000001</v>
      </c>
      <c r="Z277" s="448">
        <f t="shared" si="95"/>
        <v>0.23296119294405182</v>
      </c>
      <c r="AA277" s="449">
        <v>8.5</v>
      </c>
      <c r="AB277" s="450">
        <v>15.79</v>
      </c>
      <c r="AC277" s="451">
        <v>1</v>
      </c>
      <c r="AD277" s="294">
        <f t="shared" si="91"/>
        <v>1.3295474999999999</v>
      </c>
      <c r="AE277" s="294">
        <f t="shared" si="92"/>
        <v>2.7793328524736576</v>
      </c>
      <c r="AF277" s="452">
        <f t="shared" si="96"/>
        <v>6.1647809689585151E-2</v>
      </c>
      <c r="AG277" s="502">
        <f t="shared" si="100"/>
        <v>1350</v>
      </c>
      <c r="AH277" s="470">
        <f t="shared" si="93"/>
        <v>16.109829859975559</v>
      </c>
      <c r="AI277" s="471">
        <f t="shared" si="94"/>
        <v>15.618660217246692</v>
      </c>
    </row>
    <row r="278" spans="1:35">
      <c r="A278" s="10">
        <v>18.7</v>
      </c>
      <c r="B278" s="11">
        <f t="shared" si="97"/>
        <v>1355</v>
      </c>
      <c r="C278" s="442">
        <f t="shared" si="81"/>
        <v>0.21019437500000002</v>
      </c>
      <c r="D278" s="442">
        <f t="shared" si="82"/>
        <v>0.2339178794363479</v>
      </c>
      <c r="E278" s="12">
        <v>9.7349999999999994</v>
      </c>
      <c r="F278" s="13">
        <f t="shared" si="83"/>
        <v>16.422809443687154</v>
      </c>
      <c r="G278" s="195"/>
      <c r="H278" s="10">
        <v>15.628</v>
      </c>
      <c r="I278" s="11">
        <f t="shared" si="98"/>
        <v>1355</v>
      </c>
      <c r="J278" s="12">
        <v>1</v>
      </c>
      <c r="K278" s="442">
        <f t="shared" si="84"/>
        <v>1.3344717499999998</v>
      </c>
      <c r="L278" s="442">
        <f t="shared" si="85"/>
        <v>2.797989128657981</v>
      </c>
      <c r="M278" s="442">
        <v>7.0639999999999994E-2</v>
      </c>
      <c r="N278" s="253">
        <f t="shared" si="86"/>
        <v>15.430350047951601</v>
      </c>
      <c r="O278" s="195"/>
      <c r="P278" s="221">
        <v>38.630000000000003</v>
      </c>
      <c r="Q278" s="222">
        <f t="shared" si="99"/>
        <v>1355</v>
      </c>
      <c r="R278" s="496">
        <f t="shared" si="87"/>
        <v>6.7038625000000004E-2</v>
      </c>
      <c r="S278" s="496">
        <f t="shared" si="88"/>
        <v>6.9336780510090845E-2</v>
      </c>
      <c r="T278" s="223">
        <v>36.837000000000003</v>
      </c>
      <c r="U278" s="224">
        <f t="shared" si="89"/>
        <v>36.075841016349784</v>
      </c>
      <c r="X278" s="450">
        <v>18.09</v>
      </c>
      <c r="Y278" s="452">
        <f t="shared" si="90"/>
        <v>0.21019437500000002</v>
      </c>
      <c r="Z278" s="452">
        <f t="shared" si="95"/>
        <v>0.2339178794363479</v>
      </c>
      <c r="AA278" s="451">
        <v>8.5</v>
      </c>
      <c r="AB278" s="453">
        <v>15.79</v>
      </c>
      <c r="AC278" s="454">
        <v>1</v>
      </c>
      <c r="AD278" s="455">
        <f t="shared" si="91"/>
        <v>1.3344717499999998</v>
      </c>
      <c r="AE278" s="455">
        <f t="shared" si="92"/>
        <v>2.797989128657981</v>
      </c>
      <c r="AF278" s="456">
        <f t="shared" si="96"/>
        <v>6.1647809689585151E-2</v>
      </c>
      <c r="AG278" s="502">
        <f t="shared" si="100"/>
        <v>1355</v>
      </c>
      <c r="AH278" s="470">
        <f t="shared" si="93"/>
        <v>16.101698024791041</v>
      </c>
      <c r="AI278" s="471">
        <f t="shared" si="94"/>
        <v>15.617510098682963</v>
      </c>
    </row>
    <row r="279" spans="1:35">
      <c r="A279" s="10">
        <v>18.7</v>
      </c>
      <c r="B279" s="11">
        <f t="shared" si="97"/>
        <v>1360</v>
      </c>
      <c r="C279" s="442">
        <f t="shared" si="81"/>
        <v>0.21097000000000002</v>
      </c>
      <c r="D279" s="442">
        <f t="shared" si="82"/>
        <v>0.23487530824644764</v>
      </c>
      <c r="E279" s="12">
        <v>9.7349999999999994</v>
      </c>
      <c r="F279" s="13">
        <f t="shared" si="83"/>
        <v>16.413488874220832</v>
      </c>
      <c r="G279" s="195"/>
      <c r="H279" s="10">
        <v>15.628</v>
      </c>
      <c r="I279" s="11">
        <f t="shared" si="98"/>
        <v>1360</v>
      </c>
      <c r="J279" s="12">
        <v>1</v>
      </c>
      <c r="K279" s="442">
        <f t="shared" si="84"/>
        <v>1.339396</v>
      </c>
      <c r="L279" s="442">
        <f t="shared" si="85"/>
        <v>2.8167374995729499</v>
      </c>
      <c r="M279" s="442">
        <v>7.0639999999999994E-2</v>
      </c>
      <c r="N279" s="253">
        <f t="shared" si="86"/>
        <v>15.429025663030167</v>
      </c>
      <c r="O279" s="195"/>
      <c r="P279" s="221">
        <v>38.630000000000003</v>
      </c>
      <c r="Q279" s="222">
        <f t="shared" si="99"/>
        <v>1360</v>
      </c>
      <c r="R279" s="496">
        <f t="shared" si="87"/>
        <v>6.7285999999999999E-2</v>
      </c>
      <c r="S279" s="496">
        <f t="shared" si="88"/>
        <v>6.9601340417573931E-2</v>
      </c>
      <c r="T279" s="223">
        <v>36.837000000000003</v>
      </c>
      <c r="U279" s="224">
        <f t="shared" si="89"/>
        <v>36.066095423037829</v>
      </c>
      <c r="X279" s="450">
        <v>18.09</v>
      </c>
      <c r="Y279" s="456">
        <f t="shared" si="90"/>
        <v>0.21097000000000002</v>
      </c>
      <c r="Z279" s="456">
        <f t="shared" si="95"/>
        <v>0.23487530824644764</v>
      </c>
      <c r="AA279" s="454">
        <v>8.5</v>
      </c>
      <c r="AB279" s="447">
        <v>15.79</v>
      </c>
      <c r="AC279" s="449">
        <v>1</v>
      </c>
      <c r="AD279" s="457">
        <f t="shared" si="91"/>
        <v>1.339396</v>
      </c>
      <c r="AE279" s="457">
        <f t="shared" si="92"/>
        <v>2.8167374995729499</v>
      </c>
      <c r="AF279" s="448">
        <f t="shared" si="96"/>
        <v>6.1647809689585151E-2</v>
      </c>
      <c r="AG279" s="502">
        <f t="shared" si="100"/>
        <v>1360</v>
      </c>
      <c r="AH279" s="470">
        <f t="shared" si="93"/>
        <v>16.093559879905193</v>
      </c>
      <c r="AI279" s="471">
        <f t="shared" si="94"/>
        <v>15.616354302680808</v>
      </c>
    </row>
    <row r="280" spans="1:35">
      <c r="A280" s="10">
        <v>18.7</v>
      </c>
      <c r="B280" s="11">
        <f t="shared" si="97"/>
        <v>1365</v>
      </c>
      <c r="C280" s="442">
        <f t="shared" si="81"/>
        <v>0.21174562500000005</v>
      </c>
      <c r="D280" s="442">
        <f t="shared" si="82"/>
        <v>0.23583347995033432</v>
      </c>
      <c r="E280" s="12">
        <v>9.7349999999999994</v>
      </c>
      <c r="F280" s="13">
        <f t="shared" si="83"/>
        <v>16.404161072683493</v>
      </c>
      <c r="G280" s="195"/>
      <c r="H280" s="10">
        <v>15.628</v>
      </c>
      <c r="I280" s="11">
        <f t="shared" si="98"/>
        <v>1365</v>
      </c>
      <c r="J280" s="12">
        <v>1</v>
      </c>
      <c r="K280" s="442">
        <f t="shared" si="84"/>
        <v>1.34432025</v>
      </c>
      <c r="L280" s="442">
        <f t="shared" si="85"/>
        <v>2.8355784198344427</v>
      </c>
      <c r="M280" s="442">
        <v>7.0639999999999994E-2</v>
      </c>
      <c r="N280" s="253">
        <f t="shared" si="86"/>
        <v>15.427694740422895</v>
      </c>
      <c r="O280" s="195"/>
      <c r="P280" s="221">
        <v>38.630000000000003</v>
      </c>
      <c r="Q280" s="222">
        <f t="shared" si="99"/>
        <v>1365</v>
      </c>
      <c r="R280" s="496">
        <f t="shared" si="87"/>
        <v>6.7533374999999993E-2</v>
      </c>
      <c r="S280" s="496">
        <f t="shared" si="88"/>
        <v>6.9865965778659778E-2</v>
      </c>
      <c r="T280" s="223">
        <v>36.837000000000003</v>
      </c>
      <c r="U280" s="224">
        <f t="shared" si="89"/>
        <v>36.056347418611509</v>
      </c>
      <c r="X280" s="450">
        <v>18.09</v>
      </c>
      <c r="Y280" s="448">
        <f t="shared" si="90"/>
        <v>0.21174562500000005</v>
      </c>
      <c r="Z280" s="448">
        <f t="shared" si="95"/>
        <v>0.23583347995033432</v>
      </c>
      <c r="AA280" s="449">
        <v>8.5</v>
      </c>
      <c r="AB280" s="450">
        <v>15.79</v>
      </c>
      <c r="AC280" s="451">
        <v>1</v>
      </c>
      <c r="AD280" s="294">
        <f t="shared" si="91"/>
        <v>1.34432025</v>
      </c>
      <c r="AE280" s="294">
        <f t="shared" si="92"/>
        <v>2.8355784198344427</v>
      </c>
      <c r="AF280" s="452">
        <f t="shared" si="96"/>
        <v>6.1647809689585151E-2</v>
      </c>
      <c r="AG280" s="502">
        <f t="shared" si="100"/>
        <v>1365</v>
      </c>
      <c r="AH280" s="470">
        <f t="shared" si="93"/>
        <v>16.085415420422159</v>
      </c>
      <c r="AI280" s="471">
        <f t="shared" si="94"/>
        <v>15.615192801214151</v>
      </c>
    </row>
    <row r="281" spans="1:35">
      <c r="A281" s="10">
        <v>18.7</v>
      </c>
      <c r="B281" s="11">
        <f t="shared" si="97"/>
        <v>1370</v>
      </c>
      <c r="C281" s="442">
        <f t="shared" si="81"/>
        <v>0.21252125000000002</v>
      </c>
      <c r="D281" s="442">
        <f t="shared" si="82"/>
        <v>0.23679239512443861</v>
      </c>
      <c r="E281" s="12">
        <v>9.7349999999999994</v>
      </c>
      <c r="F281" s="13">
        <f t="shared" si="83"/>
        <v>16.394826033463588</v>
      </c>
      <c r="G281" s="195"/>
      <c r="H281" s="10">
        <v>15.628</v>
      </c>
      <c r="I281" s="11">
        <f t="shared" si="98"/>
        <v>1370</v>
      </c>
      <c r="J281" s="12">
        <v>1</v>
      </c>
      <c r="K281" s="442">
        <f t="shared" si="84"/>
        <v>1.3492445</v>
      </c>
      <c r="L281" s="442">
        <f t="shared" si="85"/>
        <v>2.8545123463025033</v>
      </c>
      <c r="M281" s="442">
        <v>7.0639999999999994E-2</v>
      </c>
      <c r="N281" s="253">
        <f t="shared" si="86"/>
        <v>15.426357247857192</v>
      </c>
      <c r="O281" s="195"/>
      <c r="P281" s="221">
        <v>38.630000000000003</v>
      </c>
      <c r="Q281" s="222">
        <f t="shared" si="99"/>
        <v>1370</v>
      </c>
      <c r="R281" s="496">
        <f t="shared" si="87"/>
        <v>6.7780750000000001E-2</v>
      </c>
      <c r="S281" s="496">
        <f t="shared" si="88"/>
        <v>7.0130656609541653E-2</v>
      </c>
      <c r="T281" s="223">
        <v>36.837000000000003</v>
      </c>
      <c r="U281" s="224">
        <f t="shared" si="89"/>
        <v>36.046597002474314</v>
      </c>
      <c r="X281" s="450">
        <v>18.09</v>
      </c>
      <c r="Y281" s="452">
        <f t="shared" si="90"/>
        <v>0.21252125000000002</v>
      </c>
      <c r="Z281" s="452">
        <f t="shared" si="95"/>
        <v>0.23679239512443861</v>
      </c>
      <c r="AA281" s="451">
        <v>8.5</v>
      </c>
      <c r="AB281" s="453">
        <v>15.79</v>
      </c>
      <c r="AC281" s="454">
        <v>1</v>
      </c>
      <c r="AD281" s="455">
        <f t="shared" si="91"/>
        <v>1.3492445</v>
      </c>
      <c r="AE281" s="455">
        <f t="shared" si="92"/>
        <v>2.8545123463025033</v>
      </c>
      <c r="AF281" s="456">
        <f t="shared" si="96"/>
        <v>6.1647809689585151E-2</v>
      </c>
      <c r="AG281" s="502">
        <f t="shared" si="100"/>
        <v>1370</v>
      </c>
      <c r="AH281" s="470">
        <f t="shared" si="93"/>
        <v>16.077264641442273</v>
      </c>
      <c r="AI281" s="471">
        <f t="shared" si="94"/>
        <v>15.614025566118571</v>
      </c>
    </row>
    <row r="282" spans="1:35">
      <c r="A282" s="10">
        <v>18.7</v>
      </c>
      <c r="B282" s="11">
        <f t="shared" si="97"/>
        <v>1375</v>
      </c>
      <c r="C282" s="442">
        <f t="shared" si="81"/>
        <v>0.21329687500000002</v>
      </c>
      <c r="D282" s="442">
        <f t="shared" si="82"/>
        <v>0.23775205434563818</v>
      </c>
      <c r="E282" s="12">
        <v>9.7349999999999994</v>
      </c>
      <c r="F282" s="13">
        <f t="shared" si="83"/>
        <v>16.385483750945212</v>
      </c>
      <c r="G282" s="195"/>
      <c r="H282" s="10">
        <v>15.628</v>
      </c>
      <c r="I282" s="11">
        <f t="shared" si="98"/>
        <v>1375</v>
      </c>
      <c r="J282" s="12">
        <v>1</v>
      </c>
      <c r="K282" s="442">
        <f t="shared" si="84"/>
        <v>1.3541687499999999</v>
      </c>
      <c r="L282" s="442">
        <f t="shared" si="85"/>
        <v>2.8735397380924157</v>
      </c>
      <c r="M282" s="442">
        <v>7.0639999999999994E-2</v>
      </c>
      <c r="N282" s="253">
        <f t="shared" si="86"/>
        <v>15.425013152901151</v>
      </c>
      <c r="O282" s="195"/>
      <c r="P282" s="221">
        <v>38.630000000000003</v>
      </c>
      <c r="Q282" s="222">
        <f t="shared" si="99"/>
        <v>1375</v>
      </c>
      <c r="R282" s="496">
        <f t="shared" si="87"/>
        <v>6.8028124999999995E-2</v>
      </c>
      <c r="S282" s="496">
        <f t="shared" si="88"/>
        <v>7.0395412926417045E-2</v>
      </c>
      <c r="T282" s="223">
        <v>36.837000000000003</v>
      </c>
      <c r="U282" s="224">
        <f t="shared" si="89"/>
        <v>36.036844174029575</v>
      </c>
      <c r="X282" s="450">
        <v>18.09</v>
      </c>
      <c r="Y282" s="456">
        <f t="shared" si="90"/>
        <v>0.21329687500000002</v>
      </c>
      <c r="Z282" s="456">
        <f t="shared" si="95"/>
        <v>0.23775205434563818</v>
      </c>
      <c r="AA282" s="454">
        <v>8.5</v>
      </c>
      <c r="AB282" s="447">
        <v>15.79</v>
      </c>
      <c r="AC282" s="449">
        <v>1</v>
      </c>
      <c r="AD282" s="457">
        <f t="shared" si="91"/>
        <v>1.3541687499999999</v>
      </c>
      <c r="AE282" s="457">
        <f t="shared" si="92"/>
        <v>2.8735397380924157</v>
      </c>
      <c r="AF282" s="448">
        <f t="shared" si="96"/>
        <v>6.1647809689585151E-2</v>
      </c>
      <c r="AG282" s="502">
        <f t="shared" si="100"/>
        <v>1375</v>
      </c>
      <c r="AH282" s="470">
        <f t="shared" si="93"/>
        <v>16.069107538062077</v>
      </c>
      <c r="AI282" s="471">
        <f t="shared" si="94"/>
        <v>15.612852569090618</v>
      </c>
    </row>
    <row r="283" spans="1:35">
      <c r="A283" s="10">
        <v>18.7</v>
      </c>
      <c r="B283" s="11">
        <f t="shared" si="97"/>
        <v>1380</v>
      </c>
      <c r="C283" s="442">
        <f t="shared" si="81"/>
        <v>0.21407250000000003</v>
      </c>
      <c r="D283" s="442">
        <f t="shared" si="82"/>
        <v>0.23871245819125875</v>
      </c>
      <c r="E283" s="12">
        <v>9.7349999999999994</v>
      </c>
      <c r="F283" s="13">
        <f t="shared" si="83"/>
        <v>16.376134219508096</v>
      </c>
      <c r="G283" s="195"/>
      <c r="H283" s="10">
        <v>15.628</v>
      </c>
      <c r="I283" s="11">
        <f t="shared" si="98"/>
        <v>1380</v>
      </c>
      <c r="J283" s="12">
        <v>1</v>
      </c>
      <c r="K283" s="442">
        <f t="shared" si="84"/>
        <v>1.3590929999999999</v>
      </c>
      <c r="L283" s="442">
        <f t="shared" si="85"/>
        <v>2.8926610565858382</v>
      </c>
      <c r="M283" s="442">
        <v>7.0639999999999994E-2</v>
      </c>
      <c r="N283" s="253">
        <f t="shared" si="86"/>
        <v>15.423662422962776</v>
      </c>
      <c r="O283" s="195"/>
      <c r="P283" s="221">
        <v>38.630000000000003</v>
      </c>
      <c r="Q283" s="222">
        <f t="shared" si="99"/>
        <v>1380</v>
      </c>
      <c r="R283" s="496">
        <f t="shared" si="87"/>
        <v>6.8275499999999989E-2</v>
      </c>
      <c r="S283" s="496">
        <f t="shared" si="88"/>
        <v>7.0660234745488104E-2</v>
      </c>
      <c r="T283" s="223">
        <v>36.837000000000003</v>
      </c>
      <c r="U283" s="224">
        <f t="shared" si="89"/>
        <v>36.027088932680456</v>
      </c>
      <c r="X283" s="450">
        <v>18.09</v>
      </c>
      <c r="Y283" s="448">
        <f t="shared" si="90"/>
        <v>0.21407250000000003</v>
      </c>
      <c r="Z283" s="448">
        <f t="shared" si="95"/>
        <v>0.23871245819125875</v>
      </c>
      <c r="AA283" s="449">
        <v>8.5</v>
      </c>
      <c r="AB283" s="450">
        <v>15.79</v>
      </c>
      <c r="AC283" s="451">
        <v>1</v>
      </c>
      <c r="AD283" s="294">
        <f t="shared" si="91"/>
        <v>1.3590929999999999</v>
      </c>
      <c r="AE283" s="294">
        <f t="shared" si="92"/>
        <v>2.8926610565858382</v>
      </c>
      <c r="AF283" s="452">
        <f t="shared" si="96"/>
        <v>6.1647809689585151E-2</v>
      </c>
      <c r="AG283" s="502">
        <f t="shared" si="100"/>
        <v>1380</v>
      </c>
      <c r="AH283" s="470">
        <f t="shared" si="93"/>
        <v>16.060944105374301</v>
      </c>
      <c r="AI283" s="471">
        <f t="shared" si="94"/>
        <v>15.611673781687122</v>
      </c>
    </row>
    <row r="284" spans="1:35">
      <c r="A284" s="10">
        <v>18.7</v>
      </c>
      <c r="B284" s="11">
        <f t="shared" si="97"/>
        <v>1385</v>
      </c>
      <c r="C284" s="442">
        <f t="shared" si="81"/>
        <v>0.21484812500000003</v>
      </c>
      <c r="D284" s="442">
        <f t="shared" si="82"/>
        <v>0.23967360723907327</v>
      </c>
      <c r="E284" s="12">
        <v>9.7349999999999994</v>
      </c>
      <c r="F284" s="13">
        <f t="shared" si="83"/>
        <v>16.36677743352762</v>
      </c>
      <c r="G284" s="195"/>
      <c r="H284" s="10">
        <v>15.628</v>
      </c>
      <c r="I284" s="11">
        <f t="shared" si="98"/>
        <v>1385</v>
      </c>
      <c r="J284" s="12">
        <v>1</v>
      </c>
      <c r="K284" s="442">
        <f t="shared" si="84"/>
        <v>1.3640172499999998</v>
      </c>
      <c r="L284" s="442">
        <f t="shared" si="85"/>
        <v>2.9118767654419906</v>
      </c>
      <c r="M284" s="442">
        <v>7.0639999999999994E-2</v>
      </c>
      <c r="N284" s="253">
        <f t="shared" si="86"/>
        <v>15.422305025289178</v>
      </c>
      <c r="O284" s="195"/>
      <c r="P284" s="221">
        <v>38.630000000000003</v>
      </c>
      <c r="Q284" s="222">
        <f t="shared" si="99"/>
        <v>1385</v>
      </c>
      <c r="R284" s="496">
        <f t="shared" si="87"/>
        <v>6.8522874999999997E-2</v>
      </c>
      <c r="S284" s="496">
        <f t="shared" si="88"/>
        <v>7.092512208296009E-2</v>
      </c>
      <c r="T284" s="223">
        <v>36.837000000000003</v>
      </c>
      <c r="U284" s="224">
        <f t="shared" si="89"/>
        <v>36.017331277830003</v>
      </c>
      <c r="X284" s="450">
        <v>18.09</v>
      </c>
      <c r="Y284" s="452">
        <f t="shared" si="90"/>
        <v>0.21484812500000003</v>
      </c>
      <c r="Z284" s="452">
        <f t="shared" si="95"/>
        <v>0.23967360723907327</v>
      </c>
      <c r="AA284" s="451">
        <v>8.5</v>
      </c>
      <c r="AB284" s="453">
        <v>15.79</v>
      </c>
      <c r="AC284" s="454">
        <v>1</v>
      </c>
      <c r="AD284" s="455">
        <f t="shared" si="91"/>
        <v>1.3640172499999998</v>
      </c>
      <c r="AE284" s="455">
        <f t="shared" si="92"/>
        <v>2.9118767654419906</v>
      </c>
      <c r="AF284" s="456">
        <f t="shared" si="96"/>
        <v>6.1647809689585151E-2</v>
      </c>
      <c r="AG284" s="502">
        <f t="shared" si="100"/>
        <v>1385</v>
      </c>
      <c r="AH284" s="470">
        <f t="shared" si="93"/>
        <v>16.052774338467877</v>
      </c>
      <c r="AI284" s="471">
        <f t="shared" si="94"/>
        <v>15.610489175324506</v>
      </c>
    </row>
    <row r="285" spans="1:35">
      <c r="A285" s="10">
        <v>18.7</v>
      </c>
      <c r="B285" s="11">
        <f t="shared" si="97"/>
        <v>1390</v>
      </c>
      <c r="C285" s="442">
        <f t="shared" si="81"/>
        <v>0.21562375000000003</v>
      </c>
      <c r="D285" s="442">
        <f t="shared" si="82"/>
        <v>0.24063550206730366</v>
      </c>
      <c r="E285" s="12">
        <v>9.7349999999999994</v>
      </c>
      <c r="F285" s="13">
        <f t="shared" si="83"/>
        <v>16.357413387374798</v>
      </c>
      <c r="G285" s="195"/>
      <c r="H285" s="10">
        <v>15.628</v>
      </c>
      <c r="I285" s="11">
        <f t="shared" si="98"/>
        <v>1390</v>
      </c>
      <c r="J285" s="12">
        <v>1</v>
      </c>
      <c r="K285" s="442">
        <f t="shared" si="84"/>
        <v>1.3689414999999998</v>
      </c>
      <c r="L285" s="442">
        <f t="shared" si="85"/>
        <v>2.9311873306088967</v>
      </c>
      <c r="M285" s="442">
        <v>7.0639999999999994E-2</v>
      </c>
      <c r="N285" s="253">
        <f t="shared" si="86"/>
        <v>15.420940926965788</v>
      </c>
      <c r="O285" s="195"/>
      <c r="P285" s="221">
        <v>38.630000000000003</v>
      </c>
      <c r="Q285" s="222">
        <f t="shared" si="99"/>
        <v>1390</v>
      </c>
      <c r="R285" s="496">
        <f t="shared" si="87"/>
        <v>6.8770249999999991E-2</v>
      </c>
      <c r="S285" s="496">
        <f t="shared" si="88"/>
        <v>7.1190074955042482E-2</v>
      </c>
      <c r="T285" s="223">
        <v>36.837000000000003</v>
      </c>
      <c r="U285" s="224">
        <f t="shared" si="89"/>
        <v>36.007571208881103</v>
      </c>
      <c r="X285" s="450">
        <v>18.09</v>
      </c>
      <c r="Y285" s="456">
        <f t="shared" si="90"/>
        <v>0.21562375000000003</v>
      </c>
      <c r="Z285" s="456">
        <f t="shared" si="95"/>
        <v>0.24063550206730366</v>
      </c>
      <c r="AA285" s="454">
        <v>8.5</v>
      </c>
      <c r="AB285" s="447">
        <v>15.79</v>
      </c>
      <c r="AC285" s="449">
        <v>1</v>
      </c>
      <c r="AD285" s="457">
        <f t="shared" si="91"/>
        <v>1.3689414999999998</v>
      </c>
      <c r="AE285" s="457">
        <f t="shared" si="92"/>
        <v>2.9311873306088967</v>
      </c>
      <c r="AF285" s="448">
        <f t="shared" si="96"/>
        <v>6.1647809689585151E-2</v>
      </c>
      <c r="AG285" s="502">
        <f t="shared" si="100"/>
        <v>1390</v>
      </c>
      <c r="AH285" s="470">
        <f t="shared" si="93"/>
        <v>16.044598232427919</v>
      </c>
      <c r="AI285" s="471">
        <f t="shared" si="94"/>
        <v>15.609298721278099</v>
      </c>
    </row>
    <row r="286" spans="1:35">
      <c r="A286" s="10">
        <v>18.7</v>
      </c>
      <c r="B286" s="11">
        <f t="shared" si="97"/>
        <v>1395</v>
      </c>
      <c r="C286" s="442">
        <f t="shared" si="81"/>
        <v>0.21639937500000003</v>
      </c>
      <c r="D286" s="442">
        <f t="shared" si="82"/>
        <v>0.24159814325462015</v>
      </c>
      <c r="E286" s="12">
        <v>9.7349999999999994</v>
      </c>
      <c r="F286" s="13">
        <f t="shared" si="83"/>
        <v>16.348042075416274</v>
      </c>
      <c r="G286" s="195"/>
      <c r="H286" s="10">
        <v>15.628</v>
      </c>
      <c r="I286" s="11">
        <f t="shared" si="98"/>
        <v>1395</v>
      </c>
      <c r="J286" s="12">
        <v>1</v>
      </c>
      <c r="K286" s="442">
        <f t="shared" si="84"/>
        <v>1.37386575</v>
      </c>
      <c r="L286" s="442">
        <f t="shared" si="85"/>
        <v>2.9505932203346861</v>
      </c>
      <c r="M286" s="442">
        <v>7.0639999999999994E-2</v>
      </c>
      <c r="N286" s="253">
        <f t="shared" si="86"/>
        <v>15.419570094915558</v>
      </c>
      <c r="O286" s="195"/>
      <c r="P286" s="221">
        <v>38.630000000000003</v>
      </c>
      <c r="Q286" s="222">
        <f t="shared" si="99"/>
        <v>1395</v>
      </c>
      <c r="R286" s="496">
        <f t="shared" si="87"/>
        <v>6.9017624999999999E-2</v>
      </c>
      <c r="S286" s="496">
        <f t="shared" si="88"/>
        <v>7.1455093377949197E-2</v>
      </c>
      <c r="T286" s="223">
        <v>36.837000000000003</v>
      </c>
      <c r="U286" s="224">
        <f t="shared" si="89"/>
        <v>35.997808725236489</v>
      </c>
      <c r="X286" s="450">
        <v>18.09</v>
      </c>
      <c r="Y286" s="448">
        <f t="shared" si="90"/>
        <v>0.21639937500000003</v>
      </c>
      <c r="Z286" s="448">
        <f t="shared" si="95"/>
        <v>0.24159814325462015</v>
      </c>
      <c r="AA286" s="449">
        <v>8.5</v>
      </c>
      <c r="AB286" s="450">
        <v>15.79</v>
      </c>
      <c r="AC286" s="451">
        <v>1</v>
      </c>
      <c r="AD286" s="294">
        <f t="shared" si="91"/>
        <v>1.37386575</v>
      </c>
      <c r="AE286" s="294">
        <f t="shared" si="92"/>
        <v>2.9505932203346861</v>
      </c>
      <c r="AF286" s="452">
        <f t="shared" si="96"/>
        <v>6.1647809689585151E-2</v>
      </c>
      <c r="AG286" s="502">
        <f t="shared" si="100"/>
        <v>1395</v>
      </c>
      <c r="AH286" s="470">
        <f t="shared" si="93"/>
        <v>16.03641578233573</v>
      </c>
      <c r="AI286" s="471">
        <f t="shared" si="94"/>
        <v>15.608102390681426</v>
      </c>
    </row>
    <row r="287" spans="1:35">
      <c r="A287" s="10">
        <v>18.7</v>
      </c>
      <c r="B287" s="11">
        <f t="shared" si="97"/>
        <v>1400</v>
      </c>
      <c r="C287" s="442">
        <f t="shared" si="81"/>
        <v>0.21717500000000003</v>
      </c>
      <c r="D287" s="442">
        <f t="shared" si="82"/>
        <v>0.24256153138014191</v>
      </c>
      <c r="E287" s="12">
        <v>9.7349999999999994</v>
      </c>
      <c r="F287" s="13">
        <f t="shared" si="83"/>
        <v>16.338663492014319</v>
      </c>
      <c r="G287" s="195"/>
      <c r="H287" s="10">
        <v>15.628</v>
      </c>
      <c r="I287" s="11">
        <f t="shared" si="98"/>
        <v>1400</v>
      </c>
      <c r="J287" s="12">
        <v>1</v>
      </c>
      <c r="K287" s="442">
        <f t="shared" si="84"/>
        <v>1.37879</v>
      </c>
      <c r="L287" s="442">
        <f t="shared" si="85"/>
        <v>2.9700949051789407</v>
      </c>
      <c r="M287" s="442">
        <v>7.0639999999999994E-2</v>
      </c>
      <c r="N287" s="253">
        <f t="shared" si="86"/>
        <v>15.418192495898159</v>
      </c>
      <c r="O287" s="195"/>
      <c r="P287" s="221">
        <v>38.630000000000003</v>
      </c>
      <c r="Q287" s="222">
        <f t="shared" si="99"/>
        <v>1400</v>
      </c>
      <c r="R287" s="496">
        <f t="shared" si="87"/>
        <v>6.9264999999999993E-2</v>
      </c>
      <c r="S287" s="496">
        <f t="shared" si="88"/>
        <v>7.1720177367897708E-2</v>
      </c>
      <c r="T287" s="223">
        <v>36.837000000000003</v>
      </c>
      <c r="U287" s="224">
        <f t="shared" si="89"/>
        <v>35.988043826298757</v>
      </c>
      <c r="X287" s="450">
        <v>18.09</v>
      </c>
      <c r="Y287" s="452">
        <f t="shared" si="90"/>
        <v>0.21717500000000003</v>
      </c>
      <c r="Z287" s="452">
        <f t="shared" si="95"/>
        <v>0.24256153138014191</v>
      </c>
      <c r="AA287" s="451">
        <v>8.5</v>
      </c>
      <c r="AB287" s="453">
        <v>15.79</v>
      </c>
      <c r="AC287" s="454">
        <v>1</v>
      </c>
      <c r="AD287" s="455">
        <f t="shared" si="91"/>
        <v>1.37879</v>
      </c>
      <c r="AE287" s="455">
        <f t="shared" si="92"/>
        <v>2.9700949051789407</v>
      </c>
      <c r="AF287" s="456">
        <f t="shared" si="96"/>
        <v>6.1647809689585151E-2</v>
      </c>
      <c r="AG287" s="502">
        <f t="shared" si="100"/>
        <v>1400</v>
      </c>
      <c r="AH287" s="470">
        <f t="shared" si="93"/>
        <v>16.028226983268794</v>
      </c>
      <c r="AI287" s="471">
        <f t="shared" si="94"/>
        <v>15.606900154525521</v>
      </c>
    </row>
    <row r="288" spans="1:35">
      <c r="A288" s="10">
        <v>18.7</v>
      </c>
      <c r="B288" s="11">
        <f t="shared" si="97"/>
        <v>1405</v>
      </c>
      <c r="C288" s="442">
        <f t="shared" si="81"/>
        <v>0.21795062500000004</v>
      </c>
      <c r="D288" s="442">
        <f t="shared" si="82"/>
        <v>0.24352566702343803</v>
      </c>
      <c r="E288" s="12">
        <v>9.7349999999999994</v>
      </c>
      <c r="F288" s="13">
        <f t="shared" si="83"/>
        <v>16.329277631526828</v>
      </c>
      <c r="G288" s="195"/>
      <c r="H288" s="10">
        <v>15.628</v>
      </c>
      <c r="I288" s="11">
        <f t="shared" si="98"/>
        <v>1405</v>
      </c>
      <c r="J288" s="12">
        <v>1</v>
      </c>
      <c r="K288" s="442">
        <f t="shared" si="84"/>
        <v>1.3837142499999999</v>
      </c>
      <c r="L288" s="442">
        <f t="shared" si="85"/>
        <v>2.9896928580241138</v>
      </c>
      <c r="M288" s="442">
        <v>7.0639999999999994E-2</v>
      </c>
      <c r="N288" s="253">
        <f t="shared" si="86"/>
        <v>15.416808096509177</v>
      </c>
      <c r="O288" s="195"/>
      <c r="P288" s="221">
        <v>38.630000000000003</v>
      </c>
      <c r="Q288" s="222">
        <f t="shared" si="99"/>
        <v>1405</v>
      </c>
      <c r="R288" s="496">
        <f t="shared" si="87"/>
        <v>6.9512374999999987E-2</v>
      </c>
      <c r="S288" s="496">
        <f t="shared" si="88"/>
        <v>7.1985326941109928E-2</v>
      </c>
      <c r="T288" s="223">
        <v>36.837000000000003</v>
      </c>
      <c r="U288" s="224">
        <f t="shared" si="89"/>
        <v>35.978276511470334</v>
      </c>
      <c r="X288" s="450">
        <v>18.09</v>
      </c>
      <c r="Y288" s="456">
        <f t="shared" si="90"/>
        <v>0.21795062500000004</v>
      </c>
      <c r="Z288" s="456">
        <f t="shared" si="95"/>
        <v>0.24352566702343803</v>
      </c>
      <c r="AA288" s="454">
        <v>8.5</v>
      </c>
      <c r="AB288" s="447">
        <v>15.79</v>
      </c>
      <c r="AC288" s="449">
        <v>1</v>
      </c>
      <c r="AD288" s="457">
        <f t="shared" si="91"/>
        <v>1.3837142499999999</v>
      </c>
      <c r="AE288" s="457">
        <f t="shared" si="92"/>
        <v>2.9896928580241138</v>
      </c>
      <c r="AF288" s="448">
        <f t="shared" si="96"/>
        <v>6.1647809689585151E-2</v>
      </c>
      <c r="AG288" s="502">
        <f t="shared" si="100"/>
        <v>1405</v>
      </c>
      <c r="AH288" s="470">
        <f t="shared" si="93"/>
        <v>16.020031830300777</v>
      </c>
      <c r="AI288" s="471">
        <f t="shared" si="94"/>
        <v>15.605691983658216</v>
      </c>
    </row>
    <row r="289" spans="1:35">
      <c r="A289" s="10">
        <v>18.7</v>
      </c>
      <c r="B289" s="11">
        <f t="shared" si="97"/>
        <v>1410</v>
      </c>
      <c r="C289" s="442">
        <f t="shared" si="81"/>
        <v>0.21872625000000004</v>
      </c>
      <c r="D289" s="442">
        <f t="shared" si="82"/>
        <v>0.24449055076452653</v>
      </c>
      <c r="E289" s="12">
        <v>9.7349999999999994</v>
      </c>
      <c r="F289" s="13">
        <f t="shared" si="83"/>
        <v>16.319884488307334</v>
      </c>
      <c r="G289" s="195"/>
      <c r="H289" s="10">
        <v>15.628</v>
      </c>
      <c r="I289" s="11">
        <f t="shared" si="98"/>
        <v>1410</v>
      </c>
      <c r="J289" s="12">
        <v>1</v>
      </c>
      <c r="K289" s="442">
        <f t="shared" si="84"/>
        <v>1.3886385000000001</v>
      </c>
      <c r="L289" s="442">
        <f t="shared" si="85"/>
        <v>3.0093875540869934</v>
      </c>
      <c r="M289" s="442">
        <v>7.0639999999999994E-2</v>
      </c>
      <c r="N289" s="253">
        <f t="shared" si="86"/>
        <v>15.415416863179296</v>
      </c>
      <c r="O289" s="195"/>
      <c r="P289" s="221">
        <v>38.630000000000003</v>
      </c>
      <c r="Q289" s="222">
        <f t="shared" si="99"/>
        <v>1410</v>
      </c>
      <c r="R289" s="496">
        <f t="shared" si="87"/>
        <v>6.9759749999999995E-2</v>
      </c>
      <c r="S289" s="496">
        <f t="shared" si="88"/>
        <v>7.22505421138111E-2</v>
      </c>
      <c r="T289" s="223">
        <v>36.837000000000003</v>
      </c>
      <c r="U289" s="224">
        <f t="shared" si="89"/>
        <v>35.96850678015354</v>
      </c>
      <c r="X289" s="450">
        <v>18.09</v>
      </c>
      <c r="Y289" s="448">
        <f t="shared" si="90"/>
        <v>0.21872625000000004</v>
      </c>
      <c r="Z289" s="448">
        <f t="shared" si="95"/>
        <v>0.24449055076452653</v>
      </c>
      <c r="AA289" s="449">
        <v>8.5</v>
      </c>
      <c r="AB289" s="450">
        <v>15.79</v>
      </c>
      <c r="AC289" s="451">
        <v>1</v>
      </c>
      <c r="AD289" s="294">
        <f t="shared" si="91"/>
        <v>1.3886385000000001</v>
      </c>
      <c r="AE289" s="294">
        <f t="shared" si="92"/>
        <v>3.0093875540869934</v>
      </c>
      <c r="AF289" s="452">
        <f t="shared" si="96"/>
        <v>6.1647809689585151E-2</v>
      </c>
      <c r="AG289" s="502">
        <f t="shared" si="100"/>
        <v>1410</v>
      </c>
      <c r="AH289" s="470">
        <f t="shared" si="93"/>
        <v>16.011830318501524</v>
      </c>
      <c r="AI289" s="471">
        <f t="shared" si="94"/>
        <v>15.604477848783437</v>
      </c>
    </row>
    <row r="290" spans="1:35">
      <c r="A290" s="10">
        <v>18.7</v>
      </c>
      <c r="B290" s="11">
        <f t="shared" si="97"/>
        <v>1415</v>
      </c>
      <c r="C290" s="442">
        <f t="shared" si="81"/>
        <v>0.21950187500000001</v>
      </c>
      <c r="D290" s="442">
        <f t="shared" si="82"/>
        <v>0.24545618318387596</v>
      </c>
      <c r="E290" s="12">
        <v>9.7349999999999994</v>
      </c>
      <c r="F290" s="13">
        <f t="shared" si="83"/>
        <v>16.310484056704965</v>
      </c>
      <c r="G290" s="195"/>
      <c r="H290" s="10">
        <v>15.628</v>
      </c>
      <c r="I290" s="11">
        <f t="shared" si="98"/>
        <v>1415</v>
      </c>
      <c r="J290" s="12">
        <v>1</v>
      </c>
      <c r="K290" s="442">
        <f t="shared" si="84"/>
        <v>1.3935627499999999</v>
      </c>
      <c r="L290" s="442">
        <f t="shared" si="85"/>
        <v>3.0291794709302193</v>
      </c>
      <c r="M290" s="442">
        <v>7.0639999999999994E-2</v>
      </c>
      <c r="N290" s="253">
        <f t="shared" si="86"/>
        <v>15.414018762173489</v>
      </c>
      <c r="O290" s="195"/>
      <c r="P290" s="221">
        <v>38.630000000000003</v>
      </c>
      <c r="Q290" s="222">
        <f t="shared" si="99"/>
        <v>1415</v>
      </c>
      <c r="R290" s="496">
        <f t="shared" si="87"/>
        <v>7.000712499999999E-2</v>
      </c>
      <c r="S290" s="496">
        <f t="shared" si="88"/>
        <v>7.2515822902231353E-2</v>
      </c>
      <c r="T290" s="223">
        <v>36.837000000000003</v>
      </c>
      <c r="U290" s="224">
        <f t="shared" si="89"/>
        <v>35.958734631750502</v>
      </c>
      <c r="X290" s="450">
        <v>18.09</v>
      </c>
      <c r="Y290" s="452">
        <f t="shared" si="90"/>
        <v>0.21950187500000001</v>
      </c>
      <c r="Z290" s="452">
        <f t="shared" si="95"/>
        <v>0.24545618318387596</v>
      </c>
      <c r="AA290" s="451">
        <v>8.5</v>
      </c>
      <c r="AB290" s="453">
        <v>15.79</v>
      </c>
      <c r="AC290" s="454">
        <v>1</v>
      </c>
      <c r="AD290" s="455">
        <f t="shared" si="91"/>
        <v>1.3935627499999999</v>
      </c>
      <c r="AE290" s="455">
        <f t="shared" si="92"/>
        <v>3.0291794709302193</v>
      </c>
      <c r="AF290" s="456">
        <f t="shared" si="96"/>
        <v>6.1647809689585151E-2</v>
      </c>
      <c r="AG290" s="502">
        <f t="shared" si="100"/>
        <v>1415</v>
      </c>
      <c r="AH290" s="470">
        <f t="shared" si="93"/>
        <v>16.003622442937054</v>
      </c>
      <c r="AI290" s="471">
        <f t="shared" si="94"/>
        <v>15.603257720460494</v>
      </c>
    </row>
    <row r="291" spans="1:35">
      <c r="A291" s="10">
        <v>18.7</v>
      </c>
      <c r="B291" s="11">
        <f t="shared" si="97"/>
        <v>1420</v>
      </c>
      <c r="C291" s="442">
        <f t="shared" si="81"/>
        <v>0.22027750000000001</v>
      </c>
      <c r="D291" s="442">
        <f t="shared" si="82"/>
        <v>0.24642256486240521</v>
      </c>
      <c r="E291" s="12">
        <v>9.7349999999999994</v>
      </c>
      <c r="F291" s="13">
        <f t="shared" si="83"/>
        <v>16.301076331064486</v>
      </c>
      <c r="G291" s="195"/>
      <c r="H291" s="10">
        <v>15.628</v>
      </c>
      <c r="I291" s="11">
        <f t="shared" si="98"/>
        <v>1420</v>
      </c>
      <c r="J291" s="12">
        <v>1</v>
      </c>
      <c r="K291" s="442">
        <f t="shared" si="84"/>
        <v>1.3984869999999998</v>
      </c>
      <c r="L291" s="442">
        <f t="shared" si="85"/>
        <v>3.0490690884738765</v>
      </c>
      <c r="M291" s="442">
        <v>7.0639999999999994E-2</v>
      </c>
      <c r="N291" s="253">
        <f t="shared" si="86"/>
        <v>15.412613759590206</v>
      </c>
      <c r="O291" s="195"/>
      <c r="P291" s="221">
        <v>38.630000000000003</v>
      </c>
      <c r="Q291" s="222">
        <f t="shared" si="99"/>
        <v>1420</v>
      </c>
      <c r="R291" s="496">
        <f t="shared" si="87"/>
        <v>7.0254499999999984E-2</v>
      </c>
      <c r="S291" s="496">
        <f t="shared" si="88"/>
        <v>7.2781169322603922E-2</v>
      </c>
      <c r="T291" s="223">
        <v>36.837000000000003</v>
      </c>
      <c r="U291" s="224">
        <f t="shared" si="89"/>
        <v>35.948960065663243</v>
      </c>
      <c r="X291" s="450">
        <v>18.09</v>
      </c>
      <c r="Y291" s="456">
        <f t="shared" si="90"/>
        <v>0.22027750000000001</v>
      </c>
      <c r="Z291" s="456">
        <f t="shared" si="95"/>
        <v>0.24642256486240521</v>
      </c>
      <c r="AA291" s="454">
        <v>8.5</v>
      </c>
      <c r="AB291" s="447">
        <v>15.79</v>
      </c>
      <c r="AC291" s="449">
        <v>1</v>
      </c>
      <c r="AD291" s="457">
        <f t="shared" si="91"/>
        <v>1.3984869999999998</v>
      </c>
      <c r="AE291" s="457">
        <f t="shared" si="92"/>
        <v>3.0490690884738765</v>
      </c>
      <c r="AF291" s="448">
        <f t="shared" si="96"/>
        <v>6.1647809689585151E-2</v>
      </c>
      <c r="AG291" s="502">
        <f t="shared" si="100"/>
        <v>1420</v>
      </c>
      <c r="AH291" s="470">
        <f t="shared" si="93"/>
        <v>15.995408198669555</v>
      </c>
      <c r="AI291" s="471">
        <f t="shared" si="94"/>
        <v>15.602031569103366</v>
      </c>
    </row>
    <row r="292" spans="1:35">
      <c r="A292" s="10">
        <v>18.7</v>
      </c>
      <c r="B292" s="11">
        <f t="shared" si="97"/>
        <v>1425</v>
      </c>
      <c r="C292" s="442">
        <f t="shared" si="81"/>
        <v>0.22105312500000002</v>
      </c>
      <c r="D292" s="442">
        <f t="shared" si="82"/>
        <v>0.24738969638148389</v>
      </c>
      <c r="E292" s="12">
        <v>9.7349999999999994</v>
      </c>
      <c r="F292" s="13">
        <f t="shared" si="83"/>
        <v>16.291661305726254</v>
      </c>
      <c r="G292" s="195"/>
      <c r="H292" s="10">
        <v>15.628</v>
      </c>
      <c r="I292" s="11">
        <f t="shared" si="98"/>
        <v>1425</v>
      </c>
      <c r="J292" s="12">
        <v>1</v>
      </c>
      <c r="K292" s="442">
        <f t="shared" si="84"/>
        <v>1.40341125</v>
      </c>
      <c r="L292" s="442">
        <f t="shared" si="85"/>
        <v>3.0690568890071201</v>
      </c>
      <c r="M292" s="442">
        <v>7.0639999999999994E-2</v>
      </c>
      <c r="N292" s="253">
        <f t="shared" si="86"/>
        <v>15.411201821360537</v>
      </c>
      <c r="O292" s="195"/>
      <c r="P292" s="221">
        <v>38.630000000000003</v>
      </c>
      <c r="Q292" s="222">
        <f t="shared" si="99"/>
        <v>1425</v>
      </c>
      <c r="R292" s="496">
        <f t="shared" si="87"/>
        <v>7.0501874999999992E-2</v>
      </c>
      <c r="S292" s="496">
        <f t="shared" si="88"/>
        <v>7.3046581391166931E-2</v>
      </c>
      <c r="T292" s="223">
        <v>36.837000000000003</v>
      </c>
      <c r="U292" s="224">
        <f t="shared" si="89"/>
        <v>35.939183081293585</v>
      </c>
      <c r="X292" s="450">
        <v>18.09</v>
      </c>
      <c r="Y292" s="448">
        <f t="shared" si="90"/>
        <v>0.22105312500000002</v>
      </c>
      <c r="Z292" s="448">
        <f t="shared" si="95"/>
        <v>0.24738969638148389</v>
      </c>
      <c r="AA292" s="449">
        <v>8.5</v>
      </c>
      <c r="AB292" s="450">
        <v>15.79</v>
      </c>
      <c r="AC292" s="451">
        <v>1</v>
      </c>
      <c r="AD292" s="294">
        <f t="shared" si="91"/>
        <v>1.40341125</v>
      </c>
      <c r="AE292" s="294">
        <f t="shared" si="92"/>
        <v>3.0690568890071201</v>
      </c>
      <c r="AF292" s="452">
        <f t="shared" si="96"/>
        <v>6.1647809689585151E-2</v>
      </c>
      <c r="AG292" s="502">
        <f t="shared" si="100"/>
        <v>1425</v>
      </c>
      <c r="AH292" s="470">
        <f t="shared" si="93"/>
        <v>15.987187580757386</v>
      </c>
      <c r="AI292" s="471">
        <f t="shared" si="94"/>
        <v>15.600799364979977</v>
      </c>
    </row>
    <row r="293" spans="1:35">
      <c r="A293" s="10">
        <v>18.7</v>
      </c>
      <c r="B293" s="11">
        <f t="shared" si="97"/>
        <v>1430</v>
      </c>
      <c r="C293" s="442">
        <f t="shared" si="81"/>
        <v>0.22182875000000005</v>
      </c>
      <c r="D293" s="442">
        <f t="shared" si="82"/>
        <v>0.24835757832293237</v>
      </c>
      <c r="E293" s="12">
        <v>9.7349999999999994</v>
      </c>
      <c r="F293" s="13">
        <f t="shared" si="83"/>
        <v>16.282238975026253</v>
      </c>
      <c r="G293" s="195"/>
      <c r="H293" s="10">
        <v>15.628</v>
      </c>
      <c r="I293" s="11">
        <f t="shared" si="98"/>
        <v>1430</v>
      </c>
      <c r="J293" s="12">
        <v>1</v>
      </c>
      <c r="K293" s="442">
        <f t="shared" si="84"/>
        <v>1.4083355</v>
      </c>
      <c r="L293" s="442">
        <f t="shared" si="85"/>
        <v>3.0891433571998741</v>
      </c>
      <c r="M293" s="442">
        <v>7.0639999999999994E-2</v>
      </c>
      <c r="N293" s="253">
        <f t="shared" si="86"/>
        <v>15.409782913247401</v>
      </c>
      <c r="O293" s="195"/>
      <c r="P293" s="221">
        <v>38.630000000000003</v>
      </c>
      <c r="Q293" s="222">
        <f t="shared" si="99"/>
        <v>1430</v>
      </c>
      <c r="R293" s="496">
        <f t="shared" si="87"/>
        <v>7.074925E-2</v>
      </c>
      <c r="S293" s="496">
        <f t="shared" si="88"/>
        <v>7.3312059124161832E-2</v>
      </c>
      <c r="T293" s="223">
        <v>36.837000000000003</v>
      </c>
      <c r="U293" s="224">
        <f t="shared" si="89"/>
        <v>35.929403678043251</v>
      </c>
      <c r="X293" s="450">
        <v>18.09</v>
      </c>
      <c r="Y293" s="452">
        <f t="shared" si="90"/>
        <v>0.22182875000000005</v>
      </c>
      <c r="Z293" s="452">
        <f t="shared" si="95"/>
        <v>0.24835757832293237</v>
      </c>
      <c r="AA293" s="451">
        <v>8.5</v>
      </c>
      <c r="AB293" s="453">
        <v>15.79</v>
      </c>
      <c r="AC293" s="454">
        <v>1</v>
      </c>
      <c r="AD293" s="455">
        <f t="shared" si="91"/>
        <v>1.4083355</v>
      </c>
      <c r="AE293" s="455">
        <f t="shared" si="92"/>
        <v>3.0891433571998741</v>
      </c>
      <c r="AF293" s="456">
        <f t="shared" si="96"/>
        <v>6.1647809689585151E-2</v>
      </c>
      <c r="AG293" s="502">
        <f t="shared" si="100"/>
        <v>1430</v>
      </c>
      <c r="AH293" s="470">
        <f t="shared" si="93"/>
        <v>15.978960584255075</v>
      </c>
      <c r="AI293" s="471">
        <f t="shared" si="94"/>
        <v>15.599561078211496</v>
      </c>
    </row>
    <row r="294" spans="1:35">
      <c r="A294" s="10">
        <v>18.7</v>
      </c>
      <c r="B294" s="11">
        <f t="shared" si="97"/>
        <v>1435</v>
      </c>
      <c r="C294" s="442">
        <f t="shared" si="81"/>
        <v>0.22260437500000005</v>
      </c>
      <c r="D294" s="442">
        <f t="shared" si="82"/>
        <v>0.24932621126902332</v>
      </c>
      <c r="E294" s="12">
        <v>9.7349999999999994</v>
      </c>
      <c r="F294" s="13">
        <f t="shared" si="83"/>
        <v>16.272809333296056</v>
      </c>
      <c r="G294" s="195"/>
      <c r="H294" s="10">
        <v>15.628</v>
      </c>
      <c r="I294" s="11">
        <f t="shared" si="98"/>
        <v>1435</v>
      </c>
      <c r="J294" s="12">
        <v>1</v>
      </c>
      <c r="K294" s="442">
        <f t="shared" si="84"/>
        <v>1.4132597499999999</v>
      </c>
      <c r="L294" s="442">
        <f t="shared" si="85"/>
        <v>3.1093289801145847</v>
      </c>
      <c r="M294" s="442">
        <v>7.0639999999999994E-2</v>
      </c>
      <c r="N294" s="253">
        <f t="shared" si="86"/>
        <v>15.408357000844706</v>
      </c>
      <c r="O294" s="195"/>
      <c r="P294" s="221">
        <v>38.630000000000003</v>
      </c>
      <c r="Q294" s="222">
        <f t="shared" si="99"/>
        <v>1435</v>
      </c>
      <c r="R294" s="496">
        <f t="shared" si="87"/>
        <v>7.0996624999999994E-2</v>
      </c>
      <c r="S294" s="496">
        <f t="shared" si="88"/>
        <v>7.3577602537834519E-2</v>
      </c>
      <c r="T294" s="223">
        <v>36.837000000000003</v>
      </c>
      <c r="U294" s="224">
        <f t="shared" si="89"/>
        <v>35.919621855313792</v>
      </c>
      <c r="X294" s="450">
        <v>18.09</v>
      </c>
      <c r="Y294" s="456">
        <f t="shared" si="90"/>
        <v>0.22260437500000005</v>
      </c>
      <c r="Z294" s="456">
        <f t="shared" si="95"/>
        <v>0.24932621126902332</v>
      </c>
      <c r="AA294" s="454">
        <v>8.5</v>
      </c>
      <c r="AB294" s="447">
        <v>15.79</v>
      </c>
      <c r="AC294" s="449">
        <v>1</v>
      </c>
      <c r="AD294" s="457">
        <f t="shared" si="91"/>
        <v>1.4132597499999999</v>
      </c>
      <c r="AE294" s="457">
        <f t="shared" si="92"/>
        <v>3.1093289801145847</v>
      </c>
      <c r="AF294" s="448">
        <f t="shared" si="96"/>
        <v>6.1647809689585151E-2</v>
      </c>
      <c r="AG294" s="502">
        <f t="shared" si="100"/>
        <v>1435</v>
      </c>
      <c r="AH294" s="470">
        <f t="shared" si="93"/>
        <v>15.970727204213301</v>
      </c>
      <c r="AI294" s="471">
        <f t="shared" si="94"/>
        <v>15.598316678771583</v>
      </c>
    </row>
    <row r="295" spans="1:35">
      <c r="A295" s="10">
        <v>18.7</v>
      </c>
      <c r="B295" s="11">
        <f t="shared" si="97"/>
        <v>1440</v>
      </c>
      <c r="C295" s="442">
        <f t="shared" si="81"/>
        <v>0.22338000000000002</v>
      </c>
      <c r="D295" s="442">
        <f t="shared" si="82"/>
        <v>0.25029559580248018</v>
      </c>
      <c r="E295" s="12">
        <v>9.7349999999999994</v>
      </c>
      <c r="F295" s="13">
        <f t="shared" si="83"/>
        <v>16.263372374862854</v>
      </c>
      <c r="G295" s="195"/>
      <c r="H295" s="10">
        <v>15.628</v>
      </c>
      <c r="I295" s="11">
        <f t="shared" si="98"/>
        <v>1440</v>
      </c>
      <c r="J295" s="12">
        <v>1</v>
      </c>
      <c r="K295" s="442">
        <f t="shared" si="84"/>
        <v>1.4181840000000001</v>
      </c>
      <c r="L295" s="442">
        <f t="shared" si="85"/>
        <v>3.1296142472180328</v>
      </c>
      <c r="M295" s="442">
        <v>7.0639999999999994E-2</v>
      </c>
      <c r="N295" s="253">
        <f t="shared" si="86"/>
        <v>15.406924049576519</v>
      </c>
      <c r="O295" s="195"/>
      <c r="P295" s="221">
        <v>38.630000000000003</v>
      </c>
      <c r="Q295" s="222">
        <f t="shared" si="99"/>
        <v>1440</v>
      </c>
      <c r="R295" s="496">
        <f t="shared" si="87"/>
        <v>7.1244000000000002E-2</v>
      </c>
      <c r="S295" s="496">
        <f t="shared" si="88"/>
        <v>7.3843211648434659E-2</v>
      </c>
      <c r="T295" s="223">
        <v>36.837000000000003</v>
      </c>
      <c r="U295" s="224">
        <f t="shared" si="89"/>
        <v>35.909837612506614</v>
      </c>
      <c r="X295" s="450">
        <v>18.09</v>
      </c>
      <c r="Y295" s="448">
        <f t="shared" si="90"/>
        <v>0.22338000000000002</v>
      </c>
      <c r="Z295" s="448">
        <f t="shared" si="95"/>
        <v>0.25029559580248018</v>
      </c>
      <c r="AA295" s="449">
        <v>8.5</v>
      </c>
      <c r="AB295" s="450">
        <v>15.79</v>
      </c>
      <c r="AC295" s="451">
        <v>1</v>
      </c>
      <c r="AD295" s="294">
        <f t="shared" si="91"/>
        <v>1.4181840000000001</v>
      </c>
      <c r="AE295" s="294">
        <f t="shared" si="92"/>
        <v>3.1296142472180328</v>
      </c>
      <c r="AF295" s="452">
        <f t="shared" si="96"/>
        <v>6.1647809689585151E-2</v>
      </c>
      <c r="AG295" s="502">
        <f t="shared" si="100"/>
        <v>1440</v>
      </c>
      <c r="AH295" s="470">
        <f t="shared" si="93"/>
        <v>15.962487435678918</v>
      </c>
      <c r="AI295" s="471">
        <f t="shared" si="94"/>
        <v>15.597066136485688</v>
      </c>
    </row>
    <row r="296" spans="1:35">
      <c r="A296" s="10">
        <v>18.7</v>
      </c>
      <c r="B296" s="11">
        <f t="shared" si="97"/>
        <v>1445</v>
      </c>
      <c r="C296" s="442">
        <f t="shared" si="81"/>
        <v>0.22415562500000002</v>
      </c>
      <c r="D296" s="442">
        <f t="shared" si="82"/>
        <v>0.25126573250647932</v>
      </c>
      <c r="E296" s="12">
        <v>9.7349999999999994</v>
      </c>
      <c r="F296" s="13">
        <f t="shared" si="83"/>
        <v>16.253928094049424</v>
      </c>
      <c r="G296" s="195"/>
      <c r="H296" s="10">
        <v>15.628</v>
      </c>
      <c r="I296" s="11">
        <f t="shared" si="98"/>
        <v>1445</v>
      </c>
      <c r="J296" s="12">
        <v>1</v>
      </c>
      <c r="K296" s="442">
        <f t="shared" si="84"/>
        <v>1.4231082500000001</v>
      </c>
      <c r="L296" s="442">
        <f t="shared" si="85"/>
        <v>3.1499996503931964</v>
      </c>
      <c r="M296" s="442">
        <v>7.0639999999999994E-2</v>
      </c>
      <c r="N296" s="253">
        <f t="shared" si="86"/>
        <v>15.405484024696225</v>
      </c>
      <c r="O296" s="195"/>
      <c r="P296" s="221">
        <v>38.630000000000003</v>
      </c>
      <c r="Q296" s="222">
        <f t="shared" si="99"/>
        <v>1445</v>
      </c>
      <c r="R296" s="496">
        <f t="shared" si="87"/>
        <v>7.1491374999999996E-2</v>
      </c>
      <c r="S296" s="496">
        <f t="shared" si="88"/>
        <v>7.410888647221614E-2</v>
      </c>
      <c r="T296" s="223">
        <v>36.837000000000003</v>
      </c>
      <c r="U296" s="224">
        <f t="shared" si="89"/>
        <v>35.900050949022976</v>
      </c>
      <c r="X296" s="450">
        <v>18.09</v>
      </c>
      <c r="Y296" s="452">
        <f t="shared" si="90"/>
        <v>0.22415562500000002</v>
      </c>
      <c r="Z296" s="452">
        <f t="shared" si="95"/>
        <v>0.25126573250647932</v>
      </c>
      <c r="AA296" s="451">
        <v>8.5</v>
      </c>
      <c r="AB296" s="453">
        <v>15.79</v>
      </c>
      <c r="AC296" s="454">
        <v>1</v>
      </c>
      <c r="AD296" s="455">
        <f t="shared" si="91"/>
        <v>1.4231082500000001</v>
      </c>
      <c r="AE296" s="455">
        <f t="shared" si="92"/>
        <v>3.1499996503931964</v>
      </c>
      <c r="AF296" s="456">
        <f t="shared" si="96"/>
        <v>6.1647809689585151E-2</v>
      </c>
      <c r="AG296" s="502">
        <f t="shared" si="100"/>
        <v>1445</v>
      </c>
      <c r="AH296" s="470">
        <f t="shared" si="93"/>
        <v>15.954241273694926</v>
      </c>
      <c r="AI296" s="471">
        <f t="shared" si="94"/>
        <v>15.5958094210303</v>
      </c>
    </row>
    <row r="297" spans="1:35">
      <c r="A297" s="10">
        <v>18.7</v>
      </c>
      <c r="B297" s="11">
        <f t="shared" si="97"/>
        <v>1450</v>
      </c>
      <c r="C297" s="442">
        <f t="shared" si="81"/>
        <v>0.22493125000000003</v>
      </c>
      <c r="D297" s="442">
        <f t="shared" si="82"/>
        <v>0.25223662196464924</v>
      </c>
      <c r="E297" s="12">
        <v>9.7349999999999994</v>
      </c>
      <c r="F297" s="13">
        <f t="shared" si="83"/>
        <v>16.24447648517414</v>
      </c>
      <c r="G297" s="195"/>
      <c r="H297" s="10">
        <v>15.628</v>
      </c>
      <c r="I297" s="11">
        <f t="shared" si="98"/>
        <v>1450</v>
      </c>
      <c r="J297" s="12">
        <v>1</v>
      </c>
      <c r="K297" s="442">
        <f t="shared" si="84"/>
        <v>1.4280324999999998</v>
      </c>
      <c r="L297" s="442">
        <f t="shared" si="85"/>
        <v>3.170485683951183</v>
      </c>
      <c r="M297" s="442">
        <v>7.0639999999999994E-2</v>
      </c>
      <c r="N297" s="253">
        <f t="shared" si="86"/>
        <v>15.404036891285688</v>
      </c>
      <c r="O297" s="195"/>
      <c r="P297" s="221">
        <v>38.630000000000003</v>
      </c>
      <c r="Q297" s="222">
        <f t="shared" si="99"/>
        <v>1450</v>
      </c>
      <c r="R297" s="496">
        <f t="shared" si="87"/>
        <v>7.1738750000000004E-2</v>
      </c>
      <c r="S297" s="496">
        <f t="shared" si="88"/>
        <v>7.4374627025436624E-2</v>
      </c>
      <c r="T297" s="223">
        <v>36.837000000000003</v>
      </c>
      <c r="U297" s="224">
        <f t="shared" si="89"/>
        <v>35.890261864263991</v>
      </c>
      <c r="X297" s="450">
        <v>18.09</v>
      </c>
      <c r="Y297" s="456">
        <f t="shared" si="90"/>
        <v>0.22493125000000003</v>
      </c>
      <c r="Z297" s="456">
        <f t="shared" si="95"/>
        <v>0.25223662196464924</v>
      </c>
      <c r="AA297" s="454">
        <v>8.5</v>
      </c>
      <c r="AB297" s="447">
        <v>15.79</v>
      </c>
      <c r="AC297" s="449">
        <v>1</v>
      </c>
      <c r="AD297" s="457">
        <f t="shared" si="91"/>
        <v>1.4280324999999998</v>
      </c>
      <c r="AE297" s="457">
        <f t="shared" si="92"/>
        <v>3.170485683951183</v>
      </c>
      <c r="AF297" s="448">
        <f t="shared" si="96"/>
        <v>6.1647809689585151E-2</v>
      </c>
      <c r="AG297" s="502">
        <f t="shared" si="100"/>
        <v>1450</v>
      </c>
      <c r="AH297" s="470">
        <f t="shared" si="93"/>
        <v>15.945988713300482</v>
      </c>
      <c r="AI297" s="471">
        <f t="shared" si="94"/>
        <v>15.594546501932223</v>
      </c>
    </row>
    <row r="298" spans="1:35">
      <c r="A298" s="10">
        <v>18.7</v>
      </c>
      <c r="B298" s="11">
        <f t="shared" si="97"/>
        <v>1455</v>
      </c>
      <c r="C298" s="442">
        <f t="shared" si="81"/>
        <v>0.22570687500000003</v>
      </c>
      <c r="D298" s="442">
        <f t="shared" si="82"/>
        <v>0.25320826476107117</v>
      </c>
      <c r="E298" s="12">
        <v>9.7349999999999994</v>
      </c>
      <c r="F298" s="13">
        <f t="shared" si="83"/>
        <v>16.23501754255097</v>
      </c>
      <c r="G298" s="195"/>
      <c r="H298" s="10">
        <v>15.628</v>
      </c>
      <c r="I298" s="11">
        <f t="shared" si="98"/>
        <v>1455</v>
      </c>
      <c r="J298" s="12">
        <v>1</v>
      </c>
      <c r="K298" s="442">
        <f t="shared" si="84"/>
        <v>1.43295675</v>
      </c>
      <c r="L298" s="442">
        <f t="shared" si="85"/>
        <v>3.1910728446432186</v>
      </c>
      <c r="M298" s="442">
        <v>7.0639999999999994E-2</v>
      </c>
      <c r="N298" s="253">
        <f t="shared" si="86"/>
        <v>15.402582614254403</v>
      </c>
      <c r="O298" s="195"/>
      <c r="P298" s="221">
        <v>38.630000000000003</v>
      </c>
      <c r="Q298" s="222">
        <f t="shared" si="99"/>
        <v>1455</v>
      </c>
      <c r="R298" s="496">
        <f t="shared" si="87"/>
        <v>7.1986124999999998E-2</v>
      </c>
      <c r="S298" s="496">
        <f t="shared" si="88"/>
        <v>7.4640433324358213E-2</v>
      </c>
      <c r="T298" s="223">
        <v>36.837000000000003</v>
      </c>
      <c r="U298" s="224">
        <f t="shared" si="89"/>
        <v>35.880470357630621</v>
      </c>
      <c r="X298" s="450">
        <v>18.09</v>
      </c>
      <c r="Y298" s="448">
        <f t="shared" si="90"/>
        <v>0.22570687500000003</v>
      </c>
      <c r="Z298" s="448">
        <f t="shared" si="95"/>
        <v>0.25320826476107117</v>
      </c>
      <c r="AA298" s="449">
        <v>8.5</v>
      </c>
      <c r="AB298" s="450">
        <v>15.79</v>
      </c>
      <c r="AC298" s="451">
        <v>1</v>
      </c>
      <c r="AD298" s="294">
        <f t="shared" si="91"/>
        <v>1.43295675</v>
      </c>
      <c r="AE298" s="294">
        <f t="shared" si="92"/>
        <v>3.1910728446432186</v>
      </c>
      <c r="AF298" s="452">
        <f t="shared" si="96"/>
        <v>6.1647809689585151E-2</v>
      </c>
      <c r="AG298" s="502">
        <f t="shared" si="100"/>
        <v>1455</v>
      </c>
      <c r="AH298" s="470">
        <f t="shared" si="93"/>
        <v>15.937729749530895</v>
      </c>
      <c r="AI298" s="471">
        <f t="shared" si="94"/>
        <v>15.593277348567831</v>
      </c>
    </row>
    <row r="299" spans="1:35">
      <c r="A299" s="10">
        <v>18.7</v>
      </c>
      <c r="B299" s="11">
        <f t="shared" si="97"/>
        <v>1460</v>
      </c>
      <c r="C299" s="442">
        <f t="shared" si="81"/>
        <v>0.2264825</v>
      </c>
      <c r="D299" s="442">
        <f t="shared" si="82"/>
        <v>0.25418066148028018</v>
      </c>
      <c r="E299" s="12">
        <v>9.7349999999999994</v>
      </c>
      <c r="F299" s="13">
        <f t="shared" si="83"/>
        <v>16.225551260489471</v>
      </c>
      <c r="G299" s="195"/>
      <c r="H299" s="10">
        <v>15.628</v>
      </c>
      <c r="I299" s="11">
        <f t="shared" si="98"/>
        <v>1460</v>
      </c>
      <c r="J299" s="12">
        <v>1</v>
      </c>
      <c r="K299" s="442">
        <f t="shared" si="84"/>
        <v>1.437881</v>
      </c>
      <c r="L299" s="442">
        <f t="shared" si="85"/>
        <v>3.2117616316726814</v>
      </c>
      <c r="M299" s="442">
        <v>7.0639999999999994E-2</v>
      </c>
      <c r="N299" s="253">
        <f t="shared" si="86"/>
        <v>15.401121158338642</v>
      </c>
      <c r="O299" s="195"/>
      <c r="P299" s="221">
        <v>38.630000000000003</v>
      </c>
      <c r="Q299" s="222">
        <f t="shared" si="99"/>
        <v>1460</v>
      </c>
      <c r="R299" s="496">
        <f t="shared" si="87"/>
        <v>7.2233499999999992E-2</v>
      </c>
      <c r="S299" s="496">
        <f t="shared" si="88"/>
        <v>7.4906305385246563E-2</v>
      </c>
      <c r="T299" s="223">
        <v>36.837000000000003</v>
      </c>
      <c r="U299" s="224">
        <f t="shared" si="89"/>
        <v>35.870676428523673</v>
      </c>
      <c r="X299" s="450">
        <v>18.09</v>
      </c>
      <c r="Y299" s="452">
        <f t="shared" si="90"/>
        <v>0.2264825</v>
      </c>
      <c r="Z299" s="452">
        <f t="shared" si="95"/>
        <v>0.25418066148028018</v>
      </c>
      <c r="AA299" s="451">
        <v>8.5</v>
      </c>
      <c r="AB299" s="453">
        <v>15.79</v>
      </c>
      <c r="AC299" s="454">
        <v>1</v>
      </c>
      <c r="AD299" s="455">
        <f t="shared" si="91"/>
        <v>1.437881</v>
      </c>
      <c r="AE299" s="455">
        <f t="shared" si="92"/>
        <v>3.2117616316726814</v>
      </c>
      <c r="AF299" s="456">
        <f t="shared" si="96"/>
        <v>6.1647809689585151E-2</v>
      </c>
      <c r="AG299" s="502">
        <f t="shared" si="100"/>
        <v>1460</v>
      </c>
      <c r="AH299" s="470">
        <f t="shared" si="93"/>
        <v>15.929464377417618</v>
      </c>
      <c r="AI299" s="471">
        <f t="shared" si="94"/>
        <v>15.592001930162331</v>
      </c>
    </row>
    <row r="300" spans="1:35">
      <c r="A300" s="10">
        <v>18.7</v>
      </c>
      <c r="B300" s="11">
        <f t="shared" si="97"/>
        <v>1465</v>
      </c>
      <c r="C300" s="442">
        <f t="shared" si="81"/>
        <v>0.22725812500000003</v>
      </c>
      <c r="D300" s="442">
        <f t="shared" si="82"/>
        <v>0.25515381270726434</v>
      </c>
      <c r="E300" s="12">
        <v>9.7349999999999994</v>
      </c>
      <c r="F300" s="13">
        <f t="shared" si="83"/>
        <v>16.21607763329478</v>
      </c>
      <c r="G300" s="195"/>
      <c r="H300" s="10">
        <v>15.628</v>
      </c>
      <c r="I300" s="11">
        <f t="shared" si="98"/>
        <v>1465</v>
      </c>
      <c r="J300" s="12">
        <v>1</v>
      </c>
      <c r="K300" s="442">
        <f t="shared" si="84"/>
        <v>1.4428052499999999</v>
      </c>
      <c r="L300" s="442">
        <f t="shared" si="85"/>
        <v>3.2325525467072209</v>
      </c>
      <c r="M300" s="442">
        <v>7.0639999999999994E-2</v>
      </c>
      <c r="N300" s="253">
        <f t="shared" si="86"/>
        <v>15.399652488100601</v>
      </c>
      <c r="O300" s="195"/>
      <c r="P300" s="221">
        <v>38.630000000000003</v>
      </c>
      <c r="Q300" s="222">
        <f t="shared" si="99"/>
        <v>1465</v>
      </c>
      <c r="R300" s="496">
        <f t="shared" si="87"/>
        <v>7.2480875E-2</v>
      </c>
      <c r="S300" s="496">
        <f t="shared" si="88"/>
        <v>7.5172243224371549E-2</v>
      </c>
      <c r="T300" s="223">
        <v>36.837000000000003</v>
      </c>
      <c r="U300" s="224">
        <f t="shared" si="89"/>
        <v>35.860880076343825</v>
      </c>
      <c r="X300" s="450">
        <v>18.09</v>
      </c>
      <c r="Y300" s="456">
        <f t="shared" si="90"/>
        <v>0.22725812500000003</v>
      </c>
      <c r="Z300" s="456">
        <f t="shared" si="95"/>
        <v>0.25515381270726434</v>
      </c>
      <c r="AA300" s="454">
        <v>8.5</v>
      </c>
      <c r="AB300" s="447">
        <v>15.79</v>
      </c>
      <c r="AC300" s="449">
        <v>1</v>
      </c>
      <c r="AD300" s="457">
        <f t="shared" si="91"/>
        <v>1.4428052499999999</v>
      </c>
      <c r="AE300" s="457">
        <f t="shared" si="92"/>
        <v>3.2325525467072209</v>
      </c>
      <c r="AF300" s="448">
        <f t="shared" si="96"/>
        <v>6.1647809689585151E-2</v>
      </c>
      <c r="AG300" s="502">
        <f t="shared" si="100"/>
        <v>1465</v>
      </c>
      <c r="AH300" s="470">
        <f t="shared" si="93"/>
        <v>15.921192591988254</v>
      </c>
      <c r="AI300" s="471">
        <f t="shared" si="94"/>
        <v>15.590720215789009</v>
      </c>
    </row>
    <row r="301" spans="1:35">
      <c r="A301" s="10">
        <v>18.7</v>
      </c>
      <c r="B301" s="11">
        <f t="shared" si="97"/>
        <v>1470</v>
      </c>
      <c r="C301" s="442">
        <f t="shared" si="81"/>
        <v>0.22803375000000004</v>
      </c>
      <c r="D301" s="442">
        <f t="shared" si="82"/>
        <v>0.25612771902746534</v>
      </c>
      <c r="E301" s="12">
        <v>9.7349999999999994</v>
      </c>
      <c r="F301" s="13">
        <f t="shared" si="83"/>
        <v>16.206596655267624</v>
      </c>
      <c r="G301" s="195"/>
      <c r="H301" s="10">
        <v>15.628</v>
      </c>
      <c r="I301" s="11">
        <f t="shared" si="98"/>
        <v>1470</v>
      </c>
      <c r="J301" s="12">
        <v>1</v>
      </c>
      <c r="K301" s="442">
        <f t="shared" si="84"/>
        <v>1.4477294999999999</v>
      </c>
      <c r="L301" s="442">
        <f t="shared" si="85"/>
        <v>3.2534460938909113</v>
      </c>
      <c r="M301" s="442">
        <v>7.0639999999999994E-2</v>
      </c>
      <c r="N301" s="253">
        <f t="shared" si="86"/>
        <v>15.398176567927546</v>
      </c>
      <c r="O301" s="195"/>
      <c r="P301" s="221">
        <v>38.630000000000003</v>
      </c>
      <c r="Q301" s="222">
        <f t="shared" si="99"/>
        <v>1470</v>
      </c>
      <c r="R301" s="496">
        <f t="shared" si="87"/>
        <v>7.2728249999999994E-2</v>
      </c>
      <c r="S301" s="496">
        <f t="shared" si="88"/>
        <v>7.5438246858007041E-2</v>
      </c>
      <c r="T301" s="223">
        <v>36.837000000000003</v>
      </c>
      <c r="U301" s="224">
        <f t="shared" si="89"/>
        <v>35.8510813004916</v>
      </c>
      <c r="X301" s="450">
        <v>18.09</v>
      </c>
      <c r="Y301" s="448">
        <f t="shared" si="90"/>
        <v>0.22803375000000004</v>
      </c>
      <c r="Z301" s="448">
        <f t="shared" si="95"/>
        <v>0.25612771902746534</v>
      </c>
      <c r="AA301" s="449">
        <v>8.5</v>
      </c>
      <c r="AB301" s="450">
        <v>15.79</v>
      </c>
      <c r="AC301" s="451">
        <v>1</v>
      </c>
      <c r="AD301" s="294">
        <f t="shared" si="91"/>
        <v>1.4477294999999999</v>
      </c>
      <c r="AE301" s="294">
        <f t="shared" si="92"/>
        <v>3.2534460938909113</v>
      </c>
      <c r="AF301" s="452">
        <f t="shared" si="96"/>
        <v>6.1647809689585151E-2</v>
      </c>
      <c r="AG301" s="502">
        <f t="shared" si="100"/>
        <v>1470</v>
      </c>
      <c r="AH301" s="470">
        <f t="shared" si="93"/>
        <v>15.912914388266545</v>
      </c>
      <c r="AI301" s="471">
        <f t="shared" si="94"/>
        <v>15.589432174368488</v>
      </c>
    </row>
    <row r="302" spans="1:35">
      <c r="A302" s="10">
        <v>18.7</v>
      </c>
      <c r="B302" s="11">
        <f t="shared" si="97"/>
        <v>1475</v>
      </c>
      <c r="C302" s="442">
        <f t="shared" si="81"/>
        <v>0.22880937500000004</v>
      </c>
      <c r="D302" s="442">
        <f t="shared" si="82"/>
        <v>0.25710238102678007</v>
      </c>
      <c r="E302" s="12">
        <v>9.7349999999999994</v>
      </c>
      <c r="F302" s="13">
        <f t="shared" si="83"/>
        <v>16.197108320704295</v>
      </c>
      <c r="G302" s="195"/>
      <c r="H302" s="10">
        <v>15.628</v>
      </c>
      <c r="I302" s="11">
        <f t="shared" si="98"/>
        <v>1475</v>
      </c>
      <c r="J302" s="12">
        <v>1</v>
      </c>
      <c r="K302" s="442">
        <f t="shared" si="84"/>
        <v>1.4526537500000001</v>
      </c>
      <c r="L302" s="442">
        <f t="shared" si="85"/>
        <v>3.2744427798564848</v>
      </c>
      <c r="M302" s="442">
        <v>7.0639999999999994E-2</v>
      </c>
      <c r="N302" s="253">
        <f t="shared" si="86"/>
        <v>15.396693362030938</v>
      </c>
      <c r="O302" s="195"/>
      <c r="P302" s="221">
        <v>38.630000000000003</v>
      </c>
      <c r="Q302" s="222">
        <f t="shared" si="99"/>
        <v>1475</v>
      </c>
      <c r="R302" s="496">
        <f t="shared" si="87"/>
        <v>7.2975624999999988E-2</v>
      </c>
      <c r="S302" s="496">
        <f t="shared" si="88"/>
        <v>7.5704316302431129E-2</v>
      </c>
      <c r="T302" s="223">
        <v>36.837000000000003</v>
      </c>
      <c r="U302" s="224">
        <f t="shared" si="89"/>
        <v>35.841280100367349</v>
      </c>
      <c r="X302" s="450">
        <v>18.09</v>
      </c>
      <c r="Y302" s="452">
        <f t="shared" si="90"/>
        <v>0.22880937500000004</v>
      </c>
      <c r="Z302" s="452">
        <f t="shared" si="95"/>
        <v>0.25710238102678007</v>
      </c>
      <c r="AA302" s="451">
        <v>8.5</v>
      </c>
      <c r="AB302" s="453">
        <v>15.79</v>
      </c>
      <c r="AC302" s="454">
        <v>1</v>
      </c>
      <c r="AD302" s="455">
        <f t="shared" si="91"/>
        <v>1.4526537500000001</v>
      </c>
      <c r="AE302" s="455">
        <f t="shared" si="92"/>
        <v>3.2744427798564848</v>
      </c>
      <c r="AF302" s="456">
        <f t="shared" si="96"/>
        <v>6.1647809689585151E-2</v>
      </c>
      <c r="AG302" s="502">
        <f t="shared" si="100"/>
        <v>1475</v>
      </c>
      <c r="AH302" s="470">
        <f t="shared" si="93"/>
        <v>15.904629761272369</v>
      </c>
      <c r="AI302" s="471">
        <f t="shared" si="94"/>
        <v>15.58813777466797</v>
      </c>
    </row>
    <row r="303" spans="1:35">
      <c r="A303" s="10">
        <v>18.7</v>
      </c>
      <c r="B303" s="11">
        <f t="shared" si="97"/>
        <v>1480</v>
      </c>
      <c r="C303" s="442">
        <f t="shared" si="81"/>
        <v>0.22958500000000004</v>
      </c>
      <c r="D303" s="442">
        <f t="shared" si="82"/>
        <v>0.25807779929155927</v>
      </c>
      <c r="E303" s="12">
        <v>9.7349999999999994</v>
      </c>
      <c r="F303" s="13">
        <f t="shared" si="83"/>
        <v>16.187612623896669</v>
      </c>
      <c r="G303" s="195"/>
      <c r="H303" s="10">
        <v>15.628</v>
      </c>
      <c r="I303" s="11">
        <f t="shared" si="98"/>
        <v>1480</v>
      </c>
      <c r="J303" s="12">
        <v>1</v>
      </c>
      <c r="K303" s="442">
        <f t="shared" si="84"/>
        <v>1.4575779999999998</v>
      </c>
      <c r="L303" s="442">
        <f t="shared" si="85"/>
        <v>3.2955431137376063</v>
      </c>
      <c r="M303" s="442">
        <v>7.0639999999999994E-2</v>
      </c>
      <c r="N303" s="253">
        <f t="shared" si="86"/>
        <v>15.395202834445575</v>
      </c>
      <c r="O303" s="195"/>
      <c r="P303" s="221">
        <v>38.630000000000003</v>
      </c>
      <c r="Q303" s="222">
        <f t="shared" si="99"/>
        <v>1480</v>
      </c>
      <c r="R303" s="496">
        <f t="shared" si="87"/>
        <v>7.3222999999999996E-2</v>
      </c>
      <c r="S303" s="496">
        <f t="shared" si="88"/>
        <v>7.5970451573925679E-2</v>
      </c>
      <c r="T303" s="223">
        <v>36.837000000000003</v>
      </c>
      <c r="U303" s="224">
        <f t="shared" si="89"/>
        <v>35.831476475371304</v>
      </c>
      <c r="X303" s="450">
        <v>18.09</v>
      </c>
      <c r="Y303" s="456">
        <f t="shared" si="90"/>
        <v>0.22958500000000004</v>
      </c>
      <c r="Z303" s="456">
        <f t="shared" si="95"/>
        <v>0.25807779929155927</v>
      </c>
      <c r="AA303" s="454">
        <v>8.5</v>
      </c>
      <c r="AB303" s="447">
        <v>15.79</v>
      </c>
      <c r="AC303" s="449">
        <v>1</v>
      </c>
      <c r="AD303" s="457">
        <f t="shared" si="91"/>
        <v>1.4575779999999998</v>
      </c>
      <c r="AE303" s="457">
        <f t="shared" si="92"/>
        <v>3.2955431137376063</v>
      </c>
      <c r="AF303" s="448">
        <f t="shared" si="96"/>
        <v>6.1647809689585151E-2</v>
      </c>
      <c r="AG303" s="502">
        <f t="shared" si="100"/>
        <v>1480</v>
      </c>
      <c r="AH303" s="470">
        <f t="shared" si="93"/>
        <v>15.896338706021746</v>
      </c>
      <c r="AI303" s="471">
        <f t="shared" si="94"/>
        <v>15.586836985300481</v>
      </c>
    </row>
    <row r="304" spans="1:35">
      <c r="A304" s="10">
        <v>18.7</v>
      </c>
      <c r="B304" s="11">
        <f t="shared" si="97"/>
        <v>1485</v>
      </c>
      <c r="C304" s="442">
        <f t="shared" si="81"/>
        <v>0.23036062500000001</v>
      </c>
      <c r="D304" s="442">
        <f t="shared" si="82"/>
        <v>0.25905397440860889</v>
      </c>
      <c r="E304" s="12">
        <v>9.7349999999999994</v>
      </c>
      <c r="F304" s="13">
        <f t="shared" si="83"/>
        <v>16.178109559132192</v>
      </c>
      <c r="G304" s="195"/>
      <c r="H304" s="10">
        <v>15.628</v>
      </c>
      <c r="I304" s="11">
        <f t="shared" si="98"/>
        <v>1485</v>
      </c>
      <c r="J304" s="12">
        <v>1</v>
      </c>
      <c r="K304" s="442">
        <f t="shared" si="84"/>
        <v>1.4625022499999998</v>
      </c>
      <c r="L304" s="442">
        <f t="shared" si="85"/>
        <v>3.3167476071812318</v>
      </c>
      <c r="M304" s="442">
        <v>7.0639999999999994E-2</v>
      </c>
      <c r="N304" s="253">
        <f t="shared" si="86"/>
        <v>15.393704949028718</v>
      </c>
      <c r="O304" s="195"/>
      <c r="P304" s="221">
        <v>38.630000000000003</v>
      </c>
      <c r="Q304" s="222">
        <f t="shared" si="99"/>
        <v>1485</v>
      </c>
      <c r="R304" s="496">
        <f t="shared" si="87"/>
        <v>7.3470374999999991E-2</v>
      </c>
      <c r="S304" s="496">
        <f t="shared" si="88"/>
        <v>7.6236652688776774E-2</v>
      </c>
      <c r="T304" s="223">
        <v>36.837000000000003</v>
      </c>
      <c r="U304" s="224">
        <f t="shared" si="89"/>
        <v>35.82167042490353</v>
      </c>
      <c r="X304" s="450">
        <v>18.09</v>
      </c>
      <c r="Y304" s="448">
        <f t="shared" si="90"/>
        <v>0.23036062500000001</v>
      </c>
      <c r="Z304" s="448">
        <f t="shared" si="95"/>
        <v>0.25905397440860889</v>
      </c>
      <c r="AA304" s="449">
        <v>8.5</v>
      </c>
      <c r="AB304" s="450">
        <v>15.79</v>
      </c>
      <c r="AC304" s="451">
        <v>1</v>
      </c>
      <c r="AD304" s="294">
        <f t="shared" si="91"/>
        <v>1.4625022499999998</v>
      </c>
      <c r="AE304" s="294">
        <f t="shared" si="92"/>
        <v>3.3167476071812318</v>
      </c>
      <c r="AF304" s="452">
        <f t="shared" si="96"/>
        <v>6.1647809689585151E-2</v>
      </c>
      <c r="AG304" s="502">
        <f t="shared" si="100"/>
        <v>1485</v>
      </c>
      <c r="AH304" s="470">
        <f t="shared" si="93"/>
        <v>15.888041217526824</v>
      </c>
      <c r="AI304" s="471">
        <f t="shared" si="94"/>
        <v>15.585529774724103</v>
      </c>
    </row>
    <row r="305" spans="1:35">
      <c r="A305" s="10">
        <v>18.7</v>
      </c>
      <c r="B305" s="11">
        <f t="shared" si="97"/>
        <v>1490</v>
      </c>
      <c r="C305" s="442">
        <f t="shared" si="81"/>
        <v>0.23113625000000002</v>
      </c>
      <c r="D305" s="442">
        <f t="shared" si="82"/>
        <v>0.26003090696519027</v>
      </c>
      <c r="E305" s="12">
        <v>9.7349999999999994</v>
      </c>
      <c r="F305" s="13">
        <f t="shared" si="83"/>
        <v>16.168599120693873</v>
      </c>
      <c r="G305" s="195"/>
      <c r="H305" s="10">
        <v>15.628</v>
      </c>
      <c r="I305" s="11">
        <f t="shared" si="98"/>
        <v>1490</v>
      </c>
      <c r="J305" s="12">
        <v>1</v>
      </c>
      <c r="K305" s="442">
        <f t="shared" si="84"/>
        <v>1.4674265</v>
      </c>
      <c r="L305" s="442">
        <f t="shared" si="85"/>
        <v>3.3380567743600054</v>
      </c>
      <c r="M305" s="442">
        <v>7.0639999999999994E-2</v>
      </c>
      <c r="N305" s="253">
        <f t="shared" si="86"/>
        <v>15.39219966945921</v>
      </c>
      <c r="O305" s="195"/>
      <c r="P305" s="221">
        <v>38.630000000000003</v>
      </c>
      <c r="Q305" s="222">
        <f t="shared" si="99"/>
        <v>1490</v>
      </c>
      <c r="R305" s="496">
        <f t="shared" si="87"/>
        <v>7.3717749999999999E-2</v>
      </c>
      <c r="S305" s="496">
        <f t="shared" si="88"/>
        <v>7.6502919663274271E-2</v>
      </c>
      <c r="T305" s="223">
        <v>36.837000000000003</v>
      </c>
      <c r="U305" s="224">
        <f t="shared" si="89"/>
        <v>35.811861948363969</v>
      </c>
      <c r="X305" s="450">
        <v>18.09</v>
      </c>
      <c r="Y305" s="452">
        <f t="shared" si="90"/>
        <v>0.23113625000000002</v>
      </c>
      <c r="Z305" s="452">
        <f t="shared" si="95"/>
        <v>0.26003090696519027</v>
      </c>
      <c r="AA305" s="451">
        <v>8.5</v>
      </c>
      <c r="AB305" s="453">
        <v>15.79</v>
      </c>
      <c r="AC305" s="454">
        <v>1</v>
      </c>
      <c r="AD305" s="455">
        <f t="shared" si="91"/>
        <v>1.4674265</v>
      </c>
      <c r="AE305" s="455">
        <f t="shared" si="92"/>
        <v>3.3380567743600054</v>
      </c>
      <c r="AF305" s="456">
        <f t="shared" si="96"/>
        <v>6.1647809689585151E-2</v>
      </c>
      <c r="AG305" s="502">
        <f t="shared" si="100"/>
        <v>1490</v>
      </c>
      <c r="AH305" s="470">
        <f t="shared" si="93"/>
        <v>15.879737290795882</v>
      </c>
      <c r="AI305" s="471">
        <f t="shared" si="94"/>
        <v>15.584216111241224</v>
      </c>
    </row>
    <row r="306" spans="1:35">
      <c r="A306" s="10">
        <v>18.7</v>
      </c>
      <c r="B306" s="11">
        <f t="shared" si="97"/>
        <v>1495</v>
      </c>
      <c r="C306" s="442">
        <f t="shared" si="81"/>
        <v>0.23191187500000005</v>
      </c>
      <c r="D306" s="442">
        <f t="shared" si="82"/>
        <v>0.26100859754902039</v>
      </c>
      <c r="E306" s="12">
        <v>9.7349999999999994</v>
      </c>
      <c r="F306" s="13">
        <f t="shared" si="83"/>
        <v>16.159081302860287</v>
      </c>
      <c r="G306" s="195"/>
      <c r="H306" s="10">
        <v>15.628</v>
      </c>
      <c r="I306" s="11">
        <f t="shared" si="98"/>
        <v>1495</v>
      </c>
      <c r="J306" s="12">
        <v>1</v>
      </c>
      <c r="K306" s="442">
        <f t="shared" si="84"/>
        <v>1.4723507499999999</v>
      </c>
      <c r="L306" s="442">
        <f t="shared" si="85"/>
        <v>3.359471131984729</v>
      </c>
      <c r="M306" s="442">
        <v>7.0639999999999994E-2</v>
      </c>
      <c r="N306" s="253">
        <f t="shared" si="86"/>
        <v>15.390686959236598</v>
      </c>
      <c r="O306" s="195"/>
      <c r="P306" s="221">
        <v>38.630000000000003</v>
      </c>
      <c r="Q306" s="222">
        <f t="shared" si="99"/>
        <v>1495</v>
      </c>
      <c r="R306" s="496">
        <f t="shared" si="87"/>
        <v>7.3965124999999993E-2</v>
      </c>
      <c r="S306" s="496">
        <f t="shared" si="88"/>
        <v>7.6769252513712249E-2</v>
      </c>
      <c r="T306" s="223">
        <v>36.837000000000003</v>
      </c>
      <c r="U306" s="224">
        <f t="shared" si="89"/>
        <v>35.802051045152382</v>
      </c>
      <c r="X306" s="450">
        <v>18.09</v>
      </c>
      <c r="Y306" s="456">
        <f t="shared" si="90"/>
        <v>0.23191187500000005</v>
      </c>
      <c r="Z306" s="456">
        <f t="shared" si="95"/>
        <v>0.26100859754902039</v>
      </c>
      <c r="AA306" s="454">
        <v>8.5</v>
      </c>
      <c r="AB306" s="447">
        <v>15.79</v>
      </c>
      <c r="AC306" s="449">
        <v>1</v>
      </c>
      <c r="AD306" s="457">
        <f t="shared" si="91"/>
        <v>1.4723507499999999</v>
      </c>
      <c r="AE306" s="457">
        <f t="shared" si="92"/>
        <v>3.359471131984729</v>
      </c>
      <c r="AF306" s="448">
        <f t="shared" si="96"/>
        <v>6.1647809689585151E-2</v>
      </c>
      <c r="AG306" s="502">
        <f t="shared" si="100"/>
        <v>1495</v>
      </c>
      <c r="AH306" s="470">
        <f t="shared" si="93"/>
        <v>15.871426920833326</v>
      </c>
      <c r="AI306" s="471">
        <f t="shared" si="94"/>
        <v>15.58289596299775</v>
      </c>
    </row>
    <row r="307" spans="1:35" s="200" customFormat="1">
      <c r="A307" s="216">
        <v>18.7</v>
      </c>
      <c r="B307" s="217">
        <f t="shared" si="97"/>
        <v>1500</v>
      </c>
      <c r="C307" s="443">
        <f t="shared" si="81"/>
        <v>0.23268750000000005</v>
      </c>
      <c r="D307" s="443">
        <f t="shared" si="82"/>
        <v>0.26198704674827211</v>
      </c>
      <c r="E307" s="218">
        <v>9.7349999999999994</v>
      </c>
      <c r="F307" s="219">
        <f t="shared" si="83"/>
        <v>16.149556099905571</v>
      </c>
      <c r="G307" s="228" t="s">
        <v>155</v>
      </c>
      <c r="H307" s="216">
        <v>15.628</v>
      </c>
      <c r="I307" s="217">
        <f t="shared" si="98"/>
        <v>1500</v>
      </c>
      <c r="J307" s="218">
        <v>1</v>
      </c>
      <c r="K307" s="443">
        <f t="shared" si="84"/>
        <v>1.4772749999999999</v>
      </c>
      <c r="L307" s="443">
        <f t="shared" si="85"/>
        <v>3.3809911993168926</v>
      </c>
      <c r="M307" s="443">
        <v>7.0639999999999994E-2</v>
      </c>
      <c r="N307" s="257">
        <f t="shared" si="86"/>
        <v>15.389166781680254</v>
      </c>
      <c r="O307" s="228" t="s">
        <v>155</v>
      </c>
      <c r="P307" s="216">
        <v>38.630000000000003</v>
      </c>
      <c r="Q307" s="217">
        <f t="shared" si="99"/>
        <v>1500</v>
      </c>
      <c r="R307" s="443">
        <f t="shared" si="87"/>
        <v>7.4212499999999987E-2</v>
      </c>
      <c r="S307" s="443">
        <f t="shared" si="88"/>
        <v>7.7035651256388782E-2</v>
      </c>
      <c r="T307" s="218">
        <v>36.837000000000003</v>
      </c>
      <c r="U307" s="219">
        <f t="shared" si="89"/>
        <v>35.79223771466841</v>
      </c>
      <c r="X307" s="482">
        <v>18.09</v>
      </c>
      <c r="Y307" s="483">
        <f t="shared" si="90"/>
        <v>0.23268750000000005</v>
      </c>
      <c r="Z307" s="483">
        <f t="shared" si="95"/>
        <v>0.26198704674827211</v>
      </c>
      <c r="AA307" s="484">
        <v>8.5</v>
      </c>
      <c r="AB307" s="482">
        <v>15.79</v>
      </c>
      <c r="AC307" s="484">
        <v>1</v>
      </c>
      <c r="AD307" s="485">
        <f t="shared" si="91"/>
        <v>1.4772749999999999</v>
      </c>
      <c r="AE307" s="485">
        <f t="shared" si="92"/>
        <v>3.3809911993168926</v>
      </c>
      <c r="AF307" s="483">
        <f t="shared" si="96"/>
        <v>6.1647809689585151E-2</v>
      </c>
      <c r="AG307" s="486">
        <f t="shared" si="100"/>
        <v>1500</v>
      </c>
      <c r="AH307" s="487">
        <f t="shared" si="93"/>
        <v>15.863110102639688</v>
      </c>
      <c r="AI307" s="488">
        <f t="shared" si="94"/>
        <v>15.58156929798235</v>
      </c>
    </row>
    <row r="308" spans="1:35">
      <c r="A308" s="10">
        <v>18.7</v>
      </c>
      <c r="B308" s="11">
        <f t="shared" si="97"/>
        <v>1505</v>
      </c>
      <c r="C308" s="442">
        <f t="shared" si="81"/>
        <v>0.23346312500000002</v>
      </c>
      <c r="D308" s="442">
        <f t="shared" si="82"/>
        <v>0.26296625515157457</v>
      </c>
      <c r="E308" s="12">
        <v>9.7349999999999994</v>
      </c>
      <c r="F308" s="13">
        <f t="shared" si="83"/>
        <v>16.140023506099421</v>
      </c>
      <c r="G308" s="195"/>
      <c r="H308" s="10">
        <v>15.628</v>
      </c>
      <c r="I308" s="11">
        <f t="shared" si="98"/>
        <v>1505</v>
      </c>
      <c r="J308" s="12">
        <v>1</v>
      </c>
      <c r="K308" s="442">
        <f t="shared" si="84"/>
        <v>1.4821992500000001</v>
      </c>
      <c r="L308" s="442">
        <f t="shared" si="85"/>
        <v>3.402617498181268</v>
      </c>
      <c r="M308" s="442">
        <v>7.0639999999999994E-2</v>
      </c>
      <c r="N308" s="253">
        <f t="shared" si="86"/>
        <v>15.387639099928476</v>
      </c>
      <c r="O308" s="195"/>
      <c r="P308" s="221">
        <v>38.630000000000003</v>
      </c>
      <c r="Q308" s="222">
        <f t="shared" si="99"/>
        <v>1505</v>
      </c>
      <c r="R308" s="496">
        <f t="shared" si="87"/>
        <v>7.4459874999999995E-2</v>
      </c>
      <c r="S308" s="496">
        <f t="shared" si="88"/>
        <v>7.7302115907605939E-2</v>
      </c>
      <c r="T308" s="223">
        <v>36.837000000000003</v>
      </c>
      <c r="U308" s="224">
        <f t="shared" si="89"/>
        <v>35.782421956311524</v>
      </c>
      <c r="X308" s="450">
        <v>18.09</v>
      </c>
      <c r="Y308" s="458">
        <f t="shared" si="90"/>
        <v>0.23346312500000002</v>
      </c>
      <c r="Z308" s="458">
        <f t="shared" si="95"/>
        <v>0.26296625515157457</v>
      </c>
      <c r="AA308" s="459">
        <v>8.5</v>
      </c>
      <c r="AB308" s="450">
        <v>15.79</v>
      </c>
      <c r="AC308" s="451">
        <v>1</v>
      </c>
      <c r="AD308" s="294">
        <f t="shared" si="91"/>
        <v>1.4821992500000001</v>
      </c>
      <c r="AE308" s="294">
        <f t="shared" si="92"/>
        <v>3.402617498181268</v>
      </c>
      <c r="AF308" s="452">
        <f t="shared" si="96"/>
        <v>6.1647809689585151E-2</v>
      </c>
      <c r="AG308" s="502">
        <f t="shared" si="100"/>
        <v>1505</v>
      </c>
      <c r="AH308" s="470">
        <f t="shared" si="93"/>
        <v>15.854786831211616</v>
      </c>
      <c r="AI308" s="471">
        <f t="shared" si="94"/>
        <v>15.580236084025668</v>
      </c>
    </row>
    <row r="309" spans="1:35">
      <c r="A309" s="10">
        <v>18.7</v>
      </c>
      <c r="B309" s="11">
        <f t="shared" si="97"/>
        <v>1510</v>
      </c>
      <c r="C309" s="442">
        <f t="shared" si="81"/>
        <v>0.23423875000000002</v>
      </c>
      <c r="D309" s="442">
        <f t="shared" si="82"/>
        <v>0.2639462233480141</v>
      </c>
      <c r="E309" s="12">
        <v>9.7349999999999994</v>
      </c>
      <c r="F309" s="13">
        <f t="shared" si="83"/>
        <v>16.130483515707084</v>
      </c>
      <c r="G309" s="195"/>
      <c r="H309" s="10">
        <v>15.628</v>
      </c>
      <c r="I309" s="11">
        <f t="shared" si="98"/>
        <v>1510</v>
      </c>
      <c r="J309" s="12">
        <v>1</v>
      </c>
      <c r="K309" s="442">
        <f t="shared" si="84"/>
        <v>1.4871235</v>
      </c>
      <c r="L309" s="442">
        <f t="shared" si="85"/>
        <v>3.4243505529785567</v>
      </c>
      <c r="M309" s="442">
        <v>7.0639999999999994E-2</v>
      </c>
      <c r="N309" s="253">
        <f t="shared" si="86"/>
        <v>15.386103876937595</v>
      </c>
      <c r="O309" s="195"/>
      <c r="P309" s="221">
        <v>38.630000000000003</v>
      </c>
      <c r="Q309" s="222">
        <f t="shared" si="99"/>
        <v>1510</v>
      </c>
      <c r="R309" s="496">
        <f t="shared" si="87"/>
        <v>7.4707249999999989E-2</v>
      </c>
      <c r="S309" s="496">
        <f t="shared" si="88"/>
        <v>7.7568646483670012E-2</v>
      </c>
      <c r="T309" s="223">
        <v>36.837000000000003</v>
      </c>
      <c r="U309" s="224">
        <f t="shared" si="89"/>
        <v>35.772603769481051</v>
      </c>
      <c r="X309" s="450">
        <v>18.09</v>
      </c>
      <c r="Y309" s="452">
        <f t="shared" si="90"/>
        <v>0.23423875000000002</v>
      </c>
      <c r="Z309" s="452">
        <f t="shared" si="95"/>
        <v>0.2639462233480141</v>
      </c>
      <c r="AA309" s="451">
        <v>8.5</v>
      </c>
      <c r="AB309" s="453">
        <v>15.79</v>
      </c>
      <c r="AC309" s="454">
        <v>1</v>
      </c>
      <c r="AD309" s="455">
        <f t="shared" si="91"/>
        <v>1.4871235</v>
      </c>
      <c r="AE309" s="455">
        <f t="shared" si="92"/>
        <v>3.4243505529785567</v>
      </c>
      <c r="AF309" s="456">
        <f t="shared" si="96"/>
        <v>6.1647809689585151E-2</v>
      </c>
      <c r="AG309" s="502">
        <f t="shared" si="100"/>
        <v>1510</v>
      </c>
      <c r="AH309" s="470">
        <f t="shared" si="93"/>
        <v>15.84645710154188</v>
      </c>
      <c r="AI309" s="471">
        <f t="shared" si="94"/>
        <v>15.578896288799552</v>
      </c>
    </row>
    <row r="310" spans="1:35">
      <c r="A310" s="10">
        <v>18.7</v>
      </c>
      <c r="B310" s="11">
        <f t="shared" si="97"/>
        <v>1515</v>
      </c>
      <c r="C310" s="442">
        <f t="shared" si="81"/>
        <v>0.23501437500000003</v>
      </c>
      <c r="D310" s="442">
        <f t="shared" si="82"/>
        <v>0.26492695192713378</v>
      </c>
      <c r="E310" s="12">
        <v>9.7349999999999994</v>
      </c>
      <c r="F310" s="13">
        <f t="shared" si="83"/>
        <v>16.120936122989352</v>
      </c>
      <c r="G310" s="195"/>
      <c r="H310" s="10">
        <v>15.628</v>
      </c>
      <c r="I310" s="11">
        <f t="shared" si="98"/>
        <v>1515</v>
      </c>
      <c r="J310" s="12">
        <v>1</v>
      </c>
      <c r="K310" s="442">
        <f t="shared" si="84"/>
        <v>1.4920477499999998</v>
      </c>
      <c r="L310" s="442">
        <f t="shared" si="85"/>
        <v>3.4461908906981105</v>
      </c>
      <c r="M310" s="442">
        <v>7.0639999999999994E-2</v>
      </c>
      <c r="N310" s="253">
        <f t="shared" si="86"/>
        <v>15.384561075481086</v>
      </c>
      <c r="O310" s="195"/>
      <c r="P310" s="221">
        <v>38.630000000000003</v>
      </c>
      <c r="Q310" s="222">
        <f t="shared" si="99"/>
        <v>1515</v>
      </c>
      <c r="R310" s="496">
        <f t="shared" si="87"/>
        <v>7.4954624999999983E-2</v>
      </c>
      <c r="S310" s="496">
        <f t="shared" si="88"/>
        <v>7.7835243000891063E-2</v>
      </c>
      <c r="T310" s="223">
        <v>36.837000000000003</v>
      </c>
      <c r="U310" s="224">
        <f t="shared" si="89"/>
        <v>35.76278315357618</v>
      </c>
      <c r="X310" s="450">
        <v>18.09</v>
      </c>
      <c r="Y310" s="456">
        <f t="shared" si="90"/>
        <v>0.23501437500000003</v>
      </c>
      <c r="Z310" s="456">
        <f t="shared" si="95"/>
        <v>0.26492695192713378</v>
      </c>
      <c r="AA310" s="454">
        <v>8.5</v>
      </c>
      <c r="AB310" s="447">
        <v>15.79</v>
      </c>
      <c r="AC310" s="449">
        <v>1</v>
      </c>
      <c r="AD310" s="457">
        <f t="shared" si="91"/>
        <v>1.4920477499999998</v>
      </c>
      <c r="AE310" s="457">
        <f t="shared" si="92"/>
        <v>3.4461908906981105</v>
      </c>
      <c r="AF310" s="448">
        <f t="shared" si="96"/>
        <v>6.1647809689585151E-2</v>
      </c>
      <c r="AG310" s="502">
        <f t="shared" si="100"/>
        <v>1515</v>
      </c>
      <c r="AH310" s="470">
        <f t="shared" si="93"/>
        <v>15.838120908619363</v>
      </c>
      <c r="AI310" s="471">
        <f t="shared" si="94"/>
        <v>15.57754987981626</v>
      </c>
    </row>
    <row r="311" spans="1:35">
      <c r="A311" s="10">
        <v>18.7</v>
      </c>
      <c r="B311" s="11">
        <f t="shared" si="97"/>
        <v>1520</v>
      </c>
      <c r="C311" s="442">
        <f t="shared" si="81"/>
        <v>0.23579000000000003</v>
      </c>
      <c r="D311" s="442">
        <f t="shared" si="82"/>
        <v>0.26590844147893411</v>
      </c>
      <c r="E311" s="12">
        <v>9.7349999999999994</v>
      </c>
      <c r="F311" s="13">
        <f t="shared" si="83"/>
        <v>16.111381322202575</v>
      </c>
      <c r="G311" s="195"/>
      <c r="H311" s="10">
        <v>15.628</v>
      </c>
      <c r="I311" s="11">
        <f t="shared" si="98"/>
        <v>1520</v>
      </c>
      <c r="J311" s="12">
        <v>1</v>
      </c>
      <c r="K311" s="442">
        <f t="shared" si="84"/>
        <v>1.496972</v>
      </c>
      <c r="L311" s="442">
        <f t="shared" si="85"/>
        <v>3.4681390409307102</v>
      </c>
      <c r="M311" s="442">
        <v>7.0639999999999994E-2</v>
      </c>
      <c r="N311" s="253">
        <f t="shared" si="86"/>
        <v>15.383010658148654</v>
      </c>
      <c r="O311" s="195"/>
      <c r="P311" s="221">
        <v>38.630000000000003</v>
      </c>
      <c r="Q311" s="222">
        <f t="shared" si="99"/>
        <v>1520</v>
      </c>
      <c r="R311" s="496">
        <f t="shared" si="87"/>
        <v>7.5201999999999991E-2</v>
      </c>
      <c r="S311" s="496">
        <f t="shared" si="88"/>
        <v>7.8101905475583377E-2</v>
      </c>
      <c r="T311" s="223">
        <v>36.837000000000003</v>
      </c>
      <c r="U311" s="224">
        <f t="shared" si="89"/>
        <v>35.752960107995939</v>
      </c>
      <c r="X311" s="450">
        <v>18.09</v>
      </c>
      <c r="Y311" s="448">
        <f t="shared" si="90"/>
        <v>0.23579000000000003</v>
      </c>
      <c r="Z311" s="448">
        <f t="shared" si="95"/>
        <v>0.26590844147893411</v>
      </c>
      <c r="AA311" s="449">
        <v>8.5</v>
      </c>
      <c r="AB311" s="450">
        <v>15.79</v>
      </c>
      <c r="AC311" s="451">
        <v>1</v>
      </c>
      <c r="AD311" s="294">
        <f t="shared" si="91"/>
        <v>1.496972</v>
      </c>
      <c r="AE311" s="294">
        <f t="shared" si="92"/>
        <v>3.4681390409307102</v>
      </c>
      <c r="AF311" s="452">
        <f t="shared" si="96"/>
        <v>6.1647809689585151E-2</v>
      </c>
      <c r="AG311" s="502">
        <f t="shared" si="100"/>
        <v>1520</v>
      </c>
      <c r="AH311" s="470">
        <f t="shared" si="93"/>
        <v>15.82977824742906</v>
      </c>
      <c r="AI311" s="471">
        <f t="shared" si="94"/>
        <v>15.576196824427683</v>
      </c>
    </row>
    <row r="312" spans="1:35">
      <c r="A312" s="10">
        <v>18.7</v>
      </c>
      <c r="B312" s="11">
        <f t="shared" si="97"/>
        <v>1525</v>
      </c>
      <c r="C312" s="442">
        <f t="shared" si="81"/>
        <v>0.23656562500000003</v>
      </c>
      <c r="D312" s="442">
        <f t="shared" si="82"/>
        <v>0.26689069259387366</v>
      </c>
      <c r="E312" s="12">
        <v>9.7349999999999994</v>
      </c>
      <c r="F312" s="13">
        <f t="shared" si="83"/>
        <v>16.10181910759864</v>
      </c>
      <c r="G312" s="195"/>
      <c r="H312" s="10">
        <v>15.628</v>
      </c>
      <c r="I312" s="11">
        <f t="shared" si="98"/>
        <v>1525</v>
      </c>
      <c r="J312" s="12">
        <v>1</v>
      </c>
      <c r="K312" s="442">
        <f t="shared" si="84"/>
        <v>1.5018962499999999</v>
      </c>
      <c r="L312" s="442">
        <f t="shared" si="85"/>
        <v>3.4901955358813996</v>
      </c>
      <c r="M312" s="442">
        <v>7.0639999999999994E-2</v>
      </c>
      <c r="N312" s="253">
        <f t="shared" si="86"/>
        <v>15.381452587345338</v>
      </c>
      <c r="O312" s="195"/>
      <c r="P312" s="221">
        <v>38.630000000000003</v>
      </c>
      <c r="Q312" s="222">
        <f t="shared" si="99"/>
        <v>1525</v>
      </c>
      <c r="R312" s="496">
        <f t="shared" si="87"/>
        <v>7.5449374999999999E-2</v>
      </c>
      <c r="S312" s="496">
        <f t="shared" si="88"/>
        <v>7.8368633924065234E-2</v>
      </c>
      <c r="T312" s="223">
        <v>36.837000000000003</v>
      </c>
      <c r="U312" s="224">
        <f t="shared" si="89"/>
        <v>35.74313463213921</v>
      </c>
      <c r="X312" s="450">
        <v>18.09</v>
      </c>
      <c r="Y312" s="452">
        <f t="shared" si="90"/>
        <v>0.23656562500000003</v>
      </c>
      <c r="Z312" s="452">
        <f t="shared" si="95"/>
        <v>0.26689069259387366</v>
      </c>
      <c r="AA312" s="451">
        <v>8.5</v>
      </c>
      <c r="AB312" s="453">
        <v>15.79</v>
      </c>
      <c r="AC312" s="454">
        <v>1</v>
      </c>
      <c r="AD312" s="455">
        <f t="shared" si="91"/>
        <v>1.5018962499999999</v>
      </c>
      <c r="AE312" s="455">
        <f t="shared" si="92"/>
        <v>3.4901955358813996</v>
      </c>
      <c r="AF312" s="456">
        <f t="shared" si="96"/>
        <v>6.1647809689585151E-2</v>
      </c>
      <c r="AG312" s="502">
        <f t="shared" si="100"/>
        <v>1525</v>
      </c>
      <c r="AH312" s="470">
        <f t="shared" si="93"/>
        <v>15.821429112952075</v>
      </c>
      <c r="AI312" s="471">
        <f t="shared" si="94"/>
        <v>15.574837089824543</v>
      </c>
    </row>
    <row r="313" spans="1:35">
      <c r="A313" s="10">
        <v>18.7</v>
      </c>
      <c r="B313" s="11">
        <f t="shared" si="97"/>
        <v>1530</v>
      </c>
      <c r="C313" s="442">
        <f t="shared" si="81"/>
        <v>0.23734125000000003</v>
      </c>
      <c r="D313" s="442">
        <f t="shared" si="82"/>
        <v>0.26787370586286907</v>
      </c>
      <c r="E313" s="12">
        <v>9.7349999999999994</v>
      </c>
      <c r="F313" s="13">
        <f t="shared" si="83"/>
        <v>16.092249473424971</v>
      </c>
      <c r="G313" s="195"/>
      <c r="H313" s="10">
        <v>15.628</v>
      </c>
      <c r="I313" s="11">
        <f t="shared" si="98"/>
        <v>1530</v>
      </c>
      <c r="J313" s="12">
        <v>1</v>
      </c>
      <c r="K313" s="442">
        <f t="shared" si="84"/>
        <v>1.5068204999999999</v>
      </c>
      <c r="L313" s="442">
        <f t="shared" si="85"/>
        <v>3.5123609103824016</v>
      </c>
      <c r="M313" s="442">
        <v>7.0639999999999994E-2</v>
      </c>
      <c r="N313" s="253">
        <f t="shared" si="86"/>
        <v>15.379886825290587</v>
      </c>
      <c r="O313" s="195"/>
      <c r="P313" s="221">
        <v>38.630000000000003</v>
      </c>
      <c r="Q313" s="222">
        <f t="shared" si="99"/>
        <v>1530</v>
      </c>
      <c r="R313" s="496">
        <f t="shared" si="87"/>
        <v>7.5696749999999993E-2</v>
      </c>
      <c r="S313" s="496">
        <f t="shared" si="88"/>
        <v>7.863542836265891E-2</v>
      </c>
      <c r="T313" s="223">
        <v>36.837000000000003</v>
      </c>
      <c r="U313" s="224">
        <f t="shared" si="89"/>
        <v>35.733306725404738</v>
      </c>
      <c r="X313" s="450">
        <v>18.09</v>
      </c>
      <c r="Y313" s="456">
        <f t="shared" si="90"/>
        <v>0.23734125000000003</v>
      </c>
      <c r="Z313" s="456">
        <f t="shared" si="95"/>
        <v>0.26787370586286907</v>
      </c>
      <c r="AA313" s="454">
        <v>8.5</v>
      </c>
      <c r="AB313" s="447">
        <v>15.79</v>
      </c>
      <c r="AC313" s="449">
        <v>1</v>
      </c>
      <c r="AD313" s="457">
        <f t="shared" si="91"/>
        <v>1.5068204999999999</v>
      </c>
      <c r="AE313" s="457">
        <f t="shared" si="92"/>
        <v>3.5123609103824016</v>
      </c>
      <c r="AF313" s="448">
        <f t="shared" si="96"/>
        <v>6.1647809689585151E-2</v>
      </c>
      <c r="AG313" s="502">
        <f t="shared" si="100"/>
        <v>1530</v>
      </c>
      <c r="AH313" s="470">
        <f t="shared" si="93"/>
        <v>15.813073500165613</v>
      </c>
      <c r="AI313" s="471">
        <f t="shared" si="94"/>
        <v>15.573470643035607</v>
      </c>
    </row>
    <row r="314" spans="1:35">
      <c r="A314" s="10">
        <v>18.7</v>
      </c>
      <c r="B314" s="11">
        <f t="shared" si="97"/>
        <v>1535</v>
      </c>
      <c r="C314" s="442">
        <f t="shared" si="81"/>
        <v>0.23811687500000003</v>
      </c>
      <c r="D314" s="442">
        <f t="shared" si="82"/>
        <v>0.26885748187729508</v>
      </c>
      <c r="E314" s="12">
        <v>9.7349999999999994</v>
      </c>
      <c r="F314" s="13">
        <f t="shared" si="83"/>
        <v>16.082672413924531</v>
      </c>
      <c r="G314" s="195"/>
      <c r="H314" s="10">
        <v>15.628</v>
      </c>
      <c r="I314" s="11">
        <f t="shared" si="98"/>
        <v>1535</v>
      </c>
      <c r="J314" s="12">
        <v>1</v>
      </c>
      <c r="K314" s="442">
        <f t="shared" si="84"/>
        <v>1.5117447500000001</v>
      </c>
      <c r="L314" s="442">
        <f t="shared" si="85"/>
        <v>3.5346357019060806</v>
      </c>
      <c r="M314" s="442">
        <v>7.0639999999999994E-2</v>
      </c>
      <c r="N314" s="253">
        <f t="shared" si="86"/>
        <v>15.378313334017355</v>
      </c>
      <c r="O314" s="195"/>
      <c r="P314" s="221">
        <v>38.630000000000003</v>
      </c>
      <c r="Q314" s="222">
        <f t="shared" si="99"/>
        <v>1535</v>
      </c>
      <c r="R314" s="496">
        <f t="shared" si="87"/>
        <v>7.5944125000000001E-2</v>
      </c>
      <c r="S314" s="496">
        <f t="shared" si="88"/>
        <v>7.8902288807690457E-2</v>
      </c>
      <c r="T314" s="223">
        <v>36.837000000000003</v>
      </c>
      <c r="U314" s="224">
        <f t="shared" si="89"/>
        <v>35.723476387191106</v>
      </c>
      <c r="X314" s="450">
        <v>18.09</v>
      </c>
      <c r="Y314" s="448">
        <f t="shared" si="90"/>
        <v>0.23811687500000003</v>
      </c>
      <c r="Z314" s="448">
        <f t="shared" si="95"/>
        <v>0.26885748187729508</v>
      </c>
      <c r="AA314" s="449">
        <v>8.5</v>
      </c>
      <c r="AB314" s="450">
        <v>15.79</v>
      </c>
      <c r="AC314" s="451">
        <v>1</v>
      </c>
      <c r="AD314" s="294">
        <f t="shared" si="91"/>
        <v>1.5117447500000001</v>
      </c>
      <c r="AE314" s="294">
        <f t="shared" si="92"/>
        <v>3.5346357019060806</v>
      </c>
      <c r="AF314" s="452">
        <f t="shared" si="96"/>
        <v>6.1647809689585151E-2</v>
      </c>
      <c r="AG314" s="502">
        <f t="shared" si="100"/>
        <v>1535</v>
      </c>
      <c r="AH314" s="470">
        <f t="shared" si="93"/>
        <v>15.804711404042992</v>
      </c>
      <c r="AI314" s="471">
        <f t="shared" si="94"/>
        <v>15.572097450926879</v>
      </c>
    </row>
    <row r="315" spans="1:35">
      <c r="A315" s="10">
        <v>18.7</v>
      </c>
      <c r="B315" s="11">
        <f t="shared" si="97"/>
        <v>1540</v>
      </c>
      <c r="C315" s="442">
        <f t="shared" si="81"/>
        <v>0.23889250000000001</v>
      </c>
      <c r="D315" s="442">
        <f t="shared" si="82"/>
        <v>0.2698420212289856</v>
      </c>
      <c r="E315" s="12">
        <v>9.7349999999999994</v>
      </c>
      <c r="F315" s="13">
        <f t="shared" si="83"/>
        <v>16.073087923335827</v>
      </c>
      <c r="G315" s="195"/>
      <c r="H315" s="10">
        <v>15.628</v>
      </c>
      <c r="I315" s="11">
        <f t="shared" si="98"/>
        <v>1540</v>
      </c>
      <c r="J315" s="12">
        <v>1</v>
      </c>
      <c r="K315" s="442">
        <f t="shared" si="84"/>
        <v>1.516669</v>
      </c>
      <c r="L315" s="442">
        <f t="shared" si="85"/>
        <v>3.5570204505779746</v>
      </c>
      <c r="M315" s="442">
        <v>7.0639999999999994E-2</v>
      </c>
      <c r="N315" s="253">
        <f t="shared" si="86"/>
        <v>15.376732075371173</v>
      </c>
      <c r="O315" s="195"/>
      <c r="P315" s="221">
        <v>38.630000000000003</v>
      </c>
      <c r="Q315" s="222">
        <f t="shared" si="99"/>
        <v>1540</v>
      </c>
      <c r="R315" s="496">
        <f t="shared" si="87"/>
        <v>7.6191499999999995E-2</v>
      </c>
      <c r="S315" s="496">
        <f t="shared" si="88"/>
        <v>7.916921527549059E-2</v>
      </c>
      <c r="T315" s="223">
        <v>36.837000000000003</v>
      </c>
      <c r="U315" s="224">
        <f t="shared" si="89"/>
        <v>35.713643616896753</v>
      </c>
      <c r="X315" s="450">
        <v>18.09</v>
      </c>
      <c r="Y315" s="452">
        <f t="shared" si="90"/>
        <v>0.23889250000000001</v>
      </c>
      <c r="Z315" s="452">
        <f t="shared" si="95"/>
        <v>0.2698420212289856</v>
      </c>
      <c r="AA315" s="451">
        <v>8.5</v>
      </c>
      <c r="AB315" s="453">
        <v>15.79</v>
      </c>
      <c r="AC315" s="454">
        <v>1</v>
      </c>
      <c r="AD315" s="455">
        <f t="shared" si="91"/>
        <v>1.516669</v>
      </c>
      <c r="AE315" s="455">
        <f t="shared" si="92"/>
        <v>3.5570204505779746</v>
      </c>
      <c r="AF315" s="456">
        <f t="shared" si="96"/>
        <v>6.1647809689585151E-2</v>
      </c>
      <c r="AG315" s="502">
        <f t="shared" si="100"/>
        <v>1540</v>
      </c>
      <c r="AH315" s="470">
        <f t="shared" si="93"/>
        <v>15.796342819553622</v>
      </c>
      <c r="AI315" s="471">
        <f t="shared" si="94"/>
        <v>15.570717480200805</v>
      </c>
    </row>
    <row r="316" spans="1:35">
      <c r="A316" s="10">
        <v>18.7</v>
      </c>
      <c r="B316" s="11">
        <f t="shared" si="97"/>
        <v>1545</v>
      </c>
      <c r="C316" s="442">
        <f t="shared" si="81"/>
        <v>0.23966812500000007</v>
      </c>
      <c r="D316" s="442">
        <f t="shared" si="82"/>
        <v>0.27082732451023417</v>
      </c>
      <c r="E316" s="12">
        <v>9.7349999999999994</v>
      </c>
      <c r="F316" s="13">
        <f t="shared" si="83"/>
        <v>16.063495995892872</v>
      </c>
      <c r="G316" s="195"/>
      <c r="H316" s="10">
        <v>15.628</v>
      </c>
      <c r="I316" s="11">
        <f t="shared" si="98"/>
        <v>1545</v>
      </c>
      <c r="J316" s="12">
        <v>1</v>
      </c>
      <c r="K316" s="442">
        <f t="shared" si="84"/>
        <v>1.52159325</v>
      </c>
      <c r="L316" s="442">
        <f t="shared" si="85"/>
        <v>3.5795156991898942</v>
      </c>
      <c r="M316" s="442">
        <v>7.0639999999999994E-2</v>
      </c>
      <c r="N316" s="253">
        <f t="shared" si="86"/>
        <v>15.375143011009225</v>
      </c>
      <c r="O316" s="195"/>
      <c r="P316" s="221">
        <v>38.630000000000003</v>
      </c>
      <c r="Q316" s="222">
        <f t="shared" si="99"/>
        <v>1545</v>
      </c>
      <c r="R316" s="496">
        <f t="shared" si="87"/>
        <v>7.6438875000000003E-2</v>
      </c>
      <c r="S316" s="496">
        <f t="shared" si="88"/>
        <v>7.9436207782393575E-2</v>
      </c>
      <c r="T316" s="223">
        <v>36.837000000000003</v>
      </c>
      <c r="U316" s="224">
        <f t="shared" si="89"/>
        <v>35.703808413919973</v>
      </c>
      <c r="X316" s="450">
        <v>18.09</v>
      </c>
      <c r="Y316" s="456">
        <f t="shared" si="90"/>
        <v>0.23966812500000007</v>
      </c>
      <c r="Z316" s="456">
        <f t="shared" si="95"/>
        <v>0.27082732451023417</v>
      </c>
      <c r="AA316" s="454">
        <v>8.5</v>
      </c>
      <c r="AB316" s="447">
        <v>15.79</v>
      </c>
      <c r="AC316" s="449">
        <v>1</v>
      </c>
      <c r="AD316" s="457">
        <f t="shared" si="91"/>
        <v>1.52159325</v>
      </c>
      <c r="AE316" s="457">
        <f t="shared" si="92"/>
        <v>3.5795156991898942</v>
      </c>
      <c r="AF316" s="448">
        <f t="shared" si="96"/>
        <v>6.1647809689585151E-2</v>
      </c>
      <c r="AG316" s="502">
        <f t="shared" si="100"/>
        <v>1545</v>
      </c>
      <c r="AH316" s="470">
        <f t="shared" si="93"/>
        <v>15.78796774166301</v>
      </c>
      <c r="AI316" s="471">
        <f t="shared" si="94"/>
        <v>15.569330697395458</v>
      </c>
    </row>
    <row r="317" spans="1:35">
      <c r="A317" s="10">
        <v>18.7</v>
      </c>
      <c r="B317" s="11">
        <f t="shared" si="97"/>
        <v>1550</v>
      </c>
      <c r="C317" s="442">
        <f t="shared" si="81"/>
        <v>0.24044375000000004</v>
      </c>
      <c r="D317" s="442">
        <f t="shared" si="82"/>
        <v>0.27181339231379309</v>
      </c>
      <c r="E317" s="12">
        <v>9.7349999999999994</v>
      </c>
      <c r="F317" s="13">
        <f t="shared" si="83"/>
        <v>16.053896625825224</v>
      </c>
      <c r="G317" s="195"/>
      <c r="H317" s="10">
        <v>15.628</v>
      </c>
      <c r="I317" s="11">
        <f t="shared" si="98"/>
        <v>1550</v>
      </c>
      <c r="J317" s="12">
        <v>1</v>
      </c>
      <c r="K317" s="442">
        <f t="shared" si="84"/>
        <v>1.5265175</v>
      </c>
      <c r="L317" s="442">
        <f t="shared" si="85"/>
        <v>3.6021219932130872</v>
      </c>
      <c r="M317" s="442">
        <v>7.0639999999999994E-2</v>
      </c>
      <c r="N317" s="253">
        <f t="shared" si="86"/>
        <v>15.373546102399427</v>
      </c>
      <c r="O317" s="195"/>
      <c r="P317" s="221">
        <v>38.630000000000003</v>
      </c>
      <c r="Q317" s="222">
        <f t="shared" si="99"/>
        <v>1550</v>
      </c>
      <c r="R317" s="496">
        <f t="shared" si="87"/>
        <v>7.6686249999999997E-2</v>
      </c>
      <c r="S317" s="496">
        <f t="shared" si="88"/>
        <v>7.9703266344737678E-2</v>
      </c>
      <c r="T317" s="223">
        <v>36.837000000000003</v>
      </c>
      <c r="U317" s="224">
        <f t="shared" si="89"/>
        <v>35.693970777658897</v>
      </c>
      <c r="X317" s="450">
        <v>18.09</v>
      </c>
      <c r="Y317" s="448">
        <f t="shared" si="90"/>
        <v>0.24044375000000004</v>
      </c>
      <c r="Z317" s="448">
        <f t="shared" si="95"/>
        <v>0.27181339231379309</v>
      </c>
      <c r="AA317" s="449">
        <v>8.5</v>
      </c>
      <c r="AB317" s="450">
        <v>15.79</v>
      </c>
      <c r="AC317" s="451">
        <v>1</v>
      </c>
      <c r="AD317" s="294">
        <f t="shared" si="91"/>
        <v>1.5265175</v>
      </c>
      <c r="AE317" s="294">
        <f t="shared" si="92"/>
        <v>3.6021219932130872</v>
      </c>
      <c r="AF317" s="452">
        <f t="shared" si="96"/>
        <v>6.1647809689585151E-2</v>
      </c>
      <c r="AG317" s="502">
        <f t="shared" si="100"/>
        <v>1550</v>
      </c>
      <c r="AH317" s="470">
        <f t="shared" si="93"/>
        <v>15.779586165332759</v>
      </c>
      <c r="AI317" s="471">
        <f t="shared" si="94"/>
        <v>15.56793706888373</v>
      </c>
    </row>
    <row r="318" spans="1:35">
      <c r="A318" s="10">
        <v>18.7</v>
      </c>
      <c r="B318" s="11">
        <f t="shared" si="97"/>
        <v>1555</v>
      </c>
      <c r="C318" s="442">
        <f t="shared" si="81"/>
        <v>0.24121937500000004</v>
      </c>
      <c r="D318" s="442">
        <f t="shared" si="82"/>
        <v>0.27280022523287517</v>
      </c>
      <c r="E318" s="12">
        <v>9.7349999999999994</v>
      </c>
      <c r="F318" s="13">
        <f t="shared" si="83"/>
        <v>16.044289807357959</v>
      </c>
      <c r="G318" s="195"/>
      <c r="H318" s="10">
        <v>15.628</v>
      </c>
      <c r="I318" s="11">
        <f t="shared" si="98"/>
        <v>1555</v>
      </c>
      <c r="J318" s="12">
        <v>1</v>
      </c>
      <c r="K318" s="442">
        <f t="shared" si="84"/>
        <v>1.5314417499999999</v>
      </c>
      <c r="L318" s="442">
        <f t="shared" si="85"/>
        <v>3.624839880811459</v>
      </c>
      <c r="M318" s="442">
        <v>7.0639999999999994E-2</v>
      </c>
      <c r="N318" s="253">
        <f t="shared" si="86"/>
        <v>15.371941310819478</v>
      </c>
      <c r="O318" s="195"/>
      <c r="P318" s="221">
        <v>38.630000000000003</v>
      </c>
      <c r="Q318" s="222">
        <f t="shared" si="99"/>
        <v>1555</v>
      </c>
      <c r="R318" s="496">
        <f t="shared" si="87"/>
        <v>7.6933624999999992E-2</v>
      </c>
      <c r="S318" s="496">
        <f t="shared" si="88"/>
        <v>7.9970390978865824E-2</v>
      </c>
      <c r="T318" s="223">
        <v>36.837000000000003</v>
      </c>
      <c r="U318" s="224">
        <f t="shared" si="89"/>
        <v>35.684130707511521</v>
      </c>
      <c r="X318" s="450">
        <v>18.09</v>
      </c>
      <c r="Y318" s="452">
        <f t="shared" si="90"/>
        <v>0.24121937500000004</v>
      </c>
      <c r="Z318" s="452">
        <f t="shared" si="95"/>
        <v>0.27280022523287517</v>
      </c>
      <c r="AA318" s="451">
        <v>8.5</v>
      </c>
      <c r="AB318" s="453">
        <v>15.79</v>
      </c>
      <c r="AC318" s="454">
        <v>1</v>
      </c>
      <c r="AD318" s="455">
        <f t="shared" si="91"/>
        <v>1.5314417499999999</v>
      </c>
      <c r="AE318" s="455">
        <f t="shared" si="92"/>
        <v>3.624839880811459</v>
      </c>
      <c r="AF318" s="456">
        <f t="shared" si="96"/>
        <v>6.1647809689585151E-2</v>
      </c>
      <c r="AG318" s="502">
        <f t="shared" si="100"/>
        <v>1555</v>
      </c>
      <c r="AH318" s="470">
        <f t="shared" si="93"/>
        <v>15.771198085520561</v>
      </c>
      <c r="AI318" s="471">
        <f t="shared" si="94"/>
        <v>15.566536560872516</v>
      </c>
    </row>
    <row r="319" spans="1:35">
      <c r="A319" s="10">
        <v>18.7</v>
      </c>
      <c r="B319" s="11">
        <f t="shared" si="97"/>
        <v>1560</v>
      </c>
      <c r="C319" s="442">
        <f t="shared" si="81"/>
        <v>0.24199500000000004</v>
      </c>
      <c r="D319" s="442">
        <f t="shared" si="82"/>
        <v>0.2737878238611533</v>
      </c>
      <c r="E319" s="12">
        <v>9.7349999999999994</v>
      </c>
      <c r="F319" s="13">
        <f t="shared" si="83"/>
        <v>16.034675534711671</v>
      </c>
      <c r="G319" s="195"/>
      <c r="H319" s="10">
        <v>15.628</v>
      </c>
      <c r="I319" s="11">
        <f t="shared" si="98"/>
        <v>1560</v>
      </c>
      <c r="J319" s="12">
        <v>1</v>
      </c>
      <c r="K319" s="442">
        <f t="shared" si="84"/>
        <v>1.5363659999999999</v>
      </c>
      <c r="L319" s="442">
        <f t="shared" si="85"/>
        <v>3.6476699128548704</v>
      </c>
      <c r="M319" s="442">
        <v>7.0639999999999994E-2</v>
      </c>
      <c r="N319" s="253">
        <f t="shared" si="86"/>
        <v>15.370328597355932</v>
      </c>
      <c r="O319" s="195"/>
      <c r="P319" s="221">
        <v>38.630000000000003</v>
      </c>
      <c r="Q319" s="222">
        <f t="shared" si="99"/>
        <v>1560</v>
      </c>
      <c r="R319" s="496">
        <f t="shared" si="87"/>
        <v>7.7181E-2</v>
      </c>
      <c r="S319" s="496">
        <f t="shared" si="88"/>
        <v>8.023758170112405E-2</v>
      </c>
      <c r="T319" s="223">
        <v>36.837000000000003</v>
      </c>
      <c r="U319" s="224">
        <f t="shared" si="89"/>
        <v>35.674288202875694</v>
      </c>
      <c r="X319" s="450">
        <v>18.09</v>
      </c>
      <c r="Y319" s="456">
        <f t="shared" si="90"/>
        <v>0.24199500000000004</v>
      </c>
      <c r="Z319" s="456">
        <f t="shared" si="95"/>
        <v>0.2737878238611533</v>
      </c>
      <c r="AA319" s="454">
        <v>8.5</v>
      </c>
      <c r="AB319" s="447">
        <v>15.79</v>
      </c>
      <c r="AC319" s="449">
        <v>1</v>
      </c>
      <c r="AD319" s="457">
        <f t="shared" si="91"/>
        <v>1.5363659999999999</v>
      </c>
      <c r="AE319" s="457">
        <f t="shared" si="92"/>
        <v>3.6476699128548704</v>
      </c>
      <c r="AF319" s="448">
        <f t="shared" si="96"/>
        <v>6.1647809689585151E-2</v>
      </c>
      <c r="AG319" s="502">
        <f t="shared" si="100"/>
        <v>1560</v>
      </c>
      <c r="AH319" s="470">
        <f t="shared" si="93"/>
        <v>15.762803497180197</v>
      </c>
      <c r="AI319" s="471">
        <f t="shared" si="94"/>
        <v>15.565129139401897</v>
      </c>
    </row>
    <row r="320" spans="1:35">
      <c r="A320" s="10">
        <v>18.7</v>
      </c>
      <c r="B320" s="11">
        <f t="shared" si="97"/>
        <v>1565</v>
      </c>
      <c r="C320" s="442">
        <f t="shared" si="81"/>
        <v>0.24277062500000005</v>
      </c>
      <c r="D320" s="442">
        <f t="shared" si="82"/>
        <v>0.27477618879276111</v>
      </c>
      <c r="E320" s="12">
        <v>9.7349999999999994</v>
      </c>
      <c r="F320" s="13">
        <f t="shared" si="83"/>
        <v>16.02505380210247</v>
      </c>
      <c r="G320" s="195"/>
      <c r="H320" s="10">
        <v>15.628</v>
      </c>
      <c r="I320" s="11">
        <f t="shared" si="98"/>
        <v>1565</v>
      </c>
      <c r="J320" s="12">
        <v>1</v>
      </c>
      <c r="K320" s="442">
        <f t="shared" si="84"/>
        <v>1.5412902499999999</v>
      </c>
      <c r="L320" s="442">
        <f t="shared" si="85"/>
        <v>3.6706126429324923</v>
      </c>
      <c r="M320" s="442">
        <v>7.0639999999999994E-2</v>
      </c>
      <c r="N320" s="253">
        <f t="shared" si="86"/>
        <v>15.368707922903249</v>
      </c>
      <c r="O320" s="195"/>
      <c r="P320" s="221">
        <v>38.630000000000003</v>
      </c>
      <c r="Q320" s="222">
        <f t="shared" si="99"/>
        <v>1565</v>
      </c>
      <c r="R320" s="496">
        <f t="shared" si="87"/>
        <v>7.7428374999999994E-2</v>
      </c>
      <c r="S320" s="496">
        <f t="shared" si="88"/>
        <v>8.0504838527863276E-2</v>
      </c>
      <c r="T320" s="223">
        <v>36.837000000000003</v>
      </c>
      <c r="U320" s="224">
        <f t="shared" si="89"/>
        <v>35.664443263149103</v>
      </c>
      <c r="X320" s="450">
        <v>18.09</v>
      </c>
      <c r="Y320" s="448">
        <f t="shared" si="90"/>
        <v>0.24277062500000005</v>
      </c>
      <c r="Z320" s="448">
        <f t="shared" si="95"/>
        <v>0.27477618879276111</v>
      </c>
      <c r="AA320" s="449">
        <v>8.5</v>
      </c>
      <c r="AB320" s="450">
        <v>15.79</v>
      </c>
      <c r="AC320" s="451">
        <v>1</v>
      </c>
      <c r="AD320" s="294">
        <f t="shared" si="91"/>
        <v>1.5412902499999999</v>
      </c>
      <c r="AE320" s="294">
        <f t="shared" si="92"/>
        <v>3.6706126429324923</v>
      </c>
      <c r="AF320" s="452">
        <f t="shared" si="96"/>
        <v>6.1647809689585151E-2</v>
      </c>
      <c r="AG320" s="502">
        <f t="shared" si="100"/>
        <v>1565</v>
      </c>
      <c r="AH320" s="470">
        <f t="shared" si="93"/>
        <v>15.754402395261531</v>
      </c>
      <c r="AI320" s="471">
        <f t="shared" si="94"/>
        <v>15.563714770344312</v>
      </c>
    </row>
    <row r="321" spans="1:35">
      <c r="A321" s="10">
        <v>18.7</v>
      </c>
      <c r="B321" s="11">
        <f t="shared" si="97"/>
        <v>1570</v>
      </c>
      <c r="C321" s="442">
        <f t="shared" si="81"/>
        <v>0.24354625000000005</v>
      </c>
      <c r="D321" s="442">
        <f t="shared" si="82"/>
        <v>0.27576532062229298</v>
      </c>
      <c r="E321" s="12">
        <v>9.7349999999999994</v>
      </c>
      <c r="F321" s="13">
        <f t="shared" si="83"/>
        <v>16.015424603741977</v>
      </c>
      <c r="G321" s="195"/>
      <c r="H321" s="10">
        <v>15.628</v>
      </c>
      <c r="I321" s="11">
        <f t="shared" si="98"/>
        <v>1570</v>
      </c>
      <c r="J321" s="12">
        <v>1</v>
      </c>
      <c r="K321" s="442">
        <f t="shared" si="84"/>
        <v>1.5462145</v>
      </c>
      <c r="L321" s="442">
        <f t="shared" si="85"/>
        <v>3.6936686273662298</v>
      </c>
      <c r="M321" s="442">
        <v>7.0639999999999994E-2</v>
      </c>
      <c r="N321" s="253">
        <f t="shared" si="86"/>
        <v>15.367079248162849</v>
      </c>
      <c r="O321" s="195"/>
      <c r="P321" s="221">
        <v>38.630000000000003</v>
      </c>
      <c r="Q321" s="222">
        <f t="shared" si="99"/>
        <v>1570</v>
      </c>
      <c r="R321" s="496">
        <f t="shared" si="87"/>
        <v>7.7675749999999988E-2</v>
      </c>
      <c r="S321" s="496">
        <f t="shared" si="88"/>
        <v>8.0772161475437976E-2</v>
      </c>
      <c r="T321" s="223">
        <v>36.837000000000003</v>
      </c>
      <c r="U321" s="224">
        <f t="shared" si="89"/>
        <v>35.654595887729293</v>
      </c>
      <c r="X321" s="450">
        <v>18.09</v>
      </c>
      <c r="Y321" s="452">
        <f t="shared" si="90"/>
        <v>0.24354625000000005</v>
      </c>
      <c r="Z321" s="452">
        <f t="shared" si="95"/>
        <v>0.27576532062229298</v>
      </c>
      <c r="AA321" s="451">
        <v>8.5</v>
      </c>
      <c r="AB321" s="453">
        <v>15.79</v>
      </c>
      <c r="AC321" s="454">
        <v>1</v>
      </c>
      <c r="AD321" s="455">
        <f t="shared" si="91"/>
        <v>1.5462145</v>
      </c>
      <c r="AE321" s="455">
        <f t="shared" si="92"/>
        <v>3.6936686273662298</v>
      </c>
      <c r="AF321" s="456">
        <f t="shared" si="96"/>
        <v>6.1647809689585151E-2</v>
      </c>
      <c r="AG321" s="502">
        <f t="shared" si="100"/>
        <v>1570</v>
      </c>
      <c r="AH321" s="470">
        <f t="shared" si="93"/>
        <v>15.74599477471051</v>
      </c>
      <c r="AI321" s="471">
        <f t="shared" si="94"/>
        <v>15.562293419403735</v>
      </c>
    </row>
    <row r="322" spans="1:35">
      <c r="A322" s="10">
        <v>18.7</v>
      </c>
      <c r="B322" s="11">
        <f t="shared" si="97"/>
        <v>1575</v>
      </c>
      <c r="C322" s="442">
        <f t="shared" si="81"/>
        <v>0.24432187500000002</v>
      </c>
      <c r="D322" s="442">
        <f t="shared" si="82"/>
        <v>0.27675521994480534</v>
      </c>
      <c r="E322" s="12">
        <v>9.7349999999999994</v>
      </c>
      <c r="F322" s="13">
        <f t="shared" si="83"/>
        <v>16.005787933837318</v>
      </c>
      <c r="G322" s="195"/>
      <c r="H322" s="10">
        <v>15.628</v>
      </c>
      <c r="I322" s="11">
        <f t="shared" si="98"/>
        <v>1575</v>
      </c>
      <c r="J322" s="12">
        <v>1</v>
      </c>
      <c r="K322" s="442">
        <f t="shared" si="84"/>
        <v>1.55113875</v>
      </c>
      <c r="L322" s="442">
        <f t="shared" si="85"/>
        <v>3.7168384252242097</v>
      </c>
      <c r="M322" s="442">
        <v>7.0639999999999994E-2</v>
      </c>
      <c r="N322" s="253">
        <f t="shared" si="86"/>
        <v>15.365442533642161</v>
      </c>
      <c r="O322" s="195"/>
      <c r="P322" s="221">
        <v>38.630000000000003</v>
      </c>
      <c r="Q322" s="222">
        <f t="shared" si="99"/>
        <v>1575</v>
      </c>
      <c r="R322" s="496">
        <f t="shared" si="87"/>
        <v>7.7923124999999996E-2</v>
      </c>
      <c r="S322" s="496">
        <f t="shared" si="88"/>
        <v>8.1039550560206841E-2</v>
      </c>
      <c r="T322" s="223">
        <v>36.837000000000003</v>
      </c>
      <c r="U322" s="224">
        <f t="shared" si="89"/>
        <v>35.644746076013661</v>
      </c>
      <c r="X322" s="450">
        <v>18.09</v>
      </c>
      <c r="Y322" s="456">
        <f t="shared" si="90"/>
        <v>0.24432187500000002</v>
      </c>
      <c r="Z322" s="456">
        <f t="shared" si="95"/>
        <v>0.27675521994480534</v>
      </c>
      <c r="AA322" s="454">
        <v>8.5</v>
      </c>
      <c r="AB322" s="447">
        <v>15.79</v>
      </c>
      <c r="AC322" s="449">
        <v>1</v>
      </c>
      <c r="AD322" s="457">
        <f t="shared" si="91"/>
        <v>1.55113875</v>
      </c>
      <c r="AE322" s="457">
        <f t="shared" si="92"/>
        <v>3.7168384252242097</v>
      </c>
      <c r="AF322" s="448">
        <f t="shared" si="96"/>
        <v>6.1647809689585151E-2</v>
      </c>
      <c r="AG322" s="502">
        <f t="shared" si="100"/>
        <v>1575</v>
      </c>
      <c r="AH322" s="470">
        <f t="shared" si="93"/>
        <v>15.737580630469154</v>
      </c>
      <c r="AI322" s="471">
        <f t="shared" si="94"/>
        <v>15.56086505211484</v>
      </c>
    </row>
    <row r="323" spans="1:35">
      <c r="A323" s="10">
        <v>18.7</v>
      </c>
      <c r="B323" s="11">
        <f t="shared" si="97"/>
        <v>1580</v>
      </c>
      <c r="C323" s="442">
        <f t="shared" si="81"/>
        <v>0.24509750000000002</v>
      </c>
      <c r="D323" s="442">
        <f t="shared" si="82"/>
        <v>0.27774588735581518</v>
      </c>
      <c r="E323" s="12">
        <v>9.7349999999999994</v>
      </c>
      <c r="F323" s="13">
        <f t="shared" si="83"/>
        <v>15.996143786591139</v>
      </c>
      <c r="G323" s="195"/>
      <c r="H323" s="10">
        <v>15.628</v>
      </c>
      <c r="I323" s="11">
        <f t="shared" si="98"/>
        <v>1580</v>
      </c>
      <c r="J323" s="12">
        <v>1</v>
      </c>
      <c r="K323" s="442">
        <f t="shared" si="84"/>
        <v>1.5560629999999998</v>
      </c>
      <c r="L323" s="442">
        <f t="shared" si="85"/>
        <v>3.7401225983343425</v>
      </c>
      <c r="M323" s="442">
        <v>7.0639999999999994E-2</v>
      </c>
      <c r="N323" s="253">
        <f t="shared" si="86"/>
        <v>15.363797739653663</v>
      </c>
      <c r="O323" s="195"/>
      <c r="P323" s="221">
        <v>38.630000000000003</v>
      </c>
      <c r="Q323" s="222">
        <f t="shared" si="99"/>
        <v>1580</v>
      </c>
      <c r="R323" s="496">
        <f t="shared" si="87"/>
        <v>7.817049999999999E-2</v>
      </c>
      <c r="S323" s="496">
        <f t="shared" si="88"/>
        <v>8.1307005798532561E-2</v>
      </c>
      <c r="T323" s="223">
        <v>36.837000000000003</v>
      </c>
      <c r="U323" s="224">
        <f t="shared" si="89"/>
        <v>35.634893827399459</v>
      </c>
      <c r="X323" s="450">
        <v>18.09</v>
      </c>
      <c r="Y323" s="448">
        <f t="shared" si="90"/>
        <v>0.24509750000000002</v>
      </c>
      <c r="Z323" s="448">
        <f t="shared" si="95"/>
        <v>0.27774588735581518</v>
      </c>
      <c r="AA323" s="449">
        <v>8.5</v>
      </c>
      <c r="AB323" s="450">
        <v>15.79</v>
      </c>
      <c r="AC323" s="451">
        <v>1</v>
      </c>
      <c r="AD323" s="294">
        <f t="shared" si="91"/>
        <v>1.5560629999999998</v>
      </c>
      <c r="AE323" s="294">
        <f t="shared" si="92"/>
        <v>3.7401225983343425</v>
      </c>
      <c r="AF323" s="452">
        <f t="shared" si="96"/>
        <v>6.1647809689585151E-2</v>
      </c>
      <c r="AG323" s="502">
        <f t="shared" si="100"/>
        <v>1580</v>
      </c>
      <c r="AH323" s="470">
        <f t="shared" si="93"/>
        <v>15.72915995747557</v>
      </c>
      <c r="AI323" s="471">
        <f t="shared" si="94"/>
        <v>15.559429633842166</v>
      </c>
    </row>
    <row r="324" spans="1:35">
      <c r="A324" s="10">
        <v>18.7</v>
      </c>
      <c r="B324" s="11">
        <f t="shared" si="97"/>
        <v>1585</v>
      </c>
      <c r="C324" s="442">
        <f t="shared" si="81"/>
        <v>0.24587312500000003</v>
      </c>
      <c r="D324" s="442">
        <f t="shared" si="82"/>
        <v>0.27873732345130287</v>
      </c>
      <c r="E324" s="12">
        <v>9.7349999999999994</v>
      </c>
      <c r="F324" s="13">
        <f t="shared" si="83"/>
        <v>15.986492156201566</v>
      </c>
      <c r="G324" s="195"/>
      <c r="H324" s="10">
        <v>15.628</v>
      </c>
      <c r="I324" s="11">
        <f t="shared" si="98"/>
        <v>1585</v>
      </c>
      <c r="J324" s="12">
        <v>1</v>
      </c>
      <c r="K324" s="442">
        <f t="shared" si="84"/>
        <v>1.5609872499999999</v>
      </c>
      <c r="L324" s="442">
        <f t="shared" si="85"/>
        <v>3.763521711297944</v>
      </c>
      <c r="M324" s="442">
        <v>7.0639999999999994E-2</v>
      </c>
      <c r="N324" s="253">
        <f t="shared" si="86"/>
        <v>15.362144826313914</v>
      </c>
      <c r="O324" s="195"/>
      <c r="P324" s="221">
        <v>38.630000000000003</v>
      </c>
      <c r="Q324" s="222">
        <f t="shared" si="99"/>
        <v>1585</v>
      </c>
      <c r="R324" s="496">
        <f t="shared" si="87"/>
        <v>7.8417874999999998E-2</v>
      </c>
      <c r="S324" s="496">
        <f t="shared" si="88"/>
        <v>8.1574527206781822E-2</v>
      </c>
      <c r="T324" s="223">
        <v>36.837000000000003</v>
      </c>
      <c r="U324" s="224">
        <f t="shared" si="89"/>
        <v>35.625039141283779</v>
      </c>
      <c r="X324" s="450">
        <v>18.09</v>
      </c>
      <c r="Y324" s="452">
        <f t="shared" si="90"/>
        <v>0.24587312500000003</v>
      </c>
      <c r="Z324" s="452">
        <f t="shared" si="95"/>
        <v>0.27873732345130287</v>
      </c>
      <c r="AA324" s="451">
        <v>8.5</v>
      </c>
      <c r="AB324" s="453">
        <v>15.79</v>
      </c>
      <c r="AC324" s="454">
        <v>1</v>
      </c>
      <c r="AD324" s="455">
        <f t="shared" si="91"/>
        <v>1.5609872499999999</v>
      </c>
      <c r="AE324" s="455">
        <f t="shared" si="92"/>
        <v>3.763521711297944</v>
      </c>
      <c r="AF324" s="456">
        <f t="shared" si="96"/>
        <v>6.1647809689585151E-2</v>
      </c>
      <c r="AG324" s="502">
        <f t="shared" si="100"/>
        <v>1585</v>
      </c>
      <c r="AH324" s="470">
        <f t="shared" si="93"/>
        <v>15.720732750663926</v>
      </c>
      <c r="AI324" s="471">
        <f t="shared" si="94"/>
        <v>15.557987129779281</v>
      </c>
    </row>
    <row r="325" spans="1:35">
      <c r="A325" s="10">
        <v>18.7</v>
      </c>
      <c r="B325" s="11">
        <f t="shared" si="97"/>
        <v>1590</v>
      </c>
      <c r="C325" s="442">
        <f t="shared" si="81"/>
        <v>0.24664875000000003</v>
      </c>
      <c r="D325" s="442">
        <f t="shared" si="82"/>
        <v>0.27972952882771041</v>
      </c>
      <c r="E325" s="12">
        <v>9.7349999999999994</v>
      </c>
      <c r="F325" s="13">
        <f t="shared" si="83"/>
        <v>15.976833036862239</v>
      </c>
      <c r="G325" s="195"/>
      <c r="H325" s="10">
        <v>15.628</v>
      </c>
      <c r="I325" s="11">
        <f t="shared" si="98"/>
        <v>1590</v>
      </c>
      <c r="J325" s="12">
        <v>1</v>
      </c>
      <c r="K325" s="442">
        <f t="shared" si="84"/>
        <v>1.5659114999999999</v>
      </c>
      <c r="L325" s="442">
        <f t="shared" si="85"/>
        <v>3.787036331503419</v>
      </c>
      <c r="M325" s="442">
        <v>7.0639999999999994E-2</v>
      </c>
      <c r="N325" s="253">
        <f t="shared" si="86"/>
        <v>15.360483753542599</v>
      </c>
      <c r="O325" s="195"/>
      <c r="P325" s="221">
        <v>38.630000000000003</v>
      </c>
      <c r="Q325" s="222">
        <f t="shared" si="99"/>
        <v>1590</v>
      </c>
      <c r="R325" s="496">
        <f t="shared" si="87"/>
        <v>7.8665249999999992E-2</v>
      </c>
      <c r="S325" s="496">
        <f t="shared" si="88"/>
        <v>8.1842114801325749E-2</v>
      </c>
      <c r="T325" s="223">
        <v>36.837000000000003</v>
      </c>
      <c r="U325" s="224">
        <f t="shared" si="89"/>
        <v>35.615182017063567</v>
      </c>
      <c r="X325" s="450">
        <v>18.09</v>
      </c>
      <c r="Y325" s="456">
        <f t="shared" si="90"/>
        <v>0.24664875000000003</v>
      </c>
      <c r="Z325" s="456">
        <f t="shared" si="95"/>
        <v>0.27972952882771041</v>
      </c>
      <c r="AA325" s="454">
        <v>8.5</v>
      </c>
      <c r="AB325" s="447">
        <v>15.79</v>
      </c>
      <c r="AC325" s="449">
        <v>1</v>
      </c>
      <c r="AD325" s="457">
        <f t="shared" si="91"/>
        <v>1.5659114999999999</v>
      </c>
      <c r="AE325" s="457">
        <f t="shared" si="92"/>
        <v>3.787036331503419</v>
      </c>
      <c r="AF325" s="448">
        <f t="shared" si="96"/>
        <v>6.1647809689585151E-2</v>
      </c>
      <c r="AG325" s="502">
        <f t="shared" si="100"/>
        <v>1590</v>
      </c>
      <c r="AH325" s="470">
        <f t="shared" si="93"/>
        <v>15.712299004964461</v>
      </c>
      <c r="AI325" s="471">
        <f t="shared" si="94"/>
        <v>15.556537504947931</v>
      </c>
    </row>
    <row r="326" spans="1:35">
      <c r="A326" s="10">
        <v>18.7</v>
      </c>
      <c r="B326" s="11">
        <f t="shared" si="97"/>
        <v>1595</v>
      </c>
      <c r="C326" s="442">
        <f t="shared" si="81"/>
        <v>0.24742437500000003</v>
      </c>
      <c r="D326" s="442">
        <f t="shared" si="82"/>
        <v>0.28072250408194233</v>
      </c>
      <c r="E326" s="12">
        <v>9.7349999999999994</v>
      </c>
      <c r="F326" s="13">
        <f t="shared" si="83"/>
        <v>15.96716642276229</v>
      </c>
      <c r="G326" s="195"/>
      <c r="H326" s="10">
        <v>15.628</v>
      </c>
      <c r="I326" s="11">
        <f t="shared" si="98"/>
        <v>1595</v>
      </c>
      <c r="J326" s="12">
        <v>1</v>
      </c>
      <c r="K326" s="442">
        <f t="shared" si="84"/>
        <v>1.5708357499999999</v>
      </c>
      <c r="L326" s="442">
        <f t="shared" si="85"/>
        <v>3.8106670291400304</v>
      </c>
      <c r="M326" s="442">
        <v>7.0639999999999994E-2</v>
      </c>
      <c r="N326" s="253">
        <f t="shared" si="86"/>
        <v>15.358814481061549</v>
      </c>
      <c r="O326" s="195"/>
      <c r="P326" s="221">
        <v>38.630000000000003</v>
      </c>
      <c r="Q326" s="222">
        <f t="shared" si="99"/>
        <v>1595</v>
      </c>
      <c r="R326" s="496">
        <f t="shared" si="87"/>
        <v>7.8912624999999986E-2</v>
      </c>
      <c r="S326" s="496">
        <f t="shared" si="88"/>
        <v>8.2109768598538801E-2</v>
      </c>
      <c r="T326" s="223">
        <v>36.837000000000003</v>
      </c>
      <c r="U326" s="224">
        <f t="shared" si="89"/>
        <v>35.605322454135631</v>
      </c>
      <c r="X326" s="450">
        <v>18.09</v>
      </c>
      <c r="Y326" s="448">
        <f t="shared" si="90"/>
        <v>0.24742437500000003</v>
      </c>
      <c r="Z326" s="448">
        <f t="shared" si="95"/>
        <v>0.28072250408194233</v>
      </c>
      <c r="AA326" s="449">
        <v>8.5</v>
      </c>
      <c r="AB326" s="450">
        <v>15.79</v>
      </c>
      <c r="AC326" s="451">
        <v>1</v>
      </c>
      <c r="AD326" s="294">
        <f t="shared" si="91"/>
        <v>1.5708357499999999</v>
      </c>
      <c r="AE326" s="294">
        <f t="shared" si="92"/>
        <v>3.8106670291400304</v>
      </c>
      <c r="AF326" s="452">
        <f t="shared" si="96"/>
        <v>6.1647809689585151E-2</v>
      </c>
      <c r="AG326" s="502">
        <f t="shared" si="100"/>
        <v>1595</v>
      </c>
      <c r="AH326" s="470">
        <f t="shared" si="93"/>
        <v>15.70385871530349</v>
      </c>
      <c r="AI326" s="471">
        <f t="shared" si="94"/>
        <v>15.555080724197198</v>
      </c>
    </row>
    <row r="327" spans="1:35">
      <c r="A327" s="10">
        <v>18.7</v>
      </c>
      <c r="B327" s="11">
        <f t="shared" si="97"/>
        <v>1600</v>
      </c>
      <c r="C327" s="442">
        <f t="shared" ref="C327:C390" si="101">(1.55125*10^-10)*B327*10^6</f>
        <v>0.2482</v>
      </c>
      <c r="D327" s="442">
        <f t="shared" ref="D327:D390" si="102">(EXP(C327))-1</f>
        <v>0.28171624981136723</v>
      </c>
      <c r="E327" s="12">
        <v>9.7349999999999994</v>
      </c>
      <c r="F327" s="13">
        <f t="shared" ref="F327:F390" si="103">A327-(E327*D327)</f>
        <v>15.957492308086339</v>
      </c>
      <c r="G327" s="195"/>
      <c r="H327" s="10">
        <v>15.628</v>
      </c>
      <c r="I327" s="11">
        <f t="shared" si="98"/>
        <v>1600</v>
      </c>
      <c r="J327" s="12">
        <v>1</v>
      </c>
      <c r="K327" s="442">
        <f t="shared" ref="K327:K390" si="104">(0.98485*10^-9)*B327*10^6</f>
        <v>1.57576</v>
      </c>
      <c r="L327" s="442">
        <f t="shared" ref="L327:L390" si="105">EXP(K327)-1</f>
        <v>3.8344143772117194</v>
      </c>
      <c r="M327" s="442">
        <v>7.0639999999999994E-2</v>
      </c>
      <c r="N327" s="253">
        <f t="shared" ref="N327:N390" si="106">H327-(M327/J327)*L327</f>
        <v>15.357136968393764</v>
      </c>
      <c r="O327" s="195"/>
      <c r="P327" s="221">
        <v>38.630000000000003</v>
      </c>
      <c r="Q327" s="222">
        <f t="shared" si="99"/>
        <v>1600</v>
      </c>
      <c r="R327" s="496">
        <f t="shared" ref="R327:R390" si="107">(4.9475*10^-11)*Q327*10^6</f>
        <v>7.9159999999999994E-2</v>
      </c>
      <c r="S327" s="496">
        <f t="shared" ref="S327:S390" si="108">(EXP(R327))-1</f>
        <v>8.2377488614800098E-2</v>
      </c>
      <c r="T327" s="223">
        <v>36.837000000000003</v>
      </c>
      <c r="U327" s="224">
        <f t="shared" ref="U327:U390" si="109">P327-(T327*S327)</f>
        <v>35.595460451896614</v>
      </c>
      <c r="X327" s="450">
        <v>18.09</v>
      </c>
      <c r="Y327" s="452">
        <f t="shared" ref="Y327:Y390" si="110">(1.55125*10^-10)*AG327*10^6</f>
        <v>0.2482</v>
      </c>
      <c r="Z327" s="452">
        <f t="shared" si="95"/>
        <v>0.28171624981136723</v>
      </c>
      <c r="AA327" s="451">
        <v>8.5</v>
      </c>
      <c r="AB327" s="453">
        <v>15.79</v>
      </c>
      <c r="AC327" s="454">
        <v>1</v>
      </c>
      <c r="AD327" s="455">
        <f t="shared" ref="AD327:AD390" si="111">(0.98485*10^-9)*AG327*10^6</f>
        <v>1.57576</v>
      </c>
      <c r="AE327" s="455">
        <f t="shared" ref="AE327:AE390" si="112">EXP(AD327)-1</f>
        <v>3.8344143772117194</v>
      </c>
      <c r="AF327" s="456">
        <f t="shared" si="96"/>
        <v>6.1647809689585151E-2</v>
      </c>
      <c r="AG327" s="502">
        <f t="shared" si="100"/>
        <v>1600</v>
      </c>
      <c r="AH327" s="470">
        <f t="shared" ref="AH327:AH390" si="113">X327-(AA327*Z327)</f>
        <v>15.695411876603378</v>
      </c>
      <c r="AI327" s="471">
        <f t="shared" ref="AI327:AI390" si="114">AB327-(AF327/AC327)*AE327</f>
        <v>15.553616752202641</v>
      </c>
    </row>
    <row r="328" spans="1:35">
      <c r="A328" s="10">
        <v>18.7</v>
      </c>
      <c r="B328" s="11">
        <f t="shared" si="97"/>
        <v>1605</v>
      </c>
      <c r="C328" s="442">
        <f t="shared" si="101"/>
        <v>0.24897562500000001</v>
      </c>
      <c r="D328" s="442">
        <f t="shared" si="102"/>
        <v>0.28271076661381667</v>
      </c>
      <c r="E328" s="12">
        <v>9.7349999999999994</v>
      </c>
      <c r="F328" s="13">
        <f t="shared" si="103"/>
        <v>15.947810687014494</v>
      </c>
      <c r="G328" s="195"/>
      <c r="H328" s="10">
        <v>15.628</v>
      </c>
      <c r="I328" s="11">
        <f t="shared" si="98"/>
        <v>1605</v>
      </c>
      <c r="J328" s="12">
        <v>1</v>
      </c>
      <c r="K328" s="442">
        <f t="shared" si="104"/>
        <v>1.58068425</v>
      </c>
      <c r="L328" s="442">
        <f t="shared" si="105"/>
        <v>3.8582789515509948</v>
      </c>
      <c r="M328" s="442">
        <v>7.0639999999999994E-2</v>
      </c>
      <c r="N328" s="253">
        <f t="shared" si="106"/>
        <v>15.355451174862438</v>
      </c>
      <c r="O328" s="195"/>
      <c r="P328" s="221">
        <v>38.630000000000003</v>
      </c>
      <c r="Q328" s="222">
        <f t="shared" si="99"/>
        <v>1605</v>
      </c>
      <c r="R328" s="496">
        <f t="shared" si="107"/>
        <v>7.9407374999999988E-2</v>
      </c>
      <c r="S328" s="496">
        <f t="shared" si="108"/>
        <v>8.2645274866492535E-2</v>
      </c>
      <c r="T328" s="223">
        <v>36.837000000000003</v>
      </c>
      <c r="U328" s="224">
        <f t="shared" si="109"/>
        <v>35.585596009743014</v>
      </c>
      <c r="X328" s="450">
        <v>18.09</v>
      </c>
      <c r="Y328" s="456">
        <f t="shared" si="110"/>
        <v>0.24897562500000001</v>
      </c>
      <c r="Z328" s="456">
        <f t="shared" ref="Z328:Z391" si="115">(EXP(Y328))-1</f>
        <v>0.28271076661381667</v>
      </c>
      <c r="AA328" s="454">
        <v>8.5</v>
      </c>
      <c r="AB328" s="447">
        <v>15.79</v>
      </c>
      <c r="AC328" s="449">
        <v>1</v>
      </c>
      <c r="AD328" s="457">
        <f t="shared" si="111"/>
        <v>1.58068425</v>
      </c>
      <c r="AE328" s="457">
        <f t="shared" si="112"/>
        <v>3.8582789515509948</v>
      </c>
      <c r="AF328" s="448">
        <f t="shared" ref="AF328:AF391" si="116">AA328/137.88</f>
        <v>6.1647809689585151E-2</v>
      </c>
      <c r="AG328" s="502">
        <f t="shared" si="100"/>
        <v>1605</v>
      </c>
      <c r="AH328" s="470">
        <f t="shared" si="113"/>
        <v>15.686958483782558</v>
      </c>
      <c r="AI328" s="471">
        <f t="shared" si="114"/>
        <v>15.552145553465451</v>
      </c>
    </row>
    <row r="329" spans="1:35">
      <c r="A329" s="10">
        <v>18.7</v>
      </c>
      <c r="B329" s="11">
        <f t="shared" ref="B329:B392" si="117">B328+5</f>
        <v>1610</v>
      </c>
      <c r="C329" s="442">
        <f t="shared" si="101"/>
        <v>0.24975125000000006</v>
      </c>
      <c r="D329" s="442">
        <f t="shared" si="102"/>
        <v>0.28370605508758628</v>
      </c>
      <c r="E329" s="12">
        <v>9.7349999999999994</v>
      </c>
      <c r="F329" s="13">
        <f t="shared" si="103"/>
        <v>15.938121553722347</v>
      </c>
      <c r="G329" s="195"/>
      <c r="H329" s="10">
        <v>15.628</v>
      </c>
      <c r="I329" s="11">
        <f t="shared" ref="I329:I392" si="118">I328+5</f>
        <v>1610</v>
      </c>
      <c r="J329" s="12">
        <v>1</v>
      </c>
      <c r="K329" s="442">
        <f t="shared" si="104"/>
        <v>1.5856085</v>
      </c>
      <c r="L329" s="442">
        <f t="shared" si="105"/>
        <v>3.8822613308329084</v>
      </c>
      <c r="M329" s="442">
        <v>7.0639999999999994E-2</v>
      </c>
      <c r="N329" s="253">
        <f t="shared" si="106"/>
        <v>15.353757059589963</v>
      </c>
      <c r="O329" s="195"/>
      <c r="P329" s="221">
        <v>38.630000000000003</v>
      </c>
      <c r="Q329" s="222">
        <f t="shared" ref="Q329:Q392" si="119">Q328+5</f>
        <v>1610</v>
      </c>
      <c r="R329" s="496">
        <f t="shared" si="107"/>
        <v>7.9654749999999983E-2</v>
      </c>
      <c r="S329" s="496">
        <f t="shared" si="108"/>
        <v>8.2913127370003226E-2</v>
      </c>
      <c r="T329" s="223">
        <v>36.837000000000003</v>
      </c>
      <c r="U329" s="224">
        <f t="shared" si="109"/>
        <v>35.575729127071192</v>
      </c>
      <c r="X329" s="450">
        <v>18.09</v>
      </c>
      <c r="Y329" s="448">
        <f t="shared" si="110"/>
        <v>0.24975125000000006</v>
      </c>
      <c r="Z329" s="448">
        <f t="shared" si="115"/>
        <v>0.28370605508758628</v>
      </c>
      <c r="AA329" s="449">
        <v>8.5</v>
      </c>
      <c r="AB329" s="450">
        <v>15.79</v>
      </c>
      <c r="AC329" s="451">
        <v>1</v>
      </c>
      <c r="AD329" s="294">
        <f t="shared" si="111"/>
        <v>1.5856085</v>
      </c>
      <c r="AE329" s="294">
        <f t="shared" si="112"/>
        <v>3.8822613308329084</v>
      </c>
      <c r="AF329" s="452">
        <f t="shared" si="116"/>
        <v>6.1647809689585151E-2</v>
      </c>
      <c r="AG329" s="502">
        <f t="shared" ref="AG329:AG392" si="120">AG328+5</f>
        <v>1610</v>
      </c>
      <c r="AH329" s="470">
        <f t="shared" si="113"/>
        <v>15.678498531755515</v>
      </c>
      <c r="AI329" s="471">
        <f t="shared" si="114"/>
        <v>15.550667092311576</v>
      </c>
    </row>
    <row r="330" spans="1:35">
      <c r="A330" s="10">
        <v>18.7</v>
      </c>
      <c r="B330" s="11">
        <f t="shared" si="117"/>
        <v>1615</v>
      </c>
      <c r="C330" s="442">
        <f t="shared" si="101"/>
        <v>0.25052687500000004</v>
      </c>
      <c r="D330" s="442">
        <f t="shared" si="102"/>
        <v>0.28470211583143534</v>
      </c>
      <c r="E330" s="12">
        <v>9.7349999999999994</v>
      </c>
      <c r="F330" s="13">
        <f t="shared" si="103"/>
        <v>15.928424902380977</v>
      </c>
      <c r="G330" s="195"/>
      <c r="H330" s="10">
        <v>15.628</v>
      </c>
      <c r="I330" s="11">
        <f t="shared" si="118"/>
        <v>1615</v>
      </c>
      <c r="J330" s="12">
        <v>1</v>
      </c>
      <c r="K330" s="442">
        <f t="shared" si="104"/>
        <v>1.5905327499999999</v>
      </c>
      <c r="L330" s="442">
        <f t="shared" si="105"/>
        <v>3.9063620965890777</v>
      </c>
      <c r="M330" s="442">
        <v>7.0639999999999994E-2</v>
      </c>
      <c r="N330" s="253">
        <f t="shared" si="106"/>
        <v>15.352054581496947</v>
      </c>
      <c r="O330" s="195"/>
      <c r="P330" s="221">
        <v>38.630000000000003</v>
      </c>
      <c r="Q330" s="222">
        <f t="shared" si="119"/>
        <v>1615</v>
      </c>
      <c r="R330" s="496">
        <f t="shared" si="107"/>
        <v>7.9902125000000004E-2</v>
      </c>
      <c r="S330" s="496">
        <f t="shared" si="108"/>
        <v>8.318104614172328E-2</v>
      </c>
      <c r="T330" s="223">
        <v>36.837000000000003</v>
      </c>
      <c r="U330" s="224">
        <f t="shared" si="109"/>
        <v>35.565859803277341</v>
      </c>
      <c r="X330" s="450">
        <v>18.09</v>
      </c>
      <c r="Y330" s="452">
        <f t="shared" si="110"/>
        <v>0.25052687500000004</v>
      </c>
      <c r="Z330" s="452">
        <f t="shared" si="115"/>
        <v>0.28470211583143534</v>
      </c>
      <c r="AA330" s="451">
        <v>8.5</v>
      </c>
      <c r="AB330" s="453">
        <v>15.79</v>
      </c>
      <c r="AC330" s="454">
        <v>1</v>
      </c>
      <c r="AD330" s="455">
        <f t="shared" si="111"/>
        <v>1.5905327499999999</v>
      </c>
      <c r="AE330" s="455">
        <f t="shared" si="112"/>
        <v>3.9063620965890777</v>
      </c>
      <c r="AF330" s="456">
        <f t="shared" si="116"/>
        <v>6.1647809689585151E-2</v>
      </c>
      <c r="AG330" s="502">
        <f t="shared" si="120"/>
        <v>1615</v>
      </c>
      <c r="AH330" s="470">
        <f t="shared" si="113"/>
        <v>15.670032015432799</v>
      </c>
      <c r="AI330" s="471">
        <f t="shared" si="114"/>
        <v>15.549181332890868</v>
      </c>
    </row>
    <row r="331" spans="1:35">
      <c r="A331" s="10">
        <v>18.7</v>
      </c>
      <c r="B331" s="11">
        <f t="shared" si="117"/>
        <v>1620</v>
      </c>
      <c r="C331" s="442">
        <f t="shared" si="101"/>
        <v>0.25130250000000004</v>
      </c>
      <c r="D331" s="442">
        <f t="shared" si="102"/>
        <v>0.28569894944458873</v>
      </c>
      <c r="E331" s="12">
        <v>9.7349999999999994</v>
      </c>
      <c r="F331" s="13">
        <f t="shared" si="103"/>
        <v>15.918720727156927</v>
      </c>
      <c r="G331" s="195"/>
      <c r="H331" s="10">
        <v>15.628</v>
      </c>
      <c r="I331" s="11">
        <f t="shared" si="118"/>
        <v>1620</v>
      </c>
      <c r="J331" s="12">
        <v>1</v>
      </c>
      <c r="K331" s="442">
        <f t="shared" si="104"/>
        <v>1.5954569999999999</v>
      </c>
      <c r="L331" s="442">
        <f t="shared" si="105"/>
        <v>3.9305818332217877</v>
      </c>
      <c r="M331" s="442">
        <v>7.0639999999999994E-2</v>
      </c>
      <c r="N331" s="253">
        <f t="shared" si="106"/>
        <v>15.350343699301213</v>
      </c>
      <c r="O331" s="195"/>
      <c r="P331" s="221">
        <v>38.630000000000003</v>
      </c>
      <c r="Q331" s="222">
        <f t="shared" si="119"/>
        <v>1620</v>
      </c>
      <c r="R331" s="496">
        <f t="shared" si="107"/>
        <v>8.0149499999999999E-2</v>
      </c>
      <c r="S331" s="496">
        <f t="shared" si="108"/>
        <v>8.3449031198047585E-2</v>
      </c>
      <c r="T331" s="223">
        <v>36.837000000000003</v>
      </c>
      <c r="U331" s="224">
        <f t="shared" si="109"/>
        <v>35.555988037757523</v>
      </c>
      <c r="X331" s="450">
        <v>18.09</v>
      </c>
      <c r="Y331" s="456">
        <f t="shared" si="110"/>
        <v>0.25130250000000004</v>
      </c>
      <c r="Z331" s="456">
        <f t="shared" si="115"/>
        <v>0.28569894944458873</v>
      </c>
      <c r="AA331" s="454">
        <v>8.5</v>
      </c>
      <c r="AB331" s="447">
        <v>15.79</v>
      </c>
      <c r="AC331" s="449">
        <v>1</v>
      </c>
      <c r="AD331" s="457">
        <f t="shared" si="111"/>
        <v>1.5954569999999999</v>
      </c>
      <c r="AE331" s="457">
        <f t="shared" si="112"/>
        <v>3.9305818332217877</v>
      </c>
      <c r="AF331" s="448">
        <f t="shared" si="116"/>
        <v>6.1647809689585151E-2</v>
      </c>
      <c r="AG331" s="502">
        <f t="shared" si="120"/>
        <v>1620</v>
      </c>
      <c r="AH331" s="470">
        <f t="shared" si="113"/>
        <v>15.661558929720997</v>
      </c>
      <c r="AI331" s="471">
        <f t="shared" si="114"/>
        <v>15.547688239176201</v>
      </c>
    </row>
    <row r="332" spans="1:35">
      <c r="A332" s="10">
        <v>18.7</v>
      </c>
      <c r="B332" s="11">
        <f t="shared" si="117"/>
        <v>1625</v>
      </c>
      <c r="C332" s="442">
        <f t="shared" si="101"/>
        <v>0.25207812500000004</v>
      </c>
      <c r="D332" s="442">
        <f t="shared" si="102"/>
        <v>0.2866965565267352</v>
      </c>
      <c r="E332" s="12">
        <v>9.7349999999999994</v>
      </c>
      <c r="F332" s="13">
        <f t="shared" si="103"/>
        <v>15.909009022212231</v>
      </c>
      <c r="G332" s="195"/>
      <c r="H332" s="10">
        <v>15.628</v>
      </c>
      <c r="I332" s="11">
        <f t="shared" si="118"/>
        <v>1625</v>
      </c>
      <c r="J332" s="12">
        <v>1</v>
      </c>
      <c r="K332" s="442">
        <f t="shared" si="104"/>
        <v>1.6003812499999999</v>
      </c>
      <c r="L332" s="442">
        <f t="shared" si="105"/>
        <v>3.9549211280181655</v>
      </c>
      <c r="M332" s="442">
        <v>7.0639999999999994E-2</v>
      </c>
      <c r="N332" s="253">
        <f t="shared" si="106"/>
        <v>15.348624371516797</v>
      </c>
      <c r="O332" s="195"/>
      <c r="P332" s="221">
        <v>38.630000000000003</v>
      </c>
      <c r="Q332" s="222">
        <f t="shared" si="119"/>
        <v>1625</v>
      </c>
      <c r="R332" s="496">
        <f t="shared" si="107"/>
        <v>8.0396874999999993E-2</v>
      </c>
      <c r="S332" s="496">
        <f t="shared" si="108"/>
        <v>8.3717082555375688E-2</v>
      </c>
      <c r="T332" s="223">
        <v>36.837000000000003</v>
      </c>
      <c r="U332" s="224">
        <f t="shared" si="109"/>
        <v>35.546113829907625</v>
      </c>
      <c r="X332" s="450">
        <v>18.09</v>
      </c>
      <c r="Y332" s="448">
        <f t="shared" si="110"/>
        <v>0.25207812500000004</v>
      </c>
      <c r="Z332" s="448">
        <f t="shared" si="115"/>
        <v>0.2866965565267352</v>
      </c>
      <c r="AA332" s="449">
        <v>8.5</v>
      </c>
      <c r="AB332" s="450">
        <v>15.79</v>
      </c>
      <c r="AC332" s="451">
        <v>1</v>
      </c>
      <c r="AD332" s="294">
        <f t="shared" si="111"/>
        <v>1.6003812499999999</v>
      </c>
      <c r="AE332" s="294">
        <f t="shared" si="112"/>
        <v>3.9549211280181655</v>
      </c>
      <c r="AF332" s="452">
        <f t="shared" si="116"/>
        <v>6.1647809689585151E-2</v>
      </c>
      <c r="AG332" s="502">
        <f t="shared" si="120"/>
        <v>1625</v>
      </c>
      <c r="AH332" s="470">
        <f t="shared" si="113"/>
        <v>15.653079269522751</v>
      </c>
      <c r="AI332" s="471">
        <f t="shared" si="114"/>
        <v>15.546187774962617</v>
      </c>
    </row>
    <row r="333" spans="1:35">
      <c r="A333" s="10">
        <v>18.7</v>
      </c>
      <c r="B333" s="11">
        <f t="shared" si="117"/>
        <v>1630</v>
      </c>
      <c r="C333" s="442">
        <f t="shared" si="101"/>
        <v>0.25285375000000004</v>
      </c>
      <c r="D333" s="442">
        <f t="shared" si="102"/>
        <v>0.28769493767802978</v>
      </c>
      <c r="E333" s="12">
        <v>9.7349999999999994</v>
      </c>
      <c r="F333" s="13">
        <f t="shared" si="103"/>
        <v>15.899289781704379</v>
      </c>
      <c r="G333" s="195"/>
      <c r="H333" s="10">
        <v>15.628</v>
      </c>
      <c r="I333" s="11">
        <f t="shared" si="118"/>
        <v>1630</v>
      </c>
      <c r="J333" s="12">
        <v>1</v>
      </c>
      <c r="K333" s="442">
        <f t="shared" si="104"/>
        <v>1.6053055000000001</v>
      </c>
      <c r="L333" s="442">
        <f t="shared" si="105"/>
        <v>3.9793805711644197</v>
      </c>
      <c r="M333" s="442">
        <v>7.0639999999999994E-2</v>
      </c>
      <c r="N333" s="253">
        <f t="shared" si="106"/>
        <v>15.346896556452945</v>
      </c>
      <c r="O333" s="195"/>
      <c r="P333" s="221">
        <v>38.630000000000003</v>
      </c>
      <c r="Q333" s="222">
        <f t="shared" si="119"/>
        <v>1630</v>
      </c>
      <c r="R333" s="496">
        <f t="shared" si="107"/>
        <v>8.0644250000000001E-2</v>
      </c>
      <c r="S333" s="496">
        <f t="shared" si="108"/>
        <v>8.3985200230110246E-2</v>
      </c>
      <c r="T333" s="223">
        <v>36.837000000000003</v>
      </c>
      <c r="U333" s="224">
        <f t="shared" si="109"/>
        <v>35.536237179123432</v>
      </c>
      <c r="X333" s="450">
        <v>18.09</v>
      </c>
      <c r="Y333" s="452">
        <f t="shared" si="110"/>
        <v>0.25285375000000004</v>
      </c>
      <c r="Z333" s="452">
        <f t="shared" si="115"/>
        <v>0.28769493767802978</v>
      </c>
      <c r="AA333" s="451">
        <v>8.5</v>
      </c>
      <c r="AB333" s="453">
        <v>15.79</v>
      </c>
      <c r="AC333" s="454">
        <v>1</v>
      </c>
      <c r="AD333" s="455">
        <f t="shared" si="111"/>
        <v>1.6053055000000001</v>
      </c>
      <c r="AE333" s="455">
        <f t="shared" si="112"/>
        <v>3.9793805711644197</v>
      </c>
      <c r="AF333" s="456">
        <f t="shared" si="116"/>
        <v>6.1647809689585151E-2</v>
      </c>
      <c r="AG333" s="502">
        <f t="shared" si="120"/>
        <v>1630</v>
      </c>
      <c r="AH333" s="470">
        <f t="shared" si="113"/>
        <v>15.644593029736747</v>
      </c>
      <c r="AI333" s="471">
        <f t="shared" si="114"/>
        <v>15.544679903866422</v>
      </c>
    </row>
    <row r="334" spans="1:35">
      <c r="A334" s="10">
        <v>18.7</v>
      </c>
      <c r="B334" s="11">
        <f t="shared" si="117"/>
        <v>1635</v>
      </c>
      <c r="C334" s="442">
        <f t="shared" si="101"/>
        <v>0.25362937500000005</v>
      </c>
      <c r="D334" s="442">
        <f t="shared" si="102"/>
        <v>0.2886940934990927</v>
      </c>
      <c r="E334" s="12">
        <v>9.7349999999999994</v>
      </c>
      <c r="F334" s="13">
        <f t="shared" si="103"/>
        <v>15.889562999786332</v>
      </c>
      <c r="G334" s="195"/>
      <c r="H334" s="10">
        <v>15.628</v>
      </c>
      <c r="I334" s="11">
        <f t="shared" si="118"/>
        <v>1635</v>
      </c>
      <c r="J334" s="12">
        <v>1</v>
      </c>
      <c r="K334" s="442">
        <f t="shared" si="104"/>
        <v>1.61022975</v>
      </c>
      <c r="L334" s="442">
        <f t="shared" si="105"/>
        <v>4.0039607557601462</v>
      </c>
      <c r="M334" s="442">
        <v>7.0639999999999994E-2</v>
      </c>
      <c r="N334" s="253">
        <f t="shared" si="106"/>
        <v>15.345160212213104</v>
      </c>
      <c r="O334" s="195"/>
      <c r="P334" s="221">
        <v>38.630000000000003</v>
      </c>
      <c r="Q334" s="222">
        <f t="shared" si="119"/>
        <v>1635</v>
      </c>
      <c r="R334" s="496">
        <f t="shared" si="107"/>
        <v>8.0891624999999995E-2</v>
      </c>
      <c r="S334" s="496">
        <f t="shared" si="108"/>
        <v>8.4253384238659246E-2</v>
      </c>
      <c r="T334" s="223">
        <v>36.837000000000003</v>
      </c>
      <c r="U334" s="224">
        <f t="shared" si="109"/>
        <v>35.526358084800513</v>
      </c>
      <c r="X334" s="450">
        <v>18.09</v>
      </c>
      <c r="Y334" s="456">
        <f t="shared" si="110"/>
        <v>0.25362937500000005</v>
      </c>
      <c r="Z334" s="456">
        <f t="shared" si="115"/>
        <v>0.2886940934990927</v>
      </c>
      <c r="AA334" s="454">
        <v>8.5</v>
      </c>
      <c r="AB334" s="447">
        <v>15.79</v>
      </c>
      <c r="AC334" s="449">
        <v>1</v>
      </c>
      <c r="AD334" s="457">
        <f t="shared" si="111"/>
        <v>1.61022975</v>
      </c>
      <c r="AE334" s="457">
        <f t="shared" si="112"/>
        <v>4.0039607557601462</v>
      </c>
      <c r="AF334" s="448">
        <f t="shared" si="116"/>
        <v>6.1647809689585151E-2</v>
      </c>
      <c r="AG334" s="502">
        <f t="shared" si="120"/>
        <v>1635</v>
      </c>
      <c r="AH334" s="470">
        <f t="shared" si="113"/>
        <v>15.636100205257712</v>
      </c>
      <c r="AI334" s="471">
        <f t="shared" si="114"/>
        <v>15.543164589324331</v>
      </c>
    </row>
    <row r="335" spans="1:35">
      <c r="A335" s="10">
        <v>18.7</v>
      </c>
      <c r="B335" s="11">
        <f t="shared" si="117"/>
        <v>1640</v>
      </c>
      <c r="C335" s="442">
        <f t="shared" si="101"/>
        <v>0.25440500000000005</v>
      </c>
      <c r="D335" s="442">
        <f t="shared" si="102"/>
        <v>0.28969402459101024</v>
      </c>
      <c r="E335" s="12">
        <v>9.7349999999999994</v>
      </c>
      <c r="F335" s="13">
        <f t="shared" si="103"/>
        <v>15.879828670606514</v>
      </c>
      <c r="G335" s="195"/>
      <c r="H335" s="10">
        <v>15.628</v>
      </c>
      <c r="I335" s="11">
        <f t="shared" si="118"/>
        <v>1640</v>
      </c>
      <c r="J335" s="12">
        <v>1</v>
      </c>
      <c r="K335" s="442">
        <f t="shared" si="104"/>
        <v>1.615154</v>
      </c>
      <c r="L335" s="442">
        <f t="shared" si="105"/>
        <v>4.0286622778327192</v>
      </c>
      <c r="M335" s="442">
        <v>7.0639999999999994E-2</v>
      </c>
      <c r="N335" s="253">
        <f t="shared" si="106"/>
        <v>15.343415296693896</v>
      </c>
      <c r="O335" s="195"/>
      <c r="P335" s="221">
        <v>38.630000000000003</v>
      </c>
      <c r="Q335" s="222">
        <f t="shared" si="119"/>
        <v>1640</v>
      </c>
      <c r="R335" s="496">
        <f t="shared" si="107"/>
        <v>8.1139000000000003E-2</v>
      </c>
      <c r="S335" s="496">
        <f t="shared" si="108"/>
        <v>8.4521634597433559E-2</v>
      </c>
      <c r="T335" s="223">
        <v>36.837000000000003</v>
      </c>
      <c r="U335" s="224">
        <f t="shared" si="109"/>
        <v>35.516476546334346</v>
      </c>
      <c r="X335" s="450">
        <v>18.09</v>
      </c>
      <c r="Y335" s="448">
        <f t="shared" si="110"/>
        <v>0.25440500000000005</v>
      </c>
      <c r="Z335" s="448">
        <f t="shared" si="115"/>
        <v>0.28969402459101024</v>
      </c>
      <c r="AA335" s="449">
        <v>8.5</v>
      </c>
      <c r="AB335" s="450">
        <v>15.79</v>
      </c>
      <c r="AC335" s="451">
        <v>1</v>
      </c>
      <c r="AD335" s="294">
        <f t="shared" si="111"/>
        <v>1.615154</v>
      </c>
      <c r="AE335" s="294">
        <f t="shared" si="112"/>
        <v>4.0286622778327192</v>
      </c>
      <c r="AF335" s="452">
        <f t="shared" si="116"/>
        <v>6.1647809689585151E-2</v>
      </c>
      <c r="AG335" s="502">
        <f t="shared" si="120"/>
        <v>1640</v>
      </c>
      <c r="AH335" s="470">
        <f t="shared" si="113"/>
        <v>15.627600790976413</v>
      </c>
      <c r="AI335" s="471">
        <f t="shared" si="114"/>
        <v>15.541641794592557</v>
      </c>
    </row>
    <row r="336" spans="1:35">
      <c r="A336" s="10">
        <v>18.7</v>
      </c>
      <c r="B336" s="11">
        <f t="shared" si="117"/>
        <v>1645</v>
      </c>
      <c r="C336" s="442">
        <f t="shared" si="101"/>
        <v>0.25518062500000005</v>
      </c>
      <c r="D336" s="442">
        <f t="shared" si="102"/>
        <v>0.29069473155533498</v>
      </c>
      <c r="E336" s="12">
        <v>9.7349999999999994</v>
      </c>
      <c r="F336" s="13">
        <f t="shared" si="103"/>
        <v>15.870086788308814</v>
      </c>
      <c r="G336" s="195"/>
      <c r="H336" s="10">
        <v>15.628</v>
      </c>
      <c r="I336" s="11">
        <f t="shared" si="118"/>
        <v>1645</v>
      </c>
      <c r="J336" s="12">
        <v>1</v>
      </c>
      <c r="K336" s="442">
        <f t="shared" si="104"/>
        <v>1.6200782499999999</v>
      </c>
      <c r="L336" s="442">
        <f t="shared" si="105"/>
        <v>4.0534857363517354</v>
      </c>
      <c r="M336" s="442">
        <v>7.0639999999999994E-2</v>
      </c>
      <c r="N336" s="253">
        <f t="shared" si="106"/>
        <v>15.341661767584114</v>
      </c>
      <c r="O336" s="195"/>
      <c r="P336" s="221">
        <v>38.630000000000003</v>
      </c>
      <c r="Q336" s="222">
        <f t="shared" si="119"/>
        <v>1645</v>
      </c>
      <c r="R336" s="496">
        <f t="shared" si="107"/>
        <v>8.1386374999999997E-2</v>
      </c>
      <c r="S336" s="496">
        <f t="shared" si="108"/>
        <v>8.4789951322848722E-2</v>
      </c>
      <c r="T336" s="223">
        <v>36.837000000000003</v>
      </c>
      <c r="U336" s="224">
        <f t="shared" si="109"/>
        <v>35.506592563120222</v>
      </c>
      <c r="X336" s="450">
        <v>18.09</v>
      </c>
      <c r="Y336" s="452">
        <f t="shared" si="110"/>
        <v>0.25518062500000005</v>
      </c>
      <c r="Z336" s="452">
        <f t="shared" si="115"/>
        <v>0.29069473155533498</v>
      </c>
      <c r="AA336" s="451">
        <v>8.5</v>
      </c>
      <c r="AB336" s="453">
        <v>15.79</v>
      </c>
      <c r="AC336" s="454">
        <v>1</v>
      </c>
      <c r="AD336" s="455">
        <f t="shared" si="111"/>
        <v>1.6200782499999999</v>
      </c>
      <c r="AE336" s="455">
        <f t="shared" si="112"/>
        <v>4.0534857363517354</v>
      </c>
      <c r="AF336" s="456">
        <f t="shared" si="116"/>
        <v>6.1647809689585151E-2</v>
      </c>
      <c r="AG336" s="502">
        <f t="shared" si="120"/>
        <v>1645</v>
      </c>
      <c r="AH336" s="470">
        <f t="shared" si="113"/>
        <v>15.619094781779653</v>
      </c>
      <c r="AI336" s="471">
        <f t="shared" si="114"/>
        <v>15.540111482745939</v>
      </c>
    </row>
    <row r="337" spans="1:35">
      <c r="A337" s="10">
        <v>18.7</v>
      </c>
      <c r="B337" s="11">
        <f t="shared" si="117"/>
        <v>1650</v>
      </c>
      <c r="C337" s="442">
        <f t="shared" si="101"/>
        <v>0.25595625000000005</v>
      </c>
      <c r="D337" s="442">
        <f t="shared" si="102"/>
        <v>0.29169621499408649</v>
      </c>
      <c r="E337" s="12">
        <v>9.7349999999999994</v>
      </c>
      <c r="F337" s="13">
        <f t="shared" si="103"/>
        <v>15.860337347032567</v>
      </c>
      <c r="G337" s="195"/>
      <c r="H337" s="10">
        <v>15.628</v>
      </c>
      <c r="I337" s="11">
        <f t="shared" si="118"/>
        <v>1650</v>
      </c>
      <c r="J337" s="12">
        <v>1</v>
      </c>
      <c r="K337" s="442">
        <f t="shared" si="104"/>
        <v>1.6250024999999999</v>
      </c>
      <c r="L337" s="442">
        <f t="shared" si="105"/>
        <v>4.0784317332435434</v>
      </c>
      <c r="M337" s="442">
        <v>7.0639999999999994E-2</v>
      </c>
      <c r="N337" s="253">
        <f t="shared" si="106"/>
        <v>15.339899582363676</v>
      </c>
      <c r="O337" s="195"/>
      <c r="P337" s="221">
        <v>38.630000000000003</v>
      </c>
      <c r="Q337" s="222">
        <f t="shared" si="119"/>
        <v>1650</v>
      </c>
      <c r="R337" s="496">
        <f t="shared" si="107"/>
        <v>8.1633749999999991E-2</v>
      </c>
      <c r="S337" s="496">
        <f t="shared" si="108"/>
        <v>8.5058334431324267E-2</v>
      </c>
      <c r="T337" s="223">
        <v>36.837000000000003</v>
      </c>
      <c r="U337" s="224">
        <f t="shared" si="109"/>
        <v>35.496706134553307</v>
      </c>
      <c r="X337" s="450">
        <v>18.09</v>
      </c>
      <c r="Y337" s="456">
        <f t="shared" si="110"/>
        <v>0.25595625000000005</v>
      </c>
      <c r="Z337" s="456">
        <f t="shared" si="115"/>
        <v>0.29169621499408649</v>
      </c>
      <c r="AA337" s="454">
        <v>8.5</v>
      </c>
      <c r="AB337" s="447">
        <v>15.79</v>
      </c>
      <c r="AC337" s="449">
        <v>1</v>
      </c>
      <c r="AD337" s="457">
        <f t="shared" si="111"/>
        <v>1.6250024999999999</v>
      </c>
      <c r="AE337" s="457">
        <f t="shared" si="112"/>
        <v>4.0784317332435434</v>
      </c>
      <c r="AF337" s="448">
        <f t="shared" si="116"/>
        <v>6.1647809689585151E-2</v>
      </c>
      <c r="AG337" s="502">
        <f t="shared" si="120"/>
        <v>1650</v>
      </c>
      <c r="AH337" s="470">
        <f t="shared" si="113"/>
        <v>15.610582172550265</v>
      </c>
      <c r="AI337" s="471">
        <f t="shared" si="114"/>
        <v>15.538573616677036</v>
      </c>
    </row>
    <row r="338" spans="1:35">
      <c r="A338" s="10">
        <v>18.7</v>
      </c>
      <c r="B338" s="11">
        <f t="shared" si="117"/>
        <v>1655</v>
      </c>
      <c r="C338" s="442">
        <f t="shared" si="101"/>
        <v>0.256731875</v>
      </c>
      <c r="D338" s="442">
        <f t="shared" si="102"/>
        <v>0.29269847550975125</v>
      </c>
      <c r="E338" s="12">
        <v>9.7349999999999994</v>
      </c>
      <c r="F338" s="13">
        <f t="shared" si="103"/>
        <v>15.850580340912572</v>
      </c>
      <c r="G338" s="195"/>
      <c r="H338" s="10">
        <v>15.628</v>
      </c>
      <c r="I338" s="11">
        <f t="shared" si="118"/>
        <v>1655</v>
      </c>
      <c r="J338" s="12">
        <v>1</v>
      </c>
      <c r="K338" s="442">
        <f t="shared" si="104"/>
        <v>1.6299267499999999</v>
      </c>
      <c r="L338" s="442">
        <f t="shared" si="105"/>
        <v>4.1035008734058369</v>
      </c>
      <c r="M338" s="442">
        <v>7.0639999999999994E-2</v>
      </c>
      <c r="N338" s="253">
        <f t="shared" si="106"/>
        <v>15.338128698302611</v>
      </c>
      <c r="O338" s="195"/>
      <c r="P338" s="221">
        <v>38.630000000000003</v>
      </c>
      <c r="Q338" s="222">
        <f t="shared" si="119"/>
        <v>1655</v>
      </c>
      <c r="R338" s="496">
        <f t="shared" si="107"/>
        <v>8.1881124999999999E-2</v>
      </c>
      <c r="S338" s="496">
        <f t="shared" si="108"/>
        <v>8.5326783939283946E-2</v>
      </c>
      <c r="T338" s="223">
        <v>36.837000000000003</v>
      </c>
      <c r="U338" s="224">
        <f t="shared" si="109"/>
        <v>35.486817260028602</v>
      </c>
      <c r="X338" s="450">
        <v>18.09</v>
      </c>
      <c r="Y338" s="448">
        <f t="shared" si="110"/>
        <v>0.256731875</v>
      </c>
      <c r="Z338" s="448">
        <f t="shared" si="115"/>
        <v>0.29269847550975125</v>
      </c>
      <c r="AA338" s="449">
        <v>8.5</v>
      </c>
      <c r="AB338" s="450">
        <v>15.79</v>
      </c>
      <c r="AC338" s="451">
        <v>1</v>
      </c>
      <c r="AD338" s="294">
        <f t="shared" si="111"/>
        <v>1.6299267499999999</v>
      </c>
      <c r="AE338" s="294">
        <f t="shared" si="112"/>
        <v>4.1035008734058369</v>
      </c>
      <c r="AF338" s="452">
        <f t="shared" si="116"/>
        <v>6.1647809689585151E-2</v>
      </c>
      <c r="AG338" s="502">
        <f t="shared" si="120"/>
        <v>1655</v>
      </c>
      <c r="AH338" s="470">
        <f t="shared" si="113"/>
        <v>15.602062958167114</v>
      </c>
      <c r="AI338" s="471">
        <f t="shared" si="114"/>
        <v>15.537028159095229</v>
      </c>
    </row>
    <row r="339" spans="1:35">
      <c r="A339" s="10">
        <v>18.7</v>
      </c>
      <c r="B339" s="11">
        <f t="shared" si="117"/>
        <v>1660</v>
      </c>
      <c r="C339" s="442">
        <f t="shared" si="101"/>
        <v>0.2575075</v>
      </c>
      <c r="D339" s="442">
        <f t="shared" si="102"/>
        <v>0.29370151370528341</v>
      </c>
      <c r="E339" s="12">
        <v>9.7349999999999994</v>
      </c>
      <c r="F339" s="13">
        <f t="shared" si="103"/>
        <v>15.840815764079066</v>
      </c>
      <c r="G339" s="195"/>
      <c r="H339" s="10">
        <v>15.628</v>
      </c>
      <c r="I339" s="11">
        <f t="shared" si="118"/>
        <v>1660</v>
      </c>
      <c r="J339" s="12">
        <v>1</v>
      </c>
      <c r="K339" s="442">
        <f t="shared" si="104"/>
        <v>1.6348509999999998</v>
      </c>
      <c r="L339" s="442">
        <f t="shared" si="105"/>
        <v>4.1286937647223239</v>
      </c>
      <c r="M339" s="442">
        <v>7.0639999999999994E-2</v>
      </c>
      <c r="N339" s="253">
        <f t="shared" si="106"/>
        <v>15.336349072460015</v>
      </c>
      <c r="O339" s="195"/>
      <c r="P339" s="221">
        <v>38.630000000000003</v>
      </c>
      <c r="Q339" s="222">
        <f t="shared" si="119"/>
        <v>1660</v>
      </c>
      <c r="R339" s="496">
        <f t="shared" si="107"/>
        <v>8.2128499999999993E-2</v>
      </c>
      <c r="S339" s="496">
        <f t="shared" si="108"/>
        <v>8.5595299863154839E-2</v>
      </c>
      <c r="T339" s="223">
        <v>36.837000000000003</v>
      </c>
      <c r="U339" s="224">
        <f t="shared" si="109"/>
        <v>35.476925938940965</v>
      </c>
      <c r="X339" s="450">
        <v>18.09</v>
      </c>
      <c r="Y339" s="452">
        <f t="shared" si="110"/>
        <v>0.2575075</v>
      </c>
      <c r="Z339" s="452">
        <f t="shared" si="115"/>
        <v>0.29370151370528341</v>
      </c>
      <c r="AA339" s="451">
        <v>8.5</v>
      </c>
      <c r="AB339" s="453">
        <v>15.79</v>
      </c>
      <c r="AC339" s="454">
        <v>1</v>
      </c>
      <c r="AD339" s="455">
        <f t="shared" si="111"/>
        <v>1.6348509999999998</v>
      </c>
      <c r="AE339" s="455">
        <f t="shared" si="112"/>
        <v>4.1286937647223239</v>
      </c>
      <c r="AF339" s="456">
        <f t="shared" si="116"/>
        <v>6.1647809689585151E-2</v>
      </c>
      <c r="AG339" s="502">
        <f t="shared" si="120"/>
        <v>1660</v>
      </c>
      <c r="AH339" s="470">
        <f t="shared" si="113"/>
        <v>15.593537133505091</v>
      </c>
      <c r="AI339" s="471">
        <f t="shared" si="114"/>
        <v>15.53547507252582</v>
      </c>
    </row>
    <row r="340" spans="1:35">
      <c r="A340" s="10">
        <v>18.7</v>
      </c>
      <c r="B340" s="11">
        <f t="shared" si="117"/>
        <v>1665</v>
      </c>
      <c r="C340" s="442">
        <f t="shared" si="101"/>
        <v>0.258283125</v>
      </c>
      <c r="D340" s="442">
        <f t="shared" si="102"/>
        <v>0.29470533018410516</v>
      </c>
      <c r="E340" s="12">
        <v>9.7349999999999994</v>
      </c>
      <c r="F340" s="13">
        <f t="shared" si="103"/>
        <v>15.831043610657735</v>
      </c>
      <c r="G340" s="195"/>
      <c r="H340" s="10">
        <v>15.628</v>
      </c>
      <c r="I340" s="11">
        <f t="shared" si="118"/>
        <v>1665</v>
      </c>
      <c r="J340" s="12">
        <v>1</v>
      </c>
      <c r="K340" s="442">
        <f t="shared" si="104"/>
        <v>1.63977525</v>
      </c>
      <c r="L340" s="442">
        <f t="shared" si="105"/>
        <v>4.1540110180774636</v>
      </c>
      <c r="M340" s="442">
        <v>7.0639999999999994E-2</v>
      </c>
      <c r="N340" s="253">
        <f t="shared" si="106"/>
        <v>15.334560661683009</v>
      </c>
      <c r="O340" s="195"/>
      <c r="P340" s="221">
        <v>38.630000000000003</v>
      </c>
      <c r="Q340" s="222">
        <f t="shared" si="119"/>
        <v>1665</v>
      </c>
      <c r="R340" s="496">
        <f t="shared" si="107"/>
        <v>8.2375874999999987E-2</v>
      </c>
      <c r="S340" s="496">
        <f t="shared" si="108"/>
        <v>8.5863882219369136E-2</v>
      </c>
      <c r="T340" s="223">
        <v>36.837000000000003</v>
      </c>
      <c r="U340" s="224">
        <f t="shared" si="109"/>
        <v>35.467032170685101</v>
      </c>
      <c r="X340" s="450">
        <v>18.09</v>
      </c>
      <c r="Y340" s="456">
        <f t="shared" si="110"/>
        <v>0.258283125</v>
      </c>
      <c r="Z340" s="456">
        <f t="shared" si="115"/>
        <v>0.29470533018410516</v>
      </c>
      <c r="AA340" s="454">
        <v>8.5</v>
      </c>
      <c r="AB340" s="447">
        <v>15.79</v>
      </c>
      <c r="AC340" s="449">
        <v>1</v>
      </c>
      <c r="AD340" s="457">
        <f t="shared" si="111"/>
        <v>1.63977525</v>
      </c>
      <c r="AE340" s="457">
        <f t="shared" si="112"/>
        <v>4.1540110180774636</v>
      </c>
      <c r="AF340" s="448">
        <f t="shared" si="116"/>
        <v>6.1647809689585151E-2</v>
      </c>
      <c r="AG340" s="502">
        <f t="shared" si="120"/>
        <v>1665</v>
      </c>
      <c r="AH340" s="470">
        <f t="shared" si="113"/>
        <v>15.585004693435106</v>
      </c>
      <c r="AI340" s="471">
        <f t="shared" si="114"/>
        <v>15.533914319309119</v>
      </c>
    </row>
    <row r="341" spans="1:35">
      <c r="A341" s="10">
        <v>18.7</v>
      </c>
      <c r="B341" s="11">
        <f t="shared" si="117"/>
        <v>1670</v>
      </c>
      <c r="C341" s="442">
        <f t="shared" si="101"/>
        <v>0.25905875</v>
      </c>
      <c r="D341" s="442">
        <f t="shared" si="102"/>
        <v>0.29570992555010633</v>
      </c>
      <c r="E341" s="12">
        <v>9.7349999999999994</v>
      </c>
      <c r="F341" s="13">
        <f t="shared" si="103"/>
        <v>15.821263874769715</v>
      </c>
      <c r="G341" s="195"/>
      <c r="H341" s="10">
        <v>15.628</v>
      </c>
      <c r="I341" s="11">
        <f t="shared" si="118"/>
        <v>1670</v>
      </c>
      <c r="J341" s="12">
        <v>1</v>
      </c>
      <c r="K341" s="442">
        <f t="shared" si="104"/>
        <v>1.6446995</v>
      </c>
      <c r="L341" s="442">
        <f t="shared" si="105"/>
        <v>4.1794532473712831</v>
      </c>
      <c r="M341" s="442">
        <v>7.0639999999999994E-2</v>
      </c>
      <c r="N341" s="253">
        <f t="shared" si="106"/>
        <v>15.332763422605693</v>
      </c>
      <c r="O341" s="195"/>
      <c r="P341" s="221">
        <v>38.630000000000003</v>
      </c>
      <c r="Q341" s="222">
        <f t="shared" si="119"/>
        <v>1670</v>
      </c>
      <c r="R341" s="496">
        <f t="shared" si="107"/>
        <v>8.2623249999999995E-2</v>
      </c>
      <c r="S341" s="496">
        <f t="shared" si="108"/>
        <v>8.6132531024362136E-2</v>
      </c>
      <c r="T341" s="223">
        <v>36.837000000000003</v>
      </c>
      <c r="U341" s="224">
        <f t="shared" si="109"/>
        <v>35.457135954655577</v>
      </c>
      <c r="X341" s="450">
        <v>18.09</v>
      </c>
      <c r="Y341" s="448">
        <f t="shared" si="110"/>
        <v>0.25905875</v>
      </c>
      <c r="Z341" s="448">
        <f t="shared" si="115"/>
        <v>0.29570992555010633</v>
      </c>
      <c r="AA341" s="449">
        <v>8.5</v>
      </c>
      <c r="AB341" s="450">
        <v>15.79</v>
      </c>
      <c r="AC341" s="451">
        <v>1</v>
      </c>
      <c r="AD341" s="294">
        <f t="shared" si="111"/>
        <v>1.6446995</v>
      </c>
      <c r="AE341" s="294">
        <f t="shared" si="112"/>
        <v>4.1794532473712831</v>
      </c>
      <c r="AF341" s="452">
        <f t="shared" si="116"/>
        <v>6.1647809689585151E-2</v>
      </c>
      <c r="AG341" s="502">
        <f t="shared" si="120"/>
        <v>1670</v>
      </c>
      <c r="AH341" s="470">
        <f t="shared" si="113"/>
        <v>15.576465632824096</v>
      </c>
      <c r="AI341" s="471">
        <f t="shared" si="114"/>
        <v>15.532345861599536</v>
      </c>
    </row>
    <row r="342" spans="1:35">
      <c r="A342" s="10">
        <v>18.7</v>
      </c>
      <c r="B342" s="11">
        <f t="shared" si="117"/>
        <v>1675</v>
      </c>
      <c r="C342" s="442">
        <f t="shared" si="101"/>
        <v>0.25983437500000006</v>
      </c>
      <c r="D342" s="442">
        <f t="shared" si="102"/>
        <v>0.29671530040764593</v>
      </c>
      <c r="E342" s="12">
        <v>9.7349999999999994</v>
      </c>
      <c r="F342" s="13">
        <f t="shared" si="103"/>
        <v>15.811476550531566</v>
      </c>
      <c r="G342" s="195"/>
      <c r="H342" s="10">
        <v>15.628</v>
      </c>
      <c r="I342" s="11">
        <f t="shared" si="118"/>
        <v>1675</v>
      </c>
      <c r="J342" s="12">
        <v>1</v>
      </c>
      <c r="K342" s="442">
        <f t="shared" si="104"/>
        <v>1.6496237499999999</v>
      </c>
      <c r="L342" s="442">
        <f t="shared" si="105"/>
        <v>4.2050210695342614</v>
      </c>
      <c r="M342" s="442">
        <v>7.0639999999999994E-2</v>
      </c>
      <c r="N342" s="253">
        <f t="shared" si="106"/>
        <v>15.330957311648099</v>
      </c>
      <c r="O342" s="195"/>
      <c r="P342" s="221">
        <v>38.630000000000003</v>
      </c>
      <c r="Q342" s="222">
        <f t="shared" si="119"/>
        <v>1675</v>
      </c>
      <c r="R342" s="496">
        <f t="shared" si="107"/>
        <v>8.2870624999999989E-2</v>
      </c>
      <c r="S342" s="496">
        <f t="shared" si="108"/>
        <v>8.6401246294574019E-2</v>
      </c>
      <c r="T342" s="223">
        <v>36.837000000000003</v>
      </c>
      <c r="U342" s="224">
        <f t="shared" si="109"/>
        <v>35.447237290246775</v>
      </c>
      <c r="X342" s="450">
        <v>18.09</v>
      </c>
      <c r="Y342" s="452">
        <f t="shared" si="110"/>
        <v>0.25983437500000006</v>
      </c>
      <c r="Z342" s="452">
        <f t="shared" si="115"/>
        <v>0.29671530040764593</v>
      </c>
      <c r="AA342" s="451">
        <v>8.5</v>
      </c>
      <c r="AB342" s="453">
        <v>15.79</v>
      </c>
      <c r="AC342" s="454">
        <v>1</v>
      </c>
      <c r="AD342" s="455">
        <f t="shared" si="111"/>
        <v>1.6496237499999999</v>
      </c>
      <c r="AE342" s="455">
        <f t="shared" si="112"/>
        <v>4.2050210695342614</v>
      </c>
      <c r="AF342" s="456">
        <f t="shared" si="116"/>
        <v>6.1647809689585151E-2</v>
      </c>
      <c r="AG342" s="502">
        <f t="shared" si="120"/>
        <v>1675</v>
      </c>
      <c r="AH342" s="470">
        <f t="shared" si="113"/>
        <v>15.56791994653501</v>
      </c>
      <c r="AI342" s="471">
        <f t="shared" si="114"/>
        <v>15.530769661364655</v>
      </c>
    </row>
    <row r="343" spans="1:35">
      <c r="A343" s="10">
        <v>18.7</v>
      </c>
      <c r="B343" s="11">
        <f t="shared" si="117"/>
        <v>1680</v>
      </c>
      <c r="C343" s="442">
        <f t="shared" si="101"/>
        <v>0.26061000000000006</v>
      </c>
      <c r="D343" s="442">
        <f t="shared" si="102"/>
        <v>0.29772145536155126</v>
      </c>
      <c r="E343" s="12">
        <v>9.7349999999999994</v>
      </c>
      <c r="F343" s="13">
        <f t="shared" si="103"/>
        <v>15.801681632055299</v>
      </c>
      <c r="G343" s="195"/>
      <c r="H343" s="10">
        <v>15.628</v>
      </c>
      <c r="I343" s="11">
        <f t="shared" si="118"/>
        <v>1680</v>
      </c>
      <c r="J343" s="12">
        <v>1</v>
      </c>
      <c r="K343" s="442">
        <f t="shared" si="104"/>
        <v>1.6545479999999999</v>
      </c>
      <c r="L343" s="442">
        <f t="shared" si="105"/>
        <v>4.2307151045422904</v>
      </c>
      <c r="M343" s="442">
        <v>7.0639999999999994E-2</v>
      </c>
      <c r="N343" s="253">
        <f t="shared" si="106"/>
        <v>15.329142285015132</v>
      </c>
      <c r="O343" s="195"/>
      <c r="P343" s="221">
        <v>38.630000000000003</v>
      </c>
      <c r="Q343" s="222">
        <f t="shared" si="119"/>
        <v>1680</v>
      </c>
      <c r="R343" s="496">
        <f t="shared" si="107"/>
        <v>8.3117999999999984E-2</v>
      </c>
      <c r="S343" s="496">
        <f t="shared" si="108"/>
        <v>8.66700280464483E-2</v>
      </c>
      <c r="T343" s="223">
        <v>36.837000000000003</v>
      </c>
      <c r="U343" s="224">
        <f t="shared" si="109"/>
        <v>35.437336176852988</v>
      </c>
      <c r="X343" s="450">
        <v>18.09</v>
      </c>
      <c r="Y343" s="456">
        <f t="shared" si="110"/>
        <v>0.26061000000000006</v>
      </c>
      <c r="Z343" s="456">
        <f t="shared" si="115"/>
        <v>0.29772145536155126</v>
      </c>
      <c r="AA343" s="454">
        <v>8.5</v>
      </c>
      <c r="AB343" s="447">
        <v>15.79</v>
      </c>
      <c r="AC343" s="449">
        <v>1</v>
      </c>
      <c r="AD343" s="457">
        <f t="shared" si="111"/>
        <v>1.6545479999999999</v>
      </c>
      <c r="AE343" s="457">
        <f t="shared" si="112"/>
        <v>4.2307151045422904</v>
      </c>
      <c r="AF343" s="448">
        <f t="shared" si="116"/>
        <v>6.1647809689585151E-2</v>
      </c>
      <c r="AG343" s="502">
        <f t="shared" si="120"/>
        <v>1680</v>
      </c>
      <c r="AH343" s="470">
        <f t="shared" si="113"/>
        <v>15.559367629426815</v>
      </c>
      <c r="AI343" s="471">
        <f t="shared" si="114"/>
        <v>15.529185680384323</v>
      </c>
    </row>
    <row r="344" spans="1:35">
      <c r="A344" s="10">
        <v>18.7</v>
      </c>
      <c r="B344" s="11">
        <f t="shared" si="117"/>
        <v>1685</v>
      </c>
      <c r="C344" s="442">
        <f t="shared" si="101"/>
        <v>0.26138562500000007</v>
      </c>
      <c r="D344" s="442">
        <f t="shared" si="102"/>
        <v>0.29872839101711945</v>
      </c>
      <c r="E344" s="12">
        <v>9.7349999999999994</v>
      </c>
      <c r="F344" s="13">
        <f t="shared" si="103"/>
        <v>15.791879113448342</v>
      </c>
      <c r="G344" s="195"/>
      <c r="H344" s="10">
        <v>15.628</v>
      </c>
      <c r="I344" s="11">
        <f t="shared" si="118"/>
        <v>1685</v>
      </c>
      <c r="J344" s="12">
        <v>1</v>
      </c>
      <c r="K344" s="442">
        <f t="shared" si="104"/>
        <v>1.6594722499999999</v>
      </c>
      <c r="L344" s="442">
        <f t="shared" si="105"/>
        <v>4.2565359754317074</v>
      </c>
      <c r="M344" s="442">
        <v>7.0639999999999994E-2</v>
      </c>
      <c r="N344" s="253">
        <f t="shared" si="106"/>
        <v>15.327318298695504</v>
      </c>
      <c r="O344" s="195"/>
      <c r="P344" s="221">
        <v>38.630000000000003</v>
      </c>
      <c r="Q344" s="222">
        <f t="shared" si="119"/>
        <v>1685</v>
      </c>
      <c r="R344" s="496">
        <f t="shared" si="107"/>
        <v>8.3365374999999992E-2</v>
      </c>
      <c r="S344" s="496">
        <f t="shared" si="108"/>
        <v>8.6938876296433376E-2</v>
      </c>
      <c r="T344" s="223">
        <v>36.837000000000003</v>
      </c>
      <c r="U344" s="224">
        <f t="shared" si="109"/>
        <v>35.427432613868284</v>
      </c>
      <c r="X344" s="450">
        <v>18.09</v>
      </c>
      <c r="Y344" s="448">
        <f t="shared" si="110"/>
        <v>0.26138562500000007</v>
      </c>
      <c r="Z344" s="448">
        <f t="shared" si="115"/>
        <v>0.29872839101711945</v>
      </c>
      <c r="AA344" s="449">
        <v>8.5</v>
      </c>
      <c r="AB344" s="450">
        <v>15.79</v>
      </c>
      <c r="AC344" s="451">
        <v>1</v>
      </c>
      <c r="AD344" s="294">
        <f t="shared" si="111"/>
        <v>1.6594722499999999</v>
      </c>
      <c r="AE344" s="294">
        <f t="shared" si="112"/>
        <v>4.2565359754317074</v>
      </c>
      <c r="AF344" s="452">
        <f t="shared" si="116"/>
        <v>6.1647809689585151E-2</v>
      </c>
      <c r="AG344" s="502">
        <f t="shared" si="120"/>
        <v>1685</v>
      </c>
      <c r="AH344" s="470">
        <f t="shared" si="113"/>
        <v>15.550808676354485</v>
      </c>
      <c r="AI344" s="471">
        <f t="shared" si="114"/>
        <v>15.527593880249713</v>
      </c>
    </row>
    <row r="345" spans="1:35">
      <c r="A345" s="10">
        <v>18.7</v>
      </c>
      <c r="B345" s="11">
        <f t="shared" si="117"/>
        <v>1690</v>
      </c>
      <c r="C345" s="442">
        <f t="shared" si="101"/>
        <v>0.26216125000000007</v>
      </c>
      <c r="D345" s="442">
        <f t="shared" si="102"/>
        <v>0.29973610798011707</v>
      </c>
      <c r="E345" s="12">
        <v>9.7349999999999994</v>
      </c>
      <c r="F345" s="13">
        <f t="shared" si="103"/>
        <v>15.78206898881356</v>
      </c>
      <c r="G345" s="195"/>
      <c r="H345" s="10">
        <v>15.628</v>
      </c>
      <c r="I345" s="11">
        <f t="shared" si="118"/>
        <v>1690</v>
      </c>
      <c r="J345" s="12">
        <v>1</v>
      </c>
      <c r="K345" s="442">
        <f t="shared" si="104"/>
        <v>1.6643964999999998</v>
      </c>
      <c r="L345" s="442">
        <f t="shared" si="105"/>
        <v>4.2824843083144009</v>
      </c>
      <c r="M345" s="442">
        <v>7.0639999999999994E-2</v>
      </c>
      <c r="N345" s="253">
        <f t="shared" si="106"/>
        <v>15.325485308460671</v>
      </c>
      <c r="O345" s="195"/>
      <c r="P345" s="221">
        <v>38.630000000000003</v>
      </c>
      <c r="Q345" s="222">
        <f t="shared" si="119"/>
        <v>1690</v>
      </c>
      <c r="R345" s="496">
        <f t="shared" si="107"/>
        <v>8.3612749999999986E-2</v>
      </c>
      <c r="S345" s="496">
        <f t="shared" si="108"/>
        <v>8.7207791060980755E-2</v>
      </c>
      <c r="T345" s="223">
        <v>36.837000000000003</v>
      </c>
      <c r="U345" s="224">
        <f t="shared" si="109"/>
        <v>35.417526600686656</v>
      </c>
      <c r="X345" s="450">
        <v>18.09</v>
      </c>
      <c r="Y345" s="452">
        <f t="shared" si="110"/>
        <v>0.26216125000000007</v>
      </c>
      <c r="Z345" s="452">
        <f t="shared" si="115"/>
        <v>0.29973610798011707</v>
      </c>
      <c r="AA345" s="451">
        <v>8.5</v>
      </c>
      <c r="AB345" s="453">
        <v>15.79</v>
      </c>
      <c r="AC345" s="454">
        <v>1</v>
      </c>
      <c r="AD345" s="455">
        <f t="shared" si="111"/>
        <v>1.6643964999999998</v>
      </c>
      <c r="AE345" s="455">
        <f t="shared" si="112"/>
        <v>4.2824843083144009</v>
      </c>
      <c r="AF345" s="456">
        <f t="shared" si="116"/>
        <v>6.1647809689585151E-2</v>
      </c>
      <c r="AG345" s="502">
        <f t="shared" si="120"/>
        <v>1690</v>
      </c>
      <c r="AH345" s="470">
        <f t="shared" si="113"/>
        <v>15.542243082169005</v>
      </c>
      <c r="AI345" s="471">
        <f t="shared" si="114"/>
        <v>15.525994222362398</v>
      </c>
    </row>
    <row r="346" spans="1:35">
      <c r="A346" s="10">
        <v>18.7</v>
      </c>
      <c r="B346" s="11">
        <f t="shared" si="117"/>
        <v>1695</v>
      </c>
      <c r="C346" s="442">
        <f t="shared" si="101"/>
        <v>0.26293687500000007</v>
      </c>
      <c r="D346" s="442">
        <f t="shared" si="102"/>
        <v>0.30074460685678073</v>
      </c>
      <c r="E346" s="12">
        <v>9.7349999999999994</v>
      </c>
      <c r="F346" s="13">
        <f t="shared" si="103"/>
        <v>15.772251252249239</v>
      </c>
      <c r="G346" s="195"/>
      <c r="H346" s="10">
        <v>15.628</v>
      </c>
      <c r="I346" s="11">
        <f t="shared" si="118"/>
        <v>1695</v>
      </c>
      <c r="J346" s="12">
        <v>1</v>
      </c>
      <c r="K346" s="442">
        <f t="shared" si="104"/>
        <v>1.66932075</v>
      </c>
      <c r="L346" s="442">
        <f t="shared" si="105"/>
        <v>4.308560732392996</v>
      </c>
      <c r="M346" s="442">
        <v>7.0639999999999994E-2</v>
      </c>
      <c r="N346" s="253">
        <f t="shared" si="106"/>
        <v>15.323643269863759</v>
      </c>
      <c r="O346" s="195"/>
      <c r="P346" s="221">
        <v>38.630000000000003</v>
      </c>
      <c r="Q346" s="222">
        <f t="shared" si="119"/>
        <v>1695</v>
      </c>
      <c r="R346" s="496">
        <f t="shared" si="107"/>
        <v>8.3860124999999994E-2</v>
      </c>
      <c r="S346" s="496">
        <f t="shared" si="108"/>
        <v>8.7476772356546828E-2</v>
      </c>
      <c r="T346" s="223">
        <v>36.837000000000003</v>
      </c>
      <c r="U346" s="224">
        <f t="shared" si="109"/>
        <v>35.407618136701885</v>
      </c>
      <c r="X346" s="450">
        <v>18.09</v>
      </c>
      <c r="Y346" s="456">
        <f t="shared" si="110"/>
        <v>0.26293687500000007</v>
      </c>
      <c r="Z346" s="456">
        <f t="shared" si="115"/>
        <v>0.30074460685678073</v>
      </c>
      <c r="AA346" s="454">
        <v>8.5</v>
      </c>
      <c r="AB346" s="447">
        <v>15.79</v>
      </c>
      <c r="AC346" s="449">
        <v>1</v>
      </c>
      <c r="AD346" s="457">
        <f t="shared" si="111"/>
        <v>1.66932075</v>
      </c>
      <c r="AE346" s="457">
        <f t="shared" si="112"/>
        <v>4.308560732392996</v>
      </c>
      <c r="AF346" s="448">
        <f t="shared" si="116"/>
        <v>6.1647809689585151E-2</v>
      </c>
      <c r="AG346" s="502">
        <f t="shared" si="120"/>
        <v>1695</v>
      </c>
      <c r="AH346" s="470">
        <f t="shared" si="113"/>
        <v>15.533670841717363</v>
      </c>
      <c r="AI346" s="471">
        <f t="shared" si="114"/>
        <v>15.524386667933417</v>
      </c>
    </row>
    <row r="347" spans="1:35">
      <c r="A347" s="10">
        <v>18.7</v>
      </c>
      <c r="B347" s="11">
        <f t="shared" si="117"/>
        <v>1700</v>
      </c>
      <c r="C347" s="442">
        <f t="shared" si="101"/>
        <v>0.26371250000000002</v>
      </c>
      <c r="D347" s="442">
        <f t="shared" si="102"/>
        <v>0.30175388825381755</v>
      </c>
      <c r="E347" s="12">
        <v>9.7349999999999994</v>
      </c>
      <c r="F347" s="13">
        <f t="shared" si="103"/>
        <v>15.762425897849086</v>
      </c>
      <c r="G347" s="195"/>
      <c r="H347" s="10">
        <v>15.628</v>
      </c>
      <c r="I347" s="11">
        <f t="shared" si="118"/>
        <v>1700</v>
      </c>
      <c r="J347" s="12">
        <v>1</v>
      </c>
      <c r="K347" s="442">
        <f t="shared" si="104"/>
        <v>1.674245</v>
      </c>
      <c r="L347" s="442">
        <f t="shared" si="105"/>
        <v>4.3347658799761088</v>
      </c>
      <c r="M347" s="442">
        <v>7.0639999999999994E-2</v>
      </c>
      <c r="N347" s="253">
        <f t="shared" si="106"/>
        <v>15.321792138238488</v>
      </c>
      <c r="O347" s="195"/>
      <c r="P347" s="221">
        <v>38.630000000000003</v>
      </c>
      <c r="Q347" s="222">
        <f t="shared" si="119"/>
        <v>1700</v>
      </c>
      <c r="R347" s="496">
        <f t="shared" si="107"/>
        <v>8.4107499999999988E-2</v>
      </c>
      <c r="S347" s="496">
        <f t="shared" si="108"/>
        <v>8.774582019959154E-2</v>
      </c>
      <c r="T347" s="223">
        <v>36.837000000000003</v>
      </c>
      <c r="U347" s="224">
        <f t="shared" si="109"/>
        <v>35.397707221307648</v>
      </c>
      <c r="X347" s="450">
        <v>18.09</v>
      </c>
      <c r="Y347" s="448">
        <f t="shared" si="110"/>
        <v>0.26371250000000002</v>
      </c>
      <c r="Z347" s="448">
        <f t="shared" si="115"/>
        <v>0.30175388825381755</v>
      </c>
      <c r="AA347" s="449">
        <v>8.5</v>
      </c>
      <c r="AB347" s="450">
        <v>15.79</v>
      </c>
      <c r="AC347" s="451">
        <v>1</v>
      </c>
      <c r="AD347" s="294">
        <f t="shared" si="111"/>
        <v>1.674245</v>
      </c>
      <c r="AE347" s="294">
        <f t="shared" si="112"/>
        <v>4.3347658799761088</v>
      </c>
      <c r="AF347" s="452">
        <f t="shared" si="116"/>
        <v>6.1647809689585151E-2</v>
      </c>
      <c r="AG347" s="502">
        <f t="shared" si="120"/>
        <v>1700</v>
      </c>
      <c r="AH347" s="470">
        <f t="shared" si="113"/>
        <v>15.525091949842551</v>
      </c>
      <c r="AI347" s="471">
        <f t="shared" si="114"/>
        <v>15.522771177982325</v>
      </c>
    </row>
    <row r="348" spans="1:35">
      <c r="A348" s="10">
        <v>18.7</v>
      </c>
      <c r="B348" s="11">
        <f t="shared" si="117"/>
        <v>1705</v>
      </c>
      <c r="C348" s="442">
        <f t="shared" si="101"/>
        <v>0.26448812500000002</v>
      </c>
      <c r="D348" s="442">
        <f t="shared" si="102"/>
        <v>0.30276395277840562</v>
      </c>
      <c r="E348" s="12">
        <v>9.7349999999999994</v>
      </c>
      <c r="F348" s="13">
        <f t="shared" si="103"/>
        <v>15.75259291970222</v>
      </c>
      <c r="G348" s="195"/>
      <c r="H348" s="10">
        <v>15.628</v>
      </c>
      <c r="I348" s="11">
        <f t="shared" si="118"/>
        <v>1705</v>
      </c>
      <c r="J348" s="12">
        <v>1</v>
      </c>
      <c r="K348" s="442">
        <f t="shared" si="104"/>
        <v>1.6791692499999999</v>
      </c>
      <c r="L348" s="442">
        <f t="shared" si="105"/>
        <v>4.3611003864936801</v>
      </c>
      <c r="M348" s="442">
        <v>7.0639999999999994E-2</v>
      </c>
      <c r="N348" s="253">
        <f t="shared" si="106"/>
        <v>15.319931868698086</v>
      </c>
      <c r="O348" s="195"/>
      <c r="P348" s="221">
        <v>38.630000000000003</v>
      </c>
      <c r="Q348" s="222">
        <f t="shared" si="119"/>
        <v>1705</v>
      </c>
      <c r="R348" s="496">
        <f t="shared" si="107"/>
        <v>8.4354874999999982E-2</v>
      </c>
      <c r="S348" s="496">
        <f t="shared" si="108"/>
        <v>8.8014934606579276E-2</v>
      </c>
      <c r="T348" s="223">
        <v>36.837000000000003</v>
      </c>
      <c r="U348" s="224">
        <f t="shared" si="109"/>
        <v>35.387793853897442</v>
      </c>
      <c r="X348" s="450">
        <v>18.09</v>
      </c>
      <c r="Y348" s="452">
        <f t="shared" si="110"/>
        <v>0.26448812500000002</v>
      </c>
      <c r="Z348" s="452">
        <f t="shared" si="115"/>
        <v>0.30276395277840562</v>
      </c>
      <c r="AA348" s="451">
        <v>8.5</v>
      </c>
      <c r="AB348" s="453">
        <v>15.79</v>
      </c>
      <c r="AC348" s="454">
        <v>1</v>
      </c>
      <c r="AD348" s="455">
        <f t="shared" si="111"/>
        <v>1.6791692499999999</v>
      </c>
      <c r="AE348" s="455">
        <f t="shared" si="112"/>
        <v>4.3611003864936801</v>
      </c>
      <c r="AF348" s="456">
        <f t="shared" si="116"/>
        <v>6.1647809689585151E-2</v>
      </c>
      <c r="AG348" s="502">
        <f t="shared" si="120"/>
        <v>1705</v>
      </c>
      <c r="AH348" s="470">
        <f t="shared" si="113"/>
        <v>15.516506401383552</v>
      </c>
      <c r="AI348" s="471">
        <f t="shared" si="114"/>
        <v>15.52114771333626</v>
      </c>
    </row>
    <row r="349" spans="1:35">
      <c r="A349" s="10">
        <v>18.7</v>
      </c>
      <c r="B349" s="11">
        <f t="shared" si="117"/>
        <v>1710</v>
      </c>
      <c r="C349" s="442">
        <f t="shared" si="101"/>
        <v>0.26526375000000002</v>
      </c>
      <c r="D349" s="442">
        <f t="shared" si="102"/>
        <v>0.30377480103819332</v>
      </c>
      <c r="E349" s="12">
        <v>9.7349999999999994</v>
      </c>
      <c r="F349" s="13">
        <f t="shared" si="103"/>
        <v>15.742752311893188</v>
      </c>
      <c r="G349" s="195"/>
      <c r="H349" s="10">
        <v>15.628</v>
      </c>
      <c r="I349" s="11">
        <f t="shared" si="118"/>
        <v>1710</v>
      </c>
      <c r="J349" s="12">
        <v>1</v>
      </c>
      <c r="K349" s="442">
        <f t="shared" si="104"/>
        <v>1.6840935000000001</v>
      </c>
      <c r="L349" s="442">
        <f t="shared" si="105"/>
        <v>4.387564890512385</v>
      </c>
      <c r="M349" s="442">
        <v>7.0639999999999994E-2</v>
      </c>
      <c r="N349" s="253">
        <f t="shared" si="106"/>
        <v>15.318062416134206</v>
      </c>
      <c r="O349" s="195"/>
      <c r="P349" s="221">
        <v>38.630000000000003</v>
      </c>
      <c r="Q349" s="222">
        <f t="shared" si="119"/>
        <v>1710</v>
      </c>
      <c r="R349" s="496">
        <f t="shared" si="107"/>
        <v>8.4602250000000004E-2</v>
      </c>
      <c r="S349" s="496">
        <f t="shared" si="108"/>
        <v>8.8284115593978196E-2</v>
      </c>
      <c r="T349" s="223">
        <v>36.837000000000003</v>
      </c>
      <c r="U349" s="224">
        <f t="shared" si="109"/>
        <v>35.377878033864626</v>
      </c>
      <c r="X349" s="450">
        <v>18.09</v>
      </c>
      <c r="Y349" s="456">
        <f t="shared" si="110"/>
        <v>0.26526375000000002</v>
      </c>
      <c r="Z349" s="456">
        <f t="shared" si="115"/>
        <v>0.30377480103819332</v>
      </c>
      <c r="AA349" s="454">
        <v>8.5</v>
      </c>
      <c r="AB349" s="447">
        <v>15.79</v>
      </c>
      <c r="AC349" s="449">
        <v>1</v>
      </c>
      <c r="AD349" s="457">
        <f t="shared" si="111"/>
        <v>1.6840935000000001</v>
      </c>
      <c r="AE349" s="457">
        <f t="shared" si="112"/>
        <v>4.387564890512385</v>
      </c>
      <c r="AF349" s="448">
        <f t="shared" si="116"/>
        <v>6.1647809689585151E-2</v>
      </c>
      <c r="AG349" s="502">
        <f t="shared" si="120"/>
        <v>1710</v>
      </c>
      <c r="AH349" s="470">
        <f t="shared" si="113"/>
        <v>15.507914191175356</v>
      </c>
      <c r="AI349" s="471">
        <f t="shared" si="114"/>
        <v>15.519516234628986</v>
      </c>
    </row>
    <row r="350" spans="1:35">
      <c r="A350" s="10">
        <v>18.7</v>
      </c>
      <c r="B350" s="11">
        <f t="shared" si="117"/>
        <v>1715</v>
      </c>
      <c r="C350" s="442">
        <f t="shared" si="101"/>
        <v>0.26603937500000002</v>
      </c>
      <c r="D350" s="442">
        <f t="shared" si="102"/>
        <v>0.30478643364130154</v>
      </c>
      <c r="E350" s="12">
        <v>9.7349999999999994</v>
      </c>
      <c r="F350" s="13">
        <f t="shared" si="103"/>
        <v>15.732904068501929</v>
      </c>
      <c r="G350" s="195"/>
      <c r="H350" s="10">
        <v>15.628</v>
      </c>
      <c r="I350" s="11">
        <f t="shared" si="118"/>
        <v>1715</v>
      </c>
      <c r="J350" s="12">
        <v>1</v>
      </c>
      <c r="K350" s="442">
        <f t="shared" si="104"/>
        <v>1.6890177499999999</v>
      </c>
      <c r="L350" s="442">
        <f t="shared" si="105"/>
        <v>4.4141600337511102</v>
      </c>
      <c r="M350" s="442">
        <v>7.0639999999999994E-2</v>
      </c>
      <c r="N350" s="253">
        <f t="shared" si="106"/>
        <v>15.316183735215821</v>
      </c>
      <c r="O350" s="195"/>
      <c r="P350" s="221">
        <v>38.630000000000003</v>
      </c>
      <c r="Q350" s="222">
        <f t="shared" si="119"/>
        <v>1715</v>
      </c>
      <c r="R350" s="496">
        <f t="shared" si="107"/>
        <v>8.4849624999999998E-2</v>
      </c>
      <c r="S350" s="496">
        <f t="shared" si="108"/>
        <v>8.8553363178260902E-2</v>
      </c>
      <c r="T350" s="223">
        <v>36.837000000000003</v>
      </c>
      <c r="U350" s="224">
        <f t="shared" si="109"/>
        <v>35.367959760602403</v>
      </c>
      <c r="X350" s="450">
        <v>18.09</v>
      </c>
      <c r="Y350" s="448">
        <f t="shared" si="110"/>
        <v>0.26603937500000002</v>
      </c>
      <c r="Z350" s="448">
        <f t="shared" si="115"/>
        <v>0.30478643364130154</v>
      </c>
      <c r="AA350" s="449">
        <v>8.5</v>
      </c>
      <c r="AB350" s="450">
        <v>15.79</v>
      </c>
      <c r="AC350" s="451">
        <v>1</v>
      </c>
      <c r="AD350" s="294">
        <f t="shared" si="111"/>
        <v>1.6890177499999999</v>
      </c>
      <c r="AE350" s="294">
        <f t="shared" si="112"/>
        <v>4.4141600337511102</v>
      </c>
      <c r="AF350" s="452">
        <f t="shared" si="116"/>
        <v>6.1647809689585151E-2</v>
      </c>
      <c r="AG350" s="502">
        <f t="shared" si="120"/>
        <v>1715</v>
      </c>
      <c r="AH350" s="470">
        <f t="shared" si="113"/>
        <v>15.499315314048937</v>
      </c>
      <c r="AI350" s="471">
        <f t="shared" si="114"/>
        <v>15.517876702299938</v>
      </c>
    </row>
    <row r="351" spans="1:35">
      <c r="A351" s="10">
        <v>18.7</v>
      </c>
      <c r="B351" s="11">
        <f t="shared" si="117"/>
        <v>1720</v>
      </c>
      <c r="C351" s="442">
        <f t="shared" si="101"/>
        <v>0.26681500000000002</v>
      </c>
      <c r="D351" s="442">
        <f t="shared" si="102"/>
        <v>0.30579885119632211</v>
      </c>
      <c r="E351" s="12">
        <v>9.7349999999999994</v>
      </c>
      <c r="F351" s="13">
        <f t="shared" si="103"/>
        <v>15.723048183603805</v>
      </c>
      <c r="G351" s="195"/>
      <c r="H351" s="10">
        <v>15.628</v>
      </c>
      <c r="I351" s="11">
        <f t="shared" si="118"/>
        <v>1720</v>
      </c>
      <c r="J351" s="12">
        <v>1</v>
      </c>
      <c r="K351" s="442">
        <f t="shared" si="104"/>
        <v>1.6939419999999998</v>
      </c>
      <c r="L351" s="442">
        <f t="shared" si="105"/>
        <v>4.440886461096528</v>
      </c>
      <c r="M351" s="442">
        <v>7.0639999999999994E-2</v>
      </c>
      <c r="N351" s="253">
        <f t="shared" si="106"/>
        <v>15.314295780388141</v>
      </c>
      <c r="O351" s="195"/>
      <c r="P351" s="221">
        <v>38.630000000000003</v>
      </c>
      <c r="Q351" s="222">
        <f t="shared" si="119"/>
        <v>1720</v>
      </c>
      <c r="R351" s="496">
        <f t="shared" si="107"/>
        <v>8.5096999999999992E-2</v>
      </c>
      <c r="S351" s="496">
        <f t="shared" si="108"/>
        <v>8.8822677375903547E-2</v>
      </c>
      <c r="T351" s="223">
        <v>36.837000000000003</v>
      </c>
      <c r="U351" s="224">
        <f t="shared" si="109"/>
        <v>35.358039033503843</v>
      </c>
      <c r="X351" s="450">
        <v>18.09</v>
      </c>
      <c r="Y351" s="452">
        <f t="shared" si="110"/>
        <v>0.26681500000000002</v>
      </c>
      <c r="Z351" s="452">
        <f t="shared" si="115"/>
        <v>0.30579885119632211</v>
      </c>
      <c r="AA351" s="451">
        <v>8.5</v>
      </c>
      <c r="AB351" s="453">
        <v>15.79</v>
      </c>
      <c r="AC351" s="454">
        <v>1</v>
      </c>
      <c r="AD351" s="455">
        <f t="shared" si="111"/>
        <v>1.6939419999999998</v>
      </c>
      <c r="AE351" s="455">
        <f t="shared" si="112"/>
        <v>4.440886461096528</v>
      </c>
      <c r="AF351" s="456">
        <f t="shared" si="116"/>
        <v>6.1647809689585151E-2</v>
      </c>
      <c r="AG351" s="502">
        <f t="shared" si="120"/>
        <v>1720</v>
      </c>
      <c r="AH351" s="470">
        <f t="shared" si="113"/>
        <v>15.490709764831262</v>
      </c>
      <c r="AI351" s="471">
        <f t="shared" si="114"/>
        <v>15.516229076593266</v>
      </c>
    </row>
    <row r="352" spans="1:35">
      <c r="A352" s="10">
        <v>18.7</v>
      </c>
      <c r="B352" s="11">
        <f t="shared" si="117"/>
        <v>1725</v>
      </c>
      <c r="C352" s="442">
        <f t="shared" si="101"/>
        <v>0.26759062500000003</v>
      </c>
      <c r="D352" s="442">
        <f t="shared" si="102"/>
        <v>0.30681205431232006</v>
      </c>
      <c r="E352" s="12">
        <v>9.7349999999999994</v>
      </c>
      <c r="F352" s="13">
        <f t="shared" si="103"/>
        <v>15.713184651269565</v>
      </c>
      <c r="G352" s="195"/>
      <c r="H352" s="10">
        <v>15.628</v>
      </c>
      <c r="I352" s="11">
        <f t="shared" si="118"/>
        <v>1725</v>
      </c>
      <c r="J352" s="12">
        <v>1</v>
      </c>
      <c r="K352" s="442">
        <f t="shared" si="104"/>
        <v>1.69886625</v>
      </c>
      <c r="L352" s="442">
        <f t="shared" si="105"/>
        <v>4.4677448206187194</v>
      </c>
      <c r="M352" s="442">
        <v>7.0639999999999994E-2</v>
      </c>
      <c r="N352" s="253">
        <f t="shared" si="106"/>
        <v>15.312398505871494</v>
      </c>
      <c r="O352" s="195"/>
      <c r="P352" s="221">
        <v>38.630000000000003</v>
      </c>
      <c r="Q352" s="222">
        <f t="shared" si="119"/>
        <v>1725</v>
      </c>
      <c r="R352" s="496">
        <f t="shared" si="107"/>
        <v>8.5344375E-2</v>
      </c>
      <c r="S352" s="496">
        <f t="shared" si="108"/>
        <v>8.9092058203386726E-2</v>
      </c>
      <c r="T352" s="223">
        <v>36.837000000000003</v>
      </c>
      <c r="U352" s="224">
        <f t="shared" si="109"/>
        <v>35.348115851961843</v>
      </c>
      <c r="X352" s="450">
        <v>18.09</v>
      </c>
      <c r="Y352" s="456">
        <f t="shared" si="110"/>
        <v>0.26759062500000003</v>
      </c>
      <c r="Z352" s="456">
        <f t="shared" si="115"/>
        <v>0.30681205431232006</v>
      </c>
      <c r="AA352" s="454">
        <v>8.5</v>
      </c>
      <c r="AB352" s="447">
        <v>15.79</v>
      </c>
      <c r="AC352" s="449">
        <v>1</v>
      </c>
      <c r="AD352" s="457">
        <f t="shared" si="111"/>
        <v>1.69886625</v>
      </c>
      <c r="AE352" s="457">
        <f t="shared" si="112"/>
        <v>4.4677448206187194</v>
      </c>
      <c r="AF352" s="448">
        <f t="shared" si="116"/>
        <v>6.1647809689585151E-2</v>
      </c>
      <c r="AG352" s="502">
        <f t="shared" si="120"/>
        <v>1725</v>
      </c>
      <c r="AH352" s="470">
        <f t="shared" si="113"/>
        <v>15.482097538345279</v>
      </c>
      <c r="AI352" s="471">
        <f t="shared" si="114"/>
        <v>15.514573317556867</v>
      </c>
    </row>
    <row r="353" spans="1:35">
      <c r="A353" s="10">
        <v>18.7</v>
      </c>
      <c r="B353" s="11">
        <f t="shared" si="117"/>
        <v>1730</v>
      </c>
      <c r="C353" s="442">
        <f t="shared" si="101"/>
        <v>0.26836625000000003</v>
      </c>
      <c r="D353" s="442">
        <f t="shared" si="102"/>
        <v>0.30782604359883203</v>
      </c>
      <c r="E353" s="12">
        <v>9.7349999999999994</v>
      </c>
      <c r="F353" s="13">
        <f t="shared" si="103"/>
        <v>15.703313465565369</v>
      </c>
      <c r="G353" s="195"/>
      <c r="H353" s="10">
        <v>15.628</v>
      </c>
      <c r="I353" s="11">
        <f t="shared" si="118"/>
        <v>1730</v>
      </c>
      <c r="J353" s="12">
        <v>1</v>
      </c>
      <c r="K353" s="442">
        <f t="shared" si="104"/>
        <v>1.7037905</v>
      </c>
      <c r="L353" s="442">
        <f t="shared" si="105"/>
        <v>4.4947357635868945</v>
      </c>
      <c r="M353" s="442">
        <v>7.0639999999999994E-2</v>
      </c>
      <c r="N353" s="253">
        <f t="shared" si="106"/>
        <v>15.310491865660222</v>
      </c>
      <c r="O353" s="195"/>
      <c r="P353" s="221">
        <v>38.630000000000003</v>
      </c>
      <c r="Q353" s="222">
        <f t="shared" si="119"/>
        <v>1730</v>
      </c>
      <c r="R353" s="496">
        <f t="shared" si="107"/>
        <v>8.5591749999999994E-2</v>
      </c>
      <c r="S353" s="496">
        <f t="shared" si="108"/>
        <v>8.9361505677195252E-2</v>
      </c>
      <c r="T353" s="223">
        <v>36.837000000000003</v>
      </c>
      <c r="U353" s="224">
        <f t="shared" si="109"/>
        <v>35.33819021536916</v>
      </c>
      <c r="X353" s="450">
        <v>18.09</v>
      </c>
      <c r="Y353" s="448">
        <f t="shared" si="110"/>
        <v>0.26836625000000003</v>
      </c>
      <c r="Z353" s="448">
        <f t="shared" si="115"/>
        <v>0.30782604359883203</v>
      </c>
      <c r="AA353" s="449">
        <v>8.5</v>
      </c>
      <c r="AB353" s="450">
        <v>15.79</v>
      </c>
      <c r="AC353" s="451">
        <v>1</v>
      </c>
      <c r="AD353" s="294">
        <f t="shared" si="111"/>
        <v>1.7037905</v>
      </c>
      <c r="AE353" s="294">
        <f t="shared" si="112"/>
        <v>4.4947357635868945</v>
      </c>
      <c r="AF353" s="452">
        <f t="shared" si="116"/>
        <v>6.1647809689585151E-2</v>
      </c>
      <c r="AG353" s="502">
        <f t="shared" si="120"/>
        <v>1730</v>
      </c>
      <c r="AH353" s="470">
        <f t="shared" si="113"/>
        <v>15.473478629409929</v>
      </c>
      <c r="AI353" s="471">
        <f t="shared" si="114"/>
        <v>15.512909385041421</v>
      </c>
    </row>
    <row r="354" spans="1:35">
      <c r="A354" s="10">
        <v>18.7</v>
      </c>
      <c r="B354" s="11">
        <f t="shared" si="117"/>
        <v>1735</v>
      </c>
      <c r="C354" s="442">
        <f t="shared" si="101"/>
        <v>0.26914187500000003</v>
      </c>
      <c r="D354" s="442">
        <f t="shared" si="102"/>
        <v>0.30884081966586829</v>
      </c>
      <c r="E354" s="12">
        <v>9.7349999999999994</v>
      </c>
      <c r="F354" s="13">
        <f t="shared" si="103"/>
        <v>15.693434620552772</v>
      </c>
      <c r="G354" s="195"/>
      <c r="H354" s="10">
        <v>15.628</v>
      </c>
      <c r="I354" s="11">
        <f t="shared" si="118"/>
        <v>1735</v>
      </c>
      <c r="J354" s="12">
        <v>1</v>
      </c>
      <c r="K354" s="442">
        <f t="shared" si="104"/>
        <v>1.7087147499999999</v>
      </c>
      <c r="L354" s="442">
        <f t="shared" si="105"/>
        <v>4.521859944485187</v>
      </c>
      <c r="M354" s="442">
        <v>7.0639999999999994E-2</v>
      </c>
      <c r="N354" s="253">
        <f t="shared" si="106"/>
        <v>15.308575813521566</v>
      </c>
      <c r="O354" s="195"/>
      <c r="P354" s="221">
        <v>38.630000000000003</v>
      </c>
      <c r="Q354" s="222">
        <f t="shared" si="119"/>
        <v>1735</v>
      </c>
      <c r="R354" s="496">
        <f t="shared" si="107"/>
        <v>8.5839125000000002E-2</v>
      </c>
      <c r="S354" s="496">
        <f t="shared" si="108"/>
        <v>8.9631019813817492E-2</v>
      </c>
      <c r="T354" s="223">
        <v>36.837000000000003</v>
      </c>
      <c r="U354" s="224">
        <f t="shared" si="109"/>
        <v>35.328262123118407</v>
      </c>
      <c r="X354" s="450">
        <v>18.09</v>
      </c>
      <c r="Y354" s="452">
        <f t="shared" si="110"/>
        <v>0.26914187500000003</v>
      </c>
      <c r="Z354" s="452">
        <f t="shared" si="115"/>
        <v>0.30884081966586829</v>
      </c>
      <c r="AA354" s="451">
        <v>8.5</v>
      </c>
      <c r="AB354" s="453">
        <v>15.79</v>
      </c>
      <c r="AC354" s="454">
        <v>1</v>
      </c>
      <c r="AD354" s="455">
        <f t="shared" si="111"/>
        <v>1.7087147499999999</v>
      </c>
      <c r="AE354" s="455">
        <f t="shared" si="112"/>
        <v>4.521859944485187</v>
      </c>
      <c r="AF354" s="456">
        <f t="shared" si="116"/>
        <v>6.1647809689585151E-2</v>
      </c>
      <c r="AG354" s="502">
        <f t="shared" si="120"/>
        <v>1735</v>
      </c>
      <c r="AH354" s="470">
        <f t="shared" si="113"/>
        <v>15.46485303284012</v>
      </c>
      <c r="AI354" s="471">
        <f t="shared" si="114"/>
        <v>15.511237238699419</v>
      </c>
    </row>
    <row r="355" spans="1:35">
      <c r="A355" s="10">
        <v>18.7</v>
      </c>
      <c r="B355" s="11">
        <f t="shared" si="117"/>
        <v>1740</v>
      </c>
      <c r="C355" s="442">
        <f t="shared" si="101"/>
        <v>0.26991750000000009</v>
      </c>
      <c r="D355" s="442">
        <f t="shared" si="102"/>
        <v>0.30985638312391206</v>
      </c>
      <c r="E355" s="12">
        <v>9.7349999999999994</v>
      </c>
      <c r="F355" s="13">
        <f t="shared" si="103"/>
        <v>15.683548110288715</v>
      </c>
      <c r="G355" s="195"/>
      <c r="H355" s="10">
        <v>15.628</v>
      </c>
      <c r="I355" s="11">
        <f t="shared" si="118"/>
        <v>1740</v>
      </c>
      <c r="J355" s="12">
        <v>1</v>
      </c>
      <c r="K355" s="442">
        <f t="shared" si="104"/>
        <v>1.7136389999999999</v>
      </c>
      <c r="L355" s="442">
        <f t="shared" si="105"/>
        <v>4.549118021028522</v>
      </c>
      <c r="M355" s="442">
        <v>7.0639999999999994E-2</v>
      </c>
      <c r="N355" s="253">
        <f t="shared" si="106"/>
        <v>15.306650302994544</v>
      </c>
      <c r="O355" s="195"/>
      <c r="P355" s="221">
        <v>38.630000000000003</v>
      </c>
      <c r="Q355" s="222">
        <f t="shared" si="119"/>
        <v>1740</v>
      </c>
      <c r="R355" s="496">
        <f t="shared" si="107"/>
        <v>8.6086499999999996E-2</v>
      </c>
      <c r="S355" s="496">
        <f t="shared" si="108"/>
        <v>8.9900600629746252E-2</v>
      </c>
      <c r="T355" s="223">
        <v>36.837000000000003</v>
      </c>
      <c r="U355" s="224">
        <f t="shared" si="109"/>
        <v>35.318331574602041</v>
      </c>
      <c r="X355" s="450">
        <v>18.09</v>
      </c>
      <c r="Y355" s="456">
        <f t="shared" si="110"/>
        <v>0.26991750000000009</v>
      </c>
      <c r="Z355" s="456">
        <f t="shared" si="115"/>
        <v>0.30985638312391206</v>
      </c>
      <c r="AA355" s="454">
        <v>8.5</v>
      </c>
      <c r="AB355" s="447">
        <v>15.79</v>
      </c>
      <c r="AC355" s="449">
        <v>1</v>
      </c>
      <c r="AD355" s="457">
        <f t="shared" si="111"/>
        <v>1.7136389999999999</v>
      </c>
      <c r="AE355" s="457">
        <f t="shared" si="112"/>
        <v>4.549118021028522</v>
      </c>
      <c r="AF355" s="448">
        <f t="shared" si="116"/>
        <v>6.1647809689585151E-2</v>
      </c>
      <c r="AG355" s="502">
        <f t="shared" si="120"/>
        <v>1740</v>
      </c>
      <c r="AH355" s="470">
        <f t="shared" si="113"/>
        <v>15.456220743446748</v>
      </c>
      <c r="AI355" s="471">
        <f t="shared" si="114"/>
        <v>15.509556837984171</v>
      </c>
    </row>
    <row r="356" spans="1:35">
      <c r="A356" s="10">
        <v>18.7</v>
      </c>
      <c r="B356" s="11">
        <f t="shared" si="117"/>
        <v>1745</v>
      </c>
      <c r="C356" s="442">
        <f t="shared" si="101"/>
        <v>0.27069312500000003</v>
      </c>
      <c r="D356" s="442">
        <f t="shared" si="102"/>
        <v>0.31087273458392062</v>
      </c>
      <c r="E356" s="12">
        <v>9.7349999999999994</v>
      </c>
      <c r="F356" s="13">
        <f t="shared" si="103"/>
        <v>15.673653928825532</v>
      </c>
      <c r="G356" s="195"/>
      <c r="H356" s="10">
        <v>15.628</v>
      </c>
      <c r="I356" s="11">
        <f t="shared" si="118"/>
        <v>1745</v>
      </c>
      <c r="J356" s="12">
        <v>1</v>
      </c>
      <c r="K356" s="442">
        <f t="shared" si="104"/>
        <v>1.7185632500000001</v>
      </c>
      <c r="L356" s="442">
        <f t="shared" si="105"/>
        <v>4.5765106541785654</v>
      </c>
      <c r="M356" s="442">
        <v>7.0639999999999994E-2</v>
      </c>
      <c r="N356" s="253">
        <f t="shared" si="106"/>
        <v>15.304715287388825</v>
      </c>
      <c r="O356" s="195"/>
      <c r="P356" s="221">
        <v>38.630000000000003</v>
      </c>
      <c r="Q356" s="222">
        <f t="shared" si="119"/>
        <v>1745</v>
      </c>
      <c r="R356" s="496">
        <f t="shared" si="107"/>
        <v>8.633387499999999E-2</v>
      </c>
      <c r="S356" s="496">
        <f t="shared" si="108"/>
        <v>9.0170248141478559E-2</v>
      </c>
      <c r="T356" s="223">
        <v>36.837000000000003</v>
      </c>
      <c r="U356" s="224">
        <f t="shared" si="109"/>
        <v>35.308398569212358</v>
      </c>
      <c r="X356" s="450">
        <v>18.09</v>
      </c>
      <c r="Y356" s="448">
        <f t="shared" si="110"/>
        <v>0.27069312500000003</v>
      </c>
      <c r="Z356" s="448">
        <f t="shared" si="115"/>
        <v>0.31087273458392062</v>
      </c>
      <c r="AA356" s="449">
        <v>8.5</v>
      </c>
      <c r="AB356" s="450">
        <v>15.79</v>
      </c>
      <c r="AC356" s="451">
        <v>1</v>
      </c>
      <c r="AD356" s="294">
        <f t="shared" si="111"/>
        <v>1.7185632500000001</v>
      </c>
      <c r="AE356" s="294">
        <f t="shared" si="112"/>
        <v>4.5765106541785654</v>
      </c>
      <c r="AF356" s="452">
        <f t="shared" si="116"/>
        <v>6.1647809689585151E-2</v>
      </c>
      <c r="AG356" s="502">
        <f t="shared" si="120"/>
        <v>1745</v>
      </c>
      <c r="AH356" s="470">
        <f t="shared" si="113"/>
        <v>15.447581756036675</v>
      </c>
      <c r="AI356" s="471">
        <f t="shared" si="114"/>
        <v>15.50786814214884</v>
      </c>
    </row>
    <row r="357" spans="1:35">
      <c r="A357" s="10">
        <v>18.7</v>
      </c>
      <c r="B357" s="11">
        <f t="shared" si="117"/>
        <v>1750</v>
      </c>
      <c r="C357" s="442">
        <f t="shared" si="101"/>
        <v>0.27146875000000004</v>
      </c>
      <c r="D357" s="442">
        <f t="shared" si="102"/>
        <v>0.31188987465732487</v>
      </c>
      <c r="E357" s="12">
        <v>9.7349999999999994</v>
      </c>
      <c r="F357" s="13">
        <f t="shared" si="103"/>
        <v>15.663752070210942</v>
      </c>
      <c r="G357" s="195"/>
      <c r="H357" s="10">
        <v>15.628</v>
      </c>
      <c r="I357" s="11">
        <f t="shared" si="118"/>
        <v>1750</v>
      </c>
      <c r="J357" s="12">
        <v>1</v>
      </c>
      <c r="K357" s="442">
        <f t="shared" si="104"/>
        <v>1.7234874999999998</v>
      </c>
      <c r="L357" s="442">
        <f t="shared" si="105"/>
        <v>4.6040385081597455</v>
      </c>
      <c r="M357" s="442">
        <v>7.0639999999999994E-2</v>
      </c>
      <c r="N357" s="253">
        <f t="shared" si="106"/>
        <v>15.302770719783595</v>
      </c>
      <c r="O357" s="195"/>
      <c r="P357" s="221">
        <v>38.630000000000003</v>
      </c>
      <c r="Q357" s="222">
        <f t="shared" si="119"/>
        <v>1750</v>
      </c>
      <c r="R357" s="496">
        <f t="shared" si="107"/>
        <v>8.6581249999999998E-2</v>
      </c>
      <c r="S357" s="496">
        <f t="shared" si="108"/>
        <v>9.0439962365515214E-2</v>
      </c>
      <c r="T357" s="223">
        <v>36.837000000000003</v>
      </c>
      <c r="U357" s="224">
        <f t="shared" si="109"/>
        <v>35.298463106341515</v>
      </c>
      <c r="X357" s="450">
        <v>18.09</v>
      </c>
      <c r="Y357" s="452">
        <f t="shared" si="110"/>
        <v>0.27146875000000004</v>
      </c>
      <c r="Z357" s="452">
        <f t="shared" si="115"/>
        <v>0.31188987465732487</v>
      </c>
      <c r="AA357" s="451">
        <v>8.5</v>
      </c>
      <c r="AB357" s="453">
        <v>15.79</v>
      </c>
      <c r="AC357" s="454">
        <v>1</v>
      </c>
      <c r="AD357" s="455">
        <f t="shared" si="111"/>
        <v>1.7234874999999998</v>
      </c>
      <c r="AE357" s="455">
        <f t="shared" si="112"/>
        <v>4.6040385081597455</v>
      </c>
      <c r="AF357" s="456">
        <f t="shared" si="116"/>
        <v>6.1647809689585151E-2</v>
      </c>
      <c r="AG357" s="502">
        <f t="shared" si="120"/>
        <v>1750</v>
      </c>
      <c r="AH357" s="470">
        <f t="shared" si="113"/>
        <v>15.438936065412738</v>
      </c>
      <c r="AI357" s="471">
        <f t="shared" si="114"/>
        <v>15.506171110245445</v>
      </c>
    </row>
    <row r="358" spans="1:35">
      <c r="A358" s="10">
        <v>18.7</v>
      </c>
      <c r="B358" s="11">
        <f t="shared" si="117"/>
        <v>1755</v>
      </c>
      <c r="C358" s="442">
        <f t="shared" si="101"/>
        <v>0.27224437500000004</v>
      </c>
      <c r="D358" s="442">
        <f t="shared" si="102"/>
        <v>0.31290780395603046</v>
      </c>
      <c r="E358" s="12">
        <v>9.7349999999999994</v>
      </c>
      <c r="F358" s="13">
        <f t="shared" si="103"/>
        <v>15.653842528488044</v>
      </c>
      <c r="G358" s="195"/>
      <c r="H358" s="10">
        <v>15.628</v>
      </c>
      <c r="I358" s="11">
        <f t="shared" si="118"/>
        <v>1755</v>
      </c>
      <c r="J358" s="12">
        <v>1</v>
      </c>
      <c r="K358" s="442">
        <f t="shared" si="104"/>
        <v>1.7284117499999998</v>
      </c>
      <c r="L358" s="442">
        <f t="shared" si="105"/>
        <v>4.6317022504753718</v>
      </c>
      <c r="M358" s="442">
        <v>7.0639999999999994E-2</v>
      </c>
      <c r="N358" s="253">
        <f t="shared" si="106"/>
        <v>15.30081655302642</v>
      </c>
      <c r="O358" s="195"/>
      <c r="P358" s="221">
        <v>38.630000000000003</v>
      </c>
      <c r="Q358" s="222">
        <f t="shared" si="119"/>
        <v>1755</v>
      </c>
      <c r="R358" s="496">
        <f t="shared" si="107"/>
        <v>8.6828624999999993E-2</v>
      </c>
      <c r="S358" s="496">
        <f t="shared" si="108"/>
        <v>9.0709743318361236E-2</v>
      </c>
      <c r="T358" s="223">
        <v>36.837000000000003</v>
      </c>
      <c r="U358" s="224">
        <f t="shared" si="109"/>
        <v>35.28852518538153</v>
      </c>
      <c r="X358" s="450">
        <v>18.09</v>
      </c>
      <c r="Y358" s="456">
        <f t="shared" si="110"/>
        <v>0.27224437500000004</v>
      </c>
      <c r="Z358" s="456">
        <f t="shared" si="115"/>
        <v>0.31290780395603046</v>
      </c>
      <c r="AA358" s="454">
        <v>8.5</v>
      </c>
      <c r="AB358" s="447">
        <v>15.79</v>
      </c>
      <c r="AC358" s="449">
        <v>1</v>
      </c>
      <c r="AD358" s="457">
        <f t="shared" si="111"/>
        <v>1.7284117499999998</v>
      </c>
      <c r="AE358" s="457">
        <f t="shared" si="112"/>
        <v>4.6317022504753718</v>
      </c>
      <c r="AF358" s="448">
        <f t="shared" si="116"/>
        <v>6.1647809689585151E-2</v>
      </c>
      <c r="AG358" s="502">
        <f t="shared" si="120"/>
        <v>1755</v>
      </c>
      <c r="AH358" s="470">
        <f t="shared" si="113"/>
        <v>15.430283666373741</v>
      </c>
      <c r="AI358" s="471">
        <f t="shared" si="114"/>
        <v>15.50446570112387</v>
      </c>
    </row>
    <row r="359" spans="1:35">
      <c r="A359" s="10">
        <v>18.7</v>
      </c>
      <c r="B359" s="11">
        <f t="shared" si="117"/>
        <v>1760</v>
      </c>
      <c r="C359" s="442">
        <f t="shared" si="101"/>
        <v>0.27302000000000004</v>
      </c>
      <c r="D359" s="442">
        <f t="shared" si="102"/>
        <v>0.31392652309241753</v>
      </c>
      <c r="E359" s="12">
        <v>9.7349999999999994</v>
      </c>
      <c r="F359" s="13">
        <f t="shared" si="103"/>
        <v>15.643925297695315</v>
      </c>
      <c r="G359" s="195"/>
      <c r="H359" s="10">
        <v>15.628</v>
      </c>
      <c r="I359" s="11">
        <f t="shared" si="118"/>
        <v>1760</v>
      </c>
      <c r="J359" s="12">
        <v>1</v>
      </c>
      <c r="K359" s="442">
        <f t="shared" si="104"/>
        <v>1.733336</v>
      </c>
      <c r="L359" s="442">
        <f t="shared" si="105"/>
        <v>4.6595025519238087</v>
      </c>
      <c r="M359" s="442">
        <v>7.0639999999999994E-2</v>
      </c>
      <c r="N359" s="253">
        <f t="shared" si="106"/>
        <v>15.298852739732101</v>
      </c>
      <c r="O359" s="195"/>
      <c r="P359" s="221">
        <v>38.630000000000003</v>
      </c>
      <c r="Q359" s="222">
        <f t="shared" si="119"/>
        <v>1760</v>
      </c>
      <c r="R359" s="496">
        <f t="shared" si="107"/>
        <v>8.7075999999999987E-2</v>
      </c>
      <c r="S359" s="496">
        <f t="shared" si="108"/>
        <v>9.0979591016525641E-2</v>
      </c>
      <c r="T359" s="223">
        <v>36.837000000000003</v>
      </c>
      <c r="U359" s="224">
        <f t="shared" si="109"/>
        <v>35.27858480572425</v>
      </c>
      <c r="X359" s="450">
        <v>18.09</v>
      </c>
      <c r="Y359" s="448">
        <f t="shared" si="110"/>
        <v>0.27302000000000004</v>
      </c>
      <c r="Z359" s="448">
        <f t="shared" si="115"/>
        <v>0.31392652309241753</v>
      </c>
      <c r="AA359" s="449">
        <v>8.5</v>
      </c>
      <c r="AB359" s="450">
        <v>15.79</v>
      </c>
      <c r="AC359" s="451">
        <v>1</v>
      </c>
      <c r="AD359" s="294">
        <f t="shared" si="111"/>
        <v>1.733336</v>
      </c>
      <c r="AE359" s="294">
        <f t="shared" si="112"/>
        <v>4.6595025519238087</v>
      </c>
      <c r="AF359" s="452">
        <f t="shared" si="116"/>
        <v>6.1647809689585151E-2</v>
      </c>
      <c r="AG359" s="502">
        <f t="shared" si="120"/>
        <v>1760</v>
      </c>
      <c r="AH359" s="470">
        <f t="shared" si="113"/>
        <v>15.421624553714452</v>
      </c>
      <c r="AI359" s="471">
        <f t="shared" si="114"/>
        <v>15.502751873430864</v>
      </c>
    </row>
    <row r="360" spans="1:35">
      <c r="A360" s="10">
        <v>18.7</v>
      </c>
      <c r="B360" s="11">
        <f t="shared" si="117"/>
        <v>1765</v>
      </c>
      <c r="C360" s="442">
        <f t="shared" si="101"/>
        <v>0.27379562500000004</v>
      </c>
      <c r="D360" s="442">
        <f t="shared" si="102"/>
        <v>0.31494603267934185</v>
      </c>
      <c r="E360" s="12">
        <v>9.7349999999999994</v>
      </c>
      <c r="F360" s="13">
        <f t="shared" si="103"/>
        <v>15.634000371866607</v>
      </c>
      <c r="G360" s="195"/>
      <c r="H360" s="10">
        <v>15.628</v>
      </c>
      <c r="I360" s="11">
        <f t="shared" si="118"/>
        <v>1765</v>
      </c>
      <c r="J360" s="12">
        <v>1</v>
      </c>
      <c r="K360" s="442">
        <f t="shared" si="104"/>
        <v>1.73826025</v>
      </c>
      <c r="L360" s="442">
        <f t="shared" si="105"/>
        <v>4.6874400866147434</v>
      </c>
      <c r="M360" s="442">
        <v>7.0639999999999994E-2</v>
      </c>
      <c r="N360" s="253">
        <f t="shared" si="106"/>
        <v>15.296879232281535</v>
      </c>
      <c r="O360" s="195"/>
      <c r="P360" s="221">
        <v>38.630000000000003</v>
      </c>
      <c r="Q360" s="222">
        <f t="shared" si="119"/>
        <v>1765</v>
      </c>
      <c r="R360" s="496">
        <f t="shared" si="107"/>
        <v>8.7323374999999995E-2</v>
      </c>
      <c r="S360" s="496">
        <f t="shared" si="108"/>
        <v>9.1249505476521886E-2</v>
      </c>
      <c r="T360" s="223">
        <v>36.837000000000003</v>
      </c>
      <c r="U360" s="224">
        <f t="shared" si="109"/>
        <v>35.268641966761365</v>
      </c>
      <c r="X360" s="450">
        <v>18.09</v>
      </c>
      <c r="Y360" s="452">
        <f t="shared" si="110"/>
        <v>0.27379562500000004</v>
      </c>
      <c r="Z360" s="452">
        <f t="shared" si="115"/>
        <v>0.31494603267934185</v>
      </c>
      <c r="AA360" s="451">
        <v>8.5</v>
      </c>
      <c r="AB360" s="453">
        <v>15.79</v>
      </c>
      <c r="AC360" s="454">
        <v>1</v>
      </c>
      <c r="AD360" s="455">
        <f t="shared" si="111"/>
        <v>1.73826025</v>
      </c>
      <c r="AE360" s="455">
        <f t="shared" si="112"/>
        <v>4.6874400866147434</v>
      </c>
      <c r="AF360" s="456">
        <f t="shared" si="116"/>
        <v>6.1647809689585151E-2</v>
      </c>
      <c r="AG360" s="502">
        <f t="shared" si="120"/>
        <v>1765</v>
      </c>
      <c r="AH360" s="470">
        <f t="shared" si="113"/>
        <v>15.412958722225595</v>
      </c>
      <c r="AI360" s="471">
        <f t="shared" si="114"/>
        <v>15.501029585609041</v>
      </c>
    </row>
    <row r="361" spans="1:35">
      <c r="A361" s="10">
        <v>18.7</v>
      </c>
      <c r="B361" s="11">
        <f t="shared" si="117"/>
        <v>1770</v>
      </c>
      <c r="C361" s="442">
        <f t="shared" si="101"/>
        <v>0.27457125000000004</v>
      </c>
      <c r="D361" s="442">
        <f t="shared" si="102"/>
        <v>0.31596633333013435</v>
      </c>
      <c r="E361" s="12">
        <v>9.7349999999999994</v>
      </c>
      <c r="F361" s="13">
        <f t="shared" si="103"/>
        <v>15.624067745031141</v>
      </c>
      <c r="G361" s="195"/>
      <c r="H361" s="10">
        <v>15.628</v>
      </c>
      <c r="I361" s="11">
        <f t="shared" si="118"/>
        <v>1770</v>
      </c>
      <c r="J361" s="12">
        <v>1</v>
      </c>
      <c r="K361" s="442">
        <f t="shared" si="104"/>
        <v>1.7431844999999999</v>
      </c>
      <c r="L361" s="442">
        <f t="shared" si="105"/>
        <v>4.7155155319855391</v>
      </c>
      <c r="M361" s="442">
        <v>7.0639999999999994E-2</v>
      </c>
      <c r="N361" s="253">
        <f t="shared" si="106"/>
        <v>15.294895982820542</v>
      </c>
      <c r="O361" s="195"/>
      <c r="P361" s="221">
        <v>38.630000000000003</v>
      </c>
      <c r="Q361" s="222">
        <f t="shared" si="119"/>
        <v>1770</v>
      </c>
      <c r="R361" s="496">
        <f t="shared" si="107"/>
        <v>8.7570749999999989E-2</v>
      </c>
      <c r="S361" s="496">
        <f t="shared" si="108"/>
        <v>9.151948671486676E-2</v>
      </c>
      <c r="T361" s="223">
        <v>36.837000000000003</v>
      </c>
      <c r="U361" s="224">
        <f t="shared" si="109"/>
        <v>35.258696667884458</v>
      </c>
      <c r="X361" s="450">
        <v>18.09</v>
      </c>
      <c r="Y361" s="456">
        <f t="shared" si="110"/>
        <v>0.27457125000000004</v>
      </c>
      <c r="Z361" s="456">
        <f t="shared" si="115"/>
        <v>0.31596633333013435</v>
      </c>
      <c r="AA361" s="454">
        <v>8.5</v>
      </c>
      <c r="AB361" s="447">
        <v>15.79</v>
      </c>
      <c r="AC361" s="449">
        <v>1</v>
      </c>
      <c r="AD361" s="457">
        <f t="shared" si="111"/>
        <v>1.7431844999999999</v>
      </c>
      <c r="AE361" s="457">
        <f t="shared" si="112"/>
        <v>4.7155155319855391</v>
      </c>
      <c r="AF361" s="448">
        <f t="shared" si="116"/>
        <v>6.1647809689585151E-2</v>
      </c>
      <c r="AG361" s="502">
        <f t="shared" si="120"/>
        <v>1770</v>
      </c>
      <c r="AH361" s="470">
        <f t="shared" si="113"/>
        <v>15.404286166693858</v>
      </c>
      <c r="AI361" s="471">
        <f t="shared" si="114"/>
        <v>15.499298795895871</v>
      </c>
    </row>
    <row r="362" spans="1:35">
      <c r="A362" s="10">
        <v>18.7</v>
      </c>
      <c r="B362" s="11">
        <f t="shared" si="117"/>
        <v>1775</v>
      </c>
      <c r="C362" s="442">
        <f t="shared" si="101"/>
        <v>0.27534687500000005</v>
      </c>
      <c r="D362" s="442">
        <f t="shared" si="102"/>
        <v>0.31698742565860183</v>
      </c>
      <c r="E362" s="12">
        <v>9.7349999999999994</v>
      </c>
      <c r="F362" s="13">
        <f t="shared" si="103"/>
        <v>15.614127411213511</v>
      </c>
      <c r="G362" s="195"/>
      <c r="H362" s="10">
        <v>15.628</v>
      </c>
      <c r="I362" s="11">
        <f t="shared" si="118"/>
        <v>1775</v>
      </c>
      <c r="J362" s="12">
        <v>1</v>
      </c>
      <c r="K362" s="442">
        <f t="shared" si="104"/>
        <v>1.7481087500000001</v>
      </c>
      <c r="L362" s="442">
        <f t="shared" si="105"/>
        <v>4.7437295688176544</v>
      </c>
      <c r="M362" s="442">
        <v>7.0639999999999994E-2</v>
      </c>
      <c r="N362" s="253">
        <f t="shared" si="106"/>
        <v>15.292902943258721</v>
      </c>
      <c r="O362" s="195"/>
      <c r="P362" s="221">
        <v>38.630000000000003</v>
      </c>
      <c r="Q362" s="222">
        <f t="shared" si="119"/>
        <v>1775</v>
      </c>
      <c r="R362" s="496">
        <f t="shared" si="107"/>
        <v>8.7818124999999983E-2</v>
      </c>
      <c r="S362" s="496">
        <f t="shared" si="108"/>
        <v>9.1789534748081714E-2</v>
      </c>
      <c r="T362" s="223">
        <v>36.837000000000003</v>
      </c>
      <c r="U362" s="224">
        <f t="shared" si="109"/>
        <v>35.248748908484913</v>
      </c>
      <c r="X362" s="450">
        <v>18.09</v>
      </c>
      <c r="Y362" s="448">
        <f t="shared" si="110"/>
        <v>0.27534687500000005</v>
      </c>
      <c r="Z362" s="448">
        <f t="shared" si="115"/>
        <v>0.31698742565860183</v>
      </c>
      <c r="AA362" s="449">
        <v>8.5</v>
      </c>
      <c r="AB362" s="450">
        <v>15.79</v>
      </c>
      <c r="AC362" s="451">
        <v>1</v>
      </c>
      <c r="AD362" s="294">
        <f t="shared" si="111"/>
        <v>1.7481087500000001</v>
      </c>
      <c r="AE362" s="294">
        <f t="shared" si="112"/>
        <v>4.7437295688176544</v>
      </c>
      <c r="AF362" s="452">
        <f t="shared" si="116"/>
        <v>6.1647809689585151E-2</v>
      </c>
      <c r="AG362" s="502">
        <f t="shared" si="120"/>
        <v>1775</v>
      </c>
      <c r="AH362" s="470">
        <f t="shared" si="113"/>
        <v>15.395606881901884</v>
      </c>
      <c r="AI362" s="471">
        <f t="shared" si="114"/>
        <v>15.49755946232267</v>
      </c>
    </row>
    <row r="363" spans="1:35">
      <c r="A363" s="10">
        <v>18.7</v>
      </c>
      <c r="B363" s="11">
        <f t="shared" si="117"/>
        <v>1780</v>
      </c>
      <c r="C363" s="442">
        <f t="shared" si="101"/>
        <v>0.27612250000000005</v>
      </c>
      <c r="D363" s="442">
        <f t="shared" si="102"/>
        <v>0.31800931027902779</v>
      </c>
      <c r="E363" s="12">
        <v>9.7349999999999994</v>
      </c>
      <c r="F363" s="13">
        <f t="shared" si="103"/>
        <v>15.604179364433664</v>
      </c>
      <c r="G363" s="195"/>
      <c r="H363" s="10">
        <v>15.628</v>
      </c>
      <c r="I363" s="11">
        <f t="shared" si="118"/>
        <v>1780</v>
      </c>
      <c r="J363" s="12">
        <v>1</v>
      </c>
      <c r="K363" s="442">
        <f t="shared" si="104"/>
        <v>1.7530329999999998</v>
      </c>
      <c r="L363" s="442">
        <f t="shared" si="105"/>
        <v>4.7720828812531506</v>
      </c>
      <c r="M363" s="442">
        <v>7.0639999999999994E-2</v>
      </c>
      <c r="N363" s="253">
        <f t="shared" si="106"/>
        <v>15.290900065268278</v>
      </c>
      <c r="O363" s="195"/>
      <c r="P363" s="221">
        <v>38.630000000000003</v>
      </c>
      <c r="Q363" s="222">
        <f t="shared" si="119"/>
        <v>1780</v>
      </c>
      <c r="R363" s="496">
        <f t="shared" si="107"/>
        <v>8.8065499999999991E-2</v>
      </c>
      <c r="S363" s="496">
        <f t="shared" si="108"/>
        <v>9.2059649592692416E-2</v>
      </c>
      <c r="T363" s="223">
        <v>36.837000000000003</v>
      </c>
      <c r="U363" s="224">
        <f t="shared" si="109"/>
        <v>35.238798687953988</v>
      </c>
      <c r="X363" s="450">
        <v>18.09</v>
      </c>
      <c r="Y363" s="452">
        <f t="shared" si="110"/>
        <v>0.27612250000000005</v>
      </c>
      <c r="Z363" s="452">
        <f t="shared" si="115"/>
        <v>0.31800931027902779</v>
      </c>
      <c r="AA363" s="451">
        <v>8.5</v>
      </c>
      <c r="AB363" s="453">
        <v>15.79</v>
      </c>
      <c r="AC363" s="454">
        <v>1</v>
      </c>
      <c r="AD363" s="455">
        <f t="shared" si="111"/>
        <v>1.7530329999999998</v>
      </c>
      <c r="AE363" s="455">
        <f t="shared" si="112"/>
        <v>4.7720828812531506</v>
      </c>
      <c r="AF363" s="456">
        <f t="shared" si="116"/>
        <v>6.1647809689585151E-2</v>
      </c>
      <c r="AG363" s="502">
        <f t="shared" si="120"/>
        <v>1780</v>
      </c>
      <c r="AH363" s="470">
        <f t="shared" si="113"/>
        <v>15.386920862628264</v>
      </c>
      <c r="AI363" s="471">
        <f t="shared" si="114"/>
        <v>15.495811542713577</v>
      </c>
    </row>
    <row r="364" spans="1:35">
      <c r="A364" s="10">
        <v>18.7</v>
      </c>
      <c r="B364" s="11">
        <f t="shared" si="117"/>
        <v>1785</v>
      </c>
      <c r="C364" s="442">
        <f t="shared" si="101"/>
        <v>0.27689812500000005</v>
      </c>
      <c r="D364" s="442">
        <f t="shared" si="102"/>
        <v>0.31903198780617159</v>
      </c>
      <c r="E364" s="12">
        <v>9.7349999999999994</v>
      </c>
      <c r="F364" s="13">
        <f t="shared" si="103"/>
        <v>15.594223598706918</v>
      </c>
      <c r="G364" s="195"/>
      <c r="H364" s="10">
        <v>15.628</v>
      </c>
      <c r="I364" s="11">
        <f t="shared" si="118"/>
        <v>1785</v>
      </c>
      <c r="J364" s="12">
        <v>1</v>
      </c>
      <c r="K364" s="442">
        <f t="shared" si="104"/>
        <v>1.7579572499999998</v>
      </c>
      <c r="L364" s="442">
        <f t="shared" si="105"/>
        <v>4.8005761568112915</v>
      </c>
      <c r="M364" s="442">
        <v>7.0639999999999994E-2</v>
      </c>
      <c r="N364" s="253">
        <f t="shared" si="106"/>
        <v>15.28888730028285</v>
      </c>
      <c r="O364" s="195"/>
      <c r="P364" s="221">
        <v>38.630000000000003</v>
      </c>
      <c r="Q364" s="222">
        <f t="shared" si="119"/>
        <v>1785</v>
      </c>
      <c r="R364" s="496">
        <f t="shared" si="107"/>
        <v>8.8312874999999985E-2</v>
      </c>
      <c r="S364" s="496">
        <f t="shared" si="108"/>
        <v>9.2329831265228313E-2</v>
      </c>
      <c r="T364" s="223">
        <v>36.837000000000003</v>
      </c>
      <c r="U364" s="224">
        <f t="shared" si="109"/>
        <v>35.22884600568279</v>
      </c>
      <c r="X364" s="450">
        <v>18.09</v>
      </c>
      <c r="Y364" s="456">
        <f t="shared" si="110"/>
        <v>0.27689812500000005</v>
      </c>
      <c r="Z364" s="456">
        <f t="shared" si="115"/>
        <v>0.31903198780617159</v>
      </c>
      <c r="AA364" s="454">
        <v>8.5</v>
      </c>
      <c r="AB364" s="447">
        <v>15.79</v>
      </c>
      <c r="AC364" s="449">
        <v>1</v>
      </c>
      <c r="AD364" s="457">
        <f t="shared" si="111"/>
        <v>1.7579572499999998</v>
      </c>
      <c r="AE364" s="457">
        <f t="shared" si="112"/>
        <v>4.8005761568112915</v>
      </c>
      <c r="AF364" s="448">
        <f t="shared" si="116"/>
        <v>6.1647809689585151E-2</v>
      </c>
      <c r="AG364" s="502">
        <f t="shared" si="120"/>
        <v>1785</v>
      </c>
      <c r="AH364" s="470">
        <f t="shared" si="113"/>
        <v>15.37822810364754</v>
      </c>
      <c r="AI364" s="471">
        <f t="shared" si="114"/>
        <v>15.494054994684536</v>
      </c>
    </row>
    <row r="365" spans="1:35">
      <c r="A365" s="10">
        <v>18.7</v>
      </c>
      <c r="B365" s="11">
        <f t="shared" si="117"/>
        <v>1790</v>
      </c>
      <c r="C365" s="442">
        <f t="shared" si="101"/>
        <v>0.27767375</v>
      </c>
      <c r="D365" s="442">
        <f t="shared" si="102"/>
        <v>0.32005545885527042</v>
      </c>
      <c r="E365" s="12">
        <v>9.7349999999999994</v>
      </c>
      <c r="F365" s="13">
        <f t="shared" si="103"/>
        <v>15.584260108043942</v>
      </c>
      <c r="G365" s="195"/>
      <c r="H365" s="10">
        <v>15.628</v>
      </c>
      <c r="I365" s="11">
        <f t="shared" si="118"/>
        <v>1790</v>
      </c>
      <c r="J365" s="12">
        <v>1</v>
      </c>
      <c r="K365" s="442">
        <f t="shared" si="104"/>
        <v>1.7628815</v>
      </c>
      <c r="L365" s="442">
        <f t="shared" si="105"/>
        <v>4.8292100864052001</v>
      </c>
      <c r="M365" s="442">
        <v>7.0639999999999994E-2</v>
      </c>
      <c r="N365" s="253">
        <f t="shared" si="106"/>
        <v>15.286864599496337</v>
      </c>
      <c r="O365" s="195"/>
      <c r="P365" s="221">
        <v>38.630000000000003</v>
      </c>
      <c r="Q365" s="222">
        <f t="shared" si="119"/>
        <v>1790</v>
      </c>
      <c r="R365" s="496">
        <f t="shared" si="107"/>
        <v>8.8560249999999993E-2</v>
      </c>
      <c r="S365" s="496">
        <f t="shared" si="108"/>
        <v>9.2600079782222844E-2</v>
      </c>
      <c r="T365" s="223">
        <v>36.837000000000003</v>
      </c>
      <c r="U365" s="224">
        <f t="shared" si="109"/>
        <v>35.218890861062256</v>
      </c>
      <c r="X365" s="450">
        <v>18.09</v>
      </c>
      <c r="Y365" s="448">
        <f t="shared" si="110"/>
        <v>0.27767375</v>
      </c>
      <c r="Z365" s="448">
        <f t="shared" si="115"/>
        <v>0.32005545885527042</v>
      </c>
      <c r="AA365" s="449">
        <v>8.5</v>
      </c>
      <c r="AB365" s="450">
        <v>15.79</v>
      </c>
      <c r="AC365" s="451">
        <v>1</v>
      </c>
      <c r="AD365" s="294">
        <f t="shared" si="111"/>
        <v>1.7628815</v>
      </c>
      <c r="AE365" s="294">
        <f t="shared" si="112"/>
        <v>4.8292100864052001</v>
      </c>
      <c r="AF365" s="452">
        <f t="shared" si="116"/>
        <v>6.1647809689585151E-2</v>
      </c>
      <c r="AG365" s="502">
        <f t="shared" si="120"/>
        <v>1790</v>
      </c>
      <c r="AH365" s="470">
        <f t="shared" si="113"/>
        <v>15.369528599730202</v>
      </c>
      <c r="AI365" s="471">
        <f t="shared" si="114"/>
        <v>15.492289775642266</v>
      </c>
    </row>
    <row r="366" spans="1:35">
      <c r="A366" s="10">
        <v>18.7</v>
      </c>
      <c r="B366" s="11">
        <f t="shared" si="117"/>
        <v>1795</v>
      </c>
      <c r="C366" s="442">
        <f t="shared" si="101"/>
        <v>0.278449375</v>
      </c>
      <c r="D366" s="442">
        <f t="shared" si="102"/>
        <v>0.32107972404203844</v>
      </c>
      <c r="E366" s="12">
        <v>9.7349999999999994</v>
      </c>
      <c r="F366" s="13">
        <f t="shared" si="103"/>
        <v>15.574288886450756</v>
      </c>
      <c r="G366" s="195"/>
      <c r="H366" s="10">
        <v>15.628</v>
      </c>
      <c r="I366" s="11">
        <f t="shared" si="118"/>
        <v>1795</v>
      </c>
      <c r="J366" s="12">
        <v>1</v>
      </c>
      <c r="K366" s="442">
        <f t="shared" si="104"/>
        <v>1.76780575</v>
      </c>
      <c r="L366" s="442">
        <f t="shared" si="105"/>
        <v>4.8579853643586191</v>
      </c>
      <c r="M366" s="442">
        <v>7.0639999999999994E-2</v>
      </c>
      <c r="N366" s="253">
        <f t="shared" si="106"/>
        <v>15.284831913861707</v>
      </c>
      <c r="O366" s="195"/>
      <c r="P366" s="221">
        <v>38.630000000000003</v>
      </c>
      <c r="Q366" s="222">
        <f t="shared" si="119"/>
        <v>1795</v>
      </c>
      <c r="R366" s="496">
        <f t="shared" si="107"/>
        <v>8.8807624999999987E-2</v>
      </c>
      <c r="S366" s="496">
        <f t="shared" si="108"/>
        <v>9.287039516021367E-2</v>
      </c>
      <c r="T366" s="223">
        <v>36.837000000000003</v>
      </c>
      <c r="U366" s="224">
        <f t="shared" si="109"/>
        <v>35.20893325348321</v>
      </c>
      <c r="X366" s="450">
        <v>18.09</v>
      </c>
      <c r="Y366" s="452">
        <f t="shared" si="110"/>
        <v>0.278449375</v>
      </c>
      <c r="Z366" s="452">
        <f t="shared" si="115"/>
        <v>0.32107972404203844</v>
      </c>
      <c r="AA366" s="451">
        <v>8.5</v>
      </c>
      <c r="AB366" s="453">
        <v>15.79</v>
      </c>
      <c r="AC366" s="454">
        <v>1</v>
      </c>
      <c r="AD366" s="455">
        <f t="shared" si="111"/>
        <v>1.76780575</v>
      </c>
      <c r="AE366" s="455">
        <f t="shared" si="112"/>
        <v>4.8579853643586191</v>
      </c>
      <c r="AF366" s="456">
        <f t="shared" si="116"/>
        <v>6.1647809689585151E-2</v>
      </c>
      <c r="AG366" s="502">
        <f t="shared" si="120"/>
        <v>1795</v>
      </c>
      <c r="AH366" s="470">
        <f t="shared" si="113"/>
        <v>15.360822345642674</v>
      </c>
      <c r="AI366" s="471">
        <f t="shared" si="114"/>
        <v>15.490515842783228</v>
      </c>
    </row>
    <row r="367" spans="1:35">
      <c r="A367" s="10">
        <v>18.7</v>
      </c>
      <c r="B367" s="11">
        <f t="shared" si="117"/>
        <v>1800</v>
      </c>
      <c r="C367" s="442">
        <f t="shared" si="101"/>
        <v>0.279225</v>
      </c>
      <c r="D367" s="442">
        <f t="shared" si="102"/>
        <v>0.32210478398266762</v>
      </c>
      <c r="E367" s="12">
        <v>9.7349999999999994</v>
      </c>
      <c r="F367" s="13">
        <f t="shared" si="103"/>
        <v>15.564309927928729</v>
      </c>
      <c r="G367" s="195"/>
      <c r="H367" s="10">
        <v>15.628</v>
      </c>
      <c r="I367" s="11">
        <f t="shared" si="118"/>
        <v>1800</v>
      </c>
      <c r="J367" s="12">
        <v>1</v>
      </c>
      <c r="K367" s="442">
        <f t="shared" si="104"/>
        <v>1.7727299999999999</v>
      </c>
      <c r="L367" s="442">
        <f t="shared" si="105"/>
        <v>4.88690268842275</v>
      </c>
      <c r="M367" s="442">
        <v>7.0639999999999994E-2</v>
      </c>
      <c r="N367" s="253">
        <f t="shared" si="106"/>
        <v>15.282789194089817</v>
      </c>
      <c r="O367" s="195"/>
      <c r="P367" s="221">
        <v>38.630000000000003</v>
      </c>
      <c r="Q367" s="222">
        <f t="shared" si="119"/>
        <v>1800</v>
      </c>
      <c r="R367" s="496">
        <f t="shared" si="107"/>
        <v>8.9054999999999995E-2</v>
      </c>
      <c r="S367" s="496">
        <f t="shared" si="108"/>
        <v>9.3140777415742892E-2</v>
      </c>
      <c r="T367" s="223">
        <v>36.837000000000003</v>
      </c>
      <c r="U367" s="224">
        <f t="shared" si="109"/>
        <v>35.198973182336282</v>
      </c>
      <c r="X367" s="450">
        <v>18.09</v>
      </c>
      <c r="Y367" s="456">
        <f t="shared" si="110"/>
        <v>0.279225</v>
      </c>
      <c r="Z367" s="456">
        <f t="shared" si="115"/>
        <v>0.32210478398266762</v>
      </c>
      <c r="AA367" s="454">
        <v>8.5</v>
      </c>
      <c r="AB367" s="447">
        <v>15.79</v>
      </c>
      <c r="AC367" s="449">
        <v>1</v>
      </c>
      <c r="AD367" s="457">
        <f t="shared" si="111"/>
        <v>1.7727299999999999</v>
      </c>
      <c r="AE367" s="457">
        <f t="shared" si="112"/>
        <v>4.88690268842275</v>
      </c>
      <c r="AF367" s="448">
        <f t="shared" si="116"/>
        <v>6.1647809689585151E-2</v>
      </c>
      <c r="AG367" s="502">
        <f t="shared" si="120"/>
        <v>1800</v>
      </c>
      <c r="AH367" s="470">
        <f t="shared" si="113"/>
        <v>15.352109336147326</v>
      </c>
      <c r="AI367" s="471">
        <f t="shared" si="114"/>
        <v>15.488733153092591</v>
      </c>
    </row>
    <row r="368" spans="1:35">
      <c r="A368" s="10">
        <v>18.7</v>
      </c>
      <c r="B368" s="11">
        <f t="shared" si="117"/>
        <v>1805</v>
      </c>
      <c r="C368" s="442">
        <f t="shared" si="101"/>
        <v>0.280000625</v>
      </c>
      <c r="D368" s="442">
        <f t="shared" si="102"/>
        <v>0.32313063929382801</v>
      </c>
      <c r="E368" s="12">
        <v>9.7349999999999994</v>
      </c>
      <c r="F368" s="13">
        <f t="shared" si="103"/>
        <v>15.554323226474583</v>
      </c>
      <c r="G368" s="195"/>
      <c r="H368" s="10">
        <v>15.628</v>
      </c>
      <c r="I368" s="11">
        <f t="shared" si="118"/>
        <v>1805</v>
      </c>
      <c r="J368" s="12">
        <v>1</v>
      </c>
      <c r="K368" s="442">
        <f t="shared" si="104"/>
        <v>1.7776542500000001</v>
      </c>
      <c r="L368" s="442">
        <f t="shared" si="105"/>
        <v>4.9159627597931701</v>
      </c>
      <c r="M368" s="442">
        <v>7.0639999999999994E-2</v>
      </c>
      <c r="N368" s="253">
        <f t="shared" si="106"/>
        <v>15.28073639064821</v>
      </c>
      <c r="O368" s="195"/>
      <c r="P368" s="221">
        <v>38.630000000000003</v>
      </c>
      <c r="Q368" s="222">
        <f t="shared" si="119"/>
        <v>1805</v>
      </c>
      <c r="R368" s="496">
        <f t="shared" si="107"/>
        <v>8.9302375000000003E-2</v>
      </c>
      <c r="S368" s="496">
        <f t="shared" si="108"/>
        <v>9.3411226565356165E-2</v>
      </c>
      <c r="T368" s="223">
        <v>36.837000000000003</v>
      </c>
      <c r="U368" s="224">
        <f t="shared" si="109"/>
        <v>35.189010647011976</v>
      </c>
      <c r="X368" s="450">
        <v>18.09</v>
      </c>
      <c r="Y368" s="448">
        <f t="shared" si="110"/>
        <v>0.280000625</v>
      </c>
      <c r="Z368" s="448">
        <f t="shared" si="115"/>
        <v>0.32313063929382801</v>
      </c>
      <c r="AA368" s="449">
        <v>8.5</v>
      </c>
      <c r="AB368" s="450">
        <v>15.79</v>
      </c>
      <c r="AC368" s="451">
        <v>1</v>
      </c>
      <c r="AD368" s="294">
        <f t="shared" si="111"/>
        <v>1.7776542500000001</v>
      </c>
      <c r="AE368" s="294">
        <f t="shared" si="112"/>
        <v>4.9159627597931701</v>
      </c>
      <c r="AF368" s="452">
        <f t="shared" si="116"/>
        <v>6.1647809689585151E-2</v>
      </c>
      <c r="AG368" s="502">
        <f t="shared" si="120"/>
        <v>1805</v>
      </c>
      <c r="AH368" s="470">
        <f t="shared" si="113"/>
        <v>15.343389566002461</v>
      </c>
      <c r="AI368" s="471">
        <f t="shared" si="114"/>
        <v>15.486941663343181</v>
      </c>
    </row>
    <row r="369" spans="1:35">
      <c r="A369" s="10">
        <v>18.7</v>
      </c>
      <c r="B369" s="11">
        <f t="shared" si="117"/>
        <v>1810</v>
      </c>
      <c r="C369" s="442">
        <f t="shared" si="101"/>
        <v>0.28077625000000006</v>
      </c>
      <c r="D369" s="442">
        <f t="shared" si="102"/>
        <v>0.3241572905926684</v>
      </c>
      <c r="E369" s="12">
        <v>9.7349999999999994</v>
      </c>
      <c r="F369" s="13">
        <f t="shared" si="103"/>
        <v>15.544328776080373</v>
      </c>
      <c r="G369" s="195"/>
      <c r="H369" s="10">
        <v>15.628</v>
      </c>
      <c r="I369" s="11">
        <f t="shared" si="118"/>
        <v>1810</v>
      </c>
      <c r="J369" s="12">
        <v>1</v>
      </c>
      <c r="K369" s="442">
        <f t="shared" si="104"/>
        <v>1.7825785000000001</v>
      </c>
      <c r="L369" s="442">
        <f t="shared" si="105"/>
        <v>4.9451662831268273</v>
      </c>
      <c r="M369" s="442">
        <v>7.0639999999999994E-2</v>
      </c>
      <c r="N369" s="253">
        <f t="shared" si="106"/>
        <v>15.278673453759922</v>
      </c>
      <c r="O369" s="195"/>
      <c r="P369" s="221">
        <v>38.630000000000003</v>
      </c>
      <c r="Q369" s="222">
        <f t="shared" si="119"/>
        <v>1810</v>
      </c>
      <c r="R369" s="496">
        <f t="shared" si="107"/>
        <v>8.9549749999999997E-2</v>
      </c>
      <c r="S369" s="496">
        <f t="shared" si="108"/>
        <v>9.3681742625603581E-2</v>
      </c>
      <c r="T369" s="223">
        <v>36.837000000000003</v>
      </c>
      <c r="U369" s="224">
        <f t="shared" si="109"/>
        <v>35.17904564690064</v>
      </c>
      <c r="X369" s="450">
        <v>18.09</v>
      </c>
      <c r="Y369" s="452">
        <f t="shared" si="110"/>
        <v>0.28077625000000006</v>
      </c>
      <c r="Z369" s="452">
        <f t="shared" si="115"/>
        <v>0.3241572905926684</v>
      </c>
      <c r="AA369" s="451">
        <v>8.5</v>
      </c>
      <c r="AB369" s="453">
        <v>15.79</v>
      </c>
      <c r="AC369" s="454">
        <v>1</v>
      </c>
      <c r="AD369" s="455">
        <f t="shared" si="111"/>
        <v>1.7825785000000001</v>
      </c>
      <c r="AE369" s="455">
        <f t="shared" si="112"/>
        <v>4.9451662831268273</v>
      </c>
      <c r="AF369" s="456">
        <f t="shared" si="116"/>
        <v>6.1647809689585151E-2</v>
      </c>
      <c r="AG369" s="502">
        <f t="shared" si="120"/>
        <v>1810</v>
      </c>
      <c r="AH369" s="470">
        <f t="shared" si="113"/>
        <v>15.334663029962318</v>
      </c>
      <c r="AI369" s="471">
        <f t="shared" si="114"/>
        <v>15.485141330094443</v>
      </c>
    </row>
    <row r="370" spans="1:35">
      <c r="A370" s="10">
        <v>18.7</v>
      </c>
      <c r="B370" s="11">
        <f t="shared" si="117"/>
        <v>1815</v>
      </c>
      <c r="C370" s="442">
        <f t="shared" si="101"/>
        <v>0.28155187500000006</v>
      </c>
      <c r="D370" s="442">
        <f t="shared" si="102"/>
        <v>0.32518473849681562</v>
      </c>
      <c r="E370" s="12">
        <v>9.7349999999999994</v>
      </c>
      <c r="F370" s="13">
        <f t="shared" si="103"/>
        <v>15.5343265707335</v>
      </c>
      <c r="G370" s="195"/>
      <c r="H370" s="10">
        <v>15.628</v>
      </c>
      <c r="I370" s="11">
        <f t="shared" si="118"/>
        <v>1815</v>
      </c>
      <c r="J370" s="12">
        <v>1</v>
      </c>
      <c r="K370" s="442">
        <f t="shared" si="104"/>
        <v>1.7875027499999998</v>
      </c>
      <c r="L370" s="442">
        <f t="shared" si="105"/>
        <v>4.9745139665591402</v>
      </c>
      <c r="M370" s="442">
        <v>7.0639999999999994E-2</v>
      </c>
      <c r="N370" s="253">
        <f t="shared" si="106"/>
        <v>15.276600333402262</v>
      </c>
      <c r="O370" s="195"/>
      <c r="P370" s="221">
        <v>38.630000000000003</v>
      </c>
      <c r="Q370" s="222">
        <f t="shared" si="119"/>
        <v>1815</v>
      </c>
      <c r="R370" s="496">
        <f t="shared" si="107"/>
        <v>8.9797124999999992E-2</v>
      </c>
      <c r="S370" s="496">
        <f t="shared" si="108"/>
        <v>9.3952325613039012E-2</v>
      </c>
      <c r="T370" s="223">
        <v>36.837000000000003</v>
      </c>
      <c r="U370" s="224">
        <f t="shared" si="109"/>
        <v>35.169078181392486</v>
      </c>
      <c r="X370" s="450">
        <v>18.09</v>
      </c>
      <c r="Y370" s="456">
        <f t="shared" si="110"/>
        <v>0.28155187500000006</v>
      </c>
      <c r="Z370" s="456">
        <f t="shared" si="115"/>
        <v>0.32518473849681562</v>
      </c>
      <c r="AA370" s="454">
        <v>8.5</v>
      </c>
      <c r="AB370" s="447">
        <v>15.79</v>
      </c>
      <c r="AC370" s="449">
        <v>1</v>
      </c>
      <c r="AD370" s="457">
        <f t="shared" si="111"/>
        <v>1.7875027499999998</v>
      </c>
      <c r="AE370" s="457">
        <f t="shared" si="112"/>
        <v>4.9745139665591402</v>
      </c>
      <c r="AF370" s="448">
        <f t="shared" si="116"/>
        <v>6.1647809689585151E-2</v>
      </c>
      <c r="AG370" s="502">
        <f t="shared" si="120"/>
        <v>1815</v>
      </c>
      <c r="AH370" s="470">
        <f t="shared" si="113"/>
        <v>15.325929722777067</v>
      </c>
      <c r="AI370" s="471">
        <f t="shared" si="114"/>
        <v>15.483332109691379</v>
      </c>
    </row>
    <row r="371" spans="1:35">
      <c r="A371" s="10">
        <v>18.7</v>
      </c>
      <c r="B371" s="11">
        <f t="shared" si="117"/>
        <v>1820</v>
      </c>
      <c r="C371" s="442">
        <f t="shared" si="101"/>
        <v>0.28232750000000006</v>
      </c>
      <c r="D371" s="442">
        <f t="shared" si="102"/>
        <v>0.32621298362437701</v>
      </c>
      <c r="E371" s="12">
        <v>9.7349999999999994</v>
      </c>
      <c r="F371" s="13">
        <f t="shared" si="103"/>
        <v>15.52431660441669</v>
      </c>
      <c r="G371" s="195"/>
      <c r="H371" s="10">
        <v>15.628</v>
      </c>
      <c r="I371" s="11">
        <f t="shared" si="118"/>
        <v>1820</v>
      </c>
      <c r="J371" s="12">
        <v>1</v>
      </c>
      <c r="K371" s="442">
        <f t="shared" si="104"/>
        <v>1.7924269999999998</v>
      </c>
      <c r="L371" s="442">
        <f t="shared" si="105"/>
        <v>5.0040065217211627</v>
      </c>
      <c r="M371" s="442">
        <v>7.0639999999999994E-2</v>
      </c>
      <c r="N371" s="253">
        <f t="shared" si="106"/>
        <v>15.274516979305616</v>
      </c>
      <c r="O371" s="195"/>
      <c r="P371" s="221">
        <v>38.630000000000003</v>
      </c>
      <c r="Q371" s="222">
        <f t="shared" si="119"/>
        <v>1820</v>
      </c>
      <c r="R371" s="496">
        <f t="shared" si="107"/>
        <v>9.00445E-2</v>
      </c>
      <c r="S371" s="496">
        <f t="shared" si="108"/>
        <v>9.4222975544220544E-2</v>
      </c>
      <c r="T371" s="223">
        <v>36.837000000000003</v>
      </c>
      <c r="U371" s="224">
        <f t="shared" si="109"/>
        <v>35.159108249877548</v>
      </c>
      <c r="X371" s="450">
        <v>18.09</v>
      </c>
      <c r="Y371" s="448">
        <f t="shared" si="110"/>
        <v>0.28232750000000006</v>
      </c>
      <c r="Z371" s="448">
        <f t="shared" si="115"/>
        <v>0.32621298362437701</v>
      </c>
      <c r="AA371" s="449">
        <v>8.5</v>
      </c>
      <c r="AB371" s="450">
        <v>15.79</v>
      </c>
      <c r="AC371" s="451">
        <v>1</v>
      </c>
      <c r="AD371" s="294">
        <f t="shared" si="111"/>
        <v>1.7924269999999998</v>
      </c>
      <c r="AE371" s="294">
        <f t="shared" si="112"/>
        <v>5.0040065217211627</v>
      </c>
      <c r="AF371" s="452">
        <f t="shared" si="116"/>
        <v>6.1647809689585151E-2</v>
      </c>
      <c r="AG371" s="502">
        <f t="shared" si="120"/>
        <v>1820</v>
      </c>
      <c r="AH371" s="470">
        <f t="shared" si="113"/>
        <v>15.317189639192796</v>
      </c>
      <c r="AI371" s="471">
        <f t="shared" si="114"/>
        <v>15.48151395826349</v>
      </c>
    </row>
    <row r="372" spans="1:35">
      <c r="A372" s="10">
        <v>18.7</v>
      </c>
      <c r="B372" s="11">
        <f t="shared" si="117"/>
        <v>1825</v>
      </c>
      <c r="C372" s="442">
        <f t="shared" si="101"/>
        <v>0.28310312500000007</v>
      </c>
      <c r="D372" s="442">
        <f t="shared" si="102"/>
        <v>0.32724202659393842</v>
      </c>
      <c r="E372" s="12">
        <v>9.7349999999999994</v>
      </c>
      <c r="F372" s="13">
        <f t="shared" si="103"/>
        <v>15.514298871108009</v>
      </c>
      <c r="G372" s="195"/>
      <c r="H372" s="10">
        <v>15.628</v>
      </c>
      <c r="I372" s="11">
        <f t="shared" si="118"/>
        <v>1825</v>
      </c>
      <c r="J372" s="12">
        <v>1</v>
      </c>
      <c r="K372" s="442">
        <f t="shared" si="104"/>
        <v>1.79735125</v>
      </c>
      <c r="L372" s="442">
        <f t="shared" si="105"/>
        <v>5.0336446637568395</v>
      </c>
      <c r="M372" s="442">
        <v>7.0639999999999994E-2</v>
      </c>
      <c r="N372" s="253">
        <f t="shared" si="106"/>
        <v>15.272423340952217</v>
      </c>
      <c r="O372" s="195"/>
      <c r="P372" s="221">
        <v>38.630000000000003</v>
      </c>
      <c r="Q372" s="222">
        <f t="shared" si="119"/>
        <v>1825</v>
      </c>
      <c r="R372" s="496">
        <f t="shared" si="107"/>
        <v>9.0291874999999994E-2</v>
      </c>
      <c r="S372" s="496">
        <f t="shared" si="108"/>
        <v>9.449369243571093E-2</v>
      </c>
      <c r="T372" s="223">
        <v>36.837000000000003</v>
      </c>
      <c r="U372" s="224">
        <f t="shared" si="109"/>
        <v>35.149135851745719</v>
      </c>
      <c r="X372" s="450">
        <v>18.09</v>
      </c>
      <c r="Y372" s="452">
        <f t="shared" si="110"/>
        <v>0.28310312500000007</v>
      </c>
      <c r="Z372" s="452">
        <f t="shared" si="115"/>
        <v>0.32724202659393842</v>
      </c>
      <c r="AA372" s="451">
        <v>8.5</v>
      </c>
      <c r="AB372" s="453">
        <v>15.79</v>
      </c>
      <c r="AC372" s="454">
        <v>1</v>
      </c>
      <c r="AD372" s="455">
        <f t="shared" si="111"/>
        <v>1.79735125</v>
      </c>
      <c r="AE372" s="455">
        <f t="shared" si="112"/>
        <v>5.0336446637568395</v>
      </c>
      <c r="AF372" s="456">
        <f t="shared" si="116"/>
        <v>6.1647809689585151E-2</v>
      </c>
      <c r="AG372" s="502">
        <f t="shared" si="120"/>
        <v>1825</v>
      </c>
      <c r="AH372" s="470">
        <f t="shared" si="113"/>
        <v>15.308442773951523</v>
      </c>
      <c r="AI372" s="471">
        <f t="shared" si="114"/>
        <v>15.479686831723722</v>
      </c>
    </row>
    <row r="373" spans="1:35">
      <c r="A373" s="10">
        <v>18.7</v>
      </c>
      <c r="B373" s="11">
        <f t="shared" si="117"/>
        <v>1830</v>
      </c>
      <c r="C373" s="442">
        <f t="shared" si="101"/>
        <v>0.28387875000000007</v>
      </c>
      <c r="D373" s="442">
        <f t="shared" si="102"/>
        <v>0.3282718680245662</v>
      </c>
      <c r="E373" s="12">
        <v>9.7349999999999994</v>
      </c>
      <c r="F373" s="13">
        <f t="shared" si="103"/>
        <v>15.504273364780847</v>
      </c>
      <c r="G373" s="195"/>
      <c r="H373" s="10">
        <v>15.628</v>
      </c>
      <c r="I373" s="11">
        <f t="shared" si="118"/>
        <v>1830</v>
      </c>
      <c r="J373" s="12">
        <v>1</v>
      </c>
      <c r="K373" s="442">
        <f t="shared" si="104"/>
        <v>1.8022754999999999</v>
      </c>
      <c r="L373" s="442">
        <f t="shared" si="105"/>
        <v>5.0634291113403433</v>
      </c>
      <c r="M373" s="442">
        <v>7.0639999999999994E-2</v>
      </c>
      <c r="N373" s="253">
        <f t="shared" si="106"/>
        <v>15.270319367574919</v>
      </c>
      <c r="O373" s="195"/>
      <c r="P373" s="221">
        <v>38.630000000000003</v>
      </c>
      <c r="Q373" s="222">
        <f t="shared" si="119"/>
        <v>1830</v>
      </c>
      <c r="R373" s="496">
        <f t="shared" si="107"/>
        <v>9.0539249999999988E-2</v>
      </c>
      <c r="S373" s="496">
        <f t="shared" si="108"/>
        <v>9.4764476304076029E-2</v>
      </c>
      <c r="T373" s="223">
        <v>36.837000000000003</v>
      </c>
      <c r="U373" s="224">
        <f t="shared" si="109"/>
        <v>35.139160986386756</v>
      </c>
      <c r="X373" s="450">
        <v>18.09</v>
      </c>
      <c r="Y373" s="456">
        <f t="shared" si="110"/>
        <v>0.28387875000000007</v>
      </c>
      <c r="Z373" s="456">
        <f t="shared" si="115"/>
        <v>0.3282718680245662</v>
      </c>
      <c r="AA373" s="454">
        <v>8.5</v>
      </c>
      <c r="AB373" s="447">
        <v>15.79</v>
      </c>
      <c r="AC373" s="449">
        <v>1</v>
      </c>
      <c r="AD373" s="457">
        <f t="shared" si="111"/>
        <v>1.8022754999999999</v>
      </c>
      <c r="AE373" s="457">
        <f t="shared" si="112"/>
        <v>5.0634291113403433</v>
      </c>
      <c r="AF373" s="448">
        <f t="shared" si="116"/>
        <v>6.1647809689585151E-2</v>
      </c>
      <c r="AG373" s="502">
        <f t="shared" si="120"/>
        <v>1830</v>
      </c>
      <c r="AH373" s="470">
        <f t="shared" si="113"/>
        <v>15.299689121791188</v>
      </c>
      <c r="AI373" s="471">
        <f t="shared" si="114"/>
        <v>15.477850685767384</v>
      </c>
    </row>
    <row r="374" spans="1:35">
      <c r="A374" s="10">
        <v>18.7</v>
      </c>
      <c r="B374" s="11">
        <f t="shared" si="117"/>
        <v>1835</v>
      </c>
      <c r="C374" s="442">
        <f t="shared" si="101"/>
        <v>0.28465437500000002</v>
      </c>
      <c r="D374" s="442">
        <f t="shared" si="102"/>
        <v>0.329302508535807</v>
      </c>
      <c r="E374" s="12">
        <v>9.7349999999999994</v>
      </c>
      <c r="F374" s="13">
        <f t="shared" si="103"/>
        <v>15.494240079403918</v>
      </c>
      <c r="G374" s="195"/>
      <c r="H374" s="10">
        <v>15.628</v>
      </c>
      <c r="I374" s="11">
        <f t="shared" si="118"/>
        <v>1835</v>
      </c>
      <c r="J374" s="12">
        <v>1</v>
      </c>
      <c r="K374" s="442">
        <f t="shared" si="104"/>
        <v>1.8071997499999999</v>
      </c>
      <c r="L374" s="442">
        <f t="shared" si="105"/>
        <v>5.0933605866935112</v>
      </c>
      <c r="M374" s="442">
        <v>7.0639999999999994E-2</v>
      </c>
      <c r="N374" s="253">
        <f t="shared" si="106"/>
        <v>15.26820500815597</v>
      </c>
      <c r="O374" s="195"/>
      <c r="P374" s="221">
        <v>38.630000000000003</v>
      </c>
      <c r="Q374" s="222">
        <f t="shared" si="119"/>
        <v>1835</v>
      </c>
      <c r="R374" s="496">
        <f t="shared" si="107"/>
        <v>9.0786624999999996E-2</v>
      </c>
      <c r="S374" s="496">
        <f t="shared" si="108"/>
        <v>9.5035327165886363E-2</v>
      </c>
      <c r="T374" s="223">
        <v>36.837000000000003</v>
      </c>
      <c r="U374" s="224">
        <f t="shared" si="109"/>
        <v>35.129183653190246</v>
      </c>
      <c r="X374" s="450">
        <v>18.09</v>
      </c>
      <c r="Y374" s="448">
        <f t="shared" si="110"/>
        <v>0.28465437500000002</v>
      </c>
      <c r="Z374" s="448">
        <f t="shared" si="115"/>
        <v>0.329302508535807</v>
      </c>
      <c r="AA374" s="449">
        <v>8.5</v>
      </c>
      <c r="AB374" s="450">
        <v>15.79</v>
      </c>
      <c r="AC374" s="451">
        <v>1</v>
      </c>
      <c r="AD374" s="294">
        <f t="shared" si="111"/>
        <v>1.8071997499999999</v>
      </c>
      <c r="AE374" s="294">
        <f t="shared" si="112"/>
        <v>5.0933605866935112</v>
      </c>
      <c r="AF374" s="452">
        <f t="shared" si="116"/>
        <v>6.1647809689585151E-2</v>
      </c>
      <c r="AG374" s="502">
        <f t="shared" si="120"/>
        <v>1835</v>
      </c>
      <c r="AH374" s="470">
        <f t="shared" si="113"/>
        <v>15.29092867744564</v>
      </c>
      <c r="AI374" s="471">
        <f t="shared" si="114"/>
        <v>15.476005475871084</v>
      </c>
    </row>
    <row r="375" spans="1:35">
      <c r="A375" s="10">
        <v>18.7</v>
      </c>
      <c r="B375" s="11">
        <f t="shared" si="117"/>
        <v>1840</v>
      </c>
      <c r="C375" s="442">
        <f t="shared" si="101"/>
        <v>0.28543000000000002</v>
      </c>
      <c r="D375" s="442">
        <f t="shared" si="102"/>
        <v>0.3303339487476884</v>
      </c>
      <c r="E375" s="12">
        <v>9.7349999999999994</v>
      </c>
      <c r="F375" s="13">
        <f t="shared" si="103"/>
        <v>15.484199008941253</v>
      </c>
      <c r="G375" s="195"/>
      <c r="H375" s="10">
        <v>15.628</v>
      </c>
      <c r="I375" s="11">
        <f t="shared" si="118"/>
        <v>1840</v>
      </c>
      <c r="J375" s="12">
        <v>1</v>
      </c>
      <c r="K375" s="442">
        <f t="shared" si="104"/>
        <v>1.8121240000000001</v>
      </c>
      <c r="L375" s="442">
        <f t="shared" si="105"/>
        <v>5.1234398156033496</v>
      </c>
      <c r="M375" s="442">
        <v>7.0639999999999994E-2</v>
      </c>
      <c r="N375" s="253">
        <f t="shared" si="106"/>
        <v>15.266080211425779</v>
      </c>
      <c r="O375" s="195"/>
      <c r="P375" s="221">
        <v>38.630000000000003</v>
      </c>
      <c r="Q375" s="222">
        <f t="shared" si="119"/>
        <v>1840</v>
      </c>
      <c r="R375" s="496">
        <f t="shared" si="107"/>
        <v>9.103399999999999E-2</v>
      </c>
      <c r="S375" s="496">
        <f t="shared" si="108"/>
        <v>9.5306245037716897E-2</v>
      </c>
      <c r="T375" s="223">
        <v>36.837000000000003</v>
      </c>
      <c r="U375" s="224">
        <f t="shared" si="109"/>
        <v>35.119203851545628</v>
      </c>
      <c r="X375" s="450">
        <v>18.09</v>
      </c>
      <c r="Y375" s="452">
        <f t="shared" si="110"/>
        <v>0.28543000000000002</v>
      </c>
      <c r="Z375" s="452">
        <f t="shared" si="115"/>
        <v>0.3303339487476884</v>
      </c>
      <c r="AA375" s="451">
        <v>8.5</v>
      </c>
      <c r="AB375" s="453">
        <v>15.79</v>
      </c>
      <c r="AC375" s="454">
        <v>1</v>
      </c>
      <c r="AD375" s="455">
        <f t="shared" si="111"/>
        <v>1.8121240000000001</v>
      </c>
      <c r="AE375" s="455">
        <f t="shared" si="112"/>
        <v>5.1234398156033496</v>
      </c>
      <c r="AF375" s="456">
        <f t="shared" si="116"/>
        <v>6.1647809689585151E-2</v>
      </c>
      <c r="AG375" s="502">
        <f t="shared" si="120"/>
        <v>1840</v>
      </c>
      <c r="AH375" s="470">
        <f t="shared" si="113"/>
        <v>15.28216143564465</v>
      </c>
      <c r="AI375" s="471">
        <f t="shared" si="114"/>
        <v>15.47415115729164</v>
      </c>
    </row>
    <row r="376" spans="1:35">
      <c r="A376" s="10">
        <v>18.7</v>
      </c>
      <c r="B376" s="11">
        <f t="shared" si="117"/>
        <v>1845</v>
      </c>
      <c r="C376" s="442">
        <f t="shared" si="101"/>
        <v>0.28620562500000002</v>
      </c>
      <c r="D376" s="442">
        <f t="shared" si="102"/>
        <v>0.33136618928071826</v>
      </c>
      <c r="E376" s="12">
        <v>9.7349999999999994</v>
      </c>
      <c r="F376" s="13">
        <f t="shared" si="103"/>
        <v>15.474150147352207</v>
      </c>
      <c r="G376" s="195"/>
      <c r="H376" s="10">
        <v>15.628</v>
      </c>
      <c r="I376" s="11">
        <f t="shared" si="118"/>
        <v>1845</v>
      </c>
      <c r="J376" s="12">
        <v>1</v>
      </c>
      <c r="K376" s="442">
        <f t="shared" si="104"/>
        <v>1.81704825</v>
      </c>
      <c r="L376" s="442">
        <f t="shared" si="105"/>
        <v>5.1536675274396346</v>
      </c>
      <c r="M376" s="442">
        <v>7.0639999999999994E-2</v>
      </c>
      <c r="N376" s="253">
        <f t="shared" si="106"/>
        <v>15.263944925861665</v>
      </c>
      <c r="O376" s="195"/>
      <c r="P376" s="221">
        <v>38.630000000000003</v>
      </c>
      <c r="Q376" s="222">
        <f t="shared" si="119"/>
        <v>1845</v>
      </c>
      <c r="R376" s="496">
        <f t="shared" si="107"/>
        <v>9.1281374999999998E-2</v>
      </c>
      <c r="S376" s="496">
        <f t="shared" si="108"/>
        <v>9.5577229936145702E-2</v>
      </c>
      <c r="T376" s="223">
        <v>36.837000000000003</v>
      </c>
      <c r="U376" s="224">
        <f t="shared" si="109"/>
        <v>35.109221580842203</v>
      </c>
      <c r="X376" s="450">
        <v>18.09</v>
      </c>
      <c r="Y376" s="456">
        <f t="shared" si="110"/>
        <v>0.28620562500000002</v>
      </c>
      <c r="Z376" s="456">
        <f t="shared" si="115"/>
        <v>0.33136618928071826</v>
      </c>
      <c r="AA376" s="454">
        <v>8.5</v>
      </c>
      <c r="AB376" s="447">
        <v>15.79</v>
      </c>
      <c r="AC376" s="449">
        <v>1</v>
      </c>
      <c r="AD376" s="457">
        <f t="shared" si="111"/>
        <v>1.81704825</v>
      </c>
      <c r="AE376" s="457">
        <f t="shared" si="112"/>
        <v>5.1536675274396346</v>
      </c>
      <c r="AF376" s="448">
        <f t="shared" si="116"/>
        <v>6.1647809689585151E-2</v>
      </c>
      <c r="AG376" s="502">
        <f t="shared" si="120"/>
        <v>1845</v>
      </c>
      <c r="AH376" s="470">
        <f t="shared" si="113"/>
        <v>15.273387391113895</v>
      </c>
      <c r="AI376" s="471">
        <f t="shared" si="114"/>
        <v>15.472287685065005</v>
      </c>
    </row>
    <row r="377" spans="1:35">
      <c r="A377" s="10">
        <v>18.7</v>
      </c>
      <c r="B377" s="11">
        <f t="shared" si="117"/>
        <v>1850</v>
      </c>
      <c r="C377" s="442">
        <f t="shared" si="101"/>
        <v>0.28698125000000002</v>
      </c>
      <c r="D377" s="442">
        <f t="shared" si="102"/>
        <v>0.33239923075588695</v>
      </c>
      <c r="E377" s="12">
        <v>9.7349999999999994</v>
      </c>
      <c r="F377" s="13">
        <f t="shared" si="103"/>
        <v>15.464093488591439</v>
      </c>
      <c r="G377" s="195"/>
      <c r="H377" s="10">
        <v>15.628</v>
      </c>
      <c r="I377" s="11">
        <f t="shared" si="118"/>
        <v>1850</v>
      </c>
      <c r="J377" s="12">
        <v>1</v>
      </c>
      <c r="K377" s="442">
        <f t="shared" si="104"/>
        <v>1.8219724999999998</v>
      </c>
      <c r="L377" s="442">
        <f t="shared" si="105"/>
        <v>5.1840444551725993</v>
      </c>
      <c r="M377" s="442">
        <v>7.0639999999999994E-2</v>
      </c>
      <c r="N377" s="253">
        <f t="shared" si="106"/>
        <v>15.261799099686607</v>
      </c>
      <c r="O377" s="195"/>
      <c r="P377" s="221">
        <v>38.630000000000003</v>
      </c>
      <c r="Q377" s="222">
        <f t="shared" si="119"/>
        <v>1850</v>
      </c>
      <c r="R377" s="496">
        <f t="shared" si="107"/>
        <v>9.1528749999999992E-2</v>
      </c>
      <c r="S377" s="496">
        <f t="shared" si="108"/>
        <v>9.5848281877755959E-2</v>
      </c>
      <c r="T377" s="223">
        <v>36.837000000000003</v>
      </c>
      <c r="U377" s="224">
        <f t="shared" si="109"/>
        <v>35.099236840469104</v>
      </c>
      <c r="X377" s="450">
        <v>18.09</v>
      </c>
      <c r="Y377" s="448">
        <f t="shared" si="110"/>
        <v>0.28698125000000002</v>
      </c>
      <c r="Z377" s="448">
        <f t="shared" si="115"/>
        <v>0.33239923075588695</v>
      </c>
      <c r="AA377" s="449">
        <v>8.5</v>
      </c>
      <c r="AB377" s="450">
        <v>15.79</v>
      </c>
      <c r="AC377" s="451">
        <v>1</v>
      </c>
      <c r="AD377" s="294">
        <f t="shared" si="111"/>
        <v>1.8219724999999998</v>
      </c>
      <c r="AE377" s="294">
        <f t="shared" si="112"/>
        <v>5.1840444551725993</v>
      </c>
      <c r="AF377" s="452">
        <f t="shared" si="116"/>
        <v>6.1647809689585151E-2</v>
      </c>
      <c r="AG377" s="502">
        <f t="shared" si="120"/>
        <v>1850</v>
      </c>
      <c r="AH377" s="470">
        <f t="shared" si="113"/>
        <v>15.264606538574961</v>
      </c>
      <c r="AI377" s="471">
        <f t="shared" si="114"/>
        <v>15.470415014005169</v>
      </c>
    </row>
    <row r="378" spans="1:35">
      <c r="A378" s="10">
        <v>18.7</v>
      </c>
      <c r="B378" s="11">
        <f t="shared" si="117"/>
        <v>1855</v>
      </c>
      <c r="C378" s="442">
        <f t="shared" si="101"/>
        <v>0.28775687500000002</v>
      </c>
      <c r="D378" s="442">
        <f t="shared" si="102"/>
        <v>0.33343307379466602</v>
      </c>
      <c r="E378" s="12">
        <v>9.7349999999999994</v>
      </c>
      <c r="F378" s="13">
        <f t="shared" si="103"/>
        <v>15.454029026608925</v>
      </c>
      <c r="G378" s="195"/>
      <c r="H378" s="10">
        <v>15.628</v>
      </c>
      <c r="I378" s="11">
        <f t="shared" si="118"/>
        <v>1855</v>
      </c>
      <c r="J378" s="12">
        <v>1</v>
      </c>
      <c r="K378" s="442">
        <f t="shared" si="104"/>
        <v>1.82689675</v>
      </c>
      <c r="L378" s="442">
        <f t="shared" si="105"/>
        <v>5.214571335390711</v>
      </c>
      <c r="M378" s="442">
        <v>7.0639999999999994E-2</v>
      </c>
      <c r="N378" s="253">
        <f t="shared" si="106"/>
        <v>15.259642680868</v>
      </c>
      <c r="O378" s="195"/>
      <c r="P378" s="221">
        <v>38.630000000000003</v>
      </c>
      <c r="Q378" s="222">
        <f t="shared" si="119"/>
        <v>1855</v>
      </c>
      <c r="R378" s="496">
        <f t="shared" si="107"/>
        <v>9.1776124999999986E-2</v>
      </c>
      <c r="S378" s="496">
        <f t="shared" si="108"/>
        <v>9.6119400879134398E-2</v>
      </c>
      <c r="T378" s="223">
        <v>36.837000000000003</v>
      </c>
      <c r="U378" s="224">
        <f t="shared" si="109"/>
        <v>35.089249629815328</v>
      </c>
      <c r="X378" s="450">
        <v>18.09</v>
      </c>
      <c r="Y378" s="452">
        <f t="shared" si="110"/>
        <v>0.28775687500000002</v>
      </c>
      <c r="Z378" s="452">
        <f t="shared" si="115"/>
        <v>0.33343307379466602</v>
      </c>
      <c r="AA378" s="451">
        <v>8.5</v>
      </c>
      <c r="AB378" s="453">
        <v>15.79</v>
      </c>
      <c r="AC378" s="454">
        <v>1</v>
      </c>
      <c r="AD378" s="455">
        <f t="shared" si="111"/>
        <v>1.82689675</v>
      </c>
      <c r="AE378" s="455">
        <f t="shared" si="112"/>
        <v>5.214571335390711</v>
      </c>
      <c r="AF378" s="456">
        <f t="shared" si="116"/>
        <v>6.1647809689585151E-2</v>
      </c>
      <c r="AG378" s="502">
        <f t="shared" si="120"/>
        <v>1855</v>
      </c>
      <c r="AH378" s="470">
        <f t="shared" si="113"/>
        <v>15.255818872745339</v>
      </c>
      <c r="AI378" s="471">
        <f t="shared" si="114"/>
        <v>15.468533098703066</v>
      </c>
    </row>
    <row r="379" spans="1:35">
      <c r="A379" s="10">
        <v>18.7</v>
      </c>
      <c r="B379" s="11">
        <f t="shared" si="117"/>
        <v>1860</v>
      </c>
      <c r="C379" s="442">
        <f t="shared" si="101"/>
        <v>0.28853250000000003</v>
      </c>
      <c r="D379" s="442">
        <f t="shared" si="102"/>
        <v>0.33446771901900929</v>
      </c>
      <c r="E379" s="12">
        <v>9.7349999999999994</v>
      </c>
      <c r="F379" s="13">
        <f t="shared" si="103"/>
        <v>15.443956755349944</v>
      </c>
      <c r="G379" s="195"/>
      <c r="H379" s="10">
        <v>15.628</v>
      </c>
      <c r="I379" s="11">
        <f t="shared" si="118"/>
        <v>1860</v>
      </c>
      <c r="J379" s="12">
        <v>1</v>
      </c>
      <c r="K379" s="442">
        <f t="shared" si="104"/>
        <v>1.8318209999999999</v>
      </c>
      <c r="L379" s="442">
        <f t="shared" si="105"/>
        <v>5.245248908318521</v>
      </c>
      <c r="M379" s="442">
        <v>7.0639999999999994E-2</v>
      </c>
      <c r="N379" s="253">
        <f t="shared" si="106"/>
        <v>15.257475617116381</v>
      </c>
      <c r="O379" s="195"/>
      <c r="P379" s="221">
        <v>38.630000000000003</v>
      </c>
      <c r="Q379" s="222">
        <f t="shared" si="119"/>
        <v>1860</v>
      </c>
      <c r="R379" s="496">
        <f t="shared" si="107"/>
        <v>9.2023499999999994E-2</v>
      </c>
      <c r="S379" s="496">
        <f t="shared" si="108"/>
        <v>9.6390586956871971E-2</v>
      </c>
      <c r="T379" s="223">
        <v>36.837000000000003</v>
      </c>
      <c r="U379" s="224">
        <f t="shared" si="109"/>
        <v>35.079259948269709</v>
      </c>
      <c r="X379" s="450">
        <v>18.09</v>
      </c>
      <c r="Y379" s="456">
        <f t="shared" si="110"/>
        <v>0.28853250000000003</v>
      </c>
      <c r="Z379" s="456">
        <f t="shared" si="115"/>
        <v>0.33446771901900929</v>
      </c>
      <c r="AA379" s="454">
        <v>8.5</v>
      </c>
      <c r="AB379" s="447">
        <v>15.79</v>
      </c>
      <c r="AC379" s="449">
        <v>1</v>
      </c>
      <c r="AD379" s="457">
        <f t="shared" si="111"/>
        <v>1.8318209999999999</v>
      </c>
      <c r="AE379" s="457">
        <f t="shared" si="112"/>
        <v>5.245248908318521</v>
      </c>
      <c r="AF379" s="448">
        <f t="shared" si="116"/>
        <v>6.1647809689585151E-2</v>
      </c>
      <c r="AG379" s="502">
        <f t="shared" si="120"/>
        <v>1860</v>
      </c>
      <c r="AH379" s="470">
        <f t="shared" si="113"/>
        <v>15.247024388338421</v>
      </c>
      <c r="AI379" s="471">
        <f t="shared" si="114"/>
        <v>15.466641893525475</v>
      </c>
    </row>
    <row r="380" spans="1:35">
      <c r="A380" s="10">
        <v>18.7</v>
      </c>
      <c r="B380" s="11">
        <f t="shared" si="117"/>
        <v>1865</v>
      </c>
      <c r="C380" s="442">
        <f t="shared" si="101"/>
        <v>0.28930812500000003</v>
      </c>
      <c r="D380" s="442">
        <f t="shared" si="102"/>
        <v>0.33550316705135352</v>
      </c>
      <c r="E380" s="12">
        <v>9.7349999999999994</v>
      </c>
      <c r="F380" s="13">
        <f t="shared" si="103"/>
        <v>15.433876668755072</v>
      </c>
      <c r="G380" s="195"/>
      <c r="H380" s="10">
        <v>15.628</v>
      </c>
      <c r="I380" s="11">
        <f t="shared" si="118"/>
        <v>1865</v>
      </c>
      <c r="J380" s="12">
        <v>1</v>
      </c>
      <c r="K380" s="442">
        <f t="shared" si="104"/>
        <v>1.8367452499999999</v>
      </c>
      <c r="L380" s="442">
        <f t="shared" si="105"/>
        <v>5.2760779178346242</v>
      </c>
      <c r="M380" s="442">
        <v>7.0639999999999994E-2</v>
      </c>
      <c r="N380" s="253">
        <f t="shared" si="106"/>
        <v>15.255297855884162</v>
      </c>
      <c r="O380" s="195"/>
      <c r="P380" s="221">
        <v>38.630000000000003</v>
      </c>
      <c r="Q380" s="222">
        <f t="shared" si="119"/>
        <v>1865</v>
      </c>
      <c r="R380" s="496">
        <f t="shared" si="107"/>
        <v>9.2270874999999988E-2</v>
      </c>
      <c r="S380" s="496">
        <f t="shared" si="108"/>
        <v>9.6661840127563625E-2</v>
      </c>
      <c r="T380" s="223">
        <v>36.837000000000003</v>
      </c>
      <c r="U380" s="224">
        <f t="shared" si="109"/>
        <v>35.069267795220938</v>
      </c>
      <c r="X380" s="450">
        <v>18.09</v>
      </c>
      <c r="Y380" s="448">
        <f t="shared" si="110"/>
        <v>0.28930812500000003</v>
      </c>
      <c r="Z380" s="448">
        <f t="shared" si="115"/>
        <v>0.33550316705135352</v>
      </c>
      <c r="AA380" s="449">
        <v>8.5</v>
      </c>
      <c r="AB380" s="450">
        <v>15.79</v>
      </c>
      <c r="AC380" s="451">
        <v>1</v>
      </c>
      <c r="AD380" s="294">
        <f t="shared" si="111"/>
        <v>1.8367452499999999</v>
      </c>
      <c r="AE380" s="294">
        <f t="shared" si="112"/>
        <v>5.2760779178346242</v>
      </c>
      <c r="AF380" s="452">
        <f t="shared" si="116"/>
        <v>6.1647809689585151E-2</v>
      </c>
      <c r="AG380" s="502">
        <f t="shared" si="120"/>
        <v>1865</v>
      </c>
      <c r="AH380" s="470">
        <f t="shared" si="113"/>
        <v>15.238223080063495</v>
      </c>
      <c r="AI380" s="471">
        <f t="shared" si="114"/>
        <v>15.464741352613908</v>
      </c>
    </row>
    <row r="381" spans="1:35">
      <c r="A381" s="10">
        <v>18.7</v>
      </c>
      <c r="B381" s="11">
        <f t="shared" si="117"/>
        <v>1870</v>
      </c>
      <c r="C381" s="442">
        <f t="shared" si="101"/>
        <v>0.29008375000000003</v>
      </c>
      <c r="D381" s="442">
        <f t="shared" si="102"/>
        <v>0.33653941851461799</v>
      </c>
      <c r="E381" s="12">
        <v>9.7349999999999994</v>
      </c>
      <c r="F381" s="13">
        <f t="shared" si="103"/>
        <v>15.423788760760193</v>
      </c>
      <c r="G381" s="195"/>
      <c r="H381" s="10">
        <v>15.628</v>
      </c>
      <c r="I381" s="11">
        <f t="shared" si="118"/>
        <v>1870</v>
      </c>
      <c r="J381" s="12">
        <v>1</v>
      </c>
      <c r="K381" s="442">
        <f t="shared" si="104"/>
        <v>1.8416695000000001</v>
      </c>
      <c r="L381" s="442">
        <f t="shared" si="105"/>
        <v>5.3070591114896963</v>
      </c>
      <c r="M381" s="442">
        <v>7.0639999999999994E-2</v>
      </c>
      <c r="N381" s="253">
        <f t="shared" si="106"/>
        <v>15.253109344364368</v>
      </c>
      <c r="O381" s="195"/>
      <c r="P381" s="221">
        <v>38.630000000000003</v>
      </c>
      <c r="Q381" s="222">
        <f t="shared" si="119"/>
        <v>1870</v>
      </c>
      <c r="R381" s="496">
        <f t="shared" si="107"/>
        <v>9.2518249999999982E-2</v>
      </c>
      <c r="S381" s="496">
        <f t="shared" si="108"/>
        <v>9.6933160407808749E-2</v>
      </c>
      <c r="T381" s="223">
        <v>36.837000000000003</v>
      </c>
      <c r="U381" s="224">
        <f t="shared" si="109"/>
        <v>35.059273170057551</v>
      </c>
      <c r="X381" s="450">
        <v>18.09</v>
      </c>
      <c r="Y381" s="452">
        <f t="shared" si="110"/>
        <v>0.29008375000000003</v>
      </c>
      <c r="Z381" s="452">
        <f t="shared" si="115"/>
        <v>0.33653941851461799</v>
      </c>
      <c r="AA381" s="451">
        <v>8.5</v>
      </c>
      <c r="AB381" s="453">
        <v>15.79</v>
      </c>
      <c r="AC381" s="454">
        <v>1</v>
      </c>
      <c r="AD381" s="455">
        <f t="shared" si="111"/>
        <v>1.8416695000000001</v>
      </c>
      <c r="AE381" s="455">
        <f t="shared" si="112"/>
        <v>5.3070591114896963</v>
      </c>
      <c r="AF381" s="456">
        <f t="shared" si="116"/>
        <v>6.1647809689585151E-2</v>
      </c>
      <c r="AG381" s="502">
        <f t="shared" si="120"/>
        <v>1870</v>
      </c>
      <c r="AH381" s="470">
        <f t="shared" si="113"/>
        <v>15.229414942625747</v>
      </c>
      <c r="AI381" s="471">
        <f t="shared" si="114"/>
        <v>15.462831429883504</v>
      </c>
    </row>
    <row r="382" spans="1:35">
      <c r="A382" s="10">
        <v>18.7</v>
      </c>
      <c r="B382" s="11">
        <f t="shared" si="117"/>
        <v>1875</v>
      </c>
      <c r="C382" s="442">
        <f t="shared" si="101"/>
        <v>0.29085937500000009</v>
      </c>
      <c r="D382" s="442">
        <f t="shared" si="102"/>
        <v>0.33757647403220603</v>
      </c>
      <c r="E382" s="12">
        <v>9.7349999999999994</v>
      </c>
      <c r="F382" s="13">
        <f t="shared" si="103"/>
        <v>15.413693025296475</v>
      </c>
      <c r="G382" s="195"/>
      <c r="H382" s="10">
        <v>15.628</v>
      </c>
      <c r="I382" s="11">
        <f t="shared" si="118"/>
        <v>1875</v>
      </c>
      <c r="J382" s="12">
        <v>1</v>
      </c>
      <c r="K382" s="442">
        <f t="shared" si="104"/>
        <v>1.84659375</v>
      </c>
      <c r="L382" s="442">
        <f t="shared" si="105"/>
        <v>5.3381932405246104</v>
      </c>
      <c r="M382" s="442">
        <v>7.0639999999999994E-2</v>
      </c>
      <c r="N382" s="253">
        <f t="shared" si="106"/>
        <v>15.250910029489342</v>
      </c>
      <c r="O382" s="195"/>
      <c r="P382" s="221">
        <v>38.630000000000003</v>
      </c>
      <c r="Q382" s="222">
        <f t="shared" si="119"/>
        <v>1875</v>
      </c>
      <c r="R382" s="496">
        <f t="shared" si="107"/>
        <v>9.276562499999999E-2</v>
      </c>
      <c r="S382" s="496">
        <f t="shared" si="108"/>
        <v>9.7204547814210507E-2</v>
      </c>
      <c r="T382" s="223">
        <v>36.837000000000003</v>
      </c>
      <c r="U382" s="224">
        <f t="shared" si="109"/>
        <v>35.049276072167928</v>
      </c>
      <c r="X382" s="450">
        <v>18.09</v>
      </c>
      <c r="Y382" s="456">
        <f t="shared" si="110"/>
        <v>0.29085937500000009</v>
      </c>
      <c r="Z382" s="456">
        <f t="shared" si="115"/>
        <v>0.33757647403220603</v>
      </c>
      <c r="AA382" s="454">
        <v>8.5</v>
      </c>
      <c r="AB382" s="447">
        <v>15.79</v>
      </c>
      <c r="AC382" s="449">
        <v>1</v>
      </c>
      <c r="AD382" s="457">
        <f t="shared" si="111"/>
        <v>1.84659375</v>
      </c>
      <c r="AE382" s="457">
        <f t="shared" si="112"/>
        <v>5.3381932405246104</v>
      </c>
      <c r="AF382" s="448">
        <f t="shared" si="116"/>
        <v>6.1647809689585151E-2</v>
      </c>
      <c r="AG382" s="502">
        <f t="shared" si="120"/>
        <v>1875</v>
      </c>
      <c r="AH382" s="470">
        <f t="shared" si="113"/>
        <v>15.220599970726248</v>
      </c>
      <c r="AI382" s="471">
        <f t="shared" si="114"/>
        <v>15.460912079021908</v>
      </c>
    </row>
    <row r="383" spans="1:35">
      <c r="A383" s="10">
        <v>18.7</v>
      </c>
      <c r="B383" s="11">
        <f t="shared" si="117"/>
        <v>1880</v>
      </c>
      <c r="C383" s="442">
        <f t="shared" si="101"/>
        <v>0.29163500000000003</v>
      </c>
      <c r="D383" s="442">
        <f t="shared" si="102"/>
        <v>0.33861433422800347</v>
      </c>
      <c r="E383" s="12">
        <v>9.7349999999999994</v>
      </c>
      <c r="F383" s="13">
        <f t="shared" si="103"/>
        <v>15.403589456290385</v>
      </c>
      <c r="G383" s="195"/>
      <c r="H383" s="10">
        <v>15.628</v>
      </c>
      <c r="I383" s="11">
        <f t="shared" si="118"/>
        <v>1880</v>
      </c>
      <c r="J383" s="12">
        <v>1</v>
      </c>
      <c r="K383" s="442">
        <f t="shared" si="104"/>
        <v>1.8515179999999998</v>
      </c>
      <c r="L383" s="442">
        <f t="shared" si="105"/>
        <v>5.3694810598886642</v>
      </c>
      <c r="M383" s="442">
        <v>7.0639999999999994E-2</v>
      </c>
      <c r="N383" s="253">
        <f t="shared" si="106"/>
        <v>15.248699857929465</v>
      </c>
      <c r="O383" s="195"/>
      <c r="P383" s="221">
        <v>38.630000000000003</v>
      </c>
      <c r="Q383" s="222">
        <f t="shared" si="119"/>
        <v>1880</v>
      </c>
      <c r="R383" s="496">
        <f t="shared" si="107"/>
        <v>9.3012999999999985E-2</v>
      </c>
      <c r="S383" s="496">
        <f t="shared" si="108"/>
        <v>9.747600236337628E-2</v>
      </c>
      <c r="T383" s="223">
        <v>36.837000000000003</v>
      </c>
      <c r="U383" s="224">
        <f t="shared" si="109"/>
        <v>35.039276500940311</v>
      </c>
      <c r="X383" s="450">
        <v>18.09</v>
      </c>
      <c r="Y383" s="448">
        <f t="shared" si="110"/>
        <v>0.29163500000000003</v>
      </c>
      <c r="Z383" s="448">
        <f t="shared" si="115"/>
        <v>0.33861433422800347</v>
      </c>
      <c r="AA383" s="449">
        <v>8.5</v>
      </c>
      <c r="AB383" s="450">
        <v>15.79</v>
      </c>
      <c r="AC383" s="451">
        <v>1</v>
      </c>
      <c r="AD383" s="294">
        <f t="shared" si="111"/>
        <v>1.8515179999999998</v>
      </c>
      <c r="AE383" s="294">
        <f t="shared" si="112"/>
        <v>5.3694810598886642</v>
      </c>
      <c r="AF383" s="452">
        <f t="shared" si="116"/>
        <v>6.1647809689585151E-2</v>
      </c>
      <c r="AG383" s="502">
        <f t="shared" si="120"/>
        <v>1880</v>
      </c>
      <c r="AH383" s="470">
        <f t="shared" si="113"/>
        <v>15.211778159061971</v>
      </c>
      <c r="AI383" s="471">
        <f t="shared" si="114"/>
        <v>15.458983253488151</v>
      </c>
    </row>
    <row r="384" spans="1:35">
      <c r="A384" s="10">
        <v>18.7</v>
      </c>
      <c r="B384" s="11">
        <f t="shared" si="117"/>
        <v>1885</v>
      </c>
      <c r="C384" s="442">
        <f t="shared" si="101"/>
        <v>0.29241062500000004</v>
      </c>
      <c r="D384" s="442">
        <f t="shared" si="102"/>
        <v>0.3396529997263813</v>
      </c>
      <c r="E384" s="12">
        <v>9.7349999999999994</v>
      </c>
      <c r="F384" s="13">
        <f t="shared" si="103"/>
        <v>15.393478047663677</v>
      </c>
      <c r="G384" s="195"/>
      <c r="H384" s="10">
        <v>15.628</v>
      </c>
      <c r="I384" s="11">
        <f t="shared" si="118"/>
        <v>1885</v>
      </c>
      <c r="J384" s="12">
        <v>1</v>
      </c>
      <c r="K384" s="442">
        <f t="shared" si="104"/>
        <v>1.85644225</v>
      </c>
      <c r="L384" s="442">
        <f t="shared" si="105"/>
        <v>5.400923328257889</v>
      </c>
      <c r="M384" s="442">
        <v>7.0639999999999994E-2</v>
      </c>
      <c r="N384" s="253">
        <f t="shared" si="106"/>
        <v>15.246478776091863</v>
      </c>
      <c r="O384" s="195"/>
      <c r="P384" s="221">
        <v>38.630000000000003</v>
      </c>
      <c r="Q384" s="222">
        <f t="shared" si="119"/>
        <v>1885</v>
      </c>
      <c r="R384" s="496">
        <f t="shared" si="107"/>
        <v>9.3260374999999993E-2</v>
      </c>
      <c r="S384" s="496">
        <f t="shared" si="108"/>
        <v>9.7747524071917669E-2</v>
      </c>
      <c r="T384" s="223">
        <v>36.837000000000003</v>
      </c>
      <c r="U384" s="224">
        <f t="shared" si="109"/>
        <v>35.029274455762774</v>
      </c>
      <c r="X384" s="450">
        <v>18.09</v>
      </c>
      <c r="Y384" s="452">
        <f t="shared" si="110"/>
        <v>0.29241062500000004</v>
      </c>
      <c r="Z384" s="452">
        <f t="shared" si="115"/>
        <v>0.3396529997263813</v>
      </c>
      <c r="AA384" s="451">
        <v>8.5</v>
      </c>
      <c r="AB384" s="453">
        <v>15.79</v>
      </c>
      <c r="AC384" s="454">
        <v>1</v>
      </c>
      <c r="AD384" s="455">
        <f t="shared" si="111"/>
        <v>1.85644225</v>
      </c>
      <c r="AE384" s="455">
        <f t="shared" si="112"/>
        <v>5.400923328257889</v>
      </c>
      <c r="AF384" s="456">
        <f t="shared" si="116"/>
        <v>6.1647809689585151E-2</v>
      </c>
      <c r="AG384" s="502">
        <f t="shared" si="120"/>
        <v>1885</v>
      </c>
      <c r="AH384" s="470">
        <f t="shared" si="113"/>
        <v>15.202949502325758</v>
      </c>
      <c r="AI384" s="471">
        <f t="shared" si="114"/>
        <v>15.457044906511516</v>
      </c>
    </row>
    <row r="385" spans="1:35">
      <c r="A385" s="10">
        <v>18.7</v>
      </c>
      <c r="B385" s="11">
        <f t="shared" si="117"/>
        <v>1890</v>
      </c>
      <c r="C385" s="442">
        <f t="shared" si="101"/>
        <v>0.29318625000000004</v>
      </c>
      <c r="D385" s="442">
        <f t="shared" si="102"/>
        <v>0.34069247115219481</v>
      </c>
      <c r="E385" s="12">
        <v>9.7349999999999994</v>
      </c>
      <c r="F385" s="13">
        <f t="shared" si="103"/>
        <v>15.383358793333382</v>
      </c>
      <c r="G385" s="195"/>
      <c r="H385" s="10">
        <v>15.628</v>
      </c>
      <c r="I385" s="11">
        <f t="shared" si="118"/>
        <v>1890</v>
      </c>
      <c r="J385" s="12">
        <v>1</v>
      </c>
      <c r="K385" s="442">
        <f t="shared" si="104"/>
        <v>1.8613664999999999</v>
      </c>
      <c r="L385" s="442">
        <f t="shared" si="105"/>
        <v>5.4325208080534297</v>
      </c>
      <c r="M385" s="442">
        <v>7.0639999999999994E-2</v>
      </c>
      <c r="N385" s="253">
        <f t="shared" si="106"/>
        <v>15.244246730119105</v>
      </c>
      <c r="O385" s="195"/>
      <c r="P385" s="221">
        <v>38.630000000000003</v>
      </c>
      <c r="Q385" s="222">
        <f t="shared" si="119"/>
        <v>1890</v>
      </c>
      <c r="R385" s="496">
        <f t="shared" si="107"/>
        <v>9.3507749999999987E-2</v>
      </c>
      <c r="S385" s="496">
        <f t="shared" si="108"/>
        <v>9.8019112956450272E-2</v>
      </c>
      <c r="T385" s="223">
        <v>36.837000000000003</v>
      </c>
      <c r="U385" s="224">
        <f t="shared" si="109"/>
        <v>35.019269936023242</v>
      </c>
      <c r="X385" s="450">
        <v>18.09</v>
      </c>
      <c r="Y385" s="456">
        <f t="shared" si="110"/>
        <v>0.29318625000000004</v>
      </c>
      <c r="Z385" s="456">
        <f t="shared" si="115"/>
        <v>0.34069247115219481</v>
      </c>
      <c r="AA385" s="454">
        <v>8.5</v>
      </c>
      <c r="AB385" s="447">
        <v>15.79</v>
      </c>
      <c r="AC385" s="449">
        <v>1</v>
      </c>
      <c r="AD385" s="457">
        <f t="shared" si="111"/>
        <v>1.8613664999999999</v>
      </c>
      <c r="AE385" s="457">
        <f t="shared" si="112"/>
        <v>5.4325208080534297</v>
      </c>
      <c r="AF385" s="448">
        <f t="shared" si="116"/>
        <v>6.1647809689585151E-2</v>
      </c>
      <c r="AG385" s="502">
        <f t="shared" si="120"/>
        <v>1890</v>
      </c>
      <c r="AH385" s="470">
        <f t="shared" si="113"/>
        <v>15.194113995206344</v>
      </c>
      <c r="AI385" s="471">
        <f t="shared" si="114"/>
        <v>15.455096991090411</v>
      </c>
    </row>
    <row r="386" spans="1:35">
      <c r="A386" s="10">
        <v>18.7</v>
      </c>
      <c r="B386" s="11">
        <f t="shared" si="117"/>
        <v>1895</v>
      </c>
      <c r="C386" s="442">
        <f t="shared" si="101"/>
        <v>0.29396187500000004</v>
      </c>
      <c r="D386" s="442">
        <f t="shared" si="102"/>
        <v>0.34173274913078378</v>
      </c>
      <c r="E386" s="12">
        <v>9.7349999999999994</v>
      </c>
      <c r="F386" s="13">
        <f t="shared" si="103"/>
        <v>15.37323168721182</v>
      </c>
      <c r="G386" s="195"/>
      <c r="H386" s="10">
        <v>15.628</v>
      </c>
      <c r="I386" s="11">
        <f t="shared" si="118"/>
        <v>1895</v>
      </c>
      <c r="J386" s="12">
        <v>1</v>
      </c>
      <c r="K386" s="442">
        <f t="shared" si="104"/>
        <v>1.8662907499999999</v>
      </c>
      <c r="L386" s="442">
        <f t="shared" si="105"/>
        <v>5.4642742654600465</v>
      </c>
      <c r="M386" s="442">
        <v>7.0639999999999994E-2</v>
      </c>
      <c r="N386" s="253">
        <f t="shared" si="106"/>
        <v>15.242003665887902</v>
      </c>
      <c r="O386" s="195"/>
      <c r="P386" s="221">
        <v>38.630000000000003</v>
      </c>
      <c r="Q386" s="222">
        <f t="shared" si="119"/>
        <v>1895</v>
      </c>
      <c r="R386" s="496">
        <f t="shared" si="107"/>
        <v>9.3755124999999995E-2</v>
      </c>
      <c r="S386" s="496">
        <f t="shared" si="108"/>
        <v>9.8290769033593461E-2</v>
      </c>
      <c r="T386" s="223">
        <v>36.837000000000003</v>
      </c>
      <c r="U386" s="224">
        <f t="shared" si="109"/>
        <v>35.009262941109519</v>
      </c>
      <c r="X386" s="450">
        <v>18.09</v>
      </c>
      <c r="Y386" s="448">
        <f t="shared" si="110"/>
        <v>0.29396187500000004</v>
      </c>
      <c r="Z386" s="448">
        <f t="shared" si="115"/>
        <v>0.34173274913078378</v>
      </c>
      <c r="AA386" s="449">
        <v>8.5</v>
      </c>
      <c r="AB386" s="450">
        <v>15.79</v>
      </c>
      <c r="AC386" s="451">
        <v>1</v>
      </c>
      <c r="AD386" s="294">
        <f t="shared" si="111"/>
        <v>1.8662907499999999</v>
      </c>
      <c r="AE386" s="294">
        <f t="shared" si="112"/>
        <v>5.4642742654600465</v>
      </c>
      <c r="AF386" s="452">
        <f t="shared" si="116"/>
        <v>6.1647809689585151E-2</v>
      </c>
      <c r="AG386" s="502">
        <f t="shared" si="120"/>
        <v>1895</v>
      </c>
      <c r="AH386" s="470">
        <f t="shared" si="113"/>
        <v>15.185271632388337</v>
      </c>
      <c r="AI386" s="471">
        <f t="shared" si="114"/>
        <v>15.45313945999122</v>
      </c>
    </row>
    <row r="387" spans="1:35">
      <c r="A387" s="10">
        <v>18.7</v>
      </c>
      <c r="B387" s="11">
        <f t="shared" si="117"/>
        <v>1900</v>
      </c>
      <c r="C387" s="442">
        <f t="shared" si="101"/>
        <v>0.29473750000000004</v>
      </c>
      <c r="D387" s="442">
        <f t="shared" si="102"/>
        <v>0.34277383428797314</v>
      </c>
      <c r="E387" s="12">
        <v>9.7349999999999994</v>
      </c>
      <c r="F387" s="13">
        <f t="shared" si="103"/>
        <v>15.363096723206581</v>
      </c>
      <c r="G387" s="195"/>
      <c r="H387" s="10">
        <v>15.628</v>
      </c>
      <c r="I387" s="11">
        <f t="shared" si="118"/>
        <v>1900</v>
      </c>
      <c r="J387" s="12">
        <v>1</v>
      </c>
      <c r="K387" s="442">
        <f t="shared" si="104"/>
        <v>1.8712150000000001</v>
      </c>
      <c r="L387" s="442">
        <f t="shared" si="105"/>
        <v>5.4961844704446925</v>
      </c>
      <c r="M387" s="442">
        <v>7.0639999999999994E-2</v>
      </c>
      <c r="N387" s="253">
        <f t="shared" si="106"/>
        <v>15.239749529007787</v>
      </c>
      <c r="O387" s="195"/>
      <c r="P387" s="221">
        <v>38.630000000000003</v>
      </c>
      <c r="Q387" s="222">
        <f t="shared" si="119"/>
        <v>1900</v>
      </c>
      <c r="R387" s="496">
        <f t="shared" si="107"/>
        <v>9.4002500000000003E-2</v>
      </c>
      <c r="S387" s="496">
        <f t="shared" si="108"/>
        <v>9.8562492319971495E-2</v>
      </c>
      <c r="T387" s="223">
        <v>36.837000000000003</v>
      </c>
      <c r="U387" s="224">
        <f t="shared" si="109"/>
        <v>34.999253470409215</v>
      </c>
      <c r="X387" s="450">
        <v>18.09</v>
      </c>
      <c r="Y387" s="452">
        <f t="shared" si="110"/>
        <v>0.29473750000000004</v>
      </c>
      <c r="Z387" s="452">
        <f t="shared" si="115"/>
        <v>0.34277383428797314</v>
      </c>
      <c r="AA387" s="451">
        <v>8.5</v>
      </c>
      <c r="AB387" s="453">
        <v>15.79</v>
      </c>
      <c r="AC387" s="454">
        <v>1</v>
      </c>
      <c r="AD387" s="455">
        <f t="shared" si="111"/>
        <v>1.8712150000000001</v>
      </c>
      <c r="AE387" s="455">
        <f t="shared" si="112"/>
        <v>5.4961844704446925</v>
      </c>
      <c r="AF387" s="456">
        <f t="shared" si="116"/>
        <v>6.1647809689585151E-2</v>
      </c>
      <c r="AG387" s="502">
        <f t="shared" si="120"/>
        <v>1900</v>
      </c>
      <c r="AH387" s="470">
        <f t="shared" si="113"/>
        <v>15.176422408552227</v>
      </c>
      <c r="AI387" s="471">
        <f t="shared" si="114"/>
        <v>15.451172265747172</v>
      </c>
    </row>
    <row r="388" spans="1:35">
      <c r="A388" s="10">
        <v>18.7</v>
      </c>
      <c r="B388" s="11">
        <f t="shared" si="117"/>
        <v>1905</v>
      </c>
      <c r="C388" s="442">
        <f t="shared" si="101"/>
        <v>0.29551312500000004</v>
      </c>
      <c r="D388" s="442">
        <f t="shared" si="102"/>
        <v>0.34381572725007414</v>
      </c>
      <c r="E388" s="12">
        <v>9.7349999999999994</v>
      </c>
      <c r="F388" s="13">
        <f t="shared" si="103"/>
        <v>15.352953895220528</v>
      </c>
      <c r="G388" s="195"/>
      <c r="H388" s="10">
        <v>15.628</v>
      </c>
      <c r="I388" s="11">
        <f t="shared" si="118"/>
        <v>1905</v>
      </c>
      <c r="J388" s="12">
        <v>1</v>
      </c>
      <c r="K388" s="442">
        <f t="shared" si="104"/>
        <v>1.87613925</v>
      </c>
      <c r="L388" s="442">
        <f t="shared" si="105"/>
        <v>5.5282521967751759</v>
      </c>
      <c r="M388" s="442">
        <v>7.0639999999999994E-2</v>
      </c>
      <c r="N388" s="253">
        <f t="shared" si="106"/>
        <v>15.237484264819802</v>
      </c>
      <c r="O388" s="195"/>
      <c r="P388" s="221">
        <v>38.630000000000003</v>
      </c>
      <c r="Q388" s="222">
        <f t="shared" si="119"/>
        <v>1905</v>
      </c>
      <c r="R388" s="496">
        <f t="shared" si="107"/>
        <v>9.4249874999999997E-2</v>
      </c>
      <c r="S388" s="496">
        <f t="shared" si="108"/>
        <v>9.8834282832212184E-2</v>
      </c>
      <c r="T388" s="223">
        <v>36.837000000000003</v>
      </c>
      <c r="U388" s="224">
        <f t="shared" si="109"/>
        <v>34.989241523309801</v>
      </c>
      <c r="X388" s="450">
        <v>18.09</v>
      </c>
      <c r="Y388" s="456">
        <f t="shared" si="110"/>
        <v>0.29551312500000004</v>
      </c>
      <c r="Z388" s="456">
        <f t="shared" si="115"/>
        <v>0.34381572725007414</v>
      </c>
      <c r="AA388" s="454">
        <v>8.5</v>
      </c>
      <c r="AB388" s="447">
        <v>15.79</v>
      </c>
      <c r="AC388" s="449">
        <v>1</v>
      </c>
      <c r="AD388" s="457">
        <f t="shared" si="111"/>
        <v>1.87613925</v>
      </c>
      <c r="AE388" s="457">
        <f t="shared" si="112"/>
        <v>5.5282521967751759</v>
      </c>
      <c r="AF388" s="448">
        <f t="shared" si="116"/>
        <v>6.1647809689585151E-2</v>
      </c>
      <c r="AG388" s="502">
        <f t="shared" si="120"/>
        <v>1905</v>
      </c>
      <c r="AH388" s="470">
        <f t="shared" si="113"/>
        <v>15.167566318374369</v>
      </c>
      <c r="AI388" s="471">
        <f t="shared" si="114"/>
        <v>15.449195360657171</v>
      </c>
    </row>
    <row r="389" spans="1:35">
      <c r="A389" s="10">
        <v>18.7</v>
      </c>
      <c r="B389" s="11">
        <f t="shared" si="117"/>
        <v>1910</v>
      </c>
      <c r="C389" s="442">
        <f t="shared" si="101"/>
        <v>0.29628875000000005</v>
      </c>
      <c r="D389" s="442">
        <f t="shared" si="102"/>
        <v>0.34485842864388316</v>
      </c>
      <c r="E389" s="12">
        <v>9.7349999999999994</v>
      </c>
      <c r="F389" s="13">
        <f t="shared" si="103"/>
        <v>15.342803197151797</v>
      </c>
      <c r="G389" s="195"/>
      <c r="H389" s="10">
        <v>15.628</v>
      </c>
      <c r="I389" s="11">
        <f t="shared" si="118"/>
        <v>1910</v>
      </c>
      <c r="J389" s="12">
        <v>1</v>
      </c>
      <c r="K389" s="442">
        <f t="shared" si="104"/>
        <v>1.8810635</v>
      </c>
      <c r="L389" s="442">
        <f t="shared" si="105"/>
        <v>5.5604782220389302</v>
      </c>
      <c r="M389" s="442">
        <v>7.0639999999999994E-2</v>
      </c>
      <c r="N389" s="253">
        <f t="shared" si="106"/>
        <v>15.235207818395169</v>
      </c>
      <c r="O389" s="195"/>
      <c r="P389" s="221">
        <v>38.630000000000003</v>
      </c>
      <c r="Q389" s="222">
        <f t="shared" si="119"/>
        <v>1910</v>
      </c>
      <c r="R389" s="496">
        <f t="shared" si="107"/>
        <v>9.4497249999999991E-2</v>
      </c>
      <c r="S389" s="496">
        <f t="shared" si="108"/>
        <v>9.9106140586947555E-2</v>
      </c>
      <c r="T389" s="223">
        <v>36.837000000000003</v>
      </c>
      <c r="U389" s="224">
        <f t="shared" si="109"/>
        <v>34.979227099198617</v>
      </c>
      <c r="X389" s="450">
        <v>18.09</v>
      </c>
      <c r="Y389" s="448">
        <f t="shared" si="110"/>
        <v>0.29628875000000005</v>
      </c>
      <c r="Z389" s="448">
        <f t="shared" si="115"/>
        <v>0.34485842864388316</v>
      </c>
      <c r="AA389" s="449">
        <v>8.5</v>
      </c>
      <c r="AB389" s="450">
        <v>15.79</v>
      </c>
      <c r="AC389" s="451">
        <v>1</v>
      </c>
      <c r="AD389" s="294">
        <f t="shared" si="111"/>
        <v>1.8810635</v>
      </c>
      <c r="AE389" s="294">
        <f t="shared" si="112"/>
        <v>5.5604782220389302</v>
      </c>
      <c r="AF389" s="452">
        <f t="shared" si="116"/>
        <v>6.1647809689585151E-2</v>
      </c>
      <c r="AG389" s="502">
        <f t="shared" si="120"/>
        <v>1910</v>
      </c>
      <c r="AH389" s="470">
        <f t="shared" si="113"/>
        <v>15.158703356526992</v>
      </c>
      <c r="AI389" s="471">
        <f t="shared" si="114"/>
        <v>15.44720869678466</v>
      </c>
    </row>
    <row r="390" spans="1:35">
      <c r="A390" s="10">
        <v>18.7</v>
      </c>
      <c r="B390" s="11">
        <f t="shared" si="117"/>
        <v>1915</v>
      </c>
      <c r="C390" s="442">
        <f t="shared" si="101"/>
        <v>0.29706437500000005</v>
      </c>
      <c r="D390" s="442">
        <f t="shared" si="102"/>
        <v>0.34590193909668332</v>
      </c>
      <c r="E390" s="12">
        <v>9.7349999999999994</v>
      </c>
      <c r="F390" s="13">
        <f t="shared" si="103"/>
        <v>15.332644622893788</v>
      </c>
      <c r="G390" s="195"/>
      <c r="H390" s="10">
        <v>15.628</v>
      </c>
      <c r="I390" s="11">
        <f t="shared" si="118"/>
        <v>1915</v>
      </c>
      <c r="J390" s="12">
        <v>1</v>
      </c>
      <c r="K390" s="442">
        <f t="shared" si="104"/>
        <v>1.8859877499999997</v>
      </c>
      <c r="L390" s="442">
        <f t="shared" si="105"/>
        <v>5.592863327661866</v>
      </c>
      <c r="M390" s="442">
        <v>7.0639999999999994E-2</v>
      </c>
      <c r="N390" s="253">
        <f t="shared" si="106"/>
        <v>15.232920134533966</v>
      </c>
      <c r="O390" s="195"/>
      <c r="P390" s="221">
        <v>38.630000000000003</v>
      </c>
      <c r="Q390" s="222">
        <f t="shared" si="119"/>
        <v>1915</v>
      </c>
      <c r="R390" s="496">
        <f t="shared" si="107"/>
        <v>9.4744624999999999E-2</v>
      </c>
      <c r="S390" s="496">
        <f t="shared" si="108"/>
        <v>9.9378065600813636E-2</v>
      </c>
      <c r="T390" s="223">
        <v>36.837000000000003</v>
      </c>
      <c r="U390" s="224">
        <f t="shared" si="109"/>
        <v>34.969210197462829</v>
      </c>
      <c r="X390" s="450">
        <v>18.09</v>
      </c>
      <c r="Y390" s="452">
        <f t="shared" si="110"/>
        <v>0.29706437500000005</v>
      </c>
      <c r="Z390" s="452">
        <f t="shared" si="115"/>
        <v>0.34590193909668332</v>
      </c>
      <c r="AA390" s="451">
        <v>8.5</v>
      </c>
      <c r="AB390" s="453">
        <v>15.79</v>
      </c>
      <c r="AC390" s="454">
        <v>1</v>
      </c>
      <c r="AD390" s="455">
        <f t="shared" si="111"/>
        <v>1.8859877499999997</v>
      </c>
      <c r="AE390" s="455">
        <f t="shared" si="112"/>
        <v>5.592863327661866</v>
      </c>
      <c r="AF390" s="456">
        <f t="shared" si="116"/>
        <v>6.1647809689585151E-2</v>
      </c>
      <c r="AG390" s="502">
        <f t="shared" si="120"/>
        <v>1915</v>
      </c>
      <c r="AH390" s="470">
        <f t="shared" si="113"/>
        <v>15.149833517678191</v>
      </c>
      <c r="AI390" s="471">
        <f t="shared" si="114"/>
        <v>15.445212225956441</v>
      </c>
    </row>
    <row r="391" spans="1:35">
      <c r="A391" s="10">
        <v>18.7</v>
      </c>
      <c r="B391" s="11">
        <f t="shared" si="117"/>
        <v>1920</v>
      </c>
      <c r="C391" s="442">
        <f t="shared" ref="C391:C454" si="121">(1.55125*10^-10)*B391*10^6</f>
        <v>0.29784000000000005</v>
      </c>
      <c r="D391" s="442">
        <f t="shared" ref="D391:D454" si="122">(EXP(C391))-1</f>
        <v>0.34694625923624467</v>
      </c>
      <c r="E391" s="12">
        <v>9.7349999999999994</v>
      </c>
      <c r="F391" s="13">
        <f t="shared" ref="F391:F454" si="123">A391-(E391*D391)</f>
        <v>15.322478166335157</v>
      </c>
      <c r="G391" s="195"/>
      <c r="H391" s="10">
        <v>15.628</v>
      </c>
      <c r="I391" s="11">
        <f t="shared" si="118"/>
        <v>1920</v>
      </c>
      <c r="J391" s="12">
        <v>1</v>
      </c>
      <c r="K391" s="442">
        <f t="shared" ref="K391:K454" si="124">(0.98485*10^-9)*B391*10^6</f>
        <v>1.8909119999999999</v>
      </c>
      <c r="L391" s="442">
        <f t="shared" ref="L391:L454" si="125">EXP(K391)-1</f>
        <v>5.6254082989273257</v>
      </c>
      <c r="M391" s="442">
        <v>7.0639999999999994E-2</v>
      </c>
      <c r="N391" s="253">
        <f t="shared" ref="N391:N454" si="126">H391-(M391/J391)*L391</f>
        <v>15.230621157763775</v>
      </c>
      <c r="O391" s="195"/>
      <c r="P391" s="221">
        <v>38.630000000000003</v>
      </c>
      <c r="Q391" s="222">
        <f t="shared" si="119"/>
        <v>1920</v>
      </c>
      <c r="R391" s="496">
        <f t="shared" ref="R391:R454" si="127">(4.9475*10^-11)*Q391*10^6</f>
        <v>9.4991999999999993E-2</v>
      </c>
      <c r="S391" s="496">
        <f t="shared" ref="S391:S454" si="128">(EXP(R391))-1</f>
        <v>9.9650057890450894E-2</v>
      </c>
      <c r="T391" s="223">
        <v>36.837000000000003</v>
      </c>
      <c r="U391" s="224">
        <f t="shared" ref="U391:U454" si="129">P391-(T391*S391)</f>
        <v>34.959190817489464</v>
      </c>
      <c r="X391" s="450">
        <v>18.09</v>
      </c>
      <c r="Y391" s="456">
        <f t="shared" ref="Y391:Y454" si="130">(1.55125*10^-10)*AG391*10^6</f>
        <v>0.29784000000000005</v>
      </c>
      <c r="Z391" s="456">
        <f t="shared" si="115"/>
        <v>0.34694625923624467</v>
      </c>
      <c r="AA391" s="454">
        <v>8.5</v>
      </c>
      <c r="AB391" s="447">
        <v>15.79</v>
      </c>
      <c r="AC391" s="449">
        <v>1</v>
      </c>
      <c r="AD391" s="457">
        <f t="shared" ref="AD391:AD454" si="131">(0.98485*10^-9)*AG391*10^6</f>
        <v>1.8909119999999999</v>
      </c>
      <c r="AE391" s="457">
        <f t="shared" ref="AE391:AE454" si="132">EXP(AD391)-1</f>
        <v>5.6254082989273257</v>
      </c>
      <c r="AF391" s="448">
        <f t="shared" si="116"/>
        <v>6.1647809689585151E-2</v>
      </c>
      <c r="AG391" s="502">
        <f t="shared" si="120"/>
        <v>1920</v>
      </c>
      <c r="AH391" s="470">
        <f t="shared" ref="AH391:AH454" si="133">X391-(AA391*Z391)</f>
        <v>15.14095679649192</v>
      </c>
      <c r="AI391" s="471">
        <f t="shared" ref="AI391:AI454" si="134">AB391-(AF391/AC391)*AE391</f>
        <v>15.443205899761514</v>
      </c>
    </row>
    <row r="392" spans="1:35">
      <c r="A392" s="10">
        <v>18.7</v>
      </c>
      <c r="B392" s="11">
        <f t="shared" si="117"/>
        <v>1925</v>
      </c>
      <c r="C392" s="442">
        <f t="shared" si="121"/>
        <v>0.298615625</v>
      </c>
      <c r="D392" s="442">
        <f t="shared" si="122"/>
        <v>0.34799138969082377</v>
      </c>
      <c r="E392" s="12">
        <v>9.7349999999999994</v>
      </c>
      <c r="F392" s="13">
        <f t="shared" si="123"/>
        <v>15.31230382135983</v>
      </c>
      <c r="G392" s="195"/>
      <c r="H392" s="10">
        <v>15.628</v>
      </c>
      <c r="I392" s="11">
        <f t="shared" si="118"/>
        <v>1925</v>
      </c>
      <c r="J392" s="12">
        <v>1</v>
      </c>
      <c r="K392" s="442">
        <f t="shared" si="124"/>
        <v>1.8958362499999999</v>
      </c>
      <c r="L392" s="442">
        <f t="shared" si="125"/>
        <v>5.65811392499511</v>
      </c>
      <c r="M392" s="442">
        <v>7.0639999999999994E-2</v>
      </c>
      <c r="N392" s="253">
        <f t="shared" si="126"/>
        <v>15.228310832338346</v>
      </c>
      <c r="O392" s="195"/>
      <c r="P392" s="221">
        <v>38.630000000000003</v>
      </c>
      <c r="Q392" s="222">
        <f t="shared" si="119"/>
        <v>1925</v>
      </c>
      <c r="R392" s="496">
        <f t="shared" si="127"/>
        <v>9.5239374999999987E-2</v>
      </c>
      <c r="S392" s="496">
        <f t="shared" si="128"/>
        <v>9.9922117472503791E-2</v>
      </c>
      <c r="T392" s="223">
        <v>36.837000000000003</v>
      </c>
      <c r="U392" s="224">
        <f t="shared" si="129"/>
        <v>34.949168958665382</v>
      </c>
      <c r="X392" s="450">
        <v>18.09</v>
      </c>
      <c r="Y392" s="448">
        <f t="shared" si="130"/>
        <v>0.298615625</v>
      </c>
      <c r="Z392" s="448">
        <f t="shared" ref="Z392:Z455" si="135">(EXP(Y392))-1</f>
        <v>0.34799138969082377</v>
      </c>
      <c r="AA392" s="449">
        <v>8.5</v>
      </c>
      <c r="AB392" s="450">
        <v>15.79</v>
      </c>
      <c r="AC392" s="451">
        <v>1</v>
      </c>
      <c r="AD392" s="294">
        <f t="shared" si="131"/>
        <v>1.8958362499999999</v>
      </c>
      <c r="AE392" s="294">
        <f t="shared" si="132"/>
        <v>5.65811392499511</v>
      </c>
      <c r="AF392" s="452">
        <f t="shared" ref="AF392:AF455" si="136">AA392/137.88</f>
        <v>6.1647809689585151E-2</v>
      </c>
      <c r="AG392" s="502">
        <f t="shared" si="120"/>
        <v>1925</v>
      </c>
      <c r="AH392" s="470">
        <f t="shared" si="133"/>
        <v>15.132073187627999</v>
      </c>
      <c r="AI392" s="471">
        <f t="shared" si="134"/>
        <v>15.441189669549908</v>
      </c>
    </row>
    <row r="393" spans="1:35">
      <c r="A393" s="10">
        <v>18.7</v>
      </c>
      <c r="B393" s="11">
        <f t="shared" ref="B393:B456" si="137">B392+5</f>
        <v>1930</v>
      </c>
      <c r="C393" s="442">
        <f t="shared" si="121"/>
        <v>0.29939125</v>
      </c>
      <c r="D393" s="442">
        <f t="shared" si="122"/>
        <v>0.34903733108916524</v>
      </c>
      <c r="E393" s="12">
        <v>9.7349999999999994</v>
      </c>
      <c r="F393" s="13">
        <f t="shared" si="123"/>
        <v>15.302121581846976</v>
      </c>
      <c r="G393" s="195"/>
      <c r="H393" s="10">
        <v>15.628</v>
      </c>
      <c r="I393" s="11">
        <f t="shared" ref="I393:I456" si="138">I392+5</f>
        <v>1930</v>
      </c>
      <c r="J393" s="12">
        <v>1</v>
      </c>
      <c r="K393" s="442">
        <f t="shared" si="124"/>
        <v>1.9007604999999999</v>
      </c>
      <c r="L393" s="442">
        <f t="shared" si="125"/>
        <v>5.6909809989206295</v>
      </c>
      <c r="M393" s="442">
        <v>7.0639999999999994E-2</v>
      </c>
      <c r="N393" s="253">
        <f t="shared" si="126"/>
        <v>15.225989102236246</v>
      </c>
      <c r="O393" s="195"/>
      <c r="P393" s="221">
        <v>38.630000000000003</v>
      </c>
      <c r="Q393" s="222">
        <f t="shared" ref="Q393:Q456" si="139">Q392+5</f>
        <v>1930</v>
      </c>
      <c r="R393" s="496">
        <f t="shared" si="127"/>
        <v>9.5486749999999995E-2</v>
      </c>
      <c r="S393" s="496">
        <f t="shared" si="128"/>
        <v>0.10019424436362057</v>
      </c>
      <c r="T393" s="223">
        <v>36.837000000000003</v>
      </c>
      <c r="U393" s="224">
        <f t="shared" si="129"/>
        <v>34.939144620377313</v>
      </c>
      <c r="X393" s="450">
        <v>18.09</v>
      </c>
      <c r="Y393" s="452">
        <f t="shared" si="130"/>
        <v>0.29939125</v>
      </c>
      <c r="Z393" s="452">
        <f t="shared" si="135"/>
        <v>0.34903733108916524</v>
      </c>
      <c r="AA393" s="451">
        <v>8.5</v>
      </c>
      <c r="AB393" s="453">
        <v>15.79</v>
      </c>
      <c r="AC393" s="454">
        <v>1</v>
      </c>
      <c r="AD393" s="455">
        <f t="shared" si="131"/>
        <v>1.9007604999999999</v>
      </c>
      <c r="AE393" s="455">
        <f t="shared" si="132"/>
        <v>5.6909809989206295</v>
      </c>
      <c r="AF393" s="456">
        <f t="shared" si="136"/>
        <v>6.1647809689585151E-2</v>
      </c>
      <c r="AG393" s="502">
        <f t="shared" ref="AG393:AG456" si="140">AG392+5</f>
        <v>1930</v>
      </c>
      <c r="AH393" s="470">
        <f t="shared" si="133"/>
        <v>15.123182685742096</v>
      </c>
      <c r="AI393" s="471">
        <f t="shared" si="134"/>
        <v>15.439163486431495</v>
      </c>
    </row>
    <row r="394" spans="1:35">
      <c r="A394" s="10">
        <v>18.7</v>
      </c>
      <c r="B394" s="11">
        <f t="shared" si="137"/>
        <v>1935</v>
      </c>
      <c r="C394" s="442">
        <f t="shared" si="121"/>
        <v>0.300166875</v>
      </c>
      <c r="D394" s="442">
        <f t="shared" si="122"/>
        <v>0.35008408406050129</v>
      </c>
      <c r="E394" s="12">
        <v>9.7349999999999994</v>
      </c>
      <c r="F394" s="13">
        <f t="shared" si="123"/>
        <v>15.29193144167102</v>
      </c>
      <c r="G394" s="195"/>
      <c r="H394" s="10">
        <v>15.628</v>
      </c>
      <c r="I394" s="11">
        <f t="shared" si="138"/>
        <v>1935</v>
      </c>
      <c r="J394" s="12">
        <v>1</v>
      </c>
      <c r="K394" s="442">
        <f t="shared" si="124"/>
        <v>1.90568475</v>
      </c>
      <c r="L394" s="442">
        <f t="shared" si="125"/>
        <v>5.7240103176741295</v>
      </c>
      <c r="M394" s="442">
        <v>7.0639999999999994E-2</v>
      </c>
      <c r="N394" s="253">
        <f t="shared" si="126"/>
        <v>15.223655911159499</v>
      </c>
      <c r="O394" s="195"/>
      <c r="P394" s="221">
        <v>38.630000000000003</v>
      </c>
      <c r="Q394" s="222">
        <f t="shared" si="139"/>
        <v>1935</v>
      </c>
      <c r="R394" s="496">
        <f t="shared" si="127"/>
        <v>9.5734124999999989E-2</v>
      </c>
      <c r="S394" s="496">
        <f t="shared" si="128"/>
        <v>0.10046643858045412</v>
      </c>
      <c r="T394" s="223">
        <v>36.837000000000003</v>
      </c>
      <c r="U394" s="224">
        <f t="shared" si="129"/>
        <v>34.929117802011817</v>
      </c>
      <c r="X394" s="450">
        <v>18.09</v>
      </c>
      <c r="Y394" s="456">
        <f t="shared" si="130"/>
        <v>0.300166875</v>
      </c>
      <c r="Z394" s="456">
        <f t="shared" si="135"/>
        <v>0.35008408406050129</v>
      </c>
      <c r="AA394" s="454">
        <v>8.5</v>
      </c>
      <c r="AB394" s="447">
        <v>15.79</v>
      </c>
      <c r="AC394" s="449">
        <v>1</v>
      </c>
      <c r="AD394" s="457">
        <f t="shared" si="131"/>
        <v>1.90568475</v>
      </c>
      <c r="AE394" s="457">
        <f t="shared" si="132"/>
        <v>5.7240103176741295</v>
      </c>
      <c r="AF394" s="448">
        <f t="shared" si="136"/>
        <v>6.1647809689585151E-2</v>
      </c>
      <c r="AG394" s="502">
        <f t="shared" si="140"/>
        <v>1935</v>
      </c>
      <c r="AH394" s="470">
        <f t="shared" si="133"/>
        <v>15.114285285485739</v>
      </c>
      <c r="AI394" s="471">
        <f t="shared" si="134"/>
        <v>15.437127301274803</v>
      </c>
    </row>
    <row r="395" spans="1:35">
      <c r="A395" s="10">
        <v>18.7</v>
      </c>
      <c r="B395" s="11">
        <f t="shared" si="137"/>
        <v>1940</v>
      </c>
      <c r="C395" s="442">
        <f t="shared" si="121"/>
        <v>0.30094250000000006</v>
      </c>
      <c r="D395" s="442">
        <f t="shared" si="122"/>
        <v>0.35113164923455242</v>
      </c>
      <c r="E395" s="12">
        <v>9.7349999999999994</v>
      </c>
      <c r="F395" s="13">
        <f t="shared" si="123"/>
        <v>15.281733394701632</v>
      </c>
      <c r="G395" s="195"/>
      <c r="H395" s="10">
        <v>15.628</v>
      </c>
      <c r="I395" s="11">
        <f t="shared" si="138"/>
        <v>1940</v>
      </c>
      <c r="J395" s="12">
        <v>1</v>
      </c>
      <c r="K395" s="442">
        <f t="shared" si="124"/>
        <v>1.910609</v>
      </c>
      <c r="L395" s="442">
        <f t="shared" si="125"/>
        <v>5.7572026821600106</v>
      </c>
      <c r="M395" s="442">
        <v>7.0639999999999994E-2</v>
      </c>
      <c r="N395" s="253">
        <f t="shared" si="126"/>
        <v>15.221311202532217</v>
      </c>
      <c r="O395" s="195"/>
      <c r="P395" s="221">
        <v>38.630000000000003</v>
      </c>
      <c r="Q395" s="222">
        <f t="shared" si="139"/>
        <v>1940</v>
      </c>
      <c r="R395" s="496">
        <f t="shared" si="127"/>
        <v>9.5981499999999997E-2</v>
      </c>
      <c r="S395" s="496">
        <f t="shared" si="128"/>
        <v>0.10073870013966135</v>
      </c>
      <c r="T395" s="223">
        <v>36.837000000000003</v>
      </c>
      <c r="U395" s="224">
        <f t="shared" si="129"/>
        <v>34.919088502955297</v>
      </c>
      <c r="X395" s="450">
        <v>18.09</v>
      </c>
      <c r="Y395" s="448">
        <f t="shared" si="130"/>
        <v>0.30094250000000006</v>
      </c>
      <c r="Z395" s="448">
        <f t="shared" si="135"/>
        <v>0.35113164923455242</v>
      </c>
      <c r="AA395" s="449">
        <v>8.5</v>
      </c>
      <c r="AB395" s="450">
        <v>15.79</v>
      </c>
      <c r="AC395" s="451">
        <v>1</v>
      </c>
      <c r="AD395" s="294">
        <f t="shared" si="131"/>
        <v>1.910609</v>
      </c>
      <c r="AE395" s="294">
        <f t="shared" si="132"/>
        <v>5.7572026821600106</v>
      </c>
      <c r="AF395" s="452">
        <f t="shared" si="136"/>
        <v>6.1647809689585151E-2</v>
      </c>
      <c r="AG395" s="502">
        <f t="shared" si="140"/>
        <v>1940</v>
      </c>
      <c r="AH395" s="470">
        <f t="shared" si="133"/>
        <v>15.105380981506304</v>
      </c>
      <c r="AI395" s="471">
        <f t="shared" si="134"/>
        <v>15.43508106470583</v>
      </c>
    </row>
    <row r="396" spans="1:35">
      <c r="A396" s="10">
        <v>18.7</v>
      </c>
      <c r="B396" s="11">
        <f t="shared" si="137"/>
        <v>1945</v>
      </c>
      <c r="C396" s="442">
        <f t="shared" si="121"/>
        <v>0.30171812500000006</v>
      </c>
      <c r="D396" s="442">
        <f t="shared" si="122"/>
        <v>0.35218002724152764</v>
      </c>
      <c r="E396" s="12">
        <v>9.7349999999999994</v>
      </c>
      <c r="F396" s="13">
        <f t="shared" si="123"/>
        <v>15.271527434803728</v>
      </c>
      <c r="G396" s="195"/>
      <c r="H396" s="10">
        <v>15.628</v>
      </c>
      <c r="I396" s="11">
        <f t="shared" si="138"/>
        <v>1945</v>
      </c>
      <c r="J396" s="12">
        <v>1</v>
      </c>
      <c r="K396" s="442">
        <f t="shared" si="124"/>
        <v>1.9155332499999997</v>
      </c>
      <c r="L396" s="442">
        <f t="shared" si="125"/>
        <v>5.7905588972362532</v>
      </c>
      <c r="M396" s="442">
        <v>7.0639999999999994E-2</v>
      </c>
      <c r="N396" s="253">
        <f t="shared" si="126"/>
        <v>15.218954919499231</v>
      </c>
      <c r="O396" s="195"/>
      <c r="P396" s="221">
        <v>38.630000000000003</v>
      </c>
      <c r="Q396" s="222">
        <f t="shared" si="139"/>
        <v>1945</v>
      </c>
      <c r="R396" s="496">
        <f t="shared" si="127"/>
        <v>9.6228874999999992E-2</v>
      </c>
      <c r="S396" s="496">
        <f t="shared" si="128"/>
        <v>0.10101102905790271</v>
      </c>
      <c r="T396" s="223">
        <v>36.837000000000003</v>
      </c>
      <c r="U396" s="224">
        <f t="shared" si="129"/>
        <v>34.909056722594038</v>
      </c>
      <c r="X396" s="450">
        <v>18.09</v>
      </c>
      <c r="Y396" s="452">
        <f t="shared" si="130"/>
        <v>0.30171812500000006</v>
      </c>
      <c r="Z396" s="452">
        <f t="shared" si="135"/>
        <v>0.35218002724152764</v>
      </c>
      <c r="AA396" s="451">
        <v>8.5</v>
      </c>
      <c r="AB396" s="453">
        <v>15.79</v>
      </c>
      <c r="AC396" s="454">
        <v>1</v>
      </c>
      <c r="AD396" s="455">
        <f t="shared" si="131"/>
        <v>1.9155332499999997</v>
      </c>
      <c r="AE396" s="455">
        <f t="shared" si="132"/>
        <v>5.7905588972362532</v>
      </c>
      <c r="AF396" s="456">
        <f t="shared" si="136"/>
        <v>6.1647809689585151E-2</v>
      </c>
      <c r="AG396" s="502">
        <f t="shared" si="140"/>
        <v>1945</v>
      </c>
      <c r="AH396" s="470">
        <f t="shared" si="133"/>
        <v>15.096469768447015</v>
      </c>
      <c r="AI396" s="471">
        <f t="shared" si="134"/>
        <v>15.433024727106844</v>
      </c>
    </row>
    <row r="397" spans="1:35">
      <c r="A397" s="10">
        <v>18.7</v>
      </c>
      <c r="B397" s="11">
        <f t="shared" si="137"/>
        <v>1950</v>
      </c>
      <c r="C397" s="442">
        <f t="shared" si="121"/>
        <v>0.30249375000000006</v>
      </c>
      <c r="D397" s="442">
        <f t="shared" si="122"/>
        <v>0.35322921871212509</v>
      </c>
      <c r="E397" s="12">
        <v>9.7349999999999994</v>
      </c>
      <c r="F397" s="13">
        <f t="shared" si="123"/>
        <v>15.261313555837461</v>
      </c>
      <c r="G397" s="195"/>
      <c r="H397" s="10">
        <v>15.628</v>
      </c>
      <c r="I397" s="11">
        <f t="shared" si="138"/>
        <v>1950</v>
      </c>
      <c r="J397" s="12">
        <v>1</v>
      </c>
      <c r="K397" s="442">
        <f t="shared" si="124"/>
        <v>1.9204575000000002</v>
      </c>
      <c r="L397" s="442">
        <f t="shared" si="125"/>
        <v>5.8240797717339428</v>
      </c>
      <c r="M397" s="442">
        <v>7.0639999999999994E-2</v>
      </c>
      <c r="N397" s="253">
        <f t="shared" si="126"/>
        <v>15.216587004924714</v>
      </c>
      <c r="O397" s="195"/>
      <c r="P397" s="221">
        <v>38.630000000000003</v>
      </c>
      <c r="Q397" s="222">
        <f t="shared" si="139"/>
        <v>1950</v>
      </c>
      <c r="R397" s="496">
        <f t="shared" si="127"/>
        <v>9.6476249999999986E-2</v>
      </c>
      <c r="S397" s="496">
        <f t="shared" si="128"/>
        <v>0.10128342535184331</v>
      </c>
      <c r="T397" s="223">
        <v>36.837000000000003</v>
      </c>
      <c r="U397" s="224">
        <f t="shared" si="129"/>
        <v>34.89902246031415</v>
      </c>
      <c r="X397" s="450">
        <v>18.09</v>
      </c>
      <c r="Y397" s="456">
        <f t="shared" si="130"/>
        <v>0.30249375000000006</v>
      </c>
      <c r="Z397" s="456">
        <f t="shared" si="135"/>
        <v>0.35322921871212509</v>
      </c>
      <c r="AA397" s="454">
        <v>8.5</v>
      </c>
      <c r="AB397" s="447">
        <v>15.79</v>
      </c>
      <c r="AC397" s="449">
        <v>1</v>
      </c>
      <c r="AD397" s="457">
        <f t="shared" si="131"/>
        <v>1.9204575000000002</v>
      </c>
      <c r="AE397" s="457">
        <f t="shared" si="132"/>
        <v>5.8240797717339428</v>
      </c>
      <c r="AF397" s="448">
        <f t="shared" si="136"/>
        <v>6.1647809689585151E-2</v>
      </c>
      <c r="AG397" s="502">
        <f t="shared" si="140"/>
        <v>1950</v>
      </c>
      <c r="AH397" s="470">
        <f t="shared" si="133"/>
        <v>15.087551640946938</v>
      </c>
      <c r="AI397" s="471">
        <f t="shared" si="134"/>
        <v>15.430958238615183</v>
      </c>
    </row>
    <row r="398" spans="1:35">
      <c r="A398" s="10">
        <v>18.7</v>
      </c>
      <c r="B398" s="11">
        <f t="shared" si="137"/>
        <v>1955</v>
      </c>
      <c r="C398" s="442">
        <f t="shared" si="121"/>
        <v>0.30326937500000006</v>
      </c>
      <c r="D398" s="442">
        <f t="shared" si="122"/>
        <v>0.35427922427753211</v>
      </c>
      <c r="E398" s="12">
        <v>9.7349999999999994</v>
      </c>
      <c r="F398" s="13">
        <f t="shared" si="123"/>
        <v>15.251091751658224</v>
      </c>
      <c r="G398" s="195"/>
      <c r="H398" s="10">
        <v>15.628</v>
      </c>
      <c r="I398" s="11">
        <f t="shared" si="138"/>
        <v>1955</v>
      </c>
      <c r="J398" s="12">
        <v>1</v>
      </c>
      <c r="K398" s="442">
        <f t="shared" si="124"/>
        <v>1.9253817499999999</v>
      </c>
      <c r="L398" s="442">
        <f t="shared" si="125"/>
        <v>5.8577661184768575</v>
      </c>
      <c r="M398" s="442">
        <v>7.0639999999999994E-2</v>
      </c>
      <c r="N398" s="253">
        <f t="shared" si="126"/>
        <v>15.214207401390794</v>
      </c>
      <c r="O398" s="195"/>
      <c r="P398" s="221">
        <v>38.630000000000003</v>
      </c>
      <c r="Q398" s="222">
        <f t="shared" si="139"/>
        <v>1955</v>
      </c>
      <c r="R398" s="496">
        <f t="shared" si="127"/>
        <v>9.6723624999999994E-2</v>
      </c>
      <c r="S398" s="496">
        <f t="shared" si="128"/>
        <v>0.10155588903815249</v>
      </c>
      <c r="T398" s="223">
        <v>36.837000000000003</v>
      </c>
      <c r="U398" s="224">
        <f t="shared" si="129"/>
        <v>34.888985715501576</v>
      </c>
      <c r="X398" s="450">
        <v>18.09</v>
      </c>
      <c r="Y398" s="448">
        <f t="shared" si="130"/>
        <v>0.30326937500000006</v>
      </c>
      <c r="Z398" s="448">
        <f t="shared" si="135"/>
        <v>0.35427922427753211</v>
      </c>
      <c r="AA398" s="449">
        <v>8.5</v>
      </c>
      <c r="AB398" s="450">
        <v>15.79</v>
      </c>
      <c r="AC398" s="451">
        <v>1</v>
      </c>
      <c r="AD398" s="294">
        <f t="shared" si="131"/>
        <v>1.9253817499999999</v>
      </c>
      <c r="AE398" s="294">
        <f t="shared" si="132"/>
        <v>5.8577661184768575</v>
      </c>
      <c r="AF398" s="452">
        <f t="shared" si="136"/>
        <v>6.1647809689585151E-2</v>
      </c>
      <c r="AG398" s="502">
        <f t="shared" si="140"/>
        <v>1955</v>
      </c>
      <c r="AH398" s="470">
        <f t="shared" si="133"/>
        <v>15.078626593640976</v>
      </c>
      <c r="AI398" s="471">
        <f t="shared" si="134"/>
        <v>15.428881549122037</v>
      </c>
    </row>
    <row r="399" spans="1:35">
      <c r="A399" s="10">
        <v>18.7</v>
      </c>
      <c r="B399" s="11">
        <f t="shared" si="137"/>
        <v>1960</v>
      </c>
      <c r="C399" s="442">
        <f t="shared" si="121"/>
        <v>0.30404500000000007</v>
      </c>
      <c r="D399" s="442">
        <f t="shared" si="122"/>
        <v>0.3553300445694263</v>
      </c>
      <c r="E399" s="12">
        <v>9.7349999999999994</v>
      </c>
      <c r="F399" s="13">
        <f t="shared" si="123"/>
        <v>15.240862016116635</v>
      </c>
      <c r="G399" s="195"/>
      <c r="H399" s="10">
        <v>15.628</v>
      </c>
      <c r="I399" s="11">
        <f t="shared" si="138"/>
        <v>1960</v>
      </c>
      <c r="J399" s="12">
        <v>1</v>
      </c>
      <c r="K399" s="442">
        <f t="shared" si="124"/>
        <v>1.9303060000000001</v>
      </c>
      <c r="L399" s="442">
        <f t="shared" si="125"/>
        <v>5.8916187543012111</v>
      </c>
      <c r="M399" s="442">
        <v>7.0639999999999994E-2</v>
      </c>
      <c r="N399" s="253">
        <f t="shared" si="126"/>
        <v>15.211816051196163</v>
      </c>
      <c r="O399" s="195"/>
      <c r="P399" s="221">
        <v>38.630000000000003</v>
      </c>
      <c r="Q399" s="222">
        <f t="shared" si="139"/>
        <v>1960</v>
      </c>
      <c r="R399" s="496">
        <f t="shared" si="127"/>
        <v>9.6970999999999988E-2</v>
      </c>
      <c r="S399" s="496">
        <f t="shared" si="128"/>
        <v>0.10182842013350335</v>
      </c>
      <c r="T399" s="223">
        <v>36.837000000000003</v>
      </c>
      <c r="U399" s="224">
        <f t="shared" si="129"/>
        <v>34.878946487542137</v>
      </c>
      <c r="X399" s="450">
        <v>18.09</v>
      </c>
      <c r="Y399" s="452">
        <f t="shared" si="130"/>
        <v>0.30404500000000007</v>
      </c>
      <c r="Z399" s="452">
        <f t="shared" si="135"/>
        <v>0.3553300445694263</v>
      </c>
      <c r="AA399" s="451">
        <v>8.5</v>
      </c>
      <c r="AB399" s="453">
        <v>15.79</v>
      </c>
      <c r="AC399" s="454">
        <v>1</v>
      </c>
      <c r="AD399" s="455">
        <f t="shared" si="131"/>
        <v>1.9303060000000001</v>
      </c>
      <c r="AE399" s="455">
        <f t="shared" si="132"/>
        <v>5.8916187543012111</v>
      </c>
      <c r="AF399" s="456">
        <f t="shared" si="136"/>
        <v>6.1647809689585151E-2</v>
      </c>
      <c r="AG399" s="502">
        <f t="shared" si="140"/>
        <v>1960</v>
      </c>
      <c r="AH399" s="470">
        <f t="shared" si="133"/>
        <v>15.069694621159876</v>
      </c>
      <c r="AI399" s="471">
        <f t="shared" si="134"/>
        <v>15.426794608271248</v>
      </c>
    </row>
    <row r="400" spans="1:35">
      <c r="A400" s="10">
        <v>18.7</v>
      </c>
      <c r="B400" s="11">
        <f t="shared" si="137"/>
        <v>1965</v>
      </c>
      <c r="C400" s="442">
        <f t="shared" si="121"/>
        <v>0.30482062500000007</v>
      </c>
      <c r="D400" s="442">
        <f t="shared" si="122"/>
        <v>0.35638168021997463</v>
      </c>
      <c r="E400" s="12">
        <v>9.7349999999999994</v>
      </c>
      <c r="F400" s="13">
        <f t="shared" si="123"/>
        <v>15.230624343058548</v>
      </c>
      <c r="G400" s="195"/>
      <c r="H400" s="10">
        <v>15.628</v>
      </c>
      <c r="I400" s="11">
        <f t="shared" si="138"/>
        <v>1965</v>
      </c>
      <c r="J400" s="12">
        <v>1</v>
      </c>
      <c r="K400" s="442">
        <f t="shared" si="124"/>
        <v>1.93523025</v>
      </c>
      <c r="L400" s="442">
        <f t="shared" si="125"/>
        <v>5.9256385000754292</v>
      </c>
      <c r="M400" s="442">
        <v>7.0639999999999994E-2</v>
      </c>
      <c r="N400" s="253">
        <f t="shared" si="126"/>
        <v>15.209412896354673</v>
      </c>
      <c r="O400" s="195"/>
      <c r="P400" s="221">
        <v>38.630000000000003</v>
      </c>
      <c r="Q400" s="222">
        <f t="shared" si="139"/>
        <v>1965</v>
      </c>
      <c r="R400" s="496">
        <f t="shared" si="127"/>
        <v>9.7218374999999982E-2</v>
      </c>
      <c r="S400" s="496">
        <f t="shared" si="128"/>
        <v>0.10210101865457344</v>
      </c>
      <c r="T400" s="223">
        <v>36.837000000000003</v>
      </c>
      <c r="U400" s="224">
        <f t="shared" si="129"/>
        <v>34.868904775821477</v>
      </c>
      <c r="X400" s="450">
        <v>18.09</v>
      </c>
      <c r="Y400" s="456">
        <f t="shared" si="130"/>
        <v>0.30482062500000007</v>
      </c>
      <c r="Z400" s="456">
        <f t="shared" si="135"/>
        <v>0.35638168021997463</v>
      </c>
      <c r="AA400" s="454">
        <v>8.5</v>
      </c>
      <c r="AB400" s="447">
        <v>15.79</v>
      </c>
      <c r="AC400" s="449">
        <v>1</v>
      </c>
      <c r="AD400" s="457">
        <f t="shared" si="131"/>
        <v>1.93523025</v>
      </c>
      <c r="AE400" s="457">
        <f t="shared" si="132"/>
        <v>5.9256385000754292</v>
      </c>
      <c r="AF400" s="448">
        <f t="shared" si="136"/>
        <v>6.1647809689585151E-2</v>
      </c>
      <c r="AG400" s="502">
        <f t="shared" si="140"/>
        <v>1965</v>
      </c>
      <c r="AH400" s="470">
        <f t="shared" si="133"/>
        <v>15.060755718130215</v>
      </c>
      <c r="AI400" s="471">
        <f t="shared" si="134"/>
        <v>15.424697365458071</v>
      </c>
    </row>
    <row r="401" spans="1:35">
      <c r="A401" s="10">
        <v>18.7</v>
      </c>
      <c r="B401" s="11">
        <f t="shared" si="137"/>
        <v>1970</v>
      </c>
      <c r="C401" s="442">
        <f t="shared" si="121"/>
        <v>0.30559625000000001</v>
      </c>
      <c r="D401" s="442">
        <f t="shared" si="122"/>
        <v>0.35743413186183526</v>
      </c>
      <c r="E401" s="12">
        <v>9.7349999999999994</v>
      </c>
      <c r="F401" s="13">
        <f t="shared" si="123"/>
        <v>15.220378726325034</v>
      </c>
      <c r="G401" s="195"/>
      <c r="H401" s="10">
        <v>15.628</v>
      </c>
      <c r="I401" s="11">
        <f t="shared" si="138"/>
        <v>1970</v>
      </c>
      <c r="J401" s="12">
        <v>1</v>
      </c>
      <c r="K401" s="442">
        <f t="shared" si="124"/>
        <v>1.9401544999999998</v>
      </c>
      <c r="L401" s="442">
        <f t="shared" si="125"/>
        <v>5.9598261807200741</v>
      </c>
      <c r="M401" s="442">
        <v>7.0639999999999994E-2</v>
      </c>
      <c r="N401" s="253">
        <f t="shared" si="126"/>
        <v>15.206997878593935</v>
      </c>
      <c r="O401" s="195"/>
      <c r="P401" s="221">
        <v>38.630000000000003</v>
      </c>
      <c r="Q401" s="222">
        <f t="shared" si="139"/>
        <v>1970</v>
      </c>
      <c r="R401" s="496">
        <f t="shared" si="127"/>
        <v>9.746574999999999E-2</v>
      </c>
      <c r="S401" s="496">
        <f t="shared" si="128"/>
        <v>0.10237368461804386</v>
      </c>
      <c r="T401" s="223">
        <v>36.837000000000003</v>
      </c>
      <c r="U401" s="224">
        <f t="shared" si="129"/>
        <v>34.858860579725118</v>
      </c>
      <c r="X401" s="450">
        <v>18.09</v>
      </c>
      <c r="Y401" s="448">
        <f t="shared" si="130"/>
        <v>0.30559625000000001</v>
      </c>
      <c r="Z401" s="448">
        <f t="shared" si="135"/>
        <v>0.35743413186183526</v>
      </c>
      <c r="AA401" s="449">
        <v>8.5</v>
      </c>
      <c r="AB401" s="450">
        <v>15.79</v>
      </c>
      <c r="AC401" s="451">
        <v>1</v>
      </c>
      <c r="AD401" s="294">
        <f t="shared" si="131"/>
        <v>1.9401544999999998</v>
      </c>
      <c r="AE401" s="294">
        <f t="shared" si="132"/>
        <v>5.9598261807200741</v>
      </c>
      <c r="AF401" s="452">
        <f t="shared" si="136"/>
        <v>6.1647809689585151E-2</v>
      </c>
      <c r="AG401" s="502">
        <f t="shared" si="140"/>
        <v>1970</v>
      </c>
      <c r="AH401" s="470">
        <f t="shared" si="133"/>
        <v>15.051809879174399</v>
      </c>
      <c r="AI401" s="471">
        <f t="shared" si="134"/>
        <v>15.422589769827962</v>
      </c>
    </row>
    <row r="402" spans="1:35">
      <c r="A402" s="10">
        <v>18.7</v>
      </c>
      <c r="B402" s="11">
        <f t="shared" si="137"/>
        <v>1975</v>
      </c>
      <c r="C402" s="442">
        <f t="shared" si="121"/>
        <v>0.30637187500000002</v>
      </c>
      <c r="D402" s="442">
        <f t="shared" si="122"/>
        <v>0.35848740012815683</v>
      </c>
      <c r="E402" s="12">
        <v>9.7349999999999994</v>
      </c>
      <c r="F402" s="13">
        <f t="shared" si="123"/>
        <v>15.210125159752392</v>
      </c>
      <c r="G402" s="195"/>
      <c r="H402" s="10">
        <v>15.628</v>
      </c>
      <c r="I402" s="11">
        <f t="shared" si="138"/>
        <v>1975</v>
      </c>
      <c r="J402" s="12">
        <v>1</v>
      </c>
      <c r="K402" s="442">
        <f t="shared" si="124"/>
        <v>1.94507875</v>
      </c>
      <c r="L402" s="442">
        <f t="shared" si="125"/>
        <v>5.9941826252278441</v>
      </c>
      <c r="M402" s="442">
        <v>7.0639999999999994E-2</v>
      </c>
      <c r="N402" s="253">
        <f t="shared" si="126"/>
        <v>15.204570939353905</v>
      </c>
      <c r="O402" s="195"/>
      <c r="P402" s="221">
        <v>38.630000000000003</v>
      </c>
      <c r="Q402" s="222">
        <f t="shared" si="139"/>
        <v>1975</v>
      </c>
      <c r="R402" s="496">
        <f t="shared" si="127"/>
        <v>9.7713124999999984E-2</v>
      </c>
      <c r="S402" s="496">
        <f t="shared" si="128"/>
        <v>0.1026464180406006</v>
      </c>
      <c r="T402" s="223">
        <v>36.837000000000003</v>
      </c>
      <c r="U402" s="224">
        <f t="shared" si="129"/>
        <v>34.848813898638397</v>
      </c>
      <c r="X402" s="450">
        <v>18.09</v>
      </c>
      <c r="Y402" s="452">
        <f t="shared" si="130"/>
        <v>0.30637187500000002</v>
      </c>
      <c r="Z402" s="452">
        <f t="shared" si="135"/>
        <v>0.35848740012815683</v>
      </c>
      <c r="AA402" s="451">
        <v>8.5</v>
      </c>
      <c r="AB402" s="453">
        <v>15.79</v>
      </c>
      <c r="AC402" s="454">
        <v>1</v>
      </c>
      <c r="AD402" s="455">
        <f t="shared" si="131"/>
        <v>1.94507875</v>
      </c>
      <c r="AE402" s="455">
        <f t="shared" si="132"/>
        <v>5.9941826252278441</v>
      </c>
      <c r="AF402" s="456">
        <f t="shared" si="136"/>
        <v>6.1647809689585151E-2</v>
      </c>
      <c r="AG402" s="502">
        <f t="shared" si="140"/>
        <v>1975</v>
      </c>
      <c r="AH402" s="470">
        <f t="shared" si="133"/>
        <v>15.042857098910666</v>
      </c>
      <c r="AI402" s="471">
        <f t="shared" si="134"/>
        <v>15.420471770275334</v>
      </c>
    </row>
    <row r="403" spans="1:35">
      <c r="A403" s="10">
        <v>18.7</v>
      </c>
      <c r="B403" s="11">
        <f t="shared" si="137"/>
        <v>1980</v>
      </c>
      <c r="C403" s="442">
        <f t="shared" si="121"/>
        <v>0.30714750000000002</v>
      </c>
      <c r="D403" s="442">
        <f t="shared" si="122"/>
        <v>0.35954148565257937</v>
      </c>
      <c r="E403" s="12">
        <v>9.7349999999999994</v>
      </c>
      <c r="F403" s="13">
        <f t="shared" si="123"/>
        <v>15.19986363717214</v>
      </c>
      <c r="G403" s="195"/>
      <c r="H403" s="10">
        <v>15.628</v>
      </c>
      <c r="I403" s="11">
        <f t="shared" si="138"/>
        <v>1980</v>
      </c>
      <c r="J403" s="12">
        <v>1</v>
      </c>
      <c r="K403" s="442">
        <f t="shared" si="124"/>
        <v>1.9500029999999999</v>
      </c>
      <c r="L403" s="442">
        <f t="shared" si="125"/>
        <v>6.0287086666836638</v>
      </c>
      <c r="M403" s="442">
        <v>7.0639999999999994E-2</v>
      </c>
      <c r="N403" s="253">
        <f t="shared" si="126"/>
        <v>15.202132019785466</v>
      </c>
      <c r="O403" s="195"/>
      <c r="P403" s="221">
        <v>38.630000000000003</v>
      </c>
      <c r="Q403" s="222">
        <f t="shared" si="139"/>
        <v>1980</v>
      </c>
      <c r="R403" s="496">
        <f t="shared" si="127"/>
        <v>9.7960499999999992E-2</v>
      </c>
      <c r="S403" s="496">
        <f t="shared" si="128"/>
        <v>0.10291921893893341</v>
      </c>
      <c r="T403" s="223">
        <v>36.837000000000003</v>
      </c>
      <c r="U403" s="224">
        <f t="shared" si="129"/>
        <v>34.838764731946512</v>
      </c>
      <c r="X403" s="450">
        <v>18.09</v>
      </c>
      <c r="Y403" s="456">
        <f t="shared" si="130"/>
        <v>0.30714750000000002</v>
      </c>
      <c r="Z403" s="456">
        <f t="shared" si="135"/>
        <v>0.35954148565257937</v>
      </c>
      <c r="AA403" s="454">
        <v>8.5</v>
      </c>
      <c r="AB403" s="447">
        <v>15.79</v>
      </c>
      <c r="AC403" s="449">
        <v>1</v>
      </c>
      <c r="AD403" s="457">
        <f t="shared" si="131"/>
        <v>1.9500029999999999</v>
      </c>
      <c r="AE403" s="457">
        <f t="shared" si="132"/>
        <v>6.0287086666836638</v>
      </c>
      <c r="AF403" s="448">
        <f t="shared" si="136"/>
        <v>6.1647809689585151E-2</v>
      </c>
      <c r="AG403" s="502">
        <f t="shared" si="140"/>
        <v>1980</v>
      </c>
      <c r="AH403" s="470">
        <f t="shared" si="133"/>
        <v>15.033897371953074</v>
      </c>
      <c r="AI403" s="471">
        <f t="shared" si="134"/>
        <v>15.418343315442332</v>
      </c>
    </row>
    <row r="404" spans="1:35">
      <c r="A404" s="10">
        <v>18.7</v>
      </c>
      <c r="B404" s="11">
        <f t="shared" si="137"/>
        <v>1985</v>
      </c>
      <c r="C404" s="442">
        <f t="shared" si="121"/>
        <v>0.30792312500000002</v>
      </c>
      <c r="D404" s="442">
        <f t="shared" si="122"/>
        <v>0.36059638906923452</v>
      </c>
      <c r="E404" s="12">
        <v>9.7349999999999994</v>
      </c>
      <c r="F404" s="13">
        <f t="shared" si="123"/>
        <v>15.189594152411001</v>
      </c>
      <c r="G404" s="195"/>
      <c r="H404" s="10">
        <v>15.628</v>
      </c>
      <c r="I404" s="11">
        <f t="shared" si="138"/>
        <v>1985</v>
      </c>
      <c r="J404" s="12">
        <v>1</v>
      </c>
      <c r="K404" s="442">
        <f t="shared" si="124"/>
        <v>1.9549272500000001</v>
      </c>
      <c r="L404" s="442">
        <f t="shared" si="125"/>
        <v>6.0634051422848998</v>
      </c>
      <c r="M404" s="442">
        <v>7.0639999999999994E-2</v>
      </c>
      <c r="N404" s="253">
        <f t="shared" si="126"/>
        <v>15.199681060748995</v>
      </c>
      <c r="O404" s="195"/>
      <c r="P404" s="221">
        <v>38.630000000000003</v>
      </c>
      <c r="Q404" s="222">
        <f t="shared" si="139"/>
        <v>1985</v>
      </c>
      <c r="R404" s="496">
        <f t="shared" si="127"/>
        <v>9.8207875E-2</v>
      </c>
      <c r="S404" s="496">
        <f t="shared" si="128"/>
        <v>0.10319208732973606</v>
      </c>
      <c r="T404" s="223">
        <v>36.837000000000003</v>
      </c>
      <c r="U404" s="224">
        <f t="shared" si="129"/>
        <v>34.828713079034515</v>
      </c>
      <c r="X404" s="450">
        <v>18.09</v>
      </c>
      <c r="Y404" s="448">
        <f t="shared" si="130"/>
        <v>0.30792312500000002</v>
      </c>
      <c r="Z404" s="448">
        <f t="shared" si="135"/>
        <v>0.36059638906923452</v>
      </c>
      <c r="AA404" s="449">
        <v>8.5</v>
      </c>
      <c r="AB404" s="450">
        <v>15.79</v>
      </c>
      <c r="AC404" s="451">
        <v>1</v>
      </c>
      <c r="AD404" s="294">
        <f t="shared" si="131"/>
        <v>1.9549272500000001</v>
      </c>
      <c r="AE404" s="294">
        <f t="shared" si="132"/>
        <v>6.0634051422848998</v>
      </c>
      <c r="AF404" s="452">
        <f t="shared" si="136"/>
        <v>6.1647809689585151E-2</v>
      </c>
      <c r="AG404" s="502">
        <f t="shared" si="140"/>
        <v>1985</v>
      </c>
      <c r="AH404" s="470">
        <f t="shared" si="133"/>
        <v>15.024930692911507</v>
      </c>
      <c r="AI404" s="471">
        <f t="shared" si="134"/>
        <v>15.416204353717568</v>
      </c>
    </row>
    <row r="405" spans="1:35">
      <c r="A405" s="10">
        <v>18.7</v>
      </c>
      <c r="B405" s="11">
        <f t="shared" si="137"/>
        <v>1990</v>
      </c>
      <c r="C405" s="442">
        <f t="shared" si="121"/>
        <v>0.30869875000000002</v>
      </c>
      <c r="D405" s="442">
        <f t="shared" si="122"/>
        <v>0.36165211101274619</v>
      </c>
      <c r="E405" s="12">
        <v>9.7349999999999994</v>
      </c>
      <c r="F405" s="13">
        <f t="shared" si="123"/>
        <v>15.179316699290915</v>
      </c>
      <c r="G405" s="195"/>
      <c r="H405" s="10">
        <v>15.628</v>
      </c>
      <c r="I405" s="11">
        <f t="shared" si="138"/>
        <v>1990</v>
      </c>
      <c r="J405" s="12">
        <v>1</v>
      </c>
      <c r="K405" s="442">
        <f t="shared" si="124"/>
        <v>1.9598514999999999</v>
      </c>
      <c r="L405" s="442">
        <f t="shared" si="125"/>
        <v>6.0982728933616492</v>
      </c>
      <c r="M405" s="442">
        <v>7.0639999999999994E-2</v>
      </c>
      <c r="N405" s="253">
        <f t="shared" si="126"/>
        <v>15.197218002812933</v>
      </c>
      <c r="O405" s="195"/>
      <c r="P405" s="221">
        <v>38.630000000000003</v>
      </c>
      <c r="Q405" s="222">
        <f t="shared" si="139"/>
        <v>1990</v>
      </c>
      <c r="R405" s="496">
        <f t="shared" si="127"/>
        <v>9.8455249999999994E-2</v>
      </c>
      <c r="S405" s="496">
        <f t="shared" si="128"/>
        <v>0.10346502322970652</v>
      </c>
      <c r="T405" s="223">
        <v>36.837000000000003</v>
      </c>
      <c r="U405" s="224">
        <f t="shared" si="129"/>
        <v>34.818658939287303</v>
      </c>
      <c r="X405" s="450">
        <v>18.09</v>
      </c>
      <c r="Y405" s="452">
        <f t="shared" si="130"/>
        <v>0.30869875000000002</v>
      </c>
      <c r="Z405" s="452">
        <f t="shared" si="135"/>
        <v>0.36165211101274619</v>
      </c>
      <c r="AA405" s="451">
        <v>8.5</v>
      </c>
      <c r="AB405" s="453">
        <v>15.79</v>
      </c>
      <c r="AC405" s="454">
        <v>1</v>
      </c>
      <c r="AD405" s="455">
        <f t="shared" si="131"/>
        <v>1.9598514999999999</v>
      </c>
      <c r="AE405" s="455">
        <f t="shared" si="132"/>
        <v>6.0982728933616492</v>
      </c>
      <c r="AF405" s="456">
        <f t="shared" si="136"/>
        <v>6.1647809689585151E-2</v>
      </c>
      <c r="AG405" s="502">
        <f t="shared" si="140"/>
        <v>1990</v>
      </c>
      <c r="AH405" s="470">
        <f t="shared" si="133"/>
        <v>15.015957056391658</v>
      </c>
      <c r="AI405" s="471">
        <f t="shared" si="134"/>
        <v>15.414054833234884</v>
      </c>
    </row>
    <row r="406" spans="1:35">
      <c r="A406" s="10">
        <v>18.7</v>
      </c>
      <c r="B406" s="11">
        <f t="shared" si="137"/>
        <v>1995</v>
      </c>
      <c r="C406" s="442">
        <f t="shared" si="121"/>
        <v>0.30947437500000002</v>
      </c>
      <c r="D406" s="442">
        <f t="shared" si="122"/>
        <v>0.36270865211823056</v>
      </c>
      <c r="E406" s="12">
        <v>9.7349999999999994</v>
      </c>
      <c r="F406" s="13">
        <f t="shared" si="123"/>
        <v>15.169031271629025</v>
      </c>
      <c r="G406" s="195"/>
      <c r="H406" s="10">
        <v>15.628</v>
      </c>
      <c r="I406" s="11">
        <f t="shared" si="138"/>
        <v>1995</v>
      </c>
      <c r="J406" s="12">
        <v>1</v>
      </c>
      <c r="K406" s="442">
        <f t="shared" si="124"/>
        <v>1.9647757499999998</v>
      </c>
      <c r="L406" s="442">
        <f t="shared" si="125"/>
        <v>6.133312765397152</v>
      </c>
      <c r="M406" s="442">
        <v>7.0639999999999994E-2</v>
      </c>
      <c r="N406" s="253">
        <f t="shared" si="126"/>
        <v>15.194742786252345</v>
      </c>
      <c r="O406" s="195"/>
      <c r="P406" s="221">
        <v>38.630000000000003</v>
      </c>
      <c r="Q406" s="222">
        <f t="shared" si="139"/>
        <v>1995</v>
      </c>
      <c r="R406" s="496">
        <f t="shared" si="127"/>
        <v>9.8702625000000002E-2</v>
      </c>
      <c r="S406" s="496">
        <f t="shared" si="128"/>
        <v>0.10373802665554699</v>
      </c>
      <c r="T406" s="223">
        <v>36.837000000000003</v>
      </c>
      <c r="U406" s="224">
        <f t="shared" si="129"/>
        <v>34.808602312089619</v>
      </c>
      <c r="X406" s="450">
        <v>18.09</v>
      </c>
      <c r="Y406" s="456">
        <f t="shared" si="130"/>
        <v>0.30947437500000002</v>
      </c>
      <c r="Z406" s="456">
        <f t="shared" si="135"/>
        <v>0.36270865211823056</v>
      </c>
      <c r="AA406" s="454">
        <v>8.5</v>
      </c>
      <c r="AB406" s="447">
        <v>15.79</v>
      </c>
      <c r="AC406" s="449">
        <v>1</v>
      </c>
      <c r="AD406" s="457">
        <f t="shared" si="131"/>
        <v>1.9647757499999998</v>
      </c>
      <c r="AE406" s="457">
        <f t="shared" si="132"/>
        <v>6.133312765397152</v>
      </c>
      <c r="AF406" s="448">
        <f t="shared" si="136"/>
        <v>6.1647809689585151E-2</v>
      </c>
      <c r="AG406" s="502">
        <f t="shared" si="140"/>
        <v>1995</v>
      </c>
      <c r="AH406" s="470">
        <f t="shared" si="133"/>
        <v>15.006976456995041</v>
      </c>
      <c r="AI406" s="471">
        <f t="shared" si="134"/>
        <v>15.411894701872093</v>
      </c>
    </row>
    <row r="407" spans="1:35" s="200" customFormat="1">
      <c r="A407" s="216">
        <v>18.7</v>
      </c>
      <c r="B407" s="217">
        <f t="shared" si="137"/>
        <v>2000</v>
      </c>
      <c r="C407" s="443">
        <f t="shared" si="121"/>
        <v>0.31025000000000003</v>
      </c>
      <c r="D407" s="443">
        <f t="shared" si="122"/>
        <v>0.36376601302129652</v>
      </c>
      <c r="E407" s="218">
        <v>9.7349999999999994</v>
      </c>
      <c r="F407" s="219">
        <f t="shared" si="123"/>
        <v>15.158737863237677</v>
      </c>
      <c r="G407" s="228" t="s">
        <v>156</v>
      </c>
      <c r="H407" s="216">
        <v>15.628</v>
      </c>
      <c r="I407" s="217">
        <f t="shared" si="138"/>
        <v>2000</v>
      </c>
      <c r="J407" s="218">
        <v>1</v>
      </c>
      <c r="K407" s="443">
        <f t="shared" si="124"/>
        <v>1.9697</v>
      </c>
      <c r="L407" s="443">
        <f t="shared" si="125"/>
        <v>6.1685256080482853</v>
      </c>
      <c r="M407" s="443">
        <v>7.0639999999999994E-2</v>
      </c>
      <c r="N407" s="257">
        <f t="shared" si="126"/>
        <v>15.19225535104747</v>
      </c>
      <c r="O407" s="228" t="s">
        <v>156</v>
      </c>
      <c r="P407" s="216">
        <v>38.630000000000003</v>
      </c>
      <c r="Q407" s="217">
        <f t="shared" si="139"/>
        <v>2000</v>
      </c>
      <c r="R407" s="443">
        <f t="shared" si="127"/>
        <v>9.8949999999999996E-2</v>
      </c>
      <c r="S407" s="443">
        <f t="shared" si="128"/>
        <v>0.10401109762396388</v>
      </c>
      <c r="T407" s="218">
        <v>36.837000000000003</v>
      </c>
      <c r="U407" s="219">
        <f t="shared" si="129"/>
        <v>34.798543196826046</v>
      </c>
      <c r="X407" s="482">
        <v>18.09</v>
      </c>
      <c r="Y407" s="483">
        <f t="shared" si="130"/>
        <v>0.31025000000000003</v>
      </c>
      <c r="Z407" s="483">
        <f t="shared" si="135"/>
        <v>0.36376601302129652</v>
      </c>
      <c r="AA407" s="484">
        <v>8.5</v>
      </c>
      <c r="AB407" s="482">
        <v>15.79</v>
      </c>
      <c r="AC407" s="484">
        <v>1</v>
      </c>
      <c r="AD407" s="485">
        <f t="shared" si="131"/>
        <v>1.9697</v>
      </c>
      <c r="AE407" s="485">
        <f t="shared" si="132"/>
        <v>6.1685256080482853</v>
      </c>
      <c r="AF407" s="483">
        <f t="shared" si="136"/>
        <v>6.1647809689585151E-2</v>
      </c>
      <c r="AG407" s="486">
        <f t="shared" si="140"/>
        <v>2000</v>
      </c>
      <c r="AH407" s="487">
        <f t="shared" si="133"/>
        <v>14.997988889318979</v>
      </c>
      <c r="AI407" s="488">
        <f t="shared" si="134"/>
        <v>15.409723907249706</v>
      </c>
    </row>
    <row r="408" spans="1:35">
      <c r="A408" s="10">
        <v>18.7</v>
      </c>
      <c r="B408" s="11">
        <f t="shared" si="137"/>
        <v>2005</v>
      </c>
      <c r="C408" s="442">
        <f t="shared" si="121"/>
        <v>0.31102562500000008</v>
      </c>
      <c r="D408" s="442">
        <f t="shared" si="122"/>
        <v>0.36482419435804614</v>
      </c>
      <c r="E408" s="12">
        <v>9.7349999999999994</v>
      </c>
      <c r="F408" s="13">
        <f t="shared" si="123"/>
        <v>15.148436467924419</v>
      </c>
      <c r="G408" s="195"/>
      <c r="H408" s="10">
        <v>15.628</v>
      </c>
      <c r="I408" s="11">
        <f t="shared" si="138"/>
        <v>2005</v>
      </c>
      <c r="J408" s="12">
        <v>1</v>
      </c>
      <c r="K408" s="442">
        <f t="shared" si="124"/>
        <v>1.9746242499999997</v>
      </c>
      <c r="L408" s="442">
        <f t="shared" si="125"/>
        <v>6.2039122751661617</v>
      </c>
      <c r="M408" s="442">
        <v>7.0639999999999994E-2</v>
      </c>
      <c r="N408" s="253">
        <f t="shared" si="126"/>
        <v>15.189755636882262</v>
      </c>
      <c r="O408" s="195"/>
      <c r="P408" s="221">
        <v>38.630000000000003</v>
      </c>
      <c r="Q408" s="222">
        <f t="shared" si="139"/>
        <v>2005</v>
      </c>
      <c r="R408" s="496">
        <f t="shared" si="127"/>
        <v>9.919737499999999E-2</v>
      </c>
      <c r="S408" s="496">
        <f t="shared" si="128"/>
        <v>0.10428423615166738</v>
      </c>
      <c r="T408" s="223">
        <v>36.837000000000003</v>
      </c>
      <c r="U408" s="224">
        <f t="shared" si="129"/>
        <v>34.788481592881034</v>
      </c>
      <c r="X408" s="450">
        <v>18.09</v>
      </c>
      <c r="Y408" s="458">
        <f t="shared" si="130"/>
        <v>0.31102562500000008</v>
      </c>
      <c r="Z408" s="458">
        <f t="shared" si="135"/>
        <v>0.36482419435804614</v>
      </c>
      <c r="AA408" s="459">
        <v>8.5</v>
      </c>
      <c r="AB408" s="450">
        <v>15.79</v>
      </c>
      <c r="AC408" s="451">
        <v>1</v>
      </c>
      <c r="AD408" s="294">
        <f t="shared" si="131"/>
        <v>1.9746242499999997</v>
      </c>
      <c r="AE408" s="294">
        <f t="shared" si="132"/>
        <v>6.2039122751661617</v>
      </c>
      <c r="AF408" s="452">
        <f t="shared" si="136"/>
        <v>6.1647809689585151E-2</v>
      </c>
      <c r="AG408" s="502">
        <f t="shared" si="140"/>
        <v>2005</v>
      </c>
      <c r="AH408" s="470">
        <f t="shared" si="133"/>
        <v>14.988994347956607</v>
      </c>
      <c r="AI408" s="471">
        <f t="shared" si="134"/>
        <v>15.407542396729674</v>
      </c>
    </row>
    <row r="409" spans="1:35">
      <c r="A409" s="10">
        <v>18.7</v>
      </c>
      <c r="B409" s="11">
        <f t="shared" si="137"/>
        <v>2010</v>
      </c>
      <c r="C409" s="442">
        <f t="shared" si="121"/>
        <v>0.31180125000000009</v>
      </c>
      <c r="D409" s="442">
        <f t="shared" si="122"/>
        <v>0.3658831967650753</v>
      </c>
      <c r="E409" s="12">
        <v>9.7349999999999994</v>
      </c>
      <c r="F409" s="13">
        <f t="shared" si="123"/>
        <v>15.138127079491991</v>
      </c>
      <c r="G409" s="195"/>
      <c r="H409" s="10">
        <v>15.628</v>
      </c>
      <c r="I409" s="11">
        <f t="shared" si="138"/>
        <v>2010</v>
      </c>
      <c r="J409" s="12">
        <v>1</v>
      </c>
      <c r="K409" s="442">
        <f t="shared" si="124"/>
        <v>1.9795484999999999</v>
      </c>
      <c r="L409" s="442">
        <f t="shared" si="125"/>
        <v>6.2394736248168483</v>
      </c>
      <c r="M409" s="442">
        <v>7.0639999999999994E-2</v>
      </c>
      <c r="N409" s="253">
        <f t="shared" si="126"/>
        <v>15.187243583142937</v>
      </c>
      <c r="O409" s="195"/>
      <c r="P409" s="221">
        <v>38.630000000000003</v>
      </c>
      <c r="Q409" s="222">
        <f t="shared" si="139"/>
        <v>2010</v>
      </c>
      <c r="R409" s="496">
        <f t="shared" si="127"/>
        <v>9.9444749999999998E-2</v>
      </c>
      <c r="S409" s="496">
        <f t="shared" si="128"/>
        <v>0.10455744225537211</v>
      </c>
      <c r="T409" s="223">
        <v>36.837000000000003</v>
      </c>
      <c r="U409" s="224">
        <f t="shared" si="129"/>
        <v>34.778417499638863</v>
      </c>
      <c r="X409" s="450">
        <v>18.09</v>
      </c>
      <c r="Y409" s="452">
        <f t="shared" si="130"/>
        <v>0.31180125000000009</v>
      </c>
      <c r="Z409" s="452">
        <f t="shared" si="135"/>
        <v>0.3658831967650753</v>
      </c>
      <c r="AA409" s="451">
        <v>8.5</v>
      </c>
      <c r="AB409" s="453">
        <v>15.79</v>
      </c>
      <c r="AC409" s="454">
        <v>1</v>
      </c>
      <c r="AD409" s="455">
        <f t="shared" si="131"/>
        <v>1.9795484999999999</v>
      </c>
      <c r="AE409" s="455">
        <f t="shared" si="132"/>
        <v>6.2394736248168483</v>
      </c>
      <c r="AF409" s="456">
        <f t="shared" si="136"/>
        <v>6.1647809689585151E-2</v>
      </c>
      <c r="AG409" s="502">
        <f t="shared" si="140"/>
        <v>2010</v>
      </c>
      <c r="AH409" s="470">
        <f t="shared" si="133"/>
        <v>14.97999282749686</v>
      </c>
      <c r="AI409" s="471">
        <f t="shared" si="134"/>
        <v>15.405350117414104</v>
      </c>
    </row>
    <row r="410" spans="1:35">
      <c r="A410" s="10">
        <v>18.7</v>
      </c>
      <c r="B410" s="11">
        <f t="shared" si="137"/>
        <v>2015</v>
      </c>
      <c r="C410" s="442">
        <f t="shared" si="121"/>
        <v>0.31257687500000003</v>
      </c>
      <c r="D410" s="442">
        <f t="shared" si="122"/>
        <v>0.3669430208794735</v>
      </c>
      <c r="E410" s="12">
        <v>9.7349999999999994</v>
      </c>
      <c r="F410" s="13">
        <f t="shared" si="123"/>
        <v>15.127809691738324</v>
      </c>
      <c r="G410" s="195"/>
      <c r="H410" s="10">
        <v>15.628</v>
      </c>
      <c r="I410" s="11">
        <f t="shared" si="138"/>
        <v>2015</v>
      </c>
      <c r="J410" s="12">
        <v>1</v>
      </c>
      <c r="K410" s="442">
        <f t="shared" si="124"/>
        <v>1.9844727499999999</v>
      </c>
      <c r="L410" s="442">
        <f t="shared" si="125"/>
        <v>6.2752105193021555</v>
      </c>
      <c r="M410" s="442">
        <v>7.0639999999999994E-2</v>
      </c>
      <c r="N410" s="253">
        <f t="shared" si="126"/>
        <v>15.184719128916496</v>
      </c>
      <c r="O410" s="195"/>
      <c r="P410" s="221">
        <v>38.630000000000003</v>
      </c>
      <c r="Q410" s="222">
        <f t="shared" si="139"/>
        <v>2015</v>
      </c>
      <c r="R410" s="496">
        <f t="shared" si="127"/>
        <v>9.9692124999999993E-2</v>
      </c>
      <c r="S410" s="496">
        <f t="shared" si="128"/>
        <v>0.10483071595179672</v>
      </c>
      <c r="T410" s="223">
        <v>36.837000000000003</v>
      </c>
      <c r="U410" s="224">
        <f t="shared" si="129"/>
        <v>34.768350916483669</v>
      </c>
      <c r="X410" s="450">
        <v>18.09</v>
      </c>
      <c r="Y410" s="456">
        <f t="shared" si="130"/>
        <v>0.31257687500000003</v>
      </c>
      <c r="Z410" s="456">
        <f t="shared" si="135"/>
        <v>0.3669430208794735</v>
      </c>
      <c r="AA410" s="454">
        <v>8.5</v>
      </c>
      <c r="AB410" s="447">
        <v>15.79</v>
      </c>
      <c r="AC410" s="449">
        <v>1</v>
      </c>
      <c r="AD410" s="457">
        <f t="shared" si="131"/>
        <v>1.9844727499999999</v>
      </c>
      <c r="AE410" s="457">
        <f t="shared" si="132"/>
        <v>6.2752105193021555</v>
      </c>
      <c r="AF410" s="448">
        <f t="shared" si="136"/>
        <v>6.1647809689585151E-2</v>
      </c>
      <c r="AG410" s="502">
        <f t="shared" si="140"/>
        <v>2015</v>
      </c>
      <c r="AH410" s="470">
        <f t="shared" si="133"/>
        <v>14.970984322524476</v>
      </c>
      <c r="AI410" s="471">
        <f t="shared" si="134"/>
        <v>15.403147016143977</v>
      </c>
    </row>
    <row r="411" spans="1:35">
      <c r="A411" s="10">
        <v>18.7</v>
      </c>
      <c r="B411" s="11">
        <f t="shared" si="137"/>
        <v>2020</v>
      </c>
      <c r="C411" s="442">
        <f t="shared" si="121"/>
        <v>0.31335250000000003</v>
      </c>
      <c r="D411" s="442">
        <f t="shared" si="122"/>
        <v>0.36800366733882495</v>
      </c>
      <c r="E411" s="12">
        <v>9.7349999999999994</v>
      </c>
      <c r="F411" s="13">
        <f t="shared" si="123"/>
        <v>15.117484298456539</v>
      </c>
      <c r="G411" s="195"/>
      <c r="H411" s="10">
        <v>15.628</v>
      </c>
      <c r="I411" s="11">
        <f t="shared" si="138"/>
        <v>2020</v>
      </c>
      <c r="J411" s="12">
        <v>1</v>
      </c>
      <c r="K411" s="442">
        <f t="shared" si="124"/>
        <v>1.9893970000000001</v>
      </c>
      <c r="L411" s="442">
        <f t="shared" si="125"/>
        <v>6.3111238251805633</v>
      </c>
      <c r="M411" s="442">
        <v>7.0639999999999994E-2</v>
      </c>
      <c r="N411" s="253">
        <f t="shared" si="126"/>
        <v>15.182182212989245</v>
      </c>
      <c r="O411" s="195"/>
      <c r="P411" s="221">
        <v>38.630000000000003</v>
      </c>
      <c r="Q411" s="222">
        <f t="shared" si="139"/>
        <v>2020</v>
      </c>
      <c r="R411" s="496">
        <f t="shared" si="127"/>
        <v>9.9939499999999987E-2</v>
      </c>
      <c r="S411" s="496">
        <f t="shared" si="128"/>
        <v>0.10510405725766425</v>
      </c>
      <c r="T411" s="223">
        <v>36.837000000000003</v>
      </c>
      <c r="U411" s="224">
        <f t="shared" si="129"/>
        <v>34.758281842799427</v>
      </c>
      <c r="X411" s="450">
        <v>18.09</v>
      </c>
      <c r="Y411" s="448">
        <f t="shared" si="130"/>
        <v>0.31335250000000003</v>
      </c>
      <c r="Z411" s="448">
        <f t="shared" si="135"/>
        <v>0.36800366733882495</v>
      </c>
      <c r="AA411" s="449">
        <v>8.5</v>
      </c>
      <c r="AB411" s="450">
        <v>15.79</v>
      </c>
      <c r="AC411" s="451">
        <v>1</v>
      </c>
      <c r="AD411" s="294">
        <f t="shared" si="131"/>
        <v>1.9893970000000001</v>
      </c>
      <c r="AE411" s="294">
        <f t="shared" si="132"/>
        <v>6.3111238251805633</v>
      </c>
      <c r="AF411" s="452">
        <f t="shared" si="136"/>
        <v>6.1647809689585151E-2</v>
      </c>
      <c r="AG411" s="502">
        <f t="shared" si="140"/>
        <v>2020</v>
      </c>
      <c r="AH411" s="470">
        <f t="shared" si="133"/>
        <v>14.961968827619987</v>
      </c>
      <c r="AI411" s="471">
        <f t="shared" si="134"/>
        <v>15.400933039497861</v>
      </c>
    </row>
    <row r="412" spans="1:35">
      <c r="A412" s="10">
        <v>18.7</v>
      </c>
      <c r="B412" s="11">
        <f t="shared" si="137"/>
        <v>2025</v>
      </c>
      <c r="C412" s="442">
        <f t="shared" si="121"/>
        <v>0.31412812500000004</v>
      </c>
      <c r="D412" s="442">
        <f t="shared" si="122"/>
        <v>0.36906513678120834</v>
      </c>
      <c r="E412" s="12">
        <v>9.7349999999999994</v>
      </c>
      <c r="F412" s="13">
        <f t="shared" si="123"/>
        <v>15.107150893434937</v>
      </c>
      <c r="G412" s="195"/>
      <c r="H412" s="10">
        <v>15.628</v>
      </c>
      <c r="I412" s="11">
        <f t="shared" si="138"/>
        <v>2025</v>
      </c>
      <c r="J412" s="12">
        <v>1</v>
      </c>
      <c r="K412" s="442">
        <f t="shared" si="124"/>
        <v>1.9943212499999998</v>
      </c>
      <c r="L412" s="442">
        <f t="shared" si="125"/>
        <v>6.3472144132882162</v>
      </c>
      <c r="M412" s="442">
        <v>7.0639999999999994E-2</v>
      </c>
      <c r="N412" s="253">
        <f t="shared" si="126"/>
        <v>15.17963277384532</v>
      </c>
      <c r="O412" s="195"/>
      <c r="P412" s="221">
        <v>38.630000000000003</v>
      </c>
      <c r="Q412" s="222">
        <f t="shared" si="139"/>
        <v>2025</v>
      </c>
      <c r="R412" s="496">
        <f t="shared" si="127"/>
        <v>0.10018687499999999</v>
      </c>
      <c r="S412" s="496">
        <f t="shared" si="128"/>
        <v>0.10537746618970134</v>
      </c>
      <c r="T412" s="223">
        <v>36.837000000000003</v>
      </c>
      <c r="U412" s="224">
        <f t="shared" si="129"/>
        <v>34.748210277969974</v>
      </c>
      <c r="X412" s="450">
        <v>18.09</v>
      </c>
      <c r="Y412" s="452">
        <f t="shared" si="130"/>
        <v>0.31412812500000004</v>
      </c>
      <c r="Z412" s="452">
        <f t="shared" si="135"/>
        <v>0.36906513678120834</v>
      </c>
      <c r="AA412" s="451">
        <v>8.5</v>
      </c>
      <c r="AB412" s="453">
        <v>15.79</v>
      </c>
      <c r="AC412" s="454">
        <v>1</v>
      </c>
      <c r="AD412" s="455">
        <f t="shared" si="131"/>
        <v>1.9943212499999998</v>
      </c>
      <c r="AE412" s="455">
        <f t="shared" si="132"/>
        <v>6.3472144132882162</v>
      </c>
      <c r="AF412" s="456">
        <f t="shared" si="136"/>
        <v>6.1647809689585151E-2</v>
      </c>
      <c r="AG412" s="502">
        <f t="shared" si="140"/>
        <v>2025</v>
      </c>
      <c r="AH412" s="470">
        <f t="shared" si="133"/>
        <v>14.952946337359728</v>
      </c>
      <c r="AI412" s="471">
        <f t="shared" si="134"/>
        <v>15.398708133790615</v>
      </c>
    </row>
    <row r="413" spans="1:35">
      <c r="A413" s="10">
        <v>18.7</v>
      </c>
      <c r="B413" s="11">
        <f t="shared" si="137"/>
        <v>2030</v>
      </c>
      <c r="C413" s="442">
        <f t="shared" si="121"/>
        <v>0.31490375000000004</v>
      </c>
      <c r="D413" s="442">
        <f t="shared" si="122"/>
        <v>0.37012742984519731</v>
      </c>
      <c r="E413" s="12">
        <v>9.7349999999999994</v>
      </c>
      <c r="F413" s="13">
        <f t="shared" si="123"/>
        <v>15.096809470457003</v>
      </c>
      <c r="G413" s="195"/>
      <c r="H413" s="10">
        <v>15.628</v>
      </c>
      <c r="I413" s="11">
        <f t="shared" si="138"/>
        <v>2030</v>
      </c>
      <c r="J413" s="12">
        <v>1</v>
      </c>
      <c r="K413" s="442">
        <f t="shared" si="124"/>
        <v>1.9992454999999998</v>
      </c>
      <c r="L413" s="442">
        <f t="shared" si="125"/>
        <v>6.3834831587600602</v>
      </c>
      <c r="M413" s="442">
        <v>7.0639999999999994E-2</v>
      </c>
      <c r="N413" s="253">
        <f t="shared" si="126"/>
        <v>15.177070749665189</v>
      </c>
      <c r="O413" s="195"/>
      <c r="P413" s="221">
        <v>38.630000000000003</v>
      </c>
      <c r="Q413" s="222">
        <f t="shared" si="139"/>
        <v>2030</v>
      </c>
      <c r="R413" s="496">
        <f t="shared" si="127"/>
        <v>0.10043424999999999</v>
      </c>
      <c r="S413" s="496">
        <f t="shared" si="128"/>
        <v>0.10565094276463927</v>
      </c>
      <c r="T413" s="223">
        <v>36.837000000000003</v>
      </c>
      <c r="U413" s="224">
        <f t="shared" si="129"/>
        <v>34.738136221378987</v>
      </c>
      <c r="X413" s="450">
        <v>18.09</v>
      </c>
      <c r="Y413" s="456">
        <f t="shared" si="130"/>
        <v>0.31490375000000004</v>
      </c>
      <c r="Z413" s="456">
        <f t="shared" si="135"/>
        <v>0.37012742984519731</v>
      </c>
      <c r="AA413" s="454">
        <v>8.5</v>
      </c>
      <c r="AB413" s="447">
        <v>15.79</v>
      </c>
      <c r="AC413" s="449">
        <v>1</v>
      </c>
      <c r="AD413" s="457">
        <f t="shared" si="131"/>
        <v>1.9992454999999998</v>
      </c>
      <c r="AE413" s="457">
        <f t="shared" si="132"/>
        <v>6.3834831587600602</v>
      </c>
      <c r="AF413" s="448">
        <f t="shared" si="136"/>
        <v>6.1647809689585151E-2</v>
      </c>
      <c r="AG413" s="502">
        <f t="shared" si="140"/>
        <v>2030</v>
      </c>
      <c r="AH413" s="470">
        <f t="shared" si="133"/>
        <v>14.943916846315823</v>
      </c>
      <c r="AI413" s="471">
        <f t="shared" si="134"/>
        <v>15.396472245072086</v>
      </c>
    </row>
    <row r="414" spans="1:35">
      <c r="A414" s="10">
        <v>18.7</v>
      </c>
      <c r="B414" s="11">
        <f t="shared" si="137"/>
        <v>2035</v>
      </c>
      <c r="C414" s="442">
        <f t="shared" si="121"/>
        <v>0.31567937500000004</v>
      </c>
      <c r="D414" s="442">
        <f t="shared" si="122"/>
        <v>0.37119054716986133</v>
      </c>
      <c r="E414" s="12">
        <v>9.7349999999999994</v>
      </c>
      <c r="F414" s="13">
        <f t="shared" si="123"/>
        <v>15.086460023301399</v>
      </c>
      <c r="G414" s="195"/>
      <c r="H414" s="10">
        <v>15.628</v>
      </c>
      <c r="I414" s="11">
        <f t="shared" si="138"/>
        <v>2035</v>
      </c>
      <c r="J414" s="12">
        <v>1</v>
      </c>
      <c r="K414" s="442">
        <f t="shared" si="124"/>
        <v>2.00416975</v>
      </c>
      <c r="L414" s="442">
        <f t="shared" si="125"/>
        <v>6.4199309410510477</v>
      </c>
      <c r="M414" s="442">
        <v>7.0639999999999994E-2</v>
      </c>
      <c r="N414" s="253">
        <f t="shared" si="126"/>
        <v>15.174496078324154</v>
      </c>
      <c r="O414" s="195"/>
      <c r="P414" s="221">
        <v>38.630000000000003</v>
      </c>
      <c r="Q414" s="222">
        <f t="shared" si="139"/>
        <v>2035</v>
      </c>
      <c r="R414" s="496">
        <f t="shared" si="127"/>
        <v>0.100681625</v>
      </c>
      <c r="S414" s="496">
        <f t="shared" si="128"/>
        <v>0.10592448699921331</v>
      </c>
      <c r="T414" s="223">
        <v>36.837000000000003</v>
      </c>
      <c r="U414" s="224">
        <f t="shared" si="129"/>
        <v>34.728059672409984</v>
      </c>
      <c r="X414" s="450">
        <v>18.09</v>
      </c>
      <c r="Y414" s="448">
        <f t="shared" si="130"/>
        <v>0.31567937500000004</v>
      </c>
      <c r="Z414" s="448">
        <f t="shared" si="135"/>
        <v>0.37119054716986133</v>
      </c>
      <c r="AA414" s="449">
        <v>8.5</v>
      </c>
      <c r="AB414" s="450">
        <v>15.79</v>
      </c>
      <c r="AC414" s="451">
        <v>1</v>
      </c>
      <c r="AD414" s="294">
        <f t="shared" si="131"/>
        <v>2.00416975</v>
      </c>
      <c r="AE414" s="294">
        <f t="shared" si="132"/>
        <v>6.4199309410510477</v>
      </c>
      <c r="AF414" s="452">
        <f t="shared" si="136"/>
        <v>6.1647809689585151E-2</v>
      </c>
      <c r="AG414" s="502">
        <f t="shared" si="140"/>
        <v>2035</v>
      </c>
      <c r="AH414" s="470">
        <f t="shared" si="133"/>
        <v>14.934880349056179</v>
      </c>
      <c r="AI414" s="471">
        <f t="shared" si="134"/>
        <v>15.394225319125805</v>
      </c>
    </row>
    <row r="415" spans="1:35">
      <c r="A415" s="10">
        <v>18.7</v>
      </c>
      <c r="B415" s="11">
        <f t="shared" si="137"/>
        <v>2040</v>
      </c>
      <c r="C415" s="442">
        <f t="shared" si="121"/>
        <v>0.31645500000000004</v>
      </c>
      <c r="D415" s="442">
        <f t="shared" si="122"/>
        <v>0.37225448939476569</v>
      </c>
      <c r="E415" s="12">
        <v>9.7349999999999994</v>
      </c>
      <c r="F415" s="13">
        <f t="shared" si="123"/>
        <v>15.076102545741955</v>
      </c>
      <c r="G415" s="195"/>
      <c r="H415" s="10">
        <v>15.628</v>
      </c>
      <c r="I415" s="11">
        <f t="shared" si="138"/>
        <v>2040</v>
      </c>
      <c r="J415" s="12">
        <v>1</v>
      </c>
      <c r="K415" s="442">
        <f t="shared" si="124"/>
        <v>2.0090939999999997</v>
      </c>
      <c r="L415" s="442">
        <f t="shared" si="125"/>
        <v>6.4565586439574592</v>
      </c>
      <c r="M415" s="442">
        <v>7.0639999999999994E-2</v>
      </c>
      <c r="N415" s="253">
        <f t="shared" si="126"/>
        <v>15.171908697390846</v>
      </c>
      <c r="O415" s="195"/>
      <c r="P415" s="221">
        <v>38.630000000000003</v>
      </c>
      <c r="Q415" s="222">
        <f t="shared" si="139"/>
        <v>2040</v>
      </c>
      <c r="R415" s="496">
        <f t="shared" si="127"/>
        <v>0.10092899999999999</v>
      </c>
      <c r="S415" s="496">
        <f t="shared" si="128"/>
        <v>0.10619809891016252</v>
      </c>
      <c r="T415" s="223">
        <v>36.837000000000003</v>
      </c>
      <c r="U415" s="224">
        <f t="shared" si="129"/>
        <v>34.717980630446348</v>
      </c>
      <c r="X415" s="450">
        <v>18.09</v>
      </c>
      <c r="Y415" s="452">
        <f t="shared" si="130"/>
        <v>0.31645500000000004</v>
      </c>
      <c r="Z415" s="452">
        <f t="shared" si="135"/>
        <v>0.37225448939476569</v>
      </c>
      <c r="AA415" s="451">
        <v>8.5</v>
      </c>
      <c r="AB415" s="453">
        <v>15.79</v>
      </c>
      <c r="AC415" s="454">
        <v>1</v>
      </c>
      <c r="AD415" s="455">
        <f t="shared" si="131"/>
        <v>2.0090939999999997</v>
      </c>
      <c r="AE415" s="455">
        <f t="shared" si="132"/>
        <v>6.4565586439574592</v>
      </c>
      <c r="AF415" s="456">
        <f t="shared" si="136"/>
        <v>6.1647809689585151E-2</v>
      </c>
      <c r="AG415" s="502">
        <f t="shared" si="140"/>
        <v>2040</v>
      </c>
      <c r="AH415" s="470">
        <f t="shared" si="133"/>
        <v>14.925836840144491</v>
      </c>
      <c r="AI415" s="471">
        <f t="shared" si="134"/>
        <v>15.391967301467664</v>
      </c>
    </row>
    <row r="416" spans="1:35">
      <c r="A416" s="10">
        <v>18.7</v>
      </c>
      <c r="B416" s="11">
        <f t="shared" si="137"/>
        <v>2045</v>
      </c>
      <c r="C416" s="442">
        <f t="shared" si="121"/>
        <v>0.31723062500000004</v>
      </c>
      <c r="D416" s="442">
        <f t="shared" si="122"/>
        <v>0.37331925715997172</v>
      </c>
      <c r="E416" s="12">
        <v>9.7349999999999994</v>
      </c>
      <c r="F416" s="13">
        <f t="shared" si="123"/>
        <v>15.065737031547675</v>
      </c>
      <c r="G416" s="195"/>
      <c r="H416" s="10">
        <v>15.628</v>
      </c>
      <c r="I416" s="11">
        <f t="shared" si="138"/>
        <v>2045</v>
      </c>
      <c r="J416" s="12">
        <v>1</v>
      </c>
      <c r="K416" s="442">
        <f t="shared" si="124"/>
        <v>2.0140182499999999</v>
      </c>
      <c r="L416" s="442">
        <f t="shared" si="125"/>
        <v>6.4933671556383574</v>
      </c>
      <c r="M416" s="442">
        <v>7.0639999999999994E-2</v>
      </c>
      <c r="N416" s="253">
        <f t="shared" si="126"/>
        <v>15.169308544125707</v>
      </c>
      <c r="O416" s="195"/>
      <c r="P416" s="221">
        <v>38.630000000000003</v>
      </c>
      <c r="Q416" s="222">
        <f t="shared" si="139"/>
        <v>2045</v>
      </c>
      <c r="R416" s="496">
        <f t="shared" si="127"/>
        <v>0.10117637499999999</v>
      </c>
      <c r="S416" s="496">
        <f t="shared" si="128"/>
        <v>0.10647177851423084</v>
      </c>
      <c r="T416" s="223">
        <v>36.837000000000003</v>
      </c>
      <c r="U416" s="224">
        <f t="shared" si="129"/>
        <v>34.70789909487128</v>
      </c>
      <c r="X416" s="450">
        <v>18.09</v>
      </c>
      <c r="Y416" s="456">
        <f t="shared" si="130"/>
        <v>0.31723062500000004</v>
      </c>
      <c r="Z416" s="456">
        <f t="shared" si="135"/>
        <v>0.37331925715997172</v>
      </c>
      <c r="AA416" s="454">
        <v>8.5</v>
      </c>
      <c r="AB416" s="447">
        <v>15.79</v>
      </c>
      <c r="AC416" s="449">
        <v>1</v>
      </c>
      <c r="AD416" s="457">
        <f t="shared" si="131"/>
        <v>2.0140182499999999</v>
      </c>
      <c r="AE416" s="457">
        <f t="shared" si="132"/>
        <v>6.4933671556383574</v>
      </c>
      <c r="AF416" s="448">
        <f t="shared" si="136"/>
        <v>6.1647809689585151E-2</v>
      </c>
      <c r="AG416" s="502">
        <f t="shared" si="140"/>
        <v>2045</v>
      </c>
      <c r="AH416" s="470">
        <f t="shared" si="133"/>
        <v>14.916786314140239</v>
      </c>
      <c r="AI416" s="471">
        <f t="shared" si="134"/>
        <v>15.389698137344602</v>
      </c>
    </row>
    <row r="417" spans="1:35">
      <c r="A417" s="10">
        <v>18.7</v>
      </c>
      <c r="B417" s="11">
        <f t="shared" si="137"/>
        <v>2050</v>
      </c>
      <c r="C417" s="442">
        <f t="shared" si="121"/>
        <v>0.31800625000000005</v>
      </c>
      <c r="D417" s="442">
        <f t="shared" si="122"/>
        <v>0.37438485110603725</v>
      </c>
      <c r="E417" s="12">
        <v>9.7349999999999994</v>
      </c>
      <c r="F417" s="13">
        <f t="shared" si="123"/>
        <v>15.055363474482727</v>
      </c>
      <c r="G417" s="195"/>
      <c r="H417" s="10">
        <v>15.628</v>
      </c>
      <c r="I417" s="11">
        <f t="shared" si="138"/>
        <v>2050</v>
      </c>
      <c r="J417" s="12">
        <v>1</v>
      </c>
      <c r="K417" s="442">
        <f t="shared" si="124"/>
        <v>2.0189424999999996</v>
      </c>
      <c r="L417" s="442">
        <f t="shared" si="125"/>
        <v>6.5303573686370937</v>
      </c>
      <c r="M417" s="442">
        <v>7.0639999999999994E-2</v>
      </c>
      <c r="N417" s="253">
        <f t="shared" si="126"/>
        <v>15.166695555479476</v>
      </c>
      <c r="O417" s="195"/>
      <c r="P417" s="221">
        <v>38.630000000000003</v>
      </c>
      <c r="Q417" s="222">
        <f t="shared" si="139"/>
        <v>2050</v>
      </c>
      <c r="R417" s="496">
        <f t="shared" si="127"/>
        <v>0.10142374999999999</v>
      </c>
      <c r="S417" s="496">
        <f t="shared" si="128"/>
        <v>0.10674552582816577</v>
      </c>
      <c r="T417" s="223">
        <v>36.837000000000003</v>
      </c>
      <c r="U417" s="224">
        <f t="shared" si="129"/>
        <v>34.697815065067857</v>
      </c>
      <c r="X417" s="450">
        <v>18.09</v>
      </c>
      <c r="Y417" s="448">
        <f t="shared" si="130"/>
        <v>0.31800625000000005</v>
      </c>
      <c r="Z417" s="448">
        <f t="shared" si="135"/>
        <v>0.37438485110603725</v>
      </c>
      <c r="AA417" s="449">
        <v>8.5</v>
      </c>
      <c r="AB417" s="450">
        <v>15.79</v>
      </c>
      <c r="AC417" s="451">
        <v>1</v>
      </c>
      <c r="AD417" s="294">
        <f t="shared" si="131"/>
        <v>2.0189424999999996</v>
      </c>
      <c r="AE417" s="294">
        <f t="shared" si="132"/>
        <v>6.5303573686370937</v>
      </c>
      <c r="AF417" s="452">
        <f t="shared" si="136"/>
        <v>6.1647809689585151E-2</v>
      </c>
      <c r="AG417" s="502">
        <f t="shared" si="140"/>
        <v>2050</v>
      </c>
      <c r="AH417" s="470">
        <f t="shared" si="133"/>
        <v>14.907728765598684</v>
      </c>
      <c r="AI417" s="471">
        <f t="shared" si="134"/>
        <v>15.387417771733279</v>
      </c>
    </row>
    <row r="418" spans="1:35">
      <c r="A418" s="10">
        <v>18.7</v>
      </c>
      <c r="B418" s="11">
        <f t="shared" si="137"/>
        <v>2055</v>
      </c>
      <c r="C418" s="442">
        <f t="shared" si="121"/>
        <v>0.31878187500000005</v>
      </c>
      <c r="D418" s="442">
        <f t="shared" si="122"/>
        <v>0.37545127187401772</v>
      </c>
      <c r="E418" s="12">
        <v>9.7349999999999994</v>
      </c>
      <c r="F418" s="13">
        <f t="shared" si="123"/>
        <v>15.044981868306436</v>
      </c>
      <c r="G418" s="195"/>
      <c r="H418" s="10">
        <v>15.628</v>
      </c>
      <c r="I418" s="11">
        <f t="shared" si="138"/>
        <v>2055</v>
      </c>
      <c r="J418" s="12">
        <v>1</v>
      </c>
      <c r="K418" s="442">
        <f t="shared" si="124"/>
        <v>2.0238667500000003</v>
      </c>
      <c r="L418" s="442">
        <f t="shared" si="125"/>
        <v>6.5675301799029802</v>
      </c>
      <c r="M418" s="442">
        <v>7.0639999999999994E-2</v>
      </c>
      <c r="N418" s="253">
        <f t="shared" si="126"/>
        <v>15.164069668091654</v>
      </c>
      <c r="O418" s="195"/>
      <c r="P418" s="221">
        <v>38.630000000000003</v>
      </c>
      <c r="Q418" s="222">
        <f t="shared" si="139"/>
        <v>2055</v>
      </c>
      <c r="R418" s="496">
        <f t="shared" si="127"/>
        <v>0.10167112499999999</v>
      </c>
      <c r="S418" s="496">
        <f t="shared" si="128"/>
        <v>0.107019340868719</v>
      </c>
      <c r="T418" s="223">
        <v>36.837000000000003</v>
      </c>
      <c r="U418" s="224">
        <f t="shared" si="129"/>
        <v>34.687728540419002</v>
      </c>
      <c r="X418" s="450">
        <v>18.09</v>
      </c>
      <c r="Y418" s="452">
        <f t="shared" si="130"/>
        <v>0.31878187500000005</v>
      </c>
      <c r="Z418" s="452">
        <f t="shared" si="135"/>
        <v>0.37545127187401772</v>
      </c>
      <c r="AA418" s="451">
        <v>8.5</v>
      </c>
      <c r="AB418" s="453">
        <v>15.79</v>
      </c>
      <c r="AC418" s="454">
        <v>1</v>
      </c>
      <c r="AD418" s="455">
        <f t="shared" si="131"/>
        <v>2.0238667500000003</v>
      </c>
      <c r="AE418" s="455">
        <f t="shared" si="132"/>
        <v>6.5675301799029802</v>
      </c>
      <c r="AF418" s="456">
        <f t="shared" si="136"/>
        <v>6.1647809689585151E-2</v>
      </c>
      <c r="AG418" s="502">
        <f t="shared" si="140"/>
        <v>2055</v>
      </c>
      <c r="AH418" s="470">
        <f t="shared" si="133"/>
        <v>14.89866418907085</v>
      </c>
      <c r="AI418" s="471">
        <f t="shared" si="134"/>
        <v>15.385126149338733</v>
      </c>
    </row>
    <row r="419" spans="1:35">
      <c r="A419" s="10">
        <v>18.7</v>
      </c>
      <c r="B419" s="11">
        <f t="shared" si="137"/>
        <v>2060</v>
      </c>
      <c r="C419" s="442">
        <f t="shared" si="121"/>
        <v>0.31955749999999999</v>
      </c>
      <c r="D419" s="442">
        <f t="shared" si="122"/>
        <v>0.37651852010546549</v>
      </c>
      <c r="E419" s="12">
        <v>9.7349999999999994</v>
      </c>
      <c r="F419" s="13">
        <f t="shared" si="123"/>
        <v>15.034592206773294</v>
      </c>
      <c r="G419" s="195"/>
      <c r="H419" s="10">
        <v>15.628</v>
      </c>
      <c r="I419" s="11">
        <f t="shared" si="138"/>
        <v>2060</v>
      </c>
      <c r="J419" s="12">
        <v>1</v>
      </c>
      <c r="K419" s="442">
        <f t="shared" si="124"/>
        <v>2.028791</v>
      </c>
      <c r="L419" s="442">
        <f t="shared" si="125"/>
        <v>6.6048864908130014</v>
      </c>
      <c r="M419" s="442">
        <v>7.0639999999999994E-2</v>
      </c>
      <c r="N419" s="253">
        <f t="shared" si="126"/>
        <v>15.16143081828897</v>
      </c>
      <c r="O419" s="195"/>
      <c r="P419" s="221">
        <v>38.630000000000003</v>
      </c>
      <c r="Q419" s="222">
        <f t="shared" si="139"/>
        <v>2060</v>
      </c>
      <c r="R419" s="496">
        <f t="shared" si="127"/>
        <v>0.10191849999999998</v>
      </c>
      <c r="S419" s="496">
        <f t="shared" si="128"/>
        <v>0.10729322365264649</v>
      </c>
      <c r="T419" s="223">
        <v>36.837000000000003</v>
      </c>
      <c r="U419" s="224">
        <f t="shared" si="129"/>
        <v>34.677639520307466</v>
      </c>
      <c r="X419" s="450">
        <v>18.09</v>
      </c>
      <c r="Y419" s="456">
        <f t="shared" si="130"/>
        <v>0.31955749999999999</v>
      </c>
      <c r="Z419" s="456">
        <f t="shared" si="135"/>
        <v>0.37651852010546549</v>
      </c>
      <c r="AA419" s="454">
        <v>8.5</v>
      </c>
      <c r="AB419" s="447">
        <v>15.79</v>
      </c>
      <c r="AC419" s="449">
        <v>1</v>
      </c>
      <c r="AD419" s="457">
        <f t="shared" si="131"/>
        <v>2.028791</v>
      </c>
      <c r="AE419" s="457">
        <f t="shared" si="132"/>
        <v>6.6048864908130014</v>
      </c>
      <c r="AF419" s="448">
        <f t="shared" si="136"/>
        <v>6.1647809689585151E-2</v>
      </c>
      <c r="AG419" s="502">
        <f t="shared" si="140"/>
        <v>2060</v>
      </c>
      <c r="AH419" s="470">
        <f t="shared" si="133"/>
        <v>14.889592579103542</v>
      </c>
      <c r="AI419" s="471">
        <f t="shared" si="134"/>
        <v>15.382823214593047</v>
      </c>
    </row>
    <row r="420" spans="1:35">
      <c r="A420" s="10">
        <v>18.7</v>
      </c>
      <c r="B420" s="11">
        <f t="shared" si="137"/>
        <v>2065</v>
      </c>
      <c r="C420" s="442">
        <f t="shared" si="121"/>
        <v>0.320333125</v>
      </c>
      <c r="D420" s="442">
        <f t="shared" si="122"/>
        <v>0.3775865964424312</v>
      </c>
      <c r="E420" s="12">
        <v>9.7349999999999994</v>
      </c>
      <c r="F420" s="13">
        <f t="shared" si="123"/>
        <v>15.024194483632932</v>
      </c>
      <c r="G420" s="195"/>
      <c r="H420" s="10">
        <v>15.628</v>
      </c>
      <c r="I420" s="11">
        <f t="shared" si="138"/>
        <v>2065</v>
      </c>
      <c r="J420" s="12">
        <v>1</v>
      </c>
      <c r="K420" s="442">
        <f t="shared" si="124"/>
        <v>2.0337152499999998</v>
      </c>
      <c r="L420" s="442">
        <f t="shared" si="125"/>
        <v>6.642427207193716</v>
      </c>
      <c r="M420" s="442">
        <v>7.0639999999999994E-2</v>
      </c>
      <c r="N420" s="253">
        <f t="shared" si="126"/>
        <v>15.158778942083837</v>
      </c>
      <c r="O420" s="195"/>
      <c r="P420" s="221">
        <v>38.630000000000003</v>
      </c>
      <c r="Q420" s="222">
        <f t="shared" si="139"/>
        <v>2065</v>
      </c>
      <c r="R420" s="496">
        <f t="shared" si="127"/>
        <v>0.10216587499999999</v>
      </c>
      <c r="S420" s="496">
        <f t="shared" si="128"/>
        <v>0.10756717419670858</v>
      </c>
      <c r="T420" s="223">
        <v>36.837000000000003</v>
      </c>
      <c r="U420" s="224">
        <f t="shared" si="129"/>
        <v>34.667548004115851</v>
      </c>
      <c r="X420" s="450">
        <v>18.09</v>
      </c>
      <c r="Y420" s="448">
        <f t="shared" si="130"/>
        <v>0.320333125</v>
      </c>
      <c r="Z420" s="448">
        <f t="shared" si="135"/>
        <v>0.3775865964424312</v>
      </c>
      <c r="AA420" s="449">
        <v>8.5</v>
      </c>
      <c r="AB420" s="450">
        <v>15.79</v>
      </c>
      <c r="AC420" s="451">
        <v>1</v>
      </c>
      <c r="AD420" s="294">
        <f t="shared" si="131"/>
        <v>2.0337152499999998</v>
      </c>
      <c r="AE420" s="294">
        <f t="shared" si="132"/>
        <v>6.642427207193716</v>
      </c>
      <c r="AF420" s="452">
        <f t="shared" si="136"/>
        <v>6.1647809689585151E-2</v>
      </c>
      <c r="AG420" s="502">
        <f t="shared" si="140"/>
        <v>2065</v>
      </c>
      <c r="AH420" s="470">
        <f t="shared" si="133"/>
        <v>14.880513930239335</v>
      </c>
      <c r="AI420" s="471">
        <f t="shared" si="134"/>
        <v>15.380508911653997</v>
      </c>
    </row>
    <row r="421" spans="1:35">
      <c r="A421" s="10">
        <v>18.7</v>
      </c>
      <c r="B421" s="11">
        <f t="shared" si="137"/>
        <v>2070</v>
      </c>
      <c r="C421" s="442">
        <f t="shared" si="121"/>
        <v>0.32110875000000005</v>
      </c>
      <c r="D421" s="442">
        <f t="shared" si="122"/>
        <v>0.37865550152746286</v>
      </c>
      <c r="E421" s="12">
        <v>9.7349999999999994</v>
      </c>
      <c r="F421" s="13">
        <f t="shared" si="123"/>
        <v>15.013788692630149</v>
      </c>
      <c r="G421" s="195"/>
      <c r="H421" s="10">
        <v>15.628</v>
      </c>
      <c r="I421" s="11">
        <f t="shared" si="138"/>
        <v>2070</v>
      </c>
      <c r="J421" s="12">
        <v>1</v>
      </c>
      <c r="K421" s="442">
        <f t="shared" si="124"/>
        <v>2.0386394999999999</v>
      </c>
      <c r="L421" s="442">
        <f t="shared" si="125"/>
        <v>6.6801532393431939</v>
      </c>
      <c r="M421" s="442">
        <v>7.0639999999999994E-2</v>
      </c>
      <c r="N421" s="253">
        <f t="shared" si="126"/>
        <v>15.156113975172797</v>
      </c>
      <c r="O421" s="195"/>
      <c r="P421" s="221">
        <v>38.630000000000003</v>
      </c>
      <c r="Q421" s="222">
        <f t="shared" si="139"/>
        <v>2070</v>
      </c>
      <c r="R421" s="496">
        <f t="shared" si="127"/>
        <v>0.10241324999999998</v>
      </c>
      <c r="S421" s="496">
        <f t="shared" si="128"/>
        <v>0.10784119251766922</v>
      </c>
      <c r="T421" s="223">
        <v>36.837000000000003</v>
      </c>
      <c r="U421" s="224">
        <f t="shared" si="129"/>
        <v>34.657453991226625</v>
      </c>
      <c r="X421" s="450">
        <v>18.09</v>
      </c>
      <c r="Y421" s="452">
        <f t="shared" si="130"/>
        <v>0.32110875000000005</v>
      </c>
      <c r="Z421" s="452">
        <f t="shared" si="135"/>
        <v>0.37865550152746286</v>
      </c>
      <c r="AA421" s="451">
        <v>8.5</v>
      </c>
      <c r="AB421" s="453">
        <v>15.79</v>
      </c>
      <c r="AC421" s="454">
        <v>1</v>
      </c>
      <c r="AD421" s="455">
        <f t="shared" si="131"/>
        <v>2.0386394999999999</v>
      </c>
      <c r="AE421" s="455">
        <f t="shared" si="132"/>
        <v>6.6801532393431939</v>
      </c>
      <c r="AF421" s="456">
        <f t="shared" si="136"/>
        <v>6.1647809689585151E-2</v>
      </c>
      <c r="AG421" s="502">
        <f t="shared" si="140"/>
        <v>2070</v>
      </c>
      <c r="AH421" s="470">
        <f t="shared" si="133"/>
        <v>14.871428237016566</v>
      </c>
      <c r="AI421" s="471">
        <f t="shared" si="134"/>
        <v>15.378183184403705</v>
      </c>
    </row>
    <row r="422" spans="1:35">
      <c r="A422" s="10">
        <v>18.7</v>
      </c>
      <c r="B422" s="11">
        <f t="shared" si="137"/>
        <v>2075</v>
      </c>
      <c r="C422" s="442">
        <f t="shared" si="121"/>
        <v>0.32188437500000006</v>
      </c>
      <c r="D422" s="442">
        <f t="shared" si="122"/>
        <v>0.37972523600360786</v>
      </c>
      <c r="E422" s="12">
        <v>9.7349999999999994</v>
      </c>
      <c r="F422" s="13">
        <f t="shared" si="123"/>
        <v>15.003374827504878</v>
      </c>
      <c r="G422" s="195"/>
      <c r="H422" s="10">
        <v>15.628</v>
      </c>
      <c r="I422" s="11">
        <f t="shared" si="138"/>
        <v>2075</v>
      </c>
      <c r="J422" s="12">
        <v>1</v>
      </c>
      <c r="K422" s="442">
        <f t="shared" si="124"/>
        <v>2.0435637499999997</v>
      </c>
      <c r="L422" s="442">
        <f t="shared" si="125"/>
        <v>6.7180655020530855</v>
      </c>
      <c r="M422" s="442">
        <v>7.0639999999999994E-2</v>
      </c>
      <c r="N422" s="253">
        <f t="shared" si="126"/>
        <v>15.153435852934971</v>
      </c>
      <c r="O422" s="195"/>
      <c r="P422" s="221">
        <v>38.630000000000003</v>
      </c>
      <c r="Q422" s="222">
        <f t="shared" si="139"/>
        <v>2075</v>
      </c>
      <c r="R422" s="496">
        <f t="shared" si="127"/>
        <v>0.10266062499999999</v>
      </c>
      <c r="S422" s="496">
        <f t="shared" si="128"/>
        <v>0.10811527863229675</v>
      </c>
      <c r="T422" s="223">
        <v>36.837000000000003</v>
      </c>
      <c r="U422" s="224">
        <f t="shared" si="129"/>
        <v>34.647357481022084</v>
      </c>
      <c r="X422" s="450">
        <v>18.09</v>
      </c>
      <c r="Y422" s="456">
        <f t="shared" si="130"/>
        <v>0.32188437500000006</v>
      </c>
      <c r="Z422" s="456">
        <f t="shared" si="135"/>
        <v>0.37972523600360786</v>
      </c>
      <c r="AA422" s="454">
        <v>8.5</v>
      </c>
      <c r="AB422" s="447">
        <v>15.79</v>
      </c>
      <c r="AC422" s="449">
        <v>1</v>
      </c>
      <c r="AD422" s="457">
        <f t="shared" si="131"/>
        <v>2.0435637499999997</v>
      </c>
      <c r="AE422" s="457">
        <f t="shared" si="132"/>
        <v>6.7180655020530855</v>
      </c>
      <c r="AF422" s="448">
        <f t="shared" si="136"/>
        <v>6.1647809689585151E-2</v>
      </c>
      <c r="AG422" s="502">
        <f t="shared" si="140"/>
        <v>2075</v>
      </c>
      <c r="AH422" s="470">
        <f t="shared" si="133"/>
        <v>14.862335493969333</v>
      </c>
      <c r="AI422" s="471">
        <f t="shared" si="134"/>
        <v>15.375845976447263</v>
      </c>
    </row>
    <row r="423" spans="1:35">
      <c r="A423" s="10">
        <v>18.7</v>
      </c>
      <c r="B423" s="11">
        <f t="shared" si="137"/>
        <v>2080</v>
      </c>
      <c r="C423" s="442">
        <f t="shared" si="121"/>
        <v>0.32266000000000006</v>
      </c>
      <c r="D423" s="442">
        <f t="shared" si="122"/>
        <v>0.38079580051441209</v>
      </c>
      <c r="E423" s="12">
        <v>9.7349999999999994</v>
      </c>
      <c r="F423" s="13">
        <f t="shared" si="123"/>
        <v>14.992952881992197</v>
      </c>
      <c r="G423" s="195"/>
      <c r="H423" s="10">
        <v>15.628</v>
      </c>
      <c r="I423" s="11">
        <f t="shared" si="138"/>
        <v>2080</v>
      </c>
      <c r="J423" s="12">
        <v>1</v>
      </c>
      <c r="K423" s="442">
        <f t="shared" si="124"/>
        <v>2.0484879999999999</v>
      </c>
      <c r="L423" s="442">
        <f t="shared" si="125"/>
        <v>6.7561649146308271</v>
      </c>
      <c r="M423" s="442">
        <v>7.0639999999999994E-2</v>
      </c>
      <c r="N423" s="253">
        <f t="shared" si="126"/>
        <v>15.150744510430478</v>
      </c>
      <c r="O423" s="195"/>
      <c r="P423" s="221">
        <v>38.630000000000003</v>
      </c>
      <c r="Q423" s="222">
        <f t="shared" si="139"/>
        <v>2080</v>
      </c>
      <c r="R423" s="496">
        <f t="shared" si="127"/>
        <v>0.102908</v>
      </c>
      <c r="S423" s="496">
        <f t="shared" si="128"/>
        <v>0.108389432557364</v>
      </c>
      <c r="T423" s="223">
        <v>36.837000000000003</v>
      </c>
      <c r="U423" s="224">
        <f t="shared" si="129"/>
        <v>34.637258472884383</v>
      </c>
      <c r="X423" s="450">
        <v>18.09</v>
      </c>
      <c r="Y423" s="448">
        <f t="shared" si="130"/>
        <v>0.32266000000000006</v>
      </c>
      <c r="Z423" s="448">
        <f t="shared" si="135"/>
        <v>0.38079580051441209</v>
      </c>
      <c r="AA423" s="449">
        <v>8.5</v>
      </c>
      <c r="AB423" s="450">
        <v>15.79</v>
      </c>
      <c r="AC423" s="451">
        <v>1</v>
      </c>
      <c r="AD423" s="294">
        <f t="shared" si="131"/>
        <v>2.0484879999999999</v>
      </c>
      <c r="AE423" s="294">
        <f t="shared" si="132"/>
        <v>6.7561649146308271</v>
      </c>
      <c r="AF423" s="452">
        <f t="shared" si="136"/>
        <v>6.1647809689585151E-2</v>
      </c>
      <c r="AG423" s="502">
        <f t="shared" si="140"/>
        <v>2080</v>
      </c>
      <c r="AH423" s="470">
        <f t="shared" si="133"/>
        <v>14.853235695627497</v>
      </c>
      <c r="AI423" s="471">
        <f t="shared" si="134"/>
        <v>15.373497231111386</v>
      </c>
    </row>
    <row r="424" spans="1:35">
      <c r="A424" s="10">
        <v>18.7</v>
      </c>
      <c r="B424" s="11">
        <f t="shared" si="137"/>
        <v>2085</v>
      </c>
      <c r="C424" s="442">
        <f t="shared" si="121"/>
        <v>0.32343562500000006</v>
      </c>
      <c r="D424" s="442">
        <f t="shared" si="122"/>
        <v>0.3818671957039208</v>
      </c>
      <c r="E424" s="12">
        <v>9.7349999999999994</v>
      </c>
      <c r="F424" s="13">
        <f t="shared" si="123"/>
        <v>14.982522849822331</v>
      </c>
      <c r="G424" s="195"/>
      <c r="H424" s="10">
        <v>15.628</v>
      </c>
      <c r="I424" s="11">
        <f t="shared" si="138"/>
        <v>2085</v>
      </c>
      <c r="J424" s="12">
        <v>1</v>
      </c>
      <c r="K424" s="442">
        <f t="shared" si="124"/>
        <v>2.05341225</v>
      </c>
      <c r="L424" s="442">
        <f t="shared" si="125"/>
        <v>6.7944524009219087</v>
      </c>
      <c r="M424" s="442">
        <v>7.0639999999999994E-2</v>
      </c>
      <c r="N424" s="253">
        <f t="shared" si="126"/>
        <v>15.148039882398876</v>
      </c>
      <c r="O424" s="195"/>
      <c r="P424" s="221">
        <v>38.630000000000003</v>
      </c>
      <c r="Q424" s="222">
        <f t="shared" si="139"/>
        <v>2085</v>
      </c>
      <c r="R424" s="496">
        <f t="shared" si="127"/>
        <v>0.10315537499999999</v>
      </c>
      <c r="S424" s="496">
        <f t="shared" si="128"/>
        <v>0.10866365430964753</v>
      </c>
      <c r="T424" s="223">
        <v>36.837000000000003</v>
      </c>
      <c r="U424" s="224">
        <f t="shared" si="129"/>
        <v>34.627156966195514</v>
      </c>
      <c r="X424" s="450">
        <v>18.09</v>
      </c>
      <c r="Y424" s="452">
        <f t="shared" si="130"/>
        <v>0.32343562500000006</v>
      </c>
      <c r="Z424" s="452">
        <f t="shared" si="135"/>
        <v>0.3818671957039208</v>
      </c>
      <c r="AA424" s="451">
        <v>8.5</v>
      </c>
      <c r="AB424" s="453">
        <v>15.79</v>
      </c>
      <c r="AC424" s="454">
        <v>1</v>
      </c>
      <c r="AD424" s="455">
        <f t="shared" si="131"/>
        <v>2.05341225</v>
      </c>
      <c r="AE424" s="455">
        <f t="shared" si="132"/>
        <v>6.7944524009219087</v>
      </c>
      <c r="AF424" s="456">
        <f t="shared" si="136"/>
        <v>6.1647809689585151E-2</v>
      </c>
      <c r="AG424" s="502">
        <f t="shared" si="140"/>
        <v>2085</v>
      </c>
      <c r="AH424" s="470">
        <f t="shared" si="133"/>
        <v>14.844128836516674</v>
      </c>
      <c r="AI424" s="471">
        <f t="shared" si="134"/>
        <v>15.371136891443021</v>
      </c>
    </row>
    <row r="425" spans="1:35">
      <c r="A425" s="10">
        <v>18.7</v>
      </c>
      <c r="B425" s="11">
        <f t="shared" si="137"/>
        <v>2090</v>
      </c>
      <c r="C425" s="442">
        <f t="shared" si="121"/>
        <v>0.32421125000000006</v>
      </c>
      <c r="D425" s="442">
        <f t="shared" si="122"/>
        <v>0.38293942221667931</v>
      </c>
      <c r="E425" s="12">
        <v>9.7349999999999994</v>
      </c>
      <c r="F425" s="13">
        <f t="shared" si="123"/>
        <v>14.972084724720627</v>
      </c>
      <c r="G425" s="195"/>
      <c r="H425" s="10">
        <v>15.628</v>
      </c>
      <c r="I425" s="11">
        <f t="shared" si="138"/>
        <v>2090</v>
      </c>
      <c r="J425" s="12">
        <v>1</v>
      </c>
      <c r="K425" s="442">
        <f t="shared" si="124"/>
        <v>2.0583365000000002</v>
      </c>
      <c r="L425" s="442">
        <f t="shared" si="125"/>
        <v>6.8329288893322877</v>
      </c>
      <c r="M425" s="442">
        <v>7.0639999999999994E-2</v>
      </c>
      <c r="N425" s="253">
        <f t="shared" si="126"/>
        <v>15.145321903257567</v>
      </c>
      <c r="O425" s="195"/>
      <c r="P425" s="221">
        <v>38.630000000000003</v>
      </c>
      <c r="Q425" s="222">
        <f t="shared" si="139"/>
        <v>2090</v>
      </c>
      <c r="R425" s="496">
        <f t="shared" si="127"/>
        <v>0.10340275</v>
      </c>
      <c r="S425" s="496">
        <f t="shared" si="128"/>
        <v>0.10893794390592793</v>
      </c>
      <c r="T425" s="223">
        <v>36.837000000000003</v>
      </c>
      <c r="U425" s="224">
        <f t="shared" si="129"/>
        <v>34.617052960337332</v>
      </c>
      <c r="X425" s="450">
        <v>18.09</v>
      </c>
      <c r="Y425" s="456">
        <f t="shared" si="130"/>
        <v>0.32421125000000006</v>
      </c>
      <c r="Z425" s="456">
        <f t="shared" si="135"/>
        <v>0.38293942221667931</v>
      </c>
      <c r="AA425" s="454">
        <v>8.5</v>
      </c>
      <c r="AB425" s="447">
        <v>15.79</v>
      </c>
      <c r="AC425" s="449">
        <v>1</v>
      </c>
      <c r="AD425" s="457">
        <f t="shared" si="131"/>
        <v>2.0583365000000002</v>
      </c>
      <c r="AE425" s="457">
        <f t="shared" si="132"/>
        <v>6.8329288893322877</v>
      </c>
      <c r="AF425" s="448">
        <f t="shared" si="136"/>
        <v>6.1647809689585151E-2</v>
      </c>
      <c r="AG425" s="502">
        <f t="shared" si="140"/>
        <v>2090</v>
      </c>
      <c r="AH425" s="470">
        <f t="shared" si="133"/>
        <v>14.835014911158225</v>
      </c>
      <c r="AI425" s="471">
        <f t="shared" si="134"/>
        <v>15.368764900207974</v>
      </c>
    </row>
    <row r="426" spans="1:35">
      <c r="A426" s="10">
        <v>18.7</v>
      </c>
      <c r="B426" s="11">
        <f t="shared" si="137"/>
        <v>2095</v>
      </c>
      <c r="C426" s="442">
        <f t="shared" si="121"/>
        <v>0.32498687500000006</v>
      </c>
      <c r="D426" s="442">
        <f t="shared" si="122"/>
        <v>0.38401248069773297</v>
      </c>
      <c r="E426" s="12">
        <v>9.7349999999999994</v>
      </c>
      <c r="F426" s="13">
        <f t="shared" si="123"/>
        <v>14.961638500407568</v>
      </c>
      <c r="G426" s="195"/>
      <c r="H426" s="10">
        <v>15.628</v>
      </c>
      <c r="I426" s="11">
        <f t="shared" si="138"/>
        <v>2095</v>
      </c>
      <c r="J426" s="12">
        <v>1</v>
      </c>
      <c r="K426" s="442">
        <f t="shared" si="124"/>
        <v>2.06326075</v>
      </c>
      <c r="L426" s="442">
        <f t="shared" si="125"/>
        <v>6.8715953128508973</v>
      </c>
      <c r="M426" s="442">
        <v>7.0639999999999994E-2</v>
      </c>
      <c r="N426" s="253">
        <f t="shared" si="126"/>
        <v>15.142590507100213</v>
      </c>
      <c r="O426" s="195"/>
      <c r="P426" s="221">
        <v>38.630000000000003</v>
      </c>
      <c r="Q426" s="222">
        <f t="shared" si="139"/>
        <v>2095</v>
      </c>
      <c r="R426" s="496">
        <f t="shared" si="127"/>
        <v>0.103650125</v>
      </c>
      <c r="S426" s="496">
        <f t="shared" si="128"/>
        <v>0.10921230136299065</v>
      </c>
      <c r="T426" s="223">
        <v>36.837000000000003</v>
      </c>
      <c r="U426" s="224">
        <f t="shared" si="129"/>
        <v>34.606946454691517</v>
      </c>
      <c r="X426" s="450">
        <v>18.09</v>
      </c>
      <c r="Y426" s="448">
        <f t="shared" si="130"/>
        <v>0.32498687500000006</v>
      </c>
      <c r="Z426" s="448">
        <f t="shared" si="135"/>
        <v>0.38401248069773297</v>
      </c>
      <c r="AA426" s="449">
        <v>8.5</v>
      </c>
      <c r="AB426" s="450">
        <v>15.79</v>
      </c>
      <c r="AC426" s="451">
        <v>1</v>
      </c>
      <c r="AD426" s="294">
        <f t="shared" si="131"/>
        <v>2.06326075</v>
      </c>
      <c r="AE426" s="294">
        <f t="shared" si="132"/>
        <v>6.8715953128508973</v>
      </c>
      <c r="AF426" s="452">
        <f t="shared" si="136"/>
        <v>6.1647809689585151E-2</v>
      </c>
      <c r="AG426" s="502">
        <f t="shared" si="140"/>
        <v>2095</v>
      </c>
      <c r="AH426" s="470">
        <f t="shared" si="133"/>
        <v>14.825893914069269</v>
      </c>
      <c r="AI426" s="471">
        <f t="shared" si="134"/>
        <v>15.366381199889522</v>
      </c>
    </row>
    <row r="427" spans="1:35">
      <c r="A427" s="10">
        <v>18.7</v>
      </c>
      <c r="B427" s="11">
        <f t="shared" si="137"/>
        <v>2100</v>
      </c>
      <c r="C427" s="442">
        <f t="shared" si="121"/>
        <v>0.32576250000000007</v>
      </c>
      <c r="D427" s="442">
        <f t="shared" si="122"/>
        <v>0.38508637179262717</v>
      </c>
      <c r="E427" s="12">
        <v>9.7349999999999994</v>
      </c>
      <c r="F427" s="13">
        <f t="shared" si="123"/>
        <v>14.951184170598774</v>
      </c>
      <c r="G427" s="195"/>
      <c r="H427" s="10">
        <v>15.628</v>
      </c>
      <c r="I427" s="11">
        <f t="shared" si="138"/>
        <v>2100</v>
      </c>
      <c r="J427" s="12">
        <v>1</v>
      </c>
      <c r="K427" s="442">
        <f t="shared" si="124"/>
        <v>2.0681849999999997</v>
      </c>
      <c r="L427" s="442">
        <f t="shared" si="125"/>
        <v>6.9104526090722773</v>
      </c>
      <c r="M427" s="442">
        <v>7.0639999999999994E-2</v>
      </c>
      <c r="N427" s="253">
        <f t="shared" si="126"/>
        <v>15.139845627695134</v>
      </c>
      <c r="O427" s="195"/>
      <c r="P427" s="221">
        <v>38.630000000000003</v>
      </c>
      <c r="Q427" s="222">
        <f t="shared" si="139"/>
        <v>2100</v>
      </c>
      <c r="R427" s="496">
        <f t="shared" si="127"/>
        <v>0.10389749999999999</v>
      </c>
      <c r="S427" s="496">
        <f t="shared" si="128"/>
        <v>0.10948672669762449</v>
      </c>
      <c r="T427" s="223">
        <v>36.837000000000003</v>
      </c>
      <c r="U427" s="224">
        <f t="shared" si="129"/>
        <v>34.596837448639612</v>
      </c>
      <c r="X427" s="450">
        <v>18.09</v>
      </c>
      <c r="Y427" s="452">
        <f t="shared" si="130"/>
        <v>0.32576250000000007</v>
      </c>
      <c r="Z427" s="452">
        <f t="shared" si="135"/>
        <v>0.38508637179262717</v>
      </c>
      <c r="AA427" s="451">
        <v>8.5</v>
      </c>
      <c r="AB427" s="453">
        <v>15.79</v>
      </c>
      <c r="AC427" s="454">
        <v>1</v>
      </c>
      <c r="AD427" s="455">
        <f t="shared" si="131"/>
        <v>2.0681849999999997</v>
      </c>
      <c r="AE427" s="455">
        <f t="shared" si="132"/>
        <v>6.9104526090722773</v>
      </c>
      <c r="AF427" s="456">
        <f t="shared" si="136"/>
        <v>6.1647809689585151E-2</v>
      </c>
      <c r="AG427" s="502">
        <f t="shared" si="140"/>
        <v>2100</v>
      </c>
      <c r="AH427" s="470">
        <f t="shared" si="133"/>
        <v>14.816765839762668</v>
      </c>
      <c r="AI427" s="471">
        <f t="shared" si="134"/>
        <v>15.363985732687015</v>
      </c>
    </row>
    <row r="428" spans="1:35">
      <c r="A428" s="10">
        <v>18.7</v>
      </c>
      <c r="B428" s="11">
        <f t="shared" si="137"/>
        <v>2105</v>
      </c>
      <c r="C428" s="442">
        <f t="shared" si="121"/>
        <v>0.32653812500000001</v>
      </c>
      <c r="D428" s="442">
        <f t="shared" si="122"/>
        <v>0.38616109614740868</v>
      </c>
      <c r="E428" s="12">
        <v>9.7349999999999994</v>
      </c>
      <c r="F428" s="13">
        <f t="shared" si="123"/>
        <v>14.940721729004975</v>
      </c>
      <c r="G428" s="195"/>
      <c r="H428" s="10">
        <v>15.628</v>
      </c>
      <c r="I428" s="11">
        <f t="shared" si="138"/>
        <v>2105</v>
      </c>
      <c r="J428" s="12">
        <v>1</v>
      </c>
      <c r="K428" s="442">
        <f t="shared" si="124"/>
        <v>2.0731092499999999</v>
      </c>
      <c r="L428" s="442">
        <f t="shared" si="125"/>
        <v>6.9495017202193061</v>
      </c>
      <c r="M428" s="442">
        <v>7.0639999999999994E-2</v>
      </c>
      <c r="N428" s="253">
        <f t="shared" si="126"/>
        <v>15.137087198483709</v>
      </c>
      <c r="O428" s="195"/>
      <c r="P428" s="221">
        <v>38.630000000000003</v>
      </c>
      <c r="Q428" s="222">
        <f t="shared" si="139"/>
        <v>2105</v>
      </c>
      <c r="R428" s="496">
        <f t="shared" si="127"/>
        <v>0.104144875</v>
      </c>
      <c r="S428" s="496">
        <f t="shared" si="128"/>
        <v>0.10976121992662269</v>
      </c>
      <c r="T428" s="223">
        <v>36.837000000000003</v>
      </c>
      <c r="U428" s="224">
        <f t="shared" si="129"/>
        <v>34.586725941563003</v>
      </c>
      <c r="X428" s="450">
        <v>18.09</v>
      </c>
      <c r="Y428" s="456">
        <f t="shared" si="130"/>
        <v>0.32653812500000001</v>
      </c>
      <c r="Z428" s="456">
        <f t="shared" si="135"/>
        <v>0.38616109614740868</v>
      </c>
      <c r="AA428" s="454">
        <v>8.5</v>
      </c>
      <c r="AB428" s="447">
        <v>15.79</v>
      </c>
      <c r="AC428" s="449">
        <v>1</v>
      </c>
      <c r="AD428" s="457">
        <f t="shared" si="131"/>
        <v>2.0731092499999999</v>
      </c>
      <c r="AE428" s="457">
        <f t="shared" si="132"/>
        <v>6.9495017202193061</v>
      </c>
      <c r="AF428" s="448">
        <f t="shared" si="136"/>
        <v>6.1647809689585151E-2</v>
      </c>
      <c r="AG428" s="502">
        <f t="shared" si="140"/>
        <v>2105</v>
      </c>
      <c r="AH428" s="470">
        <f t="shared" si="133"/>
        <v>14.807630682747027</v>
      </c>
      <c r="AI428" s="471">
        <f t="shared" si="134"/>
        <v>15.361578440514474</v>
      </c>
    </row>
    <row r="429" spans="1:35">
      <c r="A429" s="10">
        <v>18.7</v>
      </c>
      <c r="B429" s="11">
        <f t="shared" si="137"/>
        <v>2110</v>
      </c>
      <c r="C429" s="442">
        <f t="shared" si="121"/>
        <v>0.32731375000000001</v>
      </c>
      <c r="D429" s="442">
        <f t="shared" si="122"/>
        <v>0.3872366544086252</v>
      </c>
      <c r="E429" s="12">
        <v>9.7349999999999994</v>
      </c>
      <c r="F429" s="13">
        <f t="shared" si="123"/>
        <v>14.930251169332033</v>
      </c>
      <c r="G429" s="195"/>
      <c r="H429" s="10">
        <v>15.628</v>
      </c>
      <c r="I429" s="11">
        <f t="shared" si="138"/>
        <v>2110</v>
      </c>
      <c r="J429" s="12">
        <v>1</v>
      </c>
      <c r="K429" s="442">
        <f t="shared" si="124"/>
        <v>2.0780334999999996</v>
      </c>
      <c r="L429" s="442">
        <f t="shared" si="125"/>
        <v>6.9887435931660322</v>
      </c>
      <c r="M429" s="442">
        <v>7.0639999999999994E-2</v>
      </c>
      <c r="N429" s="253">
        <f t="shared" si="126"/>
        <v>15.134315152578752</v>
      </c>
      <c r="O429" s="195"/>
      <c r="P429" s="221">
        <v>38.630000000000003</v>
      </c>
      <c r="Q429" s="222">
        <f t="shared" si="139"/>
        <v>2110</v>
      </c>
      <c r="R429" s="496">
        <f t="shared" si="127"/>
        <v>0.10439224999999999</v>
      </c>
      <c r="S429" s="496">
        <f t="shared" si="128"/>
        <v>0.11003578106678291</v>
      </c>
      <c r="T429" s="223">
        <v>36.837000000000003</v>
      </c>
      <c r="U429" s="224">
        <f t="shared" si="129"/>
        <v>34.576611932842923</v>
      </c>
      <c r="X429" s="450">
        <v>18.09</v>
      </c>
      <c r="Y429" s="448">
        <f t="shared" si="130"/>
        <v>0.32731375000000001</v>
      </c>
      <c r="Z429" s="448">
        <f t="shared" si="135"/>
        <v>0.3872366544086252</v>
      </c>
      <c r="AA429" s="449">
        <v>8.5</v>
      </c>
      <c r="AB429" s="450">
        <v>15.79</v>
      </c>
      <c r="AC429" s="451">
        <v>1</v>
      </c>
      <c r="AD429" s="294">
        <f t="shared" si="131"/>
        <v>2.0780334999999996</v>
      </c>
      <c r="AE429" s="294">
        <f t="shared" si="132"/>
        <v>6.9887435931660322</v>
      </c>
      <c r="AF429" s="452">
        <f t="shared" si="136"/>
        <v>6.1647809689585151E-2</v>
      </c>
      <c r="AG429" s="502">
        <f t="shared" si="140"/>
        <v>2110</v>
      </c>
      <c r="AH429" s="470">
        <f t="shared" si="133"/>
        <v>14.798488437526686</v>
      </c>
      <c r="AI429" s="471">
        <f t="shared" si="134"/>
        <v>15.359159264999192</v>
      </c>
    </row>
    <row r="430" spans="1:35">
      <c r="A430" s="10">
        <v>18.7</v>
      </c>
      <c r="B430" s="11">
        <f t="shared" si="137"/>
        <v>2115</v>
      </c>
      <c r="C430" s="442">
        <f t="shared" si="121"/>
        <v>0.32808937500000002</v>
      </c>
      <c r="D430" s="442">
        <f t="shared" si="122"/>
        <v>0.38831304722332671</v>
      </c>
      <c r="E430" s="12">
        <v>9.7349999999999994</v>
      </c>
      <c r="F430" s="13">
        <f t="shared" si="123"/>
        <v>14.919772485280914</v>
      </c>
      <c r="G430" s="195"/>
      <c r="H430" s="10">
        <v>15.628</v>
      </c>
      <c r="I430" s="11">
        <f t="shared" si="138"/>
        <v>2115</v>
      </c>
      <c r="J430" s="12">
        <v>1</v>
      </c>
      <c r="K430" s="442">
        <f t="shared" si="124"/>
        <v>2.0829577500000003</v>
      </c>
      <c r="L430" s="442">
        <f t="shared" si="125"/>
        <v>7.0281791794606665</v>
      </c>
      <c r="M430" s="442">
        <v>7.0639999999999994E-2</v>
      </c>
      <c r="N430" s="253">
        <f t="shared" si="126"/>
        <v>15.131529422762899</v>
      </c>
      <c r="O430" s="195"/>
      <c r="P430" s="221">
        <v>38.630000000000003</v>
      </c>
      <c r="Q430" s="222">
        <f t="shared" si="139"/>
        <v>2115</v>
      </c>
      <c r="R430" s="496">
        <f t="shared" si="127"/>
        <v>0.10463962499999999</v>
      </c>
      <c r="S430" s="496">
        <f t="shared" si="128"/>
        <v>0.11031041013490683</v>
      </c>
      <c r="T430" s="223">
        <v>36.837000000000003</v>
      </c>
      <c r="U430" s="224">
        <f t="shared" si="129"/>
        <v>34.566495421860438</v>
      </c>
      <c r="X430" s="450">
        <v>18.09</v>
      </c>
      <c r="Y430" s="452">
        <f t="shared" si="130"/>
        <v>0.32808937500000002</v>
      </c>
      <c r="Z430" s="452">
        <f t="shared" si="135"/>
        <v>0.38831304722332671</v>
      </c>
      <c r="AA430" s="451">
        <v>8.5</v>
      </c>
      <c r="AB430" s="453">
        <v>15.79</v>
      </c>
      <c r="AC430" s="454">
        <v>1</v>
      </c>
      <c r="AD430" s="455">
        <f t="shared" si="131"/>
        <v>2.0829577500000003</v>
      </c>
      <c r="AE430" s="455">
        <f t="shared" si="132"/>
        <v>7.0281791794606665</v>
      </c>
      <c r="AF430" s="456">
        <f t="shared" si="136"/>
        <v>6.1647809689585151E-2</v>
      </c>
      <c r="AG430" s="502">
        <f t="shared" si="140"/>
        <v>2115</v>
      </c>
      <c r="AH430" s="470">
        <f t="shared" si="133"/>
        <v>14.789339098601722</v>
      </c>
      <c r="AI430" s="471">
        <f t="shared" si="134"/>
        <v>15.356728147480304</v>
      </c>
    </row>
    <row r="431" spans="1:35">
      <c r="A431" s="10">
        <v>18.7</v>
      </c>
      <c r="B431" s="11">
        <f t="shared" si="137"/>
        <v>2120</v>
      </c>
      <c r="C431" s="442">
        <f t="shared" si="121"/>
        <v>0.32886500000000002</v>
      </c>
      <c r="D431" s="442">
        <f t="shared" si="122"/>
        <v>0.38939027523906478</v>
      </c>
      <c r="E431" s="12">
        <v>9.7349999999999994</v>
      </c>
      <c r="F431" s="13">
        <f t="shared" si="123"/>
        <v>14.909285670547703</v>
      </c>
      <c r="G431" s="195"/>
      <c r="H431" s="10">
        <v>15.628</v>
      </c>
      <c r="I431" s="11">
        <f t="shared" si="138"/>
        <v>2120</v>
      </c>
      <c r="J431" s="12">
        <v>1</v>
      </c>
      <c r="K431" s="442">
        <f t="shared" si="124"/>
        <v>2.087882</v>
      </c>
      <c r="L431" s="442">
        <f t="shared" si="125"/>
        <v>7.0678094353486092</v>
      </c>
      <c r="M431" s="442">
        <v>7.0639999999999994E-2</v>
      </c>
      <c r="N431" s="253">
        <f t="shared" si="126"/>
        <v>15.128729941486974</v>
      </c>
      <c r="O431" s="195"/>
      <c r="P431" s="221">
        <v>38.630000000000003</v>
      </c>
      <c r="Q431" s="222">
        <f t="shared" si="139"/>
        <v>2120</v>
      </c>
      <c r="R431" s="496">
        <f t="shared" si="127"/>
        <v>0.10488699999999999</v>
      </c>
      <c r="S431" s="496">
        <f t="shared" si="128"/>
        <v>0.1105851071477999</v>
      </c>
      <c r="T431" s="223">
        <v>36.837000000000003</v>
      </c>
      <c r="U431" s="224">
        <f t="shared" si="129"/>
        <v>34.556376407996495</v>
      </c>
      <c r="X431" s="450">
        <v>18.09</v>
      </c>
      <c r="Y431" s="456">
        <f t="shared" si="130"/>
        <v>0.32886500000000002</v>
      </c>
      <c r="Z431" s="456">
        <f t="shared" si="135"/>
        <v>0.38939027523906478</v>
      </c>
      <c r="AA431" s="454">
        <v>8.5</v>
      </c>
      <c r="AB431" s="447">
        <v>15.79</v>
      </c>
      <c r="AC431" s="449">
        <v>1</v>
      </c>
      <c r="AD431" s="457">
        <f t="shared" si="131"/>
        <v>2.087882</v>
      </c>
      <c r="AE431" s="457">
        <f t="shared" si="132"/>
        <v>7.0678094353486092</v>
      </c>
      <c r="AF431" s="448">
        <f t="shared" si="136"/>
        <v>6.1647809689585151E-2</v>
      </c>
      <c r="AG431" s="502">
        <f t="shared" si="140"/>
        <v>2120</v>
      </c>
      <c r="AH431" s="470">
        <f t="shared" si="133"/>
        <v>14.780182660467949</v>
      </c>
      <c r="AI431" s="471">
        <f t="shared" si="134"/>
        <v>15.354285029007373</v>
      </c>
    </row>
    <row r="432" spans="1:35">
      <c r="A432" s="10">
        <v>18.7</v>
      </c>
      <c r="B432" s="11">
        <f t="shared" si="137"/>
        <v>2125</v>
      </c>
      <c r="C432" s="442">
        <f t="shared" si="121"/>
        <v>0.32964062500000002</v>
      </c>
      <c r="D432" s="442">
        <f t="shared" si="122"/>
        <v>0.39046833910389322</v>
      </c>
      <c r="E432" s="12">
        <v>9.7349999999999994</v>
      </c>
      <c r="F432" s="13">
        <f t="shared" si="123"/>
        <v>14.898790718823598</v>
      </c>
      <c r="G432" s="195"/>
      <c r="H432" s="10">
        <v>15.628</v>
      </c>
      <c r="I432" s="11">
        <f t="shared" si="138"/>
        <v>2125</v>
      </c>
      <c r="J432" s="12">
        <v>1</v>
      </c>
      <c r="K432" s="442">
        <f t="shared" si="124"/>
        <v>2.0928062500000002</v>
      </c>
      <c r="L432" s="442">
        <f t="shared" si="125"/>
        <v>7.107635321795696</v>
      </c>
      <c r="M432" s="442">
        <v>7.0639999999999994E-2</v>
      </c>
      <c r="N432" s="253">
        <f t="shared" si="126"/>
        <v>15.125916640868352</v>
      </c>
      <c r="O432" s="195"/>
      <c r="P432" s="221">
        <v>38.630000000000003</v>
      </c>
      <c r="Q432" s="222">
        <f t="shared" si="139"/>
        <v>2125</v>
      </c>
      <c r="R432" s="496">
        <f t="shared" si="127"/>
        <v>0.10513437499999999</v>
      </c>
      <c r="S432" s="496">
        <f t="shared" si="128"/>
        <v>0.11085987212227222</v>
      </c>
      <c r="T432" s="223">
        <v>36.837000000000003</v>
      </c>
      <c r="U432" s="224">
        <f t="shared" si="129"/>
        <v>34.546254890631857</v>
      </c>
      <c r="X432" s="450">
        <v>18.09</v>
      </c>
      <c r="Y432" s="448">
        <f t="shared" si="130"/>
        <v>0.32964062500000002</v>
      </c>
      <c r="Z432" s="448">
        <f t="shared" si="135"/>
        <v>0.39046833910389322</v>
      </c>
      <c r="AA432" s="449">
        <v>8.5</v>
      </c>
      <c r="AB432" s="450">
        <v>15.79</v>
      </c>
      <c r="AC432" s="451">
        <v>1</v>
      </c>
      <c r="AD432" s="294">
        <f t="shared" si="131"/>
        <v>2.0928062500000002</v>
      </c>
      <c r="AE432" s="294">
        <f t="shared" si="132"/>
        <v>7.107635321795696</v>
      </c>
      <c r="AF432" s="452">
        <f t="shared" si="136"/>
        <v>6.1647809689585151E-2</v>
      </c>
      <c r="AG432" s="502">
        <f t="shared" si="140"/>
        <v>2125</v>
      </c>
      <c r="AH432" s="470">
        <f t="shared" si="133"/>
        <v>14.771019117616907</v>
      </c>
      <c r="AI432" s="471">
        <f t="shared" si="134"/>
        <v>15.351829850338964</v>
      </c>
    </row>
    <row r="433" spans="1:35">
      <c r="A433" s="10">
        <v>18.7</v>
      </c>
      <c r="B433" s="11">
        <f t="shared" si="137"/>
        <v>2130</v>
      </c>
      <c r="C433" s="442">
        <f t="shared" si="121"/>
        <v>0.33041625000000002</v>
      </c>
      <c r="D433" s="442">
        <f t="shared" si="122"/>
        <v>0.39154723946636927</v>
      </c>
      <c r="E433" s="12">
        <v>9.7349999999999994</v>
      </c>
      <c r="F433" s="13">
        <f t="shared" si="123"/>
        <v>14.888287623794895</v>
      </c>
      <c r="G433" s="195"/>
      <c r="H433" s="10">
        <v>15.628</v>
      </c>
      <c r="I433" s="11">
        <f t="shared" si="138"/>
        <v>2130</v>
      </c>
      <c r="J433" s="12">
        <v>1</v>
      </c>
      <c r="K433" s="442">
        <f t="shared" si="124"/>
        <v>2.0977304999999999</v>
      </c>
      <c r="L433" s="442">
        <f t="shared" si="125"/>
        <v>7.1476578045114447</v>
      </c>
      <c r="M433" s="442">
        <v>7.0639999999999994E-2</v>
      </c>
      <c r="N433" s="253">
        <f t="shared" si="126"/>
        <v>15.123089452689312</v>
      </c>
      <c r="O433" s="195"/>
      <c r="P433" s="221">
        <v>38.630000000000003</v>
      </c>
      <c r="Q433" s="222">
        <f t="shared" si="139"/>
        <v>2130</v>
      </c>
      <c r="R433" s="496">
        <f t="shared" si="127"/>
        <v>0.10538175</v>
      </c>
      <c r="S433" s="496">
        <f t="shared" si="128"/>
        <v>0.11113470507513767</v>
      </c>
      <c r="T433" s="223">
        <v>36.837000000000003</v>
      </c>
      <c r="U433" s="224">
        <f t="shared" si="129"/>
        <v>34.536130869147158</v>
      </c>
      <c r="X433" s="450">
        <v>18.09</v>
      </c>
      <c r="Y433" s="452">
        <f t="shared" si="130"/>
        <v>0.33041625000000002</v>
      </c>
      <c r="Z433" s="452">
        <f t="shared" si="135"/>
        <v>0.39154723946636927</v>
      </c>
      <c r="AA433" s="451">
        <v>8.5</v>
      </c>
      <c r="AB433" s="453">
        <v>15.79</v>
      </c>
      <c r="AC433" s="454">
        <v>1</v>
      </c>
      <c r="AD433" s="455">
        <f t="shared" si="131"/>
        <v>2.0977304999999999</v>
      </c>
      <c r="AE433" s="455">
        <f t="shared" si="132"/>
        <v>7.1476578045114447</v>
      </c>
      <c r="AF433" s="456">
        <f t="shared" si="136"/>
        <v>6.1647809689585151E-2</v>
      </c>
      <c r="AG433" s="502">
        <f t="shared" si="140"/>
        <v>2130</v>
      </c>
      <c r="AH433" s="470">
        <f t="shared" si="133"/>
        <v>14.761848464535861</v>
      </c>
      <c r="AI433" s="471">
        <f t="shared" si="134"/>
        <v>15.3493625519412</v>
      </c>
    </row>
    <row r="434" spans="1:35">
      <c r="A434" s="10">
        <v>18.7</v>
      </c>
      <c r="B434" s="11">
        <f t="shared" si="137"/>
        <v>2135</v>
      </c>
      <c r="C434" s="442">
        <f t="shared" si="121"/>
        <v>0.33119187500000008</v>
      </c>
      <c r="D434" s="442">
        <f t="shared" si="122"/>
        <v>0.39262697697555282</v>
      </c>
      <c r="E434" s="12">
        <v>9.7349999999999994</v>
      </c>
      <c r="F434" s="13">
        <f t="shared" si="123"/>
        <v>14.877776379142993</v>
      </c>
      <c r="G434" s="195"/>
      <c r="H434" s="10">
        <v>15.628</v>
      </c>
      <c r="I434" s="11">
        <f t="shared" si="138"/>
        <v>2135</v>
      </c>
      <c r="J434" s="12">
        <v>1</v>
      </c>
      <c r="K434" s="442">
        <f t="shared" si="124"/>
        <v>2.1026547499999997</v>
      </c>
      <c r="L434" s="442">
        <f t="shared" si="125"/>
        <v>7.187877853972509</v>
      </c>
      <c r="M434" s="442">
        <v>7.0639999999999994E-2</v>
      </c>
      <c r="N434" s="253">
        <f t="shared" si="126"/>
        <v>15.120248308395382</v>
      </c>
      <c r="O434" s="195"/>
      <c r="P434" s="221">
        <v>38.630000000000003</v>
      </c>
      <c r="Q434" s="222">
        <f t="shared" si="139"/>
        <v>2135</v>
      </c>
      <c r="R434" s="496">
        <f t="shared" si="127"/>
        <v>0.10562912499999999</v>
      </c>
      <c r="S434" s="496">
        <f t="shared" si="128"/>
        <v>0.11140960602321481</v>
      </c>
      <c r="T434" s="223">
        <v>36.837000000000003</v>
      </c>
      <c r="U434" s="224">
        <f t="shared" si="129"/>
        <v>34.526004342922839</v>
      </c>
      <c r="X434" s="450">
        <v>18.09</v>
      </c>
      <c r="Y434" s="456">
        <f t="shared" si="130"/>
        <v>0.33119187500000008</v>
      </c>
      <c r="Z434" s="456">
        <f t="shared" si="135"/>
        <v>0.39262697697555282</v>
      </c>
      <c r="AA434" s="454">
        <v>8.5</v>
      </c>
      <c r="AB434" s="447">
        <v>15.79</v>
      </c>
      <c r="AC434" s="449">
        <v>1</v>
      </c>
      <c r="AD434" s="457">
        <f t="shared" si="131"/>
        <v>2.1026547499999997</v>
      </c>
      <c r="AE434" s="457">
        <f t="shared" si="132"/>
        <v>7.187877853972509</v>
      </c>
      <c r="AF434" s="448">
        <f t="shared" si="136"/>
        <v>6.1647809689585151E-2</v>
      </c>
      <c r="AG434" s="502">
        <f t="shared" si="140"/>
        <v>2135</v>
      </c>
      <c r="AH434" s="470">
        <f t="shared" si="133"/>
        <v>14.752670695707801</v>
      </c>
      <c r="AI434" s="471">
        <f t="shared" si="134"/>
        <v>15.346883073986318</v>
      </c>
    </row>
    <row r="435" spans="1:35">
      <c r="A435" s="10">
        <v>18.7</v>
      </c>
      <c r="B435" s="11">
        <f t="shared" si="137"/>
        <v>2140</v>
      </c>
      <c r="C435" s="442">
        <f t="shared" si="121"/>
        <v>0.33196750000000008</v>
      </c>
      <c r="D435" s="442">
        <f t="shared" si="122"/>
        <v>0.39370755228100784</v>
      </c>
      <c r="E435" s="12">
        <v>9.7349999999999994</v>
      </c>
      <c r="F435" s="13">
        <f t="shared" si="123"/>
        <v>14.867256978544388</v>
      </c>
      <c r="G435" s="195"/>
      <c r="H435" s="10">
        <v>15.628</v>
      </c>
      <c r="I435" s="11">
        <f t="shared" si="138"/>
        <v>2140</v>
      </c>
      <c r="J435" s="12">
        <v>1</v>
      </c>
      <c r="K435" s="442">
        <f t="shared" si="124"/>
        <v>2.1075789999999999</v>
      </c>
      <c r="L435" s="442">
        <f t="shared" si="125"/>
        <v>7.2282964454461975</v>
      </c>
      <c r="M435" s="442">
        <v>7.0639999999999994E-2</v>
      </c>
      <c r="N435" s="253">
        <f t="shared" si="126"/>
        <v>15.11739313909368</v>
      </c>
      <c r="O435" s="195"/>
      <c r="P435" s="221">
        <v>38.630000000000003</v>
      </c>
      <c r="Q435" s="222">
        <f t="shared" si="139"/>
        <v>2140</v>
      </c>
      <c r="R435" s="496">
        <f t="shared" si="127"/>
        <v>0.10587649999999998</v>
      </c>
      <c r="S435" s="496">
        <f t="shared" si="128"/>
        <v>0.11168457498332574</v>
      </c>
      <c r="T435" s="223">
        <v>36.837000000000003</v>
      </c>
      <c r="U435" s="224">
        <f t="shared" si="129"/>
        <v>34.515875311339229</v>
      </c>
      <c r="X435" s="450">
        <v>18.09</v>
      </c>
      <c r="Y435" s="448">
        <f t="shared" si="130"/>
        <v>0.33196750000000008</v>
      </c>
      <c r="Z435" s="448">
        <f t="shared" si="135"/>
        <v>0.39370755228100784</v>
      </c>
      <c r="AA435" s="449">
        <v>8.5</v>
      </c>
      <c r="AB435" s="450">
        <v>15.79</v>
      </c>
      <c r="AC435" s="451">
        <v>1</v>
      </c>
      <c r="AD435" s="294">
        <f t="shared" si="131"/>
        <v>2.1075789999999999</v>
      </c>
      <c r="AE435" s="294">
        <f t="shared" si="132"/>
        <v>7.2282964454461975</v>
      </c>
      <c r="AF435" s="452">
        <f t="shared" si="136"/>
        <v>6.1647809689585151E-2</v>
      </c>
      <c r="AG435" s="502">
        <f t="shared" si="140"/>
        <v>2140</v>
      </c>
      <c r="AH435" s="470">
        <f t="shared" si="133"/>
        <v>14.743485805611433</v>
      </c>
      <c r="AI435" s="471">
        <f t="shared" si="134"/>
        <v>15.344391356351228</v>
      </c>
    </row>
    <row r="436" spans="1:35">
      <c r="A436" s="10">
        <v>18.7</v>
      </c>
      <c r="B436" s="11">
        <f t="shared" si="137"/>
        <v>2145</v>
      </c>
      <c r="C436" s="442">
        <f t="shared" si="121"/>
        <v>0.33274312500000008</v>
      </c>
      <c r="D436" s="442">
        <f t="shared" si="122"/>
        <v>0.39478896603280211</v>
      </c>
      <c r="E436" s="12">
        <v>9.7349999999999994</v>
      </c>
      <c r="F436" s="13">
        <f t="shared" si="123"/>
        <v>14.856729415670671</v>
      </c>
      <c r="G436" s="195"/>
      <c r="H436" s="10">
        <v>15.628</v>
      </c>
      <c r="I436" s="11">
        <f t="shared" si="138"/>
        <v>2145</v>
      </c>
      <c r="J436" s="12">
        <v>1</v>
      </c>
      <c r="K436" s="442">
        <f t="shared" si="124"/>
        <v>2.1125032499999996</v>
      </c>
      <c r="L436" s="442">
        <f t="shared" si="125"/>
        <v>7.268914559014112</v>
      </c>
      <c r="M436" s="442">
        <v>7.0639999999999994E-2</v>
      </c>
      <c r="N436" s="253">
        <f t="shared" si="126"/>
        <v>15.114523875551244</v>
      </c>
      <c r="O436" s="195"/>
      <c r="P436" s="221">
        <v>38.630000000000003</v>
      </c>
      <c r="Q436" s="222">
        <f t="shared" si="139"/>
        <v>2145</v>
      </c>
      <c r="R436" s="496">
        <f t="shared" si="127"/>
        <v>0.10612387499999999</v>
      </c>
      <c r="S436" s="496">
        <f t="shared" si="128"/>
        <v>0.11195961197229742</v>
      </c>
      <c r="T436" s="223">
        <v>36.837000000000003</v>
      </c>
      <c r="U436" s="224">
        <f t="shared" si="129"/>
        <v>34.50574377377648</v>
      </c>
      <c r="X436" s="450">
        <v>18.09</v>
      </c>
      <c r="Y436" s="452">
        <f t="shared" si="130"/>
        <v>0.33274312500000008</v>
      </c>
      <c r="Z436" s="452">
        <f t="shared" si="135"/>
        <v>0.39478896603280211</v>
      </c>
      <c r="AA436" s="451">
        <v>8.5</v>
      </c>
      <c r="AB436" s="453">
        <v>15.79</v>
      </c>
      <c r="AC436" s="454">
        <v>1</v>
      </c>
      <c r="AD436" s="455">
        <f t="shared" si="131"/>
        <v>2.1125032499999996</v>
      </c>
      <c r="AE436" s="455">
        <f t="shared" si="132"/>
        <v>7.268914559014112</v>
      </c>
      <c r="AF436" s="456">
        <f t="shared" si="136"/>
        <v>6.1647809689585151E-2</v>
      </c>
      <c r="AG436" s="502">
        <f t="shared" si="140"/>
        <v>2145</v>
      </c>
      <c r="AH436" s="470">
        <f t="shared" si="133"/>
        <v>14.734293788721182</v>
      </c>
      <c r="AI436" s="471">
        <f t="shared" si="134"/>
        <v>15.341887338616042</v>
      </c>
    </row>
    <row r="437" spans="1:35">
      <c r="A437" s="10">
        <v>18.7</v>
      </c>
      <c r="B437" s="11">
        <f t="shared" si="137"/>
        <v>2150</v>
      </c>
      <c r="C437" s="442">
        <f t="shared" si="121"/>
        <v>0.33351875000000003</v>
      </c>
      <c r="D437" s="442">
        <f t="shared" si="122"/>
        <v>0.39587121888150767</v>
      </c>
      <c r="E437" s="12">
        <v>9.7349999999999994</v>
      </c>
      <c r="F437" s="13">
        <f t="shared" si="123"/>
        <v>14.846193684188522</v>
      </c>
      <c r="G437" s="195"/>
      <c r="H437" s="10">
        <v>15.628</v>
      </c>
      <c r="I437" s="11">
        <f t="shared" si="138"/>
        <v>2150</v>
      </c>
      <c r="J437" s="12">
        <v>1</v>
      </c>
      <c r="K437" s="442">
        <f t="shared" si="124"/>
        <v>2.1174275000000002</v>
      </c>
      <c r="L437" s="442">
        <f t="shared" si="125"/>
        <v>7.3097331795959395</v>
      </c>
      <c r="M437" s="442">
        <v>7.0639999999999994E-2</v>
      </c>
      <c r="N437" s="253">
        <f t="shared" si="126"/>
        <v>15.111640448193343</v>
      </c>
      <c r="O437" s="195"/>
      <c r="P437" s="221">
        <v>38.630000000000003</v>
      </c>
      <c r="Q437" s="222">
        <f t="shared" si="139"/>
        <v>2150</v>
      </c>
      <c r="R437" s="496">
        <f t="shared" si="127"/>
        <v>0.10637124999999999</v>
      </c>
      <c r="S437" s="496">
        <f t="shared" si="128"/>
        <v>0.11223471700695997</v>
      </c>
      <c r="T437" s="223">
        <v>36.837000000000003</v>
      </c>
      <c r="U437" s="224">
        <f t="shared" si="129"/>
        <v>34.495609729614614</v>
      </c>
      <c r="X437" s="450">
        <v>18.09</v>
      </c>
      <c r="Y437" s="456">
        <f t="shared" si="130"/>
        <v>0.33351875000000003</v>
      </c>
      <c r="Z437" s="456">
        <f t="shared" si="135"/>
        <v>0.39587121888150767</v>
      </c>
      <c r="AA437" s="454">
        <v>8.5</v>
      </c>
      <c r="AB437" s="447">
        <v>15.79</v>
      </c>
      <c r="AC437" s="449">
        <v>1</v>
      </c>
      <c r="AD437" s="457">
        <f t="shared" si="131"/>
        <v>2.1174275000000002</v>
      </c>
      <c r="AE437" s="457">
        <f t="shared" si="132"/>
        <v>7.3097331795959395</v>
      </c>
      <c r="AF437" s="448">
        <f t="shared" si="136"/>
        <v>6.1647809689585151E-2</v>
      </c>
      <c r="AG437" s="502">
        <f t="shared" si="140"/>
        <v>2150</v>
      </c>
      <c r="AH437" s="470">
        <f t="shared" si="133"/>
        <v>14.725094639507184</v>
      </c>
      <c r="AI437" s="471">
        <f t="shared" si="134"/>
        <v>15.339370960062622</v>
      </c>
    </row>
    <row r="438" spans="1:35">
      <c r="A438" s="10">
        <v>18.7</v>
      </c>
      <c r="B438" s="11">
        <f t="shared" si="137"/>
        <v>2155</v>
      </c>
      <c r="C438" s="442">
        <f t="shared" si="121"/>
        <v>0.33429437500000003</v>
      </c>
      <c r="D438" s="442">
        <f t="shared" si="122"/>
        <v>0.3969543114782017</v>
      </c>
      <c r="E438" s="12">
        <v>9.7349999999999994</v>
      </c>
      <c r="F438" s="13">
        <f t="shared" si="123"/>
        <v>14.835649777759706</v>
      </c>
      <c r="G438" s="195"/>
      <c r="H438" s="10">
        <v>15.628</v>
      </c>
      <c r="I438" s="11">
        <f t="shared" si="138"/>
        <v>2155</v>
      </c>
      <c r="J438" s="12">
        <v>1</v>
      </c>
      <c r="K438" s="442">
        <f t="shared" si="124"/>
        <v>2.12235175</v>
      </c>
      <c r="L438" s="442">
        <f t="shared" si="125"/>
        <v>7.3507532969732967</v>
      </c>
      <c r="M438" s="442">
        <v>7.0639999999999994E-2</v>
      </c>
      <c r="N438" s="253">
        <f t="shared" si="126"/>
        <v>15.108742787101807</v>
      </c>
      <c r="O438" s="195"/>
      <c r="P438" s="221">
        <v>38.630000000000003</v>
      </c>
      <c r="Q438" s="222">
        <f t="shared" si="139"/>
        <v>2155</v>
      </c>
      <c r="R438" s="496">
        <f t="shared" si="127"/>
        <v>0.10661862499999998</v>
      </c>
      <c r="S438" s="496">
        <f t="shared" si="128"/>
        <v>0.1125098901041488</v>
      </c>
      <c r="T438" s="223">
        <v>36.837000000000003</v>
      </c>
      <c r="U438" s="224">
        <f t="shared" si="129"/>
        <v>34.485473178233477</v>
      </c>
      <c r="X438" s="450">
        <v>18.09</v>
      </c>
      <c r="Y438" s="448">
        <f t="shared" si="130"/>
        <v>0.33429437500000003</v>
      </c>
      <c r="Z438" s="448">
        <f t="shared" si="135"/>
        <v>0.3969543114782017</v>
      </c>
      <c r="AA438" s="449">
        <v>8.5</v>
      </c>
      <c r="AB438" s="450">
        <v>15.79</v>
      </c>
      <c r="AC438" s="451">
        <v>1</v>
      </c>
      <c r="AD438" s="294">
        <f t="shared" si="131"/>
        <v>2.12235175</v>
      </c>
      <c r="AE438" s="294">
        <f t="shared" si="132"/>
        <v>7.3507532969732967</v>
      </c>
      <c r="AF438" s="452">
        <f t="shared" si="136"/>
        <v>6.1647809689585151E-2</v>
      </c>
      <c r="AG438" s="502">
        <f t="shared" si="140"/>
        <v>2155</v>
      </c>
      <c r="AH438" s="470">
        <f t="shared" si="133"/>
        <v>14.715888352435286</v>
      </c>
      <c r="AI438" s="471">
        <f t="shared" si="134"/>
        <v>15.336842159673099</v>
      </c>
    </row>
    <row r="439" spans="1:35">
      <c r="A439" s="10">
        <v>18.7</v>
      </c>
      <c r="B439" s="11">
        <f t="shared" si="137"/>
        <v>2160</v>
      </c>
      <c r="C439" s="442">
        <f t="shared" si="121"/>
        <v>0.33507000000000003</v>
      </c>
      <c r="D439" s="442">
        <f t="shared" si="122"/>
        <v>0.39803824447446656</v>
      </c>
      <c r="E439" s="12">
        <v>9.7349999999999994</v>
      </c>
      <c r="F439" s="13">
        <f t="shared" si="123"/>
        <v>14.825097690041067</v>
      </c>
      <c r="G439" s="195"/>
      <c r="H439" s="10">
        <v>15.628</v>
      </c>
      <c r="I439" s="11">
        <f t="shared" si="138"/>
        <v>2160</v>
      </c>
      <c r="J439" s="12">
        <v>1</v>
      </c>
      <c r="K439" s="442">
        <f t="shared" si="124"/>
        <v>2.1272760000000002</v>
      </c>
      <c r="L439" s="442">
        <f t="shared" si="125"/>
        <v>7.3919759058137746</v>
      </c>
      <c r="M439" s="442">
        <v>7.0639999999999994E-2</v>
      </c>
      <c r="N439" s="253">
        <f t="shared" si="126"/>
        <v>15.105830822013315</v>
      </c>
      <c r="O439" s="195"/>
      <c r="P439" s="221">
        <v>38.630000000000003</v>
      </c>
      <c r="Q439" s="222">
        <f t="shared" si="139"/>
        <v>2160</v>
      </c>
      <c r="R439" s="496">
        <f t="shared" si="127"/>
        <v>0.10686599999999999</v>
      </c>
      <c r="S439" s="496">
        <f t="shared" si="128"/>
        <v>0.11278513128070289</v>
      </c>
      <c r="T439" s="223">
        <v>36.837000000000003</v>
      </c>
      <c r="U439" s="224">
        <f t="shared" si="129"/>
        <v>34.47533411901275</v>
      </c>
      <c r="X439" s="450">
        <v>18.09</v>
      </c>
      <c r="Y439" s="452">
        <f t="shared" si="130"/>
        <v>0.33507000000000003</v>
      </c>
      <c r="Z439" s="452">
        <f t="shared" si="135"/>
        <v>0.39803824447446656</v>
      </c>
      <c r="AA439" s="451">
        <v>8.5</v>
      </c>
      <c r="AB439" s="453">
        <v>15.79</v>
      </c>
      <c r="AC439" s="454">
        <v>1</v>
      </c>
      <c r="AD439" s="455">
        <f t="shared" si="131"/>
        <v>2.1272760000000002</v>
      </c>
      <c r="AE439" s="455">
        <f t="shared" si="132"/>
        <v>7.3919759058137746</v>
      </c>
      <c r="AF439" s="456">
        <f t="shared" si="136"/>
        <v>6.1647809689585151E-2</v>
      </c>
      <c r="AG439" s="502">
        <f t="shared" si="140"/>
        <v>2160</v>
      </c>
      <c r="AH439" s="470">
        <f t="shared" si="133"/>
        <v>14.706674921967034</v>
      </c>
      <c r="AI439" s="471">
        <f t="shared" si="134"/>
        <v>15.334300876128392</v>
      </c>
    </row>
    <row r="440" spans="1:35">
      <c r="A440" s="10">
        <v>18.7</v>
      </c>
      <c r="B440" s="11">
        <f t="shared" si="137"/>
        <v>2165</v>
      </c>
      <c r="C440" s="442">
        <f t="shared" si="121"/>
        <v>0.33584562500000004</v>
      </c>
      <c r="D440" s="442">
        <f t="shared" si="122"/>
        <v>0.39912301852238974</v>
      </c>
      <c r="E440" s="12">
        <v>9.7349999999999994</v>
      </c>
      <c r="F440" s="13">
        <f t="shared" si="123"/>
        <v>14.814537414684535</v>
      </c>
      <c r="G440" s="195"/>
      <c r="H440" s="10">
        <v>15.628</v>
      </c>
      <c r="I440" s="11">
        <f t="shared" si="138"/>
        <v>2165</v>
      </c>
      <c r="J440" s="12">
        <v>1</v>
      </c>
      <c r="K440" s="442">
        <f t="shared" si="124"/>
        <v>2.1322002499999999</v>
      </c>
      <c r="L440" s="442">
        <f t="shared" si="125"/>
        <v>7.4334020056950187</v>
      </c>
      <c r="M440" s="442">
        <v>7.0639999999999994E-2</v>
      </c>
      <c r="N440" s="253">
        <f t="shared" si="126"/>
        <v>15.102904482317705</v>
      </c>
      <c r="O440" s="195"/>
      <c r="P440" s="221">
        <v>38.630000000000003</v>
      </c>
      <c r="Q440" s="222">
        <f t="shared" si="139"/>
        <v>2165</v>
      </c>
      <c r="R440" s="496">
        <f t="shared" si="127"/>
        <v>0.10711337499999998</v>
      </c>
      <c r="S440" s="496">
        <f t="shared" si="128"/>
        <v>0.1130604405534652</v>
      </c>
      <c r="T440" s="223">
        <v>36.837000000000003</v>
      </c>
      <c r="U440" s="224">
        <f t="shared" si="129"/>
        <v>34.465192551332002</v>
      </c>
      <c r="X440" s="450">
        <v>18.09</v>
      </c>
      <c r="Y440" s="456">
        <f t="shared" si="130"/>
        <v>0.33584562500000004</v>
      </c>
      <c r="Z440" s="456">
        <f t="shared" si="135"/>
        <v>0.39912301852238974</v>
      </c>
      <c r="AA440" s="454">
        <v>8.5</v>
      </c>
      <c r="AB440" s="447">
        <v>15.79</v>
      </c>
      <c r="AC440" s="449">
        <v>1</v>
      </c>
      <c r="AD440" s="457">
        <f t="shared" si="131"/>
        <v>2.1322002499999999</v>
      </c>
      <c r="AE440" s="457">
        <f t="shared" si="132"/>
        <v>7.4334020056950187</v>
      </c>
      <c r="AF440" s="448">
        <f t="shared" si="136"/>
        <v>6.1647809689585151E-2</v>
      </c>
      <c r="AG440" s="502">
        <f t="shared" si="140"/>
        <v>2165</v>
      </c>
      <c r="AH440" s="470">
        <f t="shared" si="133"/>
        <v>14.697454342559688</v>
      </c>
      <c r="AI440" s="471">
        <f t="shared" si="134"/>
        <v>15.331747047806733</v>
      </c>
    </row>
    <row r="441" spans="1:35">
      <c r="A441" s="10">
        <v>18.7</v>
      </c>
      <c r="B441" s="11">
        <f t="shared" si="137"/>
        <v>2170</v>
      </c>
      <c r="C441" s="442">
        <f t="shared" si="121"/>
        <v>0.33662125000000004</v>
      </c>
      <c r="D441" s="442">
        <f t="shared" si="122"/>
        <v>0.40020863427456499</v>
      </c>
      <c r="E441" s="12">
        <v>9.7349999999999994</v>
      </c>
      <c r="F441" s="13">
        <f t="shared" si="123"/>
        <v>14.803968945337109</v>
      </c>
      <c r="G441" s="195"/>
      <c r="H441" s="10">
        <v>15.628</v>
      </c>
      <c r="I441" s="11">
        <f t="shared" si="138"/>
        <v>2170</v>
      </c>
      <c r="J441" s="12">
        <v>1</v>
      </c>
      <c r="K441" s="442">
        <f t="shared" si="124"/>
        <v>2.1371244999999996</v>
      </c>
      <c r="L441" s="442">
        <f t="shared" si="125"/>
        <v>7.4750326011289943</v>
      </c>
      <c r="M441" s="442">
        <v>7.0639999999999994E-2</v>
      </c>
      <c r="N441" s="253">
        <f t="shared" si="126"/>
        <v>15.099963697056248</v>
      </c>
      <c r="O441" s="195"/>
      <c r="P441" s="221">
        <v>38.630000000000003</v>
      </c>
      <c r="Q441" s="222">
        <f t="shared" si="139"/>
        <v>2170</v>
      </c>
      <c r="R441" s="496">
        <f t="shared" si="127"/>
        <v>0.10736074999999999</v>
      </c>
      <c r="S441" s="496">
        <f t="shared" si="128"/>
        <v>0.11333581793928316</v>
      </c>
      <c r="T441" s="223">
        <v>36.837000000000003</v>
      </c>
      <c r="U441" s="224">
        <f t="shared" si="129"/>
        <v>34.455048474570631</v>
      </c>
      <c r="X441" s="450">
        <v>18.09</v>
      </c>
      <c r="Y441" s="448">
        <f t="shared" si="130"/>
        <v>0.33662125000000004</v>
      </c>
      <c r="Z441" s="448">
        <f t="shared" si="135"/>
        <v>0.40020863427456499</v>
      </c>
      <c r="AA441" s="449">
        <v>8.5</v>
      </c>
      <c r="AB441" s="450">
        <v>15.79</v>
      </c>
      <c r="AC441" s="451">
        <v>1</v>
      </c>
      <c r="AD441" s="294">
        <f t="shared" si="131"/>
        <v>2.1371244999999996</v>
      </c>
      <c r="AE441" s="294">
        <f t="shared" si="132"/>
        <v>7.4750326011289943</v>
      </c>
      <c r="AF441" s="452">
        <f t="shared" si="136"/>
        <v>6.1647809689585151E-2</v>
      </c>
      <c r="AG441" s="502">
        <f t="shared" si="140"/>
        <v>2170</v>
      </c>
      <c r="AH441" s="470">
        <f t="shared" si="133"/>
        <v>14.688226608666199</v>
      </c>
      <c r="AI441" s="471">
        <f t="shared" si="134"/>
        <v>15.329180612782155</v>
      </c>
    </row>
    <row r="442" spans="1:35">
      <c r="A442" s="10">
        <v>18.7</v>
      </c>
      <c r="B442" s="11">
        <f t="shared" si="137"/>
        <v>2175</v>
      </c>
      <c r="C442" s="442">
        <f t="shared" si="121"/>
        <v>0.33739687500000004</v>
      </c>
      <c r="D442" s="442">
        <f t="shared" si="122"/>
        <v>0.40129509238409256</v>
      </c>
      <c r="E442" s="12">
        <v>9.7349999999999994</v>
      </c>
      <c r="F442" s="13">
        <f t="shared" si="123"/>
        <v>14.793392275640858</v>
      </c>
      <c r="G442" s="195"/>
      <c r="H442" s="10">
        <v>15.628</v>
      </c>
      <c r="I442" s="11">
        <f t="shared" si="138"/>
        <v>2175</v>
      </c>
      <c r="J442" s="12">
        <v>1</v>
      </c>
      <c r="K442" s="442">
        <f t="shared" si="124"/>
        <v>2.1420487499999998</v>
      </c>
      <c r="L442" s="442">
        <f t="shared" si="125"/>
        <v>7.5168687015863345</v>
      </c>
      <c r="M442" s="442">
        <v>7.0639999999999994E-2</v>
      </c>
      <c r="N442" s="253">
        <f t="shared" si="126"/>
        <v>15.097008394919941</v>
      </c>
      <c r="O442" s="195"/>
      <c r="P442" s="221">
        <v>38.630000000000003</v>
      </c>
      <c r="Q442" s="222">
        <f t="shared" si="139"/>
        <v>2175</v>
      </c>
      <c r="R442" s="496">
        <f t="shared" si="127"/>
        <v>0.107608125</v>
      </c>
      <c r="S442" s="496">
        <f t="shared" si="128"/>
        <v>0.11361126345500838</v>
      </c>
      <c r="T442" s="223">
        <v>36.837000000000003</v>
      </c>
      <c r="U442" s="224">
        <f t="shared" si="129"/>
        <v>34.444901888107857</v>
      </c>
      <c r="X442" s="450">
        <v>18.09</v>
      </c>
      <c r="Y442" s="452">
        <f t="shared" si="130"/>
        <v>0.33739687500000004</v>
      </c>
      <c r="Z442" s="452">
        <f t="shared" si="135"/>
        <v>0.40129509238409256</v>
      </c>
      <c r="AA442" s="451">
        <v>8.5</v>
      </c>
      <c r="AB442" s="453">
        <v>15.79</v>
      </c>
      <c r="AC442" s="454">
        <v>1</v>
      </c>
      <c r="AD442" s="455">
        <f t="shared" si="131"/>
        <v>2.1420487499999998</v>
      </c>
      <c r="AE442" s="455">
        <f t="shared" si="132"/>
        <v>7.5168687015863345</v>
      </c>
      <c r="AF442" s="456">
        <f t="shared" si="136"/>
        <v>6.1647809689585151E-2</v>
      </c>
      <c r="AG442" s="502">
        <f t="shared" si="140"/>
        <v>2175</v>
      </c>
      <c r="AH442" s="470">
        <f t="shared" si="133"/>
        <v>14.678991714735213</v>
      </c>
      <c r="AI442" s="471">
        <f t="shared" si="134"/>
        <v>15.326601508823005</v>
      </c>
    </row>
    <row r="443" spans="1:35">
      <c r="A443" s="10">
        <v>18.7</v>
      </c>
      <c r="B443" s="11">
        <f t="shared" si="137"/>
        <v>2180</v>
      </c>
      <c r="C443" s="442">
        <f t="shared" si="121"/>
        <v>0.33817250000000004</v>
      </c>
      <c r="D443" s="442">
        <f t="shared" si="122"/>
        <v>0.40238239350457916</v>
      </c>
      <c r="E443" s="12">
        <v>9.7349999999999994</v>
      </c>
      <c r="F443" s="13">
        <f t="shared" si="123"/>
        <v>14.782807399232922</v>
      </c>
      <c r="G443" s="195"/>
      <c r="H443" s="10">
        <v>15.628</v>
      </c>
      <c r="I443" s="11">
        <f t="shared" si="138"/>
        <v>2180</v>
      </c>
      <c r="J443" s="12">
        <v>1</v>
      </c>
      <c r="K443" s="442">
        <f t="shared" si="124"/>
        <v>2.146973</v>
      </c>
      <c r="L443" s="442">
        <f t="shared" si="125"/>
        <v>7.5589113215208084</v>
      </c>
      <c r="M443" s="442">
        <v>7.0639999999999994E-2</v>
      </c>
      <c r="N443" s="253">
        <f t="shared" si="126"/>
        <v>15.09403850424777</v>
      </c>
      <c r="O443" s="195"/>
      <c r="P443" s="221">
        <v>38.630000000000003</v>
      </c>
      <c r="Q443" s="222">
        <f t="shared" si="139"/>
        <v>2180</v>
      </c>
      <c r="R443" s="496">
        <f t="shared" si="127"/>
        <v>0.10785549999999999</v>
      </c>
      <c r="S443" s="496">
        <f t="shared" si="128"/>
        <v>0.11388677711749673</v>
      </c>
      <c r="T443" s="223">
        <v>36.837000000000003</v>
      </c>
      <c r="U443" s="224">
        <f t="shared" si="129"/>
        <v>34.434752791322772</v>
      </c>
      <c r="X443" s="450">
        <v>18.09</v>
      </c>
      <c r="Y443" s="456">
        <f t="shared" si="130"/>
        <v>0.33817250000000004</v>
      </c>
      <c r="Z443" s="456">
        <f t="shared" si="135"/>
        <v>0.40238239350457916</v>
      </c>
      <c r="AA443" s="454">
        <v>8.5</v>
      </c>
      <c r="AB443" s="447">
        <v>15.79</v>
      </c>
      <c r="AC443" s="449">
        <v>1</v>
      </c>
      <c r="AD443" s="457">
        <f t="shared" si="131"/>
        <v>2.146973</v>
      </c>
      <c r="AE443" s="457">
        <f t="shared" si="132"/>
        <v>7.5589113215208084</v>
      </c>
      <c r="AF443" s="448">
        <f t="shared" si="136"/>
        <v>6.1647809689585151E-2</v>
      </c>
      <c r="AG443" s="502">
        <f t="shared" si="140"/>
        <v>2180</v>
      </c>
      <c r="AH443" s="470">
        <f t="shared" si="133"/>
        <v>14.669749655211078</v>
      </c>
      <c r="AI443" s="471">
        <f t="shared" si="134"/>
        <v>15.324009673390433</v>
      </c>
    </row>
    <row r="444" spans="1:35">
      <c r="A444" s="10">
        <v>18.7</v>
      </c>
      <c r="B444" s="11">
        <f t="shared" si="137"/>
        <v>2185</v>
      </c>
      <c r="C444" s="442">
        <f t="shared" si="121"/>
        <v>0.33894812500000004</v>
      </c>
      <c r="D444" s="442">
        <f t="shared" si="122"/>
        <v>0.40347053829013912</v>
      </c>
      <c r="E444" s="12">
        <v>9.7349999999999994</v>
      </c>
      <c r="F444" s="13">
        <f t="shared" si="123"/>
        <v>14.772214309745495</v>
      </c>
      <c r="G444" s="195"/>
      <c r="H444" s="10">
        <v>15.628</v>
      </c>
      <c r="I444" s="11">
        <f t="shared" si="138"/>
        <v>2185</v>
      </c>
      <c r="J444" s="12">
        <v>1</v>
      </c>
      <c r="K444" s="442">
        <f t="shared" si="124"/>
        <v>2.1518972500000002</v>
      </c>
      <c r="L444" s="442">
        <f t="shared" si="125"/>
        <v>7.6011614803939338</v>
      </c>
      <c r="M444" s="442">
        <v>7.0639999999999994E-2</v>
      </c>
      <c r="N444" s="253">
        <f t="shared" si="126"/>
        <v>15.091053953024973</v>
      </c>
      <c r="O444" s="195"/>
      <c r="P444" s="221">
        <v>38.630000000000003</v>
      </c>
      <c r="Q444" s="222">
        <f t="shared" si="139"/>
        <v>2185</v>
      </c>
      <c r="R444" s="496">
        <f t="shared" si="127"/>
        <v>0.108102875</v>
      </c>
      <c r="S444" s="496">
        <f t="shared" si="128"/>
        <v>0.11416235894360804</v>
      </c>
      <c r="T444" s="223">
        <v>36.837000000000003</v>
      </c>
      <c r="U444" s="224">
        <f t="shared" si="129"/>
        <v>34.424601183594312</v>
      </c>
      <c r="X444" s="450">
        <v>18.09</v>
      </c>
      <c r="Y444" s="448">
        <f t="shared" si="130"/>
        <v>0.33894812500000004</v>
      </c>
      <c r="Z444" s="448">
        <f t="shared" si="135"/>
        <v>0.40347053829013912</v>
      </c>
      <c r="AA444" s="449">
        <v>8.5</v>
      </c>
      <c r="AB444" s="450">
        <v>15.79</v>
      </c>
      <c r="AC444" s="451">
        <v>1</v>
      </c>
      <c r="AD444" s="294">
        <f t="shared" si="131"/>
        <v>2.1518972500000002</v>
      </c>
      <c r="AE444" s="294">
        <f t="shared" si="132"/>
        <v>7.6011614803939338</v>
      </c>
      <c r="AF444" s="452">
        <f t="shared" si="136"/>
        <v>6.1647809689585151E-2</v>
      </c>
      <c r="AG444" s="502">
        <f t="shared" si="140"/>
        <v>2185</v>
      </c>
      <c r="AH444" s="470">
        <f t="shared" si="133"/>
        <v>14.660500424533817</v>
      </c>
      <c r="AI444" s="471">
        <f t="shared" si="134"/>
        <v>15.321405043636869</v>
      </c>
    </row>
    <row r="445" spans="1:35">
      <c r="A445" s="10">
        <v>18.7</v>
      </c>
      <c r="B445" s="11">
        <f t="shared" si="137"/>
        <v>2190</v>
      </c>
      <c r="C445" s="442">
        <f t="shared" si="121"/>
        <v>0.33972375000000005</v>
      </c>
      <c r="D445" s="442">
        <f t="shared" si="122"/>
        <v>0.40455952739539369</v>
      </c>
      <c r="E445" s="12">
        <v>9.7349999999999994</v>
      </c>
      <c r="F445" s="13">
        <f t="shared" si="123"/>
        <v>14.761613000805841</v>
      </c>
      <c r="G445" s="195"/>
      <c r="H445" s="10">
        <v>15.628</v>
      </c>
      <c r="I445" s="11">
        <f t="shared" si="138"/>
        <v>2190</v>
      </c>
      <c r="J445" s="12">
        <v>1</v>
      </c>
      <c r="K445" s="442">
        <f t="shared" si="124"/>
        <v>2.1568214999999999</v>
      </c>
      <c r="L445" s="442">
        <f t="shared" si="125"/>
        <v>7.6436202026996849</v>
      </c>
      <c r="M445" s="442">
        <v>7.0639999999999994E-2</v>
      </c>
      <c r="N445" s="253">
        <f t="shared" si="126"/>
        <v>15.088054668881295</v>
      </c>
      <c r="O445" s="195"/>
      <c r="P445" s="221">
        <v>38.630000000000003</v>
      </c>
      <c r="Q445" s="222">
        <f t="shared" si="139"/>
        <v>2190</v>
      </c>
      <c r="R445" s="496">
        <f t="shared" si="127"/>
        <v>0.10835025</v>
      </c>
      <c r="S445" s="496">
        <f t="shared" si="128"/>
        <v>0.11443800895020617</v>
      </c>
      <c r="T445" s="223">
        <v>36.837000000000003</v>
      </c>
      <c r="U445" s="224">
        <f t="shared" si="129"/>
        <v>34.414447064301257</v>
      </c>
      <c r="X445" s="450">
        <v>18.09</v>
      </c>
      <c r="Y445" s="452">
        <f t="shared" si="130"/>
        <v>0.33972375000000005</v>
      </c>
      <c r="Z445" s="452">
        <f t="shared" si="135"/>
        <v>0.40455952739539369</v>
      </c>
      <c r="AA445" s="451">
        <v>8.5</v>
      </c>
      <c r="AB445" s="453">
        <v>15.79</v>
      </c>
      <c r="AC445" s="454">
        <v>1</v>
      </c>
      <c r="AD445" s="455">
        <f t="shared" si="131"/>
        <v>2.1568214999999999</v>
      </c>
      <c r="AE445" s="455">
        <f t="shared" si="132"/>
        <v>7.6436202026996849</v>
      </c>
      <c r="AF445" s="456">
        <f t="shared" si="136"/>
        <v>6.1647809689585151E-2</v>
      </c>
      <c r="AG445" s="502">
        <f t="shared" si="140"/>
        <v>2190</v>
      </c>
      <c r="AH445" s="470">
        <f t="shared" si="133"/>
        <v>14.651244017139152</v>
      </c>
      <c r="AI445" s="471">
        <f t="shared" si="134"/>
        <v>15.318787556404502</v>
      </c>
    </row>
    <row r="446" spans="1:35">
      <c r="A446" s="10">
        <v>18.7</v>
      </c>
      <c r="B446" s="11">
        <f t="shared" si="137"/>
        <v>2195</v>
      </c>
      <c r="C446" s="442">
        <f t="shared" si="121"/>
        <v>0.34049937500000005</v>
      </c>
      <c r="D446" s="442">
        <f t="shared" si="122"/>
        <v>0.40564936147547237</v>
      </c>
      <c r="E446" s="12">
        <v>9.7349999999999994</v>
      </c>
      <c r="F446" s="13">
        <f t="shared" si="123"/>
        <v>14.751003466036277</v>
      </c>
      <c r="G446" s="195"/>
      <c r="H446" s="10">
        <v>15.628</v>
      </c>
      <c r="I446" s="11">
        <f t="shared" si="138"/>
        <v>2195</v>
      </c>
      <c r="J446" s="12">
        <v>1</v>
      </c>
      <c r="K446" s="442">
        <f t="shared" si="124"/>
        <v>2.1617457499999997</v>
      </c>
      <c r="L446" s="442">
        <f t="shared" si="125"/>
        <v>7.6862885179893556</v>
      </c>
      <c r="M446" s="442">
        <v>7.0639999999999994E-2</v>
      </c>
      <c r="N446" s="253">
        <f t="shared" si="126"/>
        <v>15.085040579089233</v>
      </c>
      <c r="O446" s="195"/>
      <c r="P446" s="221">
        <v>38.630000000000003</v>
      </c>
      <c r="Q446" s="222">
        <f t="shared" si="139"/>
        <v>2195</v>
      </c>
      <c r="R446" s="496">
        <f t="shared" si="127"/>
        <v>0.10859762499999999</v>
      </c>
      <c r="S446" s="496">
        <f t="shared" si="128"/>
        <v>0.11471372715415962</v>
      </c>
      <c r="T446" s="223">
        <v>36.837000000000003</v>
      </c>
      <c r="U446" s="224">
        <f t="shared" si="129"/>
        <v>34.404290432822222</v>
      </c>
      <c r="X446" s="450">
        <v>18.09</v>
      </c>
      <c r="Y446" s="456">
        <f t="shared" si="130"/>
        <v>0.34049937500000005</v>
      </c>
      <c r="Z446" s="456">
        <f t="shared" si="135"/>
        <v>0.40564936147547237</v>
      </c>
      <c r="AA446" s="454">
        <v>8.5</v>
      </c>
      <c r="AB446" s="447">
        <v>15.79</v>
      </c>
      <c r="AC446" s="449">
        <v>1</v>
      </c>
      <c r="AD446" s="457">
        <f t="shared" si="131"/>
        <v>2.1617457499999997</v>
      </c>
      <c r="AE446" s="457">
        <f t="shared" si="132"/>
        <v>7.6862885179893556</v>
      </c>
      <c r="AF446" s="448">
        <f t="shared" si="136"/>
        <v>6.1647809689585151E-2</v>
      </c>
      <c r="AG446" s="502">
        <f t="shared" si="140"/>
        <v>2195</v>
      </c>
      <c r="AH446" s="470">
        <f t="shared" si="133"/>
        <v>14.641980427458485</v>
      </c>
      <c r="AI446" s="471">
        <f t="shared" si="134"/>
        <v>15.316157148223748</v>
      </c>
    </row>
    <row r="447" spans="1:35">
      <c r="A447" s="10">
        <v>18.7</v>
      </c>
      <c r="B447" s="11">
        <f t="shared" si="137"/>
        <v>2200</v>
      </c>
      <c r="C447" s="442">
        <f t="shared" si="121"/>
        <v>0.34127500000000005</v>
      </c>
      <c r="D447" s="442">
        <f t="shared" si="122"/>
        <v>0.40674004118601315</v>
      </c>
      <c r="E447" s="12">
        <v>9.7349999999999994</v>
      </c>
      <c r="F447" s="13">
        <f t="shared" si="123"/>
        <v>14.740385699054162</v>
      </c>
      <c r="G447" s="195"/>
      <c r="H447" s="10">
        <v>15.628</v>
      </c>
      <c r="I447" s="11">
        <f t="shared" si="138"/>
        <v>2200</v>
      </c>
      <c r="J447" s="12">
        <v>1</v>
      </c>
      <c r="K447" s="442">
        <f t="shared" si="124"/>
        <v>2.1666699999999999</v>
      </c>
      <c r="L447" s="442">
        <f t="shared" si="125"/>
        <v>7.7291674608965053</v>
      </c>
      <c r="M447" s="442">
        <v>7.0639999999999994E-2</v>
      </c>
      <c r="N447" s="253">
        <f t="shared" si="126"/>
        <v>15.082011610562271</v>
      </c>
      <c r="O447" s="195"/>
      <c r="P447" s="221">
        <v>38.630000000000003</v>
      </c>
      <c r="Q447" s="222">
        <f t="shared" si="139"/>
        <v>2200</v>
      </c>
      <c r="R447" s="496">
        <f t="shared" si="127"/>
        <v>0.108845</v>
      </c>
      <c r="S447" s="496">
        <f t="shared" si="128"/>
        <v>0.11498951357234044</v>
      </c>
      <c r="T447" s="223">
        <v>36.837000000000003</v>
      </c>
      <c r="U447" s="224">
        <f t="shared" si="129"/>
        <v>34.394131288535696</v>
      </c>
      <c r="X447" s="450">
        <v>18.09</v>
      </c>
      <c r="Y447" s="448">
        <f t="shared" si="130"/>
        <v>0.34127500000000005</v>
      </c>
      <c r="Z447" s="448">
        <f t="shared" si="135"/>
        <v>0.40674004118601315</v>
      </c>
      <c r="AA447" s="449">
        <v>8.5</v>
      </c>
      <c r="AB447" s="450">
        <v>15.79</v>
      </c>
      <c r="AC447" s="451">
        <v>1</v>
      </c>
      <c r="AD447" s="294">
        <f t="shared" si="131"/>
        <v>2.1666699999999999</v>
      </c>
      <c r="AE447" s="294">
        <f t="shared" si="132"/>
        <v>7.7291674608965053</v>
      </c>
      <c r="AF447" s="452">
        <f t="shared" si="136"/>
        <v>6.1647809689585151E-2</v>
      </c>
      <c r="AG447" s="502">
        <f t="shared" si="140"/>
        <v>2200</v>
      </c>
      <c r="AH447" s="470">
        <f t="shared" si="133"/>
        <v>14.632709649918889</v>
      </c>
      <c r="AI447" s="471">
        <f t="shared" si="134"/>
        <v>15.313513755311718</v>
      </c>
    </row>
    <row r="448" spans="1:35">
      <c r="A448" s="10">
        <v>18.7</v>
      </c>
      <c r="B448" s="11">
        <f t="shared" si="137"/>
        <v>2205</v>
      </c>
      <c r="C448" s="442">
        <f t="shared" si="121"/>
        <v>0.34205062500000005</v>
      </c>
      <c r="D448" s="442">
        <f t="shared" si="122"/>
        <v>0.40783156718316249</v>
      </c>
      <c r="E448" s="12">
        <v>9.7349999999999994</v>
      </c>
      <c r="F448" s="13">
        <f t="shared" si="123"/>
        <v>14.729759693471912</v>
      </c>
      <c r="G448" s="195"/>
      <c r="H448" s="10">
        <v>15.628</v>
      </c>
      <c r="I448" s="11">
        <f t="shared" si="138"/>
        <v>2205</v>
      </c>
      <c r="J448" s="12">
        <v>1</v>
      </c>
      <c r="K448" s="442">
        <f t="shared" si="124"/>
        <v>2.1715942499999996</v>
      </c>
      <c r="L448" s="442">
        <f t="shared" si="125"/>
        <v>7.7722580711620441</v>
      </c>
      <c r="M448" s="442">
        <v>7.0639999999999994E-2</v>
      </c>
      <c r="N448" s="253">
        <f t="shared" si="126"/>
        <v>15.078967689853114</v>
      </c>
      <c r="O448" s="195"/>
      <c r="P448" s="221">
        <v>38.630000000000003</v>
      </c>
      <c r="Q448" s="222">
        <f t="shared" si="139"/>
        <v>2205</v>
      </c>
      <c r="R448" s="496">
        <f t="shared" si="127"/>
        <v>0.10909237499999999</v>
      </c>
      <c r="S448" s="496">
        <f t="shared" si="128"/>
        <v>0.11526536822162559</v>
      </c>
      <c r="T448" s="223">
        <v>36.837000000000003</v>
      </c>
      <c r="U448" s="224">
        <f t="shared" si="129"/>
        <v>34.383969630819983</v>
      </c>
      <c r="X448" s="450">
        <v>18.09</v>
      </c>
      <c r="Y448" s="452">
        <f t="shared" si="130"/>
        <v>0.34205062500000005</v>
      </c>
      <c r="Z448" s="452">
        <f t="shared" si="135"/>
        <v>0.40783156718316249</v>
      </c>
      <c r="AA448" s="451">
        <v>8.5</v>
      </c>
      <c r="AB448" s="453">
        <v>15.79</v>
      </c>
      <c r="AC448" s="454">
        <v>1</v>
      </c>
      <c r="AD448" s="455">
        <f t="shared" si="131"/>
        <v>2.1715942499999996</v>
      </c>
      <c r="AE448" s="455">
        <f t="shared" si="132"/>
        <v>7.7722580711620441</v>
      </c>
      <c r="AF448" s="456">
        <f t="shared" si="136"/>
        <v>6.1647809689585151E-2</v>
      </c>
      <c r="AG448" s="502">
        <f t="shared" si="140"/>
        <v>2205</v>
      </c>
      <c r="AH448" s="470">
        <f t="shared" si="133"/>
        <v>14.623431678943119</v>
      </c>
      <c r="AI448" s="471">
        <f t="shared" si="134"/>
        <v>15.31085731357066</v>
      </c>
    </row>
    <row r="449" spans="1:35">
      <c r="A449" s="10">
        <v>18.7</v>
      </c>
      <c r="B449" s="11">
        <f t="shared" si="137"/>
        <v>2210</v>
      </c>
      <c r="C449" s="442">
        <f t="shared" si="121"/>
        <v>0.34282625000000005</v>
      </c>
      <c r="D449" s="442">
        <f t="shared" si="122"/>
        <v>0.40892394012357625</v>
      </c>
      <c r="E449" s="12">
        <v>9.7349999999999994</v>
      </c>
      <c r="F449" s="13">
        <f t="shared" si="123"/>
        <v>14.719125442896985</v>
      </c>
      <c r="G449" s="195"/>
      <c r="H449" s="10">
        <v>15.628</v>
      </c>
      <c r="I449" s="11">
        <f t="shared" si="138"/>
        <v>2210</v>
      </c>
      <c r="J449" s="12">
        <v>1</v>
      </c>
      <c r="K449" s="442">
        <f t="shared" si="124"/>
        <v>2.1765184999999998</v>
      </c>
      <c r="L449" s="442">
        <f t="shared" si="125"/>
        <v>7.8155613936594648</v>
      </c>
      <c r="M449" s="442">
        <v>7.0639999999999994E-2</v>
      </c>
      <c r="N449" s="253">
        <f t="shared" si="126"/>
        <v>15.075908743151896</v>
      </c>
      <c r="O449" s="195"/>
      <c r="P449" s="221">
        <v>38.630000000000003</v>
      </c>
      <c r="Q449" s="222">
        <f t="shared" si="139"/>
        <v>2210</v>
      </c>
      <c r="R449" s="496">
        <f t="shared" si="127"/>
        <v>0.10933974999999999</v>
      </c>
      <c r="S449" s="496">
        <f t="shared" si="128"/>
        <v>0.11554129111889577</v>
      </c>
      <c r="T449" s="223">
        <v>36.837000000000003</v>
      </c>
      <c r="U449" s="224">
        <f t="shared" si="129"/>
        <v>34.373805459053237</v>
      </c>
      <c r="X449" s="450">
        <v>18.09</v>
      </c>
      <c r="Y449" s="456">
        <f t="shared" si="130"/>
        <v>0.34282625000000005</v>
      </c>
      <c r="Z449" s="456">
        <f t="shared" si="135"/>
        <v>0.40892394012357625</v>
      </c>
      <c r="AA449" s="454">
        <v>8.5</v>
      </c>
      <c r="AB449" s="447">
        <v>15.79</v>
      </c>
      <c r="AC449" s="449">
        <v>1</v>
      </c>
      <c r="AD449" s="457">
        <f t="shared" si="131"/>
        <v>2.1765184999999998</v>
      </c>
      <c r="AE449" s="457">
        <f t="shared" si="132"/>
        <v>7.8155613936594648</v>
      </c>
      <c r="AF449" s="448">
        <f t="shared" si="136"/>
        <v>6.1647809689585151E-2</v>
      </c>
      <c r="AG449" s="502">
        <f t="shared" si="140"/>
        <v>2210</v>
      </c>
      <c r="AH449" s="470">
        <f t="shared" si="133"/>
        <v>14.614146508949602</v>
      </c>
      <c r="AI449" s="471">
        <f t="shared" si="134"/>
        <v>15.308187758586412</v>
      </c>
    </row>
    <row r="450" spans="1:35">
      <c r="A450" s="10">
        <v>18.7</v>
      </c>
      <c r="B450" s="11">
        <f t="shared" si="137"/>
        <v>2215</v>
      </c>
      <c r="C450" s="442">
        <f t="shared" si="121"/>
        <v>0.34360187500000006</v>
      </c>
      <c r="D450" s="442">
        <f t="shared" si="122"/>
        <v>0.4100171606644194</v>
      </c>
      <c r="E450" s="12">
        <v>9.7349999999999994</v>
      </c>
      <c r="F450" s="13">
        <f t="shared" si="123"/>
        <v>14.708482940931876</v>
      </c>
      <c r="G450" s="195"/>
      <c r="H450" s="10">
        <v>15.628</v>
      </c>
      <c r="I450" s="11">
        <f t="shared" si="138"/>
        <v>2215</v>
      </c>
      <c r="J450" s="12">
        <v>1</v>
      </c>
      <c r="K450" s="442">
        <f t="shared" si="124"/>
        <v>2.18144275</v>
      </c>
      <c r="L450" s="442">
        <f t="shared" si="125"/>
        <v>7.8590784784201606</v>
      </c>
      <c r="M450" s="442">
        <v>7.0639999999999994E-2</v>
      </c>
      <c r="N450" s="253">
        <f t="shared" si="126"/>
        <v>15.072834696284399</v>
      </c>
      <c r="O450" s="195"/>
      <c r="P450" s="221">
        <v>38.630000000000003</v>
      </c>
      <c r="Q450" s="222">
        <f t="shared" si="139"/>
        <v>2215</v>
      </c>
      <c r="R450" s="496">
        <f t="shared" si="127"/>
        <v>0.10958712499999999</v>
      </c>
      <c r="S450" s="496">
        <f t="shared" si="128"/>
        <v>0.11581728228103572</v>
      </c>
      <c r="T450" s="223">
        <v>36.837000000000003</v>
      </c>
      <c r="U450" s="224">
        <f t="shared" si="129"/>
        <v>34.363638772613491</v>
      </c>
      <c r="X450" s="450">
        <v>18.09</v>
      </c>
      <c r="Y450" s="448">
        <f t="shared" si="130"/>
        <v>0.34360187500000006</v>
      </c>
      <c r="Z450" s="448">
        <f t="shared" si="135"/>
        <v>0.4100171606644194</v>
      </c>
      <c r="AA450" s="449">
        <v>8.5</v>
      </c>
      <c r="AB450" s="450">
        <v>15.79</v>
      </c>
      <c r="AC450" s="451">
        <v>1</v>
      </c>
      <c r="AD450" s="294">
        <f t="shared" si="131"/>
        <v>2.18144275</v>
      </c>
      <c r="AE450" s="294">
        <f t="shared" si="132"/>
        <v>7.8590784784201606</v>
      </c>
      <c r="AF450" s="452">
        <f t="shared" si="136"/>
        <v>6.1647809689585151E-2</v>
      </c>
      <c r="AG450" s="502">
        <f t="shared" si="140"/>
        <v>2215</v>
      </c>
      <c r="AH450" s="470">
        <f t="shared" si="133"/>
        <v>14.604854134352435</v>
      </c>
      <c r="AI450" s="471">
        <f t="shared" si="134"/>
        <v>15.305505025626839</v>
      </c>
    </row>
    <row r="451" spans="1:35">
      <c r="A451" s="10">
        <v>18.7</v>
      </c>
      <c r="B451" s="11">
        <f t="shared" si="137"/>
        <v>2220</v>
      </c>
      <c r="C451" s="442">
        <f t="shared" si="121"/>
        <v>0.34437750000000006</v>
      </c>
      <c r="D451" s="442">
        <f t="shared" si="122"/>
        <v>0.41111122946336698</v>
      </c>
      <c r="E451" s="12">
        <v>9.7349999999999994</v>
      </c>
      <c r="F451" s="13">
        <f t="shared" si="123"/>
        <v>14.697832181174121</v>
      </c>
      <c r="G451" s="195"/>
      <c r="H451" s="10">
        <v>15.628</v>
      </c>
      <c r="I451" s="11">
        <f t="shared" si="138"/>
        <v>2220</v>
      </c>
      <c r="J451" s="12">
        <v>1</v>
      </c>
      <c r="K451" s="442">
        <f t="shared" si="124"/>
        <v>2.1863670000000002</v>
      </c>
      <c r="L451" s="442">
        <f t="shared" si="125"/>
        <v>7.9028103806588934</v>
      </c>
      <c r="M451" s="442">
        <v>7.0639999999999994E-2</v>
      </c>
      <c r="N451" s="253">
        <f t="shared" si="126"/>
        <v>15.069745474710256</v>
      </c>
      <c r="O451" s="195"/>
      <c r="P451" s="221">
        <v>38.630000000000003</v>
      </c>
      <c r="Q451" s="222">
        <f t="shared" si="139"/>
        <v>2220</v>
      </c>
      <c r="R451" s="496">
        <f t="shared" si="127"/>
        <v>0.10983449999999999</v>
      </c>
      <c r="S451" s="496">
        <f t="shared" si="128"/>
        <v>0.1160933417249348</v>
      </c>
      <c r="T451" s="223">
        <v>36.837000000000003</v>
      </c>
      <c r="U451" s="224">
        <f t="shared" si="129"/>
        <v>34.35346957087858</v>
      </c>
      <c r="X451" s="450">
        <v>18.09</v>
      </c>
      <c r="Y451" s="452">
        <f t="shared" si="130"/>
        <v>0.34437750000000006</v>
      </c>
      <c r="Z451" s="452">
        <f t="shared" si="135"/>
        <v>0.41111122946336698</v>
      </c>
      <c r="AA451" s="451">
        <v>8.5</v>
      </c>
      <c r="AB451" s="453">
        <v>15.79</v>
      </c>
      <c r="AC451" s="454">
        <v>1</v>
      </c>
      <c r="AD451" s="455">
        <f t="shared" si="131"/>
        <v>2.1863670000000002</v>
      </c>
      <c r="AE451" s="455">
        <f t="shared" si="132"/>
        <v>7.9028103806588934</v>
      </c>
      <c r="AF451" s="456">
        <f t="shared" si="136"/>
        <v>6.1647809689585151E-2</v>
      </c>
      <c r="AG451" s="502">
        <f t="shared" si="140"/>
        <v>2220</v>
      </c>
      <c r="AH451" s="470">
        <f t="shared" si="133"/>
        <v>14.595554549561381</v>
      </c>
      <c r="AI451" s="471">
        <f t="shared" si="134"/>
        <v>15.302809049640262</v>
      </c>
    </row>
    <row r="452" spans="1:35">
      <c r="A452" s="10">
        <v>18.7</v>
      </c>
      <c r="B452" s="11">
        <f t="shared" si="137"/>
        <v>2225</v>
      </c>
      <c r="C452" s="442">
        <f t="shared" si="121"/>
        <v>0.34515312500000006</v>
      </c>
      <c r="D452" s="442">
        <f t="shared" si="122"/>
        <v>0.41220614717860449</v>
      </c>
      <c r="E452" s="12">
        <v>9.7349999999999994</v>
      </c>
      <c r="F452" s="13">
        <f t="shared" si="123"/>
        <v>14.687173157216286</v>
      </c>
      <c r="G452" s="195"/>
      <c r="H452" s="10">
        <v>15.628</v>
      </c>
      <c r="I452" s="11">
        <f t="shared" si="138"/>
        <v>2225</v>
      </c>
      <c r="J452" s="12">
        <v>1</v>
      </c>
      <c r="K452" s="442">
        <f t="shared" si="124"/>
        <v>2.1912912499999999</v>
      </c>
      <c r="L452" s="442">
        <f t="shared" si="125"/>
        <v>7.9467581607993782</v>
      </c>
      <c r="M452" s="442">
        <v>7.0639999999999994E-2</v>
      </c>
      <c r="N452" s="253">
        <f t="shared" si="126"/>
        <v>15.066641003521132</v>
      </c>
      <c r="O452" s="195"/>
      <c r="P452" s="221">
        <v>38.630000000000003</v>
      </c>
      <c r="Q452" s="222">
        <f t="shared" si="139"/>
        <v>2225</v>
      </c>
      <c r="R452" s="496">
        <f t="shared" si="127"/>
        <v>0.110081875</v>
      </c>
      <c r="S452" s="496">
        <f t="shared" si="128"/>
        <v>0.11636946946748594</v>
      </c>
      <c r="T452" s="223">
        <v>36.837000000000003</v>
      </c>
      <c r="U452" s="224">
        <f t="shared" si="129"/>
        <v>34.343297853226225</v>
      </c>
      <c r="X452" s="450">
        <v>18.09</v>
      </c>
      <c r="Y452" s="456">
        <f t="shared" si="130"/>
        <v>0.34515312500000006</v>
      </c>
      <c r="Z452" s="456">
        <f t="shared" si="135"/>
        <v>0.41220614717860449</v>
      </c>
      <c r="AA452" s="454">
        <v>8.5</v>
      </c>
      <c r="AB452" s="447">
        <v>15.79</v>
      </c>
      <c r="AC452" s="449">
        <v>1</v>
      </c>
      <c r="AD452" s="457">
        <f t="shared" si="131"/>
        <v>2.1912912499999999</v>
      </c>
      <c r="AE452" s="457">
        <f t="shared" si="132"/>
        <v>7.9467581607993782</v>
      </c>
      <c r="AF452" s="448">
        <f t="shared" si="136"/>
        <v>6.1647809689585151E-2</v>
      </c>
      <c r="AG452" s="502">
        <f t="shared" si="140"/>
        <v>2225</v>
      </c>
      <c r="AH452" s="470">
        <f t="shared" si="133"/>
        <v>14.586247748981862</v>
      </c>
      <c r="AI452" s="471">
        <f t="shared" si="134"/>
        <v>15.300099765253881</v>
      </c>
    </row>
    <row r="453" spans="1:35">
      <c r="A453" s="10">
        <v>18.7</v>
      </c>
      <c r="B453" s="11">
        <f t="shared" si="137"/>
        <v>2230</v>
      </c>
      <c r="C453" s="442">
        <f t="shared" si="121"/>
        <v>0.34592875000000006</v>
      </c>
      <c r="D453" s="442">
        <f t="shared" si="122"/>
        <v>0.41330191446882836</v>
      </c>
      <c r="E453" s="12">
        <v>9.7349999999999994</v>
      </c>
      <c r="F453" s="13">
        <f t="shared" si="123"/>
        <v>14.676505862645955</v>
      </c>
      <c r="G453" s="195"/>
      <c r="H453" s="10">
        <v>15.628</v>
      </c>
      <c r="I453" s="11">
        <f t="shared" si="138"/>
        <v>2230</v>
      </c>
      <c r="J453" s="12">
        <v>1</v>
      </c>
      <c r="K453" s="442">
        <f t="shared" si="124"/>
        <v>2.1962154999999997</v>
      </c>
      <c r="L453" s="442">
        <f t="shared" si="125"/>
        <v>7.9909228845000086</v>
      </c>
      <c r="M453" s="442">
        <v>7.0639999999999994E-2</v>
      </c>
      <c r="N453" s="253">
        <f t="shared" si="126"/>
        <v>15.063521207438919</v>
      </c>
      <c r="O453" s="195"/>
      <c r="P453" s="221">
        <v>38.630000000000003</v>
      </c>
      <c r="Q453" s="222">
        <f t="shared" si="139"/>
        <v>2230</v>
      </c>
      <c r="R453" s="496">
        <f t="shared" si="127"/>
        <v>0.11032924999999999</v>
      </c>
      <c r="S453" s="496">
        <f t="shared" si="128"/>
        <v>0.11664566552558697</v>
      </c>
      <c r="T453" s="223">
        <v>36.837000000000003</v>
      </c>
      <c r="U453" s="224">
        <f t="shared" si="129"/>
        <v>34.333123619033955</v>
      </c>
      <c r="X453" s="450">
        <v>18.09</v>
      </c>
      <c r="Y453" s="448">
        <f t="shared" si="130"/>
        <v>0.34592875000000006</v>
      </c>
      <c r="Z453" s="448">
        <f t="shared" si="135"/>
        <v>0.41330191446882836</v>
      </c>
      <c r="AA453" s="449">
        <v>8.5</v>
      </c>
      <c r="AB453" s="450">
        <v>15.79</v>
      </c>
      <c r="AC453" s="451">
        <v>1</v>
      </c>
      <c r="AD453" s="294">
        <f t="shared" si="131"/>
        <v>2.1962154999999997</v>
      </c>
      <c r="AE453" s="294">
        <f t="shared" si="132"/>
        <v>7.9909228845000086</v>
      </c>
      <c r="AF453" s="452">
        <f t="shared" si="136"/>
        <v>6.1647809689585151E-2</v>
      </c>
      <c r="AG453" s="502">
        <f t="shared" si="140"/>
        <v>2230</v>
      </c>
      <c r="AH453" s="470">
        <f t="shared" si="133"/>
        <v>14.576933727014959</v>
      </c>
      <c r="AI453" s="471">
        <f t="shared" si="134"/>
        <v>15.297377106772192</v>
      </c>
    </row>
    <row r="454" spans="1:35">
      <c r="A454" s="10">
        <v>18.7</v>
      </c>
      <c r="B454" s="11">
        <f t="shared" si="137"/>
        <v>2235</v>
      </c>
      <c r="C454" s="442">
        <f t="shared" si="121"/>
        <v>0.34670437500000006</v>
      </c>
      <c r="D454" s="442">
        <f t="shared" si="122"/>
        <v>0.41439853199324528</v>
      </c>
      <c r="E454" s="12">
        <v>9.7349999999999994</v>
      </c>
      <c r="F454" s="13">
        <f t="shared" si="123"/>
        <v>14.665830291045758</v>
      </c>
      <c r="G454" s="195"/>
      <c r="H454" s="10">
        <v>15.628</v>
      </c>
      <c r="I454" s="11">
        <f t="shared" si="138"/>
        <v>2235</v>
      </c>
      <c r="J454" s="12">
        <v>1</v>
      </c>
      <c r="K454" s="442">
        <f t="shared" si="124"/>
        <v>2.2011397499999998</v>
      </c>
      <c r="L454" s="442">
        <f t="shared" si="125"/>
        <v>8.0353056226796866</v>
      </c>
      <c r="M454" s="442">
        <v>7.0639999999999994E-2</v>
      </c>
      <c r="N454" s="253">
        <f t="shared" si="126"/>
        <v>15.060386010813907</v>
      </c>
      <c r="O454" s="195"/>
      <c r="P454" s="221">
        <v>38.630000000000003</v>
      </c>
      <c r="Q454" s="222">
        <f t="shared" si="139"/>
        <v>2235</v>
      </c>
      <c r="R454" s="496">
        <f t="shared" si="127"/>
        <v>0.11057662499999998</v>
      </c>
      <c r="S454" s="496">
        <f t="shared" si="128"/>
        <v>0.11692192991613926</v>
      </c>
      <c r="T454" s="223">
        <v>36.837000000000003</v>
      </c>
      <c r="U454" s="224">
        <f t="shared" si="129"/>
        <v>34.322946867679178</v>
      </c>
      <c r="X454" s="450">
        <v>18.09</v>
      </c>
      <c r="Y454" s="452">
        <f t="shared" si="130"/>
        <v>0.34670437500000006</v>
      </c>
      <c r="Z454" s="452">
        <f t="shared" si="135"/>
        <v>0.41439853199324528</v>
      </c>
      <c r="AA454" s="451">
        <v>8.5</v>
      </c>
      <c r="AB454" s="453">
        <v>15.79</v>
      </c>
      <c r="AC454" s="454">
        <v>1</v>
      </c>
      <c r="AD454" s="455">
        <f t="shared" si="131"/>
        <v>2.2011397499999998</v>
      </c>
      <c r="AE454" s="455">
        <f t="shared" si="132"/>
        <v>8.0353056226796866</v>
      </c>
      <c r="AF454" s="456">
        <f t="shared" si="136"/>
        <v>6.1647809689585151E-2</v>
      </c>
      <c r="AG454" s="502">
        <f t="shared" si="140"/>
        <v>2235</v>
      </c>
      <c r="AH454" s="470">
        <f t="shared" si="133"/>
        <v>14.567612478057415</v>
      </c>
      <c r="AI454" s="471">
        <f t="shared" si="134"/>
        <v>15.294641008175388</v>
      </c>
    </row>
    <row r="455" spans="1:35">
      <c r="A455" s="10">
        <v>18.7</v>
      </c>
      <c r="B455" s="11">
        <f t="shared" si="137"/>
        <v>2240</v>
      </c>
      <c r="C455" s="442">
        <f t="shared" ref="C455:C518" si="141">(1.55125*10^-10)*B455*10^6</f>
        <v>0.34748000000000001</v>
      </c>
      <c r="D455" s="442">
        <f t="shared" ref="D455:D518" si="142">(EXP(C455))-1</f>
        <v>0.4154960004115742</v>
      </c>
      <c r="E455" s="12">
        <v>9.7349999999999994</v>
      </c>
      <c r="F455" s="13">
        <f t="shared" ref="F455:F518" si="143">A455-(E455*D455)</f>
        <v>14.655146435993323</v>
      </c>
      <c r="G455" s="195"/>
      <c r="H455" s="10">
        <v>15.628</v>
      </c>
      <c r="I455" s="11">
        <f t="shared" si="138"/>
        <v>2240</v>
      </c>
      <c r="J455" s="12">
        <v>1</v>
      </c>
      <c r="K455" s="442">
        <f t="shared" ref="K455:K518" si="144">(0.98485*10^-9)*B455*10^6</f>
        <v>2.2060639999999996</v>
      </c>
      <c r="L455" s="442">
        <f t="shared" ref="L455:L518" si="145">EXP(K455)-1</f>
        <v>8.0799074515437788</v>
      </c>
      <c r="M455" s="442">
        <v>7.0639999999999994E-2</v>
      </c>
      <c r="N455" s="253">
        <f t="shared" ref="N455:N518" si="146">H455-(M455/J455)*L455</f>
        <v>15.057235337622947</v>
      </c>
      <c r="O455" s="195"/>
      <c r="P455" s="221">
        <v>38.630000000000003</v>
      </c>
      <c r="Q455" s="222">
        <f t="shared" si="139"/>
        <v>2240</v>
      </c>
      <c r="R455" s="496">
        <f t="shared" ref="R455:R518" si="147">(4.9475*10^-11)*Q455*10^6</f>
        <v>0.11082399999999999</v>
      </c>
      <c r="S455" s="496">
        <f t="shared" ref="S455:S518" si="148">(EXP(R455))-1</f>
        <v>0.11719826265604882</v>
      </c>
      <c r="T455" s="223">
        <v>36.837000000000003</v>
      </c>
      <c r="U455" s="224">
        <f t="shared" ref="U455:U518" si="149">P455-(T455*S455)</f>
        <v>34.312767598539132</v>
      </c>
      <c r="X455" s="450">
        <v>18.09</v>
      </c>
      <c r="Y455" s="456">
        <f t="shared" ref="Y455:Y518" si="150">(1.55125*10^-10)*AG455*10^6</f>
        <v>0.34748000000000001</v>
      </c>
      <c r="Z455" s="456">
        <f t="shared" si="135"/>
        <v>0.4154960004115742</v>
      </c>
      <c r="AA455" s="454">
        <v>8.5</v>
      </c>
      <c r="AB455" s="447">
        <v>15.79</v>
      </c>
      <c r="AC455" s="449">
        <v>1</v>
      </c>
      <c r="AD455" s="457">
        <f t="shared" ref="AD455:AD518" si="151">(0.98485*10^-9)*AG455*10^6</f>
        <v>2.2060639999999996</v>
      </c>
      <c r="AE455" s="457">
        <f t="shared" ref="AE455:AE518" si="152">EXP(AD455)-1</f>
        <v>8.0799074515437788</v>
      </c>
      <c r="AF455" s="448">
        <f t="shared" si="136"/>
        <v>6.1647809689585151E-2</v>
      </c>
      <c r="AG455" s="502">
        <f t="shared" si="140"/>
        <v>2240</v>
      </c>
      <c r="AH455" s="470">
        <f t="shared" ref="AH455:AH518" si="153">X455-(AA455*Z455)</f>
        <v>14.558283996501618</v>
      </c>
      <c r="AI455" s="471">
        <f t="shared" ref="AI455:AI518" si="154">AB455-(AF455/AC455)*AE455</f>
        <v>15.291891403117768</v>
      </c>
    </row>
    <row r="456" spans="1:35">
      <c r="A456" s="10">
        <v>18.7</v>
      </c>
      <c r="B456" s="11">
        <f t="shared" si="137"/>
        <v>2245</v>
      </c>
      <c r="C456" s="442">
        <f t="shared" si="141"/>
        <v>0.34825562500000001</v>
      </c>
      <c r="D456" s="442">
        <f t="shared" si="142"/>
        <v>0.41659432038404587</v>
      </c>
      <c r="E456" s="12">
        <v>9.7349999999999994</v>
      </c>
      <c r="F456" s="13">
        <f t="shared" si="143"/>
        <v>14.644454291061313</v>
      </c>
      <c r="G456" s="195"/>
      <c r="H456" s="10">
        <v>15.628</v>
      </c>
      <c r="I456" s="11">
        <f t="shared" si="138"/>
        <v>2245</v>
      </c>
      <c r="J456" s="12">
        <v>1</v>
      </c>
      <c r="K456" s="442">
        <f t="shared" si="144"/>
        <v>2.2109882500000002</v>
      </c>
      <c r="L456" s="442">
        <f t="shared" si="145"/>
        <v>8.1247294526102483</v>
      </c>
      <c r="M456" s="442">
        <v>7.0639999999999994E-2</v>
      </c>
      <c r="N456" s="253">
        <f t="shared" si="146"/>
        <v>15.054069111467612</v>
      </c>
      <c r="O456" s="195"/>
      <c r="P456" s="221">
        <v>38.630000000000003</v>
      </c>
      <c r="Q456" s="222">
        <f t="shared" si="139"/>
        <v>2245</v>
      </c>
      <c r="R456" s="496">
        <f t="shared" si="147"/>
        <v>0.11107137499999999</v>
      </c>
      <c r="S456" s="496">
        <f t="shared" si="148"/>
        <v>0.11747466376222571</v>
      </c>
      <c r="T456" s="223">
        <v>36.837000000000003</v>
      </c>
      <c r="U456" s="224">
        <f t="shared" si="149"/>
        <v>34.302585810990891</v>
      </c>
      <c r="X456" s="450">
        <v>18.09</v>
      </c>
      <c r="Y456" s="448">
        <f t="shared" si="150"/>
        <v>0.34825562500000001</v>
      </c>
      <c r="Z456" s="448">
        <f t="shared" ref="Z456:Z519" si="155">(EXP(Y456))-1</f>
        <v>0.41659432038404587</v>
      </c>
      <c r="AA456" s="449">
        <v>8.5</v>
      </c>
      <c r="AB456" s="450">
        <v>15.79</v>
      </c>
      <c r="AC456" s="451">
        <v>1</v>
      </c>
      <c r="AD456" s="294">
        <f t="shared" si="151"/>
        <v>2.2109882500000002</v>
      </c>
      <c r="AE456" s="294">
        <f t="shared" si="152"/>
        <v>8.1247294526102483</v>
      </c>
      <c r="AF456" s="452">
        <f t="shared" ref="AF456:AF519" si="156">AA456/137.88</f>
        <v>6.1647809689585151E-2</v>
      </c>
      <c r="AG456" s="502">
        <f t="shared" si="140"/>
        <v>2245</v>
      </c>
      <c r="AH456" s="470">
        <f t="shared" si="153"/>
        <v>14.54894827673561</v>
      </c>
      <c r="AI456" s="471">
        <f t="shared" si="154"/>
        <v>15.289128224926115</v>
      </c>
    </row>
    <row r="457" spans="1:35">
      <c r="A457" s="10">
        <v>18.7</v>
      </c>
      <c r="B457" s="11">
        <f t="shared" ref="B457:B520" si="157">B456+5</f>
        <v>2250</v>
      </c>
      <c r="C457" s="442">
        <f t="shared" si="141"/>
        <v>0.34903125000000002</v>
      </c>
      <c r="D457" s="442">
        <f t="shared" si="142"/>
        <v>0.41769349257140309</v>
      </c>
      <c r="E457" s="12">
        <v>9.7349999999999994</v>
      </c>
      <c r="F457" s="13">
        <f t="shared" si="143"/>
        <v>14.63375384981739</v>
      </c>
      <c r="G457" s="195"/>
      <c r="H457" s="10">
        <v>15.628</v>
      </c>
      <c r="I457" s="11">
        <f t="shared" ref="I457:I520" si="158">I456+5</f>
        <v>2250</v>
      </c>
      <c r="J457" s="12">
        <v>1</v>
      </c>
      <c r="K457" s="442">
        <f t="shared" si="144"/>
        <v>2.2159125</v>
      </c>
      <c r="L457" s="442">
        <f t="shared" si="145"/>
        <v>8.1697727127358277</v>
      </c>
      <c r="M457" s="442">
        <v>7.0639999999999994E-2</v>
      </c>
      <c r="N457" s="253">
        <f t="shared" si="146"/>
        <v>15.050887255572341</v>
      </c>
      <c r="O457" s="195"/>
      <c r="P457" s="221">
        <v>38.630000000000003</v>
      </c>
      <c r="Q457" s="222">
        <f t="shared" ref="Q457:Q520" si="159">Q456+5</f>
        <v>2250</v>
      </c>
      <c r="R457" s="496">
        <f t="shared" si="147"/>
        <v>0.11131874999999998</v>
      </c>
      <c r="S457" s="496">
        <f t="shared" si="148"/>
        <v>0.11775113325158415</v>
      </c>
      <c r="T457" s="223">
        <v>36.837000000000003</v>
      </c>
      <c r="U457" s="224">
        <f t="shared" si="149"/>
        <v>34.292401504411394</v>
      </c>
      <c r="X457" s="450">
        <v>18.09</v>
      </c>
      <c r="Y457" s="452">
        <f t="shared" si="150"/>
        <v>0.34903125000000002</v>
      </c>
      <c r="Z457" s="452">
        <f t="shared" si="155"/>
        <v>0.41769349257140309</v>
      </c>
      <c r="AA457" s="451">
        <v>8.5</v>
      </c>
      <c r="AB457" s="453">
        <v>15.79</v>
      </c>
      <c r="AC457" s="454">
        <v>1</v>
      </c>
      <c r="AD457" s="455">
        <f t="shared" si="151"/>
        <v>2.2159125</v>
      </c>
      <c r="AE457" s="455">
        <f t="shared" si="152"/>
        <v>8.1697727127358277</v>
      </c>
      <c r="AF457" s="456">
        <f t="shared" si="156"/>
        <v>6.1647809689585151E-2</v>
      </c>
      <c r="AG457" s="502">
        <f t="shared" ref="AG457:AG520" si="160">AG456+5</f>
        <v>2250</v>
      </c>
      <c r="AH457" s="470">
        <f t="shared" si="153"/>
        <v>14.539605313143074</v>
      </c>
      <c r="AI457" s="471">
        <f t="shared" si="154"/>
        <v>15.286351406598095</v>
      </c>
    </row>
    <row r="458" spans="1:35">
      <c r="A458" s="10">
        <v>18.7</v>
      </c>
      <c r="B458" s="11">
        <f t="shared" si="157"/>
        <v>2255</v>
      </c>
      <c r="C458" s="442">
        <f t="shared" si="141"/>
        <v>0.34980687500000002</v>
      </c>
      <c r="D458" s="442">
        <f t="shared" si="142"/>
        <v>0.41879351763490136</v>
      </c>
      <c r="E458" s="12">
        <v>9.7349999999999994</v>
      </c>
      <c r="F458" s="13">
        <f t="shared" si="143"/>
        <v>14.623045105824236</v>
      </c>
      <c r="G458" s="195"/>
      <c r="H458" s="10">
        <v>15.628</v>
      </c>
      <c r="I458" s="11">
        <f t="shared" si="158"/>
        <v>2255</v>
      </c>
      <c r="J458" s="12">
        <v>1</v>
      </c>
      <c r="K458" s="442">
        <f t="shared" si="144"/>
        <v>2.2208367500000001</v>
      </c>
      <c r="L458" s="442">
        <f t="shared" si="145"/>
        <v>8.2150383241424301</v>
      </c>
      <c r="M458" s="442">
        <v>7.0639999999999994E-2</v>
      </c>
      <c r="N458" s="253">
        <f t="shared" si="146"/>
        <v>15.04768969278258</v>
      </c>
      <c r="O458" s="195"/>
      <c r="P458" s="221">
        <v>38.630000000000003</v>
      </c>
      <c r="Q458" s="222">
        <f t="shared" si="159"/>
        <v>2255</v>
      </c>
      <c r="R458" s="496">
        <f t="shared" si="147"/>
        <v>0.11156612499999999</v>
      </c>
      <c r="S458" s="496">
        <f t="shared" si="148"/>
        <v>0.11802767114104218</v>
      </c>
      <c r="T458" s="223">
        <v>36.837000000000003</v>
      </c>
      <c r="U458" s="224">
        <f t="shared" si="149"/>
        <v>34.282214678177432</v>
      </c>
      <c r="X458" s="450">
        <v>18.09</v>
      </c>
      <c r="Y458" s="456">
        <f t="shared" si="150"/>
        <v>0.34980687500000002</v>
      </c>
      <c r="Z458" s="456">
        <f t="shared" si="155"/>
        <v>0.41879351763490136</v>
      </c>
      <c r="AA458" s="454">
        <v>8.5</v>
      </c>
      <c r="AB458" s="447">
        <v>15.79</v>
      </c>
      <c r="AC458" s="449">
        <v>1</v>
      </c>
      <c r="AD458" s="457">
        <f t="shared" si="151"/>
        <v>2.2208367500000001</v>
      </c>
      <c r="AE458" s="457">
        <f t="shared" si="152"/>
        <v>8.2150383241424301</v>
      </c>
      <c r="AF458" s="448">
        <f t="shared" si="156"/>
        <v>6.1647809689585151E-2</v>
      </c>
      <c r="AG458" s="502">
        <f t="shared" si="160"/>
        <v>2255</v>
      </c>
      <c r="AH458" s="470">
        <f t="shared" si="153"/>
        <v>14.530255100103339</v>
      </c>
      <c r="AI458" s="471">
        <f t="shared" si="154"/>
        <v>15.283560880800618</v>
      </c>
    </row>
    <row r="459" spans="1:35">
      <c r="A459" s="10">
        <v>18.7</v>
      </c>
      <c r="B459" s="11">
        <f t="shared" si="157"/>
        <v>2260</v>
      </c>
      <c r="C459" s="442">
        <f t="shared" si="141"/>
        <v>0.35058250000000002</v>
      </c>
      <c r="D459" s="442">
        <f t="shared" si="142"/>
        <v>0.41989439623630931</v>
      </c>
      <c r="E459" s="12">
        <v>9.7349999999999994</v>
      </c>
      <c r="F459" s="13">
        <f t="shared" si="143"/>
        <v>14.612328052639528</v>
      </c>
      <c r="G459" s="195"/>
      <c r="H459" s="10">
        <v>15.628</v>
      </c>
      <c r="I459" s="11">
        <f t="shared" si="158"/>
        <v>2260</v>
      </c>
      <c r="J459" s="12">
        <v>1</v>
      </c>
      <c r="K459" s="442">
        <f t="shared" si="144"/>
        <v>2.2257609999999999</v>
      </c>
      <c r="L459" s="442">
        <f t="shared" si="145"/>
        <v>8.2605273844435878</v>
      </c>
      <c r="M459" s="442">
        <v>7.0639999999999994E-2</v>
      </c>
      <c r="N459" s="253">
        <f t="shared" si="146"/>
        <v>15.044476345562906</v>
      </c>
      <c r="O459" s="195"/>
      <c r="P459" s="221">
        <v>38.630000000000003</v>
      </c>
      <c r="Q459" s="222">
        <f t="shared" si="159"/>
        <v>2260</v>
      </c>
      <c r="R459" s="496">
        <f t="shared" si="147"/>
        <v>0.11181349999999998</v>
      </c>
      <c r="S459" s="496">
        <f t="shared" si="148"/>
        <v>0.1183042774475227</v>
      </c>
      <c r="T459" s="223">
        <v>36.837000000000003</v>
      </c>
      <c r="U459" s="224">
        <f t="shared" si="149"/>
        <v>34.27202533166561</v>
      </c>
      <c r="X459" s="450">
        <v>18.09</v>
      </c>
      <c r="Y459" s="448">
        <f t="shared" si="150"/>
        <v>0.35058250000000002</v>
      </c>
      <c r="Z459" s="448">
        <f t="shared" si="155"/>
        <v>0.41989439623630931</v>
      </c>
      <c r="AA459" s="449">
        <v>8.5</v>
      </c>
      <c r="AB459" s="450">
        <v>15.79</v>
      </c>
      <c r="AC459" s="451">
        <v>1</v>
      </c>
      <c r="AD459" s="294">
        <f t="shared" si="151"/>
        <v>2.2257609999999999</v>
      </c>
      <c r="AE459" s="294">
        <f t="shared" si="152"/>
        <v>8.2605273844435878</v>
      </c>
      <c r="AF459" s="452">
        <f t="shared" si="156"/>
        <v>6.1647809689585151E-2</v>
      </c>
      <c r="AG459" s="502">
        <f t="shared" si="160"/>
        <v>2260</v>
      </c>
      <c r="AH459" s="470">
        <f t="shared" si="153"/>
        <v>14.520897631991371</v>
      </c>
      <c r="AI459" s="471">
        <f t="shared" si="154"/>
        <v>15.280756579868214</v>
      </c>
    </row>
    <row r="460" spans="1:35">
      <c r="A460" s="10">
        <v>18.7</v>
      </c>
      <c r="B460" s="11">
        <f t="shared" si="157"/>
        <v>2265</v>
      </c>
      <c r="C460" s="442">
        <f t="shared" si="141"/>
        <v>0.35135812500000008</v>
      </c>
      <c r="D460" s="442">
        <f t="shared" si="142"/>
        <v>0.42099612903790939</v>
      </c>
      <c r="E460" s="12">
        <v>9.7349999999999994</v>
      </c>
      <c r="F460" s="13">
        <f t="shared" si="143"/>
        <v>14.601602683815951</v>
      </c>
      <c r="G460" s="195"/>
      <c r="H460" s="10">
        <v>15.628</v>
      </c>
      <c r="I460" s="11">
        <f t="shared" si="158"/>
        <v>2265</v>
      </c>
      <c r="J460" s="12">
        <v>1</v>
      </c>
      <c r="K460" s="442">
        <f t="shared" si="144"/>
        <v>2.2306852499999996</v>
      </c>
      <c r="L460" s="442">
        <f t="shared" si="145"/>
        <v>8.3062409966710948</v>
      </c>
      <c r="M460" s="442">
        <v>7.0639999999999994E-2</v>
      </c>
      <c r="N460" s="253">
        <f t="shared" si="146"/>
        <v>15.041247135995153</v>
      </c>
      <c r="O460" s="195"/>
      <c r="P460" s="221">
        <v>38.630000000000003</v>
      </c>
      <c r="Q460" s="222">
        <f t="shared" si="159"/>
        <v>2265</v>
      </c>
      <c r="R460" s="496">
        <f t="shared" si="147"/>
        <v>0.11206087499999999</v>
      </c>
      <c r="S460" s="496">
        <f t="shared" si="148"/>
        <v>0.11858095218795217</v>
      </c>
      <c r="T460" s="223">
        <v>36.837000000000003</v>
      </c>
      <c r="U460" s="224">
        <f t="shared" si="149"/>
        <v>34.261833464252405</v>
      </c>
      <c r="X460" s="450">
        <v>18.09</v>
      </c>
      <c r="Y460" s="452">
        <f t="shared" si="150"/>
        <v>0.35135812500000008</v>
      </c>
      <c r="Z460" s="452">
        <f t="shared" si="155"/>
        <v>0.42099612903790939</v>
      </c>
      <c r="AA460" s="451">
        <v>8.5</v>
      </c>
      <c r="AB460" s="453">
        <v>15.79</v>
      </c>
      <c r="AC460" s="454">
        <v>1</v>
      </c>
      <c r="AD460" s="455">
        <f t="shared" si="151"/>
        <v>2.2306852499999996</v>
      </c>
      <c r="AE460" s="455">
        <f t="shared" si="152"/>
        <v>8.3062409966710948</v>
      </c>
      <c r="AF460" s="456">
        <f t="shared" si="156"/>
        <v>6.1647809689585151E-2</v>
      </c>
      <c r="AG460" s="502">
        <f t="shared" si="160"/>
        <v>2265</v>
      </c>
      <c r="AH460" s="470">
        <f t="shared" si="153"/>
        <v>14.51153290317777</v>
      </c>
      <c r="AI460" s="471">
        <f t="shared" si="154"/>
        <v>15.277938435801389</v>
      </c>
    </row>
    <row r="461" spans="1:35">
      <c r="A461" s="10">
        <v>18.7</v>
      </c>
      <c r="B461" s="11">
        <f t="shared" si="157"/>
        <v>2270</v>
      </c>
      <c r="C461" s="442">
        <f t="shared" si="141"/>
        <v>0.35213375000000008</v>
      </c>
      <c r="D461" s="442">
        <f t="shared" si="142"/>
        <v>0.42209871670249721</v>
      </c>
      <c r="E461" s="12">
        <v>9.7349999999999994</v>
      </c>
      <c r="F461" s="13">
        <f t="shared" si="143"/>
        <v>14.590868992901189</v>
      </c>
      <c r="G461" s="195"/>
      <c r="H461" s="10">
        <v>15.628</v>
      </c>
      <c r="I461" s="11">
        <f t="shared" si="158"/>
        <v>2270</v>
      </c>
      <c r="J461" s="12">
        <v>1</v>
      </c>
      <c r="K461" s="442">
        <f t="shared" si="144"/>
        <v>2.2356094999999998</v>
      </c>
      <c r="L461" s="442">
        <f t="shared" si="145"/>
        <v>8.3521802693017495</v>
      </c>
      <c r="M461" s="442">
        <v>7.0639999999999994E-2</v>
      </c>
      <c r="N461" s="253">
        <f t="shared" si="146"/>
        <v>15.038001985776525</v>
      </c>
      <c r="O461" s="195"/>
      <c r="P461" s="221">
        <v>38.630000000000003</v>
      </c>
      <c r="Q461" s="222">
        <f t="shared" si="159"/>
        <v>2270</v>
      </c>
      <c r="R461" s="496">
        <f t="shared" si="147"/>
        <v>0.11230825</v>
      </c>
      <c r="S461" s="496">
        <f t="shared" si="148"/>
        <v>0.11885769537926194</v>
      </c>
      <c r="T461" s="223">
        <v>36.837000000000003</v>
      </c>
      <c r="U461" s="224">
        <f t="shared" si="149"/>
        <v>34.251639075314131</v>
      </c>
      <c r="X461" s="450">
        <v>18.09</v>
      </c>
      <c r="Y461" s="456">
        <f t="shared" si="150"/>
        <v>0.35213375000000008</v>
      </c>
      <c r="Z461" s="456">
        <f t="shared" si="155"/>
        <v>0.42209871670249721</v>
      </c>
      <c r="AA461" s="454">
        <v>8.5</v>
      </c>
      <c r="AB461" s="447">
        <v>15.79</v>
      </c>
      <c r="AC461" s="449">
        <v>1</v>
      </c>
      <c r="AD461" s="457">
        <f t="shared" si="151"/>
        <v>2.2356094999999998</v>
      </c>
      <c r="AE461" s="457">
        <f t="shared" si="152"/>
        <v>8.3521802693017495</v>
      </c>
      <c r="AF461" s="448">
        <f t="shared" si="156"/>
        <v>6.1647809689585151E-2</v>
      </c>
      <c r="AG461" s="502">
        <f t="shared" si="160"/>
        <v>2270</v>
      </c>
      <c r="AH461" s="470">
        <f t="shared" si="153"/>
        <v>14.502160908028774</v>
      </c>
      <c r="AI461" s="471">
        <f t="shared" si="154"/>
        <v>15.275106380264976</v>
      </c>
    </row>
    <row r="462" spans="1:35">
      <c r="A462" s="10">
        <v>18.7</v>
      </c>
      <c r="B462" s="11">
        <f t="shared" si="157"/>
        <v>2275</v>
      </c>
      <c r="C462" s="442">
        <f t="shared" si="141"/>
        <v>0.35290937500000008</v>
      </c>
      <c r="D462" s="442">
        <f t="shared" si="142"/>
        <v>0.42320215989338328</v>
      </c>
      <c r="E462" s="12">
        <v>9.7349999999999994</v>
      </c>
      <c r="F462" s="13">
        <f t="shared" si="143"/>
        <v>14.580126973437913</v>
      </c>
      <c r="G462" s="195"/>
      <c r="H462" s="10">
        <v>15.628</v>
      </c>
      <c r="I462" s="11">
        <f t="shared" si="158"/>
        <v>2275</v>
      </c>
      <c r="J462" s="12">
        <v>1</v>
      </c>
      <c r="K462" s="442">
        <f t="shared" si="144"/>
        <v>2.24053375</v>
      </c>
      <c r="L462" s="442">
        <f t="shared" si="145"/>
        <v>8.3983463162842167</v>
      </c>
      <c r="M462" s="442">
        <v>7.0639999999999994E-2</v>
      </c>
      <c r="N462" s="253">
        <f t="shared" si="146"/>
        <v>15.034740816217683</v>
      </c>
      <c r="O462" s="195"/>
      <c r="P462" s="221">
        <v>38.630000000000003</v>
      </c>
      <c r="Q462" s="222">
        <f t="shared" si="159"/>
        <v>2275</v>
      </c>
      <c r="R462" s="496">
        <f t="shared" si="147"/>
        <v>0.11255562499999999</v>
      </c>
      <c r="S462" s="496">
        <f t="shared" si="148"/>
        <v>0.11913450703838691</v>
      </c>
      <c r="T462" s="223">
        <v>36.837000000000003</v>
      </c>
      <c r="U462" s="224">
        <f t="shared" si="149"/>
        <v>34.241442164226946</v>
      </c>
      <c r="X462" s="450">
        <v>18.09</v>
      </c>
      <c r="Y462" s="448">
        <f t="shared" si="150"/>
        <v>0.35290937500000008</v>
      </c>
      <c r="Z462" s="448">
        <f t="shared" si="155"/>
        <v>0.42320215989338328</v>
      </c>
      <c r="AA462" s="449">
        <v>8.5</v>
      </c>
      <c r="AB462" s="450">
        <v>15.79</v>
      </c>
      <c r="AC462" s="451">
        <v>1</v>
      </c>
      <c r="AD462" s="294">
        <f t="shared" si="151"/>
        <v>2.24053375</v>
      </c>
      <c r="AE462" s="294">
        <f t="shared" si="152"/>
        <v>8.3983463162842167</v>
      </c>
      <c r="AF462" s="452">
        <f t="shared" si="156"/>
        <v>6.1647809689585151E-2</v>
      </c>
      <c r="AG462" s="502">
        <f t="shared" si="160"/>
        <v>2275</v>
      </c>
      <c r="AH462" s="470">
        <f t="shared" si="153"/>
        <v>14.492781640906241</v>
      </c>
      <c r="AI462" s="471">
        <f t="shared" si="154"/>
        <v>15.272260344586481</v>
      </c>
    </row>
    <row r="463" spans="1:35">
      <c r="A463" s="10">
        <v>18.7</v>
      </c>
      <c r="B463" s="11">
        <f t="shared" si="157"/>
        <v>2280</v>
      </c>
      <c r="C463" s="442">
        <f t="shared" si="141"/>
        <v>0.35368500000000008</v>
      </c>
      <c r="D463" s="442">
        <f t="shared" si="142"/>
        <v>0.42430645927439259</v>
      </c>
      <c r="E463" s="12">
        <v>9.7349999999999994</v>
      </c>
      <c r="F463" s="13">
        <f t="shared" si="143"/>
        <v>14.569376618963787</v>
      </c>
      <c r="G463" s="195"/>
      <c r="H463" s="10">
        <v>15.628</v>
      </c>
      <c r="I463" s="11">
        <f t="shared" si="158"/>
        <v>2280</v>
      </c>
      <c r="J463" s="12">
        <v>1</v>
      </c>
      <c r="K463" s="442">
        <f t="shared" si="144"/>
        <v>2.2454580000000002</v>
      </c>
      <c r="L463" s="442">
        <f t="shared" si="145"/>
        <v>8.444740257066055</v>
      </c>
      <c r="M463" s="442">
        <v>7.0639999999999994E-2</v>
      </c>
      <c r="N463" s="253">
        <f t="shared" si="146"/>
        <v>15.031463548240854</v>
      </c>
      <c r="O463" s="195"/>
      <c r="P463" s="221">
        <v>38.630000000000003</v>
      </c>
      <c r="Q463" s="222">
        <f t="shared" si="159"/>
        <v>2280</v>
      </c>
      <c r="R463" s="496">
        <f t="shared" si="147"/>
        <v>0.112803</v>
      </c>
      <c r="S463" s="496">
        <f t="shared" si="148"/>
        <v>0.1194113871822664</v>
      </c>
      <c r="T463" s="223">
        <v>36.837000000000003</v>
      </c>
      <c r="U463" s="224">
        <f t="shared" si="149"/>
        <v>34.231242730366858</v>
      </c>
      <c r="X463" s="450">
        <v>18.09</v>
      </c>
      <c r="Y463" s="452">
        <f t="shared" si="150"/>
        <v>0.35368500000000008</v>
      </c>
      <c r="Z463" s="452">
        <f t="shared" si="155"/>
        <v>0.42430645927439259</v>
      </c>
      <c r="AA463" s="451">
        <v>8.5</v>
      </c>
      <c r="AB463" s="453">
        <v>15.79</v>
      </c>
      <c r="AC463" s="454">
        <v>1</v>
      </c>
      <c r="AD463" s="455">
        <f t="shared" si="151"/>
        <v>2.2454580000000002</v>
      </c>
      <c r="AE463" s="455">
        <f t="shared" si="152"/>
        <v>8.444740257066055</v>
      </c>
      <c r="AF463" s="456">
        <f t="shared" si="156"/>
        <v>6.1647809689585151E-2</v>
      </c>
      <c r="AG463" s="502">
        <f t="shared" si="160"/>
        <v>2280</v>
      </c>
      <c r="AH463" s="470">
        <f t="shared" si="153"/>
        <v>14.483395096167662</v>
      </c>
      <c r="AI463" s="471">
        <f t="shared" si="154"/>
        <v>15.269400259754413</v>
      </c>
    </row>
    <row r="464" spans="1:35">
      <c r="A464" s="10">
        <v>18.7</v>
      </c>
      <c r="B464" s="11">
        <f t="shared" si="157"/>
        <v>2285</v>
      </c>
      <c r="C464" s="442">
        <f t="shared" si="141"/>
        <v>0.35446062500000003</v>
      </c>
      <c r="D464" s="442">
        <f t="shared" si="142"/>
        <v>0.42541161550986528</v>
      </c>
      <c r="E464" s="12">
        <v>9.7349999999999994</v>
      </c>
      <c r="F464" s="13">
        <f t="shared" si="143"/>
        <v>14.558617923011461</v>
      </c>
      <c r="G464" s="195"/>
      <c r="H464" s="10">
        <v>15.628</v>
      </c>
      <c r="I464" s="11">
        <f t="shared" si="158"/>
        <v>2285</v>
      </c>
      <c r="J464" s="12">
        <v>1</v>
      </c>
      <c r="K464" s="442">
        <f t="shared" si="144"/>
        <v>2.2503822499999999</v>
      </c>
      <c r="L464" s="442">
        <f t="shared" si="145"/>
        <v>8.4913632166208579</v>
      </c>
      <c r="M464" s="442">
        <v>7.0639999999999994E-2</v>
      </c>
      <c r="N464" s="253">
        <f t="shared" si="146"/>
        <v>15.028170102377903</v>
      </c>
      <c r="O464" s="195"/>
      <c r="P464" s="221">
        <v>38.630000000000003</v>
      </c>
      <c r="Q464" s="222">
        <f t="shared" si="159"/>
        <v>2285</v>
      </c>
      <c r="R464" s="496">
        <f t="shared" si="147"/>
        <v>0.11305037499999999</v>
      </c>
      <c r="S464" s="496">
        <f t="shared" si="148"/>
        <v>0.11968833582784377</v>
      </c>
      <c r="T464" s="223">
        <v>36.837000000000003</v>
      </c>
      <c r="U464" s="224">
        <f t="shared" si="149"/>
        <v>34.221040773109721</v>
      </c>
      <c r="X464" s="450">
        <v>18.09</v>
      </c>
      <c r="Y464" s="456">
        <f t="shared" si="150"/>
        <v>0.35446062500000003</v>
      </c>
      <c r="Z464" s="456">
        <f t="shared" si="155"/>
        <v>0.42541161550986528</v>
      </c>
      <c r="AA464" s="454">
        <v>8.5</v>
      </c>
      <c r="AB464" s="447">
        <v>15.79</v>
      </c>
      <c r="AC464" s="449">
        <v>1</v>
      </c>
      <c r="AD464" s="457">
        <f t="shared" si="151"/>
        <v>2.2503822499999999</v>
      </c>
      <c r="AE464" s="457">
        <f t="shared" si="152"/>
        <v>8.4913632166208579</v>
      </c>
      <c r="AF464" s="448">
        <f t="shared" si="156"/>
        <v>6.1647809689585151E-2</v>
      </c>
      <c r="AG464" s="502">
        <f t="shared" si="160"/>
        <v>2285</v>
      </c>
      <c r="AH464" s="470">
        <f t="shared" si="153"/>
        <v>14.474001268166145</v>
      </c>
      <c r="AI464" s="471">
        <f t="shared" si="154"/>
        <v>15.266526056416613</v>
      </c>
    </row>
    <row r="465" spans="1:35">
      <c r="A465" s="10">
        <v>18.7</v>
      </c>
      <c r="B465" s="11">
        <f t="shared" si="157"/>
        <v>2290</v>
      </c>
      <c r="C465" s="442">
        <f t="shared" si="141"/>
        <v>0.35523625000000003</v>
      </c>
      <c r="D465" s="442">
        <f t="shared" si="142"/>
        <v>0.42651762926465664</v>
      </c>
      <c r="E465" s="12">
        <v>9.7349999999999994</v>
      </c>
      <c r="F465" s="13">
        <f t="shared" si="143"/>
        <v>14.547850879108566</v>
      </c>
      <c r="G465" s="195"/>
      <c r="H465" s="10">
        <v>15.628</v>
      </c>
      <c r="I465" s="11">
        <f t="shared" si="158"/>
        <v>2290</v>
      </c>
      <c r="J465" s="12">
        <v>1</v>
      </c>
      <c r="K465" s="442">
        <f t="shared" si="144"/>
        <v>2.2553065000000001</v>
      </c>
      <c r="L465" s="442">
        <f t="shared" si="145"/>
        <v>8.5382163254755366</v>
      </c>
      <c r="M465" s="442">
        <v>7.0639999999999994E-2</v>
      </c>
      <c r="N465" s="253">
        <f t="shared" si="146"/>
        <v>15.024860398768409</v>
      </c>
      <c r="O465" s="195"/>
      <c r="P465" s="221">
        <v>38.630000000000003</v>
      </c>
      <c r="Q465" s="222">
        <f t="shared" si="159"/>
        <v>2290</v>
      </c>
      <c r="R465" s="496">
        <f t="shared" si="147"/>
        <v>0.11329774999999999</v>
      </c>
      <c r="S465" s="496">
        <f t="shared" si="148"/>
        <v>0.11996535299206701</v>
      </c>
      <c r="T465" s="223">
        <v>36.837000000000003</v>
      </c>
      <c r="U465" s="224">
        <f t="shared" si="149"/>
        <v>34.210836291831228</v>
      </c>
      <c r="X465" s="450">
        <v>18.09</v>
      </c>
      <c r="Y465" s="448">
        <f t="shared" si="150"/>
        <v>0.35523625000000003</v>
      </c>
      <c r="Z465" s="448">
        <f t="shared" si="155"/>
        <v>0.42651762926465664</v>
      </c>
      <c r="AA465" s="449">
        <v>8.5</v>
      </c>
      <c r="AB465" s="450">
        <v>15.79</v>
      </c>
      <c r="AC465" s="451">
        <v>1</v>
      </c>
      <c r="AD465" s="294">
        <f t="shared" si="151"/>
        <v>2.2553065000000001</v>
      </c>
      <c r="AE465" s="294">
        <f t="shared" si="152"/>
        <v>8.5382163254755366</v>
      </c>
      <c r="AF465" s="452">
        <f t="shared" si="156"/>
        <v>6.1647809689585151E-2</v>
      </c>
      <c r="AG465" s="502">
        <f t="shared" si="160"/>
        <v>2290</v>
      </c>
      <c r="AH465" s="470">
        <f t="shared" si="153"/>
        <v>14.464600151250419</v>
      </c>
      <c r="AI465" s="471">
        <f t="shared" si="154"/>
        <v>15.263637664878575</v>
      </c>
    </row>
    <row r="466" spans="1:35">
      <c r="A466" s="10">
        <v>18.7</v>
      </c>
      <c r="B466" s="11">
        <f t="shared" si="157"/>
        <v>2295</v>
      </c>
      <c r="C466" s="442">
        <f t="shared" si="141"/>
        <v>0.35601187500000003</v>
      </c>
      <c r="D466" s="442">
        <f t="shared" si="142"/>
        <v>0.42762450120413842</v>
      </c>
      <c r="E466" s="12">
        <v>9.7349999999999994</v>
      </c>
      <c r="F466" s="13">
        <f t="shared" si="143"/>
        <v>14.537075480777712</v>
      </c>
      <c r="G466" s="195"/>
      <c r="H466" s="10">
        <v>15.628</v>
      </c>
      <c r="I466" s="11">
        <f t="shared" si="158"/>
        <v>2295</v>
      </c>
      <c r="J466" s="12">
        <v>1</v>
      </c>
      <c r="K466" s="442">
        <f t="shared" si="144"/>
        <v>2.2602307499999998</v>
      </c>
      <c r="L466" s="442">
        <f t="shared" si="145"/>
        <v>8.5853007197377185</v>
      </c>
      <c r="M466" s="442">
        <v>7.0639999999999994E-2</v>
      </c>
      <c r="N466" s="253">
        <f t="shared" si="146"/>
        <v>15.021534357157728</v>
      </c>
      <c r="O466" s="195"/>
      <c r="P466" s="221">
        <v>38.630000000000003</v>
      </c>
      <c r="Q466" s="222">
        <f t="shared" si="159"/>
        <v>2295</v>
      </c>
      <c r="R466" s="496">
        <f t="shared" si="147"/>
        <v>0.113545125</v>
      </c>
      <c r="S466" s="496">
        <f t="shared" si="148"/>
        <v>0.12024243869188811</v>
      </c>
      <c r="T466" s="223">
        <v>36.837000000000003</v>
      </c>
      <c r="U466" s="224">
        <f t="shared" si="149"/>
        <v>34.200629285906921</v>
      </c>
      <c r="X466" s="450">
        <v>18.09</v>
      </c>
      <c r="Y466" s="452">
        <f t="shared" si="150"/>
        <v>0.35601187500000003</v>
      </c>
      <c r="Z466" s="452">
        <f t="shared" si="155"/>
        <v>0.42762450120413842</v>
      </c>
      <c r="AA466" s="451">
        <v>8.5</v>
      </c>
      <c r="AB466" s="453">
        <v>15.79</v>
      </c>
      <c r="AC466" s="454">
        <v>1</v>
      </c>
      <c r="AD466" s="455">
        <f t="shared" si="151"/>
        <v>2.2602307499999998</v>
      </c>
      <c r="AE466" s="455">
        <f t="shared" si="152"/>
        <v>8.5853007197377185</v>
      </c>
      <c r="AF466" s="456">
        <f t="shared" si="156"/>
        <v>6.1647809689585151E-2</v>
      </c>
      <c r="AG466" s="502">
        <f t="shared" si="160"/>
        <v>2295</v>
      </c>
      <c r="AH466" s="470">
        <f t="shared" si="153"/>
        <v>14.455191739764823</v>
      </c>
      <c r="AI466" s="471">
        <f t="shared" si="154"/>
        <v>15.26073501510175</v>
      </c>
    </row>
    <row r="467" spans="1:35">
      <c r="A467" s="10">
        <v>18.7</v>
      </c>
      <c r="B467" s="11">
        <f t="shared" si="157"/>
        <v>2300</v>
      </c>
      <c r="C467" s="442">
        <f t="shared" si="141"/>
        <v>0.35678750000000004</v>
      </c>
      <c r="D467" s="442">
        <f t="shared" si="142"/>
        <v>0.42873223199419819</v>
      </c>
      <c r="E467" s="12">
        <v>9.7349999999999994</v>
      </c>
      <c r="F467" s="13">
        <f t="shared" si="143"/>
        <v>14.526291721536481</v>
      </c>
      <c r="G467" s="195"/>
      <c r="H467" s="10">
        <v>15.628</v>
      </c>
      <c r="I467" s="11">
        <f t="shared" si="158"/>
        <v>2300</v>
      </c>
      <c r="J467" s="12">
        <v>1</v>
      </c>
      <c r="K467" s="442">
        <f t="shared" si="144"/>
        <v>2.2651549999999996</v>
      </c>
      <c r="L467" s="442">
        <f t="shared" si="145"/>
        <v>8.6326175411233148</v>
      </c>
      <c r="M467" s="442">
        <v>7.0639999999999994E-2</v>
      </c>
      <c r="N467" s="253">
        <f t="shared" si="146"/>
        <v>15.018191896895049</v>
      </c>
      <c r="O467" s="195"/>
      <c r="P467" s="221">
        <v>38.630000000000003</v>
      </c>
      <c r="Q467" s="222">
        <f t="shared" si="159"/>
        <v>2300</v>
      </c>
      <c r="R467" s="496">
        <f t="shared" si="147"/>
        <v>0.11379249999999999</v>
      </c>
      <c r="S467" s="496">
        <f t="shared" si="148"/>
        <v>0.12051959294426262</v>
      </c>
      <c r="T467" s="223">
        <v>36.837000000000003</v>
      </c>
      <c r="U467" s="224">
        <f t="shared" si="149"/>
        <v>34.190419754712202</v>
      </c>
      <c r="X467" s="450">
        <v>18.09</v>
      </c>
      <c r="Y467" s="456">
        <f t="shared" si="150"/>
        <v>0.35678750000000004</v>
      </c>
      <c r="Z467" s="456">
        <f t="shared" si="155"/>
        <v>0.42873223199419819</v>
      </c>
      <c r="AA467" s="454">
        <v>8.5</v>
      </c>
      <c r="AB467" s="447">
        <v>15.79</v>
      </c>
      <c r="AC467" s="449">
        <v>1</v>
      </c>
      <c r="AD467" s="457">
        <f t="shared" si="151"/>
        <v>2.2651549999999996</v>
      </c>
      <c r="AE467" s="457">
        <f t="shared" si="152"/>
        <v>8.6326175411233148</v>
      </c>
      <c r="AF467" s="448">
        <f t="shared" si="156"/>
        <v>6.1647809689585151E-2</v>
      </c>
      <c r="AG467" s="502">
        <f t="shared" si="160"/>
        <v>2300</v>
      </c>
      <c r="AH467" s="470">
        <f t="shared" si="153"/>
        <v>14.445776028049316</v>
      </c>
      <c r="AI467" s="471">
        <f t="shared" si="154"/>
        <v>15.257818036701854</v>
      </c>
    </row>
    <row r="468" spans="1:35">
      <c r="A468" s="10">
        <v>18.7</v>
      </c>
      <c r="B468" s="11">
        <f t="shared" si="157"/>
        <v>2305</v>
      </c>
      <c r="C468" s="442">
        <f t="shared" si="141"/>
        <v>0.35756312500000004</v>
      </c>
      <c r="D468" s="442">
        <f t="shared" si="142"/>
        <v>0.42984082230124043</v>
      </c>
      <c r="E468" s="12">
        <v>9.7349999999999994</v>
      </c>
      <c r="F468" s="13">
        <f t="shared" si="143"/>
        <v>14.515499594897424</v>
      </c>
      <c r="G468" s="195"/>
      <c r="H468" s="10">
        <v>15.628</v>
      </c>
      <c r="I468" s="11">
        <f t="shared" si="158"/>
        <v>2305</v>
      </c>
      <c r="J468" s="12">
        <v>1</v>
      </c>
      <c r="K468" s="442">
        <f t="shared" si="144"/>
        <v>2.2700792499999998</v>
      </c>
      <c r="L468" s="442">
        <f t="shared" si="145"/>
        <v>8.6801679369841978</v>
      </c>
      <c r="M468" s="442">
        <v>7.0639999999999994E-2</v>
      </c>
      <c r="N468" s="253">
        <f t="shared" si="146"/>
        <v>15.014832936931436</v>
      </c>
      <c r="O468" s="195"/>
      <c r="P468" s="221">
        <v>38.630000000000003</v>
      </c>
      <c r="Q468" s="222">
        <f t="shared" si="159"/>
        <v>2305</v>
      </c>
      <c r="R468" s="496">
        <f t="shared" si="147"/>
        <v>0.11403987499999999</v>
      </c>
      <c r="S468" s="496">
        <f t="shared" si="148"/>
        <v>0.1207968157661512</v>
      </c>
      <c r="T468" s="223">
        <v>36.837000000000003</v>
      </c>
      <c r="U468" s="224">
        <f t="shared" si="149"/>
        <v>34.180207697622293</v>
      </c>
      <c r="X468" s="450">
        <v>18.09</v>
      </c>
      <c r="Y468" s="448">
        <f t="shared" si="150"/>
        <v>0.35756312500000004</v>
      </c>
      <c r="Z468" s="448">
        <f t="shared" si="155"/>
        <v>0.42984082230124043</v>
      </c>
      <c r="AA468" s="449">
        <v>8.5</v>
      </c>
      <c r="AB468" s="450">
        <v>15.79</v>
      </c>
      <c r="AC468" s="451">
        <v>1</v>
      </c>
      <c r="AD468" s="294">
        <f t="shared" si="151"/>
        <v>2.2700792499999998</v>
      </c>
      <c r="AE468" s="294">
        <f t="shared" si="152"/>
        <v>8.6801679369841978</v>
      </c>
      <c r="AF468" s="452">
        <f t="shared" si="156"/>
        <v>6.1647809689585151E-2</v>
      </c>
      <c r="AG468" s="502">
        <f t="shared" si="160"/>
        <v>2305</v>
      </c>
      <c r="AH468" s="470">
        <f t="shared" si="153"/>
        <v>14.436353010439456</v>
      </c>
      <c r="AI468" s="471">
        <f t="shared" si="154"/>
        <v>15.254886658947159</v>
      </c>
    </row>
    <row r="469" spans="1:35">
      <c r="A469" s="10">
        <v>18.7</v>
      </c>
      <c r="B469" s="11">
        <f t="shared" si="157"/>
        <v>2310</v>
      </c>
      <c r="C469" s="442">
        <f t="shared" si="141"/>
        <v>0.35833875000000004</v>
      </c>
      <c r="D469" s="442">
        <f t="shared" si="142"/>
        <v>0.43095027279218634</v>
      </c>
      <c r="E469" s="12">
        <v>9.7349999999999994</v>
      </c>
      <c r="F469" s="13">
        <f t="shared" si="143"/>
        <v>14.504699094368066</v>
      </c>
      <c r="G469" s="195"/>
      <c r="H469" s="10">
        <v>15.628</v>
      </c>
      <c r="I469" s="11">
        <f t="shared" si="158"/>
        <v>2310</v>
      </c>
      <c r="J469" s="12">
        <v>1</v>
      </c>
      <c r="K469" s="442">
        <f t="shared" si="144"/>
        <v>2.2750035</v>
      </c>
      <c r="L469" s="442">
        <f t="shared" si="145"/>
        <v>8.7279530603360111</v>
      </c>
      <c r="M469" s="442">
        <v>7.0639999999999994E-2</v>
      </c>
      <c r="N469" s="253">
        <f t="shared" si="146"/>
        <v>15.011457395817864</v>
      </c>
      <c r="O469" s="195"/>
      <c r="P469" s="221">
        <v>38.630000000000003</v>
      </c>
      <c r="Q469" s="222">
        <f t="shared" si="159"/>
        <v>2310</v>
      </c>
      <c r="R469" s="496">
        <f t="shared" si="147"/>
        <v>0.11428724999999999</v>
      </c>
      <c r="S469" s="496">
        <f t="shared" si="148"/>
        <v>0.1210741071745185</v>
      </c>
      <c r="T469" s="223">
        <v>36.837000000000003</v>
      </c>
      <c r="U469" s="224">
        <f t="shared" si="149"/>
        <v>34.169993114012264</v>
      </c>
      <c r="X469" s="450">
        <v>18.09</v>
      </c>
      <c r="Y469" s="452">
        <f t="shared" si="150"/>
        <v>0.35833875000000004</v>
      </c>
      <c r="Z469" s="452">
        <f t="shared" si="155"/>
        <v>0.43095027279218634</v>
      </c>
      <c r="AA469" s="451">
        <v>8.5</v>
      </c>
      <c r="AB469" s="453">
        <v>15.79</v>
      </c>
      <c r="AC469" s="454">
        <v>1</v>
      </c>
      <c r="AD469" s="455">
        <f t="shared" si="151"/>
        <v>2.2750035</v>
      </c>
      <c r="AE469" s="455">
        <f t="shared" si="152"/>
        <v>8.7279530603360111</v>
      </c>
      <c r="AF469" s="456">
        <f t="shared" si="156"/>
        <v>6.1647809689585151E-2</v>
      </c>
      <c r="AG469" s="502">
        <f t="shared" si="160"/>
        <v>2310</v>
      </c>
      <c r="AH469" s="470">
        <f t="shared" si="153"/>
        <v>14.426922681266415</v>
      </c>
      <c r="AI469" s="471">
        <f t="shared" si="154"/>
        <v>15.251940810756773</v>
      </c>
    </row>
    <row r="470" spans="1:35">
      <c r="A470" s="10">
        <v>18.7</v>
      </c>
      <c r="B470" s="11">
        <f t="shared" si="157"/>
        <v>2315</v>
      </c>
      <c r="C470" s="442">
        <f t="shared" si="141"/>
        <v>0.35911437500000004</v>
      </c>
      <c r="D470" s="442">
        <f t="shared" si="142"/>
        <v>0.43206058413447535</v>
      </c>
      <c r="E470" s="12">
        <v>9.7349999999999994</v>
      </c>
      <c r="F470" s="13">
        <f t="shared" si="143"/>
        <v>14.493890213450882</v>
      </c>
      <c r="G470" s="195"/>
      <c r="H470" s="10">
        <v>15.628</v>
      </c>
      <c r="I470" s="11">
        <f t="shared" si="158"/>
        <v>2315</v>
      </c>
      <c r="J470" s="12">
        <v>1</v>
      </c>
      <c r="K470" s="442">
        <f t="shared" si="144"/>
        <v>2.2799277500000001</v>
      </c>
      <c r="L470" s="442">
        <f t="shared" si="145"/>
        <v>8.7759740698861446</v>
      </c>
      <c r="M470" s="442">
        <v>7.0639999999999994E-2</v>
      </c>
      <c r="N470" s="253">
        <f t="shared" si="146"/>
        <v>15.008065191703244</v>
      </c>
      <c r="O470" s="195"/>
      <c r="P470" s="221">
        <v>38.630000000000003</v>
      </c>
      <c r="Q470" s="222">
        <f t="shared" si="159"/>
        <v>2315</v>
      </c>
      <c r="R470" s="496">
        <f t="shared" si="147"/>
        <v>0.11453462499999999</v>
      </c>
      <c r="S470" s="496">
        <f t="shared" si="148"/>
        <v>0.12135146718633294</v>
      </c>
      <c r="T470" s="223">
        <v>36.837000000000003</v>
      </c>
      <c r="U470" s="224">
        <f t="shared" si="149"/>
        <v>34.159776003257058</v>
      </c>
      <c r="X470" s="450">
        <v>18.09</v>
      </c>
      <c r="Y470" s="456">
        <f t="shared" si="150"/>
        <v>0.35911437500000004</v>
      </c>
      <c r="Z470" s="456">
        <f t="shared" si="155"/>
        <v>0.43206058413447535</v>
      </c>
      <c r="AA470" s="454">
        <v>8.5</v>
      </c>
      <c r="AB470" s="447">
        <v>15.79</v>
      </c>
      <c r="AC470" s="449">
        <v>1</v>
      </c>
      <c r="AD470" s="457">
        <f t="shared" si="151"/>
        <v>2.2799277500000001</v>
      </c>
      <c r="AE470" s="457">
        <f t="shared" si="152"/>
        <v>8.7759740698861446</v>
      </c>
      <c r="AF470" s="448">
        <f t="shared" si="156"/>
        <v>6.1647809689585151E-2</v>
      </c>
      <c r="AG470" s="502">
        <f t="shared" si="160"/>
        <v>2315</v>
      </c>
      <c r="AH470" s="470">
        <f t="shared" si="153"/>
        <v>14.417485034856959</v>
      </c>
      <c r="AI470" s="471">
        <f t="shared" si="154"/>
        <v>15.248980420698924</v>
      </c>
    </row>
    <row r="471" spans="1:35">
      <c r="A471" s="10">
        <v>18.7</v>
      </c>
      <c r="B471" s="11">
        <f t="shared" si="157"/>
        <v>2320</v>
      </c>
      <c r="C471" s="442">
        <f t="shared" si="141"/>
        <v>0.35989000000000004</v>
      </c>
      <c r="D471" s="442">
        <f t="shared" si="142"/>
        <v>0.43317175699606358</v>
      </c>
      <c r="E471" s="12">
        <v>9.7349999999999994</v>
      </c>
      <c r="F471" s="13">
        <f t="shared" si="143"/>
        <v>14.483072945643322</v>
      </c>
      <c r="G471" s="195"/>
      <c r="H471" s="10">
        <v>15.628</v>
      </c>
      <c r="I471" s="11">
        <f t="shared" si="158"/>
        <v>2320</v>
      </c>
      <c r="J471" s="12">
        <v>1</v>
      </c>
      <c r="K471" s="442">
        <f t="shared" si="144"/>
        <v>2.2848519999999999</v>
      </c>
      <c r="L471" s="442">
        <f t="shared" si="145"/>
        <v>8.8242321300618176</v>
      </c>
      <c r="M471" s="442">
        <v>7.0639999999999994E-2</v>
      </c>
      <c r="N471" s="253">
        <f t="shared" si="146"/>
        <v>15.004656242332434</v>
      </c>
      <c r="O471" s="195"/>
      <c r="P471" s="221">
        <v>38.630000000000003</v>
      </c>
      <c r="Q471" s="222">
        <f t="shared" si="159"/>
        <v>2320</v>
      </c>
      <c r="R471" s="496">
        <f t="shared" si="147"/>
        <v>0.114782</v>
      </c>
      <c r="S471" s="496">
        <f t="shared" si="148"/>
        <v>0.12162889581856717</v>
      </c>
      <c r="T471" s="223">
        <v>36.837000000000003</v>
      </c>
      <c r="U471" s="224">
        <f t="shared" si="149"/>
        <v>34.149556364731446</v>
      </c>
      <c r="X471" s="450">
        <v>18.09</v>
      </c>
      <c r="Y471" s="448">
        <f t="shared" si="150"/>
        <v>0.35989000000000004</v>
      </c>
      <c r="Z471" s="448">
        <f t="shared" si="155"/>
        <v>0.43317175699606358</v>
      </c>
      <c r="AA471" s="449">
        <v>8.5</v>
      </c>
      <c r="AB471" s="450">
        <v>15.79</v>
      </c>
      <c r="AC471" s="451">
        <v>1</v>
      </c>
      <c r="AD471" s="294">
        <f t="shared" si="151"/>
        <v>2.2848519999999999</v>
      </c>
      <c r="AE471" s="294">
        <f t="shared" si="152"/>
        <v>8.8242321300618176</v>
      </c>
      <c r="AF471" s="452">
        <f t="shared" si="156"/>
        <v>6.1647809689585151E-2</v>
      </c>
      <c r="AG471" s="502">
        <f t="shared" si="160"/>
        <v>2320</v>
      </c>
      <c r="AH471" s="470">
        <f t="shared" si="153"/>
        <v>14.408040065533459</v>
      </c>
      <c r="AI471" s="471">
        <f t="shared" si="154"/>
        <v>15.246005416989226</v>
      </c>
    </row>
    <row r="472" spans="1:35">
      <c r="A472" s="10">
        <v>18.7</v>
      </c>
      <c r="B472" s="11">
        <f t="shared" si="157"/>
        <v>2325</v>
      </c>
      <c r="C472" s="442">
        <f t="shared" si="141"/>
        <v>0.36066562500000005</v>
      </c>
      <c r="D472" s="442">
        <f t="shared" si="142"/>
        <v>0.43428379204542678</v>
      </c>
      <c r="E472" s="12">
        <v>9.7349999999999994</v>
      </c>
      <c r="F472" s="13">
        <f t="shared" si="143"/>
        <v>14.472247284437771</v>
      </c>
      <c r="G472" s="195"/>
      <c r="H472" s="10">
        <v>15.628</v>
      </c>
      <c r="I472" s="11">
        <f t="shared" si="158"/>
        <v>2325</v>
      </c>
      <c r="J472" s="12">
        <v>1</v>
      </c>
      <c r="K472" s="442">
        <f t="shared" si="144"/>
        <v>2.2897762500000001</v>
      </c>
      <c r="L472" s="442">
        <f t="shared" si="145"/>
        <v>8.8727284110383344</v>
      </c>
      <c r="M472" s="442">
        <v>7.0639999999999994E-2</v>
      </c>
      <c r="N472" s="253">
        <f t="shared" si="146"/>
        <v>15.001230465044252</v>
      </c>
      <c r="O472" s="195"/>
      <c r="P472" s="221">
        <v>38.630000000000003</v>
      </c>
      <c r="Q472" s="222">
        <f t="shared" si="159"/>
        <v>2325</v>
      </c>
      <c r="R472" s="496">
        <f t="shared" si="147"/>
        <v>0.11502937499999999</v>
      </c>
      <c r="S472" s="496">
        <f t="shared" si="148"/>
        <v>0.12190639308819873</v>
      </c>
      <c r="T472" s="223">
        <v>36.837000000000003</v>
      </c>
      <c r="U472" s="224">
        <f t="shared" si="149"/>
        <v>34.13933419781003</v>
      </c>
      <c r="X472" s="450">
        <v>18.09</v>
      </c>
      <c r="Y472" s="452">
        <f t="shared" si="150"/>
        <v>0.36066562500000005</v>
      </c>
      <c r="Z472" s="452">
        <f t="shared" si="155"/>
        <v>0.43428379204542678</v>
      </c>
      <c r="AA472" s="451">
        <v>8.5</v>
      </c>
      <c r="AB472" s="453">
        <v>15.79</v>
      </c>
      <c r="AC472" s="454">
        <v>1</v>
      </c>
      <c r="AD472" s="455">
        <f t="shared" si="151"/>
        <v>2.2897762500000001</v>
      </c>
      <c r="AE472" s="455">
        <f t="shared" si="152"/>
        <v>8.8727284110383344</v>
      </c>
      <c r="AF472" s="456">
        <f t="shared" si="156"/>
        <v>6.1647809689585151E-2</v>
      </c>
      <c r="AG472" s="502">
        <f t="shared" si="160"/>
        <v>2325</v>
      </c>
      <c r="AH472" s="470">
        <f t="shared" si="153"/>
        <v>14.398587767613872</v>
      </c>
      <c r="AI472" s="471">
        <f t="shared" si="154"/>
        <v>15.243015727488933</v>
      </c>
    </row>
    <row r="473" spans="1:35">
      <c r="A473" s="10">
        <v>18.7</v>
      </c>
      <c r="B473" s="11">
        <f t="shared" si="157"/>
        <v>2330</v>
      </c>
      <c r="C473" s="442">
        <f t="shared" si="141"/>
        <v>0.36144125000000005</v>
      </c>
      <c r="D473" s="442">
        <f t="shared" si="142"/>
        <v>0.43539668995155867</v>
      </c>
      <c r="E473" s="12">
        <v>9.7349999999999994</v>
      </c>
      <c r="F473" s="13">
        <f t="shared" si="143"/>
        <v>14.461413223321575</v>
      </c>
      <c r="G473" s="195"/>
      <c r="H473" s="10">
        <v>15.628</v>
      </c>
      <c r="I473" s="11">
        <f t="shared" si="158"/>
        <v>2330</v>
      </c>
      <c r="J473" s="12">
        <v>1</v>
      </c>
      <c r="K473" s="442">
        <f t="shared" si="144"/>
        <v>2.2947004999999998</v>
      </c>
      <c r="L473" s="442">
        <f t="shared" si="145"/>
        <v>8.9214640887674292</v>
      </c>
      <c r="M473" s="442">
        <v>7.0639999999999994E-2</v>
      </c>
      <c r="N473" s="253">
        <f t="shared" si="146"/>
        <v>14.997787776769469</v>
      </c>
      <c r="O473" s="195"/>
      <c r="P473" s="221">
        <v>38.630000000000003</v>
      </c>
      <c r="Q473" s="222">
        <f t="shared" si="159"/>
        <v>2330</v>
      </c>
      <c r="R473" s="496">
        <f t="shared" si="147"/>
        <v>0.11527674999999998</v>
      </c>
      <c r="S473" s="496">
        <f t="shared" si="148"/>
        <v>0.12218395901220869</v>
      </c>
      <c r="T473" s="223">
        <v>36.837000000000003</v>
      </c>
      <c r="U473" s="224">
        <f t="shared" si="149"/>
        <v>34.129109501867269</v>
      </c>
      <c r="X473" s="450">
        <v>18.09</v>
      </c>
      <c r="Y473" s="456">
        <f t="shared" si="150"/>
        <v>0.36144125000000005</v>
      </c>
      <c r="Z473" s="456">
        <f t="shared" si="155"/>
        <v>0.43539668995155867</v>
      </c>
      <c r="AA473" s="454">
        <v>8.5</v>
      </c>
      <c r="AB473" s="447">
        <v>15.79</v>
      </c>
      <c r="AC473" s="449">
        <v>1</v>
      </c>
      <c r="AD473" s="457">
        <f t="shared" si="151"/>
        <v>2.2947004999999998</v>
      </c>
      <c r="AE473" s="457">
        <f t="shared" si="152"/>
        <v>8.9214640887674292</v>
      </c>
      <c r="AF473" s="448">
        <f t="shared" si="156"/>
        <v>6.1647809689585151E-2</v>
      </c>
      <c r="AG473" s="502">
        <f t="shared" si="160"/>
        <v>2330</v>
      </c>
      <c r="AH473" s="470">
        <f t="shared" si="153"/>
        <v>14.389128135411751</v>
      </c>
      <c r="AI473" s="471">
        <f t="shared" si="154"/>
        <v>15.240011279703197</v>
      </c>
    </row>
    <row r="474" spans="1:35">
      <c r="A474" s="10">
        <v>18.7</v>
      </c>
      <c r="B474" s="11">
        <f t="shared" si="157"/>
        <v>2335</v>
      </c>
      <c r="C474" s="442">
        <f t="shared" si="141"/>
        <v>0.36221687500000005</v>
      </c>
      <c r="D474" s="442">
        <f t="shared" si="142"/>
        <v>0.43651045138397171</v>
      </c>
      <c r="E474" s="12">
        <v>9.7349999999999994</v>
      </c>
      <c r="F474" s="13">
        <f t="shared" si="143"/>
        <v>14.450570755777035</v>
      </c>
      <c r="G474" s="195"/>
      <c r="H474" s="10">
        <v>15.628</v>
      </c>
      <c r="I474" s="11">
        <f t="shared" si="158"/>
        <v>2335</v>
      </c>
      <c r="J474" s="12">
        <v>1</v>
      </c>
      <c r="K474" s="442">
        <f t="shared" si="144"/>
        <v>2.2996247499999996</v>
      </c>
      <c r="L474" s="442">
        <f t="shared" si="145"/>
        <v>8.9704403450058106</v>
      </c>
      <c r="M474" s="442">
        <v>7.0639999999999994E-2</v>
      </c>
      <c r="N474" s="253">
        <f t="shared" si="146"/>
        <v>14.99432809402879</v>
      </c>
      <c r="O474" s="195"/>
      <c r="P474" s="221">
        <v>38.630000000000003</v>
      </c>
      <c r="Q474" s="222">
        <f t="shared" si="159"/>
        <v>2335</v>
      </c>
      <c r="R474" s="496">
        <f t="shared" si="147"/>
        <v>0.11552412499999999</v>
      </c>
      <c r="S474" s="496">
        <f t="shared" si="148"/>
        <v>0.12246159360758258</v>
      </c>
      <c r="T474" s="223">
        <v>36.837000000000003</v>
      </c>
      <c r="U474" s="224">
        <f t="shared" si="149"/>
        <v>34.118882276277482</v>
      </c>
      <c r="X474" s="450">
        <v>18.09</v>
      </c>
      <c r="Y474" s="448">
        <f t="shared" si="150"/>
        <v>0.36221687500000005</v>
      </c>
      <c r="Z474" s="448">
        <f t="shared" si="155"/>
        <v>0.43651045138397171</v>
      </c>
      <c r="AA474" s="449">
        <v>8.5</v>
      </c>
      <c r="AB474" s="450">
        <v>15.79</v>
      </c>
      <c r="AC474" s="451">
        <v>1</v>
      </c>
      <c r="AD474" s="294">
        <f t="shared" si="151"/>
        <v>2.2996247499999996</v>
      </c>
      <c r="AE474" s="294">
        <f t="shared" si="152"/>
        <v>8.9704403450058106</v>
      </c>
      <c r="AF474" s="452">
        <f t="shared" si="156"/>
        <v>6.1647809689585151E-2</v>
      </c>
      <c r="AG474" s="502">
        <f t="shared" si="160"/>
        <v>2335</v>
      </c>
      <c r="AH474" s="470">
        <f t="shared" si="153"/>
        <v>14.379661163236239</v>
      </c>
      <c r="AI474" s="471">
        <f t="shared" si="154"/>
        <v>15.236992000779304</v>
      </c>
    </row>
    <row r="475" spans="1:35">
      <c r="A475" s="10">
        <v>18.7</v>
      </c>
      <c r="B475" s="11">
        <f t="shared" si="157"/>
        <v>2340</v>
      </c>
      <c r="C475" s="442">
        <f t="shared" si="141"/>
        <v>0.36299250000000005</v>
      </c>
      <c r="D475" s="442">
        <f t="shared" si="142"/>
        <v>0.43762507701269882</v>
      </c>
      <c r="E475" s="12">
        <v>9.7349999999999994</v>
      </c>
      <c r="F475" s="13">
        <f t="shared" si="143"/>
        <v>14.439719875281376</v>
      </c>
      <c r="G475" s="195"/>
      <c r="H475" s="10">
        <v>15.628</v>
      </c>
      <c r="I475" s="11">
        <f t="shared" si="158"/>
        <v>2340</v>
      </c>
      <c r="J475" s="12">
        <v>1</v>
      </c>
      <c r="K475" s="442">
        <f t="shared" si="144"/>
        <v>2.3045490000000002</v>
      </c>
      <c r="L475" s="442">
        <f t="shared" si="145"/>
        <v>9.0196583673438084</v>
      </c>
      <c r="M475" s="442">
        <v>7.0639999999999994E-2</v>
      </c>
      <c r="N475" s="253">
        <f t="shared" si="146"/>
        <v>14.990851332930834</v>
      </c>
      <c r="O475" s="195"/>
      <c r="P475" s="221">
        <v>38.630000000000003</v>
      </c>
      <c r="Q475" s="222">
        <f t="shared" si="159"/>
        <v>2340</v>
      </c>
      <c r="R475" s="496">
        <f t="shared" si="147"/>
        <v>0.11577149999999999</v>
      </c>
      <c r="S475" s="496">
        <f t="shared" si="148"/>
        <v>0.12273929689131013</v>
      </c>
      <c r="T475" s="223">
        <v>36.837000000000003</v>
      </c>
      <c r="U475" s="224">
        <f t="shared" si="149"/>
        <v>34.108652520414807</v>
      </c>
      <c r="X475" s="450">
        <v>18.09</v>
      </c>
      <c r="Y475" s="452">
        <f t="shared" si="150"/>
        <v>0.36299250000000005</v>
      </c>
      <c r="Z475" s="452">
        <f t="shared" si="155"/>
        <v>0.43762507701269882</v>
      </c>
      <c r="AA475" s="451">
        <v>8.5</v>
      </c>
      <c r="AB475" s="453">
        <v>15.79</v>
      </c>
      <c r="AC475" s="454">
        <v>1</v>
      </c>
      <c r="AD475" s="455">
        <f t="shared" si="151"/>
        <v>2.3045490000000002</v>
      </c>
      <c r="AE475" s="455">
        <f t="shared" si="152"/>
        <v>9.0196583673438084</v>
      </c>
      <c r="AF475" s="456">
        <f t="shared" si="156"/>
        <v>6.1647809689585151E-2</v>
      </c>
      <c r="AG475" s="502">
        <f t="shared" si="160"/>
        <v>2340</v>
      </c>
      <c r="AH475" s="470">
        <f t="shared" si="153"/>
        <v>14.370186845392059</v>
      </c>
      <c r="AI475" s="471">
        <f t="shared" si="154"/>
        <v>15.233957817504914</v>
      </c>
    </row>
    <row r="476" spans="1:35">
      <c r="A476" s="10">
        <v>18.7</v>
      </c>
      <c r="B476" s="11">
        <f t="shared" si="157"/>
        <v>2345</v>
      </c>
      <c r="C476" s="442">
        <f t="shared" si="141"/>
        <v>0.36376812500000005</v>
      </c>
      <c r="D476" s="442">
        <f t="shared" si="142"/>
        <v>0.43874056750829182</v>
      </c>
      <c r="E476" s="12">
        <v>9.7349999999999994</v>
      </c>
      <c r="F476" s="13">
        <f t="shared" si="143"/>
        <v>14.428860575306778</v>
      </c>
      <c r="G476" s="195"/>
      <c r="H476" s="10">
        <v>15.628</v>
      </c>
      <c r="I476" s="11">
        <f t="shared" si="158"/>
        <v>2345</v>
      </c>
      <c r="J476" s="12">
        <v>1</v>
      </c>
      <c r="K476" s="442">
        <f t="shared" si="144"/>
        <v>2.3094732499999999</v>
      </c>
      <c r="L476" s="442">
        <f t="shared" si="145"/>
        <v>9.0691193492341373</v>
      </c>
      <c r="M476" s="442">
        <v>7.0639999999999994E-2</v>
      </c>
      <c r="N476" s="253">
        <f t="shared" si="146"/>
        <v>14.987357409170102</v>
      </c>
      <c r="O476" s="195"/>
      <c r="P476" s="221">
        <v>38.630000000000003</v>
      </c>
      <c r="Q476" s="222">
        <f t="shared" si="159"/>
        <v>2345</v>
      </c>
      <c r="R476" s="496">
        <f t="shared" si="147"/>
        <v>0.11601887499999998</v>
      </c>
      <c r="S476" s="496">
        <f t="shared" si="148"/>
        <v>0.12301706888038488</v>
      </c>
      <c r="T476" s="223">
        <v>36.837000000000003</v>
      </c>
      <c r="U476" s="224">
        <f t="shared" si="149"/>
        <v>34.098420233653265</v>
      </c>
      <c r="X476" s="450">
        <v>18.09</v>
      </c>
      <c r="Y476" s="456">
        <f t="shared" si="150"/>
        <v>0.36376812500000005</v>
      </c>
      <c r="Z476" s="456">
        <f t="shared" si="155"/>
        <v>0.43874056750829182</v>
      </c>
      <c r="AA476" s="454">
        <v>8.5</v>
      </c>
      <c r="AB476" s="447">
        <v>15.79</v>
      </c>
      <c r="AC476" s="449">
        <v>1</v>
      </c>
      <c r="AD476" s="457">
        <f t="shared" si="151"/>
        <v>2.3094732499999999</v>
      </c>
      <c r="AE476" s="457">
        <f t="shared" si="152"/>
        <v>9.0691193492341373</v>
      </c>
      <c r="AF476" s="448">
        <f t="shared" si="156"/>
        <v>6.1647809689585151E-2</v>
      </c>
      <c r="AG476" s="502">
        <f t="shared" si="160"/>
        <v>2345</v>
      </c>
      <c r="AH476" s="470">
        <f t="shared" si="153"/>
        <v>14.360705176179518</v>
      </c>
      <c r="AI476" s="471">
        <f t="shared" si="154"/>
        <v>15.230908656306278</v>
      </c>
    </row>
    <row r="477" spans="1:35">
      <c r="A477" s="10">
        <v>18.7</v>
      </c>
      <c r="B477" s="11">
        <f t="shared" si="157"/>
        <v>2350</v>
      </c>
      <c r="C477" s="442">
        <f t="shared" si="141"/>
        <v>0.36454375000000006</v>
      </c>
      <c r="D477" s="442">
        <f t="shared" si="142"/>
        <v>0.43985692354182349</v>
      </c>
      <c r="E477" s="12">
        <v>9.7349999999999994</v>
      </c>
      <c r="F477" s="13">
        <f t="shared" si="143"/>
        <v>14.417992849320349</v>
      </c>
      <c r="G477" s="195"/>
      <c r="H477" s="10">
        <v>15.628</v>
      </c>
      <c r="I477" s="11">
        <f t="shared" si="158"/>
        <v>2350</v>
      </c>
      <c r="J477" s="12">
        <v>1</v>
      </c>
      <c r="K477" s="442">
        <f t="shared" si="144"/>
        <v>2.3143975000000001</v>
      </c>
      <c r="L477" s="442">
        <f t="shared" si="145"/>
        <v>9.1188244900208986</v>
      </c>
      <c r="M477" s="442">
        <v>7.0639999999999994E-2</v>
      </c>
      <c r="N477" s="253">
        <f t="shared" si="146"/>
        <v>14.983846238024924</v>
      </c>
      <c r="O477" s="195"/>
      <c r="P477" s="221">
        <v>38.630000000000003</v>
      </c>
      <c r="Q477" s="222">
        <f t="shared" si="159"/>
        <v>2350</v>
      </c>
      <c r="R477" s="496">
        <f t="shared" si="147"/>
        <v>0.11626624999999999</v>
      </c>
      <c r="S477" s="496">
        <f t="shared" si="148"/>
        <v>0.12329490959180522</v>
      </c>
      <c r="T477" s="223">
        <v>36.837000000000003</v>
      </c>
      <c r="U477" s="224">
        <f t="shared" si="149"/>
        <v>34.088185415366674</v>
      </c>
      <c r="X477" s="450">
        <v>18.09</v>
      </c>
      <c r="Y477" s="448">
        <f t="shared" si="150"/>
        <v>0.36454375000000006</v>
      </c>
      <c r="Z477" s="448">
        <f t="shared" si="155"/>
        <v>0.43985692354182349</v>
      </c>
      <c r="AA477" s="449">
        <v>8.5</v>
      </c>
      <c r="AB477" s="450">
        <v>15.79</v>
      </c>
      <c r="AC477" s="451">
        <v>1</v>
      </c>
      <c r="AD477" s="294">
        <f t="shared" si="151"/>
        <v>2.3143975000000001</v>
      </c>
      <c r="AE477" s="294">
        <f t="shared" si="152"/>
        <v>9.1188244900208986</v>
      </c>
      <c r="AF477" s="452">
        <f t="shared" si="156"/>
        <v>6.1647809689585151E-2</v>
      </c>
      <c r="AG477" s="502">
        <f t="shared" si="160"/>
        <v>2350</v>
      </c>
      <c r="AH477" s="470">
        <f t="shared" si="153"/>
        <v>14.351216149894501</v>
      </c>
      <c r="AI477" s="471">
        <f t="shared" si="154"/>
        <v>15.227844443246463</v>
      </c>
    </row>
    <row r="478" spans="1:35">
      <c r="A478" s="10">
        <v>18.7</v>
      </c>
      <c r="B478" s="11">
        <f t="shared" si="157"/>
        <v>2355</v>
      </c>
      <c r="C478" s="442">
        <f t="shared" si="141"/>
        <v>0.36531937500000006</v>
      </c>
      <c r="D478" s="442">
        <f t="shared" si="142"/>
        <v>0.44097414578488725</v>
      </c>
      <c r="E478" s="12">
        <v>9.7349999999999994</v>
      </c>
      <c r="F478" s="13">
        <f t="shared" si="143"/>
        <v>14.407116690784122</v>
      </c>
      <c r="G478" s="195"/>
      <c r="H478" s="10">
        <v>15.628</v>
      </c>
      <c r="I478" s="11">
        <f t="shared" si="158"/>
        <v>2355</v>
      </c>
      <c r="J478" s="12">
        <v>1</v>
      </c>
      <c r="K478" s="442">
        <f t="shared" si="144"/>
        <v>2.3193217499999998</v>
      </c>
      <c r="L478" s="442">
        <f t="shared" si="145"/>
        <v>9.1687749949686044</v>
      </c>
      <c r="M478" s="442">
        <v>7.0639999999999994E-2</v>
      </c>
      <c r="N478" s="253">
        <f t="shared" si="146"/>
        <v>14.980317734355419</v>
      </c>
      <c r="O478" s="195"/>
      <c r="P478" s="221">
        <v>38.630000000000003</v>
      </c>
      <c r="Q478" s="222">
        <f t="shared" si="159"/>
        <v>2355</v>
      </c>
      <c r="R478" s="496">
        <f t="shared" si="147"/>
        <v>0.116513625</v>
      </c>
      <c r="S478" s="496">
        <f t="shared" si="148"/>
        <v>0.12357281904257356</v>
      </c>
      <c r="T478" s="223">
        <v>36.837000000000003</v>
      </c>
      <c r="U478" s="224">
        <f t="shared" si="149"/>
        <v>34.077948064928719</v>
      </c>
      <c r="X478" s="450">
        <v>18.09</v>
      </c>
      <c r="Y478" s="452">
        <f t="shared" si="150"/>
        <v>0.36531937500000006</v>
      </c>
      <c r="Z478" s="452">
        <f t="shared" si="155"/>
        <v>0.44097414578488725</v>
      </c>
      <c r="AA478" s="451">
        <v>8.5</v>
      </c>
      <c r="AB478" s="453">
        <v>15.79</v>
      </c>
      <c r="AC478" s="454">
        <v>1</v>
      </c>
      <c r="AD478" s="455">
        <f t="shared" si="151"/>
        <v>2.3193217499999998</v>
      </c>
      <c r="AE478" s="455">
        <f t="shared" si="152"/>
        <v>9.1687749949686044</v>
      </c>
      <c r="AF478" s="456">
        <f t="shared" si="156"/>
        <v>6.1647809689585151E-2</v>
      </c>
      <c r="AG478" s="502">
        <f t="shared" si="160"/>
        <v>2355</v>
      </c>
      <c r="AH478" s="470">
        <f t="shared" si="153"/>
        <v>14.341719760828457</v>
      </c>
      <c r="AI478" s="471">
        <f t="shared" si="154"/>
        <v>15.224765104023547</v>
      </c>
    </row>
    <row r="479" spans="1:35">
      <c r="A479" s="10">
        <v>18.7</v>
      </c>
      <c r="B479" s="11">
        <f t="shared" si="157"/>
        <v>2360</v>
      </c>
      <c r="C479" s="442">
        <f t="shared" si="141"/>
        <v>0.36609500000000006</v>
      </c>
      <c r="D479" s="442">
        <f t="shared" si="142"/>
        <v>0.44209223490959748</v>
      </c>
      <c r="E479" s="12">
        <v>9.7349999999999994</v>
      </c>
      <c r="F479" s="13">
        <f t="shared" si="143"/>
        <v>14.396232093155067</v>
      </c>
      <c r="G479" s="195"/>
      <c r="H479" s="10">
        <v>15.628</v>
      </c>
      <c r="I479" s="11">
        <f t="shared" si="158"/>
        <v>2360</v>
      </c>
      <c r="J479" s="12">
        <v>1</v>
      </c>
      <c r="K479" s="442">
        <f t="shared" si="144"/>
        <v>2.324246</v>
      </c>
      <c r="L479" s="442">
        <f t="shared" si="145"/>
        <v>9.2189720752914486</v>
      </c>
      <c r="M479" s="442">
        <v>7.0639999999999994E-2</v>
      </c>
      <c r="N479" s="253">
        <f t="shared" si="146"/>
        <v>14.976771812601413</v>
      </c>
      <c r="O479" s="195"/>
      <c r="P479" s="221">
        <v>38.630000000000003</v>
      </c>
      <c r="Q479" s="222">
        <f t="shared" si="159"/>
        <v>2360</v>
      </c>
      <c r="R479" s="496">
        <f t="shared" si="147"/>
        <v>0.11676099999999999</v>
      </c>
      <c r="S479" s="496">
        <f t="shared" si="148"/>
        <v>0.12385079724969628</v>
      </c>
      <c r="T479" s="223">
        <v>36.837000000000003</v>
      </c>
      <c r="U479" s="224">
        <f t="shared" si="149"/>
        <v>34.067708181712938</v>
      </c>
      <c r="X479" s="450">
        <v>18.09</v>
      </c>
      <c r="Y479" s="456">
        <f t="shared" si="150"/>
        <v>0.36609500000000006</v>
      </c>
      <c r="Z479" s="456">
        <f t="shared" si="155"/>
        <v>0.44209223490959748</v>
      </c>
      <c r="AA479" s="454">
        <v>8.5</v>
      </c>
      <c r="AB479" s="447">
        <v>15.79</v>
      </c>
      <c r="AC479" s="449">
        <v>1</v>
      </c>
      <c r="AD479" s="457">
        <f t="shared" si="151"/>
        <v>2.324246</v>
      </c>
      <c r="AE479" s="457">
        <f t="shared" si="152"/>
        <v>9.2189720752914486</v>
      </c>
      <c r="AF479" s="448">
        <f t="shared" si="156"/>
        <v>6.1647809689585151E-2</v>
      </c>
      <c r="AG479" s="502">
        <f t="shared" si="160"/>
        <v>2360</v>
      </c>
      <c r="AH479" s="470">
        <f t="shared" si="153"/>
        <v>14.332216003268421</v>
      </c>
      <c r="AI479" s="471">
        <f t="shared" si="154"/>
        <v>15.221670563968832</v>
      </c>
    </row>
    <row r="480" spans="1:35">
      <c r="A480" s="10">
        <v>18.7</v>
      </c>
      <c r="B480" s="11">
        <f t="shared" si="157"/>
        <v>2365</v>
      </c>
      <c r="C480" s="442">
        <f t="shared" si="141"/>
        <v>0.36687062500000006</v>
      </c>
      <c r="D480" s="442">
        <f t="shared" si="142"/>
        <v>0.44321119158858968</v>
      </c>
      <c r="E480" s="12">
        <v>9.7349999999999994</v>
      </c>
      <c r="F480" s="13">
        <f t="shared" si="143"/>
        <v>14.385339049885079</v>
      </c>
      <c r="G480" s="195"/>
      <c r="H480" s="10">
        <v>15.628</v>
      </c>
      <c r="I480" s="11">
        <f t="shared" si="158"/>
        <v>2365</v>
      </c>
      <c r="J480" s="12">
        <v>1</v>
      </c>
      <c r="K480" s="442">
        <f t="shared" si="144"/>
        <v>2.3291702499999998</v>
      </c>
      <c r="L480" s="442">
        <f t="shared" si="145"/>
        <v>9.2694169481826343</v>
      </c>
      <c r="M480" s="442">
        <v>7.0639999999999994E-2</v>
      </c>
      <c r="N480" s="253">
        <f t="shared" si="146"/>
        <v>14.973208386780378</v>
      </c>
      <c r="O480" s="195"/>
      <c r="P480" s="221">
        <v>38.630000000000003</v>
      </c>
      <c r="Q480" s="222">
        <f t="shared" si="159"/>
        <v>2365</v>
      </c>
      <c r="R480" s="496">
        <f t="shared" si="147"/>
        <v>0.117008375</v>
      </c>
      <c r="S480" s="496">
        <f t="shared" si="148"/>
        <v>0.12412884423018378</v>
      </c>
      <c r="T480" s="223">
        <v>36.837000000000003</v>
      </c>
      <c r="U480" s="224">
        <f t="shared" si="149"/>
        <v>34.057465765092722</v>
      </c>
      <c r="X480" s="450">
        <v>18.09</v>
      </c>
      <c r="Y480" s="448">
        <f t="shared" si="150"/>
        <v>0.36687062500000006</v>
      </c>
      <c r="Z480" s="448">
        <f t="shared" si="155"/>
        <v>0.44321119158858968</v>
      </c>
      <c r="AA480" s="449">
        <v>8.5</v>
      </c>
      <c r="AB480" s="450">
        <v>15.79</v>
      </c>
      <c r="AC480" s="451">
        <v>1</v>
      </c>
      <c r="AD480" s="294">
        <f t="shared" si="151"/>
        <v>2.3291702499999998</v>
      </c>
      <c r="AE480" s="294">
        <f t="shared" si="152"/>
        <v>9.2694169481826343</v>
      </c>
      <c r="AF480" s="452">
        <f t="shared" si="156"/>
        <v>6.1647809689585151E-2</v>
      </c>
      <c r="AG480" s="502">
        <f t="shared" si="160"/>
        <v>2365</v>
      </c>
      <c r="AH480" s="470">
        <f t="shared" si="153"/>
        <v>14.322704871496988</v>
      </c>
      <c r="AI480" s="471">
        <f t="shared" si="154"/>
        <v>15.218560748045022</v>
      </c>
    </row>
    <row r="481" spans="1:35">
      <c r="A481" s="10">
        <v>18.7</v>
      </c>
      <c r="B481" s="11">
        <f t="shared" si="157"/>
        <v>2370</v>
      </c>
      <c r="C481" s="442">
        <f t="shared" si="141"/>
        <v>0.36764625000000006</v>
      </c>
      <c r="D481" s="442">
        <f t="shared" si="142"/>
        <v>0.44433101649502227</v>
      </c>
      <c r="E481" s="12">
        <v>9.7349999999999994</v>
      </c>
      <c r="F481" s="13">
        <f t="shared" si="143"/>
        <v>14.374437554420957</v>
      </c>
      <c r="G481" s="195"/>
      <c r="H481" s="10">
        <v>15.628</v>
      </c>
      <c r="I481" s="11">
        <f t="shared" si="158"/>
        <v>2370</v>
      </c>
      <c r="J481" s="12">
        <v>1</v>
      </c>
      <c r="K481" s="442">
        <f t="shared" si="144"/>
        <v>2.3340945</v>
      </c>
      <c r="L481" s="442">
        <f t="shared" si="145"/>
        <v>9.3201108368439289</v>
      </c>
      <c r="M481" s="442">
        <v>7.0639999999999994E-2</v>
      </c>
      <c r="N481" s="253">
        <f t="shared" si="146"/>
        <v>14.969627370485345</v>
      </c>
      <c r="O481" s="195"/>
      <c r="P481" s="221">
        <v>38.630000000000003</v>
      </c>
      <c r="Q481" s="222">
        <f t="shared" si="159"/>
        <v>2370</v>
      </c>
      <c r="R481" s="496">
        <f t="shared" si="147"/>
        <v>0.11725574999999999</v>
      </c>
      <c r="S481" s="496">
        <f t="shared" si="148"/>
        <v>0.12440696000105134</v>
      </c>
      <c r="T481" s="223">
        <v>36.837000000000003</v>
      </c>
      <c r="U481" s="224">
        <f t="shared" si="149"/>
        <v>34.047220814441275</v>
      </c>
      <c r="X481" s="450">
        <v>18.09</v>
      </c>
      <c r="Y481" s="452">
        <f t="shared" si="150"/>
        <v>0.36764625000000006</v>
      </c>
      <c r="Z481" s="452">
        <f t="shared" si="155"/>
        <v>0.44433101649502227</v>
      </c>
      <c r="AA481" s="451">
        <v>8.5</v>
      </c>
      <c r="AB481" s="453">
        <v>15.79</v>
      </c>
      <c r="AC481" s="454">
        <v>1</v>
      </c>
      <c r="AD481" s="455">
        <f t="shared" si="151"/>
        <v>2.3340945</v>
      </c>
      <c r="AE481" s="455">
        <f t="shared" si="152"/>
        <v>9.3201108368439289</v>
      </c>
      <c r="AF481" s="456">
        <f t="shared" si="156"/>
        <v>6.1647809689585151E-2</v>
      </c>
      <c r="AG481" s="502">
        <f t="shared" si="160"/>
        <v>2370</v>
      </c>
      <c r="AH481" s="470">
        <f t="shared" si="153"/>
        <v>14.313186359792311</v>
      </c>
      <c r="AI481" s="471">
        <f t="shared" si="154"/>
        <v>15.215435580844405</v>
      </c>
    </row>
    <row r="482" spans="1:35">
      <c r="A482" s="10">
        <v>18.7</v>
      </c>
      <c r="B482" s="11">
        <f t="shared" si="157"/>
        <v>2375</v>
      </c>
      <c r="C482" s="442">
        <f t="shared" si="141"/>
        <v>0.36842187500000007</v>
      </c>
      <c r="D482" s="442">
        <f t="shared" si="142"/>
        <v>0.4454517103025748</v>
      </c>
      <c r="E482" s="12">
        <v>9.7349999999999994</v>
      </c>
      <c r="F482" s="13">
        <f t="shared" si="143"/>
        <v>14.363527600204435</v>
      </c>
      <c r="G482" s="195"/>
      <c r="H482" s="10">
        <v>15.628</v>
      </c>
      <c r="I482" s="11">
        <f t="shared" si="158"/>
        <v>2375</v>
      </c>
      <c r="J482" s="12">
        <v>1</v>
      </c>
      <c r="K482" s="442">
        <f t="shared" si="144"/>
        <v>2.3390187500000001</v>
      </c>
      <c r="L482" s="442">
        <f t="shared" si="145"/>
        <v>9.3710549705152939</v>
      </c>
      <c r="M482" s="442">
        <v>7.0639999999999994E-2</v>
      </c>
      <c r="N482" s="253">
        <f t="shared" si="146"/>
        <v>14.9660286768828</v>
      </c>
      <c r="O482" s="195"/>
      <c r="P482" s="221">
        <v>38.630000000000003</v>
      </c>
      <c r="Q482" s="222">
        <f t="shared" si="159"/>
        <v>2375</v>
      </c>
      <c r="R482" s="496">
        <f t="shared" si="147"/>
        <v>0.117503125</v>
      </c>
      <c r="S482" s="496">
        <f t="shared" si="148"/>
        <v>0.12468514457931801</v>
      </c>
      <c r="T482" s="223">
        <v>36.837000000000003</v>
      </c>
      <c r="U482" s="224">
        <f t="shared" si="149"/>
        <v>34.036973329131662</v>
      </c>
      <c r="X482" s="450">
        <v>18.09</v>
      </c>
      <c r="Y482" s="456">
        <f t="shared" si="150"/>
        <v>0.36842187500000007</v>
      </c>
      <c r="Z482" s="456">
        <f t="shared" si="155"/>
        <v>0.4454517103025748</v>
      </c>
      <c r="AA482" s="454">
        <v>8.5</v>
      </c>
      <c r="AB482" s="447">
        <v>15.79</v>
      </c>
      <c r="AC482" s="449">
        <v>1</v>
      </c>
      <c r="AD482" s="457">
        <f t="shared" si="151"/>
        <v>2.3390187500000001</v>
      </c>
      <c r="AE482" s="457">
        <f t="shared" si="152"/>
        <v>9.3710549705152939</v>
      </c>
      <c r="AF482" s="448">
        <f t="shared" si="156"/>
        <v>6.1647809689585151E-2</v>
      </c>
      <c r="AG482" s="502">
        <f t="shared" si="160"/>
        <v>2375</v>
      </c>
      <c r="AH482" s="470">
        <f t="shared" si="153"/>
        <v>14.303660462428114</v>
      </c>
      <c r="AI482" s="471">
        <f t="shared" si="154"/>
        <v>15.212294986587031</v>
      </c>
    </row>
    <row r="483" spans="1:35">
      <c r="A483" s="10">
        <v>18.7</v>
      </c>
      <c r="B483" s="11">
        <f t="shared" si="157"/>
        <v>2380</v>
      </c>
      <c r="C483" s="442">
        <f t="shared" si="141"/>
        <v>0.36919750000000001</v>
      </c>
      <c r="D483" s="442">
        <f t="shared" si="142"/>
        <v>0.44657327368545041</v>
      </c>
      <c r="E483" s="12">
        <v>9.7349999999999994</v>
      </c>
      <c r="F483" s="13">
        <f t="shared" si="143"/>
        <v>14.35260918067214</v>
      </c>
      <c r="G483" s="195"/>
      <c r="H483" s="10">
        <v>15.628</v>
      </c>
      <c r="I483" s="11">
        <f t="shared" si="158"/>
        <v>2380</v>
      </c>
      <c r="J483" s="12">
        <v>1</v>
      </c>
      <c r="K483" s="442">
        <f t="shared" si="144"/>
        <v>2.3439429999999999</v>
      </c>
      <c r="L483" s="442">
        <f t="shared" si="145"/>
        <v>9.4222505845047007</v>
      </c>
      <c r="M483" s="442">
        <v>7.0639999999999994E-2</v>
      </c>
      <c r="N483" s="253">
        <f t="shared" si="146"/>
        <v>14.962412218710588</v>
      </c>
      <c r="O483" s="195"/>
      <c r="P483" s="221">
        <v>38.630000000000003</v>
      </c>
      <c r="Q483" s="222">
        <f t="shared" si="159"/>
        <v>2380</v>
      </c>
      <c r="R483" s="496">
        <f t="shared" si="147"/>
        <v>0.11775049999999999</v>
      </c>
      <c r="S483" s="496">
        <f t="shared" si="148"/>
        <v>0.12496339798200728</v>
      </c>
      <c r="T483" s="223">
        <v>36.837000000000003</v>
      </c>
      <c r="U483" s="224">
        <f t="shared" si="149"/>
        <v>34.026723308536802</v>
      </c>
      <c r="X483" s="450">
        <v>18.09</v>
      </c>
      <c r="Y483" s="448">
        <f t="shared" si="150"/>
        <v>0.36919750000000001</v>
      </c>
      <c r="Z483" s="448">
        <f t="shared" si="155"/>
        <v>0.44657327368545041</v>
      </c>
      <c r="AA483" s="449">
        <v>8.5</v>
      </c>
      <c r="AB483" s="450">
        <v>15.79</v>
      </c>
      <c r="AC483" s="451">
        <v>1</v>
      </c>
      <c r="AD483" s="294">
        <f t="shared" si="151"/>
        <v>2.3439429999999999</v>
      </c>
      <c r="AE483" s="294">
        <f t="shared" si="152"/>
        <v>9.4222505845047007</v>
      </c>
      <c r="AF483" s="452">
        <f t="shared" si="156"/>
        <v>6.1647809689585151E-2</v>
      </c>
      <c r="AG483" s="502">
        <f t="shared" si="160"/>
        <v>2380</v>
      </c>
      <c r="AH483" s="470">
        <f t="shared" si="153"/>
        <v>14.294127173673672</v>
      </c>
      <c r="AI483" s="471">
        <f t="shared" si="154"/>
        <v>15.20913888911887</v>
      </c>
    </row>
    <row r="484" spans="1:35">
      <c r="A484" s="10">
        <v>18.7</v>
      </c>
      <c r="B484" s="11">
        <f t="shared" si="157"/>
        <v>2385</v>
      </c>
      <c r="C484" s="442">
        <f t="shared" si="141"/>
        <v>0.36997312500000001</v>
      </c>
      <c r="D484" s="442">
        <f t="shared" si="142"/>
        <v>0.44769570731837516</v>
      </c>
      <c r="E484" s="12">
        <v>9.7349999999999994</v>
      </c>
      <c r="F484" s="13">
        <f t="shared" si="143"/>
        <v>14.341682289255617</v>
      </c>
      <c r="G484" s="195"/>
      <c r="H484" s="10">
        <v>15.628</v>
      </c>
      <c r="I484" s="11">
        <f t="shared" si="158"/>
        <v>2385</v>
      </c>
      <c r="J484" s="12">
        <v>1</v>
      </c>
      <c r="K484" s="442">
        <f t="shared" si="144"/>
        <v>2.3488672500000001</v>
      </c>
      <c r="L484" s="442">
        <f t="shared" si="145"/>
        <v>9.4736989202181014</v>
      </c>
      <c r="M484" s="442">
        <v>7.0639999999999994E-2</v>
      </c>
      <c r="N484" s="253">
        <f t="shared" si="146"/>
        <v>14.958777908275794</v>
      </c>
      <c r="O484" s="195"/>
      <c r="P484" s="221">
        <v>38.630000000000003</v>
      </c>
      <c r="Q484" s="222">
        <f t="shared" si="159"/>
        <v>2385</v>
      </c>
      <c r="R484" s="496">
        <f t="shared" si="147"/>
        <v>0.11799787499999999</v>
      </c>
      <c r="S484" s="496">
        <f t="shared" si="148"/>
        <v>0.12524172022614621</v>
      </c>
      <c r="T484" s="223">
        <v>36.837000000000003</v>
      </c>
      <c r="U484" s="224">
        <f t="shared" si="149"/>
        <v>34.016470752029456</v>
      </c>
      <c r="X484" s="450">
        <v>18.09</v>
      </c>
      <c r="Y484" s="452">
        <f t="shared" si="150"/>
        <v>0.36997312500000001</v>
      </c>
      <c r="Z484" s="452">
        <f t="shared" si="155"/>
        <v>0.44769570731837516</v>
      </c>
      <c r="AA484" s="451">
        <v>8.5</v>
      </c>
      <c r="AB484" s="453">
        <v>15.79</v>
      </c>
      <c r="AC484" s="454">
        <v>1</v>
      </c>
      <c r="AD484" s="455">
        <f t="shared" si="151"/>
        <v>2.3488672500000001</v>
      </c>
      <c r="AE484" s="455">
        <f t="shared" si="152"/>
        <v>9.4736989202181014</v>
      </c>
      <c r="AF484" s="456">
        <f t="shared" si="156"/>
        <v>6.1647809689585151E-2</v>
      </c>
      <c r="AG484" s="502">
        <f t="shared" si="160"/>
        <v>2385</v>
      </c>
      <c r="AH484" s="470">
        <f t="shared" si="153"/>
        <v>14.284586487793812</v>
      </c>
      <c r="AI484" s="471">
        <f t="shared" si="154"/>
        <v>15.205967211909964</v>
      </c>
    </row>
    <row r="485" spans="1:35">
      <c r="A485" s="10">
        <v>18.7</v>
      </c>
      <c r="B485" s="11">
        <f t="shared" si="157"/>
        <v>2390</v>
      </c>
      <c r="C485" s="442">
        <f t="shared" si="141"/>
        <v>0.37074875000000002</v>
      </c>
      <c r="D485" s="442">
        <f t="shared" si="142"/>
        <v>0.44881901187659845</v>
      </c>
      <c r="E485" s="12">
        <v>9.7349999999999994</v>
      </c>
      <c r="F485" s="13">
        <f t="shared" si="143"/>
        <v>14.330746919381314</v>
      </c>
      <c r="G485" s="195"/>
      <c r="H485" s="10">
        <v>15.628</v>
      </c>
      <c r="I485" s="11">
        <f t="shared" si="158"/>
        <v>2390</v>
      </c>
      <c r="J485" s="12">
        <v>1</v>
      </c>
      <c r="K485" s="442">
        <f t="shared" si="144"/>
        <v>2.3537914999999998</v>
      </c>
      <c r="L485" s="442">
        <f t="shared" si="145"/>
        <v>9.5254012251895031</v>
      </c>
      <c r="M485" s="442">
        <v>7.0639999999999994E-2</v>
      </c>
      <c r="N485" s="253">
        <f t="shared" si="146"/>
        <v>14.955125657452614</v>
      </c>
      <c r="O485" s="195"/>
      <c r="P485" s="221">
        <v>38.630000000000003</v>
      </c>
      <c r="Q485" s="222">
        <f t="shared" si="159"/>
        <v>2390</v>
      </c>
      <c r="R485" s="496">
        <f t="shared" si="147"/>
        <v>0.11824525</v>
      </c>
      <c r="S485" s="496">
        <f t="shared" si="148"/>
        <v>0.12552011132876695</v>
      </c>
      <c r="T485" s="223">
        <v>36.837000000000003</v>
      </c>
      <c r="U485" s="224">
        <f t="shared" si="149"/>
        <v>34.006215658982214</v>
      </c>
      <c r="X485" s="450">
        <v>18.09</v>
      </c>
      <c r="Y485" s="456">
        <f t="shared" si="150"/>
        <v>0.37074875000000002</v>
      </c>
      <c r="Z485" s="456">
        <f t="shared" si="155"/>
        <v>0.44881901187659845</v>
      </c>
      <c r="AA485" s="454">
        <v>8.5</v>
      </c>
      <c r="AB485" s="447">
        <v>15.79</v>
      </c>
      <c r="AC485" s="449">
        <v>1</v>
      </c>
      <c r="AD485" s="457">
        <f t="shared" si="151"/>
        <v>2.3537914999999998</v>
      </c>
      <c r="AE485" s="457">
        <f t="shared" si="152"/>
        <v>9.5254012251895031</v>
      </c>
      <c r="AF485" s="448">
        <f t="shared" si="156"/>
        <v>6.1647809689585151E-2</v>
      </c>
      <c r="AG485" s="502">
        <f t="shared" si="160"/>
        <v>2390</v>
      </c>
      <c r="AH485" s="470">
        <f t="shared" si="153"/>
        <v>14.275038399048913</v>
      </c>
      <c r="AI485" s="471">
        <f t="shared" si="154"/>
        <v>15.202779878052576</v>
      </c>
    </row>
    <row r="486" spans="1:35">
      <c r="A486" s="10">
        <v>18.7</v>
      </c>
      <c r="B486" s="11">
        <f t="shared" si="157"/>
        <v>2395</v>
      </c>
      <c r="C486" s="442">
        <f t="shared" si="141"/>
        <v>0.37152437500000002</v>
      </c>
      <c r="D486" s="442">
        <f t="shared" si="142"/>
        <v>0.44994318803589395</v>
      </c>
      <c r="E486" s="12">
        <v>9.7349999999999994</v>
      </c>
      <c r="F486" s="13">
        <f t="shared" si="143"/>
        <v>14.319803064470573</v>
      </c>
      <c r="G486" s="195"/>
      <c r="H486" s="10">
        <v>15.628</v>
      </c>
      <c r="I486" s="11">
        <f t="shared" si="158"/>
        <v>2395</v>
      </c>
      <c r="J486" s="12">
        <v>1</v>
      </c>
      <c r="K486" s="442">
        <f t="shared" si="144"/>
        <v>2.3587157499999996</v>
      </c>
      <c r="L486" s="442">
        <f t="shared" si="145"/>
        <v>9.5773587531112412</v>
      </c>
      <c r="M486" s="442">
        <v>7.0639999999999994E-2</v>
      </c>
      <c r="N486" s="253">
        <f t="shared" si="146"/>
        <v>14.951455377680222</v>
      </c>
      <c r="O486" s="195"/>
      <c r="P486" s="221">
        <v>38.630000000000003</v>
      </c>
      <c r="Q486" s="222">
        <f t="shared" si="159"/>
        <v>2395</v>
      </c>
      <c r="R486" s="496">
        <f t="shared" si="147"/>
        <v>0.11849262499999999</v>
      </c>
      <c r="S486" s="496">
        <f t="shared" si="148"/>
        <v>0.12579857130690542</v>
      </c>
      <c r="T486" s="223">
        <v>36.837000000000003</v>
      </c>
      <c r="U486" s="224">
        <f t="shared" si="149"/>
        <v>33.995958028767525</v>
      </c>
      <c r="X486" s="450">
        <v>18.09</v>
      </c>
      <c r="Y486" s="448">
        <f t="shared" si="150"/>
        <v>0.37152437500000002</v>
      </c>
      <c r="Z486" s="448">
        <f t="shared" si="155"/>
        <v>0.44994318803589395</v>
      </c>
      <c r="AA486" s="449">
        <v>8.5</v>
      </c>
      <c r="AB486" s="450">
        <v>15.79</v>
      </c>
      <c r="AC486" s="451">
        <v>1</v>
      </c>
      <c r="AD486" s="294">
        <f t="shared" si="151"/>
        <v>2.3587157499999996</v>
      </c>
      <c r="AE486" s="294">
        <f t="shared" si="152"/>
        <v>9.5773587531112412</v>
      </c>
      <c r="AF486" s="452">
        <f t="shared" si="156"/>
        <v>6.1647809689585151E-2</v>
      </c>
      <c r="AG486" s="502">
        <f t="shared" si="160"/>
        <v>2395</v>
      </c>
      <c r="AH486" s="470">
        <f t="shared" si="153"/>
        <v>14.265482901694902</v>
      </c>
      <c r="AI486" s="471">
        <f t="shared" si="154"/>
        <v>15.199576810259314</v>
      </c>
    </row>
    <row r="487" spans="1:35">
      <c r="A487" s="10">
        <v>18.7</v>
      </c>
      <c r="B487" s="11">
        <f t="shared" si="157"/>
        <v>2400</v>
      </c>
      <c r="C487" s="442">
        <f t="shared" si="141"/>
        <v>0.37230000000000008</v>
      </c>
      <c r="D487" s="442">
        <f t="shared" si="142"/>
        <v>0.45106823647255934</v>
      </c>
      <c r="E487" s="12">
        <v>9.7349999999999994</v>
      </c>
      <c r="F487" s="13">
        <f t="shared" si="143"/>
        <v>14.308850717939634</v>
      </c>
      <c r="G487" s="195"/>
      <c r="H487" s="10">
        <v>15.628</v>
      </c>
      <c r="I487" s="11">
        <f t="shared" si="158"/>
        <v>2400</v>
      </c>
      <c r="J487" s="12">
        <v>1</v>
      </c>
      <c r="K487" s="442">
        <f t="shared" si="144"/>
        <v>2.3636399999999997</v>
      </c>
      <c r="L487" s="442">
        <f t="shared" si="145"/>
        <v>9.6295727638643722</v>
      </c>
      <c r="M487" s="442">
        <v>7.0639999999999994E-2</v>
      </c>
      <c r="N487" s="253">
        <f t="shared" si="146"/>
        <v>14.947766979960621</v>
      </c>
      <c r="O487" s="195"/>
      <c r="P487" s="221">
        <v>38.630000000000003</v>
      </c>
      <c r="Q487" s="222">
        <f t="shared" si="159"/>
        <v>2400</v>
      </c>
      <c r="R487" s="496">
        <f t="shared" si="147"/>
        <v>0.11873999999999998</v>
      </c>
      <c r="S487" s="496">
        <f t="shared" si="148"/>
        <v>0.12607710017760176</v>
      </c>
      <c r="T487" s="223">
        <v>36.837000000000003</v>
      </c>
      <c r="U487" s="224">
        <f t="shared" si="149"/>
        <v>33.985697860757682</v>
      </c>
      <c r="X487" s="450">
        <v>18.09</v>
      </c>
      <c r="Y487" s="452">
        <f t="shared" si="150"/>
        <v>0.37230000000000008</v>
      </c>
      <c r="Z487" s="452">
        <f t="shared" si="155"/>
        <v>0.45106823647255934</v>
      </c>
      <c r="AA487" s="451">
        <v>8.5</v>
      </c>
      <c r="AB487" s="453">
        <v>15.79</v>
      </c>
      <c r="AC487" s="454">
        <v>1</v>
      </c>
      <c r="AD487" s="455">
        <f t="shared" si="151"/>
        <v>2.3636399999999997</v>
      </c>
      <c r="AE487" s="455">
        <f t="shared" si="152"/>
        <v>9.6295727638643722</v>
      </c>
      <c r="AF487" s="456">
        <f t="shared" si="156"/>
        <v>6.1647809689585151E-2</v>
      </c>
      <c r="AG487" s="502">
        <f t="shared" si="160"/>
        <v>2400</v>
      </c>
      <c r="AH487" s="470">
        <f t="shared" si="153"/>
        <v>14.255919989983246</v>
      </c>
      <c r="AI487" s="471">
        <f t="shared" si="154"/>
        <v>15.196357930861275</v>
      </c>
    </row>
    <row r="488" spans="1:35">
      <c r="A488" s="10">
        <v>18.7</v>
      </c>
      <c r="B488" s="11">
        <f t="shared" si="157"/>
        <v>2405</v>
      </c>
      <c r="C488" s="442">
        <f t="shared" si="141"/>
        <v>0.37307562500000008</v>
      </c>
      <c r="D488" s="442">
        <f t="shared" si="142"/>
        <v>0.45219415786341721</v>
      </c>
      <c r="E488" s="12">
        <v>9.7349999999999994</v>
      </c>
      <c r="F488" s="13">
        <f t="shared" si="143"/>
        <v>14.297889873199633</v>
      </c>
      <c r="G488" s="195"/>
      <c r="H488" s="10">
        <v>15.628</v>
      </c>
      <c r="I488" s="11">
        <f t="shared" si="158"/>
        <v>2405</v>
      </c>
      <c r="J488" s="12">
        <v>1</v>
      </c>
      <c r="K488" s="442">
        <f t="shared" si="144"/>
        <v>2.3685642499999999</v>
      </c>
      <c r="L488" s="442">
        <f t="shared" si="145"/>
        <v>9.6820445235492141</v>
      </c>
      <c r="M488" s="442">
        <v>7.0639999999999994E-2</v>
      </c>
      <c r="N488" s="253">
        <f t="shared" si="146"/>
        <v>14.944060374856484</v>
      </c>
      <c r="O488" s="195"/>
      <c r="P488" s="221">
        <v>38.630000000000003</v>
      </c>
      <c r="Q488" s="222">
        <f t="shared" si="159"/>
        <v>2405</v>
      </c>
      <c r="R488" s="496">
        <f t="shared" si="147"/>
        <v>0.11898737499999999</v>
      </c>
      <c r="S488" s="496">
        <f t="shared" si="148"/>
        <v>0.12635569795790058</v>
      </c>
      <c r="T488" s="223">
        <v>36.837000000000003</v>
      </c>
      <c r="U488" s="224">
        <f t="shared" si="149"/>
        <v>33.975435154324821</v>
      </c>
      <c r="X488" s="450">
        <v>18.09</v>
      </c>
      <c r="Y488" s="456">
        <f t="shared" si="150"/>
        <v>0.37307562500000008</v>
      </c>
      <c r="Z488" s="456">
        <f t="shared" si="155"/>
        <v>0.45219415786341721</v>
      </c>
      <c r="AA488" s="454">
        <v>8.5</v>
      </c>
      <c r="AB488" s="447">
        <v>15.79</v>
      </c>
      <c r="AC488" s="449">
        <v>1</v>
      </c>
      <c r="AD488" s="457">
        <f t="shared" si="151"/>
        <v>2.3685642499999999</v>
      </c>
      <c r="AE488" s="457">
        <f t="shared" si="152"/>
        <v>9.6820445235492141</v>
      </c>
      <c r="AF488" s="448">
        <f t="shared" si="156"/>
        <v>6.1647809689585151E-2</v>
      </c>
      <c r="AG488" s="502">
        <f t="shared" si="160"/>
        <v>2405</v>
      </c>
      <c r="AH488" s="470">
        <f t="shared" si="153"/>
        <v>14.246349658160954</v>
      </c>
      <c r="AI488" s="471">
        <f t="shared" si="154"/>
        <v>15.193123161806147</v>
      </c>
    </row>
    <row r="489" spans="1:35">
      <c r="A489" s="10">
        <v>18.7</v>
      </c>
      <c r="B489" s="11">
        <f t="shared" si="157"/>
        <v>2410</v>
      </c>
      <c r="C489" s="442">
        <f t="shared" si="141"/>
        <v>0.37385125000000008</v>
      </c>
      <c r="D489" s="442">
        <f t="shared" si="142"/>
        <v>0.45332095288581509</v>
      </c>
      <c r="E489" s="12">
        <v>9.7349999999999994</v>
      </c>
      <c r="F489" s="13">
        <f t="shared" si="143"/>
        <v>14.28692052365659</v>
      </c>
      <c r="G489" s="195"/>
      <c r="H489" s="10">
        <v>15.628</v>
      </c>
      <c r="I489" s="11">
        <f t="shared" si="158"/>
        <v>2410</v>
      </c>
      <c r="J489" s="12">
        <v>1</v>
      </c>
      <c r="K489" s="442">
        <f t="shared" si="144"/>
        <v>2.3734885000000001</v>
      </c>
      <c r="L489" s="442">
        <f t="shared" si="145"/>
        <v>9.7347753045160559</v>
      </c>
      <c r="M489" s="442">
        <v>7.0639999999999994E-2</v>
      </c>
      <c r="N489" s="253">
        <f t="shared" si="146"/>
        <v>14.940335472488986</v>
      </c>
      <c r="O489" s="195"/>
      <c r="P489" s="221">
        <v>38.630000000000003</v>
      </c>
      <c r="Q489" s="222">
        <f t="shared" si="159"/>
        <v>2410</v>
      </c>
      <c r="R489" s="496">
        <f t="shared" si="147"/>
        <v>0.11923474999999999</v>
      </c>
      <c r="S489" s="496">
        <f t="shared" si="148"/>
        <v>0.12663436466485001</v>
      </c>
      <c r="T489" s="223">
        <v>36.837000000000003</v>
      </c>
      <c r="U489" s="224">
        <f t="shared" si="149"/>
        <v>33.96516990884092</v>
      </c>
      <c r="X489" s="450">
        <v>18.09</v>
      </c>
      <c r="Y489" s="448">
        <f t="shared" si="150"/>
        <v>0.37385125000000008</v>
      </c>
      <c r="Z489" s="448">
        <f t="shared" si="155"/>
        <v>0.45332095288581509</v>
      </c>
      <c r="AA489" s="449">
        <v>8.5</v>
      </c>
      <c r="AB489" s="450">
        <v>15.79</v>
      </c>
      <c r="AC489" s="451">
        <v>1</v>
      </c>
      <c r="AD489" s="294">
        <f t="shared" si="151"/>
        <v>2.3734885000000001</v>
      </c>
      <c r="AE489" s="294">
        <f t="shared" si="152"/>
        <v>9.7347753045160559</v>
      </c>
      <c r="AF489" s="452">
        <f t="shared" si="156"/>
        <v>6.1647809689585151E-2</v>
      </c>
      <c r="AG489" s="502">
        <f t="shared" si="160"/>
        <v>2410</v>
      </c>
      <c r="AH489" s="470">
        <f t="shared" si="153"/>
        <v>14.236771900470572</v>
      </c>
      <c r="AI489" s="471">
        <f t="shared" si="154"/>
        <v>15.18987242465632</v>
      </c>
    </row>
    <row r="490" spans="1:35">
      <c r="A490" s="10">
        <v>18.7</v>
      </c>
      <c r="B490" s="11">
        <f t="shared" si="157"/>
        <v>2415</v>
      </c>
      <c r="C490" s="442">
        <f t="shared" si="141"/>
        <v>0.37462687500000008</v>
      </c>
      <c r="D490" s="442">
        <f t="shared" si="142"/>
        <v>0.45444862221762672</v>
      </c>
      <c r="E490" s="12">
        <v>9.7349999999999994</v>
      </c>
      <c r="F490" s="13">
        <f t="shared" si="143"/>
        <v>14.275942662711405</v>
      </c>
      <c r="G490" s="195"/>
      <c r="H490" s="10">
        <v>15.628</v>
      </c>
      <c r="I490" s="11">
        <f t="shared" si="158"/>
        <v>2415</v>
      </c>
      <c r="J490" s="12">
        <v>1</v>
      </c>
      <c r="K490" s="442">
        <f t="shared" si="144"/>
        <v>2.3784127499999999</v>
      </c>
      <c r="L490" s="442">
        <f t="shared" si="145"/>
        <v>9.7877663853960097</v>
      </c>
      <c r="M490" s="442">
        <v>7.0639999999999994E-2</v>
      </c>
      <c r="N490" s="253">
        <f t="shared" si="146"/>
        <v>14.936592182535627</v>
      </c>
      <c r="O490" s="195"/>
      <c r="P490" s="221">
        <v>38.630000000000003</v>
      </c>
      <c r="Q490" s="222">
        <f t="shared" si="159"/>
        <v>2415</v>
      </c>
      <c r="R490" s="496">
        <f t="shared" si="147"/>
        <v>0.11948212499999999</v>
      </c>
      <c r="S490" s="496">
        <f t="shared" si="148"/>
        <v>0.12691310031550351</v>
      </c>
      <c r="T490" s="223">
        <v>36.837000000000003</v>
      </c>
      <c r="U490" s="224">
        <f t="shared" si="149"/>
        <v>33.954902123677797</v>
      </c>
      <c r="X490" s="450">
        <v>18.09</v>
      </c>
      <c r="Y490" s="452">
        <f t="shared" si="150"/>
        <v>0.37462687500000008</v>
      </c>
      <c r="Z490" s="452">
        <f t="shared" si="155"/>
        <v>0.45444862221762672</v>
      </c>
      <c r="AA490" s="451">
        <v>8.5</v>
      </c>
      <c r="AB490" s="453">
        <v>15.79</v>
      </c>
      <c r="AC490" s="454">
        <v>1</v>
      </c>
      <c r="AD490" s="455">
        <f t="shared" si="151"/>
        <v>2.3784127499999999</v>
      </c>
      <c r="AE490" s="455">
        <f t="shared" si="152"/>
        <v>9.7877663853960097</v>
      </c>
      <c r="AF490" s="456">
        <f t="shared" si="156"/>
        <v>6.1647809689585151E-2</v>
      </c>
      <c r="AG490" s="502">
        <f t="shared" si="160"/>
        <v>2415</v>
      </c>
      <c r="AH490" s="470">
        <f t="shared" si="153"/>
        <v>14.227186711150173</v>
      </c>
      <c r="AI490" s="471">
        <f t="shared" si="154"/>
        <v>15.186605640586986</v>
      </c>
    </row>
    <row r="491" spans="1:35">
      <c r="A491" s="10">
        <v>18.7</v>
      </c>
      <c r="B491" s="11">
        <f t="shared" si="157"/>
        <v>2420</v>
      </c>
      <c r="C491" s="442">
        <f t="shared" si="141"/>
        <v>0.37540250000000008</v>
      </c>
      <c r="D491" s="442">
        <f t="shared" si="142"/>
        <v>0.455577166537251</v>
      </c>
      <c r="E491" s="12">
        <v>9.7349999999999994</v>
      </c>
      <c r="F491" s="13">
        <f t="shared" si="143"/>
        <v>14.264956283759862</v>
      </c>
      <c r="G491" s="195"/>
      <c r="H491" s="10">
        <v>15.628</v>
      </c>
      <c r="I491" s="11">
        <f t="shared" si="158"/>
        <v>2420</v>
      </c>
      <c r="J491" s="12">
        <v>1</v>
      </c>
      <c r="K491" s="442">
        <f t="shared" si="144"/>
        <v>2.383337</v>
      </c>
      <c r="L491" s="442">
        <f t="shared" si="145"/>
        <v>9.8410190511320241</v>
      </c>
      <c r="M491" s="442">
        <v>7.0639999999999994E-2</v>
      </c>
      <c r="N491" s="253">
        <f t="shared" si="146"/>
        <v>14.932830414228034</v>
      </c>
      <c r="O491" s="195"/>
      <c r="P491" s="221">
        <v>38.630000000000003</v>
      </c>
      <c r="Q491" s="222">
        <f t="shared" si="159"/>
        <v>2420</v>
      </c>
      <c r="R491" s="496">
        <f t="shared" si="147"/>
        <v>0.11972949999999999</v>
      </c>
      <c r="S491" s="496">
        <f t="shared" si="148"/>
        <v>0.12719190492691768</v>
      </c>
      <c r="T491" s="223">
        <v>36.837000000000003</v>
      </c>
      <c r="U491" s="224">
        <f t="shared" si="149"/>
        <v>33.944631798207133</v>
      </c>
      <c r="X491" s="450">
        <v>18.09</v>
      </c>
      <c r="Y491" s="456">
        <f t="shared" si="150"/>
        <v>0.37540250000000008</v>
      </c>
      <c r="Z491" s="456">
        <f t="shared" si="155"/>
        <v>0.455577166537251</v>
      </c>
      <c r="AA491" s="454">
        <v>8.5</v>
      </c>
      <c r="AB491" s="447">
        <v>15.79</v>
      </c>
      <c r="AC491" s="449">
        <v>1</v>
      </c>
      <c r="AD491" s="457">
        <f t="shared" si="151"/>
        <v>2.383337</v>
      </c>
      <c r="AE491" s="457">
        <f t="shared" si="152"/>
        <v>9.8410190511320241</v>
      </c>
      <c r="AF491" s="448">
        <f t="shared" si="156"/>
        <v>6.1647809689585151E-2</v>
      </c>
      <c r="AG491" s="502">
        <f t="shared" si="160"/>
        <v>2420</v>
      </c>
      <c r="AH491" s="470">
        <f t="shared" si="153"/>
        <v>14.217594084433365</v>
      </c>
      <c r="AI491" s="471">
        <f t="shared" si="154"/>
        <v>15.18332273038423</v>
      </c>
    </row>
    <row r="492" spans="1:35">
      <c r="A492" s="10">
        <v>18.7</v>
      </c>
      <c r="B492" s="11">
        <f t="shared" si="157"/>
        <v>2425</v>
      </c>
      <c r="C492" s="442">
        <f t="shared" si="141"/>
        <v>0.37617812500000003</v>
      </c>
      <c r="D492" s="442">
        <f t="shared" si="142"/>
        <v>0.45670658652361373</v>
      </c>
      <c r="E492" s="12">
        <v>9.7349999999999994</v>
      </c>
      <c r="F492" s="13">
        <f t="shared" si="143"/>
        <v>14.253961380192621</v>
      </c>
      <c r="G492" s="195"/>
      <c r="H492" s="10">
        <v>15.628</v>
      </c>
      <c r="I492" s="11">
        <f t="shared" si="158"/>
        <v>2425</v>
      </c>
      <c r="J492" s="12">
        <v>1</v>
      </c>
      <c r="K492" s="442">
        <f t="shared" si="144"/>
        <v>2.3882612499999998</v>
      </c>
      <c r="L492" s="442">
        <f t="shared" si="145"/>
        <v>9.8945345930100146</v>
      </c>
      <c r="M492" s="442">
        <v>7.0639999999999994E-2</v>
      </c>
      <c r="N492" s="253">
        <f t="shared" si="146"/>
        <v>14.929050076349773</v>
      </c>
      <c r="O492" s="195"/>
      <c r="P492" s="221">
        <v>38.630000000000003</v>
      </c>
      <c r="Q492" s="222">
        <f t="shared" si="159"/>
        <v>2425</v>
      </c>
      <c r="R492" s="496">
        <f t="shared" si="147"/>
        <v>0.11997687499999998</v>
      </c>
      <c r="S492" s="496">
        <f t="shared" si="148"/>
        <v>0.12747077851615374</v>
      </c>
      <c r="T492" s="223">
        <v>36.837000000000003</v>
      </c>
      <c r="U492" s="224">
        <f t="shared" si="149"/>
        <v>33.934358931800446</v>
      </c>
      <c r="X492" s="450">
        <v>18.09</v>
      </c>
      <c r="Y492" s="448">
        <f t="shared" si="150"/>
        <v>0.37617812500000003</v>
      </c>
      <c r="Z492" s="448">
        <f t="shared" si="155"/>
        <v>0.45670658652361373</v>
      </c>
      <c r="AA492" s="449">
        <v>8.5</v>
      </c>
      <c r="AB492" s="450">
        <v>15.79</v>
      </c>
      <c r="AC492" s="451">
        <v>1</v>
      </c>
      <c r="AD492" s="294">
        <f t="shared" si="151"/>
        <v>2.3882612499999998</v>
      </c>
      <c r="AE492" s="294">
        <f t="shared" si="152"/>
        <v>9.8945345930100146</v>
      </c>
      <c r="AF492" s="452">
        <f t="shared" si="156"/>
        <v>6.1647809689585151E-2</v>
      </c>
      <c r="AG492" s="502">
        <f t="shared" si="160"/>
        <v>2425</v>
      </c>
      <c r="AH492" s="470">
        <f t="shared" si="153"/>
        <v>14.207994014549282</v>
      </c>
      <c r="AI492" s="471">
        <f t="shared" si="154"/>
        <v>15.180023614443101</v>
      </c>
    </row>
    <row r="493" spans="1:35">
      <c r="A493" s="10">
        <v>18.7</v>
      </c>
      <c r="B493" s="11">
        <f t="shared" si="157"/>
        <v>2430</v>
      </c>
      <c r="C493" s="442">
        <f t="shared" si="141"/>
        <v>0.37695375000000003</v>
      </c>
      <c r="D493" s="442">
        <f t="shared" si="142"/>
        <v>0.45783688285616764</v>
      </c>
      <c r="E493" s="12">
        <v>9.7349999999999994</v>
      </c>
      <c r="F493" s="13">
        <f t="shared" si="143"/>
        <v>14.242957945395208</v>
      </c>
      <c r="G493" s="195"/>
      <c r="H493" s="10">
        <v>15.628</v>
      </c>
      <c r="I493" s="11">
        <f t="shared" si="158"/>
        <v>2430</v>
      </c>
      <c r="J493" s="12">
        <v>1</v>
      </c>
      <c r="K493" s="442">
        <f t="shared" si="144"/>
        <v>2.3931854999999995</v>
      </c>
      <c r="L493" s="442">
        <f t="shared" si="145"/>
        <v>9.9483143086902093</v>
      </c>
      <c r="M493" s="442">
        <v>7.0639999999999994E-2</v>
      </c>
      <c r="N493" s="253">
        <f t="shared" si="146"/>
        <v>14.925251077234124</v>
      </c>
      <c r="O493" s="195"/>
      <c r="P493" s="221">
        <v>38.630000000000003</v>
      </c>
      <c r="Q493" s="222">
        <f t="shared" si="159"/>
        <v>2430</v>
      </c>
      <c r="R493" s="496">
        <f t="shared" si="147"/>
        <v>0.12022424999999999</v>
      </c>
      <c r="S493" s="496">
        <f t="shared" si="148"/>
        <v>0.1277497211002776</v>
      </c>
      <c r="T493" s="223">
        <v>36.837000000000003</v>
      </c>
      <c r="U493" s="224">
        <f t="shared" si="149"/>
        <v>33.924083523829076</v>
      </c>
      <c r="X493" s="450">
        <v>18.09</v>
      </c>
      <c r="Y493" s="452">
        <f t="shared" si="150"/>
        <v>0.37695375000000003</v>
      </c>
      <c r="Z493" s="452">
        <f t="shared" si="155"/>
        <v>0.45783688285616764</v>
      </c>
      <c r="AA493" s="451">
        <v>8.5</v>
      </c>
      <c r="AB493" s="453">
        <v>15.79</v>
      </c>
      <c r="AC493" s="454">
        <v>1</v>
      </c>
      <c r="AD493" s="455">
        <f t="shared" si="151"/>
        <v>2.3931854999999995</v>
      </c>
      <c r="AE493" s="455">
        <f t="shared" si="152"/>
        <v>9.9483143086902093</v>
      </c>
      <c r="AF493" s="456">
        <f t="shared" si="156"/>
        <v>6.1647809689585151E-2</v>
      </c>
      <c r="AG493" s="502">
        <f t="shared" si="160"/>
        <v>2430</v>
      </c>
      <c r="AH493" s="470">
        <f t="shared" si="153"/>
        <v>14.198386495722575</v>
      </c>
      <c r="AI493" s="471">
        <f t="shared" si="154"/>
        <v>15.176708212765689</v>
      </c>
    </row>
    <row r="494" spans="1:35">
      <c r="A494" s="10">
        <v>18.7</v>
      </c>
      <c r="B494" s="11">
        <f t="shared" si="157"/>
        <v>2435</v>
      </c>
      <c r="C494" s="442">
        <f t="shared" si="141"/>
        <v>0.37772937500000003</v>
      </c>
      <c r="D494" s="442">
        <f t="shared" si="142"/>
        <v>0.45896805621489234</v>
      </c>
      <c r="E494" s="12">
        <v>9.7349999999999994</v>
      </c>
      <c r="F494" s="13">
        <f t="shared" si="143"/>
        <v>14.231945972748022</v>
      </c>
      <c r="G494" s="195"/>
      <c r="H494" s="10">
        <v>15.628</v>
      </c>
      <c r="I494" s="11">
        <f t="shared" si="158"/>
        <v>2435</v>
      </c>
      <c r="J494" s="12">
        <v>1</v>
      </c>
      <c r="K494" s="442">
        <f t="shared" si="144"/>
        <v>2.3981097500000002</v>
      </c>
      <c r="L494" s="442">
        <f t="shared" si="145"/>
        <v>10.002359502238599</v>
      </c>
      <c r="M494" s="442">
        <v>7.0639999999999994E-2</v>
      </c>
      <c r="N494" s="253">
        <f t="shared" si="146"/>
        <v>14.921433324761866</v>
      </c>
      <c r="O494" s="195"/>
      <c r="P494" s="221">
        <v>38.630000000000003</v>
      </c>
      <c r="Q494" s="222">
        <f t="shared" si="159"/>
        <v>2435</v>
      </c>
      <c r="R494" s="496">
        <f t="shared" si="147"/>
        <v>0.12047162499999998</v>
      </c>
      <c r="S494" s="496">
        <f t="shared" si="148"/>
        <v>0.12802873269635873</v>
      </c>
      <c r="T494" s="223">
        <v>36.837000000000003</v>
      </c>
      <c r="U494" s="224">
        <f t="shared" si="149"/>
        <v>33.913805573664234</v>
      </c>
      <c r="X494" s="450">
        <v>18.09</v>
      </c>
      <c r="Y494" s="456">
        <f t="shared" si="150"/>
        <v>0.37772937500000003</v>
      </c>
      <c r="Z494" s="456">
        <f t="shared" si="155"/>
        <v>0.45896805621489234</v>
      </c>
      <c r="AA494" s="454">
        <v>8.5</v>
      </c>
      <c r="AB494" s="447">
        <v>15.79</v>
      </c>
      <c r="AC494" s="449">
        <v>1</v>
      </c>
      <c r="AD494" s="457">
        <f t="shared" si="151"/>
        <v>2.3981097500000002</v>
      </c>
      <c r="AE494" s="457">
        <f t="shared" si="152"/>
        <v>10.002359502238599</v>
      </c>
      <c r="AF494" s="448">
        <f t="shared" si="156"/>
        <v>6.1647809689585151E-2</v>
      </c>
      <c r="AG494" s="502">
        <f t="shared" si="160"/>
        <v>2435</v>
      </c>
      <c r="AH494" s="470">
        <f t="shared" si="153"/>
        <v>14.188771522173415</v>
      </c>
      <c r="AI494" s="471">
        <f t="shared" si="154"/>
        <v>15.17337644495918</v>
      </c>
    </row>
    <row r="495" spans="1:35">
      <c r="A495" s="10">
        <v>18.7</v>
      </c>
      <c r="B495" s="11">
        <f t="shared" si="157"/>
        <v>2440</v>
      </c>
      <c r="C495" s="442">
        <f t="shared" si="141"/>
        <v>0.37850500000000004</v>
      </c>
      <c r="D495" s="442">
        <f t="shared" si="142"/>
        <v>0.46010010728029482</v>
      </c>
      <c r="E495" s="12">
        <v>9.7349999999999994</v>
      </c>
      <c r="F495" s="13">
        <f t="shared" si="143"/>
        <v>14.220925455626329</v>
      </c>
      <c r="G495" s="195"/>
      <c r="H495" s="10">
        <v>15.628</v>
      </c>
      <c r="I495" s="11">
        <f t="shared" si="158"/>
        <v>2440</v>
      </c>
      <c r="J495" s="12">
        <v>1</v>
      </c>
      <c r="K495" s="442">
        <f t="shared" si="144"/>
        <v>2.4030339999999999</v>
      </c>
      <c r="L495" s="442">
        <f t="shared" si="145"/>
        <v>10.056671484158535</v>
      </c>
      <c r="M495" s="442">
        <v>7.0639999999999994E-2</v>
      </c>
      <c r="N495" s="253">
        <f t="shared" si="146"/>
        <v>14.917596726359042</v>
      </c>
      <c r="O495" s="195"/>
      <c r="P495" s="221">
        <v>38.630000000000003</v>
      </c>
      <c r="Q495" s="222">
        <f t="shared" si="159"/>
        <v>2440</v>
      </c>
      <c r="R495" s="496">
        <f t="shared" si="147"/>
        <v>0.12071899999999998</v>
      </c>
      <c r="S495" s="496">
        <f t="shared" si="148"/>
        <v>0.12830781332147123</v>
      </c>
      <c r="T495" s="223">
        <v>36.837000000000003</v>
      </c>
      <c r="U495" s="224">
        <f t="shared" si="149"/>
        <v>33.903525080676964</v>
      </c>
      <c r="X495" s="450">
        <v>18.09</v>
      </c>
      <c r="Y495" s="448">
        <f t="shared" si="150"/>
        <v>0.37850500000000004</v>
      </c>
      <c r="Z495" s="448">
        <f t="shared" si="155"/>
        <v>0.46010010728029482</v>
      </c>
      <c r="AA495" s="449">
        <v>8.5</v>
      </c>
      <c r="AB495" s="450">
        <v>15.79</v>
      </c>
      <c r="AC495" s="451">
        <v>1</v>
      </c>
      <c r="AD495" s="294">
        <f t="shared" si="151"/>
        <v>2.4030339999999999</v>
      </c>
      <c r="AE495" s="294">
        <f t="shared" si="152"/>
        <v>10.056671484158535</v>
      </c>
      <c r="AF495" s="452">
        <f t="shared" si="156"/>
        <v>6.1647809689585151E-2</v>
      </c>
      <c r="AG495" s="502">
        <f t="shared" si="160"/>
        <v>2440</v>
      </c>
      <c r="AH495" s="470">
        <f t="shared" si="153"/>
        <v>14.179149088117494</v>
      </c>
      <c r="AI495" s="471">
        <f t="shared" si="154"/>
        <v>15.170028230233916</v>
      </c>
    </row>
    <row r="496" spans="1:35">
      <c r="A496" s="10">
        <v>18.7</v>
      </c>
      <c r="B496" s="11">
        <f t="shared" si="157"/>
        <v>2445</v>
      </c>
      <c r="C496" s="442">
        <f t="shared" si="141"/>
        <v>0.37928062500000004</v>
      </c>
      <c r="D496" s="442">
        <f t="shared" si="142"/>
        <v>0.46123303673341076</v>
      </c>
      <c r="E496" s="12">
        <v>9.7349999999999994</v>
      </c>
      <c r="F496" s="13">
        <f t="shared" si="143"/>
        <v>14.209896387400246</v>
      </c>
      <c r="G496" s="195"/>
      <c r="H496" s="10">
        <v>15.628</v>
      </c>
      <c r="I496" s="11">
        <f t="shared" si="158"/>
        <v>2445</v>
      </c>
      <c r="J496" s="12">
        <v>1</v>
      </c>
      <c r="K496" s="442">
        <f t="shared" si="144"/>
        <v>2.4079582500000001</v>
      </c>
      <c r="L496" s="442">
        <f t="shared" si="145"/>
        <v>10.111251571422558</v>
      </c>
      <c r="M496" s="442">
        <v>7.0639999999999994E-2</v>
      </c>
      <c r="N496" s="253">
        <f t="shared" si="146"/>
        <v>14.913741188994711</v>
      </c>
      <c r="O496" s="195"/>
      <c r="P496" s="221">
        <v>38.630000000000003</v>
      </c>
      <c r="Q496" s="222">
        <f t="shared" si="159"/>
        <v>2445</v>
      </c>
      <c r="R496" s="496">
        <f t="shared" si="147"/>
        <v>0.12096637499999999</v>
      </c>
      <c r="S496" s="496">
        <f t="shared" si="148"/>
        <v>0.12858696299269301</v>
      </c>
      <c r="T496" s="223">
        <v>36.837000000000003</v>
      </c>
      <c r="U496" s="224">
        <f t="shared" si="149"/>
        <v>33.893242044238171</v>
      </c>
      <c r="X496" s="450">
        <v>18.09</v>
      </c>
      <c r="Y496" s="452">
        <f t="shared" si="150"/>
        <v>0.37928062500000004</v>
      </c>
      <c r="Z496" s="452">
        <f t="shared" si="155"/>
        <v>0.46123303673341076</v>
      </c>
      <c r="AA496" s="451">
        <v>8.5</v>
      </c>
      <c r="AB496" s="453">
        <v>15.79</v>
      </c>
      <c r="AC496" s="454">
        <v>1</v>
      </c>
      <c r="AD496" s="455">
        <f t="shared" si="151"/>
        <v>2.4079582500000001</v>
      </c>
      <c r="AE496" s="455">
        <f t="shared" si="152"/>
        <v>10.111251571422558</v>
      </c>
      <c r="AF496" s="456">
        <f t="shared" si="156"/>
        <v>6.1647809689585151E-2</v>
      </c>
      <c r="AG496" s="502">
        <f t="shared" si="160"/>
        <v>2445</v>
      </c>
      <c r="AH496" s="470">
        <f t="shared" si="153"/>
        <v>14.169519187766008</v>
      </c>
      <c r="AI496" s="471">
        <f t="shared" si="154"/>
        <v>15.166663487401422</v>
      </c>
    </row>
    <row r="497" spans="1:35">
      <c r="A497" s="10">
        <v>18.7</v>
      </c>
      <c r="B497" s="11">
        <f t="shared" si="157"/>
        <v>2450</v>
      </c>
      <c r="C497" s="442">
        <f t="shared" si="141"/>
        <v>0.38005625000000004</v>
      </c>
      <c r="D497" s="442">
        <f t="shared" si="142"/>
        <v>0.46236684525580363</v>
      </c>
      <c r="E497" s="12">
        <v>9.7349999999999994</v>
      </c>
      <c r="F497" s="13">
        <f t="shared" si="143"/>
        <v>14.198858761434751</v>
      </c>
      <c r="G497" s="195"/>
      <c r="H497" s="10">
        <v>15.628</v>
      </c>
      <c r="I497" s="11">
        <f t="shared" si="158"/>
        <v>2450</v>
      </c>
      <c r="J497" s="12">
        <v>1</v>
      </c>
      <c r="K497" s="442">
        <f t="shared" si="144"/>
        <v>2.4128824999999998</v>
      </c>
      <c r="L497" s="442">
        <f t="shared" si="145"/>
        <v>10.166101087504284</v>
      </c>
      <c r="M497" s="442">
        <v>7.0639999999999994E-2</v>
      </c>
      <c r="N497" s="253">
        <f t="shared" si="146"/>
        <v>14.909866619178697</v>
      </c>
      <c r="O497" s="195"/>
      <c r="P497" s="221">
        <v>38.630000000000003</v>
      </c>
      <c r="Q497" s="222">
        <f t="shared" si="159"/>
        <v>2450</v>
      </c>
      <c r="R497" s="496">
        <f t="shared" si="147"/>
        <v>0.12121374999999998</v>
      </c>
      <c r="S497" s="496">
        <f t="shared" si="148"/>
        <v>0.12886618172710662</v>
      </c>
      <c r="T497" s="223">
        <v>36.837000000000003</v>
      </c>
      <c r="U497" s="224">
        <f t="shared" si="149"/>
        <v>33.882956463718578</v>
      </c>
      <c r="X497" s="450">
        <v>18.09</v>
      </c>
      <c r="Y497" s="456">
        <f t="shared" si="150"/>
        <v>0.38005625000000004</v>
      </c>
      <c r="Z497" s="456">
        <f t="shared" si="155"/>
        <v>0.46236684525580363</v>
      </c>
      <c r="AA497" s="454">
        <v>8.5</v>
      </c>
      <c r="AB497" s="447">
        <v>15.79</v>
      </c>
      <c r="AC497" s="449">
        <v>1</v>
      </c>
      <c r="AD497" s="457">
        <f t="shared" si="151"/>
        <v>2.4128824999999998</v>
      </c>
      <c r="AE497" s="457">
        <f t="shared" si="152"/>
        <v>10.166101087504284</v>
      </c>
      <c r="AF497" s="448">
        <f t="shared" si="156"/>
        <v>6.1647809689585151E-2</v>
      </c>
      <c r="AG497" s="502">
        <f t="shared" si="160"/>
        <v>2450</v>
      </c>
      <c r="AH497" s="470">
        <f t="shared" si="153"/>
        <v>14.159881815325669</v>
      </c>
      <c r="AI497" s="471">
        <f t="shared" si="154"/>
        <v>15.16328213487245</v>
      </c>
    </row>
    <row r="498" spans="1:35">
      <c r="A498" s="10">
        <v>18.7</v>
      </c>
      <c r="B498" s="11">
        <f t="shared" si="157"/>
        <v>2455</v>
      </c>
      <c r="C498" s="442">
        <f t="shared" si="141"/>
        <v>0.38083187500000004</v>
      </c>
      <c r="D498" s="442">
        <f t="shared" si="142"/>
        <v>0.46350153352956602</v>
      </c>
      <c r="E498" s="12">
        <v>9.7349999999999994</v>
      </c>
      <c r="F498" s="13">
        <f t="shared" si="143"/>
        <v>14.187812571089674</v>
      </c>
      <c r="G498" s="195"/>
      <c r="H498" s="10">
        <v>15.628</v>
      </c>
      <c r="I498" s="11">
        <f t="shared" si="158"/>
        <v>2455</v>
      </c>
      <c r="J498" s="12">
        <v>1</v>
      </c>
      <c r="K498" s="442">
        <f t="shared" si="144"/>
        <v>2.41780675</v>
      </c>
      <c r="L498" s="442">
        <f t="shared" si="145"/>
        <v>10.221221362410532</v>
      </c>
      <c r="M498" s="442">
        <v>7.0639999999999994E-2</v>
      </c>
      <c r="N498" s="253">
        <f t="shared" si="146"/>
        <v>14.90597292295932</v>
      </c>
      <c r="O498" s="195"/>
      <c r="P498" s="221">
        <v>38.630000000000003</v>
      </c>
      <c r="Q498" s="222">
        <f t="shared" si="159"/>
        <v>2455</v>
      </c>
      <c r="R498" s="496">
        <f t="shared" si="147"/>
        <v>0.12146112499999998</v>
      </c>
      <c r="S498" s="496">
        <f t="shared" si="148"/>
        <v>0.12914546954179884</v>
      </c>
      <c r="T498" s="223">
        <v>36.837000000000003</v>
      </c>
      <c r="U498" s="224">
        <f t="shared" si="149"/>
        <v>33.872668338488758</v>
      </c>
      <c r="X498" s="450">
        <v>18.09</v>
      </c>
      <c r="Y498" s="448">
        <f t="shared" si="150"/>
        <v>0.38083187500000004</v>
      </c>
      <c r="Z498" s="448">
        <f t="shared" si="155"/>
        <v>0.46350153352956602</v>
      </c>
      <c r="AA498" s="449">
        <v>8.5</v>
      </c>
      <c r="AB498" s="450">
        <v>15.79</v>
      </c>
      <c r="AC498" s="451">
        <v>1</v>
      </c>
      <c r="AD498" s="294">
        <f t="shared" si="151"/>
        <v>2.41780675</v>
      </c>
      <c r="AE498" s="294">
        <f t="shared" si="152"/>
        <v>10.221221362410532</v>
      </c>
      <c r="AF498" s="452">
        <f t="shared" si="156"/>
        <v>6.1647809689585151E-2</v>
      </c>
      <c r="AG498" s="502">
        <f t="shared" si="160"/>
        <v>2455</v>
      </c>
      <c r="AH498" s="470">
        <f t="shared" si="153"/>
        <v>14.150236964998689</v>
      </c>
      <c r="AI498" s="471">
        <f t="shared" si="154"/>
        <v>15.159884090654993</v>
      </c>
    </row>
    <row r="499" spans="1:35">
      <c r="A499" s="10">
        <v>18.7</v>
      </c>
      <c r="B499" s="11">
        <f t="shared" si="157"/>
        <v>2460</v>
      </c>
      <c r="C499" s="442">
        <f t="shared" si="141"/>
        <v>0.38160750000000004</v>
      </c>
      <c r="D499" s="442">
        <f t="shared" si="142"/>
        <v>0.46463710223732013</v>
      </c>
      <c r="E499" s="12">
        <v>9.7349999999999994</v>
      </c>
      <c r="F499" s="13">
        <f t="shared" si="143"/>
        <v>14.176757809719689</v>
      </c>
      <c r="G499" s="195"/>
      <c r="H499" s="10">
        <v>15.628</v>
      </c>
      <c r="I499" s="11">
        <f t="shared" si="158"/>
        <v>2460</v>
      </c>
      <c r="J499" s="12">
        <v>1</v>
      </c>
      <c r="K499" s="442">
        <f t="shared" si="144"/>
        <v>2.4227309999999997</v>
      </c>
      <c r="L499" s="442">
        <f t="shared" si="145"/>
        <v>10.276613732713541</v>
      </c>
      <c r="M499" s="442">
        <v>7.0639999999999994E-2</v>
      </c>
      <c r="N499" s="253">
        <f t="shared" si="146"/>
        <v>14.902060005921115</v>
      </c>
      <c r="O499" s="195"/>
      <c r="P499" s="221">
        <v>38.630000000000003</v>
      </c>
      <c r="Q499" s="222">
        <f t="shared" si="159"/>
        <v>2460</v>
      </c>
      <c r="R499" s="496">
        <f t="shared" si="147"/>
        <v>0.12170849999999998</v>
      </c>
      <c r="S499" s="496">
        <f t="shared" si="148"/>
        <v>0.12942482645386022</v>
      </c>
      <c r="T499" s="223">
        <v>36.837000000000003</v>
      </c>
      <c r="U499" s="224">
        <f t="shared" si="149"/>
        <v>33.862377667919155</v>
      </c>
      <c r="X499" s="450">
        <v>18.09</v>
      </c>
      <c r="Y499" s="452">
        <f t="shared" si="150"/>
        <v>0.38160750000000004</v>
      </c>
      <c r="Z499" s="452">
        <f t="shared" si="155"/>
        <v>0.46463710223732013</v>
      </c>
      <c r="AA499" s="451">
        <v>8.5</v>
      </c>
      <c r="AB499" s="453">
        <v>15.79</v>
      </c>
      <c r="AC499" s="454">
        <v>1</v>
      </c>
      <c r="AD499" s="455">
        <f t="shared" si="151"/>
        <v>2.4227309999999997</v>
      </c>
      <c r="AE499" s="455">
        <f t="shared" si="152"/>
        <v>10.276613732713541</v>
      </c>
      <c r="AF499" s="456">
        <f t="shared" si="156"/>
        <v>6.1647809689585151E-2</v>
      </c>
      <c r="AG499" s="502">
        <f t="shared" si="160"/>
        <v>2460</v>
      </c>
      <c r="AH499" s="470">
        <f t="shared" si="153"/>
        <v>14.140584630982779</v>
      </c>
      <c r="AI499" s="471">
        <f t="shared" si="154"/>
        <v>15.156469272352297</v>
      </c>
    </row>
    <row r="500" spans="1:35">
      <c r="A500" s="10">
        <v>18.7</v>
      </c>
      <c r="B500" s="11">
        <f t="shared" si="157"/>
        <v>2465</v>
      </c>
      <c r="C500" s="442">
        <f t="shared" si="141"/>
        <v>0.38238312500000005</v>
      </c>
      <c r="D500" s="442">
        <f t="shared" si="142"/>
        <v>0.46577355206221727</v>
      </c>
      <c r="E500" s="12">
        <v>9.7349999999999994</v>
      </c>
      <c r="F500" s="13">
        <f t="shared" si="143"/>
        <v>14.165694470674314</v>
      </c>
      <c r="G500" s="195"/>
      <c r="H500" s="10">
        <v>15.628</v>
      </c>
      <c r="I500" s="11">
        <f t="shared" si="158"/>
        <v>2465</v>
      </c>
      <c r="J500" s="12">
        <v>1</v>
      </c>
      <c r="K500" s="442">
        <f t="shared" si="144"/>
        <v>2.4276552499999999</v>
      </c>
      <c r="L500" s="442">
        <f t="shared" si="145"/>
        <v>10.332279541583418</v>
      </c>
      <c r="M500" s="442">
        <v>7.0639999999999994E-2</v>
      </c>
      <c r="N500" s="253">
        <f t="shared" si="146"/>
        <v>14.898127773182548</v>
      </c>
      <c r="O500" s="195"/>
      <c r="P500" s="221">
        <v>38.630000000000003</v>
      </c>
      <c r="Q500" s="222">
        <f t="shared" si="159"/>
        <v>2465</v>
      </c>
      <c r="R500" s="496">
        <f t="shared" si="147"/>
        <v>0.12195587499999998</v>
      </c>
      <c r="S500" s="496">
        <f t="shared" si="148"/>
        <v>0.12970425248038597</v>
      </c>
      <c r="T500" s="223">
        <v>36.837000000000003</v>
      </c>
      <c r="U500" s="224">
        <f t="shared" si="149"/>
        <v>33.852084451380023</v>
      </c>
      <c r="X500" s="450">
        <v>18.09</v>
      </c>
      <c r="Y500" s="456">
        <f t="shared" si="150"/>
        <v>0.38238312500000005</v>
      </c>
      <c r="Z500" s="456">
        <f t="shared" si="155"/>
        <v>0.46577355206221727</v>
      </c>
      <c r="AA500" s="454">
        <v>8.5</v>
      </c>
      <c r="AB500" s="447">
        <v>15.79</v>
      </c>
      <c r="AC500" s="449">
        <v>1</v>
      </c>
      <c r="AD500" s="457">
        <f t="shared" si="151"/>
        <v>2.4276552499999999</v>
      </c>
      <c r="AE500" s="457">
        <f t="shared" si="152"/>
        <v>10.332279541583418</v>
      </c>
      <c r="AF500" s="448">
        <f t="shared" si="156"/>
        <v>6.1647809689585151E-2</v>
      </c>
      <c r="AG500" s="502">
        <f t="shared" si="160"/>
        <v>2465</v>
      </c>
      <c r="AH500" s="470">
        <f t="shared" si="153"/>
        <v>14.130924807471153</v>
      </c>
      <c r="AI500" s="471">
        <f t="shared" si="154"/>
        <v>15.153037597160871</v>
      </c>
    </row>
    <row r="501" spans="1:35">
      <c r="A501" s="10">
        <v>18.7</v>
      </c>
      <c r="B501" s="11">
        <f t="shared" si="157"/>
        <v>2470</v>
      </c>
      <c r="C501" s="442">
        <f t="shared" si="141"/>
        <v>0.38315875000000005</v>
      </c>
      <c r="D501" s="442">
        <f t="shared" si="142"/>
        <v>0.46691088368793898</v>
      </c>
      <c r="E501" s="12">
        <v>9.7349999999999994</v>
      </c>
      <c r="F501" s="13">
        <f t="shared" si="143"/>
        <v>14.154622547297913</v>
      </c>
      <c r="G501" s="195"/>
      <c r="H501" s="10">
        <v>15.628</v>
      </c>
      <c r="I501" s="11">
        <f t="shared" si="158"/>
        <v>2470</v>
      </c>
      <c r="J501" s="12">
        <v>1</v>
      </c>
      <c r="K501" s="442">
        <f t="shared" si="144"/>
        <v>2.4325795000000001</v>
      </c>
      <c r="L501" s="442">
        <f t="shared" si="145"/>
        <v>10.388220138820671</v>
      </c>
      <c r="M501" s="442">
        <v>7.0639999999999994E-2</v>
      </c>
      <c r="N501" s="253">
        <f t="shared" si="146"/>
        <v>14.894176129393708</v>
      </c>
      <c r="O501" s="195"/>
      <c r="P501" s="221">
        <v>38.630000000000003</v>
      </c>
      <c r="Q501" s="222">
        <f t="shared" si="159"/>
        <v>2470</v>
      </c>
      <c r="R501" s="496">
        <f t="shared" si="147"/>
        <v>0.12220324999999999</v>
      </c>
      <c r="S501" s="496">
        <f t="shared" si="148"/>
        <v>0.12998374763847531</v>
      </c>
      <c r="T501" s="223">
        <v>36.837000000000003</v>
      </c>
      <c r="U501" s="224">
        <f t="shared" si="149"/>
        <v>33.841788688241486</v>
      </c>
      <c r="X501" s="450">
        <v>18.09</v>
      </c>
      <c r="Y501" s="448">
        <f t="shared" si="150"/>
        <v>0.38315875000000005</v>
      </c>
      <c r="Z501" s="448">
        <f t="shared" si="155"/>
        <v>0.46691088368793898</v>
      </c>
      <c r="AA501" s="449">
        <v>8.5</v>
      </c>
      <c r="AB501" s="450">
        <v>15.79</v>
      </c>
      <c r="AC501" s="451">
        <v>1</v>
      </c>
      <c r="AD501" s="294">
        <f t="shared" si="151"/>
        <v>2.4325795000000001</v>
      </c>
      <c r="AE501" s="294">
        <f t="shared" si="152"/>
        <v>10.388220138820671</v>
      </c>
      <c r="AF501" s="452">
        <f t="shared" si="156"/>
        <v>6.1647809689585151E-2</v>
      </c>
      <c r="AG501" s="502">
        <f t="shared" si="160"/>
        <v>2470</v>
      </c>
      <c r="AH501" s="470">
        <f t="shared" si="153"/>
        <v>14.121257488652518</v>
      </c>
      <c r="AI501" s="471">
        <f t="shared" si="154"/>
        <v>15.149588981868467</v>
      </c>
    </row>
    <row r="502" spans="1:35">
      <c r="A502" s="10">
        <v>18.7</v>
      </c>
      <c r="B502" s="11">
        <f t="shared" si="157"/>
        <v>2475</v>
      </c>
      <c r="C502" s="442">
        <f t="shared" si="141"/>
        <v>0.38393437500000005</v>
      </c>
      <c r="D502" s="442">
        <f t="shared" si="142"/>
        <v>0.4680490977986973</v>
      </c>
      <c r="E502" s="12">
        <v>9.7349999999999994</v>
      </c>
      <c r="F502" s="13">
        <f t="shared" si="143"/>
        <v>14.14354203292968</v>
      </c>
      <c r="G502" s="195"/>
      <c r="H502" s="10">
        <v>15.628</v>
      </c>
      <c r="I502" s="11">
        <f t="shared" si="158"/>
        <v>2475</v>
      </c>
      <c r="J502" s="12">
        <v>1</v>
      </c>
      <c r="K502" s="442">
        <f t="shared" si="144"/>
        <v>2.4375037499999999</v>
      </c>
      <c r="L502" s="442">
        <f t="shared" si="145"/>
        <v>10.444436880888954</v>
      </c>
      <c r="M502" s="442">
        <v>7.0639999999999994E-2</v>
      </c>
      <c r="N502" s="253">
        <f t="shared" si="146"/>
        <v>14.890204978734005</v>
      </c>
      <c r="O502" s="195"/>
      <c r="P502" s="221">
        <v>38.630000000000003</v>
      </c>
      <c r="Q502" s="222">
        <f t="shared" si="159"/>
        <v>2475</v>
      </c>
      <c r="R502" s="496">
        <f t="shared" si="147"/>
        <v>0.12245062499999998</v>
      </c>
      <c r="S502" s="496">
        <f t="shared" si="148"/>
        <v>0.13026331194523189</v>
      </c>
      <c r="T502" s="223">
        <v>36.837000000000003</v>
      </c>
      <c r="U502" s="224">
        <f t="shared" si="149"/>
        <v>33.831490377873493</v>
      </c>
      <c r="X502" s="450">
        <v>18.09</v>
      </c>
      <c r="Y502" s="452">
        <f t="shared" si="150"/>
        <v>0.38393437500000005</v>
      </c>
      <c r="Z502" s="452">
        <f t="shared" si="155"/>
        <v>0.4680490977986973</v>
      </c>
      <c r="AA502" s="451">
        <v>8.5</v>
      </c>
      <c r="AB502" s="453">
        <v>15.79</v>
      </c>
      <c r="AC502" s="454">
        <v>1</v>
      </c>
      <c r="AD502" s="455">
        <f t="shared" si="151"/>
        <v>2.4375037499999999</v>
      </c>
      <c r="AE502" s="455">
        <f t="shared" si="152"/>
        <v>10.444436880888954</v>
      </c>
      <c r="AF502" s="456">
        <f t="shared" si="156"/>
        <v>6.1647809689585151E-2</v>
      </c>
      <c r="AG502" s="502">
        <f t="shared" si="160"/>
        <v>2475</v>
      </c>
      <c r="AH502" s="470">
        <f t="shared" si="153"/>
        <v>14.111582668711073</v>
      </c>
      <c r="AI502" s="471">
        <f t="shared" si="154"/>
        <v>15.146123342852073</v>
      </c>
    </row>
    <row r="503" spans="1:35">
      <c r="A503" s="10">
        <v>18.7</v>
      </c>
      <c r="B503" s="11">
        <f t="shared" si="157"/>
        <v>2480</v>
      </c>
      <c r="C503" s="442">
        <f t="shared" si="141"/>
        <v>0.38471000000000005</v>
      </c>
      <c r="D503" s="442">
        <f t="shared" si="142"/>
        <v>0.46918819507923537</v>
      </c>
      <c r="E503" s="12">
        <v>9.7349999999999994</v>
      </c>
      <c r="F503" s="13">
        <f t="shared" si="143"/>
        <v>14.132452920903642</v>
      </c>
      <c r="G503" s="195"/>
      <c r="H503" s="10">
        <v>15.628</v>
      </c>
      <c r="I503" s="11">
        <f t="shared" si="158"/>
        <v>2480</v>
      </c>
      <c r="J503" s="12">
        <v>1</v>
      </c>
      <c r="K503" s="442">
        <f t="shared" si="144"/>
        <v>2.442428</v>
      </c>
      <c r="L503" s="442">
        <f t="shared" si="145"/>
        <v>10.500931130947977</v>
      </c>
      <c r="M503" s="442">
        <v>7.0639999999999994E-2</v>
      </c>
      <c r="N503" s="253">
        <f t="shared" si="146"/>
        <v>14.886214224909835</v>
      </c>
      <c r="O503" s="195"/>
      <c r="P503" s="221">
        <v>38.630000000000003</v>
      </c>
      <c r="Q503" s="222">
        <f t="shared" si="159"/>
        <v>2480</v>
      </c>
      <c r="R503" s="496">
        <f t="shared" si="147"/>
        <v>0.12269799999999997</v>
      </c>
      <c r="S503" s="496">
        <f t="shared" si="148"/>
        <v>0.13054294541776357</v>
      </c>
      <c r="T503" s="223">
        <v>36.837000000000003</v>
      </c>
      <c r="U503" s="224">
        <f t="shared" si="149"/>
        <v>33.821189519645849</v>
      </c>
      <c r="X503" s="450">
        <v>18.09</v>
      </c>
      <c r="Y503" s="456">
        <f t="shared" si="150"/>
        <v>0.38471000000000005</v>
      </c>
      <c r="Z503" s="456">
        <f t="shared" si="155"/>
        <v>0.46918819507923537</v>
      </c>
      <c r="AA503" s="454">
        <v>8.5</v>
      </c>
      <c r="AB503" s="447">
        <v>15.79</v>
      </c>
      <c r="AC503" s="449">
        <v>1</v>
      </c>
      <c r="AD503" s="457">
        <f t="shared" si="151"/>
        <v>2.442428</v>
      </c>
      <c r="AE503" s="457">
        <f t="shared" si="152"/>
        <v>10.500931130947977</v>
      </c>
      <c r="AF503" s="448">
        <f t="shared" si="156"/>
        <v>6.1647809689585151E-2</v>
      </c>
      <c r="AG503" s="502">
        <f t="shared" si="160"/>
        <v>2480</v>
      </c>
      <c r="AH503" s="470">
        <f t="shared" si="153"/>
        <v>14.1019003418265</v>
      </c>
      <c r="AI503" s="471">
        <f t="shared" si="154"/>
        <v>15.142640596075879</v>
      </c>
    </row>
    <row r="504" spans="1:35">
      <c r="A504" s="10">
        <v>18.7</v>
      </c>
      <c r="B504" s="11">
        <f t="shared" si="157"/>
        <v>2485</v>
      </c>
      <c r="C504" s="442">
        <f t="shared" si="141"/>
        <v>0.38548562500000005</v>
      </c>
      <c r="D504" s="442">
        <f t="shared" si="142"/>
        <v>0.47032817621482725</v>
      </c>
      <c r="E504" s="12">
        <v>9.7349999999999994</v>
      </c>
      <c r="F504" s="13">
        <f t="shared" si="143"/>
        <v>14.121355204548657</v>
      </c>
      <c r="G504" s="195"/>
      <c r="H504" s="10">
        <v>15.628</v>
      </c>
      <c r="I504" s="11">
        <f t="shared" si="158"/>
        <v>2485</v>
      </c>
      <c r="J504" s="12">
        <v>1</v>
      </c>
      <c r="K504" s="442">
        <f t="shared" si="144"/>
        <v>2.4473522499999998</v>
      </c>
      <c r="L504" s="442">
        <f t="shared" si="145"/>
        <v>10.557704258886524</v>
      </c>
      <c r="M504" s="442">
        <v>7.0639999999999994E-2</v>
      </c>
      <c r="N504" s="253">
        <f t="shared" si="146"/>
        <v>14.882203771152255</v>
      </c>
      <c r="O504" s="195"/>
      <c r="P504" s="221">
        <v>38.630000000000003</v>
      </c>
      <c r="Q504" s="222">
        <f t="shared" si="159"/>
        <v>2485</v>
      </c>
      <c r="R504" s="496">
        <f t="shared" si="147"/>
        <v>0.12294537499999998</v>
      </c>
      <c r="S504" s="496">
        <f t="shared" si="148"/>
        <v>0.130822648073182</v>
      </c>
      <c r="T504" s="223">
        <v>36.837000000000003</v>
      </c>
      <c r="U504" s="224">
        <f t="shared" si="149"/>
        <v>33.810886112928195</v>
      </c>
      <c r="X504" s="450">
        <v>18.09</v>
      </c>
      <c r="Y504" s="448">
        <f t="shared" si="150"/>
        <v>0.38548562500000005</v>
      </c>
      <c r="Z504" s="448">
        <f t="shared" si="155"/>
        <v>0.47032817621482725</v>
      </c>
      <c r="AA504" s="449">
        <v>8.5</v>
      </c>
      <c r="AB504" s="450">
        <v>15.79</v>
      </c>
      <c r="AC504" s="451">
        <v>1</v>
      </c>
      <c r="AD504" s="294">
        <f t="shared" si="151"/>
        <v>2.4473522499999998</v>
      </c>
      <c r="AE504" s="294">
        <f t="shared" si="152"/>
        <v>10.557704258886524</v>
      </c>
      <c r="AF504" s="452">
        <f t="shared" si="156"/>
        <v>6.1647809689585151E-2</v>
      </c>
      <c r="AG504" s="502">
        <f t="shared" si="160"/>
        <v>2485</v>
      </c>
      <c r="AH504" s="470">
        <f t="shared" si="153"/>
        <v>14.092210502173968</v>
      </c>
      <c r="AI504" s="471">
        <f t="shared" si="154"/>
        <v>15.139140657089239</v>
      </c>
    </row>
    <row r="505" spans="1:35">
      <c r="A505" s="10">
        <v>18.7</v>
      </c>
      <c r="B505" s="11">
        <f t="shared" si="157"/>
        <v>2490</v>
      </c>
      <c r="C505" s="442">
        <f t="shared" si="141"/>
        <v>0.38626125000000006</v>
      </c>
      <c r="D505" s="442">
        <f t="shared" si="142"/>
        <v>0.47146904189127925</v>
      </c>
      <c r="E505" s="12">
        <v>9.7349999999999994</v>
      </c>
      <c r="F505" s="13">
        <f t="shared" si="143"/>
        <v>14.110248877188397</v>
      </c>
      <c r="G505" s="195"/>
      <c r="H505" s="10">
        <v>15.628</v>
      </c>
      <c r="I505" s="11">
        <f t="shared" si="158"/>
        <v>2490</v>
      </c>
      <c r="J505" s="12">
        <v>1</v>
      </c>
      <c r="K505" s="442">
        <f t="shared" si="144"/>
        <v>2.4522765</v>
      </c>
      <c r="L505" s="442">
        <f t="shared" si="145"/>
        <v>10.614757641355707</v>
      </c>
      <c r="M505" s="442">
        <v>7.0639999999999994E-2</v>
      </c>
      <c r="N505" s="253">
        <f t="shared" si="146"/>
        <v>14.878173520214633</v>
      </c>
      <c r="O505" s="195"/>
      <c r="P505" s="221">
        <v>38.630000000000003</v>
      </c>
      <c r="Q505" s="222">
        <f t="shared" si="159"/>
        <v>2490</v>
      </c>
      <c r="R505" s="496">
        <f t="shared" si="147"/>
        <v>0.12319274999999998</v>
      </c>
      <c r="S505" s="496">
        <f t="shared" si="148"/>
        <v>0.13110241992860372</v>
      </c>
      <c r="T505" s="223">
        <v>36.837000000000003</v>
      </c>
      <c r="U505" s="224">
        <f t="shared" si="149"/>
        <v>33.800580157090025</v>
      </c>
      <c r="X505" s="450">
        <v>18.09</v>
      </c>
      <c r="Y505" s="452">
        <f t="shared" si="150"/>
        <v>0.38626125000000006</v>
      </c>
      <c r="Z505" s="452">
        <f t="shared" si="155"/>
        <v>0.47146904189127925</v>
      </c>
      <c r="AA505" s="451">
        <v>8.5</v>
      </c>
      <c r="AB505" s="453">
        <v>15.79</v>
      </c>
      <c r="AC505" s="454">
        <v>1</v>
      </c>
      <c r="AD505" s="455">
        <f t="shared" si="151"/>
        <v>2.4522765</v>
      </c>
      <c r="AE505" s="455">
        <f t="shared" si="152"/>
        <v>10.614757641355707</v>
      </c>
      <c r="AF505" s="456">
        <f t="shared" si="156"/>
        <v>6.1647809689585151E-2</v>
      </c>
      <c r="AG505" s="502">
        <f t="shared" si="160"/>
        <v>2490</v>
      </c>
      <c r="AH505" s="470">
        <f t="shared" si="153"/>
        <v>14.082513143924126</v>
      </c>
      <c r="AI505" s="471">
        <f t="shared" si="154"/>
        <v>15.135623441024633</v>
      </c>
    </row>
    <row r="506" spans="1:35">
      <c r="A506" s="10">
        <v>18.7</v>
      </c>
      <c r="B506" s="11">
        <f t="shared" si="157"/>
        <v>2495</v>
      </c>
      <c r="C506" s="442">
        <f t="shared" si="141"/>
        <v>0.38703687500000006</v>
      </c>
      <c r="D506" s="442">
        <f t="shared" si="142"/>
        <v>0.47261079279492924</v>
      </c>
      <c r="E506" s="12">
        <v>9.7349999999999994</v>
      </c>
      <c r="F506" s="13">
        <f t="shared" si="143"/>
        <v>14.099133932141363</v>
      </c>
      <c r="G506" s="195"/>
      <c r="H506" s="10">
        <v>15.628</v>
      </c>
      <c r="I506" s="11">
        <f t="shared" si="158"/>
        <v>2495</v>
      </c>
      <c r="J506" s="12">
        <v>1</v>
      </c>
      <c r="K506" s="442">
        <f t="shared" si="144"/>
        <v>2.4572007499999997</v>
      </c>
      <c r="L506" s="442">
        <f t="shared" si="145"/>
        <v>10.672092661802312</v>
      </c>
      <c r="M506" s="442">
        <v>7.0639999999999994E-2</v>
      </c>
      <c r="N506" s="253">
        <f t="shared" si="146"/>
        <v>14.874123374370285</v>
      </c>
      <c r="O506" s="195"/>
      <c r="P506" s="221">
        <v>38.630000000000003</v>
      </c>
      <c r="Q506" s="222">
        <f t="shared" si="159"/>
        <v>2495</v>
      </c>
      <c r="R506" s="496">
        <f t="shared" si="147"/>
        <v>0.123440125</v>
      </c>
      <c r="S506" s="496">
        <f t="shared" si="148"/>
        <v>0.13138226100114925</v>
      </c>
      <c r="T506" s="223">
        <v>36.837000000000003</v>
      </c>
      <c r="U506" s="224">
        <f t="shared" si="149"/>
        <v>33.790271651500667</v>
      </c>
      <c r="X506" s="450">
        <v>18.09</v>
      </c>
      <c r="Y506" s="456">
        <f t="shared" si="150"/>
        <v>0.38703687500000006</v>
      </c>
      <c r="Z506" s="456">
        <f t="shared" si="155"/>
        <v>0.47261079279492924</v>
      </c>
      <c r="AA506" s="454">
        <v>8.5</v>
      </c>
      <c r="AB506" s="447">
        <v>15.79</v>
      </c>
      <c r="AC506" s="449">
        <v>1</v>
      </c>
      <c r="AD506" s="457">
        <f t="shared" si="151"/>
        <v>2.4572007499999997</v>
      </c>
      <c r="AE506" s="457">
        <f t="shared" si="152"/>
        <v>10.672092661802312</v>
      </c>
      <c r="AF506" s="448">
        <f t="shared" si="156"/>
        <v>6.1647809689585151E-2</v>
      </c>
      <c r="AG506" s="502">
        <f t="shared" si="160"/>
        <v>2495</v>
      </c>
      <c r="AH506" s="470">
        <f t="shared" si="153"/>
        <v>14.0728082612431</v>
      </c>
      <c r="AI506" s="471">
        <f t="shared" si="154"/>
        <v>15.132088862595593</v>
      </c>
    </row>
    <row r="507" spans="1:35" s="200" customFormat="1">
      <c r="A507" s="216">
        <v>18.7</v>
      </c>
      <c r="B507" s="217">
        <f t="shared" si="157"/>
        <v>2500</v>
      </c>
      <c r="C507" s="443">
        <f t="shared" si="141"/>
        <v>0.38781250000000006</v>
      </c>
      <c r="D507" s="443">
        <f t="shared" si="142"/>
        <v>0.47375342961264821</v>
      </c>
      <c r="E507" s="218">
        <v>9.7349999999999994</v>
      </c>
      <c r="F507" s="219">
        <f t="shared" si="143"/>
        <v>14.088010362720869</v>
      </c>
      <c r="G507" s="228" t="s">
        <v>170</v>
      </c>
      <c r="H507" s="216">
        <v>15.628</v>
      </c>
      <c r="I507" s="217">
        <f t="shared" si="158"/>
        <v>2500</v>
      </c>
      <c r="J507" s="218">
        <v>1</v>
      </c>
      <c r="K507" s="443">
        <f t="shared" si="144"/>
        <v>2.4621249999999999</v>
      </c>
      <c r="L507" s="443">
        <f t="shared" si="145"/>
        <v>10.729710710502383</v>
      </c>
      <c r="M507" s="443">
        <v>7.0639999999999994E-2</v>
      </c>
      <c r="N507" s="257">
        <f t="shared" si="146"/>
        <v>14.870053235410111</v>
      </c>
      <c r="O507" s="228" t="s">
        <v>170</v>
      </c>
      <c r="P507" s="216">
        <v>38.630000000000003</v>
      </c>
      <c r="Q507" s="217">
        <f t="shared" si="159"/>
        <v>2500</v>
      </c>
      <c r="R507" s="443">
        <f t="shared" si="147"/>
        <v>0.12368750000000001</v>
      </c>
      <c r="S507" s="443">
        <f t="shared" si="148"/>
        <v>0.13166217130794311</v>
      </c>
      <c r="T507" s="218">
        <v>36.837000000000003</v>
      </c>
      <c r="U507" s="219">
        <f t="shared" si="149"/>
        <v>33.779960595529303</v>
      </c>
      <c r="X507" s="482">
        <v>18.09</v>
      </c>
      <c r="Y507" s="483">
        <f t="shared" si="150"/>
        <v>0.38781250000000006</v>
      </c>
      <c r="Z507" s="483">
        <f t="shared" si="155"/>
        <v>0.47375342961264821</v>
      </c>
      <c r="AA507" s="484">
        <v>8.5</v>
      </c>
      <c r="AB507" s="482">
        <v>15.79</v>
      </c>
      <c r="AC507" s="484">
        <v>1</v>
      </c>
      <c r="AD507" s="485">
        <f t="shared" si="151"/>
        <v>2.4621249999999999</v>
      </c>
      <c r="AE507" s="485">
        <f t="shared" si="152"/>
        <v>10.729710710502383</v>
      </c>
      <c r="AF507" s="483">
        <f t="shared" si="156"/>
        <v>6.1647809689585151E-2</v>
      </c>
      <c r="AG507" s="486">
        <f t="shared" si="160"/>
        <v>2500</v>
      </c>
      <c r="AH507" s="487">
        <f t="shared" si="153"/>
        <v>14.063095848292491</v>
      </c>
      <c r="AI507" s="488">
        <f t="shared" si="154"/>
        <v>15.128536836094645</v>
      </c>
    </row>
    <row r="508" spans="1:35">
      <c r="A508" s="10">
        <v>18.7</v>
      </c>
      <c r="B508" s="11">
        <f t="shared" si="157"/>
        <v>2505</v>
      </c>
      <c r="C508" s="442">
        <f t="shared" si="141"/>
        <v>0.38858812500000006</v>
      </c>
      <c r="D508" s="442">
        <f t="shared" si="142"/>
        <v>0.47489695303183943</v>
      </c>
      <c r="E508" s="12">
        <v>9.7349999999999994</v>
      </c>
      <c r="F508" s="13">
        <f t="shared" si="143"/>
        <v>14.076878162235044</v>
      </c>
      <c r="G508" s="195"/>
      <c r="H508" s="10">
        <v>15.628</v>
      </c>
      <c r="I508" s="11">
        <f t="shared" si="158"/>
        <v>2505</v>
      </c>
      <c r="J508" s="12">
        <v>1</v>
      </c>
      <c r="K508" s="442">
        <f t="shared" si="144"/>
        <v>2.4670492500000001</v>
      </c>
      <c r="L508" s="442">
        <f t="shared" si="145"/>
        <v>10.787613184594901</v>
      </c>
      <c r="M508" s="442">
        <v>7.0639999999999994E-2</v>
      </c>
      <c r="N508" s="253">
        <f t="shared" si="146"/>
        <v>14.865963004640216</v>
      </c>
      <c r="O508" s="195"/>
      <c r="P508" s="221">
        <v>38.630000000000003</v>
      </c>
      <c r="Q508" s="222">
        <f t="shared" si="159"/>
        <v>2505</v>
      </c>
      <c r="R508" s="496">
        <f t="shared" si="147"/>
        <v>0.123934875</v>
      </c>
      <c r="S508" s="496">
        <f t="shared" si="148"/>
        <v>0.13194215086611427</v>
      </c>
      <c r="T508" s="223">
        <v>36.837000000000003</v>
      </c>
      <c r="U508" s="224">
        <f t="shared" si="149"/>
        <v>33.769646988544949</v>
      </c>
      <c r="X508" s="450">
        <v>18.09</v>
      </c>
      <c r="Y508" s="458">
        <f t="shared" si="150"/>
        <v>0.38858812500000006</v>
      </c>
      <c r="Z508" s="458">
        <f t="shared" si="155"/>
        <v>0.47489695303183943</v>
      </c>
      <c r="AA508" s="459">
        <v>8.5</v>
      </c>
      <c r="AB508" s="450">
        <v>15.79</v>
      </c>
      <c r="AC508" s="451">
        <v>1</v>
      </c>
      <c r="AD508" s="294">
        <f t="shared" si="151"/>
        <v>2.4670492500000001</v>
      </c>
      <c r="AE508" s="294">
        <f t="shared" si="152"/>
        <v>10.787613184594901</v>
      </c>
      <c r="AF508" s="452">
        <f t="shared" si="156"/>
        <v>6.1647809689585151E-2</v>
      </c>
      <c r="AG508" s="502">
        <f t="shared" si="160"/>
        <v>2505</v>
      </c>
      <c r="AH508" s="470">
        <f t="shared" si="153"/>
        <v>14.053375899229366</v>
      </c>
      <c r="AI508" s="471">
        <f t="shared" si="154"/>
        <v>15.124967275391233</v>
      </c>
    </row>
    <row r="509" spans="1:35">
      <c r="A509" s="10">
        <v>18.7</v>
      </c>
      <c r="B509" s="11">
        <f t="shared" si="157"/>
        <v>2510</v>
      </c>
      <c r="C509" s="442">
        <f t="shared" si="141"/>
        <v>0.38936375000000006</v>
      </c>
      <c r="D509" s="442">
        <f t="shared" si="142"/>
        <v>0.47604136374044015</v>
      </c>
      <c r="E509" s="12">
        <v>9.7349999999999994</v>
      </c>
      <c r="F509" s="13">
        <f t="shared" si="143"/>
        <v>14.065737323986815</v>
      </c>
      <c r="G509" s="195"/>
      <c r="H509" s="10">
        <v>15.628</v>
      </c>
      <c r="I509" s="11">
        <f t="shared" si="158"/>
        <v>2510</v>
      </c>
      <c r="J509" s="12">
        <v>1</v>
      </c>
      <c r="K509" s="442">
        <f t="shared" si="144"/>
        <v>2.4719734999999998</v>
      </c>
      <c r="L509" s="442">
        <f t="shared" si="145"/>
        <v>10.845801488115674</v>
      </c>
      <c r="M509" s="442">
        <v>7.0639999999999994E-2</v>
      </c>
      <c r="N509" s="253">
        <f t="shared" si="146"/>
        <v>14.861852582879509</v>
      </c>
      <c r="O509" s="195"/>
      <c r="P509" s="221">
        <v>38.630000000000003</v>
      </c>
      <c r="Q509" s="222">
        <f t="shared" si="159"/>
        <v>2510</v>
      </c>
      <c r="R509" s="496">
        <f t="shared" si="147"/>
        <v>0.12418224999999999</v>
      </c>
      <c r="S509" s="496">
        <f t="shared" si="148"/>
        <v>0.13222219969279592</v>
      </c>
      <c r="T509" s="223">
        <v>36.837000000000003</v>
      </c>
      <c r="U509" s="224">
        <f t="shared" si="149"/>
        <v>33.759330829916479</v>
      </c>
      <c r="X509" s="450">
        <v>18.09</v>
      </c>
      <c r="Y509" s="452">
        <f t="shared" si="150"/>
        <v>0.38936375000000006</v>
      </c>
      <c r="Z509" s="452">
        <f t="shared" si="155"/>
        <v>0.47604136374044015</v>
      </c>
      <c r="AA509" s="451">
        <v>8.5</v>
      </c>
      <c r="AB509" s="453">
        <v>15.79</v>
      </c>
      <c r="AC509" s="454">
        <v>1</v>
      </c>
      <c r="AD509" s="455">
        <f t="shared" si="151"/>
        <v>2.4719734999999998</v>
      </c>
      <c r="AE509" s="455">
        <f t="shared" si="152"/>
        <v>10.845801488115674</v>
      </c>
      <c r="AF509" s="456">
        <f t="shared" si="156"/>
        <v>6.1647809689585151E-2</v>
      </c>
      <c r="AG509" s="502">
        <f t="shared" si="160"/>
        <v>2510</v>
      </c>
      <c r="AH509" s="470">
        <f t="shared" si="153"/>
        <v>14.043648408206259</v>
      </c>
      <c r="AI509" s="471">
        <f t="shared" si="154"/>
        <v>15.121380093929625</v>
      </c>
    </row>
    <row r="510" spans="1:35">
      <c r="A510" s="10">
        <v>18.7</v>
      </c>
      <c r="B510" s="11">
        <f t="shared" si="157"/>
        <v>2515</v>
      </c>
      <c r="C510" s="442">
        <f t="shared" si="141"/>
        <v>0.39013937500000001</v>
      </c>
      <c r="D510" s="442">
        <f t="shared" si="142"/>
        <v>0.47718666242692098</v>
      </c>
      <c r="E510" s="12">
        <v>9.7349999999999994</v>
      </c>
      <c r="F510" s="13">
        <f t="shared" si="143"/>
        <v>14.054587841273925</v>
      </c>
      <c r="G510" s="195"/>
      <c r="H510" s="10">
        <v>15.628</v>
      </c>
      <c r="I510" s="11">
        <f t="shared" si="158"/>
        <v>2515</v>
      </c>
      <c r="J510" s="12">
        <v>1</v>
      </c>
      <c r="K510" s="442">
        <f t="shared" si="144"/>
        <v>2.47689775</v>
      </c>
      <c r="L510" s="442">
        <f t="shared" si="145"/>
        <v>10.904277032031398</v>
      </c>
      <c r="M510" s="442">
        <v>7.0639999999999994E-2</v>
      </c>
      <c r="N510" s="253">
        <f t="shared" si="146"/>
        <v>14.857721870457302</v>
      </c>
      <c r="O510" s="195"/>
      <c r="P510" s="221">
        <v>38.630000000000003</v>
      </c>
      <c r="Q510" s="222">
        <f t="shared" si="159"/>
        <v>2515</v>
      </c>
      <c r="R510" s="496">
        <f t="shared" si="147"/>
        <v>0.124429625</v>
      </c>
      <c r="S510" s="496">
        <f t="shared" si="148"/>
        <v>0.13250231780512545</v>
      </c>
      <c r="T510" s="223">
        <v>36.837000000000003</v>
      </c>
      <c r="U510" s="224">
        <f t="shared" si="149"/>
        <v>33.749012119012598</v>
      </c>
      <c r="X510" s="450">
        <v>18.09</v>
      </c>
      <c r="Y510" s="456">
        <f t="shared" si="150"/>
        <v>0.39013937500000001</v>
      </c>
      <c r="Z510" s="456">
        <f t="shared" si="155"/>
        <v>0.47718666242692098</v>
      </c>
      <c r="AA510" s="454">
        <v>8.5</v>
      </c>
      <c r="AB510" s="447">
        <v>15.79</v>
      </c>
      <c r="AC510" s="449">
        <v>1</v>
      </c>
      <c r="AD510" s="457">
        <f t="shared" si="151"/>
        <v>2.47689775</v>
      </c>
      <c r="AE510" s="457">
        <f t="shared" si="152"/>
        <v>10.904277032031398</v>
      </c>
      <c r="AF510" s="448">
        <f t="shared" si="156"/>
        <v>6.1647809689585151E-2</v>
      </c>
      <c r="AG510" s="502">
        <f t="shared" si="160"/>
        <v>2515</v>
      </c>
      <c r="AH510" s="470">
        <f t="shared" si="153"/>
        <v>14.033913369371172</v>
      </c>
      <c r="AI510" s="471">
        <f t="shared" si="154"/>
        <v>15.117775204726813</v>
      </c>
    </row>
    <row r="511" spans="1:35">
      <c r="A511" s="10">
        <v>18.7</v>
      </c>
      <c r="B511" s="11">
        <f t="shared" si="157"/>
        <v>2520</v>
      </c>
      <c r="C511" s="442">
        <f t="shared" si="141"/>
        <v>0.39091500000000001</v>
      </c>
      <c r="D511" s="442">
        <f t="shared" si="142"/>
        <v>0.47833284978028723</v>
      </c>
      <c r="E511" s="12">
        <v>9.7349999999999994</v>
      </c>
      <c r="F511" s="13">
        <f t="shared" si="143"/>
        <v>14.043429707388903</v>
      </c>
      <c r="G511" s="195"/>
      <c r="H511" s="10">
        <v>15.628</v>
      </c>
      <c r="I511" s="11">
        <f t="shared" si="158"/>
        <v>2520</v>
      </c>
      <c r="J511" s="12">
        <v>1</v>
      </c>
      <c r="K511" s="442">
        <f t="shared" si="144"/>
        <v>2.4818219999999998</v>
      </c>
      <c r="L511" s="442">
        <f t="shared" si="145"/>
        <v>10.963041234273838</v>
      </c>
      <c r="M511" s="442">
        <v>7.0639999999999994E-2</v>
      </c>
      <c r="N511" s="253">
        <f t="shared" si="146"/>
        <v>14.853570767210897</v>
      </c>
      <c r="O511" s="195"/>
      <c r="P511" s="221">
        <v>38.630000000000003</v>
      </c>
      <c r="Q511" s="222">
        <f t="shared" si="159"/>
        <v>2520</v>
      </c>
      <c r="R511" s="496">
        <f t="shared" si="147"/>
        <v>0.124677</v>
      </c>
      <c r="S511" s="496">
        <f t="shared" si="148"/>
        <v>0.13278250522024448</v>
      </c>
      <c r="T511" s="223">
        <v>36.837000000000003</v>
      </c>
      <c r="U511" s="224">
        <f t="shared" si="149"/>
        <v>33.738690855201853</v>
      </c>
      <c r="X511" s="450">
        <v>18.09</v>
      </c>
      <c r="Y511" s="448">
        <f t="shared" si="150"/>
        <v>0.39091500000000001</v>
      </c>
      <c r="Z511" s="448">
        <f t="shared" si="155"/>
        <v>0.47833284978028723</v>
      </c>
      <c r="AA511" s="449">
        <v>8.5</v>
      </c>
      <c r="AB511" s="450">
        <v>15.79</v>
      </c>
      <c r="AC511" s="451">
        <v>1</v>
      </c>
      <c r="AD511" s="294">
        <f t="shared" si="151"/>
        <v>2.4818219999999998</v>
      </c>
      <c r="AE511" s="294">
        <f t="shared" si="152"/>
        <v>10.963041234273838</v>
      </c>
      <c r="AF511" s="452">
        <f t="shared" si="156"/>
        <v>6.1647809689585151E-2</v>
      </c>
      <c r="AG511" s="502">
        <f t="shared" si="160"/>
        <v>2520</v>
      </c>
      <c r="AH511" s="470">
        <f t="shared" si="153"/>
        <v>14.024170776867559</v>
      </c>
      <c r="AI511" s="471">
        <f t="shared" si="154"/>
        <v>15.114152520370411</v>
      </c>
    </row>
    <row r="512" spans="1:35">
      <c r="A512" s="10">
        <v>18.7</v>
      </c>
      <c r="B512" s="11">
        <f t="shared" si="157"/>
        <v>2525</v>
      </c>
      <c r="C512" s="442">
        <f t="shared" si="141"/>
        <v>0.39169062500000001</v>
      </c>
      <c r="D512" s="442">
        <f t="shared" si="142"/>
        <v>0.4794799264900782</v>
      </c>
      <c r="E512" s="12">
        <v>9.7349999999999994</v>
      </c>
      <c r="F512" s="13">
        <f t="shared" si="143"/>
        <v>14.032262915619089</v>
      </c>
      <c r="G512" s="195"/>
      <c r="H512" s="10">
        <v>15.628</v>
      </c>
      <c r="I512" s="11">
        <f t="shared" si="158"/>
        <v>2525</v>
      </c>
      <c r="J512" s="12">
        <v>1</v>
      </c>
      <c r="K512" s="442">
        <f t="shared" si="144"/>
        <v>2.4867462499999999</v>
      </c>
      <c r="L512" s="442">
        <f t="shared" si="145"/>
        <v>11.022095519774252</v>
      </c>
      <c r="M512" s="442">
        <v>7.0639999999999994E-2</v>
      </c>
      <c r="N512" s="253">
        <f t="shared" si="146"/>
        <v>14.849399172483148</v>
      </c>
      <c r="O512" s="195"/>
      <c r="P512" s="221">
        <v>38.630000000000003</v>
      </c>
      <c r="Q512" s="222">
        <f t="shared" si="159"/>
        <v>2525</v>
      </c>
      <c r="R512" s="496">
        <f t="shared" si="147"/>
        <v>0.124924375</v>
      </c>
      <c r="S512" s="496">
        <f t="shared" si="148"/>
        <v>0.13306276195529909</v>
      </c>
      <c r="T512" s="223">
        <v>36.837000000000003</v>
      </c>
      <c r="U512" s="224">
        <f t="shared" si="149"/>
        <v>33.728367037852649</v>
      </c>
      <c r="X512" s="450">
        <v>18.09</v>
      </c>
      <c r="Y512" s="452">
        <f t="shared" si="150"/>
        <v>0.39169062500000001</v>
      </c>
      <c r="Z512" s="452">
        <f t="shared" si="155"/>
        <v>0.4794799264900782</v>
      </c>
      <c r="AA512" s="451">
        <v>8.5</v>
      </c>
      <c r="AB512" s="453">
        <v>15.79</v>
      </c>
      <c r="AC512" s="454">
        <v>1</v>
      </c>
      <c r="AD512" s="455">
        <f t="shared" si="151"/>
        <v>2.4867462499999999</v>
      </c>
      <c r="AE512" s="455">
        <f t="shared" si="152"/>
        <v>11.022095519774252</v>
      </c>
      <c r="AF512" s="456">
        <f t="shared" si="156"/>
        <v>6.1647809689585151E-2</v>
      </c>
      <c r="AG512" s="502">
        <f t="shared" si="160"/>
        <v>2525</v>
      </c>
      <c r="AH512" s="470">
        <f t="shared" si="153"/>
        <v>14.014420624834335</v>
      </c>
      <c r="AI512" s="471">
        <f t="shared" si="154"/>
        <v>15.110511953016527</v>
      </c>
    </row>
    <row r="513" spans="1:35">
      <c r="A513" s="10">
        <v>18.7</v>
      </c>
      <c r="B513" s="11">
        <f t="shared" si="157"/>
        <v>2530</v>
      </c>
      <c r="C513" s="442">
        <f t="shared" si="141"/>
        <v>0.39246625000000007</v>
      </c>
      <c r="D513" s="442">
        <f t="shared" si="142"/>
        <v>0.48062789324636901</v>
      </c>
      <c r="E513" s="12">
        <v>9.7349999999999994</v>
      </c>
      <c r="F513" s="13">
        <f t="shared" si="143"/>
        <v>14.021087459246598</v>
      </c>
      <c r="G513" s="195"/>
      <c r="H513" s="10">
        <v>15.628</v>
      </c>
      <c r="I513" s="11">
        <f t="shared" si="158"/>
        <v>2530</v>
      </c>
      <c r="J513" s="12">
        <v>1</v>
      </c>
      <c r="K513" s="442">
        <f t="shared" si="144"/>
        <v>2.4916705000000001</v>
      </c>
      <c r="L513" s="442">
        <f t="shared" si="145"/>
        <v>11.0814413204979</v>
      </c>
      <c r="M513" s="442">
        <v>7.0639999999999994E-2</v>
      </c>
      <c r="N513" s="253">
        <f t="shared" si="146"/>
        <v>14.845206985120029</v>
      </c>
      <c r="O513" s="195"/>
      <c r="P513" s="221">
        <v>38.630000000000003</v>
      </c>
      <c r="Q513" s="222">
        <f t="shared" si="159"/>
        <v>2530</v>
      </c>
      <c r="R513" s="496">
        <f t="shared" si="147"/>
        <v>0.12517175</v>
      </c>
      <c r="S513" s="496">
        <f t="shared" si="148"/>
        <v>0.13334308802743933</v>
      </c>
      <c r="T513" s="223">
        <v>36.837000000000003</v>
      </c>
      <c r="U513" s="224">
        <f t="shared" si="149"/>
        <v>33.718040666333223</v>
      </c>
      <c r="X513" s="450">
        <v>18.09</v>
      </c>
      <c r="Y513" s="456">
        <f t="shared" si="150"/>
        <v>0.39246625000000007</v>
      </c>
      <c r="Z513" s="456">
        <f t="shared" si="155"/>
        <v>0.48062789324636901</v>
      </c>
      <c r="AA513" s="454">
        <v>8.5</v>
      </c>
      <c r="AB513" s="447">
        <v>15.79</v>
      </c>
      <c r="AC513" s="449">
        <v>1</v>
      </c>
      <c r="AD513" s="457">
        <f t="shared" si="151"/>
        <v>2.4916705000000001</v>
      </c>
      <c r="AE513" s="457">
        <f t="shared" si="152"/>
        <v>11.0814413204979</v>
      </c>
      <c r="AF513" s="448">
        <f t="shared" si="156"/>
        <v>6.1647809689585151E-2</v>
      </c>
      <c r="AG513" s="502">
        <f t="shared" si="160"/>
        <v>2530</v>
      </c>
      <c r="AH513" s="470">
        <f t="shared" si="153"/>
        <v>14.004662907405862</v>
      </c>
      <c r="AI513" s="471">
        <f t="shared" si="154"/>
        <v>15.10685341438764</v>
      </c>
    </row>
    <row r="514" spans="1:35">
      <c r="A514" s="10">
        <v>18.7</v>
      </c>
      <c r="B514" s="11">
        <f t="shared" si="157"/>
        <v>2535</v>
      </c>
      <c r="C514" s="442">
        <f t="shared" si="141"/>
        <v>0.39324187500000007</v>
      </c>
      <c r="D514" s="442">
        <f t="shared" si="142"/>
        <v>0.48177675073976944</v>
      </c>
      <c r="E514" s="12">
        <v>9.7349999999999994</v>
      </c>
      <c r="F514" s="13">
        <f t="shared" si="143"/>
        <v>14.009903331548344</v>
      </c>
      <c r="G514" s="195"/>
      <c r="H514" s="10">
        <v>15.628</v>
      </c>
      <c r="I514" s="11">
        <f t="shared" si="158"/>
        <v>2535</v>
      </c>
      <c r="J514" s="12">
        <v>1</v>
      </c>
      <c r="K514" s="442">
        <f t="shared" si="144"/>
        <v>2.4965947499999999</v>
      </c>
      <c r="L514" s="442">
        <f t="shared" si="145"/>
        <v>11.141080075478786</v>
      </c>
      <c r="M514" s="442">
        <v>7.0639999999999994E-2</v>
      </c>
      <c r="N514" s="253">
        <f t="shared" si="146"/>
        <v>14.840994103468178</v>
      </c>
      <c r="O514" s="195"/>
      <c r="P514" s="221">
        <v>38.630000000000003</v>
      </c>
      <c r="Q514" s="222">
        <f t="shared" si="159"/>
        <v>2535</v>
      </c>
      <c r="R514" s="496">
        <f t="shared" si="147"/>
        <v>0.12541912499999999</v>
      </c>
      <c r="S514" s="496">
        <f t="shared" si="148"/>
        <v>0.13362348345381947</v>
      </c>
      <c r="T514" s="223">
        <v>36.837000000000003</v>
      </c>
      <c r="U514" s="224">
        <f t="shared" si="149"/>
        <v>33.707711740011653</v>
      </c>
      <c r="X514" s="450">
        <v>18.09</v>
      </c>
      <c r="Y514" s="448">
        <f t="shared" si="150"/>
        <v>0.39324187500000007</v>
      </c>
      <c r="Z514" s="448">
        <f t="shared" si="155"/>
        <v>0.48177675073976944</v>
      </c>
      <c r="AA514" s="449">
        <v>8.5</v>
      </c>
      <c r="AB514" s="450">
        <v>15.79</v>
      </c>
      <c r="AC514" s="451">
        <v>1</v>
      </c>
      <c r="AD514" s="294">
        <f t="shared" si="151"/>
        <v>2.4965947499999999</v>
      </c>
      <c r="AE514" s="294">
        <f t="shared" si="152"/>
        <v>11.141080075478786</v>
      </c>
      <c r="AF514" s="452">
        <f t="shared" si="156"/>
        <v>6.1647809689585151E-2</v>
      </c>
      <c r="AG514" s="502">
        <f t="shared" si="160"/>
        <v>2535</v>
      </c>
      <c r="AH514" s="470">
        <f t="shared" si="153"/>
        <v>13.99489761871196</v>
      </c>
      <c r="AI514" s="471">
        <f t="shared" si="154"/>
        <v>15.103176815770453</v>
      </c>
    </row>
    <row r="515" spans="1:35">
      <c r="A515" s="10">
        <v>18.7</v>
      </c>
      <c r="B515" s="11">
        <f t="shared" si="157"/>
        <v>2540</v>
      </c>
      <c r="C515" s="442">
        <f t="shared" si="141"/>
        <v>0.39401750000000008</v>
      </c>
      <c r="D515" s="442">
        <f t="shared" si="142"/>
        <v>0.48292649966142553</v>
      </c>
      <c r="E515" s="12">
        <v>9.7349999999999994</v>
      </c>
      <c r="F515" s="13">
        <f t="shared" si="143"/>
        <v>13.998710525796021</v>
      </c>
      <c r="G515" s="195"/>
      <c r="H515" s="10">
        <v>15.628</v>
      </c>
      <c r="I515" s="11">
        <f t="shared" si="158"/>
        <v>2540</v>
      </c>
      <c r="J515" s="12">
        <v>1</v>
      </c>
      <c r="K515" s="442">
        <f t="shared" si="144"/>
        <v>2.501519</v>
      </c>
      <c r="L515" s="442">
        <f t="shared" si="145"/>
        <v>11.201013230854576</v>
      </c>
      <c r="M515" s="442">
        <v>7.0639999999999994E-2</v>
      </c>
      <c r="N515" s="253">
        <f t="shared" si="146"/>
        <v>14.836760425372432</v>
      </c>
      <c r="O515" s="195"/>
      <c r="P515" s="221">
        <v>38.630000000000003</v>
      </c>
      <c r="Q515" s="222">
        <f t="shared" si="159"/>
        <v>2540</v>
      </c>
      <c r="R515" s="496">
        <f t="shared" si="147"/>
        <v>0.12566649999999999</v>
      </c>
      <c r="S515" s="496">
        <f t="shared" si="148"/>
        <v>0.13390394825159846</v>
      </c>
      <c r="T515" s="223">
        <v>36.837000000000003</v>
      </c>
      <c r="U515" s="224">
        <f t="shared" si="149"/>
        <v>33.697380258255869</v>
      </c>
      <c r="X515" s="450">
        <v>18.09</v>
      </c>
      <c r="Y515" s="452">
        <f t="shared" si="150"/>
        <v>0.39401750000000008</v>
      </c>
      <c r="Z515" s="452">
        <f t="shared" si="155"/>
        <v>0.48292649966142553</v>
      </c>
      <c r="AA515" s="451">
        <v>8.5</v>
      </c>
      <c r="AB515" s="453">
        <v>15.79</v>
      </c>
      <c r="AC515" s="454">
        <v>1</v>
      </c>
      <c r="AD515" s="455">
        <f t="shared" si="151"/>
        <v>2.501519</v>
      </c>
      <c r="AE515" s="455">
        <f t="shared" si="152"/>
        <v>11.201013230854576</v>
      </c>
      <c r="AF515" s="456">
        <f t="shared" si="156"/>
        <v>6.1647809689585151E-2</v>
      </c>
      <c r="AG515" s="502">
        <f t="shared" si="160"/>
        <v>2540</v>
      </c>
      <c r="AH515" s="470">
        <f t="shared" si="153"/>
        <v>13.985124752877883</v>
      </c>
      <c r="AI515" s="471">
        <f t="shared" si="154"/>
        <v>15.099482068013751</v>
      </c>
    </row>
    <row r="516" spans="1:35">
      <c r="A516" s="10">
        <v>18.7</v>
      </c>
      <c r="B516" s="11">
        <f t="shared" si="157"/>
        <v>2545</v>
      </c>
      <c r="C516" s="442">
        <f t="shared" si="141"/>
        <v>0.39479312500000008</v>
      </c>
      <c r="D516" s="442">
        <f t="shared" si="142"/>
        <v>0.48407714070301933</v>
      </c>
      <c r="E516" s="12">
        <v>9.7349999999999994</v>
      </c>
      <c r="F516" s="13">
        <f t="shared" si="143"/>
        <v>13.987509035256107</v>
      </c>
      <c r="G516" s="195"/>
      <c r="H516" s="10">
        <v>15.628</v>
      </c>
      <c r="I516" s="11">
        <f t="shared" si="158"/>
        <v>2545</v>
      </c>
      <c r="J516" s="12">
        <v>1</v>
      </c>
      <c r="K516" s="442">
        <f t="shared" si="144"/>
        <v>2.5064432499999998</v>
      </c>
      <c r="L516" s="442">
        <f t="shared" si="145"/>
        <v>11.261242239901611</v>
      </c>
      <c r="M516" s="442">
        <v>7.0639999999999994E-2</v>
      </c>
      <c r="N516" s="253">
        <f t="shared" si="146"/>
        <v>14.83250584817335</v>
      </c>
      <c r="O516" s="195"/>
      <c r="P516" s="221">
        <v>38.630000000000003</v>
      </c>
      <c r="Q516" s="222">
        <f t="shared" si="159"/>
        <v>2545</v>
      </c>
      <c r="R516" s="496">
        <f t="shared" si="147"/>
        <v>0.12591387500000001</v>
      </c>
      <c r="S516" s="496">
        <f t="shared" si="148"/>
        <v>0.13418448243793879</v>
      </c>
      <c r="T516" s="223">
        <v>36.837000000000003</v>
      </c>
      <c r="U516" s="224">
        <f t="shared" si="149"/>
        <v>33.68704622043365</v>
      </c>
      <c r="X516" s="450">
        <v>18.09</v>
      </c>
      <c r="Y516" s="456">
        <f t="shared" si="150"/>
        <v>0.39479312500000008</v>
      </c>
      <c r="Z516" s="456">
        <f t="shared" si="155"/>
        <v>0.48407714070301933</v>
      </c>
      <c r="AA516" s="454">
        <v>8.5</v>
      </c>
      <c r="AB516" s="447">
        <v>15.79</v>
      </c>
      <c r="AC516" s="449">
        <v>1</v>
      </c>
      <c r="AD516" s="457">
        <f t="shared" si="151"/>
        <v>2.5064432499999998</v>
      </c>
      <c r="AE516" s="457">
        <f t="shared" si="152"/>
        <v>11.261242239901611</v>
      </c>
      <c r="AF516" s="448">
        <f t="shared" si="156"/>
        <v>6.1647809689585151E-2</v>
      </c>
      <c r="AG516" s="502">
        <f t="shared" si="160"/>
        <v>2545</v>
      </c>
      <c r="AH516" s="470">
        <f t="shared" si="153"/>
        <v>13.975344304024336</v>
      </c>
      <c r="AI516" s="471">
        <f t="shared" si="154"/>
        <v>15.095769081526226</v>
      </c>
    </row>
    <row r="517" spans="1:35">
      <c r="A517" s="10">
        <v>18.7</v>
      </c>
      <c r="B517" s="11">
        <f t="shared" si="157"/>
        <v>2550</v>
      </c>
      <c r="C517" s="442">
        <f t="shared" si="141"/>
        <v>0.39556875000000008</v>
      </c>
      <c r="D517" s="442">
        <f t="shared" si="142"/>
        <v>0.48522867455677021</v>
      </c>
      <c r="E517" s="12">
        <v>9.7349999999999994</v>
      </c>
      <c r="F517" s="13">
        <f t="shared" si="143"/>
        <v>13.976298853189842</v>
      </c>
      <c r="G517" s="195"/>
      <c r="H517" s="10">
        <v>15.628</v>
      </c>
      <c r="I517" s="11">
        <f t="shared" si="158"/>
        <v>2550</v>
      </c>
      <c r="J517" s="12">
        <v>1</v>
      </c>
      <c r="K517" s="442">
        <f t="shared" si="144"/>
        <v>2.5113675</v>
      </c>
      <c r="L517" s="442">
        <f t="shared" si="145"/>
        <v>11.321768563070206</v>
      </c>
      <c r="M517" s="442">
        <v>7.0639999999999994E-2</v>
      </c>
      <c r="N517" s="253">
        <f t="shared" si="146"/>
        <v>14.82823026870472</v>
      </c>
      <c r="O517" s="195"/>
      <c r="P517" s="221">
        <v>38.630000000000003</v>
      </c>
      <c r="Q517" s="222">
        <f t="shared" si="159"/>
        <v>2550</v>
      </c>
      <c r="R517" s="496">
        <f t="shared" si="147"/>
        <v>0.12616125</v>
      </c>
      <c r="S517" s="496">
        <f t="shared" si="148"/>
        <v>0.13446508603000762</v>
      </c>
      <c r="T517" s="223">
        <v>36.837000000000003</v>
      </c>
      <c r="U517" s="224">
        <f t="shared" si="149"/>
        <v>33.676709625912608</v>
      </c>
      <c r="X517" s="450">
        <v>18.09</v>
      </c>
      <c r="Y517" s="448">
        <f t="shared" si="150"/>
        <v>0.39556875000000008</v>
      </c>
      <c r="Z517" s="448">
        <f t="shared" si="155"/>
        <v>0.48522867455677021</v>
      </c>
      <c r="AA517" s="449">
        <v>8.5</v>
      </c>
      <c r="AB517" s="450">
        <v>15.79</v>
      </c>
      <c r="AC517" s="451">
        <v>1</v>
      </c>
      <c r="AD517" s="294">
        <f t="shared" si="151"/>
        <v>2.5113675</v>
      </c>
      <c r="AE517" s="294">
        <f t="shared" si="152"/>
        <v>11.321768563070206</v>
      </c>
      <c r="AF517" s="452">
        <f t="shared" si="156"/>
        <v>6.1647809689585151E-2</v>
      </c>
      <c r="AG517" s="502">
        <f t="shared" si="160"/>
        <v>2550</v>
      </c>
      <c r="AH517" s="470">
        <f t="shared" si="153"/>
        <v>13.965556266267452</v>
      </c>
      <c r="AI517" s="471">
        <f t="shared" si="154"/>
        <v>15.09203776627432</v>
      </c>
    </row>
    <row r="518" spans="1:35">
      <c r="A518" s="10">
        <v>18.7</v>
      </c>
      <c r="B518" s="11">
        <f t="shared" si="157"/>
        <v>2555</v>
      </c>
      <c r="C518" s="442">
        <f t="shared" si="141"/>
        <v>0.39634437500000008</v>
      </c>
      <c r="D518" s="442">
        <f t="shared" si="142"/>
        <v>0.48638110191543382</v>
      </c>
      <c r="E518" s="12">
        <v>9.7349999999999994</v>
      </c>
      <c r="F518" s="13">
        <f t="shared" si="143"/>
        <v>13.965079972853252</v>
      </c>
      <c r="G518" s="195"/>
      <c r="H518" s="10">
        <v>15.628</v>
      </c>
      <c r="I518" s="11">
        <f t="shared" si="158"/>
        <v>2555</v>
      </c>
      <c r="J518" s="12">
        <v>1</v>
      </c>
      <c r="K518" s="442">
        <f t="shared" si="144"/>
        <v>2.5162917499999997</v>
      </c>
      <c r="L518" s="442">
        <f t="shared" si="145"/>
        <v>11.382593668020007</v>
      </c>
      <c r="M518" s="442">
        <v>7.0639999999999994E-2</v>
      </c>
      <c r="N518" s="253">
        <f t="shared" si="146"/>
        <v>14.823933583291067</v>
      </c>
      <c r="O518" s="195"/>
      <c r="P518" s="221">
        <v>38.630000000000003</v>
      </c>
      <c r="Q518" s="222">
        <f t="shared" si="159"/>
        <v>2555</v>
      </c>
      <c r="R518" s="496">
        <f t="shared" si="147"/>
        <v>0.126408625</v>
      </c>
      <c r="S518" s="496">
        <f t="shared" si="148"/>
        <v>0.13474575904497654</v>
      </c>
      <c r="T518" s="223">
        <v>36.837000000000003</v>
      </c>
      <c r="U518" s="224">
        <f t="shared" si="149"/>
        <v>33.666370474060201</v>
      </c>
      <c r="X518" s="450">
        <v>18.09</v>
      </c>
      <c r="Y518" s="452">
        <f t="shared" si="150"/>
        <v>0.39634437500000008</v>
      </c>
      <c r="Z518" s="452">
        <f t="shared" si="155"/>
        <v>0.48638110191543382</v>
      </c>
      <c r="AA518" s="451">
        <v>8.5</v>
      </c>
      <c r="AB518" s="453">
        <v>15.79</v>
      </c>
      <c r="AC518" s="454">
        <v>1</v>
      </c>
      <c r="AD518" s="455">
        <f t="shared" si="151"/>
        <v>2.5162917499999997</v>
      </c>
      <c r="AE518" s="455">
        <f t="shared" si="152"/>
        <v>11.382593668020007</v>
      </c>
      <c r="AF518" s="456">
        <f t="shared" si="156"/>
        <v>6.1647809689585151E-2</v>
      </c>
      <c r="AG518" s="502">
        <f t="shared" si="160"/>
        <v>2555</v>
      </c>
      <c r="AH518" s="470">
        <f t="shared" si="153"/>
        <v>13.955760633718812</v>
      </c>
      <c r="AI518" s="471">
        <f t="shared" si="154"/>
        <v>15.088288031780024</v>
      </c>
    </row>
    <row r="519" spans="1:35">
      <c r="A519" s="10">
        <v>18.7</v>
      </c>
      <c r="B519" s="11">
        <f t="shared" si="157"/>
        <v>2560</v>
      </c>
      <c r="C519" s="442">
        <f t="shared" ref="C519:C582" si="161">(1.55125*10^-10)*B519*10^6</f>
        <v>0.39712000000000003</v>
      </c>
      <c r="D519" s="442">
        <f t="shared" ref="D519:D582" si="162">(EXP(C519))-1</f>
        <v>0.4875344234723038</v>
      </c>
      <c r="E519" s="12">
        <v>9.7349999999999994</v>
      </c>
      <c r="F519" s="13">
        <f t="shared" ref="F519:F582" si="163">A519-(E519*D519)</f>
        <v>13.953852387497122</v>
      </c>
      <c r="G519" s="195"/>
      <c r="H519" s="10">
        <v>15.628</v>
      </c>
      <c r="I519" s="11">
        <f t="shared" si="158"/>
        <v>2560</v>
      </c>
      <c r="J519" s="12">
        <v>1</v>
      </c>
      <c r="K519" s="442">
        <f t="shared" ref="K519:K582" si="164">(0.98485*10^-9)*B519*10^6</f>
        <v>2.5212159999999999</v>
      </c>
      <c r="L519" s="442">
        <f t="shared" ref="L519:L582" si="165">EXP(K519)-1</f>
        <v>11.443719029655631</v>
      </c>
      <c r="M519" s="442">
        <v>7.0639999999999994E-2</v>
      </c>
      <c r="N519" s="253">
        <f t="shared" ref="N519:N582" si="166">H519-(M519/J519)*L519</f>
        <v>14.819615687745127</v>
      </c>
      <c r="O519" s="195"/>
      <c r="P519" s="221">
        <v>38.630000000000003</v>
      </c>
      <c r="Q519" s="222">
        <f t="shared" si="159"/>
        <v>2560</v>
      </c>
      <c r="R519" s="496">
        <f t="shared" ref="R519:R582" si="167">(4.9475*10^-11)*Q519*10^6</f>
        <v>0.12665599999999999</v>
      </c>
      <c r="S519" s="496">
        <f t="shared" ref="S519:S582" si="168">(EXP(R519))-1</f>
        <v>0.13502650150002093</v>
      </c>
      <c r="T519" s="223">
        <v>36.837000000000003</v>
      </c>
      <c r="U519" s="224">
        <f t="shared" ref="U519:U582" si="169">P519-(T519*S519)</f>
        <v>33.656028764243729</v>
      </c>
      <c r="X519" s="450">
        <v>18.09</v>
      </c>
      <c r="Y519" s="456">
        <f t="shared" ref="Y519:Y582" si="170">(1.55125*10^-10)*AG519*10^6</f>
        <v>0.39712000000000003</v>
      </c>
      <c r="Z519" s="456">
        <f t="shared" si="155"/>
        <v>0.4875344234723038</v>
      </c>
      <c r="AA519" s="454">
        <v>8.5</v>
      </c>
      <c r="AB519" s="447">
        <v>15.79</v>
      </c>
      <c r="AC519" s="449">
        <v>1</v>
      </c>
      <c r="AD519" s="457">
        <f t="shared" ref="AD519:AD582" si="171">(0.98485*10^-9)*AG519*10^6</f>
        <v>2.5212159999999999</v>
      </c>
      <c r="AE519" s="457">
        <f t="shared" ref="AE519:AE582" si="172">EXP(AD519)-1</f>
        <v>11.443719029655631</v>
      </c>
      <c r="AF519" s="448">
        <f t="shared" si="156"/>
        <v>6.1647809689585151E-2</v>
      </c>
      <c r="AG519" s="502">
        <f t="shared" si="160"/>
        <v>2560</v>
      </c>
      <c r="AH519" s="470">
        <f t="shared" ref="AH519:AH582" si="173">X519-(AA519*Z519)</f>
        <v>13.945957400485417</v>
      </c>
      <c r="AI519" s="471">
        <f t="shared" ref="AI519:AI582" si="174">AB519-(AF519/AC519)*AE519</f>
        <v>15.084519787118705</v>
      </c>
    </row>
    <row r="520" spans="1:35">
      <c r="A520" s="10">
        <v>18.7</v>
      </c>
      <c r="B520" s="11">
        <f t="shared" si="157"/>
        <v>2565</v>
      </c>
      <c r="C520" s="442">
        <f t="shared" si="161"/>
        <v>0.39789562500000003</v>
      </c>
      <c r="D520" s="442">
        <f t="shared" si="162"/>
        <v>0.48868863992121203</v>
      </c>
      <c r="E520" s="12">
        <v>9.7349999999999994</v>
      </c>
      <c r="F520" s="13">
        <f t="shared" si="163"/>
        <v>13.942616090367</v>
      </c>
      <c r="G520" s="195"/>
      <c r="H520" s="10">
        <v>15.628</v>
      </c>
      <c r="I520" s="11">
        <f t="shared" si="158"/>
        <v>2565</v>
      </c>
      <c r="J520" s="12">
        <v>1</v>
      </c>
      <c r="K520" s="442">
        <f t="shared" si="164"/>
        <v>2.5261402500000001</v>
      </c>
      <c r="L520" s="442">
        <f t="shared" si="165"/>
        <v>11.505146130162386</v>
      </c>
      <c r="M520" s="442">
        <v>7.0639999999999994E-2</v>
      </c>
      <c r="N520" s="253">
        <f t="shared" si="166"/>
        <v>14.815276477365328</v>
      </c>
      <c r="O520" s="195"/>
      <c r="P520" s="221">
        <v>38.630000000000003</v>
      </c>
      <c r="Q520" s="222">
        <f t="shared" si="159"/>
        <v>2565</v>
      </c>
      <c r="R520" s="496">
        <f t="shared" si="167"/>
        <v>0.12690337499999998</v>
      </c>
      <c r="S520" s="496">
        <f t="shared" si="168"/>
        <v>0.13530731341232105</v>
      </c>
      <c r="T520" s="223">
        <v>36.837000000000003</v>
      </c>
      <c r="U520" s="224">
        <f t="shared" si="169"/>
        <v>33.645684495830331</v>
      </c>
      <c r="X520" s="450">
        <v>18.09</v>
      </c>
      <c r="Y520" s="448">
        <f t="shared" si="170"/>
        <v>0.39789562500000003</v>
      </c>
      <c r="Z520" s="448">
        <f t="shared" ref="Z520:Z583" si="175">(EXP(Y520))-1</f>
        <v>0.48868863992121203</v>
      </c>
      <c r="AA520" s="449">
        <v>8.5</v>
      </c>
      <c r="AB520" s="450">
        <v>15.79</v>
      </c>
      <c r="AC520" s="451">
        <v>1</v>
      </c>
      <c r="AD520" s="294">
        <f t="shared" si="171"/>
        <v>2.5261402500000001</v>
      </c>
      <c r="AE520" s="294">
        <f t="shared" si="172"/>
        <v>11.505146130162386</v>
      </c>
      <c r="AF520" s="452">
        <f t="shared" ref="AF520:AF583" si="176">AA520/137.88</f>
        <v>6.1647809689585151E-2</v>
      </c>
      <c r="AG520" s="502">
        <f t="shared" si="160"/>
        <v>2565</v>
      </c>
      <c r="AH520" s="470">
        <f t="shared" si="173"/>
        <v>13.936146560669698</v>
      </c>
      <c r="AI520" s="471">
        <f t="shared" si="174"/>
        <v>15.080732940916882</v>
      </c>
    </row>
    <row r="521" spans="1:35">
      <c r="A521" s="10">
        <v>18.7</v>
      </c>
      <c r="B521" s="11">
        <f t="shared" ref="B521:B584" si="177">B520+5</f>
        <v>2570</v>
      </c>
      <c r="C521" s="442">
        <f t="shared" si="161"/>
        <v>0.39867125000000003</v>
      </c>
      <c r="D521" s="442">
        <f t="shared" si="162"/>
        <v>0.48984375195652818</v>
      </c>
      <c r="E521" s="12">
        <v>9.7349999999999994</v>
      </c>
      <c r="F521" s="13">
        <f t="shared" si="163"/>
        <v>13.931371074703197</v>
      </c>
      <c r="G521" s="195"/>
      <c r="H521" s="10">
        <v>15.628</v>
      </c>
      <c r="I521" s="11">
        <f t="shared" ref="I521:I584" si="178">I520+5</f>
        <v>2570</v>
      </c>
      <c r="J521" s="12">
        <v>1</v>
      </c>
      <c r="K521" s="442">
        <f t="shared" si="164"/>
        <v>2.5310644999999998</v>
      </c>
      <c r="L521" s="442">
        <f t="shared" si="165"/>
        <v>11.566876459042236</v>
      </c>
      <c r="M521" s="442">
        <v>7.0639999999999994E-2</v>
      </c>
      <c r="N521" s="253">
        <f t="shared" si="166"/>
        <v>14.810915846933257</v>
      </c>
      <c r="O521" s="195"/>
      <c r="P521" s="221">
        <v>38.630000000000003</v>
      </c>
      <c r="Q521" s="222">
        <f t="shared" ref="Q521:Q584" si="179">Q520+5</f>
        <v>2570</v>
      </c>
      <c r="R521" s="496">
        <f t="shared" si="167"/>
        <v>0.12715074999999998</v>
      </c>
      <c r="S521" s="496">
        <f t="shared" si="168"/>
        <v>0.13558819479906048</v>
      </c>
      <c r="T521" s="223">
        <v>36.837000000000003</v>
      </c>
      <c r="U521" s="224">
        <f t="shared" si="169"/>
        <v>33.635337668187013</v>
      </c>
      <c r="X521" s="450">
        <v>18.09</v>
      </c>
      <c r="Y521" s="452">
        <f t="shared" si="170"/>
        <v>0.39867125000000003</v>
      </c>
      <c r="Z521" s="452">
        <f t="shared" si="175"/>
        <v>0.48984375195652818</v>
      </c>
      <c r="AA521" s="451">
        <v>8.5</v>
      </c>
      <c r="AB521" s="453">
        <v>15.79</v>
      </c>
      <c r="AC521" s="454">
        <v>1</v>
      </c>
      <c r="AD521" s="455">
        <f t="shared" si="171"/>
        <v>2.5310644999999998</v>
      </c>
      <c r="AE521" s="455">
        <f t="shared" si="172"/>
        <v>11.566876459042236</v>
      </c>
      <c r="AF521" s="456">
        <f t="shared" si="176"/>
        <v>6.1647809689585151E-2</v>
      </c>
      <c r="AG521" s="502">
        <f t="shared" ref="AG521:AG584" si="180">AG520+5</f>
        <v>2570</v>
      </c>
      <c r="AH521" s="470">
        <f t="shared" si="173"/>
        <v>13.926328108369511</v>
      </c>
      <c r="AI521" s="471">
        <f t="shared" si="174"/>
        <v>15.076927401350021</v>
      </c>
    </row>
    <row r="522" spans="1:35">
      <c r="A522" s="10">
        <v>18.7</v>
      </c>
      <c r="B522" s="11">
        <f t="shared" si="177"/>
        <v>2575</v>
      </c>
      <c r="C522" s="442">
        <f t="shared" si="161"/>
        <v>0.39944687500000003</v>
      </c>
      <c r="D522" s="442">
        <f t="shared" si="162"/>
        <v>0.49099976027316061</v>
      </c>
      <c r="E522" s="12">
        <v>9.7349999999999994</v>
      </c>
      <c r="F522" s="13">
        <f t="shared" si="163"/>
        <v>13.92011733374078</v>
      </c>
      <c r="G522" s="195"/>
      <c r="H522" s="10">
        <v>15.628</v>
      </c>
      <c r="I522" s="11">
        <f t="shared" si="178"/>
        <v>2575</v>
      </c>
      <c r="J522" s="12">
        <v>1</v>
      </c>
      <c r="K522" s="442">
        <f t="shared" si="164"/>
        <v>2.53598875</v>
      </c>
      <c r="L522" s="442">
        <f t="shared" si="165"/>
        <v>11.628911513149927</v>
      </c>
      <c r="M522" s="442">
        <v>7.0639999999999994E-2</v>
      </c>
      <c r="N522" s="253">
        <f t="shared" si="166"/>
        <v>14.80653369071109</v>
      </c>
      <c r="O522" s="195"/>
      <c r="P522" s="221">
        <v>38.630000000000003</v>
      </c>
      <c r="Q522" s="222">
        <f t="shared" si="179"/>
        <v>2575</v>
      </c>
      <c r="R522" s="496">
        <f t="shared" si="167"/>
        <v>0.127398125</v>
      </c>
      <c r="S522" s="496">
        <f t="shared" si="168"/>
        <v>0.13586914567742792</v>
      </c>
      <c r="T522" s="223">
        <v>36.837000000000003</v>
      </c>
      <c r="U522" s="224">
        <f t="shared" si="169"/>
        <v>33.62498828068059</v>
      </c>
      <c r="X522" s="450">
        <v>18.09</v>
      </c>
      <c r="Y522" s="456">
        <f t="shared" si="170"/>
        <v>0.39944687500000003</v>
      </c>
      <c r="Z522" s="456">
        <f t="shared" si="175"/>
        <v>0.49099976027316061</v>
      </c>
      <c r="AA522" s="454">
        <v>8.5</v>
      </c>
      <c r="AB522" s="447">
        <v>15.79</v>
      </c>
      <c r="AC522" s="449">
        <v>1</v>
      </c>
      <c r="AD522" s="457">
        <f t="shared" si="171"/>
        <v>2.53598875</v>
      </c>
      <c r="AE522" s="457">
        <f t="shared" si="172"/>
        <v>11.628911513149927</v>
      </c>
      <c r="AF522" s="448">
        <f t="shared" si="176"/>
        <v>6.1647809689585151E-2</v>
      </c>
      <c r="AG522" s="502">
        <f t="shared" si="180"/>
        <v>2575</v>
      </c>
      <c r="AH522" s="470">
        <f t="shared" si="173"/>
        <v>13.916502037678136</v>
      </c>
      <c r="AI522" s="471">
        <f t="shared" si="174"/>
        <v>15.073103076140306</v>
      </c>
    </row>
    <row r="523" spans="1:35">
      <c r="A523" s="10">
        <v>18.7</v>
      </c>
      <c r="B523" s="11">
        <f t="shared" si="177"/>
        <v>2580</v>
      </c>
      <c r="C523" s="442">
        <f t="shared" si="161"/>
        <v>0.40022250000000004</v>
      </c>
      <c r="D523" s="442">
        <f t="shared" si="162"/>
        <v>0.49215666556655768</v>
      </c>
      <c r="E523" s="12">
        <v>9.7349999999999994</v>
      </c>
      <c r="F523" s="13">
        <f t="shared" si="163"/>
        <v>13.90885486070956</v>
      </c>
      <c r="G523" s="195"/>
      <c r="H523" s="10">
        <v>15.628</v>
      </c>
      <c r="I523" s="11">
        <f t="shared" si="178"/>
        <v>2580</v>
      </c>
      <c r="J523" s="12">
        <v>1</v>
      </c>
      <c r="K523" s="442">
        <f t="shared" si="164"/>
        <v>2.5409129999999998</v>
      </c>
      <c r="L523" s="442">
        <f t="shared" si="165"/>
        <v>11.691252796729245</v>
      </c>
      <c r="M523" s="442">
        <v>7.0639999999999994E-2</v>
      </c>
      <c r="N523" s="253">
        <f t="shared" si="166"/>
        <v>14.802129902439047</v>
      </c>
      <c r="O523" s="195"/>
      <c r="P523" s="221">
        <v>38.630000000000003</v>
      </c>
      <c r="Q523" s="222">
        <f t="shared" si="179"/>
        <v>2580</v>
      </c>
      <c r="R523" s="496">
        <f t="shared" si="167"/>
        <v>0.1276455</v>
      </c>
      <c r="S523" s="496">
        <f t="shared" si="168"/>
        <v>0.13615016606461605</v>
      </c>
      <c r="T523" s="223">
        <v>36.837000000000003</v>
      </c>
      <c r="U523" s="224">
        <f t="shared" si="169"/>
        <v>33.61463633267774</v>
      </c>
      <c r="X523" s="450">
        <v>18.09</v>
      </c>
      <c r="Y523" s="448">
        <f t="shared" si="170"/>
        <v>0.40022250000000004</v>
      </c>
      <c r="Z523" s="448">
        <f t="shared" si="175"/>
        <v>0.49215666556655768</v>
      </c>
      <c r="AA523" s="449">
        <v>8.5</v>
      </c>
      <c r="AB523" s="450">
        <v>15.79</v>
      </c>
      <c r="AC523" s="451">
        <v>1</v>
      </c>
      <c r="AD523" s="294">
        <f t="shared" si="171"/>
        <v>2.5409129999999998</v>
      </c>
      <c r="AE523" s="294">
        <f t="shared" si="172"/>
        <v>11.691252796729245</v>
      </c>
      <c r="AF523" s="452">
        <f t="shared" si="176"/>
        <v>6.1647809689585151E-2</v>
      </c>
      <c r="AG523" s="502">
        <f t="shared" si="180"/>
        <v>2580</v>
      </c>
      <c r="AH523" s="470">
        <f t="shared" si="173"/>
        <v>13.906668342684259</v>
      </c>
      <c r="AI523" s="471">
        <f t="shared" si="174"/>
        <v>15.069259872554404</v>
      </c>
    </row>
    <row r="524" spans="1:35">
      <c r="A524" s="10">
        <v>18.7</v>
      </c>
      <c r="B524" s="11">
        <f t="shared" si="177"/>
        <v>2585</v>
      </c>
      <c r="C524" s="442">
        <f t="shared" si="161"/>
        <v>0.40099812500000004</v>
      </c>
      <c r="D524" s="442">
        <f t="shared" si="162"/>
        <v>0.49331446853270666</v>
      </c>
      <c r="E524" s="12">
        <v>9.7349999999999994</v>
      </c>
      <c r="F524" s="13">
        <f t="shared" si="163"/>
        <v>13.8975836488341</v>
      </c>
      <c r="G524" s="195"/>
      <c r="H524" s="10">
        <v>15.628</v>
      </c>
      <c r="I524" s="11">
        <f t="shared" si="178"/>
        <v>2585</v>
      </c>
      <c r="J524" s="12">
        <v>1</v>
      </c>
      <c r="K524" s="442">
        <f t="shared" si="164"/>
        <v>2.5458372499999999</v>
      </c>
      <c r="L524" s="442">
        <f t="shared" si="165"/>
        <v>11.753901821449542</v>
      </c>
      <c r="M524" s="442">
        <v>7.0639999999999994E-2</v>
      </c>
      <c r="N524" s="253">
        <f t="shared" si="166"/>
        <v>14.797704375332804</v>
      </c>
      <c r="O524" s="195"/>
      <c r="P524" s="221">
        <v>38.630000000000003</v>
      </c>
      <c r="Q524" s="222">
        <f t="shared" si="179"/>
        <v>2585</v>
      </c>
      <c r="R524" s="496">
        <f t="shared" si="167"/>
        <v>0.12789287499999999</v>
      </c>
      <c r="S524" s="496">
        <f t="shared" si="168"/>
        <v>0.13643125597782135</v>
      </c>
      <c r="T524" s="223">
        <v>36.837000000000003</v>
      </c>
      <c r="U524" s="224">
        <f t="shared" si="169"/>
        <v>33.604281823544994</v>
      </c>
      <c r="X524" s="450">
        <v>18.09</v>
      </c>
      <c r="Y524" s="452">
        <f t="shared" si="170"/>
        <v>0.40099812500000004</v>
      </c>
      <c r="Z524" s="452">
        <f t="shared" si="175"/>
        <v>0.49331446853270666</v>
      </c>
      <c r="AA524" s="451">
        <v>8.5</v>
      </c>
      <c r="AB524" s="453">
        <v>15.79</v>
      </c>
      <c r="AC524" s="454">
        <v>1</v>
      </c>
      <c r="AD524" s="455">
        <f t="shared" si="171"/>
        <v>2.5458372499999999</v>
      </c>
      <c r="AE524" s="455">
        <f t="shared" si="172"/>
        <v>11.753901821449542</v>
      </c>
      <c r="AF524" s="456">
        <f t="shared" si="176"/>
        <v>6.1647809689585151E-2</v>
      </c>
      <c r="AG524" s="502">
        <f t="shared" si="180"/>
        <v>2585</v>
      </c>
      <c r="AH524" s="470">
        <f t="shared" si="173"/>
        <v>13.896827017471994</v>
      </c>
      <c r="AI524" s="471">
        <f t="shared" si="174"/>
        <v>15.06539769740121</v>
      </c>
    </row>
    <row r="525" spans="1:35">
      <c r="A525" s="10">
        <v>18.7</v>
      </c>
      <c r="B525" s="11">
        <f t="shared" si="177"/>
        <v>2590</v>
      </c>
      <c r="C525" s="442">
        <f t="shared" si="161"/>
        <v>0.40177375000000004</v>
      </c>
      <c r="D525" s="442">
        <f t="shared" si="162"/>
        <v>0.49447316986813505</v>
      </c>
      <c r="E525" s="12">
        <v>9.7349999999999994</v>
      </c>
      <c r="F525" s="13">
        <f t="shared" si="163"/>
        <v>13.886303691333705</v>
      </c>
      <c r="G525" s="195"/>
      <c r="H525" s="10">
        <v>15.628</v>
      </c>
      <c r="I525" s="11">
        <f t="shared" si="178"/>
        <v>2590</v>
      </c>
      <c r="J525" s="12">
        <v>1</v>
      </c>
      <c r="K525" s="442">
        <f t="shared" si="164"/>
        <v>2.5507614999999997</v>
      </c>
      <c r="L525" s="442">
        <f t="shared" si="165"/>
        <v>11.816860106442345</v>
      </c>
      <c r="M525" s="442">
        <v>7.0639999999999994E-2</v>
      </c>
      <c r="N525" s="253">
        <f t="shared" si="166"/>
        <v>14.793257002080914</v>
      </c>
      <c r="O525" s="195"/>
      <c r="P525" s="221">
        <v>38.630000000000003</v>
      </c>
      <c r="Q525" s="222">
        <f t="shared" si="179"/>
        <v>2590</v>
      </c>
      <c r="R525" s="496">
        <f t="shared" si="167"/>
        <v>0.12814024999999998</v>
      </c>
      <c r="S525" s="496">
        <f t="shared" si="168"/>
        <v>0.13671241543424539</v>
      </c>
      <c r="T525" s="223">
        <v>36.837000000000003</v>
      </c>
      <c r="U525" s="224">
        <f t="shared" si="169"/>
        <v>33.593924752648704</v>
      </c>
      <c r="X525" s="450">
        <v>18.09</v>
      </c>
      <c r="Y525" s="456">
        <f t="shared" si="170"/>
        <v>0.40177375000000004</v>
      </c>
      <c r="Z525" s="456">
        <f t="shared" si="175"/>
        <v>0.49447316986813505</v>
      </c>
      <c r="AA525" s="454">
        <v>8.5</v>
      </c>
      <c r="AB525" s="447">
        <v>15.79</v>
      </c>
      <c r="AC525" s="449">
        <v>1</v>
      </c>
      <c r="AD525" s="457">
        <f t="shared" si="171"/>
        <v>2.5507614999999997</v>
      </c>
      <c r="AE525" s="457">
        <f t="shared" si="172"/>
        <v>11.816860106442345</v>
      </c>
      <c r="AF525" s="448">
        <f t="shared" si="176"/>
        <v>6.1647809689585151E-2</v>
      </c>
      <c r="AG525" s="502">
        <f t="shared" si="180"/>
        <v>2590</v>
      </c>
      <c r="AH525" s="470">
        <f t="shared" si="173"/>
        <v>13.886978056120853</v>
      </c>
      <c r="AI525" s="471">
        <f t="shared" si="174"/>
        <v>15.06151645702959</v>
      </c>
    </row>
    <row r="526" spans="1:35">
      <c r="A526" s="10">
        <v>18.7</v>
      </c>
      <c r="B526" s="11">
        <f t="shared" si="177"/>
        <v>2595</v>
      </c>
      <c r="C526" s="442">
        <f t="shared" si="161"/>
        <v>0.4025493750000001</v>
      </c>
      <c r="D526" s="442">
        <f t="shared" si="162"/>
        <v>0.49563277026991082</v>
      </c>
      <c r="E526" s="12">
        <v>9.7349999999999994</v>
      </c>
      <c r="F526" s="13">
        <f t="shared" si="163"/>
        <v>13.875014981422417</v>
      </c>
      <c r="G526" s="195"/>
      <c r="H526" s="10">
        <v>15.628</v>
      </c>
      <c r="I526" s="11">
        <f t="shared" si="178"/>
        <v>2595</v>
      </c>
      <c r="J526" s="12">
        <v>1</v>
      </c>
      <c r="K526" s="442">
        <f t="shared" si="164"/>
        <v>2.5556857499999999</v>
      </c>
      <c r="L526" s="442">
        <f t="shared" si="165"/>
        <v>11.88012917833823</v>
      </c>
      <c r="M526" s="442">
        <v>7.0639999999999994E-2</v>
      </c>
      <c r="N526" s="253">
        <f t="shared" si="166"/>
        <v>14.788787674842187</v>
      </c>
      <c r="O526" s="195"/>
      <c r="P526" s="221">
        <v>38.630000000000003</v>
      </c>
      <c r="Q526" s="222">
        <f t="shared" si="179"/>
        <v>2595</v>
      </c>
      <c r="R526" s="496">
        <f t="shared" si="167"/>
        <v>0.12838762499999998</v>
      </c>
      <c r="S526" s="496">
        <f t="shared" si="168"/>
        <v>0.1369936444510933</v>
      </c>
      <c r="T526" s="223">
        <v>36.837000000000003</v>
      </c>
      <c r="U526" s="224">
        <f t="shared" si="169"/>
        <v>33.583565119355079</v>
      </c>
      <c r="X526" s="450">
        <v>18.09</v>
      </c>
      <c r="Y526" s="448">
        <f t="shared" si="170"/>
        <v>0.4025493750000001</v>
      </c>
      <c r="Z526" s="448">
        <f t="shared" si="175"/>
        <v>0.49563277026991082</v>
      </c>
      <c r="AA526" s="449">
        <v>8.5</v>
      </c>
      <c r="AB526" s="450">
        <v>15.79</v>
      </c>
      <c r="AC526" s="451">
        <v>1</v>
      </c>
      <c r="AD526" s="294">
        <f t="shared" si="171"/>
        <v>2.5556857499999999</v>
      </c>
      <c r="AE526" s="294">
        <f t="shared" si="172"/>
        <v>11.88012917833823</v>
      </c>
      <c r="AF526" s="452">
        <f t="shared" si="176"/>
        <v>6.1647809689585151E-2</v>
      </c>
      <c r="AG526" s="502">
        <f t="shared" si="180"/>
        <v>2595</v>
      </c>
      <c r="AH526" s="470">
        <f t="shared" si="173"/>
        <v>13.877121452705758</v>
      </c>
      <c r="AI526" s="471">
        <f t="shared" si="174"/>
        <v>15.057616057326117</v>
      </c>
    </row>
    <row r="527" spans="1:35">
      <c r="A527" s="10">
        <v>18.7</v>
      </c>
      <c r="B527" s="11">
        <f t="shared" si="177"/>
        <v>2600</v>
      </c>
      <c r="C527" s="442">
        <f t="shared" si="161"/>
        <v>0.4033250000000001</v>
      </c>
      <c r="D527" s="442">
        <f t="shared" si="162"/>
        <v>0.49679327043564281</v>
      </c>
      <c r="E527" s="12">
        <v>9.7349999999999994</v>
      </c>
      <c r="F527" s="13">
        <f t="shared" si="163"/>
        <v>13.863717512309016</v>
      </c>
      <c r="G527" s="195"/>
      <c r="H527" s="10">
        <v>15.628</v>
      </c>
      <c r="I527" s="11">
        <f t="shared" si="178"/>
        <v>2600</v>
      </c>
      <c r="J527" s="12">
        <v>1</v>
      </c>
      <c r="K527" s="442">
        <f t="shared" si="164"/>
        <v>2.5606100000000001</v>
      </c>
      <c r="L527" s="442">
        <f t="shared" si="165"/>
        <v>11.943710571303809</v>
      </c>
      <c r="M527" s="442">
        <v>7.0639999999999994E-2</v>
      </c>
      <c r="N527" s="253">
        <f t="shared" si="166"/>
        <v>14.7842962852431</v>
      </c>
      <c r="O527" s="195"/>
      <c r="P527" s="221">
        <v>38.630000000000003</v>
      </c>
      <c r="Q527" s="222">
        <f t="shared" si="179"/>
        <v>2600</v>
      </c>
      <c r="R527" s="496">
        <f t="shared" si="167"/>
        <v>0.128635</v>
      </c>
      <c r="S527" s="496">
        <f t="shared" si="168"/>
        <v>0.13727494304557486</v>
      </c>
      <c r="T527" s="223">
        <v>36.837000000000003</v>
      </c>
      <c r="U527" s="224">
        <f t="shared" si="169"/>
        <v>33.573202923030159</v>
      </c>
      <c r="X527" s="450">
        <v>18.09</v>
      </c>
      <c r="Y527" s="452">
        <f t="shared" si="170"/>
        <v>0.4033250000000001</v>
      </c>
      <c r="Z527" s="452">
        <f t="shared" si="175"/>
        <v>0.49679327043564281</v>
      </c>
      <c r="AA527" s="451">
        <v>8.5</v>
      </c>
      <c r="AB527" s="453">
        <v>15.79</v>
      </c>
      <c r="AC527" s="454">
        <v>1</v>
      </c>
      <c r="AD527" s="455">
        <f t="shared" si="171"/>
        <v>2.5606100000000001</v>
      </c>
      <c r="AE527" s="455">
        <f t="shared" si="172"/>
        <v>11.943710571303809</v>
      </c>
      <c r="AF527" s="456">
        <f t="shared" si="176"/>
        <v>6.1647809689585151E-2</v>
      </c>
      <c r="AG527" s="502">
        <f t="shared" si="180"/>
        <v>2600</v>
      </c>
      <c r="AH527" s="470">
        <f t="shared" si="173"/>
        <v>13.867257201297036</v>
      </c>
      <c r="AI527" s="471">
        <f t="shared" si="174"/>
        <v>15.053696403712776</v>
      </c>
    </row>
    <row r="528" spans="1:35">
      <c r="A528" s="10">
        <v>18.7</v>
      </c>
      <c r="B528" s="11">
        <f t="shared" si="177"/>
        <v>2605</v>
      </c>
      <c r="C528" s="442">
        <f t="shared" si="161"/>
        <v>0.40410062500000005</v>
      </c>
      <c r="D528" s="442">
        <f t="shared" si="162"/>
        <v>0.49795467106348101</v>
      </c>
      <c r="E528" s="12">
        <v>9.7349999999999994</v>
      </c>
      <c r="F528" s="13">
        <f t="shared" si="163"/>
        <v>13.852411277197012</v>
      </c>
      <c r="G528" s="195"/>
      <c r="H528" s="10">
        <v>15.628</v>
      </c>
      <c r="I528" s="11">
        <f t="shared" si="178"/>
        <v>2605</v>
      </c>
      <c r="J528" s="12">
        <v>1</v>
      </c>
      <c r="K528" s="442">
        <f t="shared" si="164"/>
        <v>2.5655342499999998</v>
      </c>
      <c r="L528" s="442">
        <f t="shared" si="165"/>
        <v>12.007605827078944</v>
      </c>
      <c r="M528" s="442">
        <v>7.0639999999999994E-2</v>
      </c>
      <c r="N528" s="253">
        <f t="shared" si="166"/>
        <v>14.779782724375144</v>
      </c>
      <c r="O528" s="195"/>
      <c r="P528" s="221">
        <v>38.630000000000003</v>
      </c>
      <c r="Q528" s="222">
        <f t="shared" si="179"/>
        <v>2605</v>
      </c>
      <c r="R528" s="496">
        <f t="shared" si="167"/>
        <v>0.12888237499999999</v>
      </c>
      <c r="S528" s="496">
        <f t="shared" si="168"/>
        <v>0.13755631123490386</v>
      </c>
      <c r="T528" s="223">
        <v>36.837000000000003</v>
      </c>
      <c r="U528" s="224">
        <f t="shared" si="169"/>
        <v>33.562838163039849</v>
      </c>
      <c r="X528" s="450">
        <v>18.09</v>
      </c>
      <c r="Y528" s="456">
        <f t="shared" si="170"/>
        <v>0.40410062500000005</v>
      </c>
      <c r="Z528" s="456">
        <f t="shared" si="175"/>
        <v>0.49795467106348101</v>
      </c>
      <c r="AA528" s="454">
        <v>8.5</v>
      </c>
      <c r="AB528" s="447">
        <v>15.79</v>
      </c>
      <c r="AC528" s="449">
        <v>1</v>
      </c>
      <c r="AD528" s="457">
        <f t="shared" si="171"/>
        <v>2.5655342499999998</v>
      </c>
      <c r="AE528" s="457">
        <f t="shared" si="172"/>
        <v>12.007605827078944</v>
      </c>
      <c r="AF528" s="448">
        <f t="shared" si="176"/>
        <v>6.1647809689585151E-2</v>
      </c>
      <c r="AG528" s="502">
        <f t="shared" si="180"/>
        <v>2605</v>
      </c>
      <c r="AH528" s="470">
        <f t="shared" si="173"/>
        <v>13.857385295960412</v>
      </c>
      <c r="AI528" s="471">
        <f t="shared" si="174"/>
        <v>15.049757401144683</v>
      </c>
    </row>
    <row r="529" spans="1:35">
      <c r="A529" s="10">
        <v>18.7</v>
      </c>
      <c r="B529" s="11">
        <f t="shared" si="177"/>
        <v>2610</v>
      </c>
      <c r="C529" s="442">
        <f t="shared" si="161"/>
        <v>0.40487625000000005</v>
      </c>
      <c r="D529" s="442">
        <f t="shared" si="162"/>
        <v>0.49911697285211742</v>
      </c>
      <c r="E529" s="12">
        <v>9.7349999999999994</v>
      </c>
      <c r="F529" s="13">
        <f t="shared" si="163"/>
        <v>13.841096269284638</v>
      </c>
      <c r="G529" s="195"/>
      <c r="H529" s="10">
        <v>15.628</v>
      </c>
      <c r="I529" s="11">
        <f t="shared" si="178"/>
        <v>2610</v>
      </c>
      <c r="J529" s="12">
        <v>1</v>
      </c>
      <c r="K529" s="442">
        <f t="shared" si="164"/>
        <v>2.5704585</v>
      </c>
      <c r="L529" s="442">
        <f t="shared" si="165"/>
        <v>12.071816495014152</v>
      </c>
      <c r="M529" s="442">
        <v>7.0639999999999994E-2</v>
      </c>
      <c r="N529" s="253">
        <f t="shared" si="166"/>
        <v>14.775246882792201</v>
      </c>
      <c r="O529" s="195"/>
      <c r="P529" s="221">
        <v>38.630000000000003</v>
      </c>
      <c r="Q529" s="222">
        <f t="shared" si="179"/>
        <v>2610</v>
      </c>
      <c r="R529" s="496">
        <f t="shared" si="167"/>
        <v>0.12912974999999999</v>
      </c>
      <c r="S529" s="496">
        <f t="shared" si="168"/>
        <v>0.13783774903629853</v>
      </c>
      <c r="T529" s="223">
        <v>36.837000000000003</v>
      </c>
      <c r="U529" s="224">
        <f t="shared" si="169"/>
        <v>33.552470838749876</v>
      </c>
      <c r="X529" s="450">
        <v>18.09</v>
      </c>
      <c r="Y529" s="448">
        <f t="shared" si="170"/>
        <v>0.40487625000000005</v>
      </c>
      <c r="Z529" s="448">
        <f t="shared" si="175"/>
        <v>0.49911697285211742</v>
      </c>
      <c r="AA529" s="449">
        <v>8.5</v>
      </c>
      <c r="AB529" s="450">
        <v>15.79</v>
      </c>
      <c r="AC529" s="451">
        <v>1</v>
      </c>
      <c r="AD529" s="294">
        <f t="shared" si="171"/>
        <v>2.5704585</v>
      </c>
      <c r="AE529" s="294">
        <f t="shared" si="172"/>
        <v>12.071816495014152</v>
      </c>
      <c r="AF529" s="452">
        <f t="shared" si="176"/>
        <v>6.1647809689585151E-2</v>
      </c>
      <c r="AG529" s="502">
        <f t="shared" si="180"/>
        <v>2610</v>
      </c>
      <c r="AH529" s="470">
        <f t="shared" si="173"/>
        <v>13.847505730757002</v>
      </c>
      <c r="AI529" s="471">
        <f t="shared" si="174"/>
        <v>15.045798954107772</v>
      </c>
    </row>
    <row r="530" spans="1:35">
      <c r="A530" s="10">
        <v>18.7</v>
      </c>
      <c r="B530" s="11">
        <f t="shared" si="177"/>
        <v>2615</v>
      </c>
      <c r="C530" s="442">
        <f t="shared" si="161"/>
        <v>0.40565187500000005</v>
      </c>
      <c r="D530" s="442">
        <f t="shared" si="162"/>
        <v>0.50028017650078627</v>
      </c>
      <c r="E530" s="12">
        <v>9.7349999999999994</v>
      </c>
      <c r="F530" s="13">
        <f t="shared" si="163"/>
        <v>13.829772481764845</v>
      </c>
      <c r="G530" s="195"/>
      <c r="H530" s="10">
        <v>15.628</v>
      </c>
      <c r="I530" s="11">
        <f t="shared" si="178"/>
        <v>2615</v>
      </c>
      <c r="J530" s="12">
        <v>1</v>
      </c>
      <c r="K530" s="442">
        <f t="shared" si="164"/>
        <v>2.5753827499999997</v>
      </c>
      <c r="L530" s="442">
        <f t="shared" si="165"/>
        <v>12.13634413210813</v>
      </c>
      <c r="M530" s="442">
        <v>7.0639999999999994E-2</v>
      </c>
      <c r="N530" s="253">
        <f t="shared" si="166"/>
        <v>14.770688650507882</v>
      </c>
      <c r="O530" s="195"/>
      <c r="P530" s="221">
        <v>38.630000000000003</v>
      </c>
      <c r="Q530" s="222">
        <f t="shared" si="179"/>
        <v>2615</v>
      </c>
      <c r="R530" s="496">
        <f t="shared" si="167"/>
        <v>0.12937712499999998</v>
      </c>
      <c r="S530" s="496">
        <f t="shared" si="168"/>
        <v>0.13811925646698109</v>
      </c>
      <c r="T530" s="223">
        <v>36.837000000000003</v>
      </c>
      <c r="U530" s="224">
        <f t="shared" si="169"/>
        <v>33.542100949525818</v>
      </c>
      <c r="X530" s="450">
        <v>18.09</v>
      </c>
      <c r="Y530" s="452">
        <f t="shared" si="170"/>
        <v>0.40565187500000005</v>
      </c>
      <c r="Z530" s="452">
        <f t="shared" si="175"/>
        <v>0.50028017650078627</v>
      </c>
      <c r="AA530" s="451">
        <v>8.5</v>
      </c>
      <c r="AB530" s="453">
        <v>15.79</v>
      </c>
      <c r="AC530" s="454">
        <v>1</v>
      </c>
      <c r="AD530" s="455">
        <f t="shared" si="171"/>
        <v>2.5753827499999997</v>
      </c>
      <c r="AE530" s="455">
        <f t="shared" si="172"/>
        <v>12.13634413210813</v>
      </c>
      <c r="AF530" s="456">
        <f t="shared" si="176"/>
        <v>6.1647809689585151E-2</v>
      </c>
      <c r="AG530" s="502">
        <f t="shared" si="180"/>
        <v>2615</v>
      </c>
      <c r="AH530" s="470">
        <f t="shared" si="173"/>
        <v>13.837618499743318</v>
      </c>
      <c r="AI530" s="471">
        <f t="shared" si="174"/>
        <v>15.041820966616484</v>
      </c>
    </row>
    <row r="531" spans="1:35">
      <c r="A531" s="10">
        <v>18.7</v>
      </c>
      <c r="B531" s="11">
        <f t="shared" si="177"/>
        <v>2620</v>
      </c>
      <c r="C531" s="442">
        <f t="shared" si="161"/>
        <v>0.40642750000000005</v>
      </c>
      <c r="D531" s="442">
        <f t="shared" si="162"/>
        <v>0.50144428270926356</v>
      </c>
      <c r="E531" s="12">
        <v>9.7349999999999994</v>
      </c>
      <c r="F531" s="13">
        <f t="shared" si="163"/>
        <v>13.818439907825319</v>
      </c>
      <c r="G531" s="195"/>
      <c r="H531" s="10">
        <v>15.628</v>
      </c>
      <c r="I531" s="11">
        <f t="shared" si="178"/>
        <v>2620</v>
      </c>
      <c r="J531" s="12">
        <v>1</v>
      </c>
      <c r="K531" s="442">
        <f t="shared" si="164"/>
        <v>2.5803069999999999</v>
      </c>
      <c r="L531" s="442">
        <f t="shared" si="165"/>
        <v>12.201190303045555</v>
      </c>
      <c r="M531" s="442">
        <v>7.0639999999999994E-2</v>
      </c>
      <c r="N531" s="253">
        <f t="shared" si="166"/>
        <v>14.766107916992862</v>
      </c>
      <c r="O531" s="195"/>
      <c r="P531" s="221">
        <v>38.630000000000003</v>
      </c>
      <c r="Q531" s="222">
        <f t="shared" si="179"/>
        <v>2620</v>
      </c>
      <c r="R531" s="496">
        <f t="shared" si="167"/>
        <v>0.12962449999999998</v>
      </c>
      <c r="S531" s="496">
        <f t="shared" si="168"/>
        <v>0.13840083354417843</v>
      </c>
      <c r="T531" s="223">
        <v>36.837000000000003</v>
      </c>
      <c r="U531" s="224">
        <f t="shared" si="169"/>
        <v>33.531728494733102</v>
      </c>
      <c r="X531" s="450">
        <v>18.09</v>
      </c>
      <c r="Y531" s="456">
        <f t="shared" si="170"/>
        <v>0.40642750000000005</v>
      </c>
      <c r="Z531" s="456">
        <f t="shared" si="175"/>
        <v>0.50144428270926356</v>
      </c>
      <c r="AA531" s="454">
        <v>8.5</v>
      </c>
      <c r="AB531" s="447">
        <v>15.79</v>
      </c>
      <c r="AC531" s="449">
        <v>1</v>
      </c>
      <c r="AD531" s="457">
        <f t="shared" si="171"/>
        <v>2.5803069999999999</v>
      </c>
      <c r="AE531" s="457">
        <f t="shared" si="172"/>
        <v>12.201190303045555</v>
      </c>
      <c r="AF531" s="448">
        <f t="shared" si="176"/>
        <v>6.1647809689585151E-2</v>
      </c>
      <c r="AG531" s="502">
        <f t="shared" si="180"/>
        <v>2620</v>
      </c>
      <c r="AH531" s="470">
        <f t="shared" si="173"/>
        <v>13.827723596971261</v>
      </c>
      <c r="AI531" s="471">
        <f t="shared" si="174"/>
        <v>15.037823342211436</v>
      </c>
    </row>
    <row r="532" spans="1:35">
      <c r="A532" s="10">
        <v>18.7</v>
      </c>
      <c r="B532" s="11">
        <f t="shared" si="177"/>
        <v>2625</v>
      </c>
      <c r="C532" s="442">
        <f t="shared" si="161"/>
        <v>0.40720312500000005</v>
      </c>
      <c r="D532" s="442">
        <f t="shared" si="162"/>
        <v>0.50260929217786932</v>
      </c>
      <c r="E532" s="12">
        <v>9.7349999999999994</v>
      </c>
      <c r="F532" s="13">
        <f t="shared" si="163"/>
        <v>13.807098540648441</v>
      </c>
      <c r="G532" s="195"/>
      <c r="H532" s="10">
        <v>15.628</v>
      </c>
      <c r="I532" s="11">
        <f t="shared" si="178"/>
        <v>2625</v>
      </c>
      <c r="J532" s="12">
        <v>1</v>
      </c>
      <c r="K532" s="442">
        <f t="shared" si="164"/>
        <v>2.5852312500000001</v>
      </c>
      <c r="L532" s="442">
        <f t="shared" si="165"/>
        <v>12.266356580234991</v>
      </c>
      <c r="M532" s="442">
        <v>7.0639999999999994E-2</v>
      </c>
      <c r="N532" s="253">
        <f t="shared" si="166"/>
        <v>14.7615045711722</v>
      </c>
      <c r="O532" s="195"/>
      <c r="P532" s="221">
        <v>38.630000000000003</v>
      </c>
      <c r="Q532" s="222">
        <f t="shared" si="179"/>
        <v>2625</v>
      </c>
      <c r="R532" s="496">
        <f t="shared" si="167"/>
        <v>0.12987187499999997</v>
      </c>
      <c r="S532" s="496">
        <f t="shared" si="168"/>
        <v>0.13868248028512142</v>
      </c>
      <c r="T532" s="223">
        <v>36.837000000000003</v>
      </c>
      <c r="U532" s="224">
        <f t="shared" si="169"/>
        <v>33.521353473736987</v>
      </c>
      <c r="X532" s="450">
        <v>18.09</v>
      </c>
      <c r="Y532" s="448">
        <f t="shared" si="170"/>
        <v>0.40720312500000005</v>
      </c>
      <c r="Z532" s="448">
        <f t="shared" si="175"/>
        <v>0.50260929217786932</v>
      </c>
      <c r="AA532" s="449">
        <v>8.5</v>
      </c>
      <c r="AB532" s="450">
        <v>15.79</v>
      </c>
      <c r="AC532" s="451">
        <v>1</v>
      </c>
      <c r="AD532" s="294">
        <f t="shared" si="171"/>
        <v>2.5852312500000001</v>
      </c>
      <c r="AE532" s="294">
        <f t="shared" si="172"/>
        <v>12.266356580234991</v>
      </c>
      <c r="AF532" s="452">
        <f t="shared" si="176"/>
        <v>6.1647809689585151E-2</v>
      </c>
      <c r="AG532" s="502">
        <f t="shared" si="180"/>
        <v>2625</v>
      </c>
      <c r="AH532" s="470">
        <f t="shared" si="173"/>
        <v>13.817821016488111</v>
      </c>
      <c r="AI532" s="471">
        <f t="shared" si="174"/>
        <v>15.033805983957082</v>
      </c>
    </row>
    <row r="533" spans="1:35">
      <c r="A533" s="10">
        <v>18.7</v>
      </c>
      <c r="B533" s="11">
        <f t="shared" si="177"/>
        <v>2630</v>
      </c>
      <c r="C533" s="442">
        <f t="shared" si="161"/>
        <v>0.40797875000000006</v>
      </c>
      <c r="D533" s="442">
        <f t="shared" si="162"/>
        <v>0.50377520560746603</v>
      </c>
      <c r="E533" s="12">
        <v>9.7349999999999994</v>
      </c>
      <c r="F533" s="13">
        <f t="shared" si="163"/>
        <v>13.795748373411318</v>
      </c>
      <c r="G533" s="195"/>
      <c r="H533" s="10">
        <v>15.628</v>
      </c>
      <c r="I533" s="11">
        <f t="shared" si="178"/>
        <v>2630</v>
      </c>
      <c r="J533" s="12">
        <v>1</v>
      </c>
      <c r="K533" s="442">
        <f t="shared" si="164"/>
        <v>2.5901554999999998</v>
      </c>
      <c r="L533" s="442">
        <f t="shared" si="165"/>
        <v>12.331844543847028</v>
      </c>
      <c r="M533" s="442">
        <v>7.0639999999999994E-2</v>
      </c>
      <c r="N533" s="253">
        <f t="shared" si="166"/>
        <v>14.756878501422646</v>
      </c>
      <c r="O533" s="195"/>
      <c r="P533" s="221">
        <v>38.630000000000003</v>
      </c>
      <c r="Q533" s="222">
        <f t="shared" si="179"/>
        <v>2630</v>
      </c>
      <c r="R533" s="496">
        <f t="shared" si="167"/>
        <v>0.13011924999999999</v>
      </c>
      <c r="S533" s="496">
        <f t="shared" si="168"/>
        <v>0.13896419670704518</v>
      </c>
      <c r="T533" s="223">
        <v>36.837000000000003</v>
      </c>
      <c r="U533" s="224">
        <f t="shared" si="169"/>
        <v>33.510975885902582</v>
      </c>
      <c r="X533" s="450">
        <v>18.09</v>
      </c>
      <c r="Y533" s="452">
        <f t="shared" si="170"/>
        <v>0.40797875000000006</v>
      </c>
      <c r="Z533" s="452">
        <f t="shared" si="175"/>
        <v>0.50377520560746603</v>
      </c>
      <c r="AA533" s="451">
        <v>8.5</v>
      </c>
      <c r="AB533" s="453">
        <v>15.79</v>
      </c>
      <c r="AC533" s="454">
        <v>1</v>
      </c>
      <c r="AD533" s="455">
        <f t="shared" si="171"/>
        <v>2.5901554999999998</v>
      </c>
      <c r="AE533" s="455">
        <f t="shared" si="172"/>
        <v>12.331844543847028</v>
      </c>
      <c r="AF533" s="456">
        <f t="shared" si="176"/>
        <v>6.1647809689585151E-2</v>
      </c>
      <c r="AG533" s="502">
        <f t="shared" si="180"/>
        <v>2630</v>
      </c>
      <c r="AH533" s="470">
        <f t="shared" si="173"/>
        <v>13.807910752336539</v>
      </c>
      <c r="AI533" s="471">
        <f t="shared" si="174"/>
        <v>15.029768794439368</v>
      </c>
    </row>
    <row r="534" spans="1:35">
      <c r="A534" s="10">
        <v>18.7</v>
      </c>
      <c r="B534" s="11">
        <f t="shared" si="177"/>
        <v>2635</v>
      </c>
      <c r="C534" s="442">
        <f t="shared" si="161"/>
        <v>0.40875437500000006</v>
      </c>
      <c r="D534" s="442">
        <f t="shared" si="162"/>
        <v>0.50494202369946084</v>
      </c>
      <c r="E534" s="12">
        <v>9.7349999999999994</v>
      </c>
      <c r="F534" s="13">
        <f t="shared" si="163"/>
        <v>13.784389399285748</v>
      </c>
      <c r="G534" s="195"/>
      <c r="H534" s="10">
        <v>15.628</v>
      </c>
      <c r="I534" s="11">
        <f t="shared" si="178"/>
        <v>2635</v>
      </c>
      <c r="J534" s="12">
        <v>1</v>
      </c>
      <c r="K534" s="442">
        <f t="shared" si="164"/>
        <v>2.59507975</v>
      </c>
      <c r="L534" s="442">
        <f t="shared" si="165"/>
        <v>12.397655781852617</v>
      </c>
      <c r="M534" s="442">
        <v>7.0639999999999994E-2</v>
      </c>
      <c r="N534" s="253">
        <f t="shared" si="166"/>
        <v>14.752229595569931</v>
      </c>
      <c r="O534" s="195"/>
      <c r="P534" s="221">
        <v>38.630000000000003</v>
      </c>
      <c r="Q534" s="222">
        <f t="shared" si="179"/>
        <v>2635</v>
      </c>
      <c r="R534" s="496">
        <f t="shared" si="167"/>
        <v>0.13036662499999999</v>
      </c>
      <c r="S534" s="496">
        <f t="shared" si="168"/>
        <v>0.13924598282718947</v>
      </c>
      <c r="T534" s="223">
        <v>36.837000000000003</v>
      </c>
      <c r="U534" s="224">
        <f t="shared" si="169"/>
        <v>33.500595730594824</v>
      </c>
      <c r="X534" s="450">
        <v>18.09</v>
      </c>
      <c r="Y534" s="456">
        <f t="shared" si="170"/>
        <v>0.40875437500000006</v>
      </c>
      <c r="Z534" s="456">
        <f t="shared" si="175"/>
        <v>0.50494202369946084</v>
      </c>
      <c r="AA534" s="454">
        <v>8.5</v>
      </c>
      <c r="AB534" s="447">
        <v>15.79</v>
      </c>
      <c r="AC534" s="449">
        <v>1</v>
      </c>
      <c r="AD534" s="457">
        <f t="shared" si="171"/>
        <v>2.59507975</v>
      </c>
      <c r="AE534" s="457">
        <f t="shared" si="172"/>
        <v>12.397655781852617</v>
      </c>
      <c r="AF534" s="448">
        <f t="shared" si="176"/>
        <v>6.1647809689585151E-2</v>
      </c>
      <c r="AG534" s="502">
        <f t="shared" si="180"/>
        <v>2635</v>
      </c>
      <c r="AH534" s="470">
        <f t="shared" si="173"/>
        <v>13.797992798554583</v>
      </c>
      <c r="AI534" s="471">
        <f t="shared" si="174"/>
        <v>15.025711675763365</v>
      </c>
    </row>
    <row r="535" spans="1:35">
      <c r="A535" s="10">
        <v>18.7</v>
      </c>
      <c r="B535" s="11">
        <f t="shared" si="177"/>
        <v>2640</v>
      </c>
      <c r="C535" s="442">
        <f t="shared" si="161"/>
        <v>0.40953000000000006</v>
      </c>
      <c r="D535" s="442">
        <f t="shared" si="162"/>
        <v>0.50610974715580426</v>
      </c>
      <c r="E535" s="12">
        <v>9.7349999999999994</v>
      </c>
      <c r="F535" s="13">
        <f t="shared" si="163"/>
        <v>13.773021611438246</v>
      </c>
      <c r="G535" s="195"/>
      <c r="H535" s="10">
        <v>15.628</v>
      </c>
      <c r="I535" s="11">
        <f t="shared" si="178"/>
        <v>2640</v>
      </c>
      <c r="J535" s="12">
        <v>1</v>
      </c>
      <c r="K535" s="442">
        <f t="shared" si="164"/>
        <v>2.6000039999999998</v>
      </c>
      <c r="L535" s="442">
        <f t="shared" si="165"/>
        <v>12.463791890061538</v>
      </c>
      <c r="M535" s="442">
        <v>7.0639999999999994E-2</v>
      </c>
      <c r="N535" s="253">
        <f t="shared" si="166"/>
        <v>14.747557740886053</v>
      </c>
      <c r="O535" s="195"/>
      <c r="P535" s="221">
        <v>38.630000000000003</v>
      </c>
      <c r="Q535" s="222">
        <f t="shared" si="179"/>
        <v>2640</v>
      </c>
      <c r="R535" s="496">
        <f t="shared" si="167"/>
        <v>0.13061399999999998</v>
      </c>
      <c r="S535" s="496">
        <f t="shared" si="168"/>
        <v>0.13952783866279761</v>
      </c>
      <c r="T535" s="223">
        <v>36.837000000000003</v>
      </c>
      <c r="U535" s="224">
        <f t="shared" si="169"/>
        <v>33.490213007178525</v>
      </c>
      <c r="X535" s="450">
        <v>18.09</v>
      </c>
      <c r="Y535" s="448">
        <f t="shared" si="170"/>
        <v>0.40953000000000006</v>
      </c>
      <c r="Z535" s="448">
        <f t="shared" si="175"/>
        <v>0.50610974715580426</v>
      </c>
      <c r="AA535" s="449">
        <v>8.5</v>
      </c>
      <c r="AB535" s="450">
        <v>15.79</v>
      </c>
      <c r="AC535" s="451">
        <v>1</v>
      </c>
      <c r="AD535" s="294">
        <f t="shared" si="171"/>
        <v>2.6000039999999998</v>
      </c>
      <c r="AE535" s="294">
        <f t="shared" si="172"/>
        <v>12.463791890061538</v>
      </c>
      <c r="AF535" s="452">
        <f t="shared" si="176"/>
        <v>6.1647809689585151E-2</v>
      </c>
      <c r="AG535" s="502">
        <f t="shared" si="180"/>
        <v>2640</v>
      </c>
      <c r="AH535" s="470">
        <f t="shared" si="173"/>
        <v>13.788067149175664</v>
      </c>
      <c r="AI535" s="471">
        <f t="shared" si="174"/>
        <v>15.021634529550891</v>
      </c>
    </row>
    <row r="536" spans="1:35">
      <c r="A536" s="10">
        <v>18.7</v>
      </c>
      <c r="B536" s="11">
        <f t="shared" si="177"/>
        <v>2645</v>
      </c>
      <c r="C536" s="442">
        <f t="shared" si="161"/>
        <v>0.41030562500000006</v>
      </c>
      <c r="D536" s="442">
        <f t="shared" si="162"/>
        <v>0.50727837667899234</v>
      </c>
      <c r="E536" s="12">
        <v>9.7349999999999994</v>
      </c>
      <c r="F536" s="13">
        <f t="shared" si="163"/>
        <v>13.761645003030008</v>
      </c>
      <c r="G536" s="195"/>
      <c r="H536" s="10">
        <v>15.628</v>
      </c>
      <c r="I536" s="11">
        <f t="shared" si="178"/>
        <v>2645</v>
      </c>
      <c r="J536" s="12">
        <v>1</v>
      </c>
      <c r="K536" s="442">
        <f t="shared" si="164"/>
        <v>2.6049282499999999</v>
      </c>
      <c r="L536" s="442">
        <f t="shared" si="165"/>
        <v>12.530254472161138</v>
      </c>
      <c r="M536" s="442">
        <v>7.0639999999999994E-2</v>
      </c>
      <c r="N536" s="253">
        <f t="shared" si="166"/>
        <v>14.742862824086536</v>
      </c>
      <c r="O536" s="195"/>
      <c r="P536" s="221">
        <v>38.630000000000003</v>
      </c>
      <c r="Q536" s="222">
        <f t="shared" si="179"/>
        <v>2645</v>
      </c>
      <c r="R536" s="496">
        <f t="shared" si="167"/>
        <v>0.13086137499999997</v>
      </c>
      <c r="S536" s="496">
        <f t="shared" si="168"/>
        <v>0.13980976423111779</v>
      </c>
      <c r="T536" s="223">
        <v>36.837000000000003</v>
      </c>
      <c r="U536" s="224">
        <f t="shared" si="169"/>
        <v>33.479827715018317</v>
      </c>
      <c r="X536" s="450">
        <v>18.09</v>
      </c>
      <c r="Y536" s="452">
        <f t="shared" si="170"/>
        <v>0.41030562500000006</v>
      </c>
      <c r="Z536" s="452">
        <f t="shared" si="175"/>
        <v>0.50727837667899234</v>
      </c>
      <c r="AA536" s="451">
        <v>8.5</v>
      </c>
      <c r="AB536" s="453">
        <v>15.79</v>
      </c>
      <c r="AC536" s="454">
        <v>1</v>
      </c>
      <c r="AD536" s="455">
        <f t="shared" si="171"/>
        <v>2.6049282499999999</v>
      </c>
      <c r="AE536" s="455">
        <f t="shared" si="172"/>
        <v>12.530254472161138</v>
      </c>
      <c r="AF536" s="456">
        <f t="shared" si="176"/>
        <v>6.1647809689585151E-2</v>
      </c>
      <c r="AG536" s="502">
        <f t="shared" si="180"/>
        <v>2645</v>
      </c>
      <c r="AH536" s="470">
        <f t="shared" si="173"/>
        <v>13.778133798228565</v>
      </c>
      <c r="AI536" s="471">
        <f t="shared" si="174"/>
        <v>15.017537256938136</v>
      </c>
    </row>
    <row r="537" spans="1:35">
      <c r="A537" s="10">
        <v>18.7</v>
      </c>
      <c r="B537" s="11">
        <f t="shared" si="177"/>
        <v>2650</v>
      </c>
      <c r="C537" s="442">
        <f t="shared" si="161"/>
        <v>0.41108125000000001</v>
      </c>
      <c r="D537" s="442">
        <f t="shared" si="162"/>
        <v>0.50844791297206537</v>
      </c>
      <c r="E537" s="12">
        <v>9.7349999999999994</v>
      </c>
      <c r="F537" s="13">
        <f t="shared" si="163"/>
        <v>13.750259567216943</v>
      </c>
      <c r="G537" s="195"/>
      <c r="H537" s="10">
        <v>15.628</v>
      </c>
      <c r="I537" s="11">
        <f t="shared" si="178"/>
        <v>2650</v>
      </c>
      <c r="J537" s="12">
        <v>1</v>
      </c>
      <c r="K537" s="442">
        <f t="shared" si="164"/>
        <v>2.6098524999999997</v>
      </c>
      <c r="L537" s="442">
        <f t="shared" si="165"/>
        <v>12.597045139755178</v>
      </c>
      <c r="M537" s="442">
        <v>7.0639999999999994E-2</v>
      </c>
      <c r="N537" s="253">
        <f t="shared" si="166"/>
        <v>14.738144731327694</v>
      </c>
      <c r="O537" s="195"/>
      <c r="P537" s="221">
        <v>38.630000000000003</v>
      </c>
      <c r="Q537" s="222">
        <f t="shared" si="179"/>
        <v>2650</v>
      </c>
      <c r="R537" s="496">
        <f t="shared" si="167"/>
        <v>0.13110874999999997</v>
      </c>
      <c r="S537" s="496">
        <f t="shared" si="168"/>
        <v>0.14009175954940245</v>
      </c>
      <c r="T537" s="223">
        <v>36.837000000000003</v>
      </c>
      <c r="U537" s="224">
        <f t="shared" si="169"/>
        <v>33.469439853478661</v>
      </c>
      <c r="X537" s="450">
        <v>18.09</v>
      </c>
      <c r="Y537" s="456">
        <f t="shared" si="170"/>
        <v>0.41108125000000001</v>
      </c>
      <c r="Z537" s="456">
        <f t="shared" si="175"/>
        <v>0.50844791297206537</v>
      </c>
      <c r="AA537" s="454">
        <v>8.5</v>
      </c>
      <c r="AB537" s="447">
        <v>15.79</v>
      </c>
      <c r="AC537" s="449">
        <v>1</v>
      </c>
      <c r="AD537" s="457">
        <f t="shared" si="171"/>
        <v>2.6098524999999997</v>
      </c>
      <c r="AE537" s="457">
        <f t="shared" si="172"/>
        <v>12.597045139755178</v>
      </c>
      <c r="AF537" s="448">
        <f t="shared" si="176"/>
        <v>6.1647809689585151E-2</v>
      </c>
      <c r="AG537" s="502">
        <f t="shared" si="180"/>
        <v>2650</v>
      </c>
      <c r="AH537" s="470">
        <f t="shared" si="173"/>
        <v>13.768192739737444</v>
      </c>
      <c r="AI537" s="471">
        <f t="shared" si="174"/>
        <v>15.013419758573258</v>
      </c>
    </row>
    <row r="538" spans="1:35">
      <c r="A538" s="10">
        <v>18.7</v>
      </c>
      <c r="B538" s="11">
        <f t="shared" si="177"/>
        <v>2655</v>
      </c>
      <c r="C538" s="442">
        <f t="shared" si="161"/>
        <v>0.41185687500000001</v>
      </c>
      <c r="D538" s="442">
        <f t="shared" si="162"/>
        <v>0.50961835673860989</v>
      </c>
      <c r="E538" s="12">
        <v>9.7349999999999994</v>
      </c>
      <c r="F538" s="13">
        <f t="shared" si="163"/>
        <v>13.738865297149633</v>
      </c>
      <c r="G538" s="195"/>
      <c r="H538" s="10">
        <v>15.628</v>
      </c>
      <c r="I538" s="11">
        <f t="shared" si="178"/>
        <v>2655</v>
      </c>
      <c r="J538" s="12">
        <v>1</v>
      </c>
      <c r="K538" s="442">
        <f t="shared" si="164"/>
        <v>2.6147767499999999</v>
      </c>
      <c r="L538" s="442">
        <f t="shared" si="165"/>
        <v>12.664165512402949</v>
      </c>
      <c r="M538" s="442">
        <v>7.0639999999999994E-2</v>
      </c>
      <c r="N538" s="253">
        <f t="shared" si="166"/>
        <v>14.733403348203856</v>
      </c>
      <c r="O538" s="195"/>
      <c r="P538" s="221">
        <v>38.630000000000003</v>
      </c>
      <c r="Q538" s="222">
        <f t="shared" si="179"/>
        <v>2655</v>
      </c>
      <c r="R538" s="496">
        <f t="shared" si="167"/>
        <v>0.13135612499999999</v>
      </c>
      <c r="S538" s="496">
        <f t="shared" si="168"/>
        <v>0.14037382463490777</v>
      </c>
      <c r="T538" s="223">
        <v>36.837000000000003</v>
      </c>
      <c r="U538" s="224">
        <f t="shared" si="169"/>
        <v>33.459049421923908</v>
      </c>
      <c r="X538" s="450">
        <v>18.09</v>
      </c>
      <c r="Y538" s="448">
        <f t="shared" si="170"/>
        <v>0.41185687500000001</v>
      </c>
      <c r="Z538" s="448">
        <f t="shared" si="175"/>
        <v>0.50961835673860989</v>
      </c>
      <c r="AA538" s="449">
        <v>8.5</v>
      </c>
      <c r="AB538" s="450">
        <v>15.79</v>
      </c>
      <c r="AC538" s="451">
        <v>1</v>
      </c>
      <c r="AD538" s="294">
        <f t="shared" si="171"/>
        <v>2.6147767499999999</v>
      </c>
      <c r="AE538" s="294">
        <f t="shared" si="172"/>
        <v>12.664165512402949</v>
      </c>
      <c r="AF538" s="452">
        <f t="shared" si="176"/>
        <v>6.1647809689585151E-2</v>
      </c>
      <c r="AG538" s="502">
        <f t="shared" si="180"/>
        <v>2655</v>
      </c>
      <c r="AH538" s="470">
        <f t="shared" si="173"/>
        <v>13.758243967721816</v>
      </c>
      <c r="AI538" s="471">
        <f t="shared" si="174"/>
        <v>15.009281934613975</v>
      </c>
    </row>
    <row r="539" spans="1:35">
      <c r="A539" s="10">
        <v>18.7</v>
      </c>
      <c r="B539" s="11">
        <f t="shared" si="177"/>
        <v>2660</v>
      </c>
      <c r="C539" s="442">
        <f t="shared" si="161"/>
        <v>0.41263250000000007</v>
      </c>
      <c r="D539" s="442">
        <f t="shared" si="162"/>
        <v>0.51078970868275797</v>
      </c>
      <c r="E539" s="12">
        <v>9.7349999999999994</v>
      </c>
      <c r="F539" s="13">
        <f t="shared" si="163"/>
        <v>13.727462185973351</v>
      </c>
      <c r="G539" s="195"/>
      <c r="H539" s="10">
        <v>15.628</v>
      </c>
      <c r="I539" s="11">
        <f t="shared" si="178"/>
        <v>2660</v>
      </c>
      <c r="J539" s="12">
        <v>1</v>
      </c>
      <c r="K539" s="442">
        <f t="shared" si="164"/>
        <v>2.6197010000000001</v>
      </c>
      <c r="L539" s="442">
        <f t="shared" si="165"/>
        <v>12.73161721765851</v>
      </c>
      <c r="M539" s="442">
        <v>7.0639999999999994E-2</v>
      </c>
      <c r="N539" s="253">
        <f t="shared" si="166"/>
        <v>14.728638559744603</v>
      </c>
      <c r="O539" s="195"/>
      <c r="P539" s="221">
        <v>38.630000000000003</v>
      </c>
      <c r="Q539" s="222">
        <f t="shared" si="179"/>
        <v>2660</v>
      </c>
      <c r="R539" s="496">
        <f t="shared" si="167"/>
        <v>0.13160349999999998</v>
      </c>
      <c r="S539" s="496">
        <f t="shared" si="168"/>
        <v>0.14065595950489485</v>
      </c>
      <c r="T539" s="223">
        <v>36.837000000000003</v>
      </c>
      <c r="U539" s="224">
        <f t="shared" si="169"/>
        <v>33.448656419718191</v>
      </c>
      <c r="X539" s="450">
        <v>18.09</v>
      </c>
      <c r="Y539" s="452">
        <f t="shared" si="170"/>
        <v>0.41263250000000007</v>
      </c>
      <c r="Z539" s="452">
        <f t="shared" si="175"/>
        <v>0.51078970868275797</v>
      </c>
      <c r="AA539" s="451">
        <v>8.5</v>
      </c>
      <c r="AB539" s="453">
        <v>15.79</v>
      </c>
      <c r="AC539" s="454">
        <v>1</v>
      </c>
      <c r="AD539" s="455">
        <f t="shared" si="171"/>
        <v>2.6197010000000001</v>
      </c>
      <c r="AE539" s="455">
        <f t="shared" si="172"/>
        <v>12.73161721765851</v>
      </c>
      <c r="AF539" s="456">
        <f t="shared" si="176"/>
        <v>6.1647809689585151E-2</v>
      </c>
      <c r="AG539" s="502">
        <f t="shared" si="180"/>
        <v>2660</v>
      </c>
      <c r="AH539" s="470">
        <f t="shared" si="173"/>
        <v>13.748287476196557</v>
      </c>
      <c r="AI539" s="471">
        <f t="shared" si="174"/>
        <v>15.005123684725142</v>
      </c>
    </row>
    <row r="540" spans="1:35">
      <c r="A540" s="10">
        <v>18.7</v>
      </c>
      <c r="B540" s="11">
        <f t="shared" si="177"/>
        <v>2665</v>
      </c>
      <c r="C540" s="442">
        <f t="shared" si="161"/>
        <v>0.41340812500000007</v>
      </c>
      <c r="D540" s="442">
        <f t="shared" si="162"/>
        <v>0.51196196950918793</v>
      </c>
      <c r="E540" s="12">
        <v>9.7349999999999994</v>
      </c>
      <c r="F540" s="13">
        <f t="shared" si="163"/>
        <v>13.716050226828056</v>
      </c>
      <c r="G540" s="195"/>
      <c r="H540" s="10">
        <v>15.628</v>
      </c>
      <c r="I540" s="11">
        <f t="shared" si="178"/>
        <v>2665</v>
      </c>
      <c r="J540" s="12">
        <v>1</v>
      </c>
      <c r="K540" s="442">
        <f t="shared" si="164"/>
        <v>2.6246252499999998</v>
      </c>
      <c r="L540" s="442">
        <f t="shared" si="165"/>
        <v>12.799401891110163</v>
      </c>
      <c r="M540" s="442">
        <v>7.0639999999999994E-2</v>
      </c>
      <c r="N540" s="253">
        <f t="shared" si="166"/>
        <v>14.723850250411978</v>
      </c>
      <c r="O540" s="195"/>
      <c r="P540" s="221">
        <v>38.630000000000003</v>
      </c>
      <c r="Q540" s="222">
        <f t="shared" si="179"/>
        <v>2665</v>
      </c>
      <c r="R540" s="496">
        <f t="shared" si="167"/>
        <v>0.13185087499999998</v>
      </c>
      <c r="S540" s="496">
        <f t="shared" si="168"/>
        <v>0.14093816417662852</v>
      </c>
      <c r="T540" s="223">
        <v>36.837000000000003</v>
      </c>
      <c r="U540" s="224">
        <f t="shared" si="169"/>
        <v>33.438260846225539</v>
      </c>
      <c r="X540" s="450">
        <v>18.09</v>
      </c>
      <c r="Y540" s="456">
        <f t="shared" si="170"/>
        <v>0.41340812500000007</v>
      </c>
      <c r="Z540" s="456">
        <f t="shared" si="175"/>
        <v>0.51196196950918793</v>
      </c>
      <c r="AA540" s="454">
        <v>8.5</v>
      </c>
      <c r="AB540" s="447">
        <v>15.79</v>
      </c>
      <c r="AC540" s="449">
        <v>1</v>
      </c>
      <c r="AD540" s="457">
        <f t="shared" si="171"/>
        <v>2.6246252499999998</v>
      </c>
      <c r="AE540" s="457">
        <f t="shared" si="172"/>
        <v>12.799401891110163</v>
      </c>
      <c r="AF540" s="448">
        <f t="shared" si="176"/>
        <v>6.1647809689585151E-2</v>
      </c>
      <c r="AG540" s="502">
        <f t="shared" si="180"/>
        <v>2665</v>
      </c>
      <c r="AH540" s="470">
        <f t="shared" si="173"/>
        <v>13.738323259171903</v>
      </c>
      <c r="AI540" s="471">
        <f t="shared" si="174"/>
        <v>15.000944908076324</v>
      </c>
    </row>
    <row r="541" spans="1:35">
      <c r="A541" s="10">
        <v>18.7</v>
      </c>
      <c r="B541" s="11">
        <f t="shared" si="177"/>
        <v>2670</v>
      </c>
      <c r="C541" s="442">
        <f t="shared" si="161"/>
        <v>0.41418375000000007</v>
      </c>
      <c r="D541" s="442">
        <f t="shared" si="162"/>
        <v>0.51313513992312543</v>
      </c>
      <c r="E541" s="12">
        <v>9.7349999999999994</v>
      </c>
      <c r="F541" s="13">
        <f t="shared" si="163"/>
        <v>13.704629412848373</v>
      </c>
      <c r="G541" s="195"/>
      <c r="H541" s="10">
        <v>15.628</v>
      </c>
      <c r="I541" s="11">
        <f t="shared" si="178"/>
        <v>2670</v>
      </c>
      <c r="J541" s="12">
        <v>1</v>
      </c>
      <c r="K541" s="442">
        <f t="shared" si="164"/>
        <v>2.6295495</v>
      </c>
      <c r="L541" s="442">
        <f t="shared" si="165"/>
        <v>12.867521176420144</v>
      </c>
      <c r="M541" s="442">
        <v>7.0639999999999994E-2</v>
      </c>
      <c r="N541" s="253">
        <f t="shared" si="166"/>
        <v>14.719038304097682</v>
      </c>
      <c r="O541" s="195"/>
      <c r="P541" s="221">
        <v>38.630000000000003</v>
      </c>
      <c r="Q541" s="222">
        <f t="shared" si="179"/>
        <v>2670</v>
      </c>
      <c r="R541" s="496">
        <f t="shared" si="167"/>
        <v>0.13209824999999997</v>
      </c>
      <c r="S541" s="496">
        <f t="shared" si="168"/>
        <v>0.14122043866737832</v>
      </c>
      <c r="T541" s="223">
        <v>36.837000000000003</v>
      </c>
      <c r="U541" s="224">
        <f t="shared" si="169"/>
        <v>33.427862700809783</v>
      </c>
      <c r="X541" s="450">
        <v>18.09</v>
      </c>
      <c r="Y541" s="448">
        <f t="shared" si="170"/>
        <v>0.41418375000000007</v>
      </c>
      <c r="Z541" s="448">
        <f t="shared" si="175"/>
        <v>0.51313513992312543</v>
      </c>
      <c r="AA541" s="449">
        <v>8.5</v>
      </c>
      <c r="AB541" s="450">
        <v>15.79</v>
      </c>
      <c r="AC541" s="451">
        <v>1</v>
      </c>
      <c r="AD541" s="294">
        <f t="shared" si="171"/>
        <v>2.6295495</v>
      </c>
      <c r="AE541" s="294">
        <f t="shared" si="172"/>
        <v>12.867521176420144</v>
      </c>
      <c r="AF541" s="452">
        <f t="shared" si="176"/>
        <v>6.1647809689585151E-2</v>
      </c>
      <c r="AG541" s="502">
        <f t="shared" si="180"/>
        <v>2670</v>
      </c>
      <c r="AH541" s="470">
        <f t="shared" si="173"/>
        <v>13.728351310653434</v>
      </c>
      <c r="AI541" s="471">
        <f t="shared" si="174"/>
        <v>14.996745503339344</v>
      </c>
    </row>
    <row r="542" spans="1:35">
      <c r="A542" s="10">
        <v>18.7</v>
      </c>
      <c r="B542" s="11">
        <f t="shared" si="177"/>
        <v>2675</v>
      </c>
      <c r="C542" s="442">
        <f t="shared" si="161"/>
        <v>0.41495937500000007</v>
      </c>
      <c r="D542" s="442">
        <f t="shared" si="162"/>
        <v>0.51430922063034257</v>
      </c>
      <c r="E542" s="12">
        <v>9.7349999999999994</v>
      </c>
      <c r="F542" s="13">
        <f t="shared" si="163"/>
        <v>13.693199737163614</v>
      </c>
      <c r="G542" s="195"/>
      <c r="H542" s="10">
        <v>15.628</v>
      </c>
      <c r="I542" s="11">
        <f t="shared" si="178"/>
        <v>2675</v>
      </c>
      <c r="J542" s="12">
        <v>1</v>
      </c>
      <c r="K542" s="442">
        <f t="shared" si="164"/>
        <v>2.6344737499999997</v>
      </c>
      <c r="L542" s="442">
        <f t="shared" si="165"/>
        <v>12.935976725364423</v>
      </c>
      <c r="M542" s="442">
        <v>7.0639999999999994E-2</v>
      </c>
      <c r="N542" s="253">
        <f t="shared" si="166"/>
        <v>14.714202604120258</v>
      </c>
      <c r="O542" s="195"/>
      <c r="P542" s="221">
        <v>38.630000000000003</v>
      </c>
      <c r="Q542" s="222">
        <f t="shared" si="179"/>
        <v>2675</v>
      </c>
      <c r="R542" s="496">
        <f t="shared" si="167"/>
        <v>0.13234562499999997</v>
      </c>
      <c r="S542" s="496">
        <f t="shared" si="168"/>
        <v>0.14150278299441776</v>
      </c>
      <c r="T542" s="223">
        <v>36.837000000000003</v>
      </c>
      <c r="U542" s="224">
        <f t="shared" si="169"/>
        <v>33.417461982834638</v>
      </c>
      <c r="X542" s="450">
        <v>18.09</v>
      </c>
      <c r="Y542" s="452">
        <f t="shared" si="170"/>
        <v>0.41495937500000007</v>
      </c>
      <c r="Z542" s="452">
        <f t="shared" si="175"/>
        <v>0.51430922063034257</v>
      </c>
      <c r="AA542" s="451">
        <v>8.5</v>
      </c>
      <c r="AB542" s="453">
        <v>15.79</v>
      </c>
      <c r="AC542" s="454">
        <v>1</v>
      </c>
      <c r="AD542" s="455">
        <f t="shared" si="171"/>
        <v>2.6344737499999997</v>
      </c>
      <c r="AE542" s="455">
        <f t="shared" si="172"/>
        <v>12.935976725364423</v>
      </c>
      <c r="AF542" s="456">
        <f t="shared" si="176"/>
        <v>6.1647809689585151E-2</v>
      </c>
      <c r="AG542" s="502">
        <f t="shared" si="180"/>
        <v>2675</v>
      </c>
      <c r="AH542" s="470">
        <f t="shared" si="173"/>
        <v>13.718371624642089</v>
      </c>
      <c r="AI542" s="471">
        <f t="shared" si="174"/>
        <v>14.992525368685831</v>
      </c>
    </row>
    <row r="543" spans="1:35">
      <c r="A543" s="10">
        <v>18.7</v>
      </c>
      <c r="B543" s="11">
        <f t="shared" si="177"/>
        <v>2680</v>
      </c>
      <c r="C543" s="442">
        <f t="shared" si="161"/>
        <v>0.41573500000000008</v>
      </c>
      <c r="D543" s="442">
        <f t="shared" si="162"/>
        <v>0.51548421233715946</v>
      </c>
      <c r="E543" s="12">
        <v>9.7349999999999994</v>
      </c>
      <c r="F543" s="13">
        <f t="shared" si="163"/>
        <v>13.681761192897753</v>
      </c>
      <c r="G543" s="195"/>
      <c r="H543" s="10">
        <v>15.628</v>
      </c>
      <c r="I543" s="11">
        <f t="shared" si="178"/>
        <v>2680</v>
      </c>
      <c r="J543" s="12">
        <v>1</v>
      </c>
      <c r="K543" s="442">
        <f t="shared" si="164"/>
        <v>2.6393979999999999</v>
      </c>
      <c r="L543" s="442">
        <f t="shared" si="165"/>
        <v>13.004770197872816</v>
      </c>
      <c r="M543" s="442">
        <v>7.0639999999999994E-2</v>
      </c>
      <c r="N543" s="253">
        <f t="shared" si="166"/>
        <v>14.709343033222265</v>
      </c>
      <c r="O543" s="195"/>
      <c r="P543" s="221">
        <v>38.630000000000003</v>
      </c>
      <c r="Q543" s="222">
        <f t="shared" si="179"/>
        <v>2680</v>
      </c>
      <c r="R543" s="496">
        <f t="shared" si="167"/>
        <v>0.13259299999999999</v>
      </c>
      <c r="S543" s="496">
        <f t="shared" si="168"/>
        <v>0.14178519717502502</v>
      </c>
      <c r="T543" s="223">
        <v>36.837000000000003</v>
      </c>
      <c r="U543" s="224">
        <f t="shared" si="169"/>
        <v>33.407058691663607</v>
      </c>
      <c r="X543" s="450">
        <v>18.09</v>
      </c>
      <c r="Y543" s="456">
        <f t="shared" si="170"/>
        <v>0.41573500000000008</v>
      </c>
      <c r="Z543" s="456">
        <f t="shared" si="175"/>
        <v>0.51548421233715946</v>
      </c>
      <c r="AA543" s="454">
        <v>8.5</v>
      </c>
      <c r="AB543" s="447">
        <v>15.79</v>
      </c>
      <c r="AC543" s="449">
        <v>1</v>
      </c>
      <c r="AD543" s="457">
        <f t="shared" si="171"/>
        <v>2.6393979999999999</v>
      </c>
      <c r="AE543" s="457">
        <f t="shared" si="172"/>
        <v>13.004770197872816</v>
      </c>
      <c r="AF543" s="448">
        <f t="shared" si="176"/>
        <v>6.1647809689585151E-2</v>
      </c>
      <c r="AG543" s="502">
        <f t="shared" si="180"/>
        <v>2680</v>
      </c>
      <c r="AH543" s="470">
        <f t="shared" si="173"/>
        <v>13.708384195134144</v>
      </c>
      <c r="AI543" s="471">
        <f t="shared" si="174"/>
        <v>14.988284401784748</v>
      </c>
    </row>
    <row r="544" spans="1:35">
      <c r="A544" s="10">
        <v>18.7</v>
      </c>
      <c r="B544" s="11">
        <f t="shared" si="177"/>
        <v>2685</v>
      </c>
      <c r="C544" s="442">
        <f t="shared" si="161"/>
        <v>0.41651062500000008</v>
      </c>
      <c r="D544" s="442">
        <f t="shared" si="162"/>
        <v>0.51666011575044468</v>
      </c>
      <c r="E544" s="12">
        <v>9.7349999999999994</v>
      </c>
      <c r="F544" s="13">
        <f t="shared" si="163"/>
        <v>13.67031377316942</v>
      </c>
      <c r="G544" s="195"/>
      <c r="H544" s="10">
        <v>15.628</v>
      </c>
      <c r="I544" s="11">
        <f t="shared" si="178"/>
        <v>2685</v>
      </c>
      <c r="J544" s="12">
        <v>1</v>
      </c>
      <c r="K544" s="442">
        <f t="shared" si="164"/>
        <v>2.6443222499999997</v>
      </c>
      <c r="L544" s="442">
        <f t="shared" si="165"/>
        <v>13.073903262069178</v>
      </c>
      <c r="M544" s="442">
        <v>7.0639999999999994E-2</v>
      </c>
      <c r="N544" s="253">
        <f t="shared" si="166"/>
        <v>14.704459473567434</v>
      </c>
      <c r="O544" s="195"/>
      <c r="P544" s="221">
        <v>38.630000000000003</v>
      </c>
      <c r="Q544" s="222">
        <f t="shared" si="179"/>
        <v>2685</v>
      </c>
      <c r="R544" s="496">
        <f t="shared" si="167"/>
        <v>0.13284037500000001</v>
      </c>
      <c r="S544" s="496">
        <f t="shared" si="168"/>
        <v>0.14206768122648161</v>
      </c>
      <c r="T544" s="223">
        <v>36.837000000000003</v>
      </c>
      <c r="U544" s="224">
        <f t="shared" si="169"/>
        <v>33.396652826660102</v>
      </c>
      <c r="X544" s="450">
        <v>18.09</v>
      </c>
      <c r="Y544" s="448">
        <f t="shared" si="170"/>
        <v>0.41651062500000008</v>
      </c>
      <c r="Z544" s="448">
        <f t="shared" si="175"/>
        <v>0.51666011575044468</v>
      </c>
      <c r="AA544" s="449">
        <v>8.5</v>
      </c>
      <c r="AB544" s="450">
        <v>15.79</v>
      </c>
      <c r="AC544" s="451">
        <v>1</v>
      </c>
      <c r="AD544" s="294">
        <f t="shared" si="171"/>
        <v>2.6443222499999997</v>
      </c>
      <c r="AE544" s="294">
        <f t="shared" si="172"/>
        <v>13.073903262069178</v>
      </c>
      <c r="AF544" s="452">
        <f t="shared" si="176"/>
        <v>6.1647809689585151E-2</v>
      </c>
      <c r="AG544" s="502">
        <f t="shared" si="180"/>
        <v>2685</v>
      </c>
      <c r="AH544" s="470">
        <f t="shared" si="173"/>
        <v>13.698389016121221</v>
      </c>
      <c r="AI544" s="471">
        <f t="shared" si="174"/>
        <v>14.984022499799911</v>
      </c>
    </row>
    <row r="545" spans="1:35">
      <c r="A545" s="10">
        <v>18.7</v>
      </c>
      <c r="B545" s="11">
        <f t="shared" si="177"/>
        <v>2690</v>
      </c>
      <c r="C545" s="442">
        <f t="shared" si="161"/>
        <v>0.41728625000000008</v>
      </c>
      <c r="D545" s="442">
        <f t="shared" si="162"/>
        <v>0.51783693157761435</v>
      </c>
      <c r="E545" s="12">
        <v>9.7349999999999994</v>
      </c>
      <c r="F545" s="13">
        <f t="shared" si="163"/>
        <v>13.658857471091924</v>
      </c>
      <c r="G545" s="195"/>
      <c r="H545" s="10">
        <v>15.628</v>
      </c>
      <c r="I545" s="11">
        <f t="shared" si="178"/>
        <v>2690</v>
      </c>
      <c r="J545" s="12">
        <v>1</v>
      </c>
      <c r="K545" s="442">
        <f t="shared" si="164"/>
        <v>2.6492465000000003</v>
      </c>
      <c r="L545" s="442">
        <f t="shared" si="165"/>
        <v>13.143377594311916</v>
      </c>
      <c r="M545" s="442">
        <v>7.0639999999999994E-2</v>
      </c>
      <c r="N545" s="253">
        <f t="shared" si="166"/>
        <v>14.699551806737807</v>
      </c>
      <c r="O545" s="195"/>
      <c r="P545" s="221">
        <v>38.630000000000003</v>
      </c>
      <c r="Q545" s="222">
        <f t="shared" si="179"/>
        <v>2690</v>
      </c>
      <c r="R545" s="496">
        <f t="shared" si="167"/>
        <v>0.13308775</v>
      </c>
      <c r="S545" s="496">
        <f t="shared" si="168"/>
        <v>0.14235023516607459</v>
      </c>
      <c r="T545" s="223">
        <v>36.837000000000003</v>
      </c>
      <c r="U545" s="224">
        <f t="shared" si="169"/>
        <v>33.386244387187311</v>
      </c>
      <c r="X545" s="450">
        <v>18.09</v>
      </c>
      <c r="Y545" s="452">
        <f t="shared" si="170"/>
        <v>0.41728625000000008</v>
      </c>
      <c r="Z545" s="452">
        <f t="shared" si="175"/>
        <v>0.51783693157761435</v>
      </c>
      <c r="AA545" s="451">
        <v>8.5</v>
      </c>
      <c r="AB545" s="453">
        <v>15.79</v>
      </c>
      <c r="AC545" s="454">
        <v>1</v>
      </c>
      <c r="AD545" s="455">
        <f t="shared" si="171"/>
        <v>2.6492465000000003</v>
      </c>
      <c r="AE545" s="455">
        <f t="shared" si="172"/>
        <v>13.143377594311916</v>
      </c>
      <c r="AF545" s="456">
        <f t="shared" si="176"/>
        <v>6.1647809689585151E-2</v>
      </c>
      <c r="AG545" s="502">
        <f t="shared" si="180"/>
        <v>2690</v>
      </c>
      <c r="AH545" s="470">
        <f t="shared" si="173"/>
        <v>13.688386081590277</v>
      </c>
      <c r="AI545" s="471">
        <f t="shared" si="174"/>
        <v>14.9797395593875</v>
      </c>
    </row>
    <row r="546" spans="1:35">
      <c r="A546" s="10">
        <v>18.7</v>
      </c>
      <c r="B546" s="11">
        <f t="shared" si="177"/>
        <v>2695</v>
      </c>
      <c r="C546" s="442">
        <f t="shared" si="161"/>
        <v>0.41806187500000003</v>
      </c>
      <c r="D546" s="442">
        <f t="shared" si="162"/>
        <v>0.51901466052663436</v>
      </c>
      <c r="E546" s="12">
        <v>9.7349999999999994</v>
      </c>
      <c r="F546" s="13">
        <f t="shared" si="163"/>
        <v>13.647392279773214</v>
      </c>
      <c r="G546" s="195"/>
      <c r="H546" s="10">
        <v>15.628</v>
      </c>
      <c r="I546" s="11">
        <f t="shared" si="178"/>
        <v>2695</v>
      </c>
      <c r="J546" s="12">
        <v>1</v>
      </c>
      <c r="K546" s="442">
        <f t="shared" si="164"/>
        <v>2.65417075</v>
      </c>
      <c r="L546" s="442">
        <f t="shared" si="165"/>
        <v>13.213194879234555</v>
      </c>
      <c r="M546" s="442">
        <v>7.0639999999999994E-2</v>
      </c>
      <c r="N546" s="253">
        <f t="shared" si="166"/>
        <v>14.694619913730872</v>
      </c>
      <c r="O546" s="195"/>
      <c r="P546" s="221">
        <v>38.630000000000003</v>
      </c>
      <c r="Q546" s="222">
        <f t="shared" si="179"/>
        <v>2695</v>
      </c>
      <c r="R546" s="496">
        <f t="shared" si="167"/>
        <v>0.133335125</v>
      </c>
      <c r="S546" s="496">
        <f t="shared" si="168"/>
        <v>0.14263285901109435</v>
      </c>
      <c r="T546" s="223">
        <v>36.837000000000003</v>
      </c>
      <c r="U546" s="224">
        <f t="shared" si="169"/>
        <v>33.375833372608319</v>
      </c>
      <c r="X546" s="450">
        <v>18.09</v>
      </c>
      <c r="Y546" s="456">
        <f t="shared" si="170"/>
        <v>0.41806187500000003</v>
      </c>
      <c r="Z546" s="456">
        <f t="shared" si="175"/>
        <v>0.51901466052663436</v>
      </c>
      <c r="AA546" s="454">
        <v>8.5</v>
      </c>
      <c r="AB546" s="447">
        <v>15.79</v>
      </c>
      <c r="AC546" s="449">
        <v>1</v>
      </c>
      <c r="AD546" s="457">
        <f t="shared" si="171"/>
        <v>2.65417075</v>
      </c>
      <c r="AE546" s="457">
        <f t="shared" si="172"/>
        <v>13.213194879234555</v>
      </c>
      <c r="AF546" s="448">
        <f t="shared" si="176"/>
        <v>6.1647809689585151E-2</v>
      </c>
      <c r="AG546" s="502">
        <f t="shared" si="180"/>
        <v>2695</v>
      </c>
      <c r="AH546" s="470">
        <f t="shared" si="173"/>
        <v>13.678375385523609</v>
      </c>
      <c r="AI546" s="471">
        <f t="shared" si="174"/>
        <v>14.975435476693546</v>
      </c>
    </row>
    <row r="547" spans="1:35">
      <c r="A547" s="10">
        <v>18.7</v>
      </c>
      <c r="B547" s="11">
        <f t="shared" si="177"/>
        <v>2700</v>
      </c>
      <c r="C547" s="442">
        <f t="shared" si="161"/>
        <v>0.41883750000000003</v>
      </c>
      <c r="D547" s="442">
        <f t="shared" si="162"/>
        <v>0.52019330330601954</v>
      </c>
      <c r="E547" s="12">
        <v>9.7349999999999994</v>
      </c>
      <c r="F547" s="13">
        <f t="shared" si="163"/>
        <v>13.635918192315899</v>
      </c>
      <c r="G547" s="195"/>
      <c r="H547" s="10">
        <v>15.628</v>
      </c>
      <c r="I547" s="11">
        <f t="shared" si="178"/>
        <v>2700</v>
      </c>
      <c r="J547" s="12">
        <v>1</v>
      </c>
      <c r="K547" s="442">
        <f t="shared" si="164"/>
        <v>2.6590949999999998</v>
      </c>
      <c r="L547" s="442">
        <f t="shared" si="165"/>
        <v>13.283356809786673</v>
      </c>
      <c r="M547" s="442">
        <v>7.0639999999999994E-2</v>
      </c>
      <c r="N547" s="253">
        <f t="shared" si="166"/>
        <v>14.68966367495667</v>
      </c>
      <c r="O547" s="195"/>
      <c r="P547" s="221">
        <v>38.630000000000003</v>
      </c>
      <c r="Q547" s="222">
        <f t="shared" si="179"/>
        <v>2700</v>
      </c>
      <c r="R547" s="496">
        <f t="shared" si="167"/>
        <v>0.13358249999999999</v>
      </c>
      <c r="S547" s="496">
        <f t="shared" si="168"/>
        <v>0.14291555277883594</v>
      </c>
      <c r="T547" s="223">
        <v>36.837000000000003</v>
      </c>
      <c r="U547" s="224">
        <f t="shared" si="169"/>
        <v>33.365419782286025</v>
      </c>
      <c r="X547" s="450">
        <v>18.09</v>
      </c>
      <c r="Y547" s="448">
        <f t="shared" si="170"/>
        <v>0.41883750000000003</v>
      </c>
      <c r="Z547" s="448">
        <f t="shared" si="175"/>
        <v>0.52019330330601954</v>
      </c>
      <c r="AA547" s="449">
        <v>8.5</v>
      </c>
      <c r="AB547" s="450">
        <v>15.79</v>
      </c>
      <c r="AC547" s="451">
        <v>1</v>
      </c>
      <c r="AD547" s="294">
        <f t="shared" si="171"/>
        <v>2.6590949999999998</v>
      </c>
      <c r="AE547" s="294">
        <f t="shared" si="172"/>
        <v>13.283356809786673</v>
      </c>
      <c r="AF547" s="452">
        <f t="shared" si="176"/>
        <v>6.1647809689585151E-2</v>
      </c>
      <c r="AG547" s="502">
        <f t="shared" si="180"/>
        <v>2700</v>
      </c>
      <c r="AH547" s="470">
        <f t="shared" si="173"/>
        <v>13.668356921898834</v>
      </c>
      <c r="AI547" s="471">
        <f t="shared" si="174"/>
        <v>14.971110147351416</v>
      </c>
    </row>
    <row r="548" spans="1:35">
      <c r="A548" s="10">
        <v>18.7</v>
      </c>
      <c r="B548" s="11">
        <f t="shared" si="177"/>
        <v>2705</v>
      </c>
      <c r="C548" s="442">
        <f t="shared" si="161"/>
        <v>0.41961312500000003</v>
      </c>
      <c r="D548" s="442">
        <f t="shared" si="162"/>
        <v>0.52137286062483446</v>
      </c>
      <c r="E548" s="12">
        <v>9.7349999999999994</v>
      </c>
      <c r="F548" s="13">
        <f t="shared" si="163"/>
        <v>13.624435201817235</v>
      </c>
      <c r="G548" s="195"/>
      <c r="H548" s="10">
        <v>15.628</v>
      </c>
      <c r="I548" s="11">
        <f t="shared" si="178"/>
        <v>2705</v>
      </c>
      <c r="J548" s="12">
        <v>1</v>
      </c>
      <c r="K548" s="442">
        <f t="shared" si="164"/>
        <v>2.6640192499999999</v>
      </c>
      <c r="L548" s="442">
        <f t="shared" si="165"/>
        <v>13.353865087274912</v>
      </c>
      <c r="M548" s="442">
        <v>7.0639999999999994E-2</v>
      </c>
      <c r="N548" s="253">
        <f t="shared" si="166"/>
        <v>14.684682970234901</v>
      </c>
      <c r="O548" s="195"/>
      <c r="P548" s="221">
        <v>38.630000000000003</v>
      </c>
      <c r="Q548" s="222">
        <f t="shared" si="179"/>
        <v>2705</v>
      </c>
      <c r="R548" s="496">
        <f t="shared" si="167"/>
        <v>0.13382987499999999</v>
      </c>
      <c r="S548" s="496">
        <f t="shared" si="168"/>
        <v>0.14319831648659886</v>
      </c>
      <c r="T548" s="223">
        <v>36.837000000000003</v>
      </c>
      <c r="U548" s="224">
        <f t="shared" si="169"/>
        <v>33.355003615583158</v>
      </c>
      <c r="X548" s="450">
        <v>18.09</v>
      </c>
      <c r="Y548" s="452">
        <f t="shared" si="170"/>
        <v>0.41961312500000003</v>
      </c>
      <c r="Z548" s="452">
        <f t="shared" si="175"/>
        <v>0.52137286062483446</v>
      </c>
      <c r="AA548" s="451">
        <v>8.5</v>
      </c>
      <c r="AB548" s="453">
        <v>15.79</v>
      </c>
      <c r="AC548" s="454">
        <v>1</v>
      </c>
      <c r="AD548" s="455">
        <f t="shared" si="171"/>
        <v>2.6640192499999999</v>
      </c>
      <c r="AE548" s="455">
        <f t="shared" si="172"/>
        <v>13.353865087274912</v>
      </c>
      <c r="AF548" s="456">
        <f t="shared" si="176"/>
        <v>6.1647809689585151E-2</v>
      </c>
      <c r="AG548" s="502">
        <f t="shared" si="180"/>
        <v>2705</v>
      </c>
      <c r="AH548" s="470">
        <f t="shared" si="173"/>
        <v>13.658330684688906</v>
      </c>
      <c r="AI548" s="471">
        <f t="shared" si="174"/>
        <v>14.96676346647928</v>
      </c>
    </row>
    <row r="549" spans="1:35">
      <c r="A549" s="10">
        <v>18.7</v>
      </c>
      <c r="B549" s="11">
        <f t="shared" si="177"/>
        <v>2710</v>
      </c>
      <c r="C549" s="442">
        <f t="shared" si="161"/>
        <v>0.42038875000000003</v>
      </c>
      <c r="D549" s="442">
        <f t="shared" si="162"/>
        <v>0.5225533331926937</v>
      </c>
      <c r="E549" s="12">
        <v>9.7349999999999994</v>
      </c>
      <c r="F549" s="13">
        <f t="shared" si="163"/>
        <v>13.612943301369127</v>
      </c>
      <c r="G549" s="195"/>
      <c r="H549" s="10">
        <v>15.628</v>
      </c>
      <c r="I549" s="11">
        <f t="shared" si="178"/>
        <v>2710</v>
      </c>
      <c r="J549" s="12">
        <v>1</v>
      </c>
      <c r="K549" s="442">
        <f t="shared" si="164"/>
        <v>2.6689434999999997</v>
      </c>
      <c r="L549" s="442">
        <f t="shared" si="165"/>
        <v>13.424721421404209</v>
      </c>
      <c r="M549" s="442">
        <v>7.0639999999999994E-2</v>
      </c>
      <c r="N549" s="253">
        <f t="shared" si="166"/>
        <v>14.679677678792007</v>
      </c>
      <c r="O549" s="195"/>
      <c r="P549" s="221">
        <v>38.630000000000003</v>
      </c>
      <c r="Q549" s="222">
        <f t="shared" si="179"/>
        <v>2710</v>
      </c>
      <c r="R549" s="496">
        <f t="shared" si="167"/>
        <v>0.13407725000000001</v>
      </c>
      <c r="S549" s="496">
        <f t="shared" si="168"/>
        <v>0.14348115015168639</v>
      </c>
      <c r="T549" s="223">
        <v>36.837000000000003</v>
      </c>
      <c r="U549" s="224">
        <f t="shared" si="169"/>
        <v>33.344584871862331</v>
      </c>
      <c r="X549" s="450">
        <v>18.09</v>
      </c>
      <c r="Y549" s="456">
        <f t="shared" si="170"/>
        <v>0.42038875000000003</v>
      </c>
      <c r="Z549" s="456">
        <f t="shared" si="175"/>
        <v>0.5225533331926937</v>
      </c>
      <c r="AA549" s="454">
        <v>8.5</v>
      </c>
      <c r="AB549" s="447">
        <v>15.79</v>
      </c>
      <c r="AC549" s="449">
        <v>1</v>
      </c>
      <c r="AD549" s="457">
        <f t="shared" si="171"/>
        <v>2.6689434999999997</v>
      </c>
      <c r="AE549" s="457">
        <f t="shared" si="172"/>
        <v>13.424721421404209</v>
      </c>
      <c r="AF549" s="448">
        <f t="shared" si="176"/>
        <v>6.1647809689585151E-2</v>
      </c>
      <c r="AG549" s="502">
        <f t="shared" si="180"/>
        <v>2710</v>
      </c>
      <c r="AH549" s="470">
        <f t="shared" si="173"/>
        <v>13.648296667862104</v>
      </c>
      <c r="AI549" s="471">
        <f t="shared" si="174"/>
        <v>14.962395328677575</v>
      </c>
    </row>
    <row r="550" spans="1:35">
      <c r="A550" s="10">
        <v>18.7</v>
      </c>
      <c r="B550" s="11">
        <f t="shared" si="177"/>
        <v>2715</v>
      </c>
      <c r="C550" s="442">
        <f t="shared" si="161"/>
        <v>0.42116437500000004</v>
      </c>
      <c r="D550" s="442">
        <f t="shared" si="162"/>
        <v>0.52373472171976321</v>
      </c>
      <c r="E550" s="12">
        <v>9.7349999999999994</v>
      </c>
      <c r="F550" s="13">
        <f t="shared" si="163"/>
        <v>13.601442484058104</v>
      </c>
      <c r="G550" s="195"/>
      <c r="H550" s="10">
        <v>15.628</v>
      </c>
      <c r="I550" s="11">
        <f t="shared" si="178"/>
        <v>2715</v>
      </c>
      <c r="J550" s="12">
        <v>1</v>
      </c>
      <c r="K550" s="442">
        <f t="shared" si="164"/>
        <v>2.6738677499999999</v>
      </c>
      <c r="L550" s="442">
        <f t="shared" si="165"/>
        <v>13.495927530319308</v>
      </c>
      <c r="M550" s="442">
        <v>7.0639999999999994E-2</v>
      </c>
      <c r="N550" s="253">
        <f t="shared" si="166"/>
        <v>14.674647679258245</v>
      </c>
      <c r="O550" s="195"/>
      <c r="P550" s="221">
        <v>38.630000000000003</v>
      </c>
      <c r="Q550" s="222">
        <f t="shared" si="179"/>
        <v>2715</v>
      </c>
      <c r="R550" s="496">
        <f t="shared" si="167"/>
        <v>0.134324625</v>
      </c>
      <c r="S550" s="496">
        <f t="shared" si="168"/>
        <v>0.14376405379140644</v>
      </c>
      <c r="T550" s="223">
        <v>36.837000000000003</v>
      </c>
      <c r="U550" s="224">
        <f t="shared" si="169"/>
        <v>33.334163550485961</v>
      </c>
      <c r="X550" s="450">
        <v>18.09</v>
      </c>
      <c r="Y550" s="448">
        <f t="shared" si="170"/>
        <v>0.42116437500000004</v>
      </c>
      <c r="Z550" s="448">
        <f t="shared" si="175"/>
        <v>0.52373472171976321</v>
      </c>
      <c r="AA550" s="449">
        <v>8.5</v>
      </c>
      <c r="AB550" s="450">
        <v>15.79</v>
      </c>
      <c r="AC550" s="451">
        <v>1</v>
      </c>
      <c r="AD550" s="294">
        <f t="shared" si="171"/>
        <v>2.6738677499999999</v>
      </c>
      <c r="AE550" s="294">
        <f t="shared" si="172"/>
        <v>13.495927530319308</v>
      </c>
      <c r="AF550" s="452">
        <f t="shared" si="176"/>
        <v>6.1647809689585151E-2</v>
      </c>
      <c r="AG550" s="502">
        <f t="shared" si="180"/>
        <v>2715</v>
      </c>
      <c r="AH550" s="470">
        <f t="shared" si="173"/>
        <v>13.638254865382013</v>
      </c>
      <c r="AI550" s="471">
        <f t="shared" si="174"/>
        <v>14.958005628026442</v>
      </c>
    </row>
    <row r="551" spans="1:35">
      <c r="A551" s="10">
        <v>18.7</v>
      </c>
      <c r="B551" s="11">
        <f t="shared" si="177"/>
        <v>2720</v>
      </c>
      <c r="C551" s="442">
        <f t="shared" si="161"/>
        <v>0.42194000000000004</v>
      </c>
      <c r="D551" s="442">
        <f t="shared" si="162"/>
        <v>0.5249170269167589</v>
      </c>
      <c r="E551" s="12">
        <v>9.7349999999999994</v>
      </c>
      <c r="F551" s="13">
        <f t="shared" si="163"/>
        <v>13.589932742965352</v>
      </c>
      <c r="G551" s="195"/>
      <c r="H551" s="10">
        <v>15.628</v>
      </c>
      <c r="I551" s="11">
        <f t="shared" si="178"/>
        <v>2720</v>
      </c>
      <c r="J551" s="12">
        <v>1</v>
      </c>
      <c r="K551" s="442">
        <f t="shared" si="164"/>
        <v>2.6787920000000001</v>
      </c>
      <c r="L551" s="442">
        <f t="shared" si="165"/>
        <v>13.567485140646374</v>
      </c>
      <c r="M551" s="442">
        <v>7.0639999999999994E-2</v>
      </c>
      <c r="N551" s="253">
        <f t="shared" si="166"/>
        <v>14.66959284966474</v>
      </c>
      <c r="O551" s="195"/>
      <c r="P551" s="221">
        <v>38.630000000000003</v>
      </c>
      <c r="Q551" s="222">
        <f t="shared" si="179"/>
        <v>2720</v>
      </c>
      <c r="R551" s="496">
        <f t="shared" si="167"/>
        <v>0.134572</v>
      </c>
      <c r="S551" s="496">
        <f t="shared" si="168"/>
        <v>0.14404702742307096</v>
      </c>
      <c r="T551" s="223">
        <v>36.837000000000003</v>
      </c>
      <c r="U551" s="224">
        <f t="shared" si="169"/>
        <v>33.323739650816336</v>
      </c>
      <c r="X551" s="450">
        <v>18.09</v>
      </c>
      <c r="Y551" s="452">
        <f t="shared" si="170"/>
        <v>0.42194000000000004</v>
      </c>
      <c r="Z551" s="452">
        <f t="shared" si="175"/>
        <v>0.5249170269167589</v>
      </c>
      <c r="AA551" s="451">
        <v>8.5</v>
      </c>
      <c r="AB551" s="453">
        <v>15.79</v>
      </c>
      <c r="AC551" s="454">
        <v>1</v>
      </c>
      <c r="AD551" s="455">
        <f t="shared" si="171"/>
        <v>2.6787920000000001</v>
      </c>
      <c r="AE551" s="455">
        <f t="shared" si="172"/>
        <v>13.567485140646374</v>
      </c>
      <c r="AF551" s="456">
        <f t="shared" si="176"/>
        <v>6.1647809689585151E-2</v>
      </c>
      <c r="AG551" s="502">
        <f t="shared" si="180"/>
        <v>2720</v>
      </c>
      <c r="AH551" s="470">
        <f t="shared" si="173"/>
        <v>13.628205271207548</v>
      </c>
      <c r="AI551" s="471">
        <f t="shared" si="174"/>
        <v>14.953594258083157</v>
      </c>
    </row>
    <row r="552" spans="1:35">
      <c r="A552" s="10">
        <v>18.7</v>
      </c>
      <c r="B552" s="11">
        <f t="shared" si="177"/>
        <v>2725</v>
      </c>
      <c r="C552" s="442">
        <f t="shared" si="161"/>
        <v>0.42271562500000009</v>
      </c>
      <c r="D552" s="442">
        <f t="shared" si="162"/>
        <v>0.52610024949494916</v>
      </c>
      <c r="E552" s="12">
        <v>9.7349999999999994</v>
      </c>
      <c r="F552" s="13">
        <f t="shared" si="163"/>
        <v>13.578414071166669</v>
      </c>
      <c r="G552" s="195"/>
      <c r="H552" s="10">
        <v>15.628</v>
      </c>
      <c r="I552" s="11">
        <f t="shared" si="178"/>
        <v>2725</v>
      </c>
      <c r="J552" s="12">
        <v>1</v>
      </c>
      <c r="K552" s="442">
        <f t="shared" si="164"/>
        <v>2.6837162500000002</v>
      </c>
      <c r="L552" s="442">
        <f t="shared" si="165"/>
        <v>13.639395987534881</v>
      </c>
      <c r="M552" s="442">
        <v>7.0639999999999994E-2</v>
      </c>
      <c r="N552" s="253">
        <f t="shared" si="166"/>
        <v>14.664513067440536</v>
      </c>
      <c r="O552" s="195"/>
      <c r="P552" s="221">
        <v>38.630000000000003</v>
      </c>
      <c r="Q552" s="222">
        <f t="shared" si="179"/>
        <v>2725</v>
      </c>
      <c r="R552" s="496">
        <f t="shared" si="167"/>
        <v>0.13481937499999999</v>
      </c>
      <c r="S552" s="496">
        <f t="shared" si="168"/>
        <v>0.14433007106399676</v>
      </c>
      <c r="T552" s="223">
        <v>36.837000000000003</v>
      </c>
      <c r="U552" s="224">
        <f t="shared" si="169"/>
        <v>33.313313172215551</v>
      </c>
      <c r="X552" s="450">
        <v>18.09</v>
      </c>
      <c r="Y552" s="456">
        <f t="shared" si="170"/>
        <v>0.42271562500000009</v>
      </c>
      <c r="Z552" s="456">
        <f t="shared" si="175"/>
        <v>0.52610024949494916</v>
      </c>
      <c r="AA552" s="454">
        <v>8.5</v>
      </c>
      <c r="AB552" s="447">
        <v>15.79</v>
      </c>
      <c r="AC552" s="449">
        <v>1</v>
      </c>
      <c r="AD552" s="457">
        <f t="shared" si="171"/>
        <v>2.6837162500000002</v>
      </c>
      <c r="AE552" s="457">
        <f t="shared" si="172"/>
        <v>13.639395987534881</v>
      </c>
      <c r="AF552" s="448">
        <f t="shared" si="176"/>
        <v>6.1647809689585151E-2</v>
      </c>
      <c r="AG552" s="502">
        <f t="shared" si="180"/>
        <v>2725</v>
      </c>
      <c r="AH552" s="470">
        <f t="shared" si="173"/>
        <v>13.618147879292932</v>
      </c>
      <c r="AI552" s="471">
        <f t="shared" si="174"/>
        <v>14.949161111879558</v>
      </c>
    </row>
    <row r="553" spans="1:35">
      <c r="A553" s="10">
        <v>18.7</v>
      </c>
      <c r="B553" s="11">
        <f t="shared" si="177"/>
        <v>2730</v>
      </c>
      <c r="C553" s="442">
        <f t="shared" si="161"/>
        <v>0.4234912500000001</v>
      </c>
      <c r="D553" s="442">
        <f t="shared" si="162"/>
        <v>0.52728439016615325</v>
      </c>
      <c r="E553" s="12">
        <v>9.7349999999999994</v>
      </c>
      <c r="F553" s="13">
        <f t="shared" si="163"/>
        <v>13.566886461732498</v>
      </c>
      <c r="G553" s="195"/>
      <c r="H553" s="10">
        <v>15.628</v>
      </c>
      <c r="I553" s="11">
        <f t="shared" si="178"/>
        <v>2730</v>
      </c>
      <c r="J553" s="12">
        <v>1</v>
      </c>
      <c r="K553" s="442">
        <f t="shared" si="164"/>
        <v>2.6886405</v>
      </c>
      <c r="L553" s="442">
        <f t="shared" si="165"/>
        <v>13.711661814699681</v>
      </c>
      <c r="M553" s="442">
        <v>7.0639999999999994E-2</v>
      </c>
      <c r="N553" s="253">
        <f t="shared" si="166"/>
        <v>14.659408209409614</v>
      </c>
      <c r="O553" s="195"/>
      <c r="P553" s="221">
        <v>38.630000000000003</v>
      </c>
      <c r="Q553" s="222">
        <f t="shared" si="179"/>
        <v>2730</v>
      </c>
      <c r="R553" s="496">
        <f t="shared" si="167"/>
        <v>0.13506674999999999</v>
      </c>
      <c r="S553" s="496">
        <f t="shared" si="168"/>
        <v>0.1446131847315042</v>
      </c>
      <c r="T553" s="223">
        <v>36.837000000000003</v>
      </c>
      <c r="U553" s="224">
        <f t="shared" si="169"/>
        <v>33.302884114045582</v>
      </c>
      <c r="X553" s="450">
        <v>18.09</v>
      </c>
      <c r="Y553" s="448">
        <f t="shared" si="170"/>
        <v>0.4234912500000001</v>
      </c>
      <c r="Z553" s="448">
        <f t="shared" si="175"/>
        <v>0.52728439016615325</v>
      </c>
      <c r="AA553" s="449">
        <v>8.5</v>
      </c>
      <c r="AB553" s="450">
        <v>15.79</v>
      </c>
      <c r="AC553" s="451">
        <v>1</v>
      </c>
      <c r="AD553" s="294">
        <f t="shared" si="171"/>
        <v>2.6886405</v>
      </c>
      <c r="AE553" s="294">
        <f t="shared" si="172"/>
        <v>13.711661814699681</v>
      </c>
      <c r="AF553" s="452">
        <f t="shared" si="176"/>
        <v>6.1647809689585151E-2</v>
      </c>
      <c r="AG553" s="502">
        <f t="shared" si="180"/>
        <v>2730</v>
      </c>
      <c r="AH553" s="470">
        <f t="shared" si="173"/>
        <v>13.608082683587696</v>
      </c>
      <c r="AI553" s="471">
        <f t="shared" si="174"/>
        <v>14.944706081919442</v>
      </c>
    </row>
    <row r="554" spans="1:35">
      <c r="A554" s="10">
        <v>18.7</v>
      </c>
      <c r="B554" s="11">
        <f t="shared" si="177"/>
        <v>2735</v>
      </c>
      <c r="C554" s="442">
        <f t="shared" si="161"/>
        <v>0.4242668750000001</v>
      </c>
      <c r="D554" s="442">
        <f t="shared" si="162"/>
        <v>0.52846944964274378</v>
      </c>
      <c r="E554" s="12">
        <v>9.7349999999999994</v>
      </c>
      <c r="F554" s="13">
        <f t="shared" si="163"/>
        <v>13.555349907727889</v>
      </c>
      <c r="G554" s="195"/>
      <c r="H554" s="10">
        <v>15.628</v>
      </c>
      <c r="I554" s="11">
        <f t="shared" si="178"/>
        <v>2735</v>
      </c>
      <c r="J554" s="12">
        <v>1</v>
      </c>
      <c r="K554" s="442">
        <f t="shared" si="164"/>
        <v>2.6935647499999997</v>
      </c>
      <c r="L554" s="442">
        <f t="shared" si="165"/>
        <v>13.784284374463303</v>
      </c>
      <c r="M554" s="442">
        <v>7.0639999999999994E-2</v>
      </c>
      <c r="N554" s="253">
        <f t="shared" si="166"/>
        <v>14.654278151787912</v>
      </c>
      <c r="O554" s="195"/>
      <c r="P554" s="221">
        <v>38.630000000000003</v>
      </c>
      <c r="Q554" s="222">
        <f t="shared" si="179"/>
        <v>2735</v>
      </c>
      <c r="R554" s="496">
        <f t="shared" si="167"/>
        <v>0.13531412499999998</v>
      </c>
      <c r="S554" s="496">
        <f t="shared" si="168"/>
        <v>0.14489636844291831</v>
      </c>
      <c r="T554" s="223">
        <v>36.837000000000003</v>
      </c>
      <c r="U554" s="224">
        <f t="shared" si="169"/>
        <v>33.29245247566822</v>
      </c>
      <c r="X554" s="450">
        <v>18.09</v>
      </c>
      <c r="Y554" s="452">
        <f t="shared" si="170"/>
        <v>0.4242668750000001</v>
      </c>
      <c r="Z554" s="452">
        <f t="shared" si="175"/>
        <v>0.52846944964274378</v>
      </c>
      <c r="AA554" s="451">
        <v>8.5</v>
      </c>
      <c r="AB554" s="453">
        <v>15.79</v>
      </c>
      <c r="AC554" s="454">
        <v>1</v>
      </c>
      <c r="AD554" s="455">
        <f t="shared" si="171"/>
        <v>2.6935647499999997</v>
      </c>
      <c r="AE554" s="455">
        <f t="shared" si="172"/>
        <v>13.784284374463303</v>
      </c>
      <c r="AF554" s="456">
        <f t="shared" si="176"/>
        <v>6.1647809689585151E-2</v>
      </c>
      <c r="AG554" s="502">
        <f t="shared" si="180"/>
        <v>2735</v>
      </c>
      <c r="AH554" s="470">
        <f t="shared" si="173"/>
        <v>13.598009678036679</v>
      </c>
      <c r="AI554" s="471">
        <f t="shared" si="174"/>
        <v>14.940229060175962</v>
      </c>
    </row>
    <row r="555" spans="1:35">
      <c r="A555" s="10">
        <v>18.7</v>
      </c>
      <c r="B555" s="11">
        <f t="shared" si="177"/>
        <v>2740</v>
      </c>
      <c r="C555" s="442">
        <f t="shared" si="161"/>
        <v>0.42504250000000005</v>
      </c>
      <c r="D555" s="442">
        <f t="shared" si="162"/>
        <v>0.52965542863764536</v>
      </c>
      <c r="E555" s="12">
        <v>9.7349999999999994</v>
      </c>
      <c r="F555" s="13">
        <f t="shared" si="163"/>
        <v>13.543804402212523</v>
      </c>
      <c r="G555" s="195"/>
      <c r="H555" s="10">
        <v>15.628</v>
      </c>
      <c r="I555" s="11">
        <f t="shared" si="178"/>
        <v>2740</v>
      </c>
      <c r="J555" s="12">
        <v>1</v>
      </c>
      <c r="K555" s="442">
        <f t="shared" si="164"/>
        <v>2.6984889999999999</v>
      </c>
      <c r="L555" s="442">
        <f t="shared" si="165"/>
        <v>13.85726542779843</v>
      </c>
      <c r="M555" s="442">
        <v>7.0639999999999994E-2</v>
      </c>
      <c r="N555" s="253">
        <f t="shared" si="166"/>
        <v>14.64912277018032</v>
      </c>
      <c r="O555" s="195"/>
      <c r="P555" s="221">
        <v>38.630000000000003</v>
      </c>
      <c r="Q555" s="222">
        <f t="shared" si="179"/>
        <v>2740</v>
      </c>
      <c r="R555" s="496">
        <f t="shared" si="167"/>
        <v>0.1355615</v>
      </c>
      <c r="S555" s="496">
        <f t="shared" si="168"/>
        <v>0.14517962221556857</v>
      </c>
      <c r="T555" s="223">
        <v>36.837000000000003</v>
      </c>
      <c r="U555" s="224">
        <f t="shared" si="169"/>
        <v>33.282018256445099</v>
      </c>
      <c r="X555" s="450">
        <v>18.09</v>
      </c>
      <c r="Y555" s="456">
        <f t="shared" si="170"/>
        <v>0.42504250000000005</v>
      </c>
      <c r="Z555" s="456">
        <f t="shared" si="175"/>
        <v>0.52965542863764536</v>
      </c>
      <c r="AA555" s="454">
        <v>8.5</v>
      </c>
      <c r="AB555" s="447">
        <v>15.79</v>
      </c>
      <c r="AC555" s="449">
        <v>1</v>
      </c>
      <c r="AD555" s="457">
        <f t="shared" si="171"/>
        <v>2.6984889999999999</v>
      </c>
      <c r="AE555" s="457">
        <f t="shared" si="172"/>
        <v>13.85726542779843</v>
      </c>
      <c r="AF555" s="448">
        <f t="shared" si="176"/>
        <v>6.1647809689585151E-2</v>
      </c>
      <c r="AG555" s="502">
        <f t="shared" si="180"/>
        <v>2740</v>
      </c>
      <c r="AH555" s="470">
        <f t="shared" si="173"/>
        <v>13.587928856580014</v>
      </c>
      <c r="AI555" s="471">
        <f t="shared" si="174"/>
        <v>14.935729938089015</v>
      </c>
    </row>
    <row r="556" spans="1:35">
      <c r="A556" s="10">
        <v>18.7</v>
      </c>
      <c r="B556" s="11">
        <f t="shared" si="177"/>
        <v>2745</v>
      </c>
      <c r="C556" s="442">
        <f t="shared" si="161"/>
        <v>0.42581812500000005</v>
      </c>
      <c r="D556" s="442">
        <f t="shared" si="162"/>
        <v>0.53084232786433616</v>
      </c>
      <c r="E556" s="12">
        <v>9.7349999999999994</v>
      </c>
      <c r="F556" s="13">
        <f t="shared" si="163"/>
        <v>13.532249938240687</v>
      </c>
      <c r="G556" s="195"/>
      <c r="H556" s="10">
        <v>15.628</v>
      </c>
      <c r="I556" s="11">
        <f t="shared" si="178"/>
        <v>2745</v>
      </c>
      <c r="J556" s="12">
        <v>1</v>
      </c>
      <c r="K556" s="442">
        <f t="shared" si="164"/>
        <v>2.7034132499999997</v>
      </c>
      <c r="L556" s="442">
        <f t="shared" si="165"/>
        <v>13.930606744370579</v>
      </c>
      <c r="M556" s="442">
        <v>7.0639999999999994E-2</v>
      </c>
      <c r="N556" s="253">
        <f t="shared" si="166"/>
        <v>14.643941939577662</v>
      </c>
      <c r="O556" s="195"/>
      <c r="P556" s="221">
        <v>38.630000000000003</v>
      </c>
      <c r="Q556" s="222">
        <f t="shared" si="179"/>
        <v>2745</v>
      </c>
      <c r="R556" s="496">
        <f t="shared" si="167"/>
        <v>0.135808875</v>
      </c>
      <c r="S556" s="496">
        <f t="shared" si="168"/>
        <v>0.14546294606678822</v>
      </c>
      <c r="T556" s="223">
        <v>36.837000000000003</v>
      </c>
      <c r="U556" s="224">
        <f t="shared" si="169"/>
        <v>33.271581455737724</v>
      </c>
      <c r="X556" s="450">
        <v>18.09</v>
      </c>
      <c r="Y556" s="448">
        <f t="shared" si="170"/>
        <v>0.42581812500000005</v>
      </c>
      <c r="Z556" s="448">
        <f t="shared" si="175"/>
        <v>0.53084232786433616</v>
      </c>
      <c r="AA556" s="449">
        <v>8.5</v>
      </c>
      <c r="AB556" s="450">
        <v>15.79</v>
      </c>
      <c r="AC556" s="451">
        <v>1</v>
      </c>
      <c r="AD556" s="294">
        <f t="shared" si="171"/>
        <v>2.7034132499999997</v>
      </c>
      <c r="AE556" s="294">
        <f t="shared" si="172"/>
        <v>13.930606744370579</v>
      </c>
      <c r="AF556" s="452">
        <f t="shared" si="176"/>
        <v>6.1647809689585151E-2</v>
      </c>
      <c r="AG556" s="502">
        <f t="shared" si="180"/>
        <v>2745</v>
      </c>
      <c r="AH556" s="470">
        <f t="shared" si="173"/>
        <v>13.577840213153141</v>
      </c>
      <c r="AI556" s="471">
        <f t="shared" si="174"/>
        <v>14.93120860656259</v>
      </c>
    </row>
    <row r="557" spans="1:35">
      <c r="A557" s="10">
        <v>18.7</v>
      </c>
      <c r="B557" s="11">
        <f t="shared" si="177"/>
        <v>2750</v>
      </c>
      <c r="C557" s="442">
        <f t="shared" si="161"/>
        <v>0.42659375000000005</v>
      </c>
      <c r="D557" s="442">
        <f t="shared" si="162"/>
        <v>0.53203014803684789</v>
      </c>
      <c r="E557" s="12">
        <v>9.7349999999999994</v>
      </c>
      <c r="F557" s="13">
        <f t="shared" si="163"/>
        <v>13.520686508861285</v>
      </c>
      <c r="G557" s="195"/>
      <c r="H557" s="10">
        <v>15.628</v>
      </c>
      <c r="I557" s="11">
        <f t="shared" si="178"/>
        <v>2750</v>
      </c>
      <c r="J557" s="12">
        <v>1</v>
      </c>
      <c r="K557" s="442">
        <f t="shared" si="164"/>
        <v>2.7083374999999998</v>
      </c>
      <c r="L557" s="442">
        <f t="shared" si="165"/>
        <v>14.00431010258106</v>
      </c>
      <c r="M557" s="442">
        <v>7.0639999999999994E-2</v>
      </c>
      <c r="N557" s="253">
        <f t="shared" si="166"/>
        <v>14.638735534353675</v>
      </c>
      <c r="O557" s="195"/>
      <c r="P557" s="221">
        <v>38.630000000000003</v>
      </c>
      <c r="Q557" s="222">
        <f t="shared" si="179"/>
        <v>2750</v>
      </c>
      <c r="R557" s="496">
        <f t="shared" si="167"/>
        <v>0.13605624999999999</v>
      </c>
      <c r="S557" s="496">
        <f t="shared" si="168"/>
        <v>0.14574634001391495</v>
      </c>
      <c r="T557" s="223">
        <v>36.837000000000003</v>
      </c>
      <c r="U557" s="224">
        <f t="shared" si="169"/>
        <v>33.261142072907418</v>
      </c>
      <c r="X557" s="450">
        <v>18.09</v>
      </c>
      <c r="Y557" s="452">
        <f t="shared" si="170"/>
        <v>0.42659375000000005</v>
      </c>
      <c r="Z557" s="452">
        <f t="shared" si="175"/>
        <v>0.53203014803684789</v>
      </c>
      <c r="AA557" s="451">
        <v>8.5</v>
      </c>
      <c r="AB557" s="453">
        <v>15.79</v>
      </c>
      <c r="AC557" s="454">
        <v>1</v>
      </c>
      <c r="AD557" s="455">
        <f t="shared" si="171"/>
        <v>2.7083374999999998</v>
      </c>
      <c r="AE557" s="455">
        <f t="shared" si="172"/>
        <v>14.00431010258106</v>
      </c>
      <c r="AF557" s="456">
        <f t="shared" si="176"/>
        <v>6.1647809689585151E-2</v>
      </c>
      <c r="AG557" s="502">
        <f t="shared" si="180"/>
        <v>2750</v>
      </c>
      <c r="AH557" s="470">
        <f t="shared" si="173"/>
        <v>13.567743741686794</v>
      </c>
      <c r="AI557" s="471">
        <f t="shared" si="174"/>
        <v>14.926664955962147</v>
      </c>
    </row>
    <row r="558" spans="1:35">
      <c r="A558" s="10">
        <v>18.7</v>
      </c>
      <c r="B558" s="11">
        <f t="shared" si="177"/>
        <v>2755</v>
      </c>
      <c r="C558" s="442">
        <f t="shared" si="161"/>
        <v>0.42736937500000005</v>
      </c>
      <c r="D558" s="442">
        <f t="shared" si="162"/>
        <v>0.53321888986976584</v>
      </c>
      <c r="E558" s="12">
        <v>9.7349999999999994</v>
      </c>
      <c r="F558" s="13">
        <f t="shared" si="163"/>
        <v>13.509114107117828</v>
      </c>
      <c r="G558" s="195"/>
      <c r="H558" s="10">
        <v>15.628</v>
      </c>
      <c r="I558" s="11">
        <f t="shared" si="178"/>
        <v>2755</v>
      </c>
      <c r="J558" s="12">
        <v>1</v>
      </c>
      <c r="K558" s="442">
        <f t="shared" si="164"/>
        <v>2.71326175</v>
      </c>
      <c r="L558" s="442">
        <f t="shared" si="165"/>
        <v>14.078377289610057</v>
      </c>
      <c r="M558" s="442">
        <v>7.0639999999999994E-2</v>
      </c>
      <c r="N558" s="253">
        <f t="shared" si="166"/>
        <v>14.633503428261946</v>
      </c>
      <c r="O558" s="195"/>
      <c r="P558" s="221">
        <v>38.630000000000003</v>
      </c>
      <c r="Q558" s="222">
        <f t="shared" si="179"/>
        <v>2755</v>
      </c>
      <c r="R558" s="496">
        <f t="shared" si="167"/>
        <v>0.13630362499999998</v>
      </c>
      <c r="S558" s="496">
        <f t="shared" si="168"/>
        <v>0.14602980407429134</v>
      </c>
      <c r="T558" s="223">
        <v>36.837000000000003</v>
      </c>
      <c r="U558" s="224">
        <f t="shared" si="169"/>
        <v>33.250700107315332</v>
      </c>
      <c r="X558" s="450">
        <v>18.09</v>
      </c>
      <c r="Y558" s="456">
        <f t="shared" si="170"/>
        <v>0.42736937500000005</v>
      </c>
      <c r="Z558" s="456">
        <f t="shared" si="175"/>
        <v>0.53321888986976584</v>
      </c>
      <c r="AA558" s="454">
        <v>8.5</v>
      </c>
      <c r="AB558" s="447">
        <v>15.79</v>
      </c>
      <c r="AC558" s="449">
        <v>1</v>
      </c>
      <c r="AD558" s="457">
        <f t="shared" si="171"/>
        <v>2.71326175</v>
      </c>
      <c r="AE558" s="457">
        <f t="shared" si="172"/>
        <v>14.078377289610057</v>
      </c>
      <c r="AF558" s="448">
        <f t="shared" si="176"/>
        <v>6.1647809689585151E-2</v>
      </c>
      <c r="AG558" s="502">
        <f t="shared" si="180"/>
        <v>2755</v>
      </c>
      <c r="AH558" s="470">
        <f t="shared" si="173"/>
        <v>13.557639436106991</v>
      </c>
      <c r="AI558" s="471">
        <f t="shared" si="174"/>
        <v>14.92209887611194</v>
      </c>
    </row>
    <row r="559" spans="1:35">
      <c r="A559" s="10">
        <v>18.7</v>
      </c>
      <c r="B559" s="11">
        <f t="shared" si="177"/>
        <v>2760</v>
      </c>
      <c r="C559" s="442">
        <f t="shared" si="161"/>
        <v>0.42814500000000005</v>
      </c>
      <c r="D559" s="442">
        <f t="shared" si="162"/>
        <v>0.53440855407823085</v>
      </c>
      <c r="E559" s="12">
        <v>9.7349999999999994</v>
      </c>
      <c r="F559" s="13">
        <f t="shared" si="163"/>
        <v>13.497532726048423</v>
      </c>
      <c r="G559" s="195"/>
      <c r="H559" s="10">
        <v>15.628</v>
      </c>
      <c r="I559" s="11">
        <f t="shared" si="178"/>
        <v>2760</v>
      </c>
      <c r="J559" s="12">
        <v>1</v>
      </c>
      <c r="K559" s="442">
        <f t="shared" si="164"/>
        <v>2.7181859999999998</v>
      </c>
      <c r="L559" s="442">
        <f t="shared" si="165"/>
        <v>14.152810101459973</v>
      </c>
      <c r="M559" s="442">
        <v>7.0639999999999994E-2</v>
      </c>
      <c r="N559" s="253">
        <f t="shared" si="166"/>
        <v>14.628245494432868</v>
      </c>
      <c r="O559" s="195"/>
      <c r="P559" s="221">
        <v>38.630000000000003</v>
      </c>
      <c r="Q559" s="222">
        <f t="shared" si="179"/>
        <v>2760</v>
      </c>
      <c r="R559" s="496">
        <f t="shared" si="167"/>
        <v>0.13655099999999998</v>
      </c>
      <c r="S559" s="496">
        <f t="shared" si="168"/>
        <v>0.14631333826526371</v>
      </c>
      <c r="T559" s="223">
        <v>36.837000000000003</v>
      </c>
      <c r="U559" s="224">
        <f t="shared" si="169"/>
        <v>33.240255558322481</v>
      </c>
      <c r="X559" s="450">
        <v>18.09</v>
      </c>
      <c r="Y559" s="448">
        <f t="shared" si="170"/>
        <v>0.42814500000000005</v>
      </c>
      <c r="Z559" s="448">
        <f t="shared" si="175"/>
        <v>0.53440855407823085</v>
      </c>
      <c r="AA559" s="449">
        <v>8.5</v>
      </c>
      <c r="AB559" s="450">
        <v>15.79</v>
      </c>
      <c r="AC559" s="451">
        <v>1</v>
      </c>
      <c r="AD559" s="294">
        <f t="shared" si="171"/>
        <v>2.7181859999999998</v>
      </c>
      <c r="AE559" s="294">
        <f t="shared" si="172"/>
        <v>14.152810101459973</v>
      </c>
      <c r="AF559" s="452">
        <f t="shared" si="176"/>
        <v>6.1647809689585151E-2</v>
      </c>
      <c r="AG559" s="502">
        <f t="shared" si="180"/>
        <v>2760</v>
      </c>
      <c r="AH559" s="470">
        <f t="shared" si="173"/>
        <v>13.547527290335037</v>
      </c>
      <c r="AI559" s="471">
        <f t="shared" si="174"/>
        <v>14.917510256292356</v>
      </c>
    </row>
    <row r="560" spans="1:35">
      <c r="A560" s="10">
        <v>18.7</v>
      </c>
      <c r="B560" s="11">
        <f t="shared" si="177"/>
        <v>2765</v>
      </c>
      <c r="C560" s="442">
        <f t="shared" si="161"/>
        <v>0.42892062500000006</v>
      </c>
      <c r="D560" s="442">
        <f t="shared" si="162"/>
        <v>0.53559914137793729</v>
      </c>
      <c r="E560" s="12">
        <v>9.7349999999999994</v>
      </c>
      <c r="F560" s="13">
        <f t="shared" si="163"/>
        <v>13.485942358685779</v>
      </c>
      <c r="G560" s="195"/>
      <c r="H560" s="10">
        <v>15.628</v>
      </c>
      <c r="I560" s="11">
        <f t="shared" si="178"/>
        <v>2765</v>
      </c>
      <c r="J560" s="12">
        <v>1</v>
      </c>
      <c r="K560" s="442">
        <f t="shared" si="164"/>
        <v>2.72311025</v>
      </c>
      <c r="L560" s="442">
        <f t="shared" si="165"/>
        <v>14.227610342999013</v>
      </c>
      <c r="M560" s="442">
        <v>7.0639999999999994E-2</v>
      </c>
      <c r="N560" s="253">
        <f t="shared" si="166"/>
        <v>14.62296160537055</v>
      </c>
      <c r="O560" s="195"/>
      <c r="P560" s="221">
        <v>38.630000000000003</v>
      </c>
      <c r="Q560" s="222">
        <f t="shared" si="179"/>
        <v>2765</v>
      </c>
      <c r="R560" s="496">
        <f t="shared" si="167"/>
        <v>0.136798375</v>
      </c>
      <c r="S560" s="496">
        <f t="shared" si="168"/>
        <v>0.14659694260418243</v>
      </c>
      <c r="T560" s="223">
        <v>36.837000000000003</v>
      </c>
      <c r="U560" s="224">
        <f t="shared" si="169"/>
        <v>33.229808425289733</v>
      </c>
      <c r="X560" s="450">
        <v>18.09</v>
      </c>
      <c r="Y560" s="452">
        <f t="shared" si="170"/>
        <v>0.42892062500000006</v>
      </c>
      <c r="Z560" s="452">
        <f t="shared" si="175"/>
        <v>0.53559914137793729</v>
      </c>
      <c r="AA560" s="451">
        <v>8.5</v>
      </c>
      <c r="AB560" s="453">
        <v>15.79</v>
      </c>
      <c r="AC560" s="454">
        <v>1</v>
      </c>
      <c r="AD560" s="455">
        <f t="shared" si="171"/>
        <v>2.72311025</v>
      </c>
      <c r="AE560" s="455">
        <f t="shared" si="172"/>
        <v>14.227610342999013</v>
      </c>
      <c r="AF560" s="456">
        <f t="shared" si="176"/>
        <v>6.1647809689585151E-2</v>
      </c>
      <c r="AG560" s="502">
        <f t="shared" si="180"/>
        <v>2765</v>
      </c>
      <c r="AH560" s="470">
        <f t="shared" si="173"/>
        <v>13.537407298287533</v>
      </c>
      <c r="AI560" s="471">
        <f t="shared" si="174"/>
        <v>14.912898985237224</v>
      </c>
    </row>
    <row r="561" spans="1:35">
      <c r="A561" s="10">
        <v>18.7</v>
      </c>
      <c r="B561" s="11">
        <f t="shared" si="177"/>
        <v>2770</v>
      </c>
      <c r="C561" s="442">
        <f t="shared" si="161"/>
        <v>0.42969625000000006</v>
      </c>
      <c r="D561" s="442">
        <f t="shared" si="162"/>
        <v>0.53679065248513602</v>
      </c>
      <c r="E561" s="12">
        <v>9.7349999999999994</v>
      </c>
      <c r="F561" s="13">
        <f t="shared" si="163"/>
        <v>13.4743429980572</v>
      </c>
      <c r="G561" s="195"/>
      <c r="H561" s="10">
        <v>15.628</v>
      </c>
      <c r="I561" s="11">
        <f t="shared" si="178"/>
        <v>2770</v>
      </c>
      <c r="J561" s="12">
        <v>1</v>
      </c>
      <c r="K561" s="442">
        <f t="shared" si="164"/>
        <v>2.7280344999999997</v>
      </c>
      <c r="L561" s="442">
        <f t="shared" si="165"/>
        <v>14.302779828004889</v>
      </c>
      <c r="M561" s="442">
        <v>7.0639999999999994E-2</v>
      </c>
      <c r="N561" s="253">
        <f t="shared" si="166"/>
        <v>14.617651632949734</v>
      </c>
      <c r="O561" s="195"/>
      <c r="P561" s="221">
        <v>38.630000000000003</v>
      </c>
      <c r="Q561" s="222">
        <f t="shared" si="179"/>
        <v>2770</v>
      </c>
      <c r="R561" s="496">
        <f t="shared" si="167"/>
        <v>0.13704574999999999</v>
      </c>
      <c r="S561" s="496">
        <f t="shared" si="168"/>
        <v>0.14688061710840272</v>
      </c>
      <c r="T561" s="223">
        <v>36.837000000000003</v>
      </c>
      <c r="U561" s="224">
        <f t="shared" si="169"/>
        <v>33.219358707577769</v>
      </c>
      <c r="X561" s="450">
        <v>18.09</v>
      </c>
      <c r="Y561" s="456">
        <f t="shared" si="170"/>
        <v>0.42969625000000006</v>
      </c>
      <c r="Z561" s="456">
        <f t="shared" si="175"/>
        <v>0.53679065248513602</v>
      </c>
      <c r="AA561" s="454">
        <v>8.5</v>
      </c>
      <c r="AB561" s="447">
        <v>15.79</v>
      </c>
      <c r="AC561" s="449">
        <v>1</v>
      </c>
      <c r="AD561" s="457">
        <f t="shared" si="171"/>
        <v>2.7280344999999997</v>
      </c>
      <c r="AE561" s="457">
        <f t="shared" si="172"/>
        <v>14.302779828004889</v>
      </c>
      <c r="AF561" s="448">
        <f t="shared" si="176"/>
        <v>6.1647809689585151E-2</v>
      </c>
      <c r="AG561" s="502">
        <f t="shared" si="180"/>
        <v>2770</v>
      </c>
      <c r="AH561" s="470">
        <f t="shared" si="173"/>
        <v>13.527279453876343</v>
      </c>
      <c r="AI561" s="471">
        <f t="shared" si="174"/>
        <v>14.908264951131116</v>
      </c>
    </row>
    <row r="562" spans="1:35">
      <c r="A562" s="10">
        <v>18.7</v>
      </c>
      <c r="B562" s="11">
        <f t="shared" si="177"/>
        <v>2775</v>
      </c>
      <c r="C562" s="442">
        <f t="shared" si="161"/>
        <v>0.43047187500000006</v>
      </c>
      <c r="D562" s="442">
        <f t="shared" si="162"/>
        <v>0.53798308811663298</v>
      </c>
      <c r="E562" s="12">
        <v>9.7349999999999994</v>
      </c>
      <c r="F562" s="13">
        <f t="shared" si="163"/>
        <v>13.462734637184578</v>
      </c>
      <c r="G562" s="195"/>
      <c r="H562" s="10">
        <v>15.628</v>
      </c>
      <c r="I562" s="11">
        <f t="shared" si="178"/>
        <v>2775</v>
      </c>
      <c r="J562" s="12">
        <v>1</v>
      </c>
      <c r="K562" s="442">
        <f t="shared" si="164"/>
        <v>2.7329587499999999</v>
      </c>
      <c r="L562" s="442">
        <f t="shared" si="165"/>
        <v>14.378320379208867</v>
      </c>
      <c r="M562" s="442">
        <v>7.0639999999999994E-2</v>
      </c>
      <c r="N562" s="253">
        <f t="shared" si="166"/>
        <v>14.612315448412685</v>
      </c>
      <c r="O562" s="195"/>
      <c r="P562" s="221">
        <v>38.630000000000003</v>
      </c>
      <c r="Q562" s="222">
        <f t="shared" si="179"/>
        <v>2775</v>
      </c>
      <c r="R562" s="496">
        <f t="shared" si="167"/>
        <v>0.13729312499999999</v>
      </c>
      <c r="S562" s="496">
        <f t="shared" si="168"/>
        <v>0.14716436179528403</v>
      </c>
      <c r="T562" s="223">
        <v>36.837000000000003</v>
      </c>
      <c r="U562" s="224">
        <f t="shared" si="169"/>
        <v>33.208906404547122</v>
      </c>
      <c r="X562" s="450">
        <v>18.09</v>
      </c>
      <c r="Y562" s="448">
        <f t="shared" si="170"/>
        <v>0.43047187500000006</v>
      </c>
      <c r="Z562" s="448">
        <f t="shared" si="175"/>
        <v>0.53798308811663298</v>
      </c>
      <c r="AA562" s="449">
        <v>8.5</v>
      </c>
      <c r="AB562" s="450">
        <v>15.79</v>
      </c>
      <c r="AC562" s="451">
        <v>1</v>
      </c>
      <c r="AD562" s="294">
        <f t="shared" si="171"/>
        <v>2.7329587499999999</v>
      </c>
      <c r="AE562" s="294">
        <f t="shared" si="172"/>
        <v>14.378320379208867</v>
      </c>
      <c r="AF562" s="452">
        <f t="shared" si="176"/>
        <v>6.1647809689585151E-2</v>
      </c>
      <c r="AG562" s="502">
        <f t="shared" si="180"/>
        <v>2775</v>
      </c>
      <c r="AH562" s="470">
        <f t="shared" si="173"/>
        <v>13.51714375100862</v>
      </c>
      <c r="AI562" s="471">
        <f t="shared" si="174"/>
        <v>14.903608041606647</v>
      </c>
    </row>
    <row r="563" spans="1:35">
      <c r="A563" s="10">
        <v>18.7</v>
      </c>
      <c r="B563" s="11">
        <f t="shared" si="177"/>
        <v>2780</v>
      </c>
      <c r="C563" s="442">
        <f t="shared" si="161"/>
        <v>0.43124750000000006</v>
      </c>
      <c r="D563" s="442">
        <f t="shared" si="162"/>
        <v>0.53917644898979056</v>
      </c>
      <c r="E563" s="12">
        <v>9.7349999999999994</v>
      </c>
      <c r="F563" s="13">
        <f t="shared" si="163"/>
        <v>13.451117269084389</v>
      </c>
      <c r="G563" s="195"/>
      <c r="H563" s="10">
        <v>15.628</v>
      </c>
      <c r="I563" s="11">
        <f t="shared" si="178"/>
        <v>2780</v>
      </c>
      <c r="J563" s="12">
        <v>1</v>
      </c>
      <c r="K563" s="442">
        <f t="shared" si="164"/>
        <v>2.7378829999999996</v>
      </c>
      <c r="L563" s="442">
        <f t="shared" si="165"/>
        <v>14.454233828339904</v>
      </c>
      <c r="M563" s="442">
        <v>7.0639999999999994E-2</v>
      </c>
      <c r="N563" s="253">
        <f t="shared" si="166"/>
        <v>14.606952922366069</v>
      </c>
      <c r="O563" s="195"/>
      <c r="P563" s="221">
        <v>38.630000000000003</v>
      </c>
      <c r="Q563" s="222">
        <f t="shared" si="179"/>
        <v>2780</v>
      </c>
      <c r="R563" s="496">
        <f t="shared" si="167"/>
        <v>0.13754049999999998</v>
      </c>
      <c r="S563" s="496">
        <f t="shared" si="168"/>
        <v>0.14744817668218957</v>
      </c>
      <c r="T563" s="223">
        <v>36.837000000000003</v>
      </c>
      <c r="U563" s="224">
        <f t="shared" si="169"/>
        <v>33.198451515558183</v>
      </c>
      <c r="X563" s="450">
        <v>18.09</v>
      </c>
      <c r="Y563" s="452">
        <f t="shared" si="170"/>
        <v>0.43124750000000006</v>
      </c>
      <c r="Z563" s="452">
        <f t="shared" si="175"/>
        <v>0.53917644898979056</v>
      </c>
      <c r="AA563" s="451">
        <v>8.5</v>
      </c>
      <c r="AB563" s="453">
        <v>15.79</v>
      </c>
      <c r="AC563" s="454">
        <v>1</v>
      </c>
      <c r="AD563" s="455">
        <f t="shared" si="171"/>
        <v>2.7378829999999996</v>
      </c>
      <c r="AE563" s="455">
        <f t="shared" si="172"/>
        <v>14.454233828339904</v>
      </c>
      <c r="AF563" s="456">
        <f t="shared" si="176"/>
        <v>6.1647809689585151E-2</v>
      </c>
      <c r="AG563" s="502">
        <f t="shared" si="180"/>
        <v>2780</v>
      </c>
      <c r="AH563" s="470">
        <f t="shared" si="173"/>
        <v>13.507000183586779</v>
      </c>
      <c r="AI563" s="471">
        <f t="shared" si="174"/>
        <v>14.898928143741736</v>
      </c>
    </row>
    <row r="564" spans="1:35">
      <c r="A564" s="10">
        <v>18.7</v>
      </c>
      <c r="B564" s="11">
        <f t="shared" si="177"/>
        <v>2785</v>
      </c>
      <c r="C564" s="442">
        <f t="shared" si="161"/>
        <v>0.43202312500000001</v>
      </c>
      <c r="D564" s="442">
        <f t="shared" si="162"/>
        <v>0.54037073582252737</v>
      </c>
      <c r="E564" s="12">
        <v>9.7349999999999994</v>
      </c>
      <c r="F564" s="13">
        <f t="shared" si="163"/>
        <v>13.439490886767697</v>
      </c>
      <c r="G564" s="195"/>
      <c r="H564" s="10">
        <v>15.628</v>
      </c>
      <c r="I564" s="11">
        <f t="shared" si="178"/>
        <v>2785</v>
      </c>
      <c r="J564" s="12">
        <v>1</v>
      </c>
      <c r="K564" s="442">
        <f t="shared" si="164"/>
        <v>2.7428072500000003</v>
      </c>
      <c r="L564" s="442">
        <f t="shared" si="165"/>
        <v>14.530522016169126</v>
      </c>
      <c r="M564" s="442">
        <v>7.0639999999999994E-2</v>
      </c>
      <c r="N564" s="253">
        <f t="shared" si="166"/>
        <v>14.601563924777814</v>
      </c>
      <c r="O564" s="195"/>
      <c r="P564" s="221">
        <v>38.630000000000003</v>
      </c>
      <c r="Q564" s="222">
        <f t="shared" si="179"/>
        <v>2785</v>
      </c>
      <c r="R564" s="496">
        <f t="shared" si="167"/>
        <v>0.13778787499999998</v>
      </c>
      <c r="S564" s="496">
        <f t="shared" si="168"/>
        <v>0.14773206178648746</v>
      </c>
      <c r="T564" s="223">
        <v>36.837000000000003</v>
      </c>
      <c r="U564" s="224">
        <f t="shared" si="169"/>
        <v>33.187994039971166</v>
      </c>
      <c r="X564" s="450">
        <v>18.09</v>
      </c>
      <c r="Y564" s="456">
        <f t="shared" si="170"/>
        <v>0.43202312500000001</v>
      </c>
      <c r="Z564" s="456">
        <f t="shared" si="175"/>
        <v>0.54037073582252737</v>
      </c>
      <c r="AA564" s="454">
        <v>8.5</v>
      </c>
      <c r="AB564" s="447">
        <v>15.79</v>
      </c>
      <c r="AC564" s="449">
        <v>1</v>
      </c>
      <c r="AD564" s="457">
        <f t="shared" si="171"/>
        <v>2.7428072500000003</v>
      </c>
      <c r="AE564" s="457">
        <f t="shared" si="172"/>
        <v>14.530522016169126</v>
      </c>
      <c r="AF564" s="448">
        <f t="shared" si="176"/>
        <v>6.1647809689585151E-2</v>
      </c>
      <c r="AG564" s="502">
        <f t="shared" si="180"/>
        <v>2785</v>
      </c>
      <c r="AH564" s="470">
        <f t="shared" si="173"/>
        <v>13.496848745508517</v>
      </c>
      <c r="AI564" s="471">
        <f t="shared" si="174"/>
        <v>14.894225144056877</v>
      </c>
    </row>
    <row r="565" spans="1:35">
      <c r="A565" s="10">
        <v>18.7</v>
      </c>
      <c r="B565" s="11">
        <f t="shared" si="177"/>
        <v>2790</v>
      </c>
      <c r="C565" s="442">
        <f t="shared" si="161"/>
        <v>0.43279875000000007</v>
      </c>
      <c r="D565" s="442">
        <f t="shared" si="162"/>
        <v>0.54156594933332003</v>
      </c>
      <c r="E565" s="12">
        <v>9.7349999999999994</v>
      </c>
      <c r="F565" s="13">
        <f t="shared" si="163"/>
        <v>13.42785548324013</v>
      </c>
      <c r="G565" s="195"/>
      <c r="H565" s="10">
        <v>15.628</v>
      </c>
      <c r="I565" s="11">
        <f t="shared" si="178"/>
        <v>2790</v>
      </c>
      <c r="J565" s="12">
        <v>1</v>
      </c>
      <c r="K565" s="442">
        <f t="shared" si="164"/>
        <v>2.7477315</v>
      </c>
      <c r="L565" s="442">
        <f t="shared" si="165"/>
        <v>14.607186792554383</v>
      </c>
      <c r="M565" s="442">
        <v>7.0639999999999994E-2</v>
      </c>
      <c r="N565" s="253">
        <f t="shared" si="166"/>
        <v>14.596148324973958</v>
      </c>
      <c r="O565" s="195"/>
      <c r="P565" s="221">
        <v>38.630000000000003</v>
      </c>
      <c r="Q565" s="222">
        <f t="shared" si="179"/>
        <v>2790</v>
      </c>
      <c r="R565" s="496">
        <f t="shared" si="167"/>
        <v>0.13803525</v>
      </c>
      <c r="S565" s="496">
        <f t="shared" si="168"/>
        <v>0.14801601712554979</v>
      </c>
      <c r="T565" s="223">
        <v>36.837000000000003</v>
      </c>
      <c r="U565" s="224">
        <f t="shared" si="169"/>
        <v>33.177533977146126</v>
      </c>
      <c r="X565" s="450">
        <v>18.09</v>
      </c>
      <c r="Y565" s="448">
        <f t="shared" si="170"/>
        <v>0.43279875000000007</v>
      </c>
      <c r="Z565" s="448">
        <f t="shared" si="175"/>
        <v>0.54156594933332003</v>
      </c>
      <c r="AA565" s="449">
        <v>8.5</v>
      </c>
      <c r="AB565" s="450">
        <v>15.79</v>
      </c>
      <c r="AC565" s="451">
        <v>1</v>
      </c>
      <c r="AD565" s="294">
        <f t="shared" si="171"/>
        <v>2.7477315</v>
      </c>
      <c r="AE565" s="294">
        <f t="shared" si="172"/>
        <v>14.607186792554383</v>
      </c>
      <c r="AF565" s="452">
        <f t="shared" si="176"/>
        <v>6.1647809689585151E-2</v>
      </c>
      <c r="AG565" s="502">
        <f t="shared" si="180"/>
        <v>2790</v>
      </c>
      <c r="AH565" s="470">
        <f t="shared" si="173"/>
        <v>13.486689430666779</v>
      </c>
      <c r="AI565" s="471">
        <f t="shared" si="174"/>
        <v>14.889498928512385</v>
      </c>
    </row>
    <row r="566" spans="1:35">
      <c r="A566" s="10">
        <v>18.7</v>
      </c>
      <c r="B566" s="11">
        <f t="shared" si="177"/>
        <v>2795</v>
      </c>
      <c r="C566" s="442">
        <f t="shared" si="161"/>
        <v>0.43357437500000007</v>
      </c>
      <c r="D566" s="442">
        <f t="shared" si="162"/>
        <v>0.54276209024120159</v>
      </c>
      <c r="E566" s="12">
        <v>9.7349999999999994</v>
      </c>
      <c r="F566" s="13">
        <f t="shared" si="163"/>
        <v>13.416211051501902</v>
      </c>
      <c r="G566" s="195"/>
      <c r="H566" s="10">
        <v>15.628</v>
      </c>
      <c r="I566" s="11">
        <f t="shared" si="178"/>
        <v>2795</v>
      </c>
      <c r="J566" s="12">
        <v>1</v>
      </c>
      <c r="K566" s="442">
        <f t="shared" si="164"/>
        <v>2.7526557499999997</v>
      </c>
      <c r="L566" s="442">
        <f t="shared" si="165"/>
        <v>14.684230016485197</v>
      </c>
      <c r="M566" s="442">
        <v>7.0639999999999994E-2</v>
      </c>
      <c r="N566" s="253">
        <f t="shared" si="166"/>
        <v>14.590705991635486</v>
      </c>
      <c r="O566" s="195"/>
      <c r="P566" s="221">
        <v>38.630000000000003</v>
      </c>
      <c r="Q566" s="222">
        <f t="shared" si="179"/>
        <v>2795</v>
      </c>
      <c r="R566" s="496">
        <f t="shared" si="167"/>
        <v>0.13828262499999999</v>
      </c>
      <c r="S566" s="496">
        <f t="shared" si="168"/>
        <v>0.14830004271675334</v>
      </c>
      <c r="T566" s="223">
        <v>36.837000000000003</v>
      </c>
      <c r="U566" s="224">
        <f t="shared" si="169"/>
        <v>33.167071326442958</v>
      </c>
      <c r="X566" s="450">
        <v>18.09</v>
      </c>
      <c r="Y566" s="452">
        <f t="shared" si="170"/>
        <v>0.43357437500000007</v>
      </c>
      <c r="Z566" s="452">
        <f t="shared" si="175"/>
        <v>0.54276209024120159</v>
      </c>
      <c r="AA566" s="451">
        <v>8.5</v>
      </c>
      <c r="AB566" s="453">
        <v>15.79</v>
      </c>
      <c r="AC566" s="454">
        <v>1</v>
      </c>
      <c r="AD566" s="455">
        <f t="shared" si="171"/>
        <v>2.7526557499999997</v>
      </c>
      <c r="AE566" s="455">
        <f t="shared" si="172"/>
        <v>14.684230016485197</v>
      </c>
      <c r="AF566" s="456">
        <f t="shared" si="176"/>
        <v>6.1647809689585151E-2</v>
      </c>
      <c r="AG566" s="502">
        <f t="shared" si="180"/>
        <v>2795</v>
      </c>
      <c r="AH566" s="470">
        <f t="shared" si="173"/>
        <v>13.476522232949787</v>
      </c>
      <c r="AI566" s="471">
        <f t="shared" si="174"/>
        <v>14.884749382505627</v>
      </c>
    </row>
    <row r="567" spans="1:35">
      <c r="A567" s="10">
        <v>18.7</v>
      </c>
      <c r="B567" s="11">
        <f t="shared" si="177"/>
        <v>2800</v>
      </c>
      <c r="C567" s="442">
        <f t="shared" si="161"/>
        <v>0.43435000000000007</v>
      </c>
      <c r="D567" s="442">
        <f t="shared" si="162"/>
        <v>0.54395915926576355</v>
      </c>
      <c r="E567" s="12">
        <v>9.7349999999999994</v>
      </c>
      <c r="F567" s="13">
        <f t="shared" si="163"/>
        <v>13.404557584547792</v>
      </c>
      <c r="G567" s="195"/>
      <c r="H567" s="10">
        <v>15.628</v>
      </c>
      <c r="I567" s="11">
        <f t="shared" si="178"/>
        <v>2800</v>
      </c>
      <c r="J567" s="12">
        <v>1</v>
      </c>
      <c r="K567" s="442">
        <f t="shared" si="164"/>
        <v>2.7575799999999999</v>
      </c>
      <c r="L567" s="442">
        <f t="shared" si="165"/>
        <v>14.761653556127781</v>
      </c>
      <c r="M567" s="442">
        <v>7.0639999999999994E-2</v>
      </c>
      <c r="N567" s="253">
        <f t="shared" si="166"/>
        <v>14.585236792795133</v>
      </c>
      <c r="O567" s="195"/>
      <c r="P567" s="221">
        <v>38.630000000000003</v>
      </c>
      <c r="Q567" s="222">
        <f t="shared" si="179"/>
        <v>2800</v>
      </c>
      <c r="R567" s="496">
        <f t="shared" si="167"/>
        <v>0.13852999999999999</v>
      </c>
      <c r="S567" s="496">
        <f t="shared" si="168"/>
        <v>0.14858413857747821</v>
      </c>
      <c r="T567" s="223">
        <v>36.837000000000003</v>
      </c>
      <c r="U567" s="224">
        <f t="shared" si="169"/>
        <v>33.156606087221434</v>
      </c>
      <c r="X567" s="450">
        <v>18.09</v>
      </c>
      <c r="Y567" s="456">
        <f t="shared" si="170"/>
        <v>0.43435000000000007</v>
      </c>
      <c r="Z567" s="456">
        <f t="shared" si="175"/>
        <v>0.54395915926576355</v>
      </c>
      <c r="AA567" s="454">
        <v>8.5</v>
      </c>
      <c r="AB567" s="447">
        <v>15.79</v>
      </c>
      <c r="AC567" s="449">
        <v>1</v>
      </c>
      <c r="AD567" s="457">
        <f t="shared" si="171"/>
        <v>2.7575799999999999</v>
      </c>
      <c r="AE567" s="457">
        <f t="shared" si="172"/>
        <v>14.761653556127781</v>
      </c>
      <c r="AF567" s="448">
        <f t="shared" si="176"/>
        <v>6.1647809689585151E-2</v>
      </c>
      <c r="AG567" s="502">
        <f t="shared" si="180"/>
        <v>2800</v>
      </c>
      <c r="AH567" s="470">
        <f t="shared" si="173"/>
        <v>13.466347146241009</v>
      </c>
      <c r="AI567" s="471">
        <f t="shared" si="174"/>
        <v>14.879976390868245</v>
      </c>
    </row>
    <row r="568" spans="1:35">
      <c r="A568" s="10">
        <v>18.7</v>
      </c>
      <c r="B568" s="11">
        <f t="shared" si="177"/>
        <v>2805</v>
      </c>
      <c r="C568" s="442">
        <f t="shared" si="161"/>
        <v>0.43512562500000007</v>
      </c>
      <c r="D568" s="442">
        <f t="shared" si="162"/>
        <v>0.54515715712715562</v>
      </c>
      <c r="E568" s="12">
        <v>9.7349999999999994</v>
      </c>
      <c r="F568" s="13">
        <f t="shared" si="163"/>
        <v>13.392895075367139</v>
      </c>
      <c r="G568" s="195"/>
      <c r="H568" s="10">
        <v>15.628</v>
      </c>
      <c r="I568" s="11">
        <f t="shared" si="178"/>
        <v>2805</v>
      </c>
      <c r="J568" s="12">
        <v>1</v>
      </c>
      <c r="K568" s="442">
        <f t="shared" si="164"/>
        <v>2.7625042499999997</v>
      </c>
      <c r="L568" s="442">
        <f t="shared" si="165"/>
        <v>14.839459288870337</v>
      </c>
      <c r="M568" s="442">
        <v>7.0639999999999994E-2</v>
      </c>
      <c r="N568" s="253">
        <f t="shared" si="166"/>
        <v>14.579740595834199</v>
      </c>
      <c r="O568" s="195"/>
      <c r="P568" s="221">
        <v>38.630000000000003</v>
      </c>
      <c r="Q568" s="222">
        <f t="shared" si="179"/>
        <v>2805</v>
      </c>
      <c r="R568" s="496">
        <f t="shared" si="167"/>
        <v>0.13877737499999998</v>
      </c>
      <c r="S568" s="496">
        <f t="shared" si="168"/>
        <v>0.14886830472511026</v>
      </c>
      <c r="T568" s="223">
        <v>36.837000000000003</v>
      </c>
      <c r="U568" s="224">
        <f t="shared" si="169"/>
        <v>33.146138258841113</v>
      </c>
      <c r="X568" s="450">
        <v>18.09</v>
      </c>
      <c r="Y568" s="448">
        <f t="shared" si="170"/>
        <v>0.43512562500000007</v>
      </c>
      <c r="Z568" s="448">
        <f t="shared" si="175"/>
        <v>0.54515715712715562</v>
      </c>
      <c r="AA568" s="449">
        <v>8.5</v>
      </c>
      <c r="AB568" s="450">
        <v>15.79</v>
      </c>
      <c r="AC568" s="451">
        <v>1</v>
      </c>
      <c r="AD568" s="294">
        <f t="shared" si="171"/>
        <v>2.7625042499999997</v>
      </c>
      <c r="AE568" s="294">
        <f t="shared" si="172"/>
        <v>14.839459288870337</v>
      </c>
      <c r="AF568" s="452">
        <f t="shared" si="176"/>
        <v>6.1647809689585151E-2</v>
      </c>
      <c r="AG568" s="502">
        <f t="shared" si="180"/>
        <v>2805</v>
      </c>
      <c r="AH568" s="470">
        <f t="shared" si="173"/>
        <v>13.456164164419178</v>
      </c>
      <c r="AI568" s="471">
        <f t="shared" si="174"/>
        <v>14.875179837863374</v>
      </c>
    </row>
    <row r="569" spans="1:35">
      <c r="A569" s="10">
        <v>18.7</v>
      </c>
      <c r="B569" s="11">
        <f t="shared" si="177"/>
        <v>2810</v>
      </c>
      <c r="C569" s="442">
        <f t="shared" si="161"/>
        <v>0.43590125000000007</v>
      </c>
      <c r="D569" s="442">
        <f t="shared" si="162"/>
        <v>0.54635608454608642</v>
      </c>
      <c r="E569" s="12">
        <v>9.7349999999999994</v>
      </c>
      <c r="F569" s="13">
        <f t="shared" si="163"/>
        <v>13.381223516943848</v>
      </c>
      <c r="G569" s="195"/>
      <c r="H569" s="10">
        <v>15.628</v>
      </c>
      <c r="I569" s="11">
        <f t="shared" si="178"/>
        <v>2810</v>
      </c>
      <c r="J569" s="12">
        <v>1</v>
      </c>
      <c r="K569" s="442">
        <f t="shared" si="164"/>
        <v>2.7674284999999998</v>
      </c>
      <c r="L569" s="442">
        <f t="shared" si="165"/>
        <v>14.917649101368623</v>
      </c>
      <c r="M569" s="442">
        <v>7.0639999999999994E-2</v>
      </c>
      <c r="N569" s="253">
        <f t="shared" si="166"/>
        <v>14.574217267479321</v>
      </c>
      <c r="O569" s="195"/>
      <c r="P569" s="221">
        <v>38.630000000000003</v>
      </c>
      <c r="Q569" s="222">
        <f t="shared" si="179"/>
        <v>2810</v>
      </c>
      <c r="R569" s="496">
        <f t="shared" si="167"/>
        <v>0.13902474999999997</v>
      </c>
      <c r="S569" s="496">
        <f t="shared" si="168"/>
        <v>0.14915254117703824</v>
      </c>
      <c r="T569" s="223">
        <v>36.837000000000003</v>
      </c>
      <c r="U569" s="224">
        <f t="shared" si="169"/>
        <v>33.135667840661441</v>
      </c>
      <c r="X569" s="450">
        <v>18.09</v>
      </c>
      <c r="Y569" s="452">
        <f t="shared" si="170"/>
        <v>0.43590125000000007</v>
      </c>
      <c r="Z569" s="452">
        <f t="shared" si="175"/>
        <v>0.54635608454608642</v>
      </c>
      <c r="AA569" s="451">
        <v>8.5</v>
      </c>
      <c r="AB569" s="453">
        <v>15.79</v>
      </c>
      <c r="AC569" s="454">
        <v>1</v>
      </c>
      <c r="AD569" s="455">
        <f t="shared" si="171"/>
        <v>2.7674284999999998</v>
      </c>
      <c r="AE569" s="455">
        <f t="shared" si="172"/>
        <v>14.917649101368623</v>
      </c>
      <c r="AF569" s="456">
        <f t="shared" si="176"/>
        <v>6.1647809689585151E-2</v>
      </c>
      <c r="AG569" s="502">
        <f t="shared" si="180"/>
        <v>2810</v>
      </c>
      <c r="AH569" s="470">
        <f t="shared" si="173"/>
        <v>13.445973281358265</v>
      </c>
      <c r="AI569" s="471">
        <f t="shared" si="174"/>
        <v>14.870359607182815</v>
      </c>
    </row>
    <row r="570" spans="1:35">
      <c r="A570" s="10">
        <v>18.7</v>
      </c>
      <c r="B570" s="11">
        <f t="shared" si="177"/>
        <v>2815</v>
      </c>
      <c r="C570" s="442">
        <f t="shared" si="161"/>
        <v>0.43667687500000008</v>
      </c>
      <c r="D570" s="442">
        <f t="shared" si="162"/>
        <v>0.54755594224382365</v>
      </c>
      <c r="E570" s="12">
        <v>9.7349999999999994</v>
      </c>
      <c r="F570" s="13">
        <f t="shared" si="163"/>
        <v>13.369542902256377</v>
      </c>
      <c r="G570" s="195"/>
      <c r="H570" s="10">
        <v>15.628</v>
      </c>
      <c r="I570" s="11">
        <f t="shared" si="178"/>
        <v>2815</v>
      </c>
      <c r="J570" s="12">
        <v>1</v>
      </c>
      <c r="K570" s="442">
        <f t="shared" si="164"/>
        <v>2.77235275</v>
      </c>
      <c r="L570" s="442">
        <f t="shared" si="165"/>
        <v>14.996224889591648</v>
      </c>
      <c r="M570" s="442">
        <v>7.0639999999999994E-2</v>
      </c>
      <c r="N570" s="253">
        <f t="shared" si="166"/>
        <v>14.568666673799246</v>
      </c>
      <c r="O570" s="195"/>
      <c r="P570" s="221">
        <v>38.630000000000003</v>
      </c>
      <c r="Q570" s="222">
        <f t="shared" si="179"/>
        <v>2815</v>
      </c>
      <c r="R570" s="496">
        <f t="shared" si="167"/>
        <v>0.13927212499999997</v>
      </c>
      <c r="S570" s="496">
        <f t="shared" si="168"/>
        <v>0.14943684795065604</v>
      </c>
      <c r="T570" s="223">
        <v>36.837000000000003</v>
      </c>
      <c r="U570" s="224">
        <f t="shared" si="169"/>
        <v>33.125194832041686</v>
      </c>
      <c r="X570" s="450">
        <v>18.09</v>
      </c>
      <c r="Y570" s="456">
        <f t="shared" si="170"/>
        <v>0.43667687500000008</v>
      </c>
      <c r="Z570" s="456">
        <f t="shared" si="175"/>
        <v>0.54755594224382365</v>
      </c>
      <c r="AA570" s="454">
        <v>8.5</v>
      </c>
      <c r="AB570" s="447">
        <v>15.79</v>
      </c>
      <c r="AC570" s="449">
        <v>1</v>
      </c>
      <c r="AD570" s="457">
        <f t="shared" si="171"/>
        <v>2.77235275</v>
      </c>
      <c r="AE570" s="457">
        <f t="shared" si="172"/>
        <v>14.996224889591648</v>
      </c>
      <c r="AF570" s="448">
        <f t="shared" si="176"/>
        <v>6.1647809689585151E-2</v>
      </c>
      <c r="AG570" s="502">
        <f t="shared" si="180"/>
        <v>2815</v>
      </c>
      <c r="AH570" s="470">
        <f t="shared" si="173"/>
        <v>13.4357744909275</v>
      </c>
      <c r="AI570" s="471">
        <f t="shared" si="174"/>
        <v>14.865515581944234</v>
      </c>
    </row>
    <row r="571" spans="1:35">
      <c r="A571" s="10">
        <v>18.7</v>
      </c>
      <c r="B571" s="11">
        <f t="shared" si="177"/>
        <v>2820</v>
      </c>
      <c r="C571" s="442">
        <f t="shared" si="161"/>
        <v>0.43745250000000008</v>
      </c>
      <c r="D571" s="442">
        <f t="shared" si="162"/>
        <v>0.54875673094219457</v>
      </c>
      <c r="E571" s="12">
        <v>9.7349999999999994</v>
      </c>
      <c r="F571" s="13">
        <f t="shared" si="163"/>
        <v>13.357853224277736</v>
      </c>
      <c r="G571" s="195"/>
      <c r="H571" s="10">
        <v>15.628</v>
      </c>
      <c r="I571" s="11">
        <f t="shared" si="178"/>
        <v>2820</v>
      </c>
      <c r="J571" s="12">
        <v>1</v>
      </c>
      <c r="K571" s="442">
        <f t="shared" si="164"/>
        <v>2.7772770000000002</v>
      </c>
      <c r="L571" s="442">
        <f t="shared" si="165"/>
        <v>15.075188558867683</v>
      </c>
      <c r="M571" s="442">
        <v>7.0639999999999994E-2</v>
      </c>
      <c r="N571" s="253">
        <f t="shared" si="166"/>
        <v>14.563088680201588</v>
      </c>
      <c r="O571" s="195"/>
      <c r="P571" s="221">
        <v>38.630000000000003</v>
      </c>
      <c r="Q571" s="222">
        <f t="shared" si="179"/>
        <v>2820</v>
      </c>
      <c r="R571" s="496">
        <f t="shared" si="167"/>
        <v>0.13951949999999999</v>
      </c>
      <c r="S571" s="496">
        <f t="shared" si="168"/>
        <v>0.14972122506336194</v>
      </c>
      <c r="T571" s="223">
        <v>36.837000000000003</v>
      </c>
      <c r="U571" s="224">
        <f t="shared" si="169"/>
        <v>33.114719232340939</v>
      </c>
      <c r="X571" s="450">
        <v>18.09</v>
      </c>
      <c r="Y571" s="448">
        <f t="shared" si="170"/>
        <v>0.43745250000000008</v>
      </c>
      <c r="Z571" s="448">
        <f t="shared" si="175"/>
        <v>0.54875673094219457</v>
      </c>
      <c r="AA571" s="449">
        <v>8.5</v>
      </c>
      <c r="AB571" s="450">
        <v>15.79</v>
      </c>
      <c r="AC571" s="451">
        <v>1</v>
      </c>
      <c r="AD571" s="294">
        <f t="shared" si="171"/>
        <v>2.7772770000000002</v>
      </c>
      <c r="AE571" s="294">
        <f t="shared" si="172"/>
        <v>15.075188558867683</v>
      </c>
      <c r="AF571" s="452">
        <f t="shared" si="176"/>
        <v>6.1647809689585151E-2</v>
      </c>
      <c r="AG571" s="502">
        <f t="shared" si="180"/>
        <v>2820</v>
      </c>
      <c r="AH571" s="470">
        <f t="shared" si="173"/>
        <v>13.425567786991346</v>
      </c>
      <c r="AI571" s="471">
        <f t="shared" si="174"/>
        <v>14.860647644688314</v>
      </c>
    </row>
    <row r="572" spans="1:35">
      <c r="A572" s="10">
        <v>18.7</v>
      </c>
      <c r="B572" s="11">
        <f t="shared" si="177"/>
        <v>2825</v>
      </c>
      <c r="C572" s="442">
        <f t="shared" si="161"/>
        <v>0.43822812500000008</v>
      </c>
      <c r="D572" s="442">
        <f t="shared" si="162"/>
        <v>0.5499584513635869</v>
      </c>
      <c r="E572" s="12">
        <v>9.7349999999999994</v>
      </c>
      <c r="F572" s="13">
        <f t="shared" si="163"/>
        <v>13.346154475975482</v>
      </c>
      <c r="G572" s="195"/>
      <c r="H572" s="10">
        <v>15.628</v>
      </c>
      <c r="I572" s="11">
        <f t="shared" si="178"/>
        <v>2825</v>
      </c>
      <c r="J572" s="12">
        <v>1</v>
      </c>
      <c r="K572" s="442">
        <f t="shared" si="164"/>
        <v>2.78220125</v>
      </c>
      <c r="L572" s="442">
        <f t="shared" si="165"/>
        <v>15.154542023930439</v>
      </c>
      <c r="M572" s="442">
        <v>7.0639999999999994E-2</v>
      </c>
      <c r="N572" s="253">
        <f t="shared" si="166"/>
        <v>14.557483151429555</v>
      </c>
      <c r="O572" s="195"/>
      <c r="P572" s="221">
        <v>38.630000000000003</v>
      </c>
      <c r="Q572" s="222">
        <f t="shared" si="179"/>
        <v>2825</v>
      </c>
      <c r="R572" s="496">
        <f t="shared" si="167"/>
        <v>0.13976687499999998</v>
      </c>
      <c r="S572" s="496">
        <f t="shared" si="168"/>
        <v>0.15000567253255781</v>
      </c>
      <c r="T572" s="223">
        <v>36.837000000000003</v>
      </c>
      <c r="U572" s="224">
        <f t="shared" si="169"/>
        <v>33.104241040918168</v>
      </c>
      <c r="X572" s="450">
        <v>18.09</v>
      </c>
      <c r="Y572" s="452">
        <f t="shared" si="170"/>
        <v>0.43822812500000008</v>
      </c>
      <c r="Z572" s="452">
        <f t="shared" si="175"/>
        <v>0.5499584513635869</v>
      </c>
      <c r="AA572" s="451">
        <v>8.5</v>
      </c>
      <c r="AB572" s="453">
        <v>15.79</v>
      </c>
      <c r="AC572" s="454">
        <v>1</v>
      </c>
      <c r="AD572" s="455">
        <f t="shared" si="171"/>
        <v>2.78220125</v>
      </c>
      <c r="AE572" s="455">
        <f t="shared" si="172"/>
        <v>15.154542023930439</v>
      </c>
      <c r="AF572" s="456">
        <f t="shared" si="176"/>
        <v>6.1647809689585151E-2</v>
      </c>
      <c r="AG572" s="502">
        <f t="shared" si="180"/>
        <v>2825</v>
      </c>
      <c r="AH572" s="470">
        <f t="shared" si="173"/>
        <v>13.415353163409511</v>
      </c>
      <c r="AI572" s="471">
        <f t="shared" si="174"/>
        <v>14.855755677375916</v>
      </c>
    </row>
    <row r="573" spans="1:35">
      <c r="A573" s="10">
        <v>18.7</v>
      </c>
      <c r="B573" s="11">
        <f t="shared" si="177"/>
        <v>2830</v>
      </c>
      <c r="C573" s="442">
        <f t="shared" si="161"/>
        <v>0.43900375000000003</v>
      </c>
      <c r="D573" s="442">
        <f t="shared" si="162"/>
        <v>0.55116110423094833</v>
      </c>
      <c r="E573" s="12">
        <v>9.7349999999999994</v>
      </c>
      <c r="F573" s="13">
        <f t="shared" si="163"/>
        <v>13.334446650311719</v>
      </c>
      <c r="G573" s="195"/>
      <c r="H573" s="10">
        <v>15.628</v>
      </c>
      <c r="I573" s="11">
        <f t="shared" si="178"/>
        <v>2830</v>
      </c>
      <c r="J573" s="12">
        <v>1</v>
      </c>
      <c r="K573" s="442">
        <f t="shared" si="164"/>
        <v>2.7871254999999997</v>
      </c>
      <c r="L573" s="442">
        <f t="shared" si="165"/>
        <v>15.234287208965522</v>
      </c>
      <c r="M573" s="442">
        <v>7.0639999999999994E-2</v>
      </c>
      <c r="N573" s="253">
        <f t="shared" si="166"/>
        <v>14.551849951558676</v>
      </c>
      <c r="O573" s="195"/>
      <c r="P573" s="221">
        <v>38.630000000000003</v>
      </c>
      <c r="Q573" s="222">
        <f t="shared" si="179"/>
        <v>2830</v>
      </c>
      <c r="R573" s="496">
        <f t="shared" si="167"/>
        <v>0.14001424999999998</v>
      </c>
      <c r="S573" s="496">
        <f t="shared" si="168"/>
        <v>0.15029019037565017</v>
      </c>
      <c r="T573" s="223">
        <v>36.837000000000003</v>
      </c>
      <c r="U573" s="224">
        <f t="shared" si="169"/>
        <v>33.093760257132175</v>
      </c>
      <c r="X573" s="450">
        <v>18.09</v>
      </c>
      <c r="Y573" s="456">
        <f t="shared" si="170"/>
        <v>0.43900375000000003</v>
      </c>
      <c r="Z573" s="456">
        <f t="shared" si="175"/>
        <v>0.55116110423094833</v>
      </c>
      <c r="AA573" s="454">
        <v>8.5</v>
      </c>
      <c r="AB573" s="447">
        <v>15.79</v>
      </c>
      <c r="AC573" s="449">
        <v>1</v>
      </c>
      <c r="AD573" s="457">
        <f t="shared" si="171"/>
        <v>2.7871254999999997</v>
      </c>
      <c r="AE573" s="457">
        <f t="shared" si="172"/>
        <v>15.234287208965522</v>
      </c>
      <c r="AF573" s="448">
        <f t="shared" si="176"/>
        <v>6.1647809689585151E-2</v>
      </c>
      <c r="AG573" s="502">
        <f t="shared" si="180"/>
        <v>2830</v>
      </c>
      <c r="AH573" s="470">
        <f t="shared" si="173"/>
        <v>13.405130614036938</v>
      </c>
      <c r="AI573" s="471">
        <f t="shared" si="174"/>
        <v>14.850839561385211</v>
      </c>
    </row>
    <row r="574" spans="1:35">
      <c r="A574" s="10">
        <v>18.7</v>
      </c>
      <c r="B574" s="11">
        <f t="shared" si="177"/>
        <v>2835</v>
      </c>
      <c r="C574" s="442">
        <f t="shared" si="161"/>
        <v>0.43977937500000003</v>
      </c>
      <c r="D574" s="442">
        <f t="shared" si="162"/>
        <v>0.55236469026778834</v>
      </c>
      <c r="E574" s="12">
        <v>9.7349999999999994</v>
      </c>
      <c r="F574" s="13">
        <f t="shared" si="163"/>
        <v>13.32272974024308</v>
      </c>
      <c r="G574" s="195"/>
      <c r="H574" s="10">
        <v>15.628</v>
      </c>
      <c r="I574" s="11">
        <f t="shared" si="178"/>
        <v>2835</v>
      </c>
      <c r="J574" s="12">
        <v>1</v>
      </c>
      <c r="K574" s="442">
        <f t="shared" si="164"/>
        <v>2.7920497499999999</v>
      </c>
      <c r="L574" s="442">
        <f t="shared" si="165"/>
        <v>15.314426047657083</v>
      </c>
      <c r="M574" s="442">
        <v>7.0639999999999994E-2</v>
      </c>
      <c r="N574" s="253">
        <f t="shared" si="166"/>
        <v>14.546188943993505</v>
      </c>
      <c r="O574" s="195"/>
      <c r="P574" s="221">
        <v>38.630000000000003</v>
      </c>
      <c r="Q574" s="222">
        <f t="shared" si="179"/>
        <v>2835</v>
      </c>
      <c r="R574" s="496">
        <f t="shared" si="167"/>
        <v>0.14026162499999997</v>
      </c>
      <c r="S574" s="496">
        <f t="shared" si="168"/>
        <v>0.15057477861005042</v>
      </c>
      <c r="T574" s="223">
        <v>36.837000000000003</v>
      </c>
      <c r="U574" s="224">
        <f t="shared" si="169"/>
        <v>33.083276880341572</v>
      </c>
      <c r="X574" s="450">
        <v>18.09</v>
      </c>
      <c r="Y574" s="448">
        <f t="shared" si="170"/>
        <v>0.43977937500000003</v>
      </c>
      <c r="Z574" s="448">
        <f t="shared" si="175"/>
        <v>0.55236469026778834</v>
      </c>
      <c r="AA574" s="449">
        <v>8.5</v>
      </c>
      <c r="AB574" s="450">
        <v>15.79</v>
      </c>
      <c r="AC574" s="451">
        <v>1</v>
      </c>
      <c r="AD574" s="294">
        <f t="shared" si="171"/>
        <v>2.7920497499999999</v>
      </c>
      <c r="AE574" s="294">
        <f t="shared" si="172"/>
        <v>15.314426047657083</v>
      </c>
      <c r="AF574" s="452">
        <f t="shared" si="176"/>
        <v>6.1647809689585151E-2</v>
      </c>
      <c r="AG574" s="502">
        <f t="shared" si="180"/>
        <v>2835</v>
      </c>
      <c r="AH574" s="470">
        <f t="shared" si="173"/>
        <v>13.394900132723798</v>
      </c>
      <c r="AI574" s="471">
        <f t="shared" si="174"/>
        <v>14.845899177508809</v>
      </c>
    </row>
    <row r="575" spans="1:35">
      <c r="A575" s="10">
        <v>18.7</v>
      </c>
      <c r="B575" s="11">
        <f t="shared" si="177"/>
        <v>2840</v>
      </c>
      <c r="C575" s="442">
        <f t="shared" si="161"/>
        <v>0.44055500000000003</v>
      </c>
      <c r="D575" s="442">
        <f t="shared" si="162"/>
        <v>0.55356921019817662</v>
      </c>
      <c r="E575" s="12">
        <v>9.7349999999999994</v>
      </c>
      <c r="F575" s="13">
        <f t="shared" si="163"/>
        <v>13.31100373872075</v>
      </c>
      <c r="G575" s="195"/>
      <c r="H575" s="10">
        <v>15.628</v>
      </c>
      <c r="I575" s="11">
        <f t="shared" si="178"/>
        <v>2840</v>
      </c>
      <c r="J575" s="12">
        <v>1</v>
      </c>
      <c r="K575" s="442">
        <f t="shared" si="164"/>
        <v>2.7969739999999996</v>
      </c>
      <c r="L575" s="442">
        <f t="shared" si="165"/>
        <v>15.394960483234669</v>
      </c>
      <c r="M575" s="442">
        <v>7.0639999999999994E-2</v>
      </c>
      <c r="N575" s="253">
        <f t="shared" si="166"/>
        <v>14.540499991464303</v>
      </c>
      <c r="O575" s="195"/>
      <c r="P575" s="221">
        <v>38.630000000000003</v>
      </c>
      <c r="Q575" s="222">
        <f t="shared" si="179"/>
        <v>2840</v>
      </c>
      <c r="R575" s="496">
        <f t="shared" si="167"/>
        <v>0.14050899999999997</v>
      </c>
      <c r="S575" s="496">
        <f t="shared" si="168"/>
        <v>0.1508594372531733</v>
      </c>
      <c r="T575" s="223">
        <v>36.837000000000003</v>
      </c>
      <c r="U575" s="224">
        <f t="shared" si="169"/>
        <v>33.07279090990486</v>
      </c>
      <c r="X575" s="450">
        <v>18.09</v>
      </c>
      <c r="Y575" s="452">
        <f t="shared" si="170"/>
        <v>0.44055500000000003</v>
      </c>
      <c r="Z575" s="452">
        <f t="shared" si="175"/>
        <v>0.55356921019817662</v>
      </c>
      <c r="AA575" s="451">
        <v>8.5</v>
      </c>
      <c r="AB575" s="453">
        <v>15.79</v>
      </c>
      <c r="AC575" s="454">
        <v>1</v>
      </c>
      <c r="AD575" s="455">
        <f t="shared" si="171"/>
        <v>2.7969739999999996</v>
      </c>
      <c r="AE575" s="455">
        <f t="shared" si="172"/>
        <v>15.394960483234669</v>
      </c>
      <c r="AF575" s="456">
        <f t="shared" si="176"/>
        <v>6.1647809689585151E-2</v>
      </c>
      <c r="AG575" s="502">
        <f t="shared" si="180"/>
        <v>2840</v>
      </c>
      <c r="AH575" s="470">
        <f t="shared" si="173"/>
        <v>13.384661713315499</v>
      </c>
      <c r="AI575" s="471">
        <f t="shared" si="174"/>
        <v>14.840934405950865</v>
      </c>
    </row>
    <row r="576" spans="1:35">
      <c r="A576" s="10">
        <v>18.7</v>
      </c>
      <c r="B576" s="11">
        <f t="shared" si="177"/>
        <v>2845</v>
      </c>
      <c r="C576" s="442">
        <f t="shared" si="161"/>
        <v>0.44133062500000003</v>
      </c>
      <c r="D576" s="442">
        <f t="shared" si="162"/>
        <v>0.55477466474674597</v>
      </c>
      <c r="E576" s="12">
        <v>9.7349999999999994</v>
      </c>
      <c r="F576" s="13">
        <f t="shared" si="163"/>
        <v>13.299268638690428</v>
      </c>
      <c r="G576" s="195"/>
      <c r="H576" s="10">
        <v>15.628</v>
      </c>
      <c r="I576" s="11">
        <f t="shared" si="178"/>
        <v>2845</v>
      </c>
      <c r="J576" s="12">
        <v>1</v>
      </c>
      <c r="K576" s="442">
        <f t="shared" si="164"/>
        <v>2.8018982499999998</v>
      </c>
      <c r="L576" s="442">
        <f t="shared" si="165"/>
        <v>15.47589246852041</v>
      </c>
      <c r="M576" s="442">
        <v>7.0639999999999994E-2</v>
      </c>
      <c r="N576" s="253">
        <f t="shared" si="166"/>
        <v>14.534782956023719</v>
      </c>
      <c r="O576" s="195"/>
      <c r="P576" s="221">
        <v>38.630000000000003</v>
      </c>
      <c r="Q576" s="222">
        <f t="shared" si="179"/>
        <v>2845</v>
      </c>
      <c r="R576" s="496">
        <f t="shared" si="167"/>
        <v>0.14075637499999999</v>
      </c>
      <c r="S576" s="496">
        <f t="shared" si="168"/>
        <v>0.15114416632243866</v>
      </c>
      <c r="T576" s="223">
        <v>36.837000000000003</v>
      </c>
      <c r="U576" s="224">
        <f t="shared" si="169"/>
        <v>33.062302345180328</v>
      </c>
      <c r="X576" s="450">
        <v>18.09</v>
      </c>
      <c r="Y576" s="456">
        <f t="shared" si="170"/>
        <v>0.44133062500000003</v>
      </c>
      <c r="Z576" s="456">
        <f t="shared" si="175"/>
        <v>0.55477466474674597</v>
      </c>
      <c r="AA576" s="454">
        <v>8.5</v>
      </c>
      <c r="AB576" s="447">
        <v>15.79</v>
      </c>
      <c r="AC576" s="449">
        <v>1</v>
      </c>
      <c r="AD576" s="457">
        <f t="shared" si="171"/>
        <v>2.8018982499999998</v>
      </c>
      <c r="AE576" s="457">
        <f t="shared" si="172"/>
        <v>15.47589246852041</v>
      </c>
      <c r="AF576" s="448">
        <f t="shared" si="176"/>
        <v>6.1647809689585151E-2</v>
      </c>
      <c r="AG576" s="502">
        <f t="shared" si="180"/>
        <v>2845</v>
      </c>
      <c r="AH576" s="470">
        <f t="shared" si="173"/>
        <v>13.374415349652658</v>
      </c>
      <c r="AI576" s="471">
        <f t="shared" si="174"/>
        <v>14.83594512632417</v>
      </c>
    </row>
    <row r="577" spans="1:35">
      <c r="A577" s="10">
        <v>18.7</v>
      </c>
      <c r="B577" s="11">
        <f t="shared" si="177"/>
        <v>2850</v>
      </c>
      <c r="C577" s="442">
        <f t="shared" si="161"/>
        <v>0.44210625000000003</v>
      </c>
      <c r="D577" s="442">
        <f t="shared" si="162"/>
        <v>0.5559810546386903</v>
      </c>
      <c r="E577" s="12">
        <v>9.7349999999999994</v>
      </c>
      <c r="F577" s="13">
        <f t="shared" si="163"/>
        <v>13.287524433092351</v>
      </c>
      <c r="G577" s="195"/>
      <c r="H577" s="10">
        <v>15.628</v>
      </c>
      <c r="I577" s="11">
        <f t="shared" si="178"/>
        <v>2850</v>
      </c>
      <c r="J577" s="12">
        <v>1</v>
      </c>
      <c r="K577" s="442">
        <f t="shared" si="164"/>
        <v>2.8068225</v>
      </c>
      <c r="L577" s="442">
        <f t="shared" si="165"/>
        <v>15.557223965976306</v>
      </c>
      <c r="M577" s="442">
        <v>7.0639999999999994E-2</v>
      </c>
      <c r="N577" s="253">
        <f t="shared" si="166"/>
        <v>14.529037699043434</v>
      </c>
      <c r="O577" s="195"/>
      <c r="P577" s="221">
        <v>38.630000000000003</v>
      </c>
      <c r="Q577" s="222">
        <f t="shared" si="179"/>
        <v>2850</v>
      </c>
      <c r="R577" s="496">
        <f t="shared" si="167"/>
        <v>0.14100374999999998</v>
      </c>
      <c r="S577" s="496">
        <f t="shared" si="168"/>
        <v>0.1514289658352701</v>
      </c>
      <c r="T577" s="223">
        <v>36.837000000000003</v>
      </c>
      <c r="U577" s="224">
        <f t="shared" si="169"/>
        <v>33.051811185526155</v>
      </c>
      <c r="X577" s="450">
        <v>18.09</v>
      </c>
      <c r="Y577" s="448">
        <f t="shared" si="170"/>
        <v>0.44210625000000003</v>
      </c>
      <c r="Z577" s="448">
        <f t="shared" si="175"/>
        <v>0.5559810546386903</v>
      </c>
      <c r="AA577" s="449">
        <v>8.5</v>
      </c>
      <c r="AB577" s="450">
        <v>15.79</v>
      </c>
      <c r="AC577" s="451">
        <v>1</v>
      </c>
      <c r="AD577" s="294">
        <f t="shared" si="171"/>
        <v>2.8068225</v>
      </c>
      <c r="AE577" s="294">
        <f t="shared" si="172"/>
        <v>15.557223965976306</v>
      </c>
      <c r="AF577" s="452">
        <f t="shared" si="176"/>
        <v>6.1647809689585151E-2</v>
      </c>
      <c r="AG577" s="502">
        <f t="shared" si="180"/>
        <v>2850</v>
      </c>
      <c r="AH577" s="470">
        <f t="shared" si="173"/>
        <v>13.364161035571133</v>
      </c>
      <c r="AI577" s="471">
        <f t="shared" si="174"/>
        <v>14.830931217647239</v>
      </c>
    </row>
    <row r="578" spans="1:35">
      <c r="A578" s="10">
        <v>18.7</v>
      </c>
      <c r="B578" s="11">
        <f t="shared" si="177"/>
        <v>2855</v>
      </c>
      <c r="C578" s="442">
        <f t="shared" si="161"/>
        <v>0.44288187500000004</v>
      </c>
      <c r="D578" s="442">
        <f t="shared" si="162"/>
        <v>0.55718838059976705</v>
      </c>
      <c r="E578" s="12">
        <v>9.7349999999999994</v>
      </c>
      <c r="F578" s="13">
        <f t="shared" si="163"/>
        <v>13.275771114861268</v>
      </c>
      <c r="G578" s="195"/>
      <c r="H578" s="10">
        <v>15.628</v>
      </c>
      <c r="I578" s="11">
        <f t="shared" si="178"/>
        <v>2855</v>
      </c>
      <c r="J578" s="12">
        <v>1</v>
      </c>
      <c r="K578" s="442">
        <f t="shared" si="164"/>
        <v>2.8117467500000002</v>
      </c>
      <c r="L578" s="442">
        <f t="shared" si="165"/>
        <v>15.638956947751854</v>
      </c>
      <c r="M578" s="442">
        <v>7.0639999999999994E-2</v>
      </c>
      <c r="N578" s="253">
        <f t="shared" si="166"/>
        <v>14.52326408121081</v>
      </c>
      <c r="O578" s="195"/>
      <c r="P578" s="221">
        <v>38.630000000000003</v>
      </c>
      <c r="Q578" s="222">
        <f t="shared" si="179"/>
        <v>2855</v>
      </c>
      <c r="R578" s="496">
        <f t="shared" si="167"/>
        <v>0.14125112499999998</v>
      </c>
      <c r="S578" s="496">
        <f t="shared" si="168"/>
        <v>0.1517138358090957</v>
      </c>
      <c r="T578" s="223">
        <v>36.837000000000003</v>
      </c>
      <c r="U578" s="224">
        <f t="shared" si="169"/>
        <v>33.041317430300346</v>
      </c>
      <c r="X578" s="450">
        <v>18.09</v>
      </c>
      <c r="Y578" s="452">
        <f t="shared" si="170"/>
        <v>0.44288187500000004</v>
      </c>
      <c r="Z578" s="452">
        <f t="shared" si="175"/>
        <v>0.55718838059976705</v>
      </c>
      <c r="AA578" s="451">
        <v>8.5</v>
      </c>
      <c r="AB578" s="453">
        <v>15.79</v>
      </c>
      <c r="AC578" s="454">
        <v>1</v>
      </c>
      <c r="AD578" s="455">
        <f t="shared" si="171"/>
        <v>2.8117467500000002</v>
      </c>
      <c r="AE578" s="455">
        <f t="shared" si="172"/>
        <v>15.638956947751854</v>
      </c>
      <c r="AF578" s="456">
        <f t="shared" si="176"/>
        <v>6.1647809689585151E-2</v>
      </c>
      <c r="AG578" s="502">
        <f t="shared" si="180"/>
        <v>2855</v>
      </c>
      <c r="AH578" s="470">
        <f t="shared" si="173"/>
        <v>13.353898764901981</v>
      </c>
      <c r="AI578" s="471">
        <f t="shared" si="174"/>
        <v>14.825892558341378</v>
      </c>
    </row>
    <row r="579" spans="1:35">
      <c r="A579" s="10">
        <v>18.7</v>
      </c>
      <c r="B579" s="11">
        <f t="shared" si="177"/>
        <v>2860</v>
      </c>
      <c r="C579" s="442">
        <f t="shared" si="161"/>
        <v>0.44365750000000009</v>
      </c>
      <c r="D579" s="442">
        <f t="shared" si="162"/>
        <v>0.55839664335629657</v>
      </c>
      <c r="E579" s="12">
        <v>9.7349999999999994</v>
      </c>
      <c r="F579" s="13">
        <f t="shared" si="163"/>
        <v>13.264008676926451</v>
      </c>
      <c r="G579" s="195"/>
      <c r="H579" s="10">
        <v>15.628</v>
      </c>
      <c r="I579" s="11">
        <f t="shared" si="178"/>
        <v>2860</v>
      </c>
      <c r="J579" s="12">
        <v>1</v>
      </c>
      <c r="K579" s="442">
        <f t="shared" si="164"/>
        <v>2.8166709999999999</v>
      </c>
      <c r="L579" s="442">
        <f t="shared" si="165"/>
        <v>15.721093395731856</v>
      </c>
      <c r="M579" s="442">
        <v>7.0639999999999994E-2</v>
      </c>
      <c r="N579" s="253">
        <f t="shared" si="166"/>
        <v>14.517461962525502</v>
      </c>
      <c r="O579" s="195"/>
      <c r="P579" s="221">
        <v>38.630000000000003</v>
      </c>
      <c r="Q579" s="222">
        <f t="shared" si="179"/>
        <v>2860</v>
      </c>
      <c r="R579" s="496">
        <f t="shared" si="167"/>
        <v>0.1414985</v>
      </c>
      <c r="S579" s="496">
        <f t="shared" si="168"/>
        <v>0.15199877626134817</v>
      </c>
      <c r="T579" s="223">
        <v>36.837000000000003</v>
      </c>
      <c r="U579" s="224">
        <f t="shared" si="169"/>
        <v>33.030821078860718</v>
      </c>
      <c r="X579" s="450">
        <v>18.09</v>
      </c>
      <c r="Y579" s="456">
        <f t="shared" si="170"/>
        <v>0.44365750000000009</v>
      </c>
      <c r="Z579" s="456">
        <f t="shared" si="175"/>
        <v>0.55839664335629657</v>
      </c>
      <c r="AA579" s="454">
        <v>8.5</v>
      </c>
      <c r="AB579" s="447">
        <v>15.79</v>
      </c>
      <c r="AC579" s="449">
        <v>1</v>
      </c>
      <c r="AD579" s="457">
        <f t="shared" si="171"/>
        <v>2.8166709999999999</v>
      </c>
      <c r="AE579" s="457">
        <f t="shared" si="172"/>
        <v>15.721093395731856</v>
      </c>
      <c r="AF579" s="448">
        <f t="shared" si="176"/>
        <v>6.1647809689585151E-2</v>
      </c>
      <c r="AG579" s="502">
        <f t="shared" si="180"/>
        <v>2860</v>
      </c>
      <c r="AH579" s="470">
        <f t="shared" si="173"/>
        <v>13.343628531471479</v>
      </c>
      <c r="AI579" s="471">
        <f t="shared" si="174"/>
        <v>14.820829026227727</v>
      </c>
    </row>
    <row r="580" spans="1:35">
      <c r="A580" s="10">
        <v>18.7</v>
      </c>
      <c r="B580" s="11">
        <f t="shared" si="177"/>
        <v>2865</v>
      </c>
      <c r="C580" s="442">
        <f t="shared" si="161"/>
        <v>0.4444331250000001</v>
      </c>
      <c r="D580" s="442">
        <f t="shared" si="162"/>
        <v>0.5596058436351623</v>
      </c>
      <c r="E580" s="12">
        <v>9.7349999999999994</v>
      </c>
      <c r="F580" s="13">
        <f t="shared" si="163"/>
        <v>13.252237112211695</v>
      </c>
      <c r="G580" s="195"/>
      <c r="H580" s="10">
        <v>15.628</v>
      </c>
      <c r="I580" s="11">
        <f t="shared" si="178"/>
        <v>2865</v>
      </c>
      <c r="J580" s="12">
        <v>1</v>
      </c>
      <c r="K580" s="442">
        <f t="shared" si="164"/>
        <v>2.8215952499999997</v>
      </c>
      <c r="L580" s="442">
        <f t="shared" si="165"/>
        <v>15.803635301584482</v>
      </c>
      <c r="M580" s="442">
        <v>7.0639999999999994E-2</v>
      </c>
      <c r="N580" s="253">
        <f t="shared" si="166"/>
        <v>14.511631202296073</v>
      </c>
      <c r="O580" s="195"/>
      <c r="P580" s="221">
        <v>38.630000000000003</v>
      </c>
      <c r="Q580" s="222">
        <f t="shared" si="179"/>
        <v>2865</v>
      </c>
      <c r="R580" s="496">
        <f t="shared" si="167"/>
        <v>0.14174587499999999</v>
      </c>
      <c r="S580" s="496">
        <f t="shared" si="168"/>
        <v>0.15228378720946401</v>
      </c>
      <c r="T580" s="223">
        <v>36.837000000000003</v>
      </c>
      <c r="U580" s="224">
        <f t="shared" si="169"/>
        <v>33.020322130564978</v>
      </c>
      <c r="X580" s="450">
        <v>18.09</v>
      </c>
      <c r="Y580" s="448">
        <f t="shared" si="170"/>
        <v>0.4444331250000001</v>
      </c>
      <c r="Z580" s="448">
        <f t="shared" si="175"/>
        <v>0.5596058436351623</v>
      </c>
      <c r="AA580" s="449">
        <v>8.5</v>
      </c>
      <c r="AB580" s="450">
        <v>15.79</v>
      </c>
      <c r="AC580" s="451">
        <v>1</v>
      </c>
      <c r="AD580" s="294">
        <f t="shared" si="171"/>
        <v>2.8215952499999997</v>
      </c>
      <c r="AE580" s="294">
        <f t="shared" si="172"/>
        <v>15.803635301584482</v>
      </c>
      <c r="AF580" s="452">
        <f t="shared" si="176"/>
        <v>6.1647809689585151E-2</v>
      </c>
      <c r="AG580" s="502">
        <f t="shared" si="180"/>
        <v>2865</v>
      </c>
      <c r="AH580" s="470">
        <f t="shared" si="173"/>
        <v>13.333350329101119</v>
      </c>
      <c r="AI580" s="471">
        <f t="shared" si="174"/>
        <v>14.81574049852431</v>
      </c>
    </row>
    <row r="581" spans="1:35">
      <c r="A581" s="10">
        <v>18.7</v>
      </c>
      <c r="B581" s="11">
        <f t="shared" si="177"/>
        <v>2870</v>
      </c>
      <c r="C581" s="442">
        <f t="shared" si="161"/>
        <v>0.4452087500000001</v>
      </c>
      <c r="D581" s="442">
        <f t="shared" si="162"/>
        <v>0.56081598216381212</v>
      </c>
      <c r="E581" s="12">
        <v>9.7349999999999994</v>
      </c>
      <c r="F581" s="13">
        <f t="shared" si="163"/>
        <v>13.24045641363529</v>
      </c>
      <c r="G581" s="195"/>
      <c r="H581" s="10">
        <v>15.628</v>
      </c>
      <c r="I581" s="11">
        <f t="shared" si="178"/>
        <v>2870</v>
      </c>
      <c r="J581" s="12">
        <v>1</v>
      </c>
      <c r="K581" s="442">
        <f t="shared" si="164"/>
        <v>2.8265194999999999</v>
      </c>
      <c r="L581" s="442">
        <f t="shared" si="165"/>
        <v>15.886584666809572</v>
      </c>
      <c r="M581" s="442">
        <v>7.0639999999999994E-2</v>
      </c>
      <c r="N581" s="253">
        <f t="shared" si="166"/>
        <v>14.505771659136572</v>
      </c>
      <c r="O581" s="195"/>
      <c r="P581" s="221">
        <v>38.630000000000003</v>
      </c>
      <c r="Q581" s="222">
        <f t="shared" si="179"/>
        <v>2870</v>
      </c>
      <c r="R581" s="496">
        <f t="shared" si="167"/>
        <v>0.14199324999999999</v>
      </c>
      <c r="S581" s="496">
        <f t="shared" si="168"/>
        <v>0.15256886867088437</v>
      </c>
      <c r="T581" s="223">
        <v>36.837000000000003</v>
      </c>
      <c r="U581" s="224">
        <f t="shared" si="169"/>
        <v>33.009820584770637</v>
      </c>
      <c r="X581" s="450">
        <v>18.09</v>
      </c>
      <c r="Y581" s="452">
        <f t="shared" si="170"/>
        <v>0.4452087500000001</v>
      </c>
      <c r="Z581" s="452">
        <f t="shared" si="175"/>
        <v>0.56081598216381212</v>
      </c>
      <c r="AA581" s="451">
        <v>8.5</v>
      </c>
      <c r="AB581" s="453">
        <v>15.79</v>
      </c>
      <c r="AC581" s="454">
        <v>1</v>
      </c>
      <c r="AD581" s="455">
        <f t="shared" si="171"/>
        <v>2.8265194999999999</v>
      </c>
      <c r="AE581" s="455">
        <f t="shared" si="172"/>
        <v>15.886584666809572</v>
      </c>
      <c r="AF581" s="456">
        <f t="shared" si="176"/>
        <v>6.1647809689585151E-2</v>
      </c>
      <c r="AG581" s="502">
        <f t="shared" si="180"/>
        <v>2870</v>
      </c>
      <c r="AH581" s="470">
        <f t="shared" si="173"/>
        <v>13.323064151607596</v>
      </c>
      <c r="AI581" s="471">
        <f t="shared" si="174"/>
        <v>14.810626851843042</v>
      </c>
    </row>
    <row r="582" spans="1:35">
      <c r="A582" s="10">
        <v>18.7</v>
      </c>
      <c r="B582" s="11">
        <f t="shared" si="177"/>
        <v>2875</v>
      </c>
      <c r="C582" s="442">
        <f t="shared" si="161"/>
        <v>0.44598437500000004</v>
      </c>
      <c r="D582" s="442">
        <f t="shared" si="162"/>
        <v>0.56202705967025857</v>
      </c>
      <c r="E582" s="12">
        <v>9.7349999999999994</v>
      </c>
      <c r="F582" s="13">
        <f t="shared" si="163"/>
        <v>13.228666574110033</v>
      </c>
      <c r="G582" s="195"/>
      <c r="H582" s="10">
        <v>15.628</v>
      </c>
      <c r="I582" s="11">
        <f t="shared" si="178"/>
        <v>2875</v>
      </c>
      <c r="J582" s="12">
        <v>1</v>
      </c>
      <c r="K582" s="442">
        <f t="shared" si="164"/>
        <v>2.8314437499999996</v>
      </c>
      <c r="L582" s="442">
        <f t="shared" si="165"/>
        <v>15.969943502787128</v>
      </c>
      <c r="M582" s="442">
        <v>7.0639999999999994E-2</v>
      </c>
      <c r="N582" s="253">
        <f t="shared" si="166"/>
        <v>14.499883190963118</v>
      </c>
      <c r="O582" s="195"/>
      <c r="P582" s="221">
        <v>38.630000000000003</v>
      </c>
      <c r="Q582" s="222">
        <f t="shared" si="179"/>
        <v>2875</v>
      </c>
      <c r="R582" s="496">
        <f t="shared" si="167"/>
        <v>0.14224062500000001</v>
      </c>
      <c r="S582" s="496">
        <f t="shared" si="168"/>
        <v>0.15285402066305487</v>
      </c>
      <c r="T582" s="223">
        <v>36.837000000000003</v>
      </c>
      <c r="U582" s="224">
        <f t="shared" si="169"/>
        <v>32.999316440835052</v>
      </c>
      <c r="X582" s="450">
        <v>18.09</v>
      </c>
      <c r="Y582" s="456">
        <f t="shared" si="170"/>
        <v>0.44598437500000004</v>
      </c>
      <c r="Z582" s="456">
        <f t="shared" si="175"/>
        <v>0.56202705967025857</v>
      </c>
      <c r="AA582" s="454">
        <v>8.5</v>
      </c>
      <c r="AB582" s="447">
        <v>15.79</v>
      </c>
      <c r="AC582" s="449">
        <v>1</v>
      </c>
      <c r="AD582" s="457">
        <f t="shared" si="171"/>
        <v>2.8314437499999996</v>
      </c>
      <c r="AE582" s="457">
        <f t="shared" si="172"/>
        <v>15.969943502787128</v>
      </c>
      <c r="AF582" s="448">
        <f t="shared" si="176"/>
        <v>6.1647809689585151E-2</v>
      </c>
      <c r="AG582" s="502">
        <f t="shared" si="180"/>
        <v>2875</v>
      </c>
      <c r="AH582" s="470">
        <f t="shared" si="173"/>
        <v>13.312769992802803</v>
      </c>
      <c r="AI582" s="471">
        <f t="shared" si="174"/>
        <v>14.805487962186751</v>
      </c>
    </row>
    <row r="583" spans="1:35">
      <c r="A583" s="10">
        <v>18.7</v>
      </c>
      <c r="B583" s="11">
        <f t="shared" si="177"/>
        <v>2880</v>
      </c>
      <c r="C583" s="442">
        <f t="shared" ref="C583:C646" si="181">(1.55125*10^-10)*B583*10^6</f>
        <v>0.44676000000000005</v>
      </c>
      <c r="D583" s="442">
        <f t="shared" ref="D583:D646" si="182">(EXP(C583))-1</f>
        <v>0.56323907688307884</v>
      </c>
      <c r="E583" s="12">
        <v>9.7349999999999994</v>
      </c>
      <c r="F583" s="13">
        <f t="shared" ref="F583:F646" si="183">A583-(E583*D583)</f>
        <v>13.216867586543227</v>
      </c>
      <c r="G583" s="195"/>
      <c r="H583" s="10">
        <v>15.628</v>
      </c>
      <c r="I583" s="11">
        <f t="shared" si="178"/>
        <v>2880</v>
      </c>
      <c r="J583" s="12">
        <v>1</v>
      </c>
      <c r="K583" s="442">
        <f t="shared" ref="K583:K646" si="184">(0.98485*10^-9)*B583*10^6</f>
        <v>2.8363680000000002</v>
      </c>
      <c r="L583" s="442">
        <f t="shared" ref="L583:L646" si="185">EXP(K583)-1</f>
        <v>16.053713830826158</v>
      </c>
      <c r="M583" s="442">
        <v>7.0639999999999994E-2</v>
      </c>
      <c r="N583" s="253">
        <f t="shared" ref="N583:N646" si="186">H583-(M583/J583)*L583</f>
        <v>14.49396565499044</v>
      </c>
      <c r="O583" s="195"/>
      <c r="P583" s="221">
        <v>38.630000000000003</v>
      </c>
      <c r="Q583" s="222">
        <f t="shared" si="179"/>
        <v>2880</v>
      </c>
      <c r="R583" s="496">
        <f t="shared" ref="R583:R646" si="187">(4.9475*10^-11)*Q583*10^6</f>
        <v>0.142488</v>
      </c>
      <c r="S583" s="496">
        <f t="shared" ref="S583:S646" si="188">(EXP(R583))-1</f>
        <v>0.15313924320342487</v>
      </c>
      <c r="T583" s="223">
        <v>36.837000000000003</v>
      </c>
      <c r="U583" s="224">
        <f t="shared" ref="U583:U646" si="189">P583-(T583*S583)</f>
        <v>32.988809698115439</v>
      </c>
      <c r="X583" s="450">
        <v>18.09</v>
      </c>
      <c r="Y583" s="448">
        <f t="shared" ref="Y583:Y646" si="190">(1.55125*10^-10)*AG583*10^6</f>
        <v>0.44676000000000005</v>
      </c>
      <c r="Z583" s="448">
        <f t="shared" si="175"/>
        <v>0.56323907688307884</v>
      </c>
      <c r="AA583" s="449">
        <v>8.5</v>
      </c>
      <c r="AB583" s="450">
        <v>15.79</v>
      </c>
      <c r="AC583" s="451">
        <v>1</v>
      </c>
      <c r="AD583" s="294">
        <f t="shared" ref="AD583:AD646" si="191">(0.98485*10^-9)*AG583*10^6</f>
        <v>2.8363680000000002</v>
      </c>
      <c r="AE583" s="294">
        <f t="shared" ref="AE583:AE646" si="192">EXP(AD583)-1</f>
        <v>16.053713830826158</v>
      </c>
      <c r="AF583" s="452">
        <f t="shared" si="176"/>
        <v>6.1647809689585151E-2</v>
      </c>
      <c r="AG583" s="502">
        <f t="shared" si="180"/>
        <v>2880</v>
      </c>
      <c r="AH583" s="470">
        <f t="shared" ref="AH583:AH646" si="193">X583-(AA583*Z583)</f>
        <v>13.30246784649383</v>
      </c>
      <c r="AI583" s="471">
        <f t="shared" ref="AI583:AI646" si="194">AB583-(AF583/AC583)*AE583</f>
        <v>14.800323704946168</v>
      </c>
    </row>
    <row r="584" spans="1:35">
      <c r="A584" s="10">
        <v>18.7</v>
      </c>
      <c r="B584" s="11">
        <f t="shared" si="177"/>
        <v>2885</v>
      </c>
      <c r="C584" s="442">
        <f t="shared" si="181"/>
        <v>0.44753562500000005</v>
      </c>
      <c r="D584" s="442">
        <f t="shared" si="182"/>
        <v>0.56445203453141524</v>
      </c>
      <c r="E584" s="12">
        <v>9.7349999999999994</v>
      </c>
      <c r="F584" s="13">
        <f t="shared" si="183"/>
        <v>13.205059443836673</v>
      </c>
      <c r="G584" s="195"/>
      <c r="H584" s="10">
        <v>15.628</v>
      </c>
      <c r="I584" s="11">
        <f t="shared" si="178"/>
        <v>2885</v>
      </c>
      <c r="J584" s="12">
        <v>1</v>
      </c>
      <c r="K584" s="442">
        <f t="shared" si="184"/>
        <v>2.84129225</v>
      </c>
      <c r="L584" s="442">
        <f t="shared" si="185"/>
        <v>16.137897682213595</v>
      </c>
      <c r="M584" s="442">
        <v>7.0639999999999994E-2</v>
      </c>
      <c r="N584" s="253">
        <f t="shared" si="186"/>
        <v>14.488018907728431</v>
      </c>
      <c r="O584" s="195"/>
      <c r="P584" s="221">
        <v>38.630000000000003</v>
      </c>
      <c r="Q584" s="222">
        <f t="shared" si="179"/>
        <v>2885</v>
      </c>
      <c r="R584" s="496">
        <f t="shared" si="187"/>
        <v>0.142735375</v>
      </c>
      <c r="S584" s="496">
        <f t="shared" si="188"/>
        <v>0.15342453630944841</v>
      </c>
      <c r="T584" s="223">
        <v>36.837000000000003</v>
      </c>
      <c r="U584" s="224">
        <f t="shared" si="189"/>
        <v>32.978300355968848</v>
      </c>
      <c r="X584" s="450">
        <v>18.09</v>
      </c>
      <c r="Y584" s="452">
        <f t="shared" si="190"/>
        <v>0.44753562500000005</v>
      </c>
      <c r="Z584" s="452">
        <f t="shared" ref="Z584:Z647" si="195">(EXP(Y584))-1</f>
        <v>0.56445203453141524</v>
      </c>
      <c r="AA584" s="451">
        <v>8.5</v>
      </c>
      <c r="AB584" s="453">
        <v>15.79</v>
      </c>
      <c r="AC584" s="454">
        <v>1</v>
      </c>
      <c r="AD584" s="455">
        <f t="shared" si="191"/>
        <v>2.84129225</v>
      </c>
      <c r="AE584" s="455">
        <f t="shared" si="192"/>
        <v>16.137897682213595</v>
      </c>
      <c r="AF584" s="456">
        <f t="shared" ref="AF584:AF647" si="196">AA584/137.88</f>
        <v>6.1647809689585151E-2</v>
      </c>
      <c r="AG584" s="502">
        <f t="shared" si="180"/>
        <v>2885</v>
      </c>
      <c r="AH584" s="470">
        <f t="shared" si="193"/>
        <v>13.292157706482971</v>
      </c>
      <c r="AI584" s="471">
        <f t="shared" si="194"/>
        <v>14.795133954896897</v>
      </c>
    </row>
    <row r="585" spans="1:35">
      <c r="A585" s="10">
        <v>18.7</v>
      </c>
      <c r="B585" s="11">
        <f t="shared" ref="B585:B648" si="197">B584+5</f>
        <v>2890</v>
      </c>
      <c r="C585" s="442">
        <f t="shared" si="181"/>
        <v>0.44831125000000005</v>
      </c>
      <c r="D585" s="442">
        <f t="shared" si="182"/>
        <v>0.56566593334497606</v>
      </c>
      <c r="E585" s="12">
        <v>9.7349999999999994</v>
      </c>
      <c r="F585" s="13">
        <f t="shared" si="183"/>
        <v>13.193242138886657</v>
      </c>
      <c r="G585" s="195"/>
      <c r="H585" s="10">
        <v>15.628</v>
      </c>
      <c r="I585" s="11">
        <f t="shared" ref="I585:I648" si="198">I584+5</f>
        <v>2890</v>
      </c>
      <c r="J585" s="12">
        <v>1</v>
      </c>
      <c r="K585" s="442">
        <f t="shared" si="184"/>
        <v>2.8462165000000001</v>
      </c>
      <c r="L585" s="442">
        <f t="shared" si="185"/>
        <v>16.222497098263652</v>
      </c>
      <c r="M585" s="442">
        <v>7.0639999999999994E-2</v>
      </c>
      <c r="N585" s="253">
        <f t="shared" si="186"/>
        <v>14.482042804978656</v>
      </c>
      <c r="O585" s="195"/>
      <c r="P585" s="221">
        <v>38.630000000000003</v>
      </c>
      <c r="Q585" s="222">
        <f t="shared" ref="Q585:Q648" si="199">Q584+5</f>
        <v>2890</v>
      </c>
      <c r="R585" s="496">
        <f t="shared" si="187"/>
        <v>0.14298274999999999</v>
      </c>
      <c r="S585" s="496">
        <f t="shared" si="188"/>
        <v>0.15370989999858398</v>
      </c>
      <c r="T585" s="223">
        <v>36.837000000000003</v>
      </c>
      <c r="U585" s="224">
        <f t="shared" si="189"/>
        <v>32.96778841375216</v>
      </c>
      <c r="X585" s="450">
        <v>18.09</v>
      </c>
      <c r="Y585" s="456">
        <f t="shared" si="190"/>
        <v>0.44831125000000005</v>
      </c>
      <c r="Z585" s="456">
        <f t="shared" si="195"/>
        <v>0.56566593334497606</v>
      </c>
      <c r="AA585" s="454">
        <v>8.5</v>
      </c>
      <c r="AB585" s="447">
        <v>15.79</v>
      </c>
      <c r="AC585" s="449">
        <v>1</v>
      </c>
      <c r="AD585" s="457">
        <f t="shared" si="191"/>
        <v>2.8462165000000001</v>
      </c>
      <c r="AE585" s="457">
        <f t="shared" si="192"/>
        <v>16.222497098263652</v>
      </c>
      <c r="AF585" s="448">
        <f t="shared" si="196"/>
        <v>6.1647809689585151E-2</v>
      </c>
      <c r="AG585" s="502">
        <f t="shared" ref="AG585:AG648" si="200">AG584+5</f>
        <v>2890</v>
      </c>
      <c r="AH585" s="470">
        <f t="shared" si="193"/>
        <v>13.281839566567704</v>
      </c>
      <c r="AI585" s="471">
        <f t="shared" si="194"/>
        <v>14.789918586196395</v>
      </c>
    </row>
    <row r="586" spans="1:35">
      <c r="A586" s="10">
        <v>18.7</v>
      </c>
      <c r="B586" s="11">
        <f t="shared" si="197"/>
        <v>2895</v>
      </c>
      <c r="C586" s="442">
        <f t="shared" si="181"/>
        <v>0.44908687500000005</v>
      </c>
      <c r="D586" s="442">
        <f t="shared" si="182"/>
        <v>0.56688077405403581</v>
      </c>
      <c r="E586" s="12">
        <v>9.7349999999999994</v>
      </c>
      <c r="F586" s="13">
        <f t="shared" si="183"/>
        <v>13.181415664583961</v>
      </c>
      <c r="G586" s="195"/>
      <c r="H586" s="10">
        <v>15.628</v>
      </c>
      <c r="I586" s="11">
        <f t="shared" si="198"/>
        <v>2895</v>
      </c>
      <c r="J586" s="12">
        <v>1</v>
      </c>
      <c r="K586" s="442">
        <f t="shared" si="184"/>
        <v>2.8511407499999999</v>
      </c>
      <c r="L586" s="442">
        <f t="shared" si="185"/>
        <v>16.307514130367238</v>
      </c>
      <c r="M586" s="442">
        <v>7.0639999999999994E-2</v>
      </c>
      <c r="N586" s="253">
        <f t="shared" si="186"/>
        <v>14.476037201830859</v>
      </c>
      <c r="O586" s="195"/>
      <c r="P586" s="221">
        <v>38.630000000000003</v>
      </c>
      <c r="Q586" s="222">
        <f t="shared" si="199"/>
        <v>2895</v>
      </c>
      <c r="R586" s="496">
        <f t="shared" si="187"/>
        <v>0.14323012499999999</v>
      </c>
      <c r="S586" s="496">
        <f t="shared" si="188"/>
        <v>0.15399533428829426</v>
      </c>
      <c r="T586" s="223">
        <v>36.837000000000003</v>
      </c>
      <c r="U586" s="224">
        <f t="shared" si="189"/>
        <v>32.957273870822107</v>
      </c>
      <c r="X586" s="450">
        <v>18.09</v>
      </c>
      <c r="Y586" s="448">
        <f t="shared" si="190"/>
        <v>0.44908687500000005</v>
      </c>
      <c r="Z586" s="448">
        <f t="shared" si="195"/>
        <v>0.56688077405403581</v>
      </c>
      <c r="AA586" s="449">
        <v>8.5</v>
      </c>
      <c r="AB586" s="450">
        <v>15.79</v>
      </c>
      <c r="AC586" s="451">
        <v>1</v>
      </c>
      <c r="AD586" s="294">
        <f t="shared" si="191"/>
        <v>2.8511407499999999</v>
      </c>
      <c r="AE586" s="294">
        <f t="shared" si="192"/>
        <v>16.307514130367238</v>
      </c>
      <c r="AF586" s="452">
        <f t="shared" si="196"/>
        <v>6.1647809689585151E-2</v>
      </c>
      <c r="AG586" s="502">
        <f t="shared" si="200"/>
        <v>2895</v>
      </c>
      <c r="AH586" s="470">
        <f t="shared" si="193"/>
        <v>13.271513420540696</v>
      </c>
      <c r="AI586" s="471">
        <f t="shared" si="194"/>
        <v>14.784677472380899</v>
      </c>
    </row>
    <row r="587" spans="1:35">
      <c r="A587" s="10">
        <v>18.7</v>
      </c>
      <c r="B587" s="11">
        <f t="shared" si="197"/>
        <v>2900</v>
      </c>
      <c r="C587" s="442">
        <f t="shared" si="181"/>
        <v>0.44986250000000005</v>
      </c>
      <c r="D587" s="442">
        <f t="shared" si="182"/>
        <v>0.56809655738943565</v>
      </c>
      <c r="E587" s="12">
        <v>9.7349999999999994</v>
      </c>
      <c r="F587" s="13">
        <f t="shared" si="183"/>
        <v>13.169580013813842</v>
      </c>
      <c r="G587" s="195"/>
      <c r="H587" s="10">
        <v>15.628</v>
      </c>
      <c r="I587" s="11">
        <f t="shared" si="198"/>
        <v>2900</v>
      </c>
      <c r="J587" s="12">
        <v>1</v>
      </c>
      <c r="K587" s="442">
        <f t="shared" si="184"/>
        <v>2.8560649999999996</v>
      </c>
      <c r="L587" s="442">
        <f t="shared" si="185"/>
        <v>16.392950840041767</v>
      </c>
      <c r="M587" s="442">
        <v>7.0639999999999994E-2</v>
      </c>
      <c r="N587" s="253">
        <f t="shared" si="186"/>
        <v>14.47000195265945</v>
      </c>
      <c r="O587" s="195"/>
      <c r="P587" s="221">
        <v>38.630000000000003</v>
      </c>
      <c r="Q587" s="222">
        <f t="shared" si="199"/>
        <v>2900</v>
      </c>
      <c r="R587" s="496">
        <f t="shared" si="187"/>
        <v>0.14347750000000001</v>
      </c>
      <c r="S587" s="496">
        <f t="shared" si="188"/>
        <v>0.15428083919604618</v>
      </c>
      <c r="T587" s="223">
        <v>36.837000000000003</v>
      </c>
      <c r="U587" s="224">
        <f t="shared" si="189"/>
        <v>32.946756726535249</v>
      </c>
      <c r="X587" s="450">
        <v>18.09</v>
      </c>
      <c r="Y587" s="452">
        <f t="shared" si="190"/>
        <v>0.44986250000000005</v>
      </c>
      <c r="Z587" s="452">
        <f t="shared" si="195"/>
        <v>0.56809655738943565</v>
      </c>
      <c r="AA587" s="451">
        <v>8.5</v>
      </c>
      <c r="AB587" s="453">
        <v>15.79</v>
      </c>
      <c r="AC587" s="454">
        <v>1</v>
      </c>
      <c r="AD587" s="455">
        <f t="shared" si="191"/>
        <v>2.8560649999999996</v>
      </c>
      <c r="AE587" s="455">
        <f t="shared" si="192"/>
        <v>16.392950840041767</v>
      </c>
      <c r="AF587" s="456">
        <f t="shared" si="196"/>
        <v>6.1647809689585151E-2</v>
      </c>
      <c r="AG587" s="502">
        <f t="shared" si="200"/>
        <v>2900</v>
      </c>
      <c r="AH587" s="470">
        <f t="shared" si="193"/>
        <v>13.261179262189797</v>
      </c>
      <c r="AI587" s="471">
        <f t="shared" si="194"/>
        <v>14.77941048636238</v>
      </c>
    </row>
    <row r="588" spans="1:35">
      <c r="A588" s="10">
        <v>18.7</v>
      </c>
      <c r="B588" s="11">
        <f t="shared" si="197"/>
        <v>2905</v>
      </c>
      <c r="C588" s="442">
        <f t="shared" si="181"/>
        <v>0.45063812500000006</v>
      </c>
      <c r="D588" s="442">
        <f t="shared" si="182"/>
        <v>0.56931328408258364</v>
      </c>
      <c r="E588" s="12">
        <v>9.7349999999999994</v>
      </c>
      <c r="F588" s="13">
        <f t="shared" si="183"/>
        <v>13.157735179456047</v>
      </c>
      <c r="G588" s="195"/>
      <c r="H588" s="10">
        <v>15.628</v>
      </c>
      <c r="I588" s="11">
        <f t="shared" si="198"/>
        <v>2905</v>
      </c>
      <c r="J588" s="12">
        <v>1</v>
      </c>
      <c r="K588" s="442">
        <f t="shared" si="184"/>
        <v>2.8609892499999998</v>
      </c>
      <c r="L588" s="442">
        <f t="shared" si="185"/>
        <v>16.478809298981101</v>
      </c>
      <c r="M588" s="442">
        <v>7.0639999999999994E-2</v>
      </c>
      <c r="N588" s="253">
        <f t="shared" si="186"/>
        <v>14.463936911119974</v>
      </c>
      <c r="O588" s="195"/>
      <c r="P588" s="221">
        <v>38.630000000000003</v>
      </c>
      <c r="Q588" s="222">
        <f t="shared" si="199"/>
        <v>2905</v>
      </c>
      <c r="R588" s="496">
        <f t="shared" si="187"/>
        <v>0.143724875</v>
      </c>
      <c r="S588" s="496">
        <f t="shared" si="188"/>
        <v>0.1545664147393111</v>
      </c>
      <c r="T588" s="223">
        <v>36.837000000000003</v>
      </c>
      <c r="U588" s="224">
        <f t="shared" si="189"/>
        <v>32.936236980247998</v>
      </c>
      <c r="X588" s="450">
        <v>18.09</v>
      </c>
      <c r="Y588" s="456">
        <f t="shared" si="190"/>
        <v>0.45063812500000006</v>
      </c>
      <c r="Z588" s="456">
        <f t="shared" si="195"/>
        <v>0.56931328408258364</v>
      </c>
      <c r="AA588" s="454">
        <v>8.5</v>
      </c>
      <c r="AB588" s="447">
        <v>15.79</v>
      </c>
      <c r="AC588" s="449">
        <v>1</v>
      </c>
      <c r="AD588" s="457">
        <f t="shared" si="191"/>
        <v>2.8609892499999998</v>
      </c>
      <c r="AE588" s="457">
        <f t="shared" si="192"/>
        <v>16.478809298981101</v>
      </c>
      <c r="AF588" s="448">
        <f t="shared" si="196"/>
        <v>6.1647809689585151E-2</v>
      </c>
      <c r="AG588" s="502">
        <f t="shared" si="200"/>
        <v>2905</v>
      </c>
      <c r="AH588" s="470">
        <f t="shared" si="193"/>
        <v>13.250837085298038</v>
      </c>
      <c r="AI588" s="471">
        <f t="shared" si="194"/>
        <v>14.774117500425445</v>
      </c>
    </row>
    <row r="589" spans="1:35">
      <c r="A589" s="10">
        <v>18.7</v>
      </c>
      <c r="B589" s="11">
        <f t="shared" si="197"/>
        <v>2910</v>
      </c>
      <c r="C589" s="442">
        <f t="shared" si="181"/>
        <v>0.45141375000000006</v>
      </c>
      <c r="D589" s="442">
        <f t="shared" si="182"/>
        <v>0.57053095486545535</v>
      </c>
      <c r="E589" s="12">
        <v>9.7349999999999994</v>
      </c>
      <c r="F589" s="13">
        <f t="shared" si="183"/>
        <v>13.145881154384792</v>
      </c>
      <c r="G589" s="195"/>
      <c r="H589" s="10">
        <v>15.628</v>
      </c>
      <c r="I589" s="11">
        <f t="shared" si="198"/>
        <v>2910</v>
      </c>
      <c r="J589" s="12">
        <v>1</v>
      </c>
      <c r="K589" s="442">
        <f t="shared" si="184"/>
        <v>2.8659135</v>
      </c>
      <c r="L589" s="442">
        <f t="shared" si="185"/>
        <v>16.565091589105798</v>
      </c>
      <c r="M589" s="442">
        <v>7.0639999999999994E-2</v>
      </c>
      <c r="N589" s="253">
        <f t="shared" si="186"/>
        <v>14.457841930145566</v>
      </c>
      <c r="O589" s="195"/>
      <c r="P589" s="221">
        <v>38.630000000000003</v>
      </c>
      <c r="Q589" s="222">
        <f t="shared" si="199"/>
        <v>2910</v>
      </c>
      <c r="R589" s="496">
        <f t="shared" si="187"/>
        <v>0.14397225</v>
      </c>
      <c r="S589" s="496">
        <f t="shared" si="188"/>
        <v>0.15485206093556436</v>
      </c>
      <c r="T589" s="223">
        <v>36.837000000000003</v>
      </c>
      <c r="U589" s="224">
        <f t="shared" si="189"/>
        <v>32.925714631316616</v>
      </c>
      <c r="X589" s="450">
        <v>18.09</v>
      </c>
      <c r="Y589" s="448">
        <f t="shared" si="190"/>
        <v>0.45141375000000006</v>
      </c>
      <c r="Z589" s="448">
        <f t="shared" si="195"/>
        <v>0.57053095486545535</v>
      </c>
      <c r="AA589" s="449">
        <v>8.5</v>
      </c>
      <c r="AB589" s="450">
        <v>15.79</v>
      </c>
      <c r="AC589" s="451">
        <v>1</v>
      </c>
      <c r="AD589" s="294">
        <f t="shared" si="191"/>
        <v>2.8659135</v>
      </c>
      <c r="AE589" s="294">
        <f t="shared" si="192"/>
        <v>16.565091589105798</v>
      </c>
      <c r="AF589" s="452">
        <f t="shared" si="196"/>
        <v>6.1647809689585151E-2</v>
      </c>
      <c r="AG589" s="502">
        <f t="shared" si="200"/>
        <v>2910</v>
      </c>
      <c r="AH589" s="470">
        <f t="shared" si="193"/>
        <v>13.24048688364363</v>
      </c>
      <c r="AI589" s="471">
        <f t="shared" si="194"/>
        <v>14.768798386224258</v>
      </c>
    </row>
    <row r="590" spans="1:35">
      <c r="A590" s="10">
        <v>18.7</v>
      </c>
      <c r="B590" s="11">
        <f t="shared" si="197"/>
        <v>2915</v>
      </c>
      <c r="C590" s="442">
        <f t="shared" si="181"/>
        <v>0.45218937500000006</v>
      </c>
      <c r="D590" s="442">
        <f t="shared" si="182"/>
        <v>0.5717495704705946</v>
      </c>
      <c r="E590" s="12">
        <v>9.7349999999999994</v>
      </c>
      <c r="F590" s="13">
        <f t="shared" si="183"/>
        <v>13.134017931468762</v>
      </c>
      <c r="G590" s="195"/>
      <c r="H590" s="10">
        <v>15.628</v>
      </c>
      <c r="I590" s="11">
        <f t="shared" si="198"/>
        <v>2915</v>
      </c>
      <c r="J590" s="12">
        <v>1</v>
      </c>
      <c r="K590" s="442">
        <f t="shared" si="184"/>
        <v>2.8708377500000002</v>
      </c>
      <c r="L590" s="442">
        <f t="shared" si="185"/>
        <v>16.651799802613592</v>
      </c>
      <c r="M590" s="442">
        <v>7.0639999999999994E-2</v>
      </c>
      <c r="N590" s="253">
        <f t="shared" si="186"/>
        <v>14.451716861943376</v>
      </c>
      <c r="O590" s="195"/>
      <c r="P590" s="221">
        <v>38.630000000000003</v>
      </c>
      <c r="Q590" s="222">
        <f t="shared" si="199"/>
        <v>2915</v>
      </c>
      <c r="R590" s="496">
        <f t="shared" si="187"/>
        <v>0.14421962499999999</v>
      </c>
      <c r="S590" s="496">
        <f t="shared" si="188"/>
        <v>0.15513777780228621</v>
      </c>
      <c r="T590" s="223">
        <v>36.837000000000003</v>
      </c>
      <c r="U590" s="224">
        <f t="shared" si="189"/>
        <v>32.915189679097182</v>
      </c>
      <c r="X590" s="450">
        <v>18.09</v>
      </c>
      <c r="Y590" s="452">
        <f t="shared" si="190"/>
        <v>0.45218937500000006</v>
      </c>
      <c r="Z590" s="452">
        <f t="shared" si="195"/>
        <v>0.5717495704705946</v>
      </c>
      <c r="AA590" s="451">
        <v>8.5</v>
      </c>
      <c r="AB590" s="453">
        <v>15.79</v>
      </c>
      <c r="AC590" s="454">
        <v>1</v>
      </c>
      <c r="AD590" s="455">
        <f t="shared" si="191"/>
        <v>2.8708377500000002</v>
      </c>
      <c r="AE590" s="455">
        <f t="shared" si="192"/>
        <v>16.651799802613592</v>
      </c>
      <c r="AF590" s="456">
        <f t="shared" si="196"/>
        <v>6.1647809689585151E-2</v>
      </c>
      <c r="AG590" s="502">
        <f t="shared" si="200"/>
        <v>2915</v>
      </c>
      <c r="AH590" s="470">
        <f t="shared" si="193"/>
        <v>13.230128650999946</v>
      </c>
      <c r="AI590" s="471">
        <f t="shared" si="194"/>
        <v>14.763453014779405</v>
      </c>
    </row>
    <row r="591" spans="1:35">
      <c r="A591" s="10">
        <v>18.7</v>
      </c>
      <c r="B591" s="11">
        <f t="shared" si="197"/>
        <v>2920</v>
      </c>
      <c r="C591" s="442">
        <f t="shared" si="181"/>
        <v>0.45296500000000001</v>
      </c>
      <c r="D591" s="442">
        <f t="shared" si="182"/>
        <v>0.57296913163111318</v>
      </c>
      <c r="E591" s="12">
        <v>9.7349999999999994</v>
      </c>
      <c r="F591" s="13">
        <f t="shared" si="183"/>
        <v>13.122145503571112</v>
      </c>
      <c r="G591" s="195"/>
      <c r="H591" s="10">
        <v>15.628</v>
      </c>
      <c r="I591" s="11">
        <f t="shared" si="198"/>
        <v>2920</v>
      </c>
      <c r="J591" s="12">
        <v>1</v>
      </c>
      <c r="K591" s="442">
        <f t="shared" si="184"/>
        <v>2.8757619999999999</v>
      </c>
      <c r="L591" s="442">
        <f t="shared" si="185"/>
        <v>16.738936042030129</v>
      </c>
      <c r="M591" s="442">
        <v>7.0639999999999994E-2</v>
      </c>
      <c r="N591" s="253">
        <f t="shared" si="186"/>
        <v>14.445561557990992</v>
      </c>
      <c r="O591" s="195"/>
      <c r="P591" s="221">
        <v>38.630000000000003</v>
      </c>
      <c r="Q591" s="222">
        <f t="shared" si="199"/>
        <v>2920</v>
      </c>
      <c r="R591" s="496">
        <f t="shared" si="187"/>
        <v>0.14446699999999998</v>
      </c>
      <c r="S591" s="496">
        <f t="shared" si="188"/>
        <v>0.15542356535696089</v>
      </c>
      <c r="T591" s="223">
        <v>36.837000000000003</v>
      </c>
      <c r="U591" s="224">
        <f t="shared" si="189"/>
        <v>32.904662122945631</v>
      </c>
      <c r="X591" s="450">
        <v>18.09</v>
      </c>
      <c r="Y591" s="456">
        <f t="shared" si="190"/>
        <v>0.45296500000000001</v>
      </c>
      <c r="Z591" s="456">
        <f t="shared" si="195"/>
        <v>0.57296913163111318</v>
      </c>
      <c r="AA591" s="454">
        <v>8.5</v>
      </c>
      <c r="AB591" s="447">
        <v>15.79</v>
      </c>
      <c r="AC591" s="449">
        <v>1</v>
      </c>
      <c r="AD591" s="457">
        <f t="shared" si="191"/>
        <v>2.8757619999999999</v>
      </c>
      <c r="AE591" s="457">
        <f t="shared" si="192"/>
        <v>16.738936042030129</v>
      </c>
      <c r="AF591" s="448">
        <f t="shared" si="196"/>
        <v>6.1647809689585151E-2</v>
      </c>
      <c r="AG591" s="502">
        <f t="shared" si="200"/>
        <v>2920</v>
      </c>
      <c r="AH591" s="470">
        <f t="shared" si="193"/>
        <v>13.219762381135538</v>
      </c>
      <c r="AI591" s="471">
        <f t="shared" si="194"/>
        <v>14.758081256474789</v>
      </c>
    </row>
    <row r="592" spans="1:35">
      <c r="A592" s="10">
        <v>18.7</v>
      </c>
      <c r="B592" s="11">
        <f t="shared" si="197"/>
        <v>2925</v>
      </c>
      <c r="C592" s="442">
        <f t="shared" si="181"/>
        <v>0.45374062500000006</v>
      </c>
      <c r="D592" s="442">
        <f t="shared" si="182"/>
        <v>0.57418963908069243</v>
      </c>
      <c r="E592" s="12">
        <v>9.7349999999999994</v>
      </c>
      <c r="F592" s="13">
        <f t="shared" si="183"/>
        <v>13.110263863549459</v>
      </c>
      <c r="G592" s="195"/>
      <c r="H592" s="10">
        <v>15.628</v>
      </c>
      <c r="I592" s="11">
        <f t="shared" si="198"/>
        <v>2925</v>
      </c>
      <c r="J592" s="12">
        <v>1</v>
      </c>
      <c r="K592" s="442">
        <f t="shared" si="184"/>
        <v>2.8806862500000001</v>
      </c>
      <c r="L592" s="442">
        <f t="shared" si="185"/>
        <v>16.82650242025997</v>
      </c>
      <c r="M592" s="442">
        <v>7.0639999999999994E-2</v>
      </c>
      <c r="N592" s="253">
        <f t="shared" si="186"/>
        <v>14.439375869032837</v>
      </c>
      <c r="O592" s="195"/>
      <c r="P592" s="221">
        <v>38.630000000000003</v>
      </c>
      <c r="Q592" s="222">
        <f t="shared" si="199"/>
        <v>2925</v>
      </c>
      <c r="R592" s="496">
        <f t="shared" si="187"/>
        <v>0.14471437499999998</v>
      </c>
      <c r="S592" s="496">
        <f t="shared" si="188"/>
        <v>0.15570942361707685</v>
      </c>
      <c r="T592" s="223">
        <v>36.837000000000003</v>
      </c>
      <c r="U592" s="224">
        <f t="shared" si="189"/>
        <v>32.894131962217742</v>
      </c>
      <c r="X592" s="450">
        <v>18.09</v>
      </c>
      <c r="Y592" s="448">
        <f t="shared" si="190"/>
        <v>0.45374062500000006</v>
      </c>
      <c r="Z592" s="448">
        <f t="shared" si="195"/>
        <v>0.57418963908069243</v>
      </c>
      <c r="AA592" s="449">
        <v>8.5</v>
      </c>
      <c r="AB592" s="450">
        <v>15.79</v>
      </c>
      <c r="AC592" s="451">
        <v>1</v>
      </c>
      <c r="AD592" s="294">
        <f t="shared" si="191"/>
        <v>2.8806862500000001</v>
      </c>
      <c r="AE592" s="294">
        <f t="shared" si="192"/>
        <v>16.82650242025997</v>
      </c>
      <c r="AF592" s="452">
        <f t="shared" si="196"/>
        <v>6.1647809689585151E-2</v>
      </c>
      <c r="AG592" s="502">
        <f t="shared" si="200"/>
        <v>2925</v>
      </c>
      <c r="AH592" s="470">
        <f t="shared" si="193"/>
        <v>13.209388067814114</v>
      </c>
      <c r="AI592" s="471">
        <f t="shared" si="194"/>
        <v>14.752682981054468</v>
      </c>
    </row>
    <row r="593" spans="1:35">
      <c r="A593" s="10">
        <v>18.7</v>
      </c>
      <c r="B593" s="11">
        <f t="shared" si="197"/>
        <v>2930</v>
      </c>
      <c r="C593" s="442">
        <f t="shared" si="181"/>
        <v>0.45451625000000007</v>
      </c>
      <c r="D593" s="442">
        <f t="shared" si="182"/>
        <v>0.57541109355358211</v>
      </c>
      <c r="E593" s="12">
        <v>9.7349999999999994</v>
      </c>
      <c r="F593" s="13">
        <f t="shared" si="183"/>
        <v>13.098373004255878</v>
      </c>
      <c r="G593" s="195"/>
      <c r="H593" s="10">
        <v>15.628</v>
      </c>
      <c r="I593" s="11">
        <f t="shared" si="198"/>
        <v>2930</v>
      </c>
      <c r="J593" s="12">
        <v>1</v>
      </c>
      <c r="K593" s="442">
        <f t="shared" si="184"/>
        <v>2.8856104999999999</v>
      </c>
      <c r="L593" s="442">
        <f t="shared" si="185"/>
        <v>16.914501060637779</v>
      </c>
      <c r="M593" s="442">
        <v>7.0639999999999994E-2</v>
      </c>
      <c r="N593" s="253">
        <f t="shared" si="186"/>
        <v>14.433159645076547</v>
      </c>
      <c r="O593" s="195"/>
      <c r="P593" s="221">
        <v>38.630000000000003</v>
      </c>
      <c r="Q593" s="222">
        <f t="shared" si="199"/>
        <v>2930</v>
      </c>
      <c r="R593" s="496">
        <f t="shared" si="187"/>
        <v>0.14496175</v>
      </c>
      <c r="S593" s="496">
        <f t="shared" si="188"/>
        <v>0.1559953526001272</v>
      </c>
      <c r="T593" s="223">
        <v>36.837000000000003</v>
      </c>
      <c r="U593" s="224">
        <f t="shared" si="189"/>
        <v>32.883599196269117</v>
      </c>
      <c r="X593" s="450">
        <v>18.09</v>
      </c>
      <c r="Y593" s="452">
        <f t="shared" si="190"/>
        <v>0.45451625000000007</v>
      </c>
      <c r="Z593" s="452">
        <f t="shared" si="195"/>
        <v>0.57541109355358211</v>
      </c>
      <c r="AA593" s="451">
        <v>8.5</v>
      </c>
      <c r="AB593" s="453">
        <v>15.79</v>
      </c>
      <c r="AC593" s="454">
        <v>1</v>
      </c>
      <c r="AD593" s="455">
        <f t="shared" si="191"/>
        <v>2.8856104999999999</v>
      </c>
      <c r="AE593" s="455">
        <f t="shared" si="192"/>
        <v>16.914501060637779</v>
      </c>
      <c r="AF593" s="456">
        <f t="shared" si="196"/>
        <v>6.1647809689585151E-2</v>
      </c>
      <c r="AG593" s="502">
        <f t="shared" si="200"/>
        <v>2930</v>
      </c>
      <c r="AH593" s="470">
        <f t="shared" si="193"/>
        <v>13.199005704794551</v>
      </c>
      <c r="AI593" s="471">
        <f t="shared" si="194"/>
        <v>14.747258057619515</v>
      </c>
    </row>
    <row r="594" spans="1:35">
      <c r="A594" s="10">
        <v>18.7</v>
      </c>
      <c r="B594" s="11">
        <f t="shared" si="197"/>
        <v>2935</v>
      </c>
      <c r="C594" s="442">
        <f t="shared" si="181"/>
        <v>0.45529187500000007</v>
      </c>
      <c r="D594" s="442">
        <f t="shared" si="182"/>
        <v>0.57663349578460243</v>
      </c>
      <c r="E594" s="12">
        <v>9.7349999999999994</v>
      </c>
      <c r="F594" s="13">
        <f t="shared" si="183"/>
        <v>13.086472918536895</v>
      </c>
      <c r="G594" s="195"/>
      <c r="H594" s="10">
        <v>15.628</v>
      </c>
      <c r="I594" s="11">
        <f t="shared" si="198"/>
        <v>2935</v>
      </c>
      <c r="J594" s="12">
        <v>1</v>
      </c>
      <c r="K594" s="442">
        <f t="shared" si="184"/>
        <v>2.8905347499999996</v>
      </c>
      <c r="L594" s="442">
        <f t="shared" si="185"/>
        <v>17.002934096979853</v>
      </c>
      <c r="M594" s="442">
        <v>7.0639999999999994E-2</v>
      </c>
      <c r="N594" s="253">
        <f t="shared" si="186"/>
        <v>14.426912735389344</v>
      </c>
      <c r="O594" s="195"/>
      <c r="P594" s="221">
        <v>38.630000000000003</v>
      </c>
      <c r="Q594" s="222">
        <f t="shared" si="199"/>
        <v>2935</v>
      </c>
      <c r="R594" s="496">
        <f t="shared" si="187"/>
        <v>0.14520912499999999</v>
      </c>
      <c r="S594" s="496">
        <f t="shared" si="188"/>
        <v>0.15628135232360885</v>
      </c>
      <c r="T594" s="223">
        <v>36.837000000000003</v>
      </c>
      <c r="U594" s="224">
        <f t="shared" si="189"/>
        <v>32.873063824455222</v>
      </c>
      <c r="X594" s="450">
        <v>18.09</v>
      </c>
      <c r="Y594" s="456">
        <f t="shared" si="190"/>
        <v>0.45529187500000007</v>
      </c>
      <c r="Z594" s="456">
        <f t="shared" si="195"/>
        <v>0.57663349578460243</v>
      </c>
      <c r="AA594" s="454">
        <v>8.5</v>
      </c>
      <c r="AB594" s="447">
        <v>15.79</v>
      </c>
      <c r="AC594" s="449">
        <v>1</v>
      </c>
      <c r="AD594" s="457">
        <f t="shared" si="191"/>
        <v>2.8905347499999996</v>
      </c>
      <c r="AE594" s="457">
        <f t="shared" si="192"/>
        <v>17.002934096979853</v>
      </c>
      <c r="AF594" s="448">
        <f t="shared" si="196"/>
        <v>6.1647809689585151E-2</v>
      </c>
      <c r="AG594" s="502">
        <f t="shared" si="200"/>
        <v>2935</v>
      </c>
      <c r="AH594" s="470">
        <f t="shared" si="193"/>
        <v>13.188615285830879</v>
      </c>
      <c r="AI594" s="471">
        <f t="shared" si="194"/>
        <v>14.741806354624828</v>
      </c>
    </row>
    <row r="595" spans="1:35">
      <c r="A595" s="10">
        <v>18.7</v>
      </c>
      <c r="B595" s="11">
        <f t="shared" si="197"/>
        <v>2940</v>
      </c>
      <c r="C595" s="442">
        <f t="shared" si="181"/>
        <v>0.45606750000000007</v>
      </c>
      <c r="D595" s="442">
        <f t="shared" si="182"/>
        <v>0.57785684650914315</v>
      </c>
      <c r="E595" s="12">
        <v>9.7349999999999994</v>
      </c>
      <c r="F595" s="13">
        <f t="shared" si="183"/>
        <v>13.074563599233491</v>
      </c>
      <c r="G595" s="195"/>
      <c r="H595" s="10">
        <v>15.628</v>
      </c>
      <c r="I595" s="11">
        <f t="shared" si="198"/>
        <v>2940</v>
      </c>
      <c r="J595" s="12">
        <v>1</v>
      </c>
      <c r="K595" s="442">
        <f t="shared" si="184"/>
        <v>2.8954589999999998</v>
      </c>
      <c r="L595" s="442">
        <f t="shared" si="185"/>
        <v>17.091803673635852</v>
      </c>
      <c r="M595" s="442">
        <v>7.0639999999999994E-2</v>
      </c>
      <c r="N595" s="253">
        <f t="shared" si="186"/>
        <v>14.420634988494363</v>
      </c>
      <c r="O595" s="195"/>
      <c r="P595" s="221">
        <v>38.630000000000003</v>
      </c>
      <c r="Q595" s="222">
        <f t="shared" si="199"/>
        <v>2940</v>
      </c>
      <c r="R595" s="496">
        <f t="shared" si="187"/>
        <v>0.14545649999999999</v>
      </c>
      <c r="S595" s="496">
        <f t="shared" si="188"/>
        <v>0.15656742280502378</v>
      </c>
      <c r="T595" s="223">
        <v>36.837000000000003</v>
      </c>
      <c r="U595" s="224">
        <f t="shared" si="189"/>
        <v>32.862525846131341</v>
      </c>
      <c r="X595" s="450">
        <v>18.09</v>
      </c>
      <c r="Y595" s="448">
        <f t="shared" si="190"/>
        <v>0.45606750000000007</v>
      </c>
      <c r="Z595" s="448">
        <f t="shared" si="195"/>
        <v>0.57785684650914315</v>
      </c>
      <c r="AA595" s="449">
        <v>8.5</v>
      </c>
      <c r="AB595" s="450">
        <v>15.79</v>
      </c>
      <c r="AC595" s="451">
        <v>1</v>
      </c>
      <c r="AD595" s="294">
        <f t="shared" si="191"/>
        <v>2.8954589999999998</v>
      </c>
      <c r="AE595" s="294">
        <f t="shared" si="192"/>
        <v>17.091803673635852</v>
      </c>
      <c r="AF595" s="452">
        <f t="shared" si="196"/>
        <v>6.1647809689585151E-2</v>
      </c>
      <c r="AG595" s="502">
        <f t="shared" si="200"/>
        <v>2940</v>
      </c>
      <c r="AH595" s="470">
        <f t="shared" si="193"/>
        <v>13.178216804672283</v>
      </c>
      <c r="AI595" s="471">
        <f t="shared" si="194"/>
        <v>14.736327739875943</v>
      </c>
    </row>
    <row r="596" spans="1:35">
      <c r="A596" s="10">
        <v>18.7</v>
      </c>
      <c r="B596" s="11">
        <f t="shared" si="197"/>
        <v>2945</v>
      </c>
      <c r="C596" s="442">
        <f t="shared" si="181"/>
        <v>0.45684312500000007</v>
      </c>
      <c r="D596" s="442">
        <f t="shared" si="182"/>
        <v>0.57908114646316511</v>
      </c>
      <c r="E596" s="12">
        <v>9.7349999999999994</v>
      </c>
      <c r="F596" s="13">
        <f t="shared" si="183"/>
        <v>13.062645039181088</v>
      </c>
      <c r="G596" s="195"/>
      <c r="H596" s="10">
        <v>15.628</v>
      </c>
      <c r="I596" s="11">
        <f t="shared" si="198"/>
        <v>2945</v>
      </c>
      <c r="J596" s="12">
        <v>1</v>
      </c>
      <c r="K596" s="442">
        <f t="shared" si="184"/>
        <v>2.90038325</v>
      </c>
      <c r="L596" s="442">
        <f t="shared" si="185"/>
        <v>17.181111945540774</v>
      </c>
      <c r="M596" s="442">
        <v>7.0639999999999994E-2</v>
      </c>
      <c r="N596" s="253">
        <f t="shared" si="186"/>
        <v>14.414326252166999</v>
      </c>
      <c r="O596" s="195"/>
      <c r="P596" s="221">
        <v>38.630000000000003</v>
      </c>
      <c r="Q596" s="222">
        <f t="shared" si="199"/>
        <v>2945</v>
      </c>
      <c r="R596" s="496">
        <f t="shared" si="187"/>
        <v>0.14570387499999998</v>
      </c>
      <c r="S596" s="496">
        <f t="shared" si="188"/>
        <v>0.15685356406187778</v>
      </c>
      <c r="T596" s="223">
        <v>36.837000000000003</v>
      </c>
      <c r="U596" s="224">
        <f t="shared" si="189"/>
        <v>32.851985260652611</v>
      </c>
      <c r="X596" s="450">
        <v>18.09</v>
      </c>
      <c r="Y596" s="452">
        <f t="shared" si="190"/>
        <v>0.45684312500000007</v>
      </c>
      <c r="Z596" s="452">
        <f t="shared" si="195"/>
        <v>0.57908114646316511</v>
      </c>
      <c r="AA596" s="451">
        <v>8.5</v>
      </c>
      <c r="AB596" s="453">
        <v>15.79</v>
      </c>
      <c r="AC596" s="454">
        <v>1</v>
      </c>
      <c r="AD596" s="455">
        <f t="shared" si="191"/>
        <v>2.90038325</v>
      </c>
      <c r="AE596" s="455">
        <f t="shared" si="192"/>
        <v>17.181111945540774</v>
      </c>
      <c r="AF596" s="456">
        <f t="shared" si="196"/>
        <v>6.1647809689585151E-2</v>
      </c>
      <c r="AG596" s="502">
        <f t="shared" si="200"/>
        <v>2945</v>
      </c>
      <c r="AH596" s="470">
        <f t="shared" si="193"/>
        <v>13.167810255063095</v>
      </c>
      <c r="AI596" s="471">
        <f t="shared" si="194"/>
        <v>14.730822080525844</v>
      </c>
    </row>
    <row r="597" spans="1:35">
      <c r="A597" s="10">
        <v>18.7</v>
      </c>
      <c r="B597" s="11">
        <f t="shared" si="197"/>
        <v>2950</v>
      </c>
      <c r="C597" s="442">
        <f t="shared" si="181"/>
        <v>0.45761875000000007</v>
      </c>
      <c r="D597" s="442">
        <f t="shared" si="182"/>
        <v>0.58030639638320003</v>
      </c>
      <c r="E597" s="12">
        <v>9.7349999999999994</v>
      </c>
      <c r="F597" s="13">
        <f t="shared" si="183"/>
        <v>13.050717231209546</v>
      </c>
      <c r="G597" s="195"/>
      <c r="H597" s="10">
        <v>15.628</v>
      </c>
      <c r="I597" s="11">
        <f t="shared" si="198"/>
        <v>2950</v>
      </c>
      <c r="J597" s="12">
        <v>1</v>
      </c>
      <c r="K597" s="442">
        <f t="shared" si="184"/>
        <v>2.9053075000000002</v>
      </c>
      <c r="L597" s="442">
        <f t="shared" si="185"/>
        <v>17.270861078267231</v>
      </c>
      <c r="M597" s="442">
        <v>7.0639999999999994E-2</v>
      </c>
      <c r="N597" s="253">
        <f t="shared" si="186"/>
        <v>14.407986373431203</v>
      </c>
      <c r="O597" s="195"/>
      <c r="P597" s="221">
        <v>38.630000000000003</v>
      </c>
      <c r="Q597" s="222">
        <f t="shared" si="199"/>
        <v>2950</v>
      </c>
      <c r="R597" s="496">
        <f t="shared" si="187"/>
        <v>0.14595124999999998</v>
      </c>
      <c r="S597" s="496">
        <f t="shared" si="188"/>
        <v>0.15713977611168084</v>
      </c>
      <c r="T597" s="223">
        <v>36.837000000000003</v>
      </c>
      <c r="U597" s="224">
        <f t="shared" si="189"/>
        <v>32.841442067374018</v>
      </c>
      <c r="X597" s="450">
        <v>18.09</v>
      </c>
      <c r="Y597" s="456">
        <f t="shared" si="190"/>
        <v>0.45761875000000007</v>
      </c>
      <c r="Z597" s="456">
        <f t="shared" si="195"/>
        <v>0.58030639638320003</v>
      </c>
      <c r="AA597" s="454">
        <v>8.5</v>
      </c>
      <c r="AB597" s="447">
        <v>15.79</v>
      </c>
      <c r="AC597" s="449">
        <v>1</v>
      </c>
      <c r="AD597" s="457">
        <f t="shared" si="191"/>
        <v>2.9053075000000002</v>
      </c>
      <c r="AE597" s="457">
        <f t="shared" si="192"/>
        <v>17.270861078267231</v>
      </c>
      <c r="AF597" s="448">
        <f t="shared" si="196"/>
        <v>6.1647809689585151E-2</v>
      </c>
      <c r="AG597" s="502">
        <f t="shared" si="200"/>
        <v>2950</v>
      </c>
      <c r="AH597" s="470">
        <f t="shared" si="193"/>
        <v>13.157395630742799</v>
      </c>
      <c r="AI597" s="471">
        <f t="shared" si="194"/>
        <v>14.725289243071717</v>
      </c>
    </row>
    <row r="598" spans="1:35">
      <c r="A598" s="10">
        <v>18.7</v>
      </c>
      <c r="B598" s="11">
        <f t="shared" si="197"/>
        <v>2955</v>
      </c>
      <c r="C598" s="442">
        <f t="shared" si="181"/>
        <v>0.45839437500000008</v>
      </c>
      <c r="D598" s="442">
        <f t="shared" si="182"/>
        <v>0.58153259700635096</v>
      </c>
      <c r="E598" s="12">
        <v>9.7349999999999994</v>
      </c>
      <c r="F598" s="13">
        <f t="shared" si="183"/>
        <v>13.038780168143173</v>
      </c>
      <c r="G598" s="195"/>
      <c r="H598" s="10">
        <v>15.628</v>
      </c>
      <c r="I598" s="11">
        <f t="shared" si="198"/>
        <v>2955</v>
      </c>
      <c r="J598" s="12">
        <v>1</v>
      </c>
      <c r="K598" s="442">
        <f t="shared" si="184"/>
        <v>2.9102317499999999</v>
      </c>
      <c r="L598" s="442">
        <f t="shared" si="185"/>
        <v>17.361053248077951</v>
      </c>
      <c r="M598" s="442">
        <v>7.0639999999999994E-2</v>
      </c>
      <c r="N598" s="253">
        <f t="shared" si="186"/>
        <v>14.401615198555774</v>
      </c>
      <c r="O598" s="195"/>
      <c r="P598" s="221">
        <v>38.630000000000003</v>
      </c>
      <c r="Q598" s="222">
        <f t="shared" si="199"/>
        <v>2955</v>
      </c>
      <c r="R598" s="496">
        <f t="shared" si="187"/>
        <v>0.146198625</v>
      </c>
      <c r="S598" s="496">
        <f t="shared" si="188"/>
        <v>0.15742605897194784</v>
      </c>
      <c r="T598" s="223">
        <v>36.837000000000003</v>
      </c>
      <c r="U598" s="224">
        <f t="shared" si="189"/>
        <v>32.83089626565036</v>
      </c>
      <c r="X598" s="450">
        <v>18.09</v>
      </c>
      <c r="Y598" s="448">
        <f t="shared" si="190"/>
        <v>0.45839437500000008</v>
      </c>
      <c r="Z598" s="448">
        <f t="shared" si="195"/>
        <v>0.58153259700635096</v>
      </c>
      <c r="AA598" s="449">
        <v>8.5</v>
      </c>
      <c r="AB598" s="450">
        <v>15.79</v>
      </c>
      <c r="AC598" s="451">
        <v>1</v>
      </c>
      <c r="AD598" s="294">
        <f t="shared" si="191"/>
        <v>2.9102317499999999</v>
      </c>
      <c r="AE598" s="294">
        <f t="shared" si="192"/>
        <v>17.361053248077951</v>
      </c>
      <c r="AF598" s="452">
        <f t="shared" si="196"/>
        <v>6.1647809689585151E-2</v>
      </c>
      <c r="AG598" s="502">
        <f t="shared" si="200"/>
        <v>2955</v>
      </c>
      <c r="AH598" s="470">
        <f t="shared" si="193"/>
        <v>13.146972925446017</v>
      </c>
      <c r="AI598" s="471">
        <f t="shared" si="194"/>
        <v>14.719729093351736</v>
      </c>
    </row>
    <row r="599" spans="1:35">
      <c r="A599" s="10">
        <v>18.7</v>
      </c>
      <c r="B599" s="11">
        <f t="shared" si="197"/>
        <v>2960</v>
      </c>
      <c r="C599" s="442">
        <f t="shared" si="181"/>
        <v>0.45917000000000008</v>
      </c>
      <c r="D599" s="442">
        <f t="shared" si="182"/>
        <v>0.58275974907029315</v>
      </c>
      <c r="E599" s="12">
        <v>9.7349999999999994</v>
      </c>
      <c r="F599" s="13">
        <f t="shared" si="183"/>
        <v>13.026833842800695</v>
      </c>
      <c r="G599" s="195"/>
      <c r="H599" s="10">
        <v>15.628</v>
      </c>
      <c r="I599" s="11">
        <f t="shared" si="198"/>
        <v>2960</v>
      </c>
      <c r="J599" s="12">
        <v>1</v>
      </c>
      <c r="K599" s="442">
        <f t="shared" si="184"/>
        <v>2.9151559999999996</v>
      </c>
      <c r="L599" s="442">
        <f t="shared" si="185"/>
        <v>17.451690641978569</v>
      </c>
      <c r="M599" s="442">
        <v>7.0639999999999994E-2</v>
      </c>
      <c r="N599" s="253">
        <f t="shared" si="186"/>
        <v>14.395212573050634</v>
      </c>
      <c r="O599" s="195"/>
      <c r="P599" s="221">
        <v>38.630000000000003</v>
      </c>
      <c r="Q599" s="222">
        <f t="shared" si="199"/>
        <v>2960</v>
      </c>
      <c r="R599" s="496">
        <f t="shared" si="187"/>
        <v>0.14644599999999999</v>
      </c>
      <c r="S599" s="496">
        <f t="shared" si="188"/>
        <v>0.15771241266019764</v>
      </c>
      <c r="T599" s="223">
        <v>36.837000000000003</v>
      </c>
      <c r="U599" s="224">
        <f t="shared" si="189"/>
        <v>32.820347854836299</v>
      </c>
      <c r="X599" s="450">
        <v>18.09</v>
      </c>
      <c r="Y599" s="452">
        <f t="shared" si="190"/>
        <v>0.45917000000000008</v>
      </c>
      <c r="Z599" s="452">
        <f t="shared" si="195"/>
        <v>0.58275974907029315</v>
      </c>
      <c r="AA599" s="451">
        <v>8.5</v>
      </c>
      <c r="AB599" s="453">
        <v>15.79</v>
      </c>
      <c r="AC599" s="454">
        <v>1</v>
      </c>
      <c r="AD599" s="455">
        <f t="shared" si="191"/>
        <v>2.9151559999999996</v>
      </c>
      <c r="AE599" s="455">
        <f t="shared" si="192"/>
        <v>17.451690641978569</v>
      </c>
      <c r="AF599" s="456">
        <f t="shared" si="196"/>
        <v>6.1647809689585151E-2</v>
      </c>
      <c r="AG599" s="502">
        <f t="shared" si="200"/>
        <v>2960</v>
      </c>
      <c r="AH599" s="470">
        <f t="shared" si="193"/>
        <v>13.136542132902509</v>
      </c>
      <c r="AI599" s="471">
        <f t="shared" si="194"/>
        <v>14.71414149654179</v>
      </c>
    </row>
    <row r="600" spans="1:35">
      <c r="A600" s="10">
        <v>18.7</v>
      </c>
      <c r="B600" s="11">
        <f t="shared" si="197"/>
        <v>2965</v>
      </c>
      <c r="C600" s="442">
        <f t="shared" si="181"/>
        <v>0.45994562500000002</v>
      </c>
      <c r="D600" s="442">
        <f t="shared" si="182"/>
        <v>0.58398785331327407</v>
      </c>
      <c r="E600" s="12">
        <v>9.7349999999999994</v>
      </c>
      <c r="F600" s="13">
        <f t="shared" si="183"/>
        <v>13.014878247995277</v>
      </c>
      <c r="G600" s="195"/>
      <c r="H600" s="10">
        <v>15.628</v>
      </c>
      <c r="I600" s="11">
        <f t="shared" si="198"/>
        <v>2965</v>
      </c>
      <c r="J600" s="12">
        <v>1</v>
      </c>
      <c r="K600" s="442">
        <f t="shared" si="184"/>
        <v>2.9200802499999998</v>
      </c>
      <c r="L600" s="442">
        <f t="shared" si="185"/>
        <v>17.542775457770635</v>
      </c>
      <c r="M600" s="442">
        <v>7.0639999999999994E-2</v>
      </c>
      <c r="N600" s="253">
        <f t="shared" si="186"/>
        <v>14.388778341663082</v>
      </c>
      <c r="O600" s="195"/>
      <c r="P600" s="221">
        <v>38.630000000000003</v>
      </c>
      <c r="Q600" s="222">
        <f t="shared" si="199"/>
        <v>2965</v>
      </c>
      <c r="R600" s="496">
        <f t="shared" si="187"/>
        <v>0.14669337499999999</v>
      </c>
      <c r="S600" s="496">
        <f t="shared" si="188"/>
        <v>0.15799883719395336</v>
      </c>
      <c r="T600" s="223">
        <v>36.837000000000003</v>
      </c>
      <c r="U600" s="224">
        <f t="shared" si="189"/>
        <v>32.809796834286345</v>
      </c>
      <c r="X600" s="450">
        <v>18.09</v>
      </c>
      <c r="Y600" s="456">
        <f t="shared" si="190"/>
        <v>0.45994562500000002</v>
      </c>
      <c r="Z600" s="456">
        <f t="shared" si="195"/>
        <v>0.58398785331327407</v>
      </c>
      <c r="AA600" s="454">
        <v>8.5</v>
      </c>
      <c r="AB600" s="447">
        <v>15.79</v>
      </c>
      <c r="AC600" s="449">
        <v>1</v>
      </c>
      <c r="AD600" s="457">
        <f t="shared" si="191"/>
        <v>2.9200802499999998</v>
      </c>
      <c r="AE600" s="457">
        <f t="shared" si="192"/>
        <v>17.542775457770635</v>
      </c>
      <c r="AF600" s="448">
        <f t="shared" si="196"/>
        <v>6.1647809689585151E-2</v>
      </c>
      <c r="AG600" s="502">
        <f t="shared" si="200"/>
        <v>2965</v>
      </c>
      <c r="AH600" s="470">
        <f t="shared" si="193"/>
        <v>13.12610324683717</v>
      </c>
      <c r="AI600" s="471">
        <f t="shared" si="194"/>
        <v>14.708526317152231</v>
      </c>
    </row>
    <row r="601" spans="1:35">
      <c r="A601" s="10">
        <v>18.7</v>
      </c>
      <c r="B601" s="11">
        <f t="shared" si="197"/>
        <v>2970</v>
      </c>
      <c r="C601" s="442">
        <f t="shared" si="181"/>
        <v>0.46072125000000003</v>
      </c>
      <c r="D601" s="442">
        <f t="shared" si="182"/>
        <v>0.58521691047411428</v>
      </c>
      <c r="E601" s="12">
        <v>9.7349999999999994</v>
      </c>
      <c r="F601" s="13">
        <f t="shared" si="183"/>
        <v>13.002913376534497</v>
      </c>
      <c r="G601" s="195"/>
      <c r="H601" s="10">
        <v>15.628</v>
      </c>
      <c r="I601" s="11">
        <f t="shared" si="198"/>
        <v>2970</v>
      </c>
      <c r="J601" s="12">
        <v>1</v>
      </c>
      <c r="K601" s="442">
        <f t="shared" si="184"/>
        <v>2.9250044999999996</v>
      </c>
      <c r="L601" s="442">
        <f t="shared" si="185"/>
        <v>17.634309904104892</v>
      </c>
      <c r="M601" s="442">
        <v>7.0639999999999994E-2</v>
      </c>
      <c r="N601" s="253">
        <f t="shared" si="186"/>
        <v>14.382312348374031</v>
      </c>
      <c r="O601" s="195"/>
      <c r="P601" s="221">
        <v>38.630000000000003</v>
      </c>
      <c r="Q601" s="222">
        <f t="shared" si="199"/>
        <v>2970</v>
      </c>
      <c r="R601" s="496">
        <f t="shared" si="187"/>
        <v>0.14694074999999998</v>
      </c>
      <c r="S601" s="496">
        <f t="shared" si="188"/>
        <v>0.15828533259074251</v>
      </c>
      <c r="T601" s="223">
        <v>36.837000000000003</v>
      </c>
      <c r="U601" s="224">
        <f t="shared" si="189"/>
        <v>32.79924320335482</v>
      </c>
      <c r="X601" s="450">
        <v>18.09</v>
      </c>
      <c r="Y601" s="448">
        <f t="shared" si="190"/>
        <v>0.46072125000000003</v>
      </c>
      <c r="Z601" s="448">
        <f t="shared" si="195"/>
        <v>0.58521691047411428</v>
      </c>
      <c r="AA601" s="449">
        <v>8.5</v>
      </c>
      <c r="AB601" s="450">
        <v>15.79</v>
      </c>
      <c r="AC601" s="451">
        <v>1</v>
      </c>
      <c r="AD601" s="294">
        <f t="shared" si="191"/>
        <v>2.9250044999999996</v>
      </c>
      <c r="AE601" s="294">
        <f t="shared" si="192"/>
        <v>17.634309904104892</v>
      </c>
      <c r="AF601" s="452">
        <f t="shared" si="196"/>
        <v>6.1647809689585151E-2</v>
      </c>
      <c r="AG601" s="502">
        <f t="shared" si="200"/>
        <v>2970</v>
      </c>
      <c r="AH601" s="470">
        <f t="shared" si="193"/>
        <v>13.115656260970027</v>
      </c>
      <c r="AI601" s="471">
        <f t="shared" si="194"/>
        <v>14.702883419024573</v>
      </c>
    </row>
    <row r="602" spans="1:35">
      <c r="A602" s="10">
        <v>18.7</v>
      </c>
      <c r="B602" s="11">
        <f t="shared" si="197"/>
        <v>2975</v>
      </c>
      <c r="C602" s="442">
        <f t="shared" si="181"/>
        <v>0.46149687500000003</v>
      </c>
      <c r="D602" s="442">
        <f t="shared" si="182"/>
        <v>0.58644692129220721</v>
      </c>
      <c r="E602" s="12">
        <v>9.7349999999999994</v>
      </c>
      <c r="F602" s="13">
        <f t="shared" si="183"/>
        <v>12.990939221220362</v>
      </c>
      <c r="G602" s="195"/>
      <c r="H602" s="10">
        <v>15.628</v>
      </c>
      <c r="I602" s="11">
        <f t="shared" si="198"/>
        <v>2975</v>
      </c>
      <c r="J602" s="12">
        <v>1</v>
      </c>
      <c r="K602" s="442">
        <f t="shared" si="184"/>
        <v>2.9299287500000002</v>
      </c>
      <c r="L602" s="442">
        <f t="shared" si="185"/>
        <v>17.726296200534897</v>
      </c>
      <c r="M602" s="442">
        <v>7.0639999999999994E-2</v>
      </c>
      <c r="N602" s="253">
        <f t="shared" si="186"/>
        <v>14.375814436394215</v>
      </c>
      <c r="O602" s="195"/>
      <c r="P602" s="221">
        <v>38.630000000000003</v>
      </c>
      <c r="Q602" s="222">
        <f t="shared" si="199"/>
        <v>2975</v>
      </c>
      <c r="R602" s="496">
        <f t="shared" si="187"/>
        <v>0.14718812499999998</v>
      </c>
      <c r="S602" s="496">
        <f t="shared" si="188"/>
        <v>0.15857189886809731</v>
      </c>
      <c r="T602" s="223">
        <v>36.837000000000003</v>
      </c>
      <c r="U602" s="224">
        <f t="shared" si="189"/>
        <v>32.788686961395904</v>
      </c>
      <c r="X602" s="450">
        <v>18.09</v>
      </c>
      <c r="Y602" s="452">
        <f t="shared" si="190"/>
        <v>0.46149687500000003</v>
      </c>
      <c r="Z602" s="452">
        <f t="shared" si="195"/>
        <v>0.58644692129220721</v>
      </c>
      <c r="AA602" s="451">
        <v>8.5</v>
      </c>
      <c r="AB602" s="453">
        <v>15.79</v>
      </c>
      <c r="AC602" s="454">
        <v>1</v>
      </c>
      <c r="AD602" s="455">
        <f t="shared" si="191"/>
        <v>2.9299287500000002</v>
      </c>
      <c r="AE602" s="455">
        <f t="shared" si="192"/>
        <v>17.726296200534897</v>
      </c>
      <c r="AF602" s="456">
        <f t="shared" si="196"/>
        <v>6.1647809689585151E-2</v>
      </c>
      <c r="AG602" s="502">
        <f t="shared" si="200"/>
        <v>2975</v>
      </c>
      <c r="AH602" s="470">
        <f t="shared" si="193"/>
        <v>13.105201169016238</v>
      </c>
      <c r="AI602" s="471">
        <f t="shared" si="194"/>
        <v>14.697212665328207</v>
      </c>
    </row>
    <row r="603" spans="1:35">
      <c r="A603" s="10">
        <v>18.7</v>
      </c>
      <c r="B603" s="11">
        <f t="shared" si="197"/>
        <v>2980</v>
      </c>
      <c r="C603" s="442">
        <f t="shared" si="181"/>
        <v>0.46227250000000003</v>
      </c>
      <c r="D603" s="442">
        <f t="shared" si="182"/>
        <v>0.58767788650752029</v>
      </c>
      <c r="E603" s="12">
        <v>9.7349999999999994</v>
      </c>
      <c r="F603" s="13">
        <f t="shared" si="183"/>
        <v>12.97895577484929</v>
      </c>
      <c r="G603" s="195"/>
      <c r="H603" s="10">
        <v>15.628</v>
      </c>
      <c r="I603" s="11">
        <f t="shared" si="198"/>
        <v>2980</v>
      </c>
      <c r="J603" s="12">
        <v>1</v>
      </c>
      <c r="K603" s="442">
        <f t="shared" si="184"/>
        <v>2.9348529999999999</v>
      </c>
      <c r="L603" s="442">
        <f t="shared" si="185"/>
        <v>17.818736577570739</v>
      </c>
      <c r="M603" s="442">
        <v>7.0639999999999994E-2</v>
      </c>
      <c r="N603" s="253">
        <f t="shared" si="186"/>
        <v>14.369284448160403</v>
      </c>
      <c r="O603" s="195"/>
      <c r="P603" s="221">
        <v>38.630000000000003</v>
      </c>
      <c r="Q603" s="222">
        <f t="shared" si="199"/>
        <v>2980</v>
      </c>
      <c r="R603" s="496">
        <f t="shared" si="187"/>
        <v>0.1474355</v>
      </c>
      <c r="S603" s="496">
        <f t="shared" si="188"/>
        <v>0.15885853604355371</v>
      </c>
      <c r="T603" s="223">
        <v>36.837000000000003</v>
      </c>
      <c r="U603" s="224">
        <f t="shared" si="189"/>
        <v>32.778128107763614</v>
      </c>
      <c r="X603" s="450">
        <v>18.09</v>
      </c>
      <c r="Y603" s="456">
        <f t="shared" si="190"/>
        <v>0.46227250000000003</v>
      </c>
      <c r="Z603" s="456">
        <f t="shared" si="195"/>
        <v>0.58767788650752029</v>
      </c>
      <c r="AA603" s="454">
        <v>8.5</v>
      </c>
      <c r="AB603" s="447">
        <v>15.79</v>
      </c>
      <c r="AC603" s="449">
        <v>1</v>
      </c>
      <c r="AD603" s="457">
        <f t="shared" si="191"/>
        <v>2.9348529999999999</v>
      </c>
      <c r="AE603" s="457">
        <f t="shared" si="192"/>
        <v>17.818736577570739</v>
      </c>
      <c r="AF603" s="448">
        <f t="shared" si="196"/>
        <v>6.1647809689585151E-2</v>
      </c>
      <c r="AG603" s="502">
        <f t="shared" si="200"/>
        <v>2980</v>
      </c>
      <c r="AH603" s="470">
        <f t="shared" si="193"/>
        <v>13.094737964686077</v>
      </c>
      <c r="AI603" s="471">
        <f t="shared" si="194"/>
        <v>14.691513918557069</v>
      </c>
    </row>
    <row r="604" spans="1:35">
      <c r="A604" s="10">
        <v>18.7</v>
      </c>
      <c r="B604" s="11">
        <f t="shared" si="197"/>
        <v>2985</v>
      </c>
      <c r="C604" s="442">
        <f t="shared" si="181"/>
        <v>0.46304812500000003</v>
      </c>
      <c r="D604" s="442">
        <f t="shared" si="182"/>
        <v>0.58890980686059491</v>
      </c>
      <c r="E604" s="12">
        <v>9.7349999999999994</v>
      </c>
      <c r="F604" s="13">
        <f t="shared" si="183"/>
        <v>12.966963030212108</v>
      </c>
      <c r="G604" s="195"/>
      <c r="H604" s="10">
        <v>15.628</v>
      </c>
      <c r="I604" s="11">
        <f t="shared" si="198"/>
        <v>2985</v>
      </c>
      <c r="J604" s="12">
        <v>1</v>
      </c>
      <c r="K604" s="442">
        <f t="shared" si="184"/>
        <v>2.9397772500000001</v>
      </c>
      <c r="L604" s="442">
        <f t="shared" si="185"/>
        <v>17.911633276733237</v>
      </c>
      <c r="M604" s="442">
        <v>7.0639999999999994E-2</v>
      </c>
      <c r="N604" s="253">
        <f t="shared" si="186"/>
        <v>14.362722225331565</v>
      </c>
      <c r="O604" s="195"/>
      <c r="P604" s="221">
        <v>38.630000000000003</v>
      </c>
      <c r="Q604" s="222">
        <f t="shared" si="199"/>
        <v>2985</v>
      </c>
      <c r="R604" s="496">
        <f t="shared" si="187"/>
        <v>0.14768287499999999</v>
      </c>
      <c r="S604" s="496">
        <f t="shared" si="188"/>
        <v>0.15914524413465236</v>
      </c>
      <c r="T604" s="223">
        <v>36.837000000000003</v>
      </c>
      <c r="U604" s="224">
        <f t="shared" si="189"/>
        <v>32.767566641811811</v>
      </c>
      <c r="X604" s="450">
        <v>18.09</v>
      </c>
      <c r="Y604" s="448">
        <f t="shared" si="190"/>
        <v>0.46304812500000003</v>
      </c>
      <c r="Z604" s="448">
        <f t="shared" si="195"/>
        <v>0.58890980686059491</v>
      </c>
      <c r="AA604" s="449">
        <v>8.5</v>
      </c>
      <c r="AB604" s="450">
        <v>15.79</v>
      </c>
      <c r="AC604" s="451">
        <v>1</v>
      </c>
      <c r="AD604" s="294">
        <f t="shared" si="191"/>
        <v>2.9397772500000001</v>
      </c>
      <c r="AE604" s="294">
        <f t="shared" si="192"/>
        <v>17.911633276733237</v>
      </c>
      <c r="AF604" s="452">
        <f t="shared" si="196"/>
        <v>6.1647809689585151E-2</v>
      </c>
      <c r="AG604" s="502">
        <f t="shared" si="200"/>
        <v>2985</v>
      </c>
      <c r="AH604" s="470">
        <f t="shared" si="193"/>
        <v>13.084266641684943</v>
      </c>
      <c r="AI604" s="471">
        <f t="shared" si="194"/>
        <v>14.685787040526307</v>
      </c>
    </row>
    <row r="605" spans="1:35">
      <c r="A605" s="10">
        <v>18.7</v>
      </c>
      <c r="B605" s="11">
        <f t="shared" si="197"/>
        <v>2990</v>
      </c>
      <c r="C605" s="442">
        <f t="shared" si="181"/>
        <v>0.46382375000000009</v>
      </c>
      <c r="D605" s="442">
        <f t="shared" si="182"/>
        <v>0.59014268309254736</v>
      </c>
      <c r="E605" s="12">
        <v>9.7349999999999994</v>
      </c>
      <c r="F605" s="13">
        <f t="shared" si="183"/>
        <v>12.95496098009405</v>
      </c>
      <c r="G605" s="195"/>
      <c r="H605" s="10">
        <v>15.628</v>
      </c>
      <c r="I605" s="11">
        <f t="shared" si="198"/>
        <v>2990</v>
      </c>
      <c r="J605" s="12">
        <v>1</v>
      </c>
      <c r="K605" s="442">
        <f t="shared" si="184"/>
        <v>2.9447014999999999</v>
      </c>
      <c r="L605" s="442">
        <f t="shared" si="185"/>
        <v>18.004988550608211</v>
      </c>
      <c r="M605" s="442">
        <v>7.0639999999999994E-2</v>
      </c>
      <c r="N605" s="253">
        <f t="shared" si="186"/>
        <v>14.356127608785036</v>
      </c>
      <c r="O605" s="195"/>
      <c r="P605" s="221">
        <v>38.630000000000003</v>
      </c>
      <c r="Q605" s="222">
        <f t="shared" si="199"/>
        <v>2990</v>
      </c>
      <c r="R605" s="496">
        <f t="shared" si="187"/>
        <v>0.14793024999999999</v>
      </c>
      <c r="S605" s="496">
        <f t="shared" si="188"/>
        <v>0.15943202315893834</v>
      </c>
      <c r="T605" s="223">
        <v>36.837000000000003</v>
      </c>
      <c r="U605" s="224">
        <f t="shared" si="189"/>
        <v>32.757002562894193</v>
      </c>
      <c r="X605" s="450">
        <v>18.09</v>
      </c>
      <c r="Y605" s="452">
        <f t="shared" si="190"/>
        <v>0.46382375000000009</v>
      </c>
      <c r="Z605" s="452">
        <f t="shared" si="195"/>
        <v>0.59014268309254736</v>
      </c>
      <c r="AA605" s="451">
        <v>8.5</v>
      </c>
      <c r="AB605" s="453">
        <v>15.79</v>
      </c>
      <c r="AC605" s="454">
        <v>1</v>
      </c>
      <c r="AD605" s="455">
        <f t="shared" si="191"/>
        <v>2.9447014999999999</v>
      </c>
      <c r="AE605" s="455">
        <f t="shared" si="192"/>
        <v>18.004988550608211</v>
      </c>
      <c r="AF605" s="456">
        <f t="shared" si="196"/>
        <v>6.1647809689585151E-2</v>
      </c>
      <c r="AG605" s="502">
        <f t="shared" si="200"/>
        <v>2990</v>
      </c>
      <c r="AH605" s="470">
        <f t="shared" si="193"/>
        <v>13.073787193713347</v>
      </c>
      <c r="AI605" s="471">
        <f t="shared" si="194"/>
        <v>14.680031892368945</v>
      </c>
    </row>
    <row r="606" spans="1:35">
      <c r="A606" s="10">
        <v>18.7</v>
      </c>
      <c r="B606" s="11">
        <f t="shared" si="197"/>
        <v>2995</v>
      </c>
      <c r="C606" s="442">
        <f t="shared" si="181"/>
        <v>0.46459937500000009</v>
      </c>
      <c r="D606" s="442">
        <f t="shared" si="182"/>
        <v>0.59137651594506857</v>
      </c>
      <c r="E606" s="12">
        <v>9.7349999999999994</v>
      </c>
      <c r="F606" s="13">
        <f t="shared" si="183"/>
        <v>12.942949617274756</v>
      </c>
      <c r="G606" s="195"/>
      <c r="H606" s="10">
        <v>15.628</v>
      </c>
      <c r="I606" s="11">
        <f t="shared" si="198"/>
        <v>2995</v>
      </c>
      <c r="J606" s="12">
        <v>1</v>
      </c>
      <c r="K606" s="442">
        <f t="shared" si="184"/>
        <v>2.9496257499999996</v>
      </c>
      <c r="L606" s="442">
        <f t="shared" si="185"/>
        <v>18.098804662901141</v>
      </c>
      <c r="M606" s="442">
        <v>7.0639999999999994E-2</v>
      </c>
      <c r="N606" s="253">
        <f t="shared" si="186"/>
        <v>14.349500438612663</v>
      </c>
      <c r="O606" s="195"/>
      <c r="P606" s="221">
        <v>38.630000000000003</v>
      </c>
      <c r="Q606" s="222">
        <f t="shared" si="199"/>
        <v>2995</v>
      </c>
      <c r="R606" s="496">
        <f t="shared" si="187"/>
        <v>0.14817762499999998</v>
      </c>
      <c r="S606" s="496">
        <f t="shared" si="188"/>
        <v>0.15971887313396071</v>
      </c>
      <c r="T606" s="223">
        <v>36.837000000000003</v>
      </c>
      <c r="U606" s="224">
        <f t="shared" si="189"/>
        <v>32.746435870364294</v>
      </c>
      <c r="X606" s="450">
        <v>18.09</v>
      </c>
      <c r="Y606" s="456">
        <f t="shared" si="190"/>
        <v>0.46459937500000009</v>
      </c>
      <c r="Z606" s="456">
        <f t="shared" si="195"/>
        <v>0.59137651594506857</v>
      </c>
      <c r="AA606" s="454">
        <v>8.5</v>
      </c>
      <c r="AB606" s="447">
        <v>15.79</v>
      </c>
      <c r="AC606" s="449">
        <v>1</v>
      </c>
      <c r="AD606" s="457">
        <f t="shared" si="191"/>
        <v>2.9496257499999996</v>
      </c>
      <c r="AE606" s="457">
        <f t="shared" si="192"/>
        <v>18.098804662901141</v>
      </c>
      <c r="AF606" s="448">
        <f t="shared" si="196"/>
        <v>6.1647809689585151E-2</v>
      </c>
      <c r="AG606" s="502">
        <f t="shared" si="200"/>
        <v>2995</v>
      </c>
      <c r="AH606" s="470">
        <f t="shared" si="193"/>
        <v>13.063299614466917</v>
      </c>
      <c r="AI606" s="471">
        <f t="shared" si="194"/>
        <v>14.674248334532493</v>
      </c>
    </row>
    <row r="607" spans="1:35" s="200" customFormat="1">
      <c r="A607" s="216">
        <v>18.7</v>
      </c>
      <c r="B607" s="217">
        <f t="shared" si="197"/>
        <v>3000</v>
      </c>
      <c r="C607" s="443">
        <f t="shared" si="181"/>
        <v>0.46537500000000009</v>
      </c>
      <c r="D607" s="443">
        <f t="shared" si="182"/>
        <v>0.59261130616042523</v>
      </c>
      <c r="E607" s="218">
        <v>9.7349999999999994</v>
      </c>
      <c r="F607" s="219">
        <f t="shared" si="183"/>
        <v>12.930928934528261</v>
      </c>
      <c r="G607" s="228" t="s">
        <v>171</v>
      </c>
      <c r="H607" s="216">
        <v>15.628</v>
      </c>
      <c r="I607" s="217">
        <f t="shared" si="198"/>
        <v>3000</v>
      </c>
      <c r="J607" s="218">
        <v>1</v>
      </c>
      <c r="K607" s="443">
        <f t="shared" si="184"/>
        <v>2.9545499999999998</v>
      </c>
      <c r="L607" s="443">
        <f t="shared" si="185"/>
        <v>18.193083888492062</v>
      </c>
      <c r="M607" s="443">
        <v>7.0639999999999994E-2</v>
      </c>
      <c r="N607" s="257">
        <f t="shared" si="186"/>
        <v>14.342840554116922</v>
      </c>
      <c r="O607" s="228" t="s">
        <v>171</v>
      </c>
      <c r="P607" s="216">
        <v>38.630000000000003</v>
      </c>
      <c r="Q607" s="217">
        <f t="shared" si="199"/>
        <v>3000</v>
      </c>
      <c r="R607" s="443">
        <f t="shared" si="187"/>
        <v>0.14842499999999997</v>
      </c>
      <c r="S607" s="443">
        <f t="shared" si="188"/>
        <v>0.16000579407727322</v>
      </c>
      <c r="T607" s="218">
        <v>36.837000000000003</v>
      </c>
      <c r="U607" s="219">
        <f t="shared" si="189"/>
        <v>32.735866563575485</v>
      </c>
      <c r="X607" s="482">
        <v>18.09</v>
      </c>
      <c r="Y607" s="483">
        <f t="shared" si="190"/>
        <v>0.46537500000000009</v>
      </c>
      <c r="Z607" s="483">
        <f t="shared" si="195"/>
        <v>0.59261130616042523</v>
      </c>
      <c r="AA607" s="484">
        <v>8.5</v>
      </c>
      <c r="AB607" s="482">
        <v>15.79</v>
      </c>
      <c r="AC607" s="484">
        <v>1</v>
      </c>
      <c r="AD607" s="485">
        <f t="shared" si="191"/>
        <v>2.9545499999999998</v>
      </c>
      <c r="AE607" s="485">
        <f t="shared" si="192"/>
        <v>18.193083888492062</v>
      </c>
      <c r="AF607" s="483">
        <f t="shared" si="196"/>
        <v>6.1647809689585151E-2</v>
      </c>
      <c r="AG607" s="486">
        <f t="shared" si="200"/>
        <v>3000</v>
      </c>
      <c r="AH607" s="487">
        <f t="shared" si="193"/>
        <v>13.052803897636386</v>
      </c>
      <c r="AI607" s="488">
        <f t="shared" si="194"/>
        <v>14.668436226775583</v>
      </c>
    </row>
    <row r="608" spans="1:35">
      <c r="A608" s="10">
        <v>18.7</v>
      </c>
      <c r="B608" s="11">
        <f t="shared" si="197"/>
        <v>3005</v>
      </c>
      <c r="C608" s="442">
        <f t="shared" si="181"/>
        <v>0.4661506250000001</v>
      </c>
      <c r="D608" s="442">
        <f t="shared" si="182"/>
        <v>0.59384705448146002</v>
      </c>
      <c r="E608" s="12">
        <v>9.7349999999999994</v>
      </c>
      <c r="F608" s="13">
        <f t="shared" si="183"/>
        <v>12.918898924622987</v>
      </c>
      <c r="G608" s="195"/>
      <c r="H608" s="10">
        <v>15.628</v>
      </c>
      <c r="I608" s="11">
        <f t="shared" si="198"/>
        <v>3005</v>
      </c>
      <c r="J608" s="12">
        <v>1</v>
      </c>
      <c r="K608" s="442">
        <f t="shared" si="184"/>
        <v>2.95947425</v>
      </c>
      <c r="L608" s="442">
        <f t="shared" si="185"/>
        <v>18.287828513490691</v>
      </c>
      <c r="M608" s="442">
        <v>7.0639999999999994E-2</v>
      </c>
      <c r="N608" s="253">
        <f t="shared" si="186"/>
        <v>14.336147793807019</v>
      </c>
      <c r="O608" s="195"/>
      <c r="P608" s="221">
        <v>38.630000000000003</v>
      </c>
      <c r="Q608" s="222">
        <f t="shared" si="199"/>
        <v>3005</v>
      </c>
      <c r="R608" s="496">
        <f t="shared" si="187"/>
        <v>0.14867237499999997</v>
      </c>
      <c r="S608" s="496">
        <f t="shared" si="188"/>
        <v>0.16029278600643382</v>
      </c>
      <c r="T608" s="223">
        <v>36.837000000000003</v>
      </c>
      <c r="U608" s="224">
        <f t="shared" si="189"/>
        <v>32.725294641881</v>
      </c>
      <c r="X608" s="450">
        <v>18.09</v>
      </c>
      <c r="Y608" s="458">
        <f t="shared" si="190"/>
        <v>0.4661506250000001</v>
      </c>
      <c r="Z608" s="458">
        <f t="shared" si="195"/>
        <v>0.59384705448146002</v>
      </c>
      <c r="AA608" s="459">
        <v>8.5</v>
      </c>
      <c r="AB608" s="450">
        <v>15.79</v>
      </c>
      <c r="AC608" s="451">
        <v>1</v>
      </c>
      <c r="AD608" s="294">
        <f t="shared" si="191"/>
        <v>2.95947425</v>
      </c>
      <c r="AE608" s="294">
        <f t="shared" si="192"/>
        <v>18.287828513490691</v>
      </c>
      <c r="AF608" s="452">
        <f t="shared" si="196"/>
        <v>6.1647809689585151E-2</v>
      </c>
      <c r="AG608" s="502">
        <f t="shared" si="200"/>
        <v>3005</v>
      </c>
      <c r="AH608" s="470">
        <f t="shared" si="193"/>
        <v>13.042300036907591</v>
      </c>
      <c r="AI608" s="471">
        <f t="shared" si="194"/>
        <v>14.662595428164556</v>
      </c>
    </row>
    <row r="609" spans="1:35">
      <c r="A609" s="10">
        <v>18.7</v>
      </c>
      <c r="B609" s="11">
        <f t="shared" si="197"/>
        <v>3010</v>
      </c>
      <c r="C609" s="442">
        <f t="shared" si="181"/>
        <v>0.46692625000000004</v>
      </c>
      <c r="D609" s="442">
        <f t="shared" si="182"/>
        <v>0.59508376165159205</v>
      </c>
      <c r="E609" s="12">
        <v>9.7349999999999994</v>
      </c>
      <c r="F609" s="13">
        <f t="shared" si="183"/>
        <v>12.906859580321751</v>
      </c>
      <c r="G609" s="195"/>
      <c r="H609" s="10">
        <v>15.628</v>
      </c>
      <c r="I609" s="11">
        <f t="shared" si="198"/>
        <v>3010</v>
      </c>
      <c r="J609" s="12">
        <v>1</v>
      </c>
      <c r="K609" s="442">
        <f t="shared" si="184"/>
        <v>2.9643985000000002</v>
      </c>
      <c r="L609" s="442">
        <f t="shared" si="185"/>
        <v>18.38304083529189</v>
      </c>
      <c r="M609" s="442">
        <v>7.0639999999999994E-2</v>
      </c>
      <c r="N609" s="253">
        <f t="shared" si="186"/>
        <v>14.329421995394981</v>
      </c>
      <c r="O609" s="195"/>
      <c r="P609" s="221">
        <v>38.630000000000003</v>
      </c>
      <c r="Q609" s="222">
        <f t="shared" si="199"/>
        <v>3010</v>
      </c>
      <c r="R609" s="496">
        <f t="shared" si="187"/>
        <v>0.14891974999999999</v>
      </c>
      <c r="S609" s="496">
        <f t="shared" si="188"/>
        <v>0.1605798489390049</v>
      </c>
      <c r="T609" s="223">
        <v>36.837000000000003</v>
      </c>
      <c r="U609" s="224">
        <f t="shared" si="189"/>
        <v>32.714720104633876</v>
      </c>
      <c r="X609" s="450">
        <v>18.09</v>
      </c>
      <c r="Y609" s="452">
        <f t="shared" si="190"/>
        <v>0.46692625000000004</v>
      </c>
      <c r="Z609" s="452">
        <f t="shared" si="195"/>
        <v>0.59508376165159205</v>
      </c>
      <c r="AA609" s="451">
        <v>8.5</v>
      </c>
      <c r="AB609" s="453">
        <v>15.79</v>
      </c>
      <c r="AC609" s="454">
        <v>1</v>
      </c>
      <c r="AD609" s="455">
        <f t="shared" si="191"/>
        <v>2.9643985000000002</v>
      </c>
      <c r="AE609" s="455">
        <f t="shared" si="192"/>
        <v>18.38304083529189</v>
      </c>
      <c r="AF609" s="456">
        <f t="shared" si="196"/>
        <v>6.1647809689585151E-2</v>
      </c>
      <c r="AG609" s="502">
        <f t="shared" si="200"/>
        <v>3010</v>
      </c>
      <c r="AH609" s="470">
        <f t="shared" si="193"/>
        <v>13.031788025961468</v>
      </c>
      <c r="AI609" s="471">
        <f t="shared" si="194"/>
        <v>14.656725797070052</v>
      </c>
    </row>
    <row r="610" spans="1:35">
      <c r="A610" s="10">
        <v>18.7</v>
      </c>
      <c r="B610" s="11">
        <f t="shared" si="197"/>
        <v>3015</v>
      </c>
      <c r="C610" s="442">
        <f t="shared" si="181"/>
        <v>0.46770187500000004</v>
      </c>
      <c r="D610" s="442">
        <f t="shared" si="182"/>
        <v>0.59632142841481683</v>
      </c>
      <c r="E610" s="12">
        <v>9.7349999999999994</v>
      </c>
      <c r="F610" s="13">
        <f t="shared" si="183"/>
        <v>12.894810894381758</v>
      </c>
      <c r="G610" s="195"/>
      <c r="H610" s="10">
        <v>15.628</v>
      </c>
      <c r="I610" s="11">
        <f t="shared" si="198"/>
        <v>3015</v>
      </c>
      <c r="J610" s="12">
        <v>1</v>
      </c>
      <c r="K610" s="442">
        <f t="shared" si="184"/>
        <v>2.9693227499999999</v>
      </c>
      <c r="L610" s="442">
        <f t="shared" si="185"/>
        <v>18.478723162631361</v>
      </c>
      <c r="M610" s="442">
        <v>7.0639999999999994E-2</v>
      </c>
      <c r="N610" s="253">
        <f t="shared" si="186"/>
        <v>14.32266299579172</v>
      </c>
      <c r="O610" s="195"/>
      <c r="P610" s="221">
        <v>38.630000000000003</v>
      </c>
      <c r="Q610" s="222">
        <f t="shared" si="199"/>
        <v>3015</v>
      </c>
      <c r="R610" s="496">
        <f t="shared" si="187"/>
        <v>0.14916712499999998</v>
      </c>
      <c r="S610" s="496">
        <f t="shared" si="188"/>
        <v>0.16086698289255286</v>
      </c>
      <c r="T610" s="223">
        <v>36.837000000000003</v>
      </c>
      <c r="U610" s="224">
        <f t="shared" si="189"/>
        <v>32.704142951187031</v>
      </c>
      <c r="X610" s="450">
        <v>18.09</v>
      </c>
      <c r="Y610" s="456">
        <f t="shared" si="190"/>
        <v>0.46770187500000004</v>
      </c>
      <c r="Z610" s="456">
        <f t="shared" si="195"/>
        <v>0.59632142841481683</v>
      </c>
      <c r="AA610" s="454">
        <v>8.5</v>
      </c>
      <c r="AB610" s="447">
        <v>15.79</v>
      </c>
      <c r="AC610" s="449">
        <v>1</v>
      </c>
      <c r="AD610" s="457">
        <f t="shared" si="191"/>
        <v>2.9693227499999999</v>
      </c>
      <c r="AE610" s="457">
        <f t="shared" si="192"/>
        <v>18.478723162631361</v>
      </c>
      <c r="AF610" s="448">
        <f t="shared" si="196"/>
        <v>6.1647809689585151E-2</v>
      </c>
      <c r="AG610" s="502">
        <f t="shared" si="200"/>
        <v>3015</v>
      </c>
      <c r="AH610" s="470">
        <f t="shared" si="193"/>
        <v>13.021267858474058</v>
      </c>
      <c r="AI610" s="471">
        <f t="shared" si="194"/>
        <v>14.650827191163572</v>
      </c>
    </row>
    <row r="611" spans="1:35">
      <c r="A611" s="10">
        <v>18.7</v>
      </c>
      <c r="B611" s="11">
        <f t="shared" si="197"/>
        <v>3020</v>
      </c>
      <c r="C611" s="442">
        <f t="shared" si="181"/>
        <v>0.46847750000000005</v>
      </c>
      <c r="D611" s="442">
        <f t="shared" si="182"/>
        <v>0.59756005551570768</v>
      </c>
      <c r="E611" s="12">
        <v>9.7349999999999994</v>
      </c>
      <c r="F611" s="13">
        <f t="shared" si="183"/>
        <v>12.882752859554586</v>
      </c>
      <c r="G611" s="195"/>
      <c r="H611" s="10">
        <v>15.628</v>
      </c>
      <c r="I611" s="11">
        <f t="shared" si="198"/>
        <v>3020</v>
      </c>
      <c r="J611" s="12">
        <v>1</v>
      </c>
      <c r="K611" s="442">
        <f t="shared" si="184"/>
        <v>2.9742470000000001</v>
      </c>
      <c r="L611" s="442">
        <f t="shared" si="185"/>
        <v>18.574877815641663</v>
      </c>
      <c r="M611" s="442">
        <v>7.0639999999999994E-2</v>
      </c>
      <c r="N611" s="253">
        <f t="shared" si="186"/>
        <v>14.315870631103072</v>
      </c>
      <c r="O611" s="195"/>
      <c r="P611" s="221">
        <v>38.630000000000003</v>
      </c>
      <c r="Q611" s="222">
        <f t="shared" si="199"/>
        <v>3020</v>
      </c>
      <c r="R611" s="496">
        <f t="shared" si="187"/>
        <v>0.14941449999999998</v>
      </c>
      <c r="S611" s="496">
        <f t="shared" si="188"/>
        <v>0.16115418788464875</v>
      </c>
      <c r="T611" s="223">
        <v>36.837000000000003</v>
      </c>
      <c r="U611" s="224">
        <f t="shared" si="189"/>
        <v>32.693563180893193</v>
      </c>
      <c r="X611" s="450">
        <v>18.09</v>
      </c>
      <c r="Y611" s="448">
        <f t="shared" si="190"/>
        <v>0.46847750000000005</v>
      </c>
      <c r="Z611" s="448">
        <f t="shared" si="195"/>
        <v>0.59756005551570768</v>
      </c>
      <c r="AA611" s="449">
        <v>8.5</v>
      </c>
      <c r="AB611" s="450">
        <v>15.79</v>
      </c>
      <c r="AC611" s="451">
        <v>1</v>
      </c>
      <c r="AD611" s="294">
        <f t="shared" si="191"/>
        <v>2.9742470000000001</v>
      </c>
      <c r="AE611" s="294">
        <f t="shared" si="192"/>
        <v>18.574877815641663</v>
      </c>
      <c r="AF611" s="452">
        <f t="shared" si="196"/>
        <v>6.1647809689585151E-2</v>
      </c>
      <c r="AG611" s="502">
        <f t="shared" si="200"/>
        <v>3020</v>
      </c>
      <c r="AH611" s="470">
        <f t="shared" si="193"/>
        <v>13.010739528116485</v>
      </c>
      <c r="AI611" s="471">
        <f t="shared" si="194"/>
        <v>14.644899467414024</v>
      </c>
    </row>
    <row r="612" spans="1:35">
      <c r="A612" s="10">
        <v>18.7</v>
      </c>
      <c r="B612" s="11">
        <f t="shared" si="197"/>
        <v>3025</v>
      </c>
      <c r="C612" s="442">
        <f t="shared" si="181"/>
        <v>0.46925312500000005</v>
      </c>
      <c r="D612" s="442">
        <f t="shared" si="182"/>
        <v>0.59879964369941563</v>
      </c>
      <c r="E612" s="12">
        <v>9.7349999999999994</v>
      </c>
      <c r="F612" s="13">
        <f t="shared" si="183"/>
        <v>12.870685468586188</v>
      </c>
      <c r="G612" s="195"/>
      <c r="H612" s="10">
        <v>15.628</v>
      </c>
      <c r="I612" s="11">
        <f t="shared" si="198"/>
        <v>3025</v>
      </c>
      <c r="J612" s="12">
        <v>1</v>
      </c>
      <c r="K612" s="442">
        <f t="shared" si="184"/>
        <v>2.9791712499999998</v>
      </c>
      <c r="L612" s="442">
        <f t="shared" si="185"/>
        <v>18.671507125908409</v>
      </c>
      <c r="M612" s="442">
        <v>7.0639999999999994E-2</v>
      </c>
      <c r="N612" s="253">
        <f t="shared" si="186"/>
        <v>14.309044736625831</v>
      </c>
      <c r="O612" s="195"/>
      <c r="P612" s="221">
        <v>38.630000000000003</v>
      </c>
      <c r="Q612" s="222">
        <f t="shared" si="199"/>
        <v>3025</v>
      </c>
      <c r="R612" s="496">
        <f t="shared" si="187"/>
        <v>0.14966187499999997</v>
      </c>
      <c r="S612" s="496">
        <f t="shared" si="188"/>
        <v>0.16144146393286785</v>
      </c>
      <c r="T612" s="223">
        <v>36.837000000000003</v>
      </c>
      <c r="U612" s="224">
        <f t="shared" si="189"/>
        <v>32.682980793104946</v>
      </c>
      <c r="X612" s="450">
        <v>18.09</v>
      </c>
      <c r="Y612" s="452">
        <f t="shared" si="190"/>
        <v>0.46925312500000005</v>
      </c>
      <c r="Z612" s="452">
        <f t="shared" si="195"/>
        <v>0.59879964369941563</v>
      </c>
      <c r="AA612" s="451">
        <v>8.5</v>
      </c>
      <c r="AB612" s="453">
        <v>15.79</v>
      </c>
      <c r="AC612" s="454">
        <v>1</v>
      </c>
      <c r="AD612" s="455">
        <f t="shared" si="191"/>
        <v>2.9791712499999998</v>
      </c>
      <c r="AE612" s="455">
        <f t="shared" si="192"/>
        <v>18.671507125908409</v>
      </c>
      <c r="AF612" s="456">
        <f t="shared" si="196"/>
        <v>6.1647809689585151E-2</v>
      </c>
      <c r="AG612" s="502">
        <f t="shared" si="200"/>
        <v>3025</v>
      </c>
      <c r="AH612" s="470">
        <f t="shared" si="193"/>
        <v>13.000203028554967</v>
      </c>
      <c r="AI612" s="471">
        <f t="shared" si="194"/>
        <v>14.638942482084264</v>
      </c>
    </row>
    <row r="613" spans="1:35">
      <c r="A613" s="10">
        <v>18.7</v>
      </c>
      <c r="B613" s="11">
        <f t="shared" si="197"/>
        <v>3030</v>
      </c>
      <c r="C613" s="442">
        <f t="shared" si="181"/>
        <v>0.47002875000000005</v>
      </c>
      <c r="D613" s="442">
        <f t="shared" si="182"/>
        <v>0.60004019371166928</v>
      </c>
      <c r="E613" s="12">
        <v>9.7349999999999994</v>
      </c>
      <c r="F613" s="13">
        <f t="shared" si="183"/>
        <v>12.858608714216899</v>
      </c>
      <c r="G613" s="195"/>
      <c r="H613" s="10">
        <v>15.628</v>
      </c>
      <c r="I613" s="11">
        <f t="shared" si="198"/>
        <v>3030</v>
      </c>
      <c r="J613" s="12">
        <v>1</v>
      </c>
      <c r="K613" s="442">
        <f t="shared" si="184"/>
        <v>2.9840954999999996</v>
      </c>
      <c r="L613" s="442">
        <f t="shared" si="185"/>
        <v>18.768613436526859</v>
      </c>
      <c r="M613" s="442">
        <v>7.0639999999999994E-2</v>
      </c>
      <c r="N613" s="253">
        <f t="shared" si="186"/>
        <v>14.302185146843742</v>
      </c>
      <c r="O613" s="195"/>
      <c r="P613" s="221">
        <v>38.630000000000003</v>
      </c>
      <c r="Q613" s="222">
        <f t="shared" si="199"/>
        <v>3030</v>
      </c>
      <c r="R613" s="496">
        <f t="shared" si="187"/>
        <v>0.14990924999999997</v>
      </c>
      <c r="S613" s="496">
        <f t="shared" si="188"/>
        <v>0.16172881105479009</v>
      </c>
      <c r="T613" s="223">
        <v>36.837000000000003</v>
      </c>
      <c r="U613" s="224">
        <f t="shared" si="189"/>
        <v>32.6723957871747</v>
      </c>
      <c r="X613" s="450">
        <v>18.09</v>
      </c>
      <c r="Y613" s="456">
        <f t="shared" si="190"/>
        <v>0.47002875000000005</v>
      </c>
      <c r="Z613" s="456">
        <f t="shared" si="195"/>
        <v>0.60004019371166928</v>
      </c>
      <c r="AA613" s="454">
        <v>8.5</v>
      </c>
      <c r="AB613" s="447">
        <v>15.79</v>
      </c>
      <c r="AC613" s="449">
        <v>1</v>
      </c>
      <c r="AD613" s="457">
        <f t="shared" si="191"/>
        <v>2.9840954999999996</v>
      </c>
      <c r="AE613" s="457">
        <f t="shared" si="192"/>
        <v>18.768613436526859</v>
      </c>
      <c r="AF613" s="448">
        <f t="shared" si="196"/>
        <v>6.1647809689585151E-2</v>
      </c>
      <c r="AG613" s="502">
        <f t="shared" si="200"/>
        <v>3030</v>
      </c>
      <c r="AH613" s="470">
        <f t="shared" si="193"/>
        <v>12.98965835345081</v>
      </c>
      <c r="AI613" s="471">
        <f t="shared" si="194"/>
        <v>14.6329560907276</v>
      </c>
    </row>
    <row r="614" spans="1:35">
      <c r="A614" s="10">
        <v>18.7</v>
      </c>
      <c r="B614" s="11">
        <f t="shared" si="197"/>
        <v>3035</v>
      </c>
      <c r="C614" s="442">
        <f t="shared" si="181"/>
        <v>0.47080437500000005</v>
      </c>
      <c r="D614" s="442">
        <f t="shared" si="182"/>
        <v>0.60128170629877653</v>
      </c>
      <c r="E614" s="12">
        <v>9.7349999999999994</v>
      </c>
      <c r="F614" s="13">
        <f t="shared" si="183"/>
        <v>12.846522589181411</v>
      </c>
      <c r="G614" s="195"/>
      <c r="H614" s="10">
        <v>15.628</v>
      </c>
      <c r="I614" s="11">
        <f t="shared" si="198"/>
        <v>3035</v>
      </c>
      <c r="J614" s="12">
        <v>1</v>
      </c>
      <c r="K614" s="442">
        <f t="shared" si="184"/>
        <v>2.9890197499999998</v>
      </c>
      <c r="L614" s="442">
        <f t="shared" si="185"/>
        <v>18.866199102158713</v>
      </c>
      <c r="M614" s="442">
        <v>7.0639999999999994E-2</v>
      </c>
      <c r="N614" s="253">
        <f t="shared" si="186"/>
        <v>14.295291695423508</v>
      </c>
      <c r="O614" s="195"/>
      <c r="P614" s="221">
        <v>38.630000000000003</v>
      </c>
      <c r="Q614" s="222">
        <f t="shared" si="199"/>
        <v>3035</v>
      </c>
      <c r="R614" s="496">
        <f t="shared" si="187"/>
        <v>0.15015662499999999</v>
      </c>
      <c r="S614" s="496">
        <f t="shared" si="188"/>
        <v>0.16201622926799919</v>
      </c>
      <c r="T614" s="223">
        <v>36.837000000000003</v>
      </c>
      <c r="U614" s="224">
        <f t="shared" si="189"/>
        <v>32.661808162454719</v>
      </c>
      <c r="X614" s="450">
        <v>18.09</v>
      </c>
      <c r="Y614" s="448">
        <f t="shared" si="190"/>
        <v>0.47080437500000005</v>
      </c>
      <c r="Z614" s="448">
        <f t="shared" si="195"/>
        <v>0.60128170629877653</v>
      </c>
      <c r="AA614" s="449">
        <v>8.5</v>
      </c>
      <c r="AB614" s="450">
        <v>15.79</v>
      </c>
      <c r="AC614" s="451">
        <v>1</v>
      </c>
      <c r="AD614" s="294">
        <f t="shared" si="191"/>
        <v>2.9890197499999998</v>
      </c>
      <c r="AE614" s="294">
        <f t="shared" si="192"/>
        <v>18.866199102158713</v>
      </c>
      <c r="AF614" s="452">
        <f t="shared" si="196"/>
        <v>6.1647809689585151E-2</v>
      </c>
      <c r="AG614" s="502">
        <f t="shared" si="200"/>
        <v>3035</v>
      </c>
      <c r="AH614" s="470">
        <f t="shared" si="193"/>
        <v>12.979105496460399</v>
      </c>
      <c r="AI614" s="471">
        <f t="shared" si="194"/>
        <v>14.626940148184296</v>
      </c>
    </row>
    <row r="615" spans="1:35">
      <c r="A615" s="10">
        <v>18.7</v>
      </c>
      <c r="B615" s="11">
        <f t="shared" si="197"/>
        <v>3040</v>
      </c>
      <c r="C615" s="442">
        <f t="shared" si="181"/>
        <v>0.47158000000000005</v>
      </c>
      <c r="D615" s="442">
        <f t="shared" si="182"/>
        <v>0.60252418220762394</v>
      </c>
      <c r="E615" s="12">
        <v>9.7349999999999994</v>
      </c>
      <c r="F615" s="13">
        <f t="shared" si="183"/>
        <v>12.83442708620878</v>
      </c>
      <c r="G615" s="195"/>
      <c r="H615" s="10">
        <v>15.628</v>
      </c>
      <c r="I615" s="11">
        <f t="shared" si="198"/>
        <v>3040</v>
      </c>
      <c r="J615" s="12">
        <v>1</v>
      </c>
      <c r="K615" s="442">
        <f t="shared" si="184"/>
        <v>2.9939439999999999</v>
      </c>
      <c r="L615" s="442">
        <f t="shared" si="185"/>
        <v>18.964266489089205</v>
      </c>
      <c r="M615" s="442">
        <v>7.0639999999999994E-2</v>
      </c>
      <c r="N615" s="253">
        <f t="shared" si="186"/>
        <v>14.28836421521074</v>
      </c>
      <c r="O615" s="195"/>
      <c r="P615" s="221">
        <v>38.630000000000003</v>
      </c>
      <c r="Q615" s="222">
        <f t="shared" si="199"/>
        <v>3040</v>
      </c>
      <c r="R615" s="496">
        <f t="shared" si="187"/>
        <v>0.15040399999999998</v>
      </c>
      <c r="S615" s="496">
        <f t="shared" si="188"/>
        <v>0.16230371859008397</v>
      </c>
      <c r="T615" s="223">
        <v>36.837000000000003</v>
      </c>
      <c r="U615" s="224">
        <f t="shared" si="189"/>
        <v>32.651217918297078</v>
      </c>
      <c r="X615" s="450">
        <v>18.09</v>
      </c>
      <c r="Y615" s="452">
        <f t="shared" si="190"/>
        <v>0.47158000000000005</v>
      </c>
      <c r="Z615" s="452">
        <f t="shared" si="195"/>
        <v>0.60252418220762394</v>
      </c>
      <c r="AA615" s="451">
        <v>8.5</v>
      </c>
      <c r="AB615" s="453">
        <v>15.79</v>
      </c>
      <c r="AC615" s="454">
        <v>1</v>
      </c>
      <c r="AD615" s="455">
        <f t="shared" si="191"/>
        <v>2.9939439999999999</v>
      </c>
      <c r="AE615" s="455">
        <f t="shared" si="192"/>
        <v>18.964266489089205</v>
      </c>
      <c r="AF615" s="456">
        <f t="shared" si="196"/>
        <v>6.1647809689585151E-2</v>
      </c>
      <c r="AG615" s="502">
        <f t="shared" si="200"/>
        <v>3040</v>
      </c>
      <c r="AH615" s="470">
        <f t="shared" si="193"/>
        <v>12.968544451235196</v>
      </c>
      <c r="AI615" s="471">
        <f t="shared" si="194"/>
        <v>14.620894508578051</v>
      </c>
    </row>
    <row r="616" spans="1:35">
      <c r="A616" s="10">
        <v>18.7</v>
      </c>
      <c r="B616" s="11">
        <f t="shared" si="197"/>
        <v>3045</v>
      </c>
      <c r="C616" s="442">
        <f t="shared" si="181"/>
        <v>0.47235562500000006</v>
      </c>
      <c r="D616" s="442">
        <f t="shared" si="182"/>
        <v>0.60376762218567803</v>
      </c>
      <c r="E616" s="12">
        <v>9.7349999999999994</v>
      </c>
      <c r="F616" s="13">
        <f t="shared" si="183"/>
        <v>12.822322198022423</v>
      </c>
      <c r="G616" s="195"/>
      <c r="H616" s="10">
        <v>15.628</v>
      </c>
      <c r="I616" s="11">
        <f t="shared" si="198"/>
        <v>3045</v>
      </c>
      <c r="J616" s="12">
        <v>1</v>
      </c>
      <c r="K616" s="442">
        <f t="shared" si="184"/>
        <v>2.9988682500000001</v>
      </c>
      <c r="L616" s="442">
        <f t="shared" si="185"/>
        <v>19.062817975284478</v>
      </c>
      <c r="M616" s="442">
        <v>7.0639999999999994E-2</v>
      </c>
      <c r="N616" s="253">
        <f t="shared" si="186"/>
        <v>14.281402538225905</v>
      </c>
      <c r="O616" s="195"/>
      <c r="P616" s="221">
        <v>38.630000000000003</v>
      </c>
      <c r="Q616" s="222">
        <f t="shared" si="199"/>
        <v>3045</v>
      </c>
      <c r="R616" s="496">
        <f t="shared" si="187"/>
        <v>0.150651375</v>
      </c>
      <c r="S616" s="496">
        <f t="shared" si="188"/>
        <v>0.16259127903863679</v>
      </c>
      <c r="T616" s="223">
        <v>36.837000000000003</v>
      </c>
      <c r="U616" s="224">
        <f t="shared" si="189"/>
        <v>32.640625054053736</v>
      </c>
      <c r="X616" s="450">
        <v>18.09</v>
      </c>
      <c r="Y616" s="456">
        <f t="shared" si="190"/>
        <v>0.47235562500000006</v>
      </c>
      <c r="Z616" s="456">
        <f t="shared" si="195"/>
        <v>0.60376762218567803</v>
      </c>
      <c r="AA616" s="454">
        <v>8.5</v>
      </c>
      <c r="AB616" s="447">
        <v>15.79</v>
      </c>
      <c r="AC616" s="449">
        <v>1</v>
      </c>
      <c r="AD616" s="457">
        <f t="shared" si="191"/>
        <v>2.9988682500000001</v>
      </c>
      <c r="AE616" s="457">
        <f t="shared" si="192"/>
        <v>19.062817975284478</v>
      </c>
      <c r="AF616" s="448">
        <f t="shared" si="196"/>
        <v>6.1647809689585151E-2</v>
      </c>
      <c r="AG616" s="502">
        <f t="shared" si="200"/>
        <v>3045</v>
      </c>
      <c r="AH616" s="470">
        <f t="shared" si="193"/>
        <v>12.957975211421736</v>
      </c>
      <c r="AI616" s="471">
        <f t="shared" si="194"/>
        <v>14.614819025312459</v>
      </c>
    </row>
    <row r="617" spans="1:35">
      <c r="A617" s="10">
        <v>18.7</v>
      </c>
      <c r="B617" s="11">
        <f t="shared" si="197"/>
        <v>3050</v>
      </c>
      <c r="C617" s="442">
        <f t="shared" si="181"/>
        <v>0.47313125000000006</v>
      </c>
      <c r="D617" s="442">
        <f t="shared" si="182"/>
        <v>0.60501202698098511</v>
      </c>
      <c r="E617" s="12">
        <v>9.7349999999999994</v>
      </c>
      <c r="F617" s="13">
        <f t="shared" si="183"/>
        <v>12.81020791734011</v>
      </c>
      <c r="G617" s="195"/>
      <c r="H617" s="10">
        <v>15.628</v>
      </c>
      <c r="I617" s="11">
        <f t="shared" si="198"/>
        <v>3050</v>
      </c>
      <c r="J617" s="12">
        <v>1</v>
      </c>
      <c r="K617" s="442">
        <f t="shared" si="184"/>
        <v>3.0037924999999999</v>
      </c>
      <c r="L617" s="442">
        <f t="shared" si="185"/>
        <v>19.161855950449247</v>
      </c>
      <c r="M617" s="442">
        <v>7.0639999999999994E-2</v>
      </c>
      <c r="N617" s="253">
        <f t="shared" si="186"/>
        <v>14.274406495660266</v>
      </c>
      <c r="O617" s="195"/>
      <c r="P617" s="221">
        <v>38.630000000000003</v>
      </c>
      <c r="Q617" s="222">
        <f t="shared" si="199"/>
        <v>3050</v>
      </c>
      <c r="R617" s="496">
        <f t="shared" si="187"/>
        <v>0.15089875</v>
      </c>
      <c r="S617" s="496">
        <f t="shared" si="188"/>
        <v>0.1628789106312547</v>
      </c>
      <c r="T617" s="223">
        <v>36.837000000000003</v>
      </c>
      <c r="U617" s="224">
        <f t="shared" si="189"/>
        <v>32.63002956907647</v>
      </c>
      <c r="X617" s="450">
        <v>18.09</v>
      </c>
      <c r="Y617" s="448">
        <f t="shared" si="190"/>
        <v>0.47313125000000006</v>
      </c>
      <c r="Z617" s="448">
        <f t="shared" si="195"/>
        <v>0.60501202698098511</v>
      </c>
      <c r="AA617" s="449">
        <v>8.5</v>
      </c>
      <c r="AB617" s="450">
        <v>15.79</v>
      </c>
      <c r="AC617" s="451">
        <v>1</v>
      </c>
      <c r="AD617" s="294">
        <f t="shared" si="191"/>
        <v>3.0037924999999999</v>
      </c>
      <c r="AE617" s="294">
        <f t="shared" si="192"/>
        <v>19.161855950449247</v>
      </c>
      <c r="AF617" s="452">
        <f t="shared" si="196"/>
        <v>6.1647809689585151E-2</v>
      </c>
      <c r="AG617" s="502">
        <f t="shared" si="200"/>
        <v>3050</v>
      </c>
      <c r="AH617" s="470">
        <f t="shared" si="193"/>
        <v>12.947397770661627</v>
      </c>
      <c r="AI617" s="471">
        <f t="shared" si="194"/>
        <v>14.60871355106746</v>
      </c>
    </row>
    <row r="618" spans="1:35">
      <c r="A618" s="10">
        <v>18.7</v>
      </c>
      <c r="B618" s="11">
        <f t="shared" si="197"/>
        <v>3055</v>
      </c>
      <c r="C618" s="442">
        <f t="shared" si="181"/>
        <v>0.47390687500000006</v>
      </c>
      <c r="D618" s="442">
        <f t="shared" si="182"/>
        <v>0.60625739734217143</v>
      </c>
      <c r="E618" s="12">
        <v>9.7349999999999994</v>
      </c>
      <c r="F618" s="13">
        <f t="shared" si="183"/>
        <v>12.798084236873962</v>
      </c>
      <c r="G618" s="195"/>
      <c r="H618" s="10">
        <v>15.628</v>
      </c>
      <c r="I618" s="11">
        <f t="shared" si="198"/>
        <v>3055</v>
      </c>
      <c r="J618" s="12">
        <v>1</v>
      </c>
      <c r="K618" s="442">
        <f t="shared" si="184"/>
        <v>3.0087167500000001</v>
      </c>
      <c r="L618" s="442">
        <f t="shared" si="185"/>
        <v>19.261382816084794</v>
      </c>
      <c r="M618" s="442">
        <v>7.0639999999999994E-2</v>
      </c>
      <c r="N618" s="253">
        <f t="shared" si="186"/>
        <v>14.267375917871771</v>
      </c>
      <c r="O618" s="195"/>
      <c r="P618" s="221">
        <v>38.630000000000003</v>
      </c>
      <c r="Q618" s="222">
        <f t="shared" si="199"/>
        <v>3055</v>
      </c>
      <c r="R618" s="496">
        <f t="shared" si="187"/>
        <v>0.15114612499999999</v>
      </c>
      <c r="S618" s="496">
        <f t="shared" si="188"/>
        <v>0.16316661338553939</v>
      </c>
      <c r="T618" s="223">
        <v>36.837000000000003</v>
      </c>
      <c r="U618" s="224">
        <f t="shared" si="189"/>
        <v>32.619431462716889</v>
      </c>
      <c r="X618" s="450">
        <v>18.09</v>
      </c>
      <c r="Y618" s="452">
        <f t="shared" si="190"/>
        <v>0.47390687500000006</v>
      </c>
      <c r="Z618" s="452">
        <f t="shared" si="195"/>
        <v>0.60625739734217143</v>
      </c>
      <c r="AA618" s="451">
        <v>8.5</v>
      </c>
      <c r="AB618" s="453">
        <v>15.79</v>
      </c>
      <c r="AC618" s="454">
        <v>1</v>
      </c>
      <c r="AD618" s="455">
        <f t="shared" si="191"/>
        <v>3.0087167500000001</v>
      </c>
      <c r="AE618" s="455">
        <f t="shared" si="192"/>
        <v>19.261382816084794</v>
      </c>
      <c r="AF618" s="456">
        <f t="shared" si="196"/>
        <v>6.1647809689585151E-2</v>
      </c>
      <c r="AG618" s="502">
        <f t="shared" si="200"/>
        <v>3055</v>
      </c>
      <c r="AH618" s="470">
        <f t="shared" si="193"/>
        <v>12.936812122591544</v>
      </c>
      <c r="AI618" s="471">
        <f t="shared" si="194"/>
        <v>14.602577937795758</v>
      </c>
    </row>
    <row r="619" spans="1:35">
      <c r="A619" s="10">
        <v>18.7</v>
      </c>
      <c r="B619" s="11">
        <f t="shared" si="197"/>
        <v>3060</v>
      </c>
      <c r="C619" s="442">
        <f t="shared" si="181"/>
        <v>0.47468250000000006</v>
      </c>
      <c r="D619" s="442">
        <f t="shared" si="182"/>
        <v>0.60750373401844482</v>
      </c>
      <c r="E619" s="12">
        <v>9.7349999999999994</v>
      </c>
      <c r="F619" s="13">
        <f t="shared" si="183"/>
        <v>12.78595114933044</v>
      </c>
      <c r="G619" s="195"/>
      <c r="H619" s="10">
        <v>15.628</v>
      </c>
      <c r="I619" s="11">
        <f t="shared" si="198"/>
        <v>3060</v>
      </c>
      <c r="J619" s="12">
        <v>1</v>
      </c>
      <c r="K619" s="442">
        <f t="shared" si="184"/>
        <v>3.0136409999999998</v>
      </c>
      <c r="L619" s="442">
        <f t="shared" si="185"/>
        <v>19.361400985547096</v>
      </c>
      <c r="M619" s="442">
        <v>7.0639999999999994E-2</v>
      </c>
      <c r="N619" s="253">
        <f t="shared" si="186"/>
        <v>14.260310634380954</v>
      </c>
      <c r="O619" s="195"/>
      <c r="P619" s="221">
        <v>38.630000000000003</v>
      </c>
      <c r="Q619" s="222">
        <f t="shared" si="199"/>
        <v>3060</v>
      </c>
      <c r="R619" s="496">
        <f t="shared" si="187"/>
        <v>0.15139349999999999</v>
      </c>
      <c r="S619" s="496">
        <f t="shared" si="188"/>
        <v>0.16345438731909656</v>
      </c>
      <c r="T619" s="223">
        <v>36.837000000000003</v>
      </c>
      <c r="U619" s="224">
        <f t="shared" si="189"/>
        <v>32.608830734326439</v>
      </c>
      <c r="X619" s="450">
        <v>18.09</v>
      </c>
      <c r="Y619" s="456">
        <f t="shared" si="190"/>
        <v>0.47468250000000006</v>
      </c>
      <c r="Z619" s="456">
        <f t="shared" si="195"/>
        <v>0.60750373401844482</v>
      </c>
      <c r="AA619" s="454">
        <v>8.5</v>
      </c>
      <c r="AB619" s="447">
        <v>15.79</v>
      </c>
      <c r="AC619" s="449">
        <v>1</v>
      </c>
      <c r="AD619" s="457">
        <f t="shared" si="191"/>
        <v>3.0136409999999998</v>
      </c>
      <c r="AE619" s="457">
        <f t="shared" si="192"/>
        <v>19.361400985547096</v>
      </c>
      <c r="AF619" s="448">
        <f t="shared" si="196"/>
        <v>6.1647809689585151E-2</v>
      </c>
      <c r="AG619" s="502">
        <f t="shared" si="200"/>
        <v>3060</v>
      </c>
      <c r="AH619" s="470">
        <f t="shared" si="193"/>
        <v>12.926218260843218</v>
      </c>
      <c r="AI619" s="471">
        <f t="shared" si="194"/>
        <v>14.596412036719245</v>
      </c>
    </row>
    <row r="620" spans="1:35">
      <c r="A620" s="10">
        <v>18.7</v>
      </c>
      <c r="B620" s="11">
        <f t="shared" si="197"/>
        <v>3065</v>
      </c>
      <c r="C620" s="442">
        <f t="shared" si="181"/>
        <v>0.47545812500000006</v>
      </c>
      <c r="D620" s="442">
        <f t="shared" si="182"/>
        <v>0.60875103775959416</v>
      </c>
      <c r="E620" s="12">
        <v>9.7349999999999994</v>
      </c>
      <c r="F620" s="13">
        <f t="shared" si="183"/>
        <v>12.77380864741035</v>
      </c>
      <c r="G620" s="195"/>
      <c r="H620" s="10">
        <v>15.628</v>
      </c>
      <c r="I620" s="11">
        <f t="shared" si="198"/>
        <v>3065</v>
      </c>
      <c r="J620" s="12">
        <v>1</v>
      </c>
      <c r="K620" s="442">
        <f t="shared" si="184"/>
        <v>3.0185652499999995</v>
      </c>
      <c r="L620" s="442">
        <f t="shared" si="185"/>
        <v>19.461912884105455</v>
      </c>
      <c r="M620" s="442">
        <v>7.0639999999999994E-2</v>
      </c>
      <c r="N620" s="253">
        <f t="shared" si="186"/>
        <v>14.25321047386679</v>
      </c>
      <c r="O620" s="195"/>
      <c r="P620" s="221">
        <v>38.630000000000003</v>
      </c>
      <c r="Q620" s="222">
        <f t="shared" si="199"/>
        <v>3065</v>
      </c>
      <c r="R620" s="496">
        <f t="shared" si="187"/>
        <v>0.15164087500000001</v>
      </c>
      <c r="S620" s="496">
        <f t="shared" si="188"/>
        <v>0.16374223244953634</v>
      </c>
      <c r="T620" s="223">
        <v>36.837000000000003</v>
      </c>
      <c r="U620" s="224">
        <f t="shared" si="189"/>
        <v>32.598227383256429</v>
      </c>
      <c r="X620" s="450">
        <v>18.09</v>
      </c>
      <c r="Y620" s="448">
        <f t="shared" si="190"/>
        <v>0.47545812500000006</v>
      </c>
      <c r="Z620" s="448">
        <f t="shared" si="195"/>
        <v>0.60875103775959416</v>
      </c>
      <c r="AA620" s="449">
        <v>8.5</v>
      </c>
      <c r="AB620" s="450">
        <v>15.79</v>
      </c>
      <c r="AC620" s="451">
        <v>1</v>
      </c>
      <c r="AD620" s="294">
        <f t="shared" si="191"/>
        <v>3.0185652499999995</v>
      </c>
      <c r="AE620" s="294">
        <f t="shared" si="192"/>
        <v>19.461912884105455</v>
      </c>
      <c r="AF620" s="452">
        <f t="shared" si="196"/>
        <v>6.1647809689585151E-2</v>
      </c>
      <c r="AG620" s="502">
        <f t="shared" si="200"/>
        <v>3065</v>
      </c>
      <c r="AH620" s="470">
        <f t="shared" si="193"/>
        <v>12.91561617904345</v>
      </c>
      <c r="AI620" s="471">
        <f t="shared" si="194"/>
        <v>14.59021569832538</v>
      </c>
    </row>
    <row r="621" spans="1:35">
      <c r="A621" s="10">
        <v>18.7</v>
      </c>
      <c r="B621" s="11">
        <f t="shared" si="197"/>
        <v>3070</v>
      </c>
      <c r="C621" s="442">
        <f t="shared" si="181"/>
        <v>0.47623375000000007</v>
      </c>
      <c r="D621" s="442">
        <f t="shared" si="182"/>
        <v>0.60999930931598989</v>
      </c>
      <c r="E621" s="12">
        <v>9.7349999999999994</v>
      </c>
      <c r="F621" s="13">
        <f t="shared" si="183"/>
        <v>12.761656723808837</v>
      </c>
      <c r="G621" s="195"/>
      <c r="H621" s="10">
        <v>15.628</v>
      </c>
      <c r="I621" s="11">
        <f t="shared" si="198"/>
        <v>3070</v>
      </c>
      <c r="J621" s="12">
        <v>1</v>
      </c>
      <c r="K621" s="442">
        <f t="shared" si="184"/>
        <v>3.0234895000000002</v>
      </c>
      <c r="L621" s="442">
        <f t="shared" si="185"/>
        <v>19.562920949001253</v>
      </c>
      <c r="M621" s="442">
        <v>7.0639999999999994E-2</v>
      </c>
      <c r="N621" s="253">
        <f t="shared" si="186"/>
        <v>14.246075264162553</v>
      </c>
      <c r="O621" s="195"/>
      <c r="P621" s="221">
        <v>38.630000000000003</v>
      </c>
      <c r="Q621" s="222">
        <f t="shared" si="199"/>
        <v>3070</v>
      </c>
      <c r="R621" s="496">
        <f t="shared" si="187"/>
        <v>0.15188825</v>
      </c>
      <c r="S621" s="496">
        <f t="shared" si="188"/>
        <v>0.16403014879447309</v>
      </c>
      <c r="T621" s="223">
        <v>36.837000000000003</v>
      </c>
      <c r="U621" s="224">
        <f t="shared" si="189"/>
        <v>32.587621408857999</v>
      </c>
      <c r="X621" s="450">
        <v>18.09</v>
      </c>
      <c r="Y621" s="452">
        <f t="shared" si="190"/>
        <v>0.47623375000000007</v>
      </c>
      <c r="Z621" s="452">
        <f t="shared" si="195"/>
        <v>0.60999930931598989</v>
      </c>
      <c r="AA621" s="451">
        <v>8.5</v>
      </c>
      <c r="AB621" s="453">
        <v>15.79</v>
      </c>
      <c r="AC621" s="454">
        <v>1</v>
      </c>
      <c r="AD621" s="455">
        <f t="shared" si="191"/>
        <v>3.0234895000000002</v>
      </c>
      <c r="AE621" s="455">
        <f t="shared" si="192"/>
        <v>19.562920949001253</v>
      </c>
      <c r="AF621" s="456">
        <f t="shared" si="196"/>
        <v>6.1647809689585151E-2</v>
      </c>
      <c r="AG621" s="502">
        <f t="shared" si="200"/>
        <v>3070</v>
      </c>
      <c r="AH621" s="470">
        <f t="shared" si="193"/>
        <v>12.905005870814087</v>
      </c>
      <c r="AI621" s="471">
        <f t="shared" si="194"/>
        <v>14.583988772363572</v>
      </c>
    </row>
    <row r="622" spans="1:35">
      <c r="A622" s="10">
        <v>18.7</v>
      </c>
      <c r="B622" s="11">
        <f t="shared" si="197"/>
        <v>3075</v>
      </c>
      <c r="C622" s="442">
        <f t="shared" si="181"/>
        <v>0.47700937500000007</v>
      </c>
      <c r="D622" s="442">
        <f t="shared" si="182"/>
        <v>0.61124854943858531</v>
      </c>
      <c r="E622" s="12">
        <v>9.7349999999999994</v>
      </c>
      <c r="F622" s="13">
        <f t="shared" si="183"/>
        <v>12.749495371215371</v>
      </c>
      <c r="G622" s="195"/>
      <c r="H622" s="10">
        <v>15.628</v>
      </c>
      <c r="I622" s="11">
        <f t="shared" si="198"/>
        <v>3075</v>
      </c>
      <c r="J622" s="12">
        <v>1</v>
      </c>
      <c r="K622" s="442">
        <f t="shared" si="184"/>
        <v>3.0284137499999999</v>
      </c>
      <c r="L622" s="442">
        <f t="shared" si="185"/>
        <v>19.664427629507014</v>
      </c>
      <c r="M622" s="442">
        <v>7.0639999999999994E-2</v>
      </c>
      <c r="N622" s="253">
        <f t="shared" si="186"/>
        <v>14.238904832251624</v>
      </c>
      <c r="O622" s="195"/>
      <c r="P622" s="221">
        <v>38.630000000000003</v>
      </c>
      <c r="Q622" s="222">
        <f t="shared" si="199"/>
        <v>3075</v>
      </c>
      <c r="R622" s="496">
        <f t="shared" si="187"/>
        <v>0.152135625</v>
      </c>
      <c r="S622" s="496">
        <f t="shared" si="188"/>
        <v>0.16431813637152604</v>
      </c>
      <c r="T622" s="223">
        <v>36.837000000000003</v>
      </c>
      <c r="U622" s="224">
        <f t="shared" si="189"/>
        <v>32.577012810482096</v>
      </c>
      <c r="X622" s="450">
        <v>18.09</v>
      </c>
      <c r="Y622" s="456">
        <f t="shared" si="190"/>
        <v>0.47700937500000007</v>
      </c>
      <c r="Z622" s="456">
        <f t="shared" si="195"/>
        <v>0.61124854943858531</v>
      </c>
      <c r="AA622" s="454">
        <v>8.5</v>
      </c>
      <c r="AB622" s="447">
        <v>15.79</v>
      </c>
      <c r="AC622" s="449">
        <v>1</v>
      </c>
      <c r="AD622" s="457">
        <f t="shared" si="191"/>
        <v>3.0284137499999999</v>
      </c>
      <c r="AE622" s="457">
        <f t="shared" si="192"/>
        <v>19.664427629507014</v>
      </c>
      <c r="AF622" s="448">
        <f t="shared" si="196"/>
        <v>6.1647809689585151E-2</v>
      </c>
      <c r="AG622" s="502">
        <f t="shared" si="200"/>
        <v>3075</v>
      </c>
      <c r="AH622" s="470">
        <f t="shared" si="193"/>
        <v>12.894387329772025</v>
      </c>
      <c r="AI622" s="471">
        <f t="shared" si="194"/>
        <v>14.577731107841531</v>
      </c>
    </row>
    <row r="623" spans="1:35">
      <c r="A623" s="10">
        <v>18.7</v>
      </c>
      <c r="B623" s="11">
        <f t="shared" si="197"/>
        <v>3080</v>
      </c>
      <c r="C623" s="442">
        <f t="shared" si="181"/>
        <v>0.47778500000000002</v>
      </c>
      <c r="D623" s="442">
        <f t="shared" si="182"/>
        <v>0.61249875887891547</v>
      </c>
      <c r="E623" s="12">
        <v>9.7349999999999994</v>
      </c>
      <c r="F623" s="13">
        <f t="shared" si="183"/>
        <v>12.737324582313757</v>
      </c>
      <c r="G623" s="195"/>
      <c r="H623" s="10">
        <v>15.628</v>
      </c>
      <c r="I623" s="11">
        <f t="shared" si="198"/>
        <v>3080</v>
      </c>
      <c r="J623" s="12">
        <v>1</v>
      </c>
      <c r="K623" s="442">
        <f t="shared" si="184"/>
        <v>3.0333380000000001</v>
      </c>
      <c r="L623" s="442">
        <f t="shared" si="185"/>
        <v>19.766435386985883</v>
      </c>
      <c r="M623" s="442">
        <v>7.0639999999999994E-2</v>
      </c>
      <c r="N623" s="253">
        <f t="shared" si="186"/>
        <v>14.231699004263318</v>
      </c>
      <c r="O623" s="195"/>
      <c r="P623" s="221">
        <v>38.630000000000003</v>
      </c>
      <c r="Q623" s="222">
        <f t="shared" si="199"/>
        <v>3080</v>
      </c>
      <c r="R623" s="496">
        <f t="shared" si="187"/>
        <v>0.15238299999999999</v>
      </c>
      <c r="S623" s="496">
        <f t="shared" si="188"/>
        <v>0.16460619519831821</v>
      </c>
      <c r="T623" s="223">
        <v>36.837000000000003</v>
      </c>
      <c r="U623" s="224">
        <f t="shared" si="189"/>
        <v>32.566401587479554</v>
      </c>
      <c r="X623" s="450">
        <v>18.09</v>
      </c>
      <c r="Y623" s="448">
        <f t="shared" si="190"/>
        <v>0.47778500000000002</v>
      </c>
      <c r="Z623" s="448">
        <f t="shared" si="195"/>
        <v>0.61249875887891547</v>
      </c>
      <c r="AA623" s="449">
        <v>8.5</v>
      </c>
      <c r="AB623" s="450">
        <v>15.79</v>
      </c>
      <c r="AC623" s="451">
        <v>1</v>
      </c>
      <c r="AD623" s="294">
        <f t="shared" si="191"/>
        <v>3.0333380000000001</v>
      </c>
      <c r="AE623" s="294">
        <f t="shared" si="192"/>
        <v>19.766435386985883</v>
      </c>
      <c r="AF623" s="452">
        <f t="shared" si="196"/>
        <v>6.1647809689585151E-2</v>
      </c>
      <c r="AG623" s="502">
        <f t="shared" si="200"/>
        <v>3080</v>
      </c>
      <c r="AH623" s="470">
        <f t="shared" si="193"/>
        <v>12.883760549529217</v>
      </c>
      <c r="AI623" s="471">
        <f t="shared" si="194"/>
        <v>14.571442553021612</v>
      </c>
    </row>
    <row r="624" spans="1:35">
      <c r="A624" s="10">
        <v>18.7</v>
      </c>
      <c r="B624" s="11">
        <f t="shared" si="197"/>
        <v>3085</v>
      </c>
      <c r="C624" s="442">
        <f t="shared" si="181"/>
        <v>0.47856062500000007</v>
      </c>
      <c r="D624" s="442">
        <f t="shared" si="182"/>
        <v>0.61374993838909964</v>
      </c>
      <c r="E624" s="12">
        <v>9.7349999999999994</v>
      </c>
      <c r="F624" s="13">
        <f t="shared" si="183"/>
        <v>12.725144349782115</v>
      </c>
      <c r="G624" s="195"/>
      <c r="H624" s="10">
        <v>15.628</v>
      </c>
      <c r="I624" s="11">
        <f t="shared" si="198"/>
        <v>3085</v>
      </c>
      <c r="J624" s="12">
        <v>1</v>
      </c>
      <c r="K624" s="442">
        <f t="shared" si="184"/>
        <v>3.0382622499999998</v>
      </c>
      <c r="L624" s="442">
        <f t="shared" si="185"/>
        <v>19.868946694951234</v>
      </c>
      <c r="M624" s="442">
        <v>7.0639999999999994E-2</v>
      </c>
      <c r="N624" s="253">
        <f t="shared" si="186"/>
        <v>14.224457605468645</v>
      </c>
      <c r="O624" s="195"/>
      <c r="P624" s="221">
        <v>38.630000000000003</v>
      </c>
      <c r="Q624" s="222">
        <f t="shared" si="199"/>
        <v>3085</v>
      </c>
      <c r="R624" s="496">
        <f t="shared" si="187"/>
        <v>0.15263037499999998</v>
      </c>
      <c r="S624" s="496">
        <f t="shared" si="188"/>
        <v>0.16489432529247705</v>
      </c>
      <c r="T624" s="223">
        <v>36.837000000000003</v>
      </c>
      <c r="U624" s="224">
        <f t="shared" si="189"/>
        <v>32.555787739201023</v>
      </c>
      <c r="X624" s="450">
        <v>18.09</v>
      </c>
      <c r="Y624" s="452">
        <f t="shared" si="190"/>
        <v>0.47856062500000007</v>
      </c>
      <c r="Z624" s="452">
        <f t="shared" si="195"/>
        <v>0.61374993838909964</v>
      </c>
      <c r="AA624" s="451">
        <v>8.5</v>
      </c>
      <c r="AB624" s="453">
        <v>15.79</v>
      </c>
      <c r="AC624" s="454">
        <v>1</v>
      </c>
      <c r="AD624" s="455">
        <f t="shared" si="191"/>
        <v>3.0382622499999998</v>
      </c>
      <c r="AE624" s="455">
        <f t="shared" si="192"/>
        <v>19.868946694951234</v>
      </c>
      <c r="AF624" s="456">
        <f t="shared" si="196"/>
        <v>6.1647809689585151E-2</v>
      </c>
      <c r="AG624" s="502">
        <f t="shared" si="200"/>
        <v>3085</v>
      </c>
      <c r="AH624" s="470">
        <f t="shared" si="193"/>
        <v>12.873125523692654</v>
      </c>
      <c r="AI624" s="471">
        <f t="shared" si="194"/>
        <v>14.565122955417134</v>
      </c>
    </row>
    <row r="625" spans="1:35">
      <c r="A625" s="10">
        <v>18.7</v>
      </c>
      <c r="B625" s="11">
        <f t="shared" si="197"/>
        <v>3090</v>
      </c>
      <c r="C625" s="442">
        <f t="shared" si="181"/>
        <v>0.47933625000000013</v>
      </c>
      <c r="D625" s="442">
        <f t="shared" si="182"/>
        <v>0.61500208872183992</v>
      </c>
      <c r="E625" s="12">
        <v>9.7349999999999994</v>
      </c>
      <c r="F625" s="13">
        <f t="shared" si="183"/>
        <v>12.712954666292887</v>
      </c>
      <c r="G625" s="195"/>
      <c r="H625" s="10">
        <v>15.628</v>
      </c>
      <c r="I625" s="11">
        <f t="shared" si="198"/>
        <v>3090</v>
      </c>
      <c r="J625" s="12">
        <v>1</v>
      </c>
      <c r="K625" s="442">
        <f t="shared" si="184"/>
        <v>3.0431865</v>
      </c>
      <c r="L625" s="442">
        <f t="shared" si="185"/>
        <v>19.971964039126707</v>
      </c>
      <c r="M625" s="442">
        <v>7.0639999999999994E-2</v>
      </c>
      <c r="N625" s="253">
        <f t="shared" si="186"/>
        <v>14.21718046027609</v>
      </c>
      <c r="O625" s="195"/>
      <c r="P625" s="221">
        <v>38.630000000000003</v>
      </c>
      <c r="Q625" s="222">
        <f t="shared" si="199"/>
        <v>3090</v>
      </c>
      <c r="R625" s="496">
        <f t="shared" si="187"/>
        <v>0.15287775000000001</v>
      </c>
      <c r="S625" s="496">
        <f t="shared" si="188"/>
        <v>0.16518252667163469</v>
      </c>
      <c r="T625" s="223">
        <v>36.837000000000003</v>
      </c>
      <c r="U625" s="224">
        <f t="shared" si="189"/>
        <v>32.545171264996995</v>
      </c>
      <c r="X625" s="450">
        <v>18.09</v>
      </c>
      <c r="Y625" s="456">
        <f t="shared" si="190"/>
        <v>0.47933625000000013</v>
      </c>
      <c r="Z625" s="456">
        <f t="shared" si="195"/>
        <v>0.61500208872183992</v>
      </c>
      <c r="AA625" s="454">
        <v>8.5</v>
      </c>
      <c r="AB625" s="447">
        <v>15.79</v>
      </c>
      <c r="AC625" s="449">
        <v>1</v>
      </c>
      <c r="AD625" s="457">
        <f t="shared" si="191"/>
        <v>3.0431865</v>
      </c>
      <c r="AE625" s="457">
        <f t="shared" si="192"/>
        <v>19.971964039126707</v>
      </c>
      <c r="AF625" s="448">
        <f t="shared" si="196"/>
        <v>6.1647809689585151E-2</v>
      </c>
      <c r="AG625" s="502">
        <f t="shared" si="200"/>
        <v>3090</v>
      </c>
      <c r="AH625" s="470">
        <f t="shared" si="193"/>
        <v>12.86248224586436</v>
      </c>
      <c r="AI625" s="471">
        <f t="shared" si="194"/>
        <v>14.558772161788678</v>
      </c>
    </row>
    <row r="626" spans="1:35">
      <c r="A626" s="10">
        <v>18.7</v>
      </c>
      <c r="B626" s="11">
        <f t="shared" si="197"/>
        <v>3095</v>
      </c>
      <c r="C626" s="442">
        <f t="shared" si="181"/>
        <v>0.48011187500000008</v>
      </c>
      <c r="D626" s="442">
        <f t="shared" si="182"/>
        <v>0.61625521063042221</v>
      </c>
      <c r="E626" s="12">
        <v>9.7349999999999994</v>
      </c>
      <c r="F626" s="13">
        <f t="shared" si="183"/>
        <v>12.700755524512839</v>
      </c>
      <c r="G626" s="195"/>
      <c r="H626" s="10">
        <v>15.628</v>
      </c>
      <c r="I626" s="11">
        <f t="shared" si="198"/>
        <v>3095</v>
      </c>
      <c r="J626" s="12">
        <v>1</v>
      </c>
      <c r="K626" s="442">
        <f t="shared" si="184"/>
        <v>3.0481107499999998</v>
      </c>
      <c r="L626" s="442">
        <f t="shared" si="185"/>
        <v>20.075489917506417</v>
      </c>
      <c r="M626" s="442">
        <v>7.0639999999999994E-2</v>
      </c>
      <c r="N626" s="253">
        <f t="shared" si="186"/>
        <v>14.209867392227347</v>
      </c>
      <c r="O626" s="195"/>
      <c r="P626" s="221">
        <v>38.630000000000003</v>
      </c>
      <c r="Q626" s="222">
        <f t="shared" si="199"/>
        <v>3095</v>
      </c>
      <c r="R626" s="496">
        <f t="shared" si="187"/>
        <v>0.153125125</v>
      </c>
      <c r="S626" s="496">
        <f t="shared" si="188"/>
        <v>0.16547079935342723</v>
      </c>
      <c r="T626" s="223">
        <v>36.837000000000003</v>
      </c>
      <c r="U626" s="224">
        <f t="shared" si="189"/>
        <v>32.5345521642178</v>
      </c>
      <c r="X626" s="450">
        <v>18.09</v>
      </c>
      <c r="Y626" s="448">
        <f t="shared" si="190"/>
        <v>0.48011187500000008</v>
      </c>
      <c r="Z626" s="448">
        <f t="shared" si="195"/>
        <v>0.61625521063042221</v>
      </c>
      <c r="AA626" s="449">
        <v>8.5</v>
      </c>
      <c r="AB626" s="450">
        <v>15.79</v>
      </c>
      <c r="AC626" s="451">
        <v>1</v>
      </c>
      <c r="AD626" s="294">
        <f t="shared" si="191"/>
        <v>3.0481107499999998</v>
      </c>
      <c r="AE626" s="294">
        <f t="shared" si="192"/>
        <v>20.075489917506417</v>
      </c>
      <c r="AF626" s="452">
        <f t="shared" si="196"/>
        <v>6.1647809689585151E-2</v>
      </c>
      <c r="AG626" s="502">
        <f t="shared" si="200"/>
        <v>3095</v>
      </c>
      <c r="AH626" s="470">
        <f t="shared" si="193"/>
        <v>12.851830709641412</v>
      </c>
      <c r="AI626" s="471">
        <f t="shared" si="194"/>
        <v>14.552390018140379</v>
      </c>
    </row>
    <row r="627" spans="1:35">
      <c r="A627" s="10">
        <v>18.7</v>
      </c>
      <c r="B627" s="11">
        <f t="shared" si="197"/>
        <v>3100</v>
      </c>
      <c r="C627" s="442">
        <f t="shared" si="181"/>
        <v>0.48088750000000008</v>
      </c>
      <c r="D627" s="442">
        <f t="shared" si="182"/>
        <v>0.61750930486871791</v>
      </c>
      <c r="E627" s="12">
        <v>9.7349999999999994</v>
      </c>
      <c r="F627" s="13">
        <f t="shared" si="183"/>
        <v>12.688546917103031</v>
      </c>
      <c r="G627" s="195"/>
      <c r="H627" s="10">
        <v>15.628</v>
      </c>
      <c r="I627" s="11">
        <f t="shared" si="198"/>
        <v>3100</v>
      </c>
      <c r="J627" s="12">
        <v>1</v>
      </c>
      <c r="K627" s="442">
        <f t="shared" si="184"/>
        <v>3.0530349999999999</v>
      </c>
      <c r="L627" s="442">
        <f t="shared" si="185"/>
        <v>20.179526840415598</v>
      </c>
      <c r="M627" s="442">
        <v>7.0639999999999994E-2</v>
      </c>
      <c r="N627" s="253">
        <f t="shared" si="186"/>
        <v>14.202518223993042</v>
      </c>
      <c r="O627" s="195"/>
      <c r="P627" s="221">
        <v>38.630000000000003</v>
      </c>
      <c r="Q627" s="222">
        <f t="shared" si="199"/>
        <v>3100</v>
      </c>
      <c r="R627" s="496">
        <f t="shared" si="187"/>
        <v>0.15337249999999999</v>
      </c>
      <c r="S627" s="496">
        <f t="shared" si="188"/>
        <v>0.16575914335549569</v>
      </c>
      <c r="T627" s="223">
        <v>36.837000000000003</v>
      </c>
      <c r="U627" s="224">
        <f t="shared" si="189"/>
        <v>32.523930436213604</v>
      </c>
      <c r="X627" s="450">
        <v>18.09</v>
      </c>
      <c r="Y627" s="452">
        <f t="shared" si="190"/>
        <v>0.48088750000000008</v>
      </c>
      <c r="Z627" s="452">
        <f t="shared" si="195"/>
        <v>0.61750930486871791</v>
      </c>
      <c r="AA627" s="451">
        <v>8.5</v>
      </c>
      <c r="AB627" s="453">
        <v>15.79</v>
      </c>
      <c r="AC627" s="454">
        <v>1</v>
      </c>
      <c r="AD627" s="455">
        <f t="shared" si="191"/>
        <v>3.0530349999999999</v>
      </c>
      <c r="AE627" s="455">
        <f t="shared" si="192"/>
        <v>20.179526840415598</v>
      </c>
      <c r="AF627" s="456">
        <f t="shared" si="196"/>
        <v>6.1647809689585151E-2</v>
      </c>
      <c r="AG627" s="502">
        <f t="shared" si="200"/>
        <v>3100</v>
      </c>
      <c r="AH627" s="470">
        <f t="shared" si="193"/>
        <v>12.841170908615897</v>
      </c>
      <c r="AI627" s="471">
        <f t="shared" si="194"/>
        <v>14.545976369716183</v>
      </c>
    </row>
    <row r="628" spans="1:35">
      <c r="A628" s="10">
        <v>18.7</v>
      </c>
      <c r="B628" s="11">
        <f t="shared" si="197"/>
        <v>3105</v>
      </c>
      <c r="C628" s="442">
        <f t="shared" si="181"/>
        <v>0.48166312500000003</v>
      </c>
      <c r="D628" s="442">
        <f t="shared" si="182"/>
        <v>0.61876437219118263</v>
      </c>
      <c r="E628" s="12">
        <v>9.7349999999999994</v>
      </c>
      <c r="F628" s="13">
        <f t="shared" si="183"/>
        <v>12.676328836718838</v>
      </c>
      <c r="G628" s="195"/>
      <c r="H628" s="10">
        <v>15.628</v>
      </c>
      <c r="I628" s="11">
        <f t="shared" si="198"/>
        <v>3105</v>
      </c>
      <c r="J628" s="12">
        <v>1</v>
      </c>
      <c r="K628" s="442">
        <f t="shared" si="184"/>
        <v>3.0579592500000001</v>
      </c>
      <c r="L628" s="442">
        <f t="shared" si="185"/>
        <v>20.284077330571414</v>
      </c>
      <c r="M628" s="442">
        <v>7.0639999999999994E-2</v>
      </c>
      <c r="N628" s="253">
        <f t="shared" si="186"/>
        <v>14.195132777368435</v>
      </c>
      <c r="O628" s="195"/>
      <c r="P628" s="221">
        <v>38.630000000000003</v>
      </c>
      <c r="Q628" s="222">
        <f t="shared" si="199"/>
        <v>3105</v>
      </c>
      <c r="R628" s="496">
        <f t="shared" si="187"/>
        <v>0.15361987499999999</v>
      </c>
      <c r="S628" s="496">
        <f t="shared" si="188"/>
        <v>0.16604755869548482</v>
      </c>
      <c r="T628" s="223">
        <v>36.837000000000003</v>
      </c>
      <c r="U628" s="224">
        <f t="shared" si="189"/>
        <v>32.513306080334431</v>
      </c>
      <c r="X628" s="450">
        <v>18.09</v>
      </c>
      <c r="Y628" s="456">
        <f t="shared" si="190"/>
        <v>0.48166312500000003</v>
      </c>
      <c r="Z628" s="456">
        <f t="shared" si="195"/>
        <v>0.61876437219118263</v>
      </c>
      <c r="AA628" s="454">
        <v>8.5</v>
      </c>
      <c r="AB628" s="447">
        <v>15.79</v>
      </c>
      <c r="AC628" s="449">
        <v>1</v>
      </c>
      <c r="AD628" s="457">
        <f t="shared" si="191"/>
        <v>3.0579592500000001</v>
      </c>
      <c r="AE628" s="457">
        <f t="shared" si="192"/>
        <v>20.284077330571414</v>
      </c>
      <c r="AF628" s="448">
        <f t="shared" si="196"/>
        <v>6.1647809689585151E-2</v>
      </c>
      <c r="AG628" s="502">
        <f t="shared" si="200"/>
        <v>3105</v>
      </c>
      <c r="AH628" s="470">
        <f t="shared" si="193"/>
        <v>12.830502836374947</v>
      </c>
      <c r="AI628" s="471">
        <f t="shared" si="194"/>
        <v>14.539531060996104</v>
      </c>
    </row>
    <row r="629" spans="1:35">
      <c r="A629" s="10">
        <v>18.7</v>
      </c>
      <c r="B629" s="11">
        <f t="shared" si="197"/>
        <v>3110</v>
      </c>
      <c r="C629" s="442">
        <f t="shared" si="181"/>
        <v>0.48243875000000008</v>
      </c>
      <c r="D629" s="442">
        <f t="shared" si="182"/>
        <v>0.62002041335285751</v>
      </c>
      <c r="E629" s="12">
        <v>9.7349999999999994</v>
      </c>
      <c r="F629" s="13">
        <f t="shared" si="183"/>
        <v>12.664101276009932</v>
      </c>
      <c r="G629" s="195"/>
      <c r="H629" s="10">
        <v>15.628</v>
      </c>
      <c r="I629" s="11">
        <f t="shared" si="198"/>
        <v>3110</v>
      </c>
      <c r="J629" s="12">
        <v>1</v>
      </c>
      <c r="K629" s="442">
        <f t="shared" si="184"/>
        <v>3.0628834999999999</v>
      </c>
      <c r="L629" s="442">
        <f t="shared" si="185"/>
        <v>20.38914392314415</v>
      </c>
      <c r="M629" s="442">
        <v>7.0639999999999994E-2</v>
      </c>
      <c r="N629" s="253">
        <f t="shared" si="186"/>
        <v>14.187710873269097</v>
      </c>
      <c r="O629" s="195"/>
      <c r="P629" s="221">
        <v>38.630000000000003</v>
      </c>
      <c r="Q629" s="222">
        <f t="shared" si="199"/>
        <v>3110</v>
      </c>
      <c r="R629" s="496">
        <f t="shared" si="187"/>
        <v>0.15386724999999998</v>
      </c>
      <c r="S629" s="496">
        <f t="shared" si="188"/>
        <v>0.16633604539104407</v>
      </c>
      <c r="T629" s="223">
        <v>36.837000000000003</v>
      </c>
      <c r="U629" s="224">
        <f t="shared" si="189"/>
        <v>32.502679095930112</v>
      </c>
      <c r="X629" s="450">
        <v>18.09</v>
      </c>
      <c r="Y629" s="448">
        <f t="shared" si="190"/>
        <v>0.48243875000000008</v>
      </c>
      <c r="Z629" s="448">
        <f t="shared" si="195"/>
        <v>0.62002041335285751</v>
      </c>
      <c r="AA629" s="449">
        <v>8.5</v>
      </c>
      <c r="AB629" s="450">
        <v>15.79</v>
      </c>
      <c r="AC629" s="451">
        <v>1</v>
      </c>
      <c r="AD629" s="294">
        <f t="shared" si="191"/>
        <v>3.0628834999999999</v>
      </c>
      <c r="AE629" s="294">
        <f t="shared" si="192"/>
        <v>20.38914392314415</v>
      </c>
      <c r="AF629" s="452">
        <f t="shared" si="196"/>
        <v>6.1647809689585151E-2</v>
      </c>
      <c r="AG629" s="502">
        <f t="shared" si="200"/>
        <v>3110</v>
      </c>
      <c r="AH629" s="470">
        <f t="shared" si="193"/>
        <v>12.819826486500711</v>
      </c>
      <c r="AI629" s="471">
        <f t="shared" si="194"/>
        <v>14.533053935692447</v>
      </c>
    </row>
    <row r="630" spans="1:35">
      <c r="A630" s="10">
        <v>18.7</v>
      </c>
      <c r="B630" s="11">
        <f t="shared" si="197"/>
        <v>3115</v>
      </c>
      <c r="C630" s="442">
        <f t="shared" si="181"/>
        <v>0.48321437500000003</v>
      </c>
      <c r="D630" s="442">
        <f t="shared" si="182"/>
        <v>0.62127742910936945</v>
      </c>
      <c r="E630" s="12">
        <v>9.7349999999999994</v>
      </c>
      <c r="F630" s="13">
        <f t="shared" si="183"/>
        <v>12.651864227620287</v>
      </c>
      <c r="G630" s="195"/>
      <c r="H630" s="10">
        <v>15.628</v>
      </c>
      <c r="I630" s="11">
        <f t="shared" si="198"/>
        <v>3115</v>
      </c>
      <c r="J630" s="12">
        <v>1</v>
      </c>
      <c r="K630" s="442">
        <f t="shared" si="184"/>
        <v>3.0678077500000001</v>
      </c>
      <c r="L630" s="442">
        <f t="shared" si="185"/>
        <v>20.494729165818729</v>
      </c>
      <c r="M630" s="442">
        <v>7.0639999999999994E-2</v>
      </c>
      <c r="N630" s="253">
        <f t="shared" si="186"/>
        <v>14.180252331726566</v>
      </c>
      <c r="O630" s="195"/>
      <c r="P630" s="221">
        <v>38.630000000000003</v>
      </c>
      <c r="Q630" s="222">
        <f t="shared" si="199"/>
        <v>3115</v>
      </c>
      <c r="R630" s="496">
        <f t="shared" si="187"/>
        <v>0.15411462499999998</v>
      </c>
      <c r="S630" s="496">
        <f t="shared" si="188"/>
        <v>0.16662460345982733</v>
      </c>
      <c r="T630" s="223">
        <v>36.837000000000003</v>
      </c>
      <c r="U630" s="224">
        <f t="shared" si="189"/>
        <v>32.492049482350339</v>
      </c>
      <c r="X630" s="450">
        <v>18.09</v>
      </c>
      <c r="Y630" s="452">
        <f t="shared" si="190"/>
        <v>0.48321437500000003</v>
      </c>
      <c r="Z630" s="452">
        <f t="shared" si="195"/>
        <v>0.62127742910936945</v>
      </c>
      <c r="AA630" s="451">
        <v>8.5</v>
      </c>
      <c r="AB630" s="453">
        <v>15.79</v>
      </c>
      <c r="AC630" s="454">
        <v>1</v>
      </c>
      <c r="AD630" s="455">
        <f t="shared" si="191"/>
        <v>3.0678077500000001</v>
      </c>
      <c r="AE630" s="455">
        <f t="shared" si="192"/>
        <v>20.494729165818729</v>
      </c>
      <c r="AF630" s="456">
        <f t="shared" si="196"/>
        <v>6.1647809689585151E-2</v>
      </c>
      <c r="AG630" s="502">
        <f t="shared" si="200"/>
        <v>3115</v>
      </c>
      <c r="AH630" s="470">
        <f t="shared" si="193"/>
        <v>12.80914185257036</v>
      </c>
      <c r="AI630" s="471">
        <f t="shared" si="194"/>
        <v>14.526544836746016</v>
      </c>
    </row>
    <row r="631" spans="1:35">
      <c r="A631" s="10">
        <v>18.7</v>
      </c>
      <c r="B631" s="11">
        <f t="shared" si="197"/>
        <v>3120</v>
      </c>
      <c r="C631" s="442">
        <f t="shared" si="181"/>
        <v>0.48399000000000009</v>
      </c>
      <c r="D631" s="442">
        <f t="shared" si="182"/>
        <v>0.62253542021693242</v>
      </c>
      <c r="E631" s="12">
        <v>9.7349999999999994</v>
      </c>
      <c r="F631" s="13">
        <f t="shared" si="183"/>
        <v>12.639617684188163</v>
      </c>
      <c r="G631" s="195"/>
      <c r="H631" s="10">
        <v>15.628</v>
      </c>
      <c r="I631" s="11">
        <f t="shared" si="198"/>
        <v>3120</v>
      </c>
      <c r="J631" s="12">
        <v>1</v>
      </c>
      <c r="K631" s="442">
        <f t="shared" si="184"/>
        <v>3.0727319999999998</v>
      </c>
      <c r="L631" s="442">
        <f t="shared" si="185"/>
        <v>20.600835618856401</v>
      </c>
      <c r="M631" s="442">
        <v>7.0639999999999994E-2</v>
      </c>
      <c r="N631" s="253">
        <f t="shared" si="186"/>
        <v>14.172756971883985</v>
      </c>
      <c r="O631" s="195"/>
      <c r="P631" s="221">
        <v>38.630000000000003</v>
      </c>
      <c r="Q631" s="222">
        <f t="shared" si="199"/>
        <v>3120</v>
      </c>
      <c r="R631" s="496">
        <f t="shared" si="187"/>
        <v>0.154362</v>
      </c>
      <c r="S631" s="496">
        <f t="shared" si="188"/>
        <v>0.16691323291949267</v>
      </c>
      <c r="T631" s="223">
        <v>36.837000000000003</v>
      </c>
      <c r="U631" s="224">
        <f t="shared" si="189"/>
        <v>32.481417238944651</v>
      </c>
      <c r="X631" s="450">
        <v>18.09</v>
      </c>
      <c r="Y631" s="456">
        <f t="shared" si="190"/>
        <v>0.48399000000000009</v>
      </c>
      <c r="Z631" s="456">
        <f t="shared" si="195"/>
        <v>0.62253542021693242</v>
      </c>
      <c r="AA631" s="454">
        <v>8.5</v>
      </c>
      <c r="AB631" s="447">
        <v>15.79</v>
      </c>
      <c r="AC631" s="449">
        <v>1</v>
      </c>
      <c r="AD631" s="457">
        <f t="shared" si="191"/>
        <v>3.0727319999999998</v>
      </c>
      <c r="AE631" s="457">
        <f t="shared" si="192"/>
        <v>20.600835618856401</v>
      </c>
      <c r="AF631" s="448">
        <f t="shared" si="196"/>
        <v>6.1647809689585151E-2</v>
      </c>
      <c r="AG631" s="502">
        <f t="shared" si="200"/>
        <v>3120</v>
      </c>
      <c r="AH631" s="470">
        <f t="shared" si="193"/>
        <v>12.798448928156073</v>
      </c>
      <c r="AI631" s="471">
        <f t="shared" si="194"/>
        <v>14.520003606322312</v>
      </c>
    </row>
    <row r="632" spans="1:35">
      <c r="A632" s="10">
        <v>18.7</v>
      </c>
      <c r="B632" s="11">
        <f t="shared" si="197"/>
        <v>3125</v>
      </c>
      <c r="C632" s="442">
        <f t="shared" si="181"/>
        <v>0.48476562500000003</v>
      </c>
      <c r="D632" s="442">
        <f t="shared" si="182"/>
        <v>0.6237943874323455</v>
      </c>
      <c r="E632" s="12">
        <v>9.7349999999999994</v>
      </c>
      <c r="F632" s="13">
        <f t="shared" si="183"/>
        <v>12.627361638346116</v>
      </c>
      <c r="G632" s="195"/>
      <c r="H632" s="10">
        <v>15.628</v>
      </c>
      <c r="I632" s="11">
        <f t="shared" si="198"/>
        <v>3125</v>
      </c>
      <c r="J632" s="12">
        <v>1</v>
      </c>
      <c r="K632" s="442">
        <f t="shared" si="184"/>
        <v>3.07765625</v>
      </c>
      <c r="L632" s="442">
        <f t="shared" si="185"/>
        <v>20.707465855156919</v>
      </c>
      <c r="M632" s="442">
        <v>7.0639999999999994E-2</v>
      </c>
      <c r="N632" s="253">
        <f t="shared" si="186"/>
        <v>14.165224611991716</v>
      </c>
      <c r="O632" s="195"/>
      <c r="P632" s="221">
        <v>38.630000000000003</v>
      </c>
      <c r="Q632" s="222">
        <f t="shared" si="199"/>
        <v>3125</v>
      </c>
      <c r="R632" s="496">
        <f t="shared" si="187"/>
        <v>0.15460937499999999</v>
      </c>
      <c r="S632" s="496">
        <f t="shared" si="188"/>
        <v>0.16720193378770243</v>
      </c>
      <c r="T632" s="223">
        <v>36.837000000000003</v>
      </c>
      <c r="U632" s="224">
        <f t="shared" si="189"/>
        <v>32.470782365062405</v>
      </c>
      <c r="X632" s="450">
        <v>18.09</v>
      </c>
      <c r="Y632" s="448">
        <f t="shared" si="190"/>
        <v>0.48476562500000003</v>
      </c>
      <c r="Z632" s="448">
        <f t="shared" si="195"/>
        <v>0.6237943874323455</v>
      </c>
      <c r="AA632" s="449">
        <v>8.5</v>
      </c>
      <c r="AB632" s="450">
        <v>15.79</v>
      </c>
      <c r="AC632" s="451">
        <v>1</v>
      </c>
      <c r="AD632" s="294">
        <f t="shared" si="191"/>
        <v>3.07765625</v>
      </c>
      <c r="AE632" s="294">
        <f t="shared" si="192"/>
        <v>20.707465855156919</v>
      </c>
      <c r="AF632" s="452">
        <f t="shared" si="196"/>
        <v>6.1647809689585151E-2</v>
      </c>
      <c r="AG632" s="502">
        <f t="shared" si="200"/>
        <v>3125</v>
      </c>
      <c r="AH632" s="470">
        <f t="shared" si="193"/>
        <v>12.787747706825062</v>
      </c>
      <c r="AI632" s="471">
        <f t="shared" si="194"/>
        <v>14.513430085807702</v>
      </c>
    </row>
    <row r="633" spans="1:35">
      <c r="A633" s="10">
        <v>18.7</v>
      </c>
      <c r="B633" s="11">
        <f t="shared" si="197"/>
        <v>3130</v>
      </c>
      <c r="C633" s="442">
        <f t="shared" si="181"/>
        <v>0.48554125000000009</v>
      </c>
      <c r="D633" s="442">
        <f t="shared" si="182"/>
        <v>0.62505433151299705</v>
      </c>
      <c r="E633" s="12">
        <v>9.7349999999999994</v>
      </c>
      <c r="F633" s="13">
        <f t="shared" si="183"/>
        <v>12.615096082720974</v>
      </c>
      <c r="G633" s="195"/>
      <c r="H633" s="10">
        <v>15.628</v>
      </c>
      <c r="I633" s="11">
        <f t="shared" si="198"/>
        <v>3130</v>
      </c>
      <c r="J633" s="12">
        <v>1</v>
      </c>
      <c r="K633" s="442">
        <f t="shared" si="184"/>
        <v>3.0825804999999997</v>
      </c>
      <c r="L633" s="442">
        <f t="shared" si="185"/>
        <v>20.814622460320841</v>
      </c>
      <c r="M633" s="442">
        <v>7.0639999999999994E-2</v>
      </c>
      <c r="N633" s="253">
        <f t="shared" si="186"/>
        <v>14.157655069402935</v>
      </c>
      <c r="O633" s="195"/>
      <c r="P633" s="221">
        <v>38.630000000000003</v>
      </c>
      <c r="Q633" s="222">
        <f t="shared" si="199"/>
        <v>3130</v>
      </c>
      <c r="R633" s="496">
        <f t="shared" si="187"/>
        <v>0.15485674999999999</v>
      </c>
      <c r="S633" s="496">
        <f t="shared" si="188"/>
        <v>0.1674907060821238</v>
      </c>
      <c r="T633" s="223">
        <v>36.837000000000003</v>
      </c>
      <c r="U633" s="224">
        <f t="shared" si="189"/>
        <v>32.460144860052807</v>
      </c>
      <c r="X633" s="450">
        <v>18.09</v>
      </c>
      <c r="Y633" s="452">
        <f t="shared" si="190"/>
        <v>0.48554125000000009</v>
      </c>
      <c r="Z633" s="452">
        <f t="shared" si="195"/>
        <v>0.62505433151299705</v>
      </c>
      <c r="AA633" s="451">
        <v>8.5</v>
      </c>
      <c r="AB633" s="453">
        <v>15.79</v>
      </c>
      <c r="AC633" s="454">
        <v>1</v>
      </c>
      <c r="AD633" s="455">
        <f t="shared" si="191"/>
        <v>3.0825804999999997</v>
      </c>
      <c r="AE633" s="455">
        <f t="shared" si="192"/>
        <v>20.814622460320841</v>
      </c>
      <c r="AF633" s="456">
        <f t="shared" si="196"/>
        <v>6.1647809689585151E-2</v>
      </c>
      <c r="AG633" s="502">
        <f t="shared" si="200"/>
        <v>3130</v>
      </c>
      <c r="AH633" s="470">
        <f t="shared" si="193"/>
        <v>12.777038182139524</v>
      </c>
      <c r="AI633" s="471">
        <f t="shared" si="194"/>
        <v>14.506824115805575</v>
      </c>
    </row>
    <row r="634" spans="1:35">
      <c r="A634" s="10">
        <v>18.7</v>
      </c>
      <c r="B634" s="11">
        <f t="shared" si="197"/>
        <v>3135</v>
      </c>
      <c r="C634" s="442">
        <f t="shared" si="181"/>
        <v>0.48631687500000004</v>
      </c>
      <c r="D634" s="442">
        <f t="shared" si="182"/>
        <v>0.62631525321686143</v>
      </c>
      <c r="E634" s="12">
        <v>9.7349999999999994</v>
      </c>
      <c r="F634" s="13">
        <f t="shared" si="183"/>
        <v>12.602821009933853</v>
      </c>
      <c r="G634" s="195"/>
      <c r="H634" s="10">
        <v>15.628</v>
      </c>
      <c r="I634" s="11">
        <f t="shared" si="198"/>
        <v>3135</v>
      </c>
      <c r="J634" s="12">
        <v>1</v>
      </c>
      <c r="K634" s="442">
        <f t="shared" si="184"/>
        <v>3.0875047499999999</v>
      </c>
      <c r="L634" s="442">
        <f t="shared" si="185"/>
        <v>20.922308032712309</v>
      </c>
      <c r="M634" s="442">
        <v>7.0639999999999994E-2</v>
      </c>
      <c r="N634" s="253">
        <f t="shared" si="186"/>
        <v>14.150048160569202</v>
      </c>
      <c r="O634" s="195"/>
      <c r="P634" s="221">
        <v>38.630000000000003</v>
      </c>
      <c r="Q634" s="222">
        <f t="shared" si="199"/>
        <v>3135</v>
      </c>
      <c r="R634" s="496">
        <f t="shared" si="187"/>
        <v>0.15510412499999998</v>
      </c>
      <c r="S634" s="496">
        <f t="shared" si="188"/>
        <v>0.16777954982042775</v>
      </c>
      <c r="T634" s="223">
        <v>36.837000000000003</v>
      </c>
      <c r="U634" s="224">
        <f t="shared" si="189"/>
        <v>32.449504723264909</v>
      </c>
      <c r="X634" s="450">
        <v>18.09</v>
      </c>
      <c r="Y634" s="456">
        <f t="shared" si="190"/>
        <v>0.48631687500000004</v>
      </c>
      <c r="Z634" s="456">
        <f t="shared" si="195"/>
        <v>0.62631525321686143</v>
      </c>
      <c r="AA634" s="454">
        <v>8.5</v>
      </c>
      <c r="AB634" s="447">
        <v>15.79</v>
      </c>
      <c r="AC634" s="449">
        <v>1</v>
      </c>
      <c r="AD634" s="457">
        <f t="shared" si="191"/>
        <v>3.0875047499999999</v>
      </c>
      <c r="AE634" s="457">
        <f t="shared" si="192"/>
        <v>20.922308032712309</v>
      </c>
      <c r="AF634" s="448">
        <f t="shared" si="196"/>
        <v>6.1647809689585151E-2</v>
      </c>
      <c r="AG634" s="502">
        <f t="shared" si="200"/>
        <v>3135</v>
      </c>
      <c r="AH634" s="470">
        <f t="shared" si="193"/>
        <v>12.766320347656677</v>
      </c>
      <c r="AI634" s="471">
        <f t="shared" si="194"/>
        <v>14.500185536132472</v>
      </c>
    </row>
    <row r="635" spans="1:35">
      <c r="A635" s="10">
        <v>18.7</v>
      </c>
      <c r="B635" s="11">
        <f t="shared" si="197"/>
        <v>3140</v>
      </c>
      <c r="C635" s="442">
        <f t="shared" si="181"/>
        <v>0.48709250000000009</v>
      </c>
      <c r="D635" s="442">
        <f t="shared" si="182"/>
        <v>0.6275771533025023</v>
      </c>
      <c r="E635" s="12">
        <v>9.7349999999999994</v>
      </c>
      <c r="F635" s="13">
        <f t="shared" si="183"/>
        <v>12.590536412600141</v>
      </c>
      <c r="G635" s="195"/>
      <c r="H635" s="10">
        <v>15.628</v>
      </c>
      <c r="I635" s="11">
        <f t="shared" si="198"/>
        <v>3140</v>
      </c>
      <c r="J635" s="12">
        <v>1</v>
      </c>
      <c r="K635" s="442">
        <f t="shared" si="184"/>
        <v>3.0924290000000001</v>
      </c>
      <c r="L635" s="442">
        <f t="shared" si="185"/>
        <v>21.030525183521984</v>
      </c>
      <c r="M635" s="442">
        <v>7.0639999999999994E-2</v>
      </c>
      <c r="N635" s="253">
        <f t="shared" si="186"/>
        <v>14.142403701036008</v>
      </c>
      <c r="O635" s="195"/>
      <c r="P635" s="221">
        <v>38.630000000000003</v>
      </c>
      <c r="Q635" s="222">
        <f t="shared" si="199"/>
        <v>3140</v>
      </c>
      <c r="R635" s="496">
        <f t="shared" si="187"/>
        <v>0.15535149999999998</v>
      </c>
      <c r="S635" s="496">
        <f t="shared" si="188"/>
        <v>0.16806846502028994</v>
      </c>
      <c r="T635" s="223">
        <v>36.837000000000003</v>
      </c>
      <c r="U635" s="224">
        <f t="shared" si="189"/>
        <v>32.438861954047582</v>
      </c>
      <c r="X635" s="450">
        <v>18.09</v>
      </c>
      <c r="Y635" s="448">
        <f t="shared" si="190"/>
        <v>0.48709250000000009</v>
      </c>
      <c r="Z635" s="448">
        <f t="shared" si="195"/>
        <v>0.6275771533025023</v>
      </c>
      <c r="AA635" s="449">
        <v>8.5</v>
      </c>
      <c r="AB635" s="450">
        <v>15.79</v>
      </c>
      <c r="AC635" s="451">
        <v>1</v>
      </c>
      <c r="AD635" s="294">
        <f t="shared" si="191"/>
        <v>3.0924290000000001</v>
      </c>
      <c r="AE635" s="294">
        <f t="shared" si="192"/>
        <v>21.030525183521984</v>
      </c>
      <c r="AF635" s="452">
        <f t="shared" si="196"/>
        <v>6.1647809689585151E-2</v>
      </c>
      <c r="AG635" s="502">
        <f t="shared" si="200"/>
        <v>3140</v>
      </c>
      <c r="AH635" s="470">
        <f t="shared" si="193"/>
        <v>12.75559419692873</v>
      </c>
      <c r="AI635" s="471">
        <f t="shared" si="194"/>
        <v>14.493514185814208</v>
      </c>
    </row>
    <row r="636" spans="1:35">
      <c r="A636" s="10">
        <v>18.7</v>
      </c>
      <c r="B636" s="11">
        <f t="shared" si="197"/>
        <v>3145</v>
      </c>
      <c r="C636" s="442">
        <f t="shared" si="181"/>
        <v>0.48786812500000004</v>
      </c>
      <c r="D636" s="442">
        <f t="shared" si="182"/>
        <v>0.62884003252907061</v>
      </c>
      <c r="E636" s="12">
        <v>9.7349999999999994</v>
      </c>
      <c r="F636" s="13">
        <f t="shared" si="183"/>
        <v>12.578242283329498</v>
      </c>
      <c r="G636" s="195"/>
      <c r="H636" s="10">
        <v>15.628</v>
      </c>
      <c r="I636" s="11">
        <f t="shared" si="198"/>
        <v>3145</v>
      </c>
      <c r="J636" s="12">
        <v>1</v>
      </c>
      <c r="K636" s="442">
        <f t="shared" si="184"/>
        <v>3.0973532499999998</v>
      </c>
      <c r="L636" s="442">
        <f t="shared" si="185"/>
        <v>21.139276536830398</v>
      </c>
      <c r="M636" s="442">
        <v>7.0639999999999994E-2</v>
      </c>
      <c r="N636" s="253">
        <f t="shared" si="186"/>
        <v>14.1347215054383</v>
      </c>
      <c r="O636" s="195"/>
      <c r="P636" s="221">
        <v>38.630000000000003</v>
      </c>
      <c r="Q636" s="222">
        <f t="shared" si="199"/>
        <v>3145</v>
      </c>
      <c r="R636" s="496">
        <f t="shared" si="187"/>
        <v>0.155598875</v>
      </c>
      <c r="S636" s="496">
        <f t="shared" si="188"/>
        <v>0.16835745169939065</v>
      </c>
      <c r="T636" s="223">
        <v>36.837000000000003</v>
      </c>
      <c r="U636" s="224">
        <f t="shared" si="189"/>
        <v>32.42821655174955</v>
      </c>
      <c r="X636" s="450">
        <v>18.09</v>
      </c>
      <c r="Y636" s="452">
        <f t="shared" si="190"/>
        <v>0.48786812500000004</v>
      </c>
      <c r="Z636" s="452">
        <f t="shared" si="195"/>
        <v>0.62884003252907061</v>
      </c>
      <c r="AA636" s="451">
        <v>8.5</v>
      </c>
      <c r="AB636" s="453">
        <v>15.79</v>
      </c>
      <c r="AC636" s="454">
        <v>1</v>
      </c>
      <c r="AD636" s="455">
        <f t="shared" si="191"/>
        <v>3.0973532499999998</v>
      </c>
      <c r="AE636" s="455">
        <f t="shared" si="192"/>
        <v>21.139276536830398</v>
      </c>
      <c r="AF636" s="456">
        <f t="shared" si="196"/>
        <v>6.1647809689585151E-2</v>
      </c>
      <c r="AG636" s="502">
        <f t="shared" si="200"/>
        <v>3145</v>
      </c>
      <c r="AH636" s="470">
        <f t="shared" si="193"/>
        <v>12.744859723502898</v>
      </c>
      <c r="AI636" s="471">
        <f t="shared" si="194"/>
        <v>14.486809903081966</v>
      </c>
    </row>
    <row r="637" spans="1:35">
      <c r="A637" s="10">
        <v>18.7</v>
      </c>
      <c r="B637" s="11">
        <f t="shared" si="197"/>
        <v>3150</v>
      </c>
      <c r="C637" s="442">
        <f t="shared" si="181"/>
        <v>0.48864375000000004</v>
      </c>
      <c r="D637" s="442">
        <f t="shared" si="182"/>
        <v>0.63010389165630798</v>
      </c>
      <c r="E637" s="12">
        <v>9.7349999999999994</v>
      </c>
      <c r="F637" s="13">
        <f t="shared" si="183"/>
        <v>12.565938614725841</v>
      </c>
      <c r="G637" s="195"/>
      <c r="H637" s="10">
        <v>15.628</v>
      </c>
      <c r="I637" s="11">
        <f t="shared" si="198"/>
        <v>3150</v>
      </c>
      <c r="J637" s="12">
        <v>1</v>
      </c>
      <c r="K637" s="442">
        <f t="shared" si="184"/>
        <v>3.1022775</v>
      </c>
      <c r="L637" s="442">
        <f t="shared" si="185"/>
        <v>21.248564729671603</v>
      </c>
      <c r="M637" s="442">
        <v>7.0639999999999994E-2</v>
      </c>
      <c r="N637" s="253">
        <f t="shared" si="186"/>
        <v>14.127001387495998</v>
      </c>
      <c r="O637" s="195"/>
      <c r="P637" s="221">
        <v>38.630000000000003</v>
      </c>
      <c r="Q637" s="222">
        <f t="shared" si="199"/>
        <v>3150</v>
      </c>
      <c r="R637" s="496">
        <f t="shared" si="187"/>
        <v>0.15584624999999999</v>
      </c>
      <c r="S637" s="496">
        <f t="shared" si="188"/>
        <v>0.16864650987541374</v>
      </c>
      <c r="T637" s="223">
        <v>36.837000000000003</v>
      </c>
      <c r="U637" s="224">
        <f t="shared" si="189"/>
        <v>32.417568515719388</v>
      </c>
      <c r="X637" s="450">
        <v>18.09</v>
      </c>
      <c r="Y637" s="456">
        <f t="shared" si="190"/>
        <v>0.48864375000000004</v>
      </c>
      <c r="Z637" s="456">
        <f t="shared" si="195"/>
        <v>0.63010389165630798</v>
      </c>
      <c r="AA637" s="454">
        <v>8.5</v>
      </c>
      <c r="AB637" s="447">
        <v>15.79</v>
      </c>
      <c r="AC637" s="449">
        <v>1</v>
      </c>
      <c r="AD637" s="457">
        <f t="shared" si="191"/>
        <v>3.1022775</v>
      </c>
      <c r="AE637" s="457">
        <f t="shared" si="192"/>
        <v>21.248564729671603</v>
      </c>
      <c r="AF637" s="448">
        <f t="shared" si="196"/>
        <v>6.1647809689585151E-2</v>
      </c>
      <c r="AG637" s="502">
        <f t="shared" si="200"/>
        <v>3150</v>
      </c>
      <c r="AH637" s="470">
        <f t="shared" si="193"/>
        <v>12.734116920921382</v>
      </c>
      <c r="AI637" s="471">
        <f t="shared" si="194"/>
        <v>14.480072525368373</v>
      </c>
    </row>
    <row r="638" spans="1:35">
      <c r="A638" s="10">
        <v>18.7</v>
      </c>
      <c r="B638" s="11">
        <f t="shared" si="197"/>
        <v>3155</v>
      </c>
      <c r="C638" s="442">
        <f t="shared" si="181"/>
        <v>0.4894193750000001</v>
      </c>
      <c r="D638" s="442">
        <f t="shared" si="182"/>
        <v>0.63136873144454442</v>
      </c>
      <c r="E638" s="12">
        <v>9.7349999999999994</v>
      </c>
      <c r="F638" s="13">
        <f t="shared" si="183"/>
        <v>12.553625399387361</v>
      </c>
      <c r="G638" s="195"/>
      <c r="H638" s="10">
        <v>15.628</v>
      </c>
      <c r="I638" s="11">
        <f t="shared" si="198"/>
        <v>3155</v>
      </c>
      <c r="J638" s="12">
        <v>1</v>
      </c>
      <c r="K638" s="442">
        <f t="shared" si="184"/>
        <v>3.1072017499999998</v>
      </c>
      <c r="L638" s="442">
        <f t="shared" si="185"/>
        <v>21.358392412097047</v>
      </c>
      <c r="M638" s="442">
        <v>7.0639999999999994E-2</v>
      </c>
      <c r="N638" s="253">
        <f t="shared" si="186"/>
        <v>14.119243160009464</v>
      </c>
      <c r="O638" s="195"/>
      <c r="P638" s="221">
        <v>38.630000000000003</v>
      </c>
      <c r="Q638" s="222">
        <f t="shared" si="199"/>
        <v>3155</v>
      </c>
      <c r="R638" s="496">
        <f t="shared" si="187"/>
        <v>0.15609362499999999</v>
      </c>
      <c r="S638" s="496">
        <f t="shared" si="188"/>
        <v>0.1689356395660484</v>
      </c>
      <c r="T638" s="223">
        <v>36.837000000000003</v>
      </c>
      <c r="U638" s="224">
        <f t="shared" si="189"/>
        <v>32.406917845305479</v>
      </c>
      <c r="X638" s="450">
        <v>18.09</v>
      </c>
      <c r="Y638" s="448">
        <f t="shared" si="190"/>
        <v>0.4894193750000001</v>
      </c>
      <c r="Z638" s="448">
        <f t="shared" si="195"/>
        <v>0.63136873144454442</v>
      </c>
      <c r="AA638" s="449">
        <v>8.5</v>
      </c>
      <c r="AB638" s="450">
        <v>15.79</v>
      </c>
      <c r="AC638" s="451">
        <v>1</v>
      </c>
      <c r="AD638" s="294">
        <f t="shared" si="191"/>
        <v>3.1072017499999998</v>
      </c>
      <c r="AE638" s="294">
        <f t="shared" si="192"/>
        <v>21.358392412097047</v>
      </c>
      <c r="AF638" s="452">
        <f t="shared" si="196"/>
        <v>6.1647809689585151E-2</v>
      </c>
      <c r="AG638" s="502">
        <f t="shared" si="200"/>
        <v>3155</v>
      </c>
      <c r="AH638" s="470">
        <f t="shared" si="193"/>
        <v>12.723365782721373</v>
      </c>
      <c r="AI638" s="471">
        <f t="shared" si="194"/>
        <v>14.473301889303562</v>
      </c>
    </row>
    <row r="639" spans="1:35">
      <c r="A639" s="10">
        <v>18.7</v>
      </c>
      <c r="B639" s="11">
        <f t="shared" si="197"/>
        <v>3160</v>
      </c>
      <c r="C639" s="442">
        <f t="shared" si="181"/>
        <v>0.49019500000000005</v>
      </c>
      <c r="D639" s="442">
        <f t="shared" si="182"/>
        <v>0.63263455265469992</v>
      </c>
      <c r="E639" s="12">
        <v>9.7349999999999994</v>
      </c>
      <c r="F639" s="13">
        <f t="shared" si="183"/>
        <v>12.541302629906497</v>
      </c>
      <c r="G639" s="195"/>
      <c r="H639" s="10">
        <v>15.628</v>
      </c>
      <c r="I639" s="11">
        <f t="shared" si="198"/>
        <v>3160</v>
      </c>
      <c r="J639" s="12">
        <v>1</v>
      </c>
      <c r="K639" s="442">
        <f t="shared" si="184"/>
        <v>3.1121259999999995</v>
      </c>
      <c r="L639" s="442">
        <f t="shared" si="185"/>
        <v>21.468762247239916</v>
      </c>
      <c r="M639" s="442">
        <v>7.0639999999999994E-2</v>
      </c>
      <c r="N639" s="253">
        <f t="shared" si="186"/>
        <v>14.111446634854973</v>
      </c>
      <c r="O639" s="195"/>
      <c r="P639" s="221">
        <v>38.630000000000003</v>
      </c>
      <c r="Q639" s="222">
        <f t="shared" si="199"/>
        <v>3160</v>
      </c>
      <c r="R639" s="496">
        <f t="shared" si="187"/>
        <v>0.15634099999999998</v>
      </c>
      <c r="S639" s="496">
        <f t="shared" si="188"/>
        <v>0.16922484078898758</v>
      </c>
      <c r="T639" s="223">
        <v>36.837000000000003</v>
      </c>
      <c r="U639" s="224">
        <f t="shared" si="189"/>
        <v>32.396264539856062</v>
      </c>
      <c r="X639" s="450">
        <v>18.09</v>
      </c>
      <c r="Y639" s="452">
        <f t="shared" si="190"/>
        <v>0.49019500000000005</v>
      </c>
      <c r="Z639" s="452">
        <f t="shared" si="195"/>
        <v>0.63263455265469992</v>
      </c>
      <c r="AA639" s="451">
        <v>8.5</v>
      </c>
      <c r="AB639" s="453">
        <v>15.79</v>
      </c>
      <c r="AC639" s="454">
        <v>1</v>
      </c>
      <c r="AD639" s="455">
        <f t="shared" si="191"/>
        <v>3.1121259999999995</v>
      </c>
      <c r="AE639" s="455">
        <f t="shared" si="192"/>
        <v>21.468762247239916</v>
      </c>
      <c r="AF639" s="456">
        <f t="shared" si="196"/>
        <v>6.1647809689585151E-2</v>
      </c>
      <c r="AG639" s="502">
        <f t="shared" si="200"/>
        <v>3160</v>
      </c>
      <c r="AH639" s="470">
        <f t="shared" si="193"/>
        <v>12.71260630243505</v>
      </c>
      <c r="AI639" s="471">
        <f t="shared" si="194"/>
        <v>14.466497830711202</v>
      </c>
    </row>
    <row r="640" spans="1:35">
      <c r="A640" s="10">
        <v>18.7</v>
      </c>
      <c r="B640" s="11">
        <f t="shared" si="197"/>
        <v>3165</v>
      </c>
      <c r="C640" s="442">
        <f t="shared" si="181"/>
        <v>0.4909706250000001</v>
      </c>
      <c r="D640" s="442">
        <f t="shared" si="182"/>
        <v>0.63390135604828535</v>
      </c>
      <c r="E640" s="12">
        <v>9.7349999999999994</v>
      </c>
      <c r="F640" s="13">
        <f t="shared" si="183"/>
        <v>12.528970298869941</v>
      </c>
      <c r="G640" s="195"/>
      <c r="H640" s="10">
        <v>15.628</v>
      </c>
      <c r="I640" s="11">
        <f t="shared" si="198"/>
        <v>3165</v>
      </c>
      <c r="J640" s="12">
        <v>1</v>
      </c>
      <c r="K640" s="442">
        <f t="shared" si="184"/>
        <v>3.1170502500000001</v>
      </c>
      <c r="L640" s="442">
        <f t="shared" si="185"/>
        <v>21.579676911379671</v>
      </c>
      <c r="M640" s="442">
        <v>7.0639999999999994E-2</v>
      </c>
      <c r="N640" s="253">
        <f t="shared" si="186"/>
        <v>14.103611622980139</v>
      </c>
      <c r="O640" s="195"/>
      <c r="P640" s="221">
        <v>38.630000000000003</v>
      </c>
      <c r="Q640" s="222">
        <f t="shared" si="199"/>
        <v>3165</v>
      </c>
      <c r="R640" s="496">
        <f t="shared" si="187"/>
        <v>0.15658837499999997</v>
      </c>
      <c r="S640" s="496">
        <f t="shared" si="188"/>
        <v>0.16951411356192869</v>
      </c>
      <c r="T640" s="223">
        <v>36.837000000000003</v>
      </c>
      <c r="U640" s="224">
        <f t="shared" si="189"/>
        <v>32.385608598719237</v>
      </c>
      <c r="X640" s="450">
        <v>18.09</v>
      </c>
      <c r="Y640" s="456">
        <f t="shared" si="190"/>
        <v>0.4909706250000001</v>
      </c>
      <c r="Z640" s="456">
        <f t="shared" si="195"/>
        <v>0.63390135604828535</v>
      </c>
      <c r="AA640" s="454">
        <v>8.5</v>
      </c>
      <c r="AB640" s="447">
        <v>15.79</v>
      </c>
      <c r="AC640" s="449">
        <v>1</v>
      </c>
      <c r="AD640" s="457">
        <f t="shared" si="191"/>
        <v>3.1170502500000001</v>
      </c>
      <c r="AE640" s="457">
        <f t="shared" si="192"/>
        <v>21.579676911379671</v>
      </c>
      <c r="AF640" s="448">
        <f t="shared" si="196"/>
        <v>6.1647809689585151E-2</v>
      </c>
      <c r="AG640" s="502">
        <f t="shared" si="200"/>
        <v>3165</v>
      </c>
      <c r="AH640" s="470">
        <f t="shared" si="193"/>
        <v>12.701838473589575</v>
      </c>
      <c r="AI640" s="471">
        <f t="shared" si="194"/>
        <v>14.45966018460453</v>
      </c>
    </row>
    <row r="641" spans="1:35">
      <c r="A641" s="10">
        <v>18.7</v>
      </c>
      <c r="B641" s="11">
        <f t="shared" si="197"/>
        <v>3170</v>
      </c>
      <c r="C641" s="442">
        <f t="shared" si="181"/>
        <v>0.49174625000000005</v>
      </c>
      <c r="D641" s="442">
        <f t="shared" si="182"/>
        <v>0.63516914238740219</v>
      </c>
      <c r="E641" s="12">
        <v>9.7349999999999994</v>
      </c>
      <c r="F641" s="13">
        <f t="shared" si="183"/>
        <v>12.516628398858639</v>
      </c>
      <c r="G641" s="195"/>
      <c r="H641" s="10">
        <v>15.628</v>
      </c>
      <c r="I641" s="11">
        <f t="shared" si="198"/>
        <v>3170</v>
      </c>
      <c r="J641" s="12">
        <v>1</v>
      </c>
      <c r="K641" s="442">
        <f t="shared" si="184"/>
        <v>3.1219744999999999</v>
      </c>
      <c r="L641" s="442">
        <f t="shared" si="185"/>
        <v>21.691139094006889</v>
      </c>
      <c r="M641" s="442">
        <v>7.0639999999999994E-2</v>
      </c>
      <c r="N641" s="253">
        <f t="shared" si="186"/>
        <v>14.095737934399354</v>
      </c>
      <c r="O641" s="195"/>
      <c r="P641" s="221">
        <v>38.630000000000003</v>
      </c>
      <c r="Q641" s="222">
        <f t="shared" si="199"/>
        <v>3170</v>
      </c>
      <c r="R641" s="496">
        <f t="shared" si="187"/>
        <v>0.15683575</v>
      </c>
      <c r="S641" s="496">
        <f t="shared" si="188"/>
        <v>0.16980345790257378</v>
      </c>
      <c r="T641" s="223">
        <v>36.837000000000003</v>
      </c>
      <c r="U641" s="224">
        <f t="shared" si="189"/>
        <v>32.374950021242888</v>
      </c>
      <c r="X641" s="450">
        <v>18.09</v>
      </c>
      <c r="Y641" s="448">
        <f t="shared" si="190"/>
        <v>0.49174625000000005</v>
      </c>
      <c r="Z641" s="448">
        <f t="shared" si="195"/>
        <v>0.63516914238740219</v>
      </c>
      <c r="AA641" s="449">
        <v>8.5</v>
      </c>
      <c r="AB641" s="450">
        <v>15.79</v>
      </c>
      <c r="AC641" s="451">
        <v>1</v>
      </c>
      <c r="AD641" s="294">
        <f t="shared" si="191"/>
        <v>3.1219744999999999</v>
      </c>
      <c r="AE641" s="294">
        <f t="shared" si="192"/>
        <v>21.691139094006889</v>
      </c>
      <c r="AF641" s="452">
        <f t="shared" si="196"/>
        <v>6.1647809689585151E-2</v>
      </c>
      <c r="AG641" s="502">
        <f t="shared" si="200"/>
        <v>3170</v>
      </c>
      <c r="AH641" s="470">
        <f t="shared" si="193"/>
        <v>12.69106228970708</v>
      </c>
      <c r="AI641" s="471">
        <f t="shared" si="194"/>
        <v>14.452788785182342</v>
      </c>
    </row>
    <row r="642" spans="1:35">
      <c r="A642" s="10">
        <v>18.7</v>
      </c>
      <c r="B642" s="11">
        <f t="shared" si="197"/>
        <v>3175</v>
      </c>
      <c r="C642" s="442">
        <f t="shared" si="181"/>
        <v>0.49252187500000011</v>
      </c>
      <c r="D642" s="442">
        <f t="shared" si="182"/>
        <v>0.63643791243474346</v>
      </c>
      <c r="E642" s="12">
        <v>9.7349999999999994</v>
      </c>
      <c r="F642" s="13">
        <f t="shared" si="183"/>
        <v>12.504276922447772</v>
      </c>
      <c r="G642" s="195"/>
      <c r="H642" s="10">
        <v>15.628</v>
      </c>
      <c r="I642" s="11">
        <f t="shared" si="198"/>
        <v>3175</v>
      </c>
      <c r="J642" s="12">
        <v>1</v>
      </c>
      <c r="K642" s="442">
        <f t="shared" si="184"/>
        <v>3.1268987500000001</v>
      </c>
      <c r="L642" s="442">
        <f t="shared" si="185"/>
        <v>21.803151497888603</v>
      </c>
      <c r="M642" s="442">
        <v>7.0639999999999994E-2</v>
      </c>
      <c r="N642" s="253">
        <f t="shared" si="186"/>
        <v>14.08782537818915</v>
      </c>
      <c r="O642" s="195"/>
      <c r="P642" s="221">
        <v>38.630000000000003</v>
      </c>
      <c r="Q642" s="222">
        <f t="shared" si="199"/>
        <v>3175</v>
      </c>
      <c r="R642" s="496">
        <f t="shared" si="187"/>
        <v>0.15708312499999999</v>
      </c>
      <c r="S642" s="496">
        <f t="shared" si="188"/>
        <v>0.17009287382862892</v>
      </c>
      <c r="T642" s="223">
        <v>36.837000000000003</v>
      </c>
      <c r="U642" s="224">
        <f t="shared" si="189"/>
        <v>32.364288806774795</v>
      </c>
      <c r="X642" s="450">
        <v>18.09</v>
      </c>
      <c r="Y642" s="452">
        <f t="shared" si="190"/>
        <v>0.49252187500000011</v>
      </c>
      <c r="Z642" s="452">
        <f t="shared" si="195"/>
        <v>0.63643791243474346</v>
      </c>
      <c r="AA642" s="451">
        <v>8.5</v>
      </c>
      <c r="AB642" s="453">
        <v>15.79</v>
      </c>
      <c r="AC642" s="454">
        <v>1</v>
      </c>
      <c r="AD642" s="455">
        <f t="shared" si="191"/>
        <v>3.1268987500000001</v>
      </c>
      <c r="AE642" s="455">
        <f t="shared" si="192"/>
        <v>21.803151497888603</v>
      </c>
      <c r="AF642" s="456">
        <f t="shared" si="196"/>
        <v>6.1647809689585151E-2</v>
      </c>
      <c r="AG642" s="502">
        <f t="shared" si="200"/>
        <v>3175</v>
      </c>
      <c r="AH642" s="470">
        <f t="shared" si="193"/>
        <v>12.68027774430468</v>
      </c>
      <c r="AI642" s="471">
        <f t="shared" si="194"/>
        <v>14.44588346582497</v>
      </c>
    </row>
    <row r="643" spans="1:35">
      <c r="A643" s="10">
        <v>18.7</v>
      </c>
      <c r="B643" s="11">
        <f t="shared" si="197"/>
        <v>3180</v>
      </c>
      <c r="C643" s="442">
        <f t="shared" si="181"/>
        <v>0.49329750000000006</v>
      </c>
      <c r="D643" s="442">
        <f t="shared" si="182"/>
        <v>0.63770766695359349</v>
      </c>
      <c r="E643" s="12">
        <v>9.7349999999999994</v>
      </c>
      <c r="F643" s="13">
        <f t="shared" si="183"/>
        <v>12.491915862206767</v>
      </c>
      <c r="G643" s="195"/>
      <c r="H643" s="10">
        <v>15.628</v>
      </c>
      <c r="I643" s="11">
        <f t="shared" si="198"/>
        <v>3180</v>
      </c>
      <c r="J643" s="12">
        <v>1</v>
      </c>
      <c r="K643" s="442">
        <f t="shared" si="184"/>
        <v>3.1318229999999998</v>
      </c>
      <c r="L643" s="442">
        <f t="shared" si="185"/>
        <v>21.915716839133715</v>
      </c>
      <c r="M643" s="442">
        <v>7.0639999999999994E-2</v>
      </c>
      <c r="N643" s="253">
        <f t="shared" si="186"/>
        <v>14.079873762483594</v>
      </c>
      <c r="O643" s="195"/>
      <c r="P643" s="221">
        <v>38.630000000000003</v>
      </c>
      <c r="Q643" s="222">
        <f t="shared" si="199"/>
        <v>3180</v>
      </c>
      <c r="R643" s="496">
        <f t="shared" si="187"/>
        <v>0.15733049999999998</v>
      </c>
      <c r="S643" s="496">
        <f t="shared" si="188"/>
        <v>0.1703823613578046</v>
      </c>
      <c r="T643" s="223">
        <v>36.837000000000003</v>
      </c>
      <c r="U643" s="224">
        <f t="shared" si="189"/>
        <v>32.353624954662557</v>
      </c>
      <c r="X643" s="450">
        <v>18.09</v>
      </c>
      <c r="Y643" s="456">
        <f t="shared" si="190"/>
        <v>0.49329750000000006</v>
      </c>
      <c r="Z643" s="456">
        <f t="shared" si="195"/>
        <v>0.63770766695359349</v>
      </c>
      <c r="AA643" s="454">
        <v>8.5</v>
      </c>
      <c r="AB643" s="447">
        <v>15.79</v>
      </c>
      <c r="AC643" s="449">
        <v>1</v>
      </c>
      <c r="AD643" s="457">
        <f t="shared" si="191"/>
        <v>3.1318229999999998</v>
      </c>
      <c r="AE643" s="457">
        <f t="shared" si="192"/>
        <v>21.915716839133715</v>
      </c>
      <c r="AF643" s="448">
        <f t="shared" si="196"/>
        <v>6.1647809689585151E-2</v>
      </c>
      <c r="AG643" s="502">
        <f t="shared" si="200"/>
        <v>3180</v>
      </c>
      <c r="AH643" s="470">
        <f t="shared" si="193"/>
        <v>12.669484830894454</v>
      </c>
      <c r="AI643" s="471">
        <f t="shared" si="194"/>
        <v>14.438944059090247</v>
      </c>
    </row>
    <row r="644" spans="1:35">
      <c r="A644" s="10">
        <v>18.7</v>
      </c>
      <c r="B644" s="11">
        <f t="shared" si="197"/>
        <v>3185</v>
      </c>
      <c r="C644" s="442">
        <f t="shared" si="181"/>
        <v>0.49407312500000011</v>
      </c>
      <c r="D644" s="442">
        <f t="shared" si="182"/>
        <v>0.63897840670782946</v>
      </c>
      <c r="E644" s="12">
        <v>9.7349999999999994</v>
      </c>
      <c r="F644" s="13">
        <f t="shared" si="183"/>
        <v>12.47954521069928</v>
      </c>
      <c r="G644" s="195"/>
      <c r="H644" s="10">
        <v>15.628</v>
      </c>
      <c r="I644" s="11">
        <f t="shared" si="198"/>
        <v>3185</v>
      </c>
      <c r="J644" s="12">
        <v>1</v>
      </c>
      <c r="K644" s="442">
        <f t="shared" si="184"/>
        <v>3.13674725</v>
      </c>
      <c r="L644" s="442">
        <f t="shared" si="185"/>
        <v>22.028837847258952</v>
      </c>
      <c r="M644" s="442">
        <v>7.0639999999999994E-2</v>
      </c>
      <c r="N644" s="253">
        <f t="shared" si="186"/>
        <v>14.071882894469628</v>
      </c>
      <c r="O644" s="195"/>
      <c r="P644" s="221">
        <v>38.630000000000003</v>
      </c>
      <c r="Q644" s="222">
        <f t="shared" si="199"/>
        <v>3185</v>
      </c>
      <c r="R644" s="496">
        <f t="shared" si="187"/>
        <v>0.15757787499999998</v>
      </c>
      <c r="S644" s="496">
        <f t="shared" si="188"/>
        <v>0.17067192050781621</v>
      </c>
      <c r="T644" s="223">
        <v>36.837000000000003</v>
      </c>
      <c r="U644" s="224">
        <f t="shared" si="189"/>
        <v>32.342958464253577</v>
      </c>
      <c r="X644" s="450">
        <v>18.09</v>
      </c>
      <c r="Y644" s="448">
        <f t="shared" si="190"/>
        <v>0.49407312500000011</v>
      </c>
      <c r="Z644" s="448">
        <f t="shared" si="195"/>
        <v>0.63897840670782946</v>
      </c>
      <c r="AA644" s="449">
        <v>8.5</v>
      </c>
      <c r="AB644" s="450">
        <v>15.79</v>
      </c>
      <c r="AC644" s="451">
        <v>1</v>
      </c>
      <c r="AD644" s="294">
        <f t="shared" si="191"/>
        <v>3.13674725</v>
      </c>
      <c r="AE644" s="294">
        <f t="shared" si="192"/>
        <v>22.028837847258952</v>
      </c>
      <c r="AF644" s="452">
        <f t="shared" si="196"/>
        <v>6.1647809689585151E-2</v>
      </c>
      <c r="AG644" s="502">
        <f t="shared" si="200"/>
        <v>3185</v>
      </c>
      <c r="AH644" s="470">
        <f t="shared" si="193"/>
        <v>12.65868354298345</v>
      </c>
      <c r="AI644" s="471">
        <f t="shared" si="194"/>
        <v>14.431970396709449</v>
      </c>
    </row>
    <row r="645" spans="1:35">
      <c r="A645" s="10">
        <v>18.7</v>
      </c>
      <c r="B645" s="11">
        <f t="shared" si="197"/>
        <v>3190</v>
      </c>
      <c r="C645" s="442">
        <f t="shared" si="181"/>
        <v>0.49484875000000006</v>
      </c>
      <c r="D645" s="442">
        <f t="shared" si="182"/>
        <v>0.64025013246192097</v>
      </c>
      <c r="E645" s="12">
        <v>9.7349999999999994</v>
      </c>
      <c r="F645" s="13">
        <f t="shared" si="183"/>
        <v>12.467164960483199</v>
      </c>
      <c r="G645" s="195"/>
      <c r="H645" s="10">
        <v>15.628</v>
      </c>
      <c r="I645" s="11">
        <f t="shared" si="198"/>
        <v>3190</v>
      </c>
      <c r="J645" s="12">
        <v>1</v>
      </c>
      <c r="K645" s="442">
        <f t="shared" si="184"/>
        <v>3.1416714999999997</v>
      </c>
      <c r="L645" s="442">
        <f t="shared" si="185"/>
        <v>22.14251726525497</v>
      </c>
      <c r="M645" s="442">
        <v>7.0639999999999994E-2</v>
      </c>
      <c r="N645" s="253">
        <f t="shared" si="186"/>
        <v>14.06385258038239</v>
      </c>
      <c r="O645" s="195"/>
      <c r="P645" s="221">
        <v>38.630000000000003</v>
      </c>
      <c r="Q645" s="222">
        <f t="shared" si="199"/>
        <v>3190</v>
      </c>
      <c r="R645" s="496">
        <f t="shared" si="187"/>
        <v>0.15782524999999997</v>
      </c>
      <c r="S645" s="496">
        <f t="shared" si="188"/>
        <v>0.17096155129638313</v>
      </c>
      <c r="T645" s="223">
        <v>36.837000000000003</v>
      </c>
      <c r="U645" s="224">
        <f t="shared" si="189"/>
        <v>32.332289334895137</v>
      </c>
      <c r="X645" s="450">
        <v>18.09</v>
      </c>
      <c r="Y645" s="452">
        <f t="shared" si="190"/>
        <v>0.49484875000000006</v>
      </c>
      <c r="Z645" s="452">
        <f t="shared" si="195"/>
        <v>0.64025013246192097</v>
      </c>
      <c r="AA645" s="451">
        <v>8.5</v>
      </c>
      <c r="AB645" s="453">
        <v>15.79</v>
      </c>
      <c r="AC645" s="454">
        <v>1</v>
      </c>
      <c r="AD645" s="455">
        <f t="shared" si="191"/>
        <v>3.1416714999999997</v>
      </c>
      <c r="AE645" s="455">
        <f t="shared" si="192"/>
        <v>22.14251726525497</v>
      </c>
      <c r="AF645" s="456">
        <f t="shared" si="196"/>
        <v>6.1647809689585151E-2</v>
      </c>
      <c r="AG645" s="502">
        <f t="shared" si="200"/>
        <v>3190</v>
      </c>
      <c r="AH645" s="470">
        <f t="shared" si="193"/>
        <v>12.647873874073671</v>
      </c>
      <c r="AI645" s="471">
        <f t="shared" si="194"/>
        <v>14.424962309583208</v>
      </c>
    </row>
    <row r="646" spans="1:35">
      <c r="A646" s="10">
        <v>18.7</v>
      </c>
      <c r="B646" s="11">
        <f t="shared" si="197"/>
        <v>3195</v>
      </c>
      <c r="C646" s="442">
        <f t="shared" si="181"/>
        <v>0.49562437500000006</v>
      </c>
      <c r="D646" s="442">
        <f t="shared" si="182"/>
        <v>0.64152284498093093</v>
      </c>
      <c r="E646" s="12">
        <v>9.7349999999999994</v>
      </c>
      <c r="F646" s="13">
        <f t="shared" si="183"/>
        <v>12.454775104110638</v>
      </c>
      <c r="G646" s="195"/>
      <c r="H646" s="10">
        <v>15.628</v>
      </c>
      <c r="I646" s="11">
        <f t="shared" si="198"/>
        <v>3195</v>
      </c>
      <c r="J646" s="12">
        <v>1</v>
      </c>
      <c r="K646" s="442">
        <f t="shared" si="184"/>
        <v>3.1465957499999999</v>
      </c>
      <c r="L646" s="442">
        <f t="shared" si="185"/>
        <v>22.256757849652953</v>
      </c>
      <c r="M646" s="442">
        <v>7.0639999999999994E-2</v>
      </c>
      <c r="N646" s="253">
        <f t="shared" si="186"/>
        <v>14.055782625500516</v>
      </c>
      <c r="O646" s="195"/>
      <c r="P646" s="221">
        <v>38.630000000000003</v>
      </c>
      <c r="Q646" s="222">
        <f t="shared" si="199"/>
        <v>3195</v>
      </c>
      <c r="R646" s="496">
        <f t="shared" si="187"/>
        <v>0.15807262499999997</v>
      </c>
      <c r="S646" s="496">
        <f t="shared" si="188"/>
        <v>0.17125125374122874</v>
      </c>
      <c r="T646" s="223">
        <v>36.837000000000003</v>
      </c>
      <c r="U646" s="224">
        <f t="shared" si="189"/>
        <v>32.321617565934361</v>
      </c>
      <c r="X646" s="450">
        <v>18.09</v>
      </c>
      <c r="Y646" s="456">
        <f t="shared" si="190"/>
        <v>0.49562437500000006</v>
      </c>
      <c r="Z646" s="456">
        <f t="shared" si="195"/>
        <v>0.64152284498093093</v>
      </c>
      <c r="AA646" s="454">
        <v>8.5</v>
      </c>
      <c r="AB646" s="447">
        <v>15.79</v>
      </c>
      <c r="AC646" s="449">
        <v>1</v>
      </c>
      <c r="AD646" s="457">
        <f t="shared" si="191"/>
        <v>3.1465957499999999</v>
      </c>
      <c r="AE646" s="457">
        <f t="shared" si="192"/>
        <v>22.256757849652953</v>
      </c>
      <c r="AF646" s="448">
        <f t="shared" si="196"/>
        <v>6.1647809689585151E-2</v>
      </c>
      <c r="AG646" s="502">
        <f t="shared" si="200"/>
        <v>3195</v>
      </c>
      <c r="AH646" s="470">
        <f t="shared" si="193"/>
        <v>12.637055817662088</v>
      </c>
      <c r="AI646" s="471">
        <f t="shared" si="194"/>
        <v>14.417919627777414</v>
      </c>
    </row>
    <row r="647" spans="1:35">
      <c r="A647" s="10">
        <v>18.7</v>
      </c>
      <c r="B647" s="11">
        <f t="shared" si="197"/>
        <v>3200</v>
      </c>
      <c r="C647" s="442">
        <f t="shared" ref="C647:C710" si="201">(1.55125*10^-10)*B647*10^6</f>
        <v>0.49640000000000001</v>
      </c>
      <c r="D647" s="442">
        <f t="shared" ref="D647:D710" si="202">(EXP(C647))-1</f>
        <v>0.64279654503051531</v>
      </c>
      <c r="E647" s="12">
        <v>9.7349999999999994</v>
      </c>
      <c r="F647" s="13">
        <f t="shared" ref="F647:F710" si="203">A647-(E647*D647)</f>
        <v>12.442375634127934</v>
      </c>
      <c r="G647" s="195"/>
      <c r="H647" s="10">
        <v>15.628</v>
      </c>
      <c r="I647" s="11">
        <f t="shared" si="198"/>
        <v>3200</v>
      </c>
      <c r="J647" s="12">
        <v>1</v>
      </c>
      <c r="K647" s="442">
        <f t="shared" ref="K647:K710" si="204">(0.98485*10^-9)*B647*10^6</f>
        <v>3.1515200000000001</v>
      </c>
      <c r="L647" s="442">
        <f t="shared" ref="L647:L710" si="205">EXP(K647)-1</f>
        <v>22.371562370591374</v>
      </c>
      <c r="M647" s="442">
        <v>7.0639999999999994E-2</v>
      </c>
      <c r="N647" s="253">
        <f t="shared" ref="N647:N710" si="206">H647-(M647/J647)*L647</f>
        <v>14.047672834141427</v>
      </c>
      <c r="O647" s="195"/>
      <c r="P647" s="221">
        <v>38.630000000000003</v>
      </c>
      <c r="Q647" s="222">
        <f t="shared" si="199"/>
        <v>3200</v>
      </c>
      <c r="R647" s="496">
        <f t="shared" ref="R647:R710" si="207">(4.9475*10^-11)*Q647*10^6</f>
        <v>0.15831999999999999</v>
      </c>
      <c r="S647" s="496">
        <f t="shared" ref="S647:S710" si="208">(EXP(R647))-1</f>
        <v>0.17154102786008174</v>
      </c>
      <c r="T647" s="223">
        <v>36.837000000000003</v>
      </c>
      <c r="U647" s="224">
        <f t="shared" ref="U647:U710" si="209">P647-(T647*S647)</f>
        <v>32.310943156718167</v>
      </c>
      <c r="X647" s="450">
        <v>18.09</v>
      </c>
      <c r="Y647" s="448">
        <f t="shared" ref="Y647:Y710" si="210">(1.55125*10^-10)*AG647*10^6</f>
        <v>0.49640000000000001</v>
      </c>
      <c r="Z647" s="448">
        <f t="shared" si="195"/>
        <v>0.64279654503051531</v>
      </c>
      <c r="AA647" s="449">
        <v>8.5</v>
      </c>
      <c r="AB647" s="450">
        <v>15.79</v>
      </c>
      <c r="AC647" s="451">
        <v>1</v>
      </c>
      <c r="AD647" s="294">
        <f t="shared" ref="AD647:AD710" si="211">(0.98485*10^-9)*AG647*10^6</f>
        <v>3.1515200000000001</v>
      </c>
      <c r="AE647" s="294">
        <f t="shared" ref="AE647:AE710" si="212">EXP(AD647)-1</f>
        <v>22.371562370591374</v>
      </c>
      <c r="AF647" s="452">
        <f t="shared" si="196"/>
        <v>6.1647809689585151E-2</v>
      </c>
      <c r="AG647" s="502">
        <f t="shared" si="200"/>
        <v>3200</v>
      </c>
      <c r="AH647" s="470">
        <f t="shared" ref="AH647:AH710" si="213">X647-(AA647*Z647)</f>
        <v>12.626229367240619</v>
      </c>
      <c r="AI647" s="471">
        <f t="shared" ref="AI647:AI710" si="214">AB647-(AF647/AC647)*AE647</f>
        <v>14.410842180519097</v>
      </c>
    </row>
    <row r="648" spans="1:35">
      <c r="A648" s="10">
        <v>18.7</v>
      </c>
      <c r="B648" s="11">
        <f t="shared" si="197"/>
        <v>3205</v>
      </c>
      <c r="C648" s="442">
        <f t="shared" si="201"/>
        <v>0.49717562500000007</v>
      </c>
      <c r="D648" s="442">
        <f t="shared" si="202"/>
        <v>0.6440712333769254</v>
      </c>
      <c r="E648" s="12">
        <v>9.7349999999999994</v>
      </c>
      <c r="F648" s="13">
        <f t="shared" si="203"/>
        <v>12.429966543075631</v>
      </c>
      <c r="G648" s="195"/>
      <c r="H648" s="10">
        <v>15.628</v>
      </c>
      <c r="I648" s="11">
        <f t="shared" si="198"/>
        <v>3205</v>
      </c>
      <c r="J648" s="12">
        <v>1</v>
      </c>
      <c r="K648" s="442">
        <f t="shared" si="204"/>
        <v>3.1564442499999998</v>
      </c>
      <c r="L648" s="442">
        <f t="shared" si="205"/>
        <v>22.486933611883202</v>
      </c>
      <c r="M648" s="442">
        <v>7.0639999999999994E-2</v>
      </c>
      <c r="N648" s="253">
        <f t="shared" si="206"/>
        <v>14.039523009656572</v>
      </c>
      <c r="O648" s="195"/>
      <c r="P648" s="221">
        <v>38.630000000000003</v>
      </c>
      <c r="Q648" s="222">
        <f t="shared" si="199"/>
        <v>3205</v>
      </c>
      <c r="R648" s="496">
        <f t="shared" si="207"/>
        <v>0.15856737499999998</v>
      </c>
      <c r="S648" s="496">
        <f t="shared" si="208"/>
        <v>0.17183087367067418</v>
      </c>
      <c r="T648" s="223">
        <v>36.837000000000003</v>
      </c>
      <c r="U648" s="224">
        <f t="shared" si="209"/>
        <v>32.300266106593376</v>
      </c>
      <c r="X648" s="450">
        <v>18.09</v>
      </c>
      <c r="Y648" s="452">
        <f t="shared" si="210"/>
        <v>0.49717562500000007</v>
      </c>
      <c r="Z648" s="452">
        <f t="shared" ref="Z648:Z711" si="215">(EXP(Y648))-1</f>
        <v>0.6440712333769254</v>
      </c>
      <c r="AA648" s="451">
        <v>8.5</v>
      </c>
      <c r="AB648" s="453">
        <v>15.79</v>
      </c>
      <c r="AC648" s="454">
        <v>1</v>
      </c>
      <c r="AD648" s="455">
        <f t="shared" si="211"/>
        <v>3.1564442499999998</v>
      </c>
      <c r="AE648" s="455">
        <f t="shared" si="212"/>
        <v>22.486933611883202</v>
      </c>
      <c r="AF648" s="456">
        <f t="shared" ref="AF648:AF711" si="216">AA648/137.88</f>
        <v>6.1647809689585151E-2</v>
      </c>
      <c r="AG648" s="502">
        <f t="shared" si="200"/>
        <v>3205</v>
      </c>
      <c r="AH648" s="470">
        <f t="shared" si="213"/>
        <v>12.615394516296135</v>
      </c>
      <c r="AI648" s="471">
        <f t="shared" si="214"/>
        <v>14.403729796192287</v>
      </c>
    </row>
    <row r="649" spans="1:35">
      <c r="A649" s="10">
        <v>18.7</v>
      </c>
      <c r="B649" s="11">
        <f t="shared" ref="B649:B712" si="217">B648+5</f>
        <v>3210</v>
      </c>
      <c r="C649" s="442">
        <f t="shared" si="201"/>
        <v>0.49795125000000001</v>
      </c>
      <c r="D649" s="442">
        <f t="shared" si="202"/>
        <v>0.64534691078700557</v>
      </c>
      <c r="E649" s="12">
        <v>9.7349999999999994</v>
      </c>
      <c r="F649" s="13">
        <f t="shared" si="203"/>
        <v>12.417547823488501</v>
      </c>
      <c r="G649" s="195"/>
      <c r="H649" s="10">
        <v>15.628</v>
      </c>
      <c r="I649" s="11">
        <f t="shared" ref="I649:I712" si="218">I648+5</f>
        <v>3210</v>
      </c>
      <c r="J649" s="12">
        <v>1</v>
      </c>
      <c r="K649" s="442">
        <f t="shared" si="204"/>
        <v>3.1613685</v>
      </c>
      <c r="L649" s="442">
        <f t="shared" si="205"/>
        <v>22.602874371083434</v>
      </c>
      <c r="M649" s="442">
        <v>7.0639999999999994E-2</v>
      </c>
      <c r="N649" s="253">
        <f t="shared" si="206"/>
        <v>14.031332954426667</v>
      </c>
      <c r="O649" s="195"/>
      <c r="P649" s="221">
        <v>38.630000000000003</v>
      </c>
      <c r="Q649" s="222">
        <f t="shared" ref="Q649:Q712" si="219">Q648+5</f>
        <v>3210</v>
      </c>
      <c r="R649" s="496">
        <f t="shared" si="207"/>
        <v>0.15881474999999998</v>
      </c>
      <c r="S649" s="496">
        <f t="shared" si="208"/>
        <v>0.17212079119074342</v>
      </c>
      <c r="T649" s="223">
        <v>36.837000000000003</v>
      </c>
      <c r="U649" s="224">
        <f t="shared" si="209"/>
        <v>32.289586414906587</v>
      </c>
      <c r="X649" s="450">
        <v>18.09</v>
      </c>
      <c r="Y649" s="456">
        <f t="shared" si="210"/>
        <v>0.49795125000000001</v>
      </c>
      <c r="Z649" s="456">
        <f t="shared" si="215"/>
        <v>0.64534691078700557</v>
      </c>
      <c r="AA649" s="454">
        <v>8.5</v>
      </c>
      <c r="AB649" s="447">
        <v>15.79</v>
      </c>
      <c r="AC649" s="449">
        <v>1</v>
      </c>
      <c r="AD649" s="457">
        <f t="shared" si="211"/>
        <v>3.1613685</v>
      </c>
      <c r="AE649" s="457">
        <f t="shared" si="212"/>
        <v>22.602874371083434</v>
      </c>
      <c r="AF649" s="448">
        <f t="shared" si="216"/>
        <v>6.1647809689585151E-2</v>
      </c>
      <c r="AG649" s="502">
        <f t="shared" ref="AG649:AG712" si="220">AG648+5</f>
        <v>3210</v>
      </c>
      <c r="AH649" s="470">
        <f t="shared" si="213"/>
        <v>12.604551258310453</v>
      </c>
      <c r="AI649" s="471">
        <f t="shared" si="214"/>
        <v>14.396582302333846</v>
      </c>
    </row>
    <row r="650" spans="1:35">
      <c r="A650" s="10">
        <v>18.7</v>
      </c>
      <c r="B650" s="11">
        <f t="shared" si="217"/>
        <v>3215</v>
      </c>
      <c r="C650" s="442">
        <f t="shared" si="201"/>
        <v>0.49872687500000007</v>
      </c>
      <c r="D650" s="442">
        <f t="shared" si="202"/>
        <v>0.64662357802819614</v>
      </c>
      <c r="E650" s="12">
        <v>9.7349999999999994</v>
      </c>
      <c r="F650" s="13">
        <f t="shared" si="203"/>
        <v>12.40511946789551</v>
      </c>
      <c r="G650" s="195"/>
      <c r="H650" s="10">
        <v>15.628</v>
      </c>
      <c r="I650" s="11">
        <f t="shared" si="218"/>
        <v>3215</v>
      </c>
      <c r="J650" s="12">
        <v>1</v>
      </c>
      <c r="K650" s="442">
        <f t="shared" si="204"/>
        <v>3.1662927499999998</v>
      </c>
      <c r="L650" s="442">
        <f t="shared" si="205"/>
        <v>22.719387459556863</v>
      </c>
      <c r="M650" s="442">
        <v>7.0639999999999994E-2</v>
      </c>
      <c r="N650" s="253">
        <f t="shared" si="206"/>
        <v>14.023102469856903</v>
      </c>
      <c r="O650" s="195"/>
      <c r="P650" s="221">
        <v>38.630000000000003</v>
      </c>
      <c r="Q650" s="222">
        <f t="shared" si="219"/>
        <v>3215</v>
      </c>
      <c r="R650" s="496">
        <f t="shared" si="207"/>
        <v>0.15906212499999997</v>
      </c>
      <c r="S650" s="496">
        <f t="shared" si="208"/>
        <v>0.17241078043803038</v>
      </c>
      <c r="T650" s="223">
        <v>36.837000000000003</v>
      </c>
      <c r="U650" s="224">
        <f t="shared" si="209"/>
        <v>32.278904081004278</v>
      </c>
      <c r="X650" s="450">
        <v>18.09</v>
      </c>
      <c r="Y650" s="448">
        <f t="shared" si="210"/>
        <v>0.49872687500000007</v>
      </c>
      <c r="Z650" s="448">
        <f t="shared" si="215"/>
        <v>0.64662357802819614</v>
      </c>
      <c r="AA650" s="449">
        <v>8.5</v>
      </c>
      <c r="AB650" s="450">
        <v>15.79</v>
      </c>
      <c r="AC650" s="451">
        <v>1</v>
      </c>
      <c r="AD650" s="294">
        <f t="shared" si="211"/>
        <v>3.1662927499999998</v>
      </c>
      <c r="AE650" s="294">
        <f t="shared" si="212"/>
        <v>22.719387459556863</v>
      </c>
      <c r="AF650" s="452">
        <f t="shared" si="216"/>
        <v>6.1647809689585151E-2</v>
      </c>
      <c r="AG650" s="502">
        <f t="shared" si="220"/>
        <v>3215</v>
      </c>
      <c r="AH650" s="470">
        <f t="shared" si="213"/>
        <v>12.593699586760334</v>
      </c>
      <c r="AI650" s="471">
        <f t="shared" si="214"/>
        <v>14.38939952562929</v>
      </c>
    </row>
    <row r="651" spans="1:35">
      <c r="A651" s="10">
        <v>18.7</v>
      </c>
      <c r="B651" s="11">
        <f t="shared" si="217"/>
        <v>3220</v>
      </c>
      <c r="C651" s="442">
        <f t="shared" si="201"/>
        <v>0.49950250000000013</v>
      </c>
      <c r="D651" s="442">
        <f t="shared" si="202"/>
        <v>0.64790123586853299</v>
      </c>
      <c r="E651" s="12">
        <v>9.7349999999999994</v>
      </c>
      <c r="F651" s="13">
        <f t="shared" si="203"/>
        <v>12.392681468819831</v>
      </c>
      <c r="G651" s="195"/>
      <c r="H651" s="10">
        <v>15.628</v>
      </c>
      <c r="I651" s="11">
        <f t="shared" si="218"/>
        <v>3220</v>
      </c>
      <c r="J651" s="12">
        <v>1</v>
      </c>
      <c r="K651" s="442">
        <f t="shared" si="204"/>
        <v>3.171217</v>
      </c>
      <c r="L651" s="442">
        <f t="shared" si="205"/>
        <v>22.836475702546327</v>
      </c>
      <c r="M651" s="442">
        <v>7.0639999999999994E-2</v>
      </c>
      <c r="N651" s="253">
        <f t="shared" si="206"/>
        <v>14.014831356372127</v>
      </c>
      <c r="O651" s="195"/>
      <c r="P651" s="221">
        <v>38.630000000000003</v>
      </c>
      <c r="Q651" s="222">
        <f t="shared" si="219"/>
        <v>3220</v>
      </c>
      <c r="R651" s="496">
        <f t="shared" si="207"/>
        <v>0.15930949999999997</v>
      </c>
      <c r="S651" s="496">
        <f t="shared" si="208"/>
        <v>0.17270084143028108</v>
      </c>
      <c r="T651" s="223">
        <v>36.837000000000003</v>
      </c>
      <c r="U651" s="224">
        <f t="shared" si="209"/>
        <v>32.268219104232735</v>
      </c>
      <c r="X651" s="450">
        <v>18.09</v>
      </c>
      <c r="Y651" s="452">
        <f t="shared" si="210"/>
        <v>0.49950250000000013</v>
      </c>
      <c r="Z651" s="452">
        <f t="shared" si="215"/>
        <v>0.64790123586853299</v>
      </c>
      <c r="AA651" s="451">
        <v>8.5</v>
      </c>
      <c r="AB651" s="453">
        <v>15.79</v>
      </c>
      <c r="AC651" s="454">
        <v>1</v>
      </c>
      <c r="AD651" s="455">
        <f t="shared" si="211"/>
        <v>3.171217</v>
      </c>
      <c r="AE651" s="455">
        <f t="shared" si="212"/>
        <v>22.836475702546327</v>
      </c>
      <c r="AF651" s="456">
        <f t="shared" si="216"/>
        <v>6.1647809689585151E-2</v>
      </c>
      <c r="AG651" s="502">
        <f t="shared" si="220"/>
        <v>3220</v>
      </c>
      <c r="AH651" s="470">
        <f t="shared" si="213"/>
        <v>12.582839495117469</v>
      </c>
      <c r="AI651" s="471">
        <f t="shared" si="214"/>
        <v>14.382181291908587</v>
      </c>
    </row>
    <row r="652" spans="1:35">
      <c r="A652" s="10">
        <v>18.7</v>
      </c>
      <c r="B652" s="11">
        <f t="shared" si="217"/>
        <v>3225</v>
      </c>
      <c r="C652" s="442">
        <f t="shared" si="201"/>
        <v>0.50027812500000002</v>
      </c>
      <c r="D652" s="442">
        <f t="shared" si="202"/>
        <v>0.64917988507664703</v>
      </c>
      <c r="E652" s="12">
        <v>9.7349999999999994</v>
      </c>
      <c r="F652" s="13">
        <f t="shared" si="203"/>
        <v>12.380233818778841</v>
      </c>
      <c r="G652" s="195"/>
      <c r="H652" s="10">
        <v>15.628</v>
      </c>
      <c r="I652" s="11">
        <f t="shared" si="218"/>
        <v>3225</v>
      </c>
      <c r="J652" s="12">
        <v>1</v>
      </c>
      <c r="K652" s="442">
        <f t="shared" si="204"/>
        <v>3.1761412499999997</v>
      </c>
      <c r="L652" s="442">
        <f t="shared" si="205"/>
        <v>22.954141939241126</v>
      </c>
      <c r="M652" s="442">
        <v>7.0639999999999994E-2</v>
      </c>
      <c r="N652" s="253">
        <f t="shared" si="206"/>
        <v>14.006519413412008</v>
      </c>
      <c r="O652" s="195"/>
      <c r="P652" s="221">
        <v>38.630000000000003</v>
      </c>
      <c r="Q652" s="222">
        <f t="shared" si="219"/>
        <v>3225</v>
      </c>
      <c r="R652" s="496">
        <f t="shared" si="207"/>
        <v>0.15955687499999999</v>
      </c>
      <c r="S652" s="496">
        <f t="shared" si="208"/>
        <v>0.17299097418524534</v>
      </c>
      <c r="T652" s="223">
        <v>36.837000000000003</v>
      </c>
      <c r="U652" s="224">
        <f t="shared" si="209"/>
        <v>32.257531483938116</v>
      </c>
      <c r="X652" s="450">
        <v>18.09</v>
      </c>
      <c r="Y652" s="456">
        <f t="shared" si="210"/>
        <v>0.50027812500000002</v>
      </c>
      <c r="Z652" s="456">
        <f t="shared" si="215"/>
        <v>0.64917988507664703</v>
      </c>
      <c r="AA652" s="454">
        <v>8.5</v>
      </c>
      <c r="AB652" s="447">
        <v>15.79</v>
      </c>
      <c r="AC652" s="449">
        <v>1</v>
      </c>
      <c r="AD652" s="457">
        <f t="shared" si="211"/>
        <v>3.1761412499999997</v>
      </c>
      <c r="AE652" s="457">
        <f t="shared" si="212"/>
        <v>22.954141939241126</v>
      </c>
      <c r="AF652" s="448">
        <f t="shared" si="216"/>
        <v>6.1647809689585151E-2</v>
      </c>
      <c r="AG652" s="502">
        <f t="shared" si="220"/>
        <v>3225</v>
      </c>
      <c r="AH652" s="470">
        <f t="shared" si="213"/>
        <v>12.571970976848501</v>
      </c>
      <c r="AI652" s="471">
        <f t="shared" si="214"/>
        <v>14.374927426141937</v>
      </c>
    </row>
    <row r="653" spans="1:35">
      <c r="A653" s="10">
        <v>18.7</v>
      </c>
      <c r="B653" s="11">
        <f t="shared" si="217"/>
        <v>3230</v>
      </c>
      <c r="C653" s="442">
        <f t="shared" si="201"/>
        <v>0.50105375000000008</v>
      </c>
      <c r="D653" s="442">
        <f t="shared" si="202"/>
        <v>0.65045952642176696</v>
      </c>
      <c r="E653" s="12">
        <v>9.7349999999999994</v>
      </c>
      <c r="F653" s="13">
        <f t="shared" si="203"/>
        <v>12.367776510284099</v>
      </c>
      <c r="G653" s="195"/>
      <c r="H653" s="10">
        <v>15.628</v>
      </c>
      <c r="I653" s="11">
        <f t="shared" si="218"/>
        <v>3230</v>
      </c>
      <c r="J653" s="12">
        <v>1</v>
      </c>
      <c r="K653" s="442">
        <f t="shared" si="204"/>
        <v>3.1810654999999999</v>
      </c>
      <c r="L653" s="442">
        <f t="shared" si="205"/>
        <v>23.072389022845968</v>
      </c>
      <c r="M653" s="442">
        <v>7.0639999999999994E-2</v>
      </c>
      <c r="N653" s="253">
        <f t="shared" si="206"/>
        <v>13.998166439426161</v>
      </c>
      <c r="O653" s="195"/>
      <c r="P653" s="221">
        <v>38.630000000000003</v>
      </c>
      <c r="Q653" s="222">
        <f t="shared" si="219"/>
        <v>3230</v>
      </c>
      <c r="R653" s="496">
        <f t="shared" si="207"/>
        <v>0.15980425000000001</v>
      </c>
      <c r="S653" s="496">
        <f t="shared" si="208"/>
        <v>0.17328117872067805</v>
      </c>
      <c r="T653" s="223">
        <v>36.837000000000003</v>
      </c>
      <c r="U653" s="224">
        <f t="shared" si="209"/>
        <v>32.246841219466383</v>
      </c>
      <c r="X653" s="450">
        <v>18.09</v>
      </c>
      <c r="Y653" s="448">
        <f t="shared" si="210"/>
        <v>0.50105375000000008</v>
      </c>
      <c r="Z653" s="448">
        <f t="shared" si="215"/>
        <v>0.65045952642176696</v>
      </c>
      <c r="AA653" s="449">
        <v>8.5</v>
      </c>
      <c r="AB653" s="450">
        <v>15.79</v>
      </c>
      <c r="AC653" s="451">
        <v>1</v>
      </c>
      <c r="AD653" s="294">
        <f t="shared" si="211"/>
        <v>3.1810654999999999</v>
      </c>
      <c r="AE653" s="294">
        <f t="shared" si="212"/>
        <v>23.072389022845968</v>
      </c>
      <c r="AF653" s="452">
        <f t="shared" si="216"/>
        <v>6.1647809689585151E-2</v>
      </c>
      <c r="AG653" s="502">
        <f t="shared" si="220"/>
        <v>3230</v>
      </c>
      <c r="AH653" s="470">
        <f t="shared" si="213"/>
        <v>12.561094025414981</v>
      </c>
      <c r="AI653" s="471">
        <f t="shared" si="214"/>
        <v>14.367637752435517</v>
      </c>
    </row>
    <row r="654" spans="1:35">
      <c r="A654" s="10">
        <v>18.7</v>
      </c>
      <c r="B654" s="11">
        <f t="shared" si="217"/>
        <v>3235</v>
      </c>
      <c r="C654" s="442">
        <f t="shared" si="201"/>
        <v>0.50182937500000002</v>
      </c>
      <c r="D654" s="442">
        <f t="shared" si="202"/>
        <v>0.65174016067371676</v>
      </c>
      <c r="E654" s="12">
        <v>9.7349999999999994</v>
      </c>
      <c r="F654" s="13">
        <f t="shared" si="203"/>
        <v>12.355309535841368</v>
      </c>
      <c r="G654" s="195"/>
      <c r="H654" s="10">
        <v>15.628</v>
      </c>
      <c r="I654" s="11">
        <f t="shared" si="218"/>
        <v>3235</v>
      </c>
      <c r="J654" s="12">
        <v>1</v>
      </c>
      <c r="K654" s="442">
        <f t="shared" si="204"/>
        <v>3.1859897500000001</v>
      </c>
      <c r="L654" s="442">
        <f t="shared" si="205"/>
        <v>23.191219820650073</v>
      </c>
      <c r="M654" s="442">
        <v>7.0639999999999994E-2</v>
      </c>
      <c r="N654" s="253">
        <f t="shared" si="206"/>
        <v>13.98977223186928</v>
      </c>
      <c r="O654" s="195"/>
      <c r="P654" s="221">
        <v>38.630000000000003</v>
      </c>
      <c r="Q654" s="222">
        <f t="shared" si="219"/>
        <v>3235</v>
      </c>
      <c r="R654" s="496">
        <f t="shared" si="207"/>
        <v>0.160051625</v>
      </c>
      <c r="S654" s="496">
        <f t="shared" si="208"/>
        <v>0.17357145505433791</v>
      </c>
      <c r="T654" s="223">
        <v>36.837000000000003</v>
      </c>
      <c r="U654" s="224">
        <f t="shared" si="209"/>
        <v>32.236148310163358</v>
      </c>
      <c r="X654" s="450">
        <v>18.09</v>
      </c>
      <c r="Y654" s="452">
        <f t="shared" si="210"/>
        <v>0.50182937500000002</v>
      </c>
      <c r="Z654" s="452">
        <f t="shared" si="215"/>
        <v>0.65174016067371676</v>
      </c>
      <c r="AA654" s="451">
        <v>8.5</v>
      </c>
      <c r="AB654" s="453">
        <v>15.79</v>
      </c>
      <c r="AC654" s="454">
        <v>1</v>
      </c>
      <c r="AD654" s="455">
        <f t="shared" si="211"/>
        <v>3.1859897500000001</v>
      </c>
      <c r="AE654" s="455">
        <f t="shared" si="212"/>
        <v>23.191219820650073</v>
      </c>
      <c r="AF654" s="456">
        <f t="shared" si="216"/>
        <v>6.1647809689585151E-2</v>
      </c>
      <c r="AG654" s="502">
        <f t="shared" si="220"/>
        <v>3235</v>
      </c>
      <c r="AH654" s="470">
        <f t="shared" si="213"/>
        <v>12.550208634273407</v>
      </c>
      <c r="AI654" s="471">
        <f t="shared" si="214"/>
        <v>14.360312094027229</v>
      </c>
    </row>
    <row r="655" spans="1:35">
      <c r="A655" s="10">
        <v>18.7</v>
      </c>
      <c r="B655" s="11">
        <f t="shared" si="217"/>
        <v>3240</v>
      </c>
      <c r="C655" s="442">
        <f t="shared" si="201"/>
        <v>0.50260500000000008</v>
      </c>
      <c r="D655" s="442">
        <f t="shared" si="202"/>
        <v>0.65302178860291904</v>
      </c>
      <c r="E655" s="12">
        <v>9.7349999999999994</v>
      </c>
      <c r="F655" s="13">
        <f t="shared" si="203"/>
        <v>12.342832887950582</v>
      </c>
      <c r="G655" s="195"/>
      <c r="H655" s="10">
        <v>15.628</v>
      </c>
      <c r="I655" s="11">
        <f t="shared" si="218"/>
        <v>3240</v>
      </c>
      <c r="J655" s="12">
        <v>1</v>
      </c>
      <c r="K655" s="442">
        <f t="shared" si="204"/>
        <v>3.1909139999999998</v>
      </c>
      <c r="L655" s="442">
        <f t="shared" si="205"/>
        <v>23.310637214096726</v>
      </c>
      <c r="M655" s="442">
        <v>7.0639999999999994E-2</v>
      </c>
      <c r="N655" s="253">
        <f t="shared" si="206"/>
        <v>13.981336587196207</v>
      </c>
      <c r="O655" s="195"/>
      <c r="P655" s="221">
        <v>38.630000000000003</v>
      </c>
      <c r="Q655" s="222">
        <f t="shared" si="219"/>
        <v>3240</v>
      </c>
      <c r="R655" s="496">
        <f t="shared" si="207"/>
        <v>0.160299</v>
      </c>
      <c r="S655" s="496">
        <f t="shared" si="208"/>
        <v>0.17386180320398803</v>
      </c>
      <c r="T655" s="223">
        <v>36.837000000000003</v>
      </c>
      <c r="U655" s="224">
        <f t="shared" si="209"/>
        <v>32.225452755374697</v>
      </c>
      <c r="X655" s="450">
        <v>18.09</v>
      </c>
      <c r="Y655" s="456">
        <f t="shared" si="210"/>
        <v>0.50260500000000008</v>
      </c>
      <c r="Z655" s="456">
        <f t="shared" si="215"/>
        <v>0.65302178860291904</v>
      </c>
      <c r="AA655" s="454">
        <v>8.5</v>
      </c>
      <c r="AB655" s="447">
        <v>15.79</v>
      </c>
      <c r="AC655" s="449">
        <v>1</v>
      </c>
      <c r="AD655" s="457">
        <f t="shared" si="211"/>
        <v>3.1909139999999998</v>
      </c>
      <c r="AE655" s="457">
        <f t="shared" si="212"/>
        <v>23.310637214096726</v>
      </c>
      <c r="AF655" s="448">
        <f t="shared" si="216"/>
        <v>6.1647809689585151E-2</v>
      </c>
      <c r="AG655" s="502">
        <f t="shared" si="220"/>
        <v>3240</v>
      </c>
      <c r="AH655" s="470">
        <f t="shared" si="213"/>
        <v>12.539314796875189</v>
      </c>
      <c r="AI655" s="471">
        <f t="shared" si="214"/>
        <v>14.352950273282403</v>
      </c>
    </row>
    <row r="656" spans="1:35">
      <c r="A656" s="10">
        <v>18.7</v>
      </c>
      <c r="B656" s="11">
        <f t="shared" si="217"/>
        <v>3245</v>
      </c>
      <c r="C656" s="442">
        <f t="shared" si="201"/>
        <v>0.50338062500000003</v>
      </c>
      <c r="D656" s="442">
        <f t="shared" si="202"/>
        <v>0.65430441098039327</v>
      </c>
      <c r="E656" s="12">
        <v>9.7349999999999994</v>
      </c>
      <c r="F656" s="13">
        <f t="shared" si="203"/>
        <v>12.330346559105871</v>
      </c>
      <c r="G656" s="195"/>
      <c r="H656" s="10">
        <v>15.628</v>
      </c>
      <c r="I656" s="11">
        <f t="shared" si="218"/>
        <v>3245</v>
      </c>
      <c r="J656" s="12">
        <v>1</v>
      </c>
      <c r="K656" s="442">
        <f t="shared" si="204"/>
        <v>3.19583825</v>
      </c>
      <c r="L656" s="442">
        <f t="shared" si="205"/>
        <v>23.430644098853183</v>
      </c>
      <c r="M656" s="442">
        <v>7.0639999999999994E-2</v>
      </c>
      <c r="N656" s="253">
        <f t="shared" si="206"/>
        <v>13.972859300857012</v>
      </c>
      <c r="O656" s="195"/>
      <c r="P656" s="221">
        <v>38.630000000000003</v>
      </c>
      <c r="Q656" s="222">
        <f t="shared" si="219"/>
        <v>3245</v>
      </c>
      <c r="R656" s="496">
        <f t="shared" si="207"/>
        <v>0.16054637499999999</v>
      </c>
      <c r="S656" s="496">
        <f t="shared" si="208"/>
        <v>0.1741522231873962</v>
      </c>
      <c r="T656" s="223">
        <v>36.837000000000003</v>
      </c>
      <c r="U656" s="224">
        <f t="shared" si="209"/>
        <v>32.214754554445889</v>
      </c>
      <c r="X656" s="450">
        <v>18.09</v>
      </c>
      <c r="Y656" s="448">
        <f t="shared" si="210"/>
        <v>0.50338062500000003</v>
      </c>
      <c r="Z656" s="448">
        <f t="shared" si="215"/>
        <v>0.65430441098039327</v>
      </c>
      <c r="AA656" s="449">
        <v>8.5</v>
      </c>
      <c r="AB656" s="450">
        <v>15.79</v>
      </c>
      <c r="AC656" s="451">
        <v>1</v>
      </c>
      <c r="AD656" s="294">
        <f t="shared" si="211"/>
        <v>3.19583825</v>
      </c>
      <c r="AE656" s="294">
        <f t="shared" si="212"/>
        <v>23.430644098853183</v>
      </c>
      <c r="AF656" s="452">
        <f t="shared" si="216"/>
        <v>6.1647809689585151E-2</v>
      </c>
      <c r="AG656" s="502">
        <f t="shared" si="220"/>
        <v>3245</v>
      </c>
      <c r="AH656" s="470">
        <f t="shared" si="213"/>
        <v>12.528412506666658</v>
      </c>
      <c r="AI656" s="471">
        <f t="shared" si="214"/>
        <v>14.345552111689496</v>
      </c>
    </row>
    <row r="657" spans="1:35">
      <c r="A657" s="10">
        <v>18.7</v>
      </c>
      <c r="B657" s="11">
        <f t="shared" si="217"/>
        <v>3250</v>
      </c>
      <c r="C657" s="442">
        <f t="shared" si="201"/>
        <v>0.50415625000000008</v>
      </c>
      <c r="D657" s="442">
        <f t="shared" si="202"/>
        <v>0.655588028577758</v>
      </c>
      <c r="E657" s="12">
        <v>9.7349999999999994</v>
      </c>
      <c r="F657" s="13">
        <f t="shared" si="203"/>
        <v>12.317850541795526</v>
      </c>
      <c r="G657" s="195"/>
      <c r="H657" s="10">
        <v>15.628</v>
      </c>
      <c r="I657" s="11">
        <f t="shared" si="218"/>
        <v>3250</v>
      </c>
      <c r="J657" s="12">
        <v>1</v>
      </c>
      <c r="K657" s="442">
        <f t="shared" si="204"/>
        <v>3.2007624999999997</v>
      </c>
      <c r="L657" s="442">
        <f t="shared" si="205"/>
        <v>23.551243384880813</v>
      </c>
      <c r="M657" s="442">
        <v>7.0639999999999994E-2</v>
      </c>
      <c r="N657" s="253">
        <f t="shared" si="206"/>
        <v>13.96434016729202</v>
      </c>
      <c r="O657" s="195"/>
      <c r="P657" s="221">
        <v>38.630000000000003</v>
      </c>
      <c r="Q657" s="222">
        <f t="shared" si="219"/>
        <v>3250</v>
      </c>
      <c r="R657" s="496">
        <f t="shared" si="207"/>
        <v>0.16079374999999999</v>
      </c>
      <c r="S657" s="496">
        <f t="shared" si="208"/>
        <v>0.17444271502233466</v>
      </c>
      <c r="T657" s="223">
        <v>36.837000000000003</v>
      </c>
      <c r="U657" s="224">
        <f t="shared" si="209"/>
        <v>32.204053706722263</v>
      </c>
      <c r="X657" s="450">
        <v>18.09</v>
      </c>
      <c r="Y657" s="452">
        <f t="shared" si="210"/>
        <v>0.50415625000000008</v>
      </c>
      <c r="Z657" s="452">
        <f t="shared" si="215"/>
        <v>0.655588028577758</v>
      </c>
      <c r="AA657" s="451">
        <v>8.5</v>
      </c>
      <c r="AB657" s="453">
        <v>15.79</v>
      </c>
      <c r="AC657" s="454">
        <v>1</v>
      </c>
      <c r="AD657" s="455">
        <f t="shared" si="211"/>
        <v>3.2007624999999997</v>
      </c>
      <c r="AE657" s="455">
        <f t="shared" si="212"/>
        <v>23.551243384880813</v>
      </c>
      <c r="AF657" s="456">
        <f t="shared" si="216"/>
        <v>6.1647809689585151E-2</v>
      </c>
      <c r="AG657" s="502">
        <f t="shared" si="220"/>
        <v>3250</v>
      </c>
      <c r="AH657" s="470">
        <f t="shared" si="213"/>
        <v>12.517501757089057</v>
      </c>
      <c r="AI657" s="471">
        <f t="shared" si="214"/>
        <v>14.338117429855766</v>
      </c>
    </row>
    <row r="658" spans="1:35">
      <c r="A658" s="10">
        <v>18.7</v>
      </c>
      <c r="B658" s="11">
        <f t="shared" si="217"/>
        <v>3255</v>
      </c>
      <c r="C658" s="442">
        <f t="shared" si="201"/>
        <v>0.50493187500000003</v>
      </c>
      <c r="D658" s="442">
        <f t="shared" si="202"/>
        <v>0.65687264216722996</v>
      </c>
      <c r="E658" s="12">
        <v>9.7349999999999994</v>
      </c>
      <c r="F658" s="13">
        <f t="shared" si="203"/>
        <v>12.305344828502015</v>
      </c>
      <c r="G658" s="195"/>
      <c r="H658" s="10">
        <v>15.628</v>
      </c>
      <c r="I658" s="11">
        <f t="shared" si="218"/>
        <v>3255</v>
      </c>
      <c r="J658" s="12">
        <v>1</v>
      </c>
      <c r="K658" s="442">
        <f t="shared" si="204"/>
        <v>3.2056867499999999</v>
      </c>
      <c r="L658" s="442">
        <f t="shared" si="205"/>
        <v>23.672437996505746</v>
      </c>
      <c r="M658" s="442">
        <v>7.0639999999999994E-2</v>
      </c>
      <c r="N658" s="253">
        <f t="shared" si="206"/>
        <v>13.955778979926833</v>
      </c>
      <c r="O658" s="195"/>
      <c r="P658" s="221">
        <v>38.630000000000003</v>
      </c>
      <c r="Q658" s="222">
        <f t="shared" si="219"/>
        <v>3255</v>
      </c>
      <c r="R658" s="496">
        <f t="shared" si="207"/>
        <v>0.16104112500000001</v>
      </c>
      <c r="S658" s="496">
        <f t="shared" si="208"/>
        <v>0.17473327872657984</v>
      </c>
      <c r="T658" s="223">
        <v>36.837000000000003</v>
      </c>
      <c r="U658" s="224">
        <f t="shared" si="209"/>
        <v>32.193350211548982</v>
      </c>
      <c r="X658" s="450">
        <v>18.09</v>
      </c>
      <c r="Y658" s="456">
        <f t="shared" si="210"/>
        <v>0.50493187500000003</v>
      </c>
      <c r="Z658" s="456">
        <f t="shared" si="215"/>
        <v>0.65687264216722996</v>
      </c>
      <c r="AA658" s="454">
        <v>8.5</v>
      </c>
      <c r="AB658" s="447">
        <v>15.79</v>
      </c>
      <c r="AC658" s="449">
        <v>1</v>
      </c>
      <c r="AD658" s="457">
        <f t="shared" si="211"/>
        <v>3.2056867499999999</v>
      </c>
      <c r="AE658" s="457">
        <f t="shared" si="212"/>
        <v>23.672437996505746</v>
      </c>
      <c r="AF658" s="448">
        <f t="shared" si="216"/>
        <v>6.1647809689585151E-2</v>
      </c>
      <c r="AG658" s="502">
        <f t="shared" si="220"/>
        <v>3255</v>
      </c>
      <c r="AH658" s="470">
        <f t="shared" si="213"/>
        <v>12.506582541578545</v>
      </c>
      <c r="AI658" s="471">
        <f t="shared" si="214"/>
        <v>14.330646047502908</v>
      </c>
    </row>
    <row r="659" spans="1:35">
      <c r="A659" s="10">
        <v>18.7</v>
      </c>
      <c r="B659" s="11">
        <f t="shared" si="217"/>
        <v>3260</v>
      </c>
      <c r="C659" s="442">
        <f t="shared" si="201"/>
        <v>0.50570750000000009</v>
      </c>
      <c r="D659" s="442">
        <f t="shared" si="202"/>
        <v>0.65815825252162519</v>
      </c>
      <c r="E659" s="12">
        <v>9.7349999999999994</v>
      </c>
      <c r="F659" s="13">
        <f t="shared" si="203"/>
        <v>12.292829411701979</v>
      </c>
      <c r="G659" s="195"/>
      <c r="H659" s="10">
        <v>15.628</v>
      </c>
      <c r="I659" s="11">
        <f t="shared" si="218"/>
        <v>3260</v>
      </c>
      <c r="J659" s="12">
        <v>1</v>
      </c>
      <c r="K659" s="442">
        <f t="shared" si="204"/>
        <v>3.2106110000000001</v>
      </c>
      <c r="L659" s="442">
        <f t="shared" si="205"/>
        <v>23.794230872489706</v>
      </c>
      <c r="M659" s="442">
        <v>7.0639999999999994E-2</v>
      </c>
      <c r="N659" s="253">
        <f t="shared" si="206"/>
        <v>13.947175531167327</v>
      </c>
      <c r="O659" s="195"/>
      <c r="P659" s="221">
        <v>38.630000000000003</v>
      </c>
      <c r="Q659" s="222">
        <f t="shared" si="219"/>
        <v>3260</v>
      </c>
      <c r="R659" s="496">
        <f t="shared" si="207"/>
        <v>0.1612885</v>
      </c>
      <c r="S659" s="496">
        <f t="shared" si="208"/>
        <v>0.17502391431791242</v>
      </c>
      <c r="T659" s="223">
        <v>36.837000000000003</v>
      </c>
      <c r="U659" s="224">
        <f t="shared" si="209"/>
        <v>32.18264406827106</v>
      </c>
      <c r="X659" s="450">
        <v>18.09</v>
      </c>
      <c r="Y659" s="448">
        <f t="shared" si="210"/>
        <v>0.50570750000000009</v>
      </c>
      <c r="Z659" s="448">
        <f t="shared" si="215"/>
        <v>0.65815825252162519</v>
      </c>
      <c r="AA659" s="449">
        <v>8.5</v>
      </c>
      <c r="AB659" s="450">
        <v>15.79</v>
      </c>
      <c r="AC659" s="451">
        <v>1</v>
      </c>
      <c r="AD659" s="294">
        <f t="shared" si="211"/>
        <v>3.2106110000000001</v>
      </c>
      <c r="AE659" s="294">
        <f t="shared" si="212"/>
        <v>23.794230872489706</v>
      </c>
      <c r="AF659" s="452">
        <f t="shared" si="216"/>
        <v>6.1647809689585151E-2</v>
      </c>
      <c r="AG659" s="502">
        <f t="shared" si="220"/>
        <v>3260</v>
      </c>
      <c r="AH659" s="470">
        <f t="shared" si="213"/>
        <v>12.495654853566187</v>
      </c>
      <c r="AI659" s="471">
        <f t="shared" si="214"/>
        <v>14.323137783462702</v>
      </c>
    </row>
    <row r="660" spans="1:35">
      <c r="A660" s="10">
        <v>18.7</v>
      </c>
      <c r="B660" s="11">
        <f t="shared" si="217"/>
        <v>3265</v>
      </c>
      <c r="C660" s="442">
        <f t="shared" si="201"/>
        <v>0.50648312500000003</v>
      </c>
      <c r="D660" s="442">
        <f t="shared" si="202"/>
        <v>0.65944486041435946</v>
      </c>
      <c r="E660" s="12">
        <v>9.7349999999999994</v>
      </c>
      <c r="F660" s="13">
        <f t="shared" si="203"/>
        <v>12.280304283866212</v>
      </c>
      <c r="G660" s="195"/>
      <c r="H660" s="10">
        <v>15.628</v>
      </c>
      <c r="I660" s="11">
        <f t="shared" si="218"/>
        <v>3265</v>
      </c>
      <c r="J660" s="12">
        <v>1</v>
      </c>
      <c r="K660" s="442">
        <f t="shared" si="204"/>
        <v>3.2155352499999998</v>
      </c>
      <c r="L660" s="442">
        <f t="shared" si="205"/>
        <v>23.916624966101296</v>
      </c>
      <c r="M660" s="442">
        <v>7.0639999999999994E-2</v>
      </c>
      <c r="N660" s="253">
        <f t="shared" si="206"/>
        <v>13.938529612394605</v>
      </c>
      <c r="O660" s="195"/>
      <c r="P660" s="221">
        <v>38.630000000000003</v>
      </c>
      <c r="Q660" s="222">
        <f t="shared" si="219"/>
        <v>3265</v>
      </c>
      <c r="R660" s="496">
        <f t="shared" si="207"/>
        <v>0.161535875</v>
      </c>
      <c r="S660" s="496">
        <f t="shared" si="208"/>
        <v>0.17531462181411772</v>
      </c>
      <c r="T660" s="223">
        <v>36.837000000000003</v>
      </c>
      <c r="U660" s="224">
        <f t="shared" si="209"/>
        <v>32.171935276233349</v>
      </c>
      <c r="X660" s="450">
        <v>18.09</v>
      </c>
      <c r="Y660" s="452">
        <f t="shared" si="210"/>
        <v>0.50648312500000003</v>
      </c>
      <c r="Z660" s="452">
        <f t="shared" si="215"/>
        <v>0.65944486041435946</v>
      </c>
      <c r="AA660" s="451">
        <v>8.5</v>
      </c>
      <c r="AB660" s="453">
        <v>15.79</v>
      </c>
      <c r="AC660" s="454">
        <v>1</v>
      </c>
      <c r="AD660" s="455">
        <f t="shared" si="211"/>
        <v>3.2155352499999998</v>
      </c>
      <c r="AE660" s="455">
        <f t="shared" si="212"/>
        <v>23.916624966101296</v>
      </c>
      <c r="AF660" s="456">
        <f t="shared" si="216"/>
        <v>6.1647809689585151E-2</v>
      </c>
      <c r="AG660" s="502">
        <f t="shared" si="220"/>
        <v>3265</v>
      </c>
      <c r="AH660" s="470">
        <f t="shared" si="213"/>
        <v>12.484718686477944</v>
      </c>
      <c r="AI660" s="471">
        <f t="shared" si="214"/>
        <v>14.315592455672606</v>
      </c>
    </row>
    <row r="661" spans="1:35">
      <c r="A661" s="10">
        <v>18.7</v>
      </c>
      <c r="B661" s="11">
        <f t="shared" si="217"/>
        <v>3270</v>
      </c>
      <c r="C661" s="442">
        <f t="shared" si="201"/>
        <v>0.50725875000000009</v>
      </c>
      <c r="D661" s="442">
        <f t="shared" si="202"/>
        <v>0.66073246661944829</v>
      </c>
      <c r="E661" s="12">
        <v>9.7349999999999994</v>
      </c>
      <c r="F661" s="13">
        <f t="shared" si="203"/>
        <v>12.26776943745967</v>
      </c>
      <c r="G661" s="195"/>
      <c r="H661" s="10">
        <v>15.628</v>
      </c>
      <c r="I661" s="11">
        <f t="shared" si="218"/>
        <v>3270</v>
      </c>
      <c r="J661" s="12">
        <v>1</v>
      </c>
      <c r="K661" s="442">
        <f t="shared" si="204"/>
        <v>3.2204595</v>
      </c>
      <c r="L661" s="442">
        <f t="shared" si="205"/>
        <v>24.039623245187659</v>
      </c>
      <c r="M661" s="442">
        <v>7.0639999999999994E-2</v>
      </c>
      <c r="N661" s="253">
        <f t="shared" si="206"/>
        <v>13.929841013959944</v>
      </c>
      <c r="O661" s="195"/>
      <c r="P661" s="221">
        <v>38.630000000000003</v>
      </c>
      <c r="Q661" s="222">
        <f t="shared" si="219"/>
        <v>3270</v>
      </c>
      <c r="R661" s="496">
        <f t="shared" si="207"/>
        <v>0.16178324999999999</v>
      </c>
      <c r="S661" s="496">
        <f t="shared" si="208"/>
        <v>0.17560540123298551</v>
      </c>
      <c r="T661" s="223">
        <v>36.837000000000003</v>
      </c>
      <c r="U661" s="224">
        <f t="shared" si="209"/>
        <v>32.161223834780515</v>
      </c>
      <c r="X661" s="450">
        <v>18.09</v>
      </c>
      <c r="Y661" s="456">
        <f t="shared" si="210"/>
        <v>0.50725875000000009</v>
      </c>
      <c r="Z661" s="456">
        <f t="shared" si="215"/>
        <v>0.66073246661944829</v>
      </c>
      <c r="AA661" s="454">
        <v>8.5</v>
      </c>
      <c r="AB661" s="447">
        <v>15.79</v>
      </c>
      <c r="AC661" s="449">
        <v>1</v>
      </c>
      <c r="AD661" s="457">
        <f t="shared" si="211"/>
        <v>3.2204595</v>
      </c>
      <c r="AE661" s="457">
        <f t="shared" si="212"/>
        <v>24.039623245187659</v>
      </c>
      <c r="AF661" s="448">
        <f t="shared" si="216"/>
        <v>6.1647809689585151E-2</v>
      </c>
      <c r="AG661" s="502">
        <f t="shared" si="220"/>
        <v>3270</v>
      </c>
      <c r="AH661" s="470">
        <f t="shared" si="213"/>
        <v>12.473774033734689</v>
      </c>
      <c r="AI661" s="471">
        <f t="shared" si="214"/>
        <v>14.308009881171342</v>
      </c>
    </row>
    <row r="662" spans="1:35">
      <c r="A662" s="10">
        <v>18.7</v>
      </c>
      <c r="B662" s="11">
        <f t="shared" si="217"/>
        <v>3275</v>
      </c>
      <c r="C662" s="442">
        <f t="shared" si="201"/>
        <v>0.50803437500000004</v>
      </c>
      <c r="D662" s="442">
        <f t="shared" si="202"/>
        <v>0.66202107191150827</v>
      </c>
      <c r="E662" s="12">
        <v>9.7349999999999994</v>
      </c>
      <c r="F662" s="13">
        <f t="shared" si="203"/>
        <v>12.255224864941468</v>
      </c>
      <c r="G662" s="195"/>
      <c r="H662" s="10">
        <v>15.628</v>
      </c>
      <c r="I662" s="11">
        <f t="shared" si="218"/>
        <v>3275</v>
      </c>
      <c r="J662" s="12">
        <v>1</v>
      </c>
      <c r="K662" s="442">
        <f t="shared" si="204"/>
        <v>3.2253837499999998</v>
      </c>
      <c r="L662" s="442">
        <f t="shared" si="205"/>
        <v>24.163228692246349</v>
      </c>
      <c r="M662" s="442">
        <v>7.0639999999999994E-2</v>
      </c>
      <c r="N662" s="253">
        <f t="shared" si="206"/>
        <v>13.921109525179718</v>
      </c>
      <c r="O662" s="195"/>
      <c r="P662" s="221">
        <v>38.630000000000003</v>
      </c>
      <c r="Q662" s="222">
        <f t="shared" si="219"/>
        <v>3275</v>
      </c>
      <c r="R662" s="496">
        <f t="shared" si="207"/>
        <v>0.16203062499999998</v>
      </c>
      <c r="S662" s="496">
        <f t="shared" si="208"/>
        <v>0.17589625259230979</v>
      </c>
      <c r="T662" s="223">
        <v>36.837000000000003</v>
      </c>
      <c r="U662" s="224">
        <f t="shared" si="209"/>
        <v>32.150509743257089</v>
      </c>
      <c r="X662" s="450">
        <v>18.09</v>
      </c>
      <c r="Y662" s="448">
        <f t="shared" si="210"/>
        <v>0.50803437500000004</v>
      </c>
      <c r="Z662" s="448">
        <f t="shared" si="215"/>
        <v>0.66202107191150827</v>
      </c>
      <c r="AA662" s="449">
        <v>8.5</v>
      </c>
      <c r="AB662" s="450">
        <v>15.79</v>
      </c>
      <c r="AC662" s="451">
        <v>1</v>
      </c>
      <c r="AD662" s="294">
        <f t="shared" si="211"/>
        <v>3.2253837499999998</v>
      </c>
      <c r="AE662" s="294">
        <f t="shared" si="212"/>
        <v>24.163228692246349</v>
      </c>
      <c r="AF662" s="452">
        <f t="shared" si="216"/>
        <v>6.1647809689585151E-2</v>
      </c>
      <c r="AG662" s="502">
        <f t="shared" si="220"/>
        <v>3275</v>
      </c>
      <c r="AH662" s="470">
        <f t="shared" si="213"/>
        <v>12.46282088875218</v>
      </c>
      <c r="AI662" s="471">
        <f t="shared" si="214"/>
        <v>14.300389876094473</v>
      </c>
    </row>
    <row r="663" spans="1:35">
      <c r="A663" s="10">
        <v>18.7</v>
      </c>
      <c r="B663" s="11">
        <f t="shared" si="217"/>
        <v>3280</v>
      </c>
      <c r="C663" s="442">
        <f t="shared" si="201"/>
        <v>0.5088100000000001</v>
      </c>
      <c r="D663" s="442">
        <f t="shared" si="202"/>
        <v>0.66331067706575708</v>
      </c>
      <c r="E663" s="12">
        <v>9.7349999999999994</v>
      </c>
      <c r="F663" s="13">
        <f t="shared" si="203"/>
        <v>12.242670558764853</v>
      </c>
      <c r="G663" s="195"/>
      <c r="H663" s="10">
        <v>15.628</v>
      </c>
      <c r="I663" s="11">
        <f t="shared" si="218"/>
        <v>3280</v>
      </c>
      <c r="J663" s="12">
        <v>1</v>
      </c>
      <c r="K663" s="442">
        <f t="shared" si="204"/>
        <v>3.230308</v>
      </c>
      <c r="L663" s="442">
        <f t="shared" si="205"/>
        <v>24.28744430449775</v>
      </c>
      <c r="M663" s="442">
        <v>7.0639999999999994E-2</v>
      </c>
      <c r="N663" s="253">
        <f t="shared" si="206"/>
        <v>13.912334934330278</v>
      </c>
      <c r="O663" s="195"/>
      <c r="P663" s="221">
        <v>38.630000000000003</v>
      </c>
      <c r="Q663" s="222">
        <f t="shared" si="219"/>
        <v>3280</v>
      </c>
      <c r="R663" s="496">
        <f t="shared" si="207"/>
        <v>0.16227800000000001</v>
      </c>
      <c r="S663" s="496">
        <f t="shared" si="208"/>
        <v>0.17618717590988919</v>
      </c>
      <c r="T663" s="223">
        <v>36.837000000000003</v>
      </c>
      <c r="U663" s="224">
        <f t="shared" si="209"/>
        <v>32.139793001007412</v>
      </c>
      <c r="X663" s="450">
        <v>18.09</v>
      </c>
      <c r="Y663" s="452">
        <f t="shared" si="210"/>
        <v>0.5088100000000001</v>
      </c>
      <c r="Z663" s="452">
        <f t="shared" si="215"/>
        <v>0.66331067706575708</v>
      </c>
      <c r="AA663" s="451">
        <v>8.5</v>
      </c>
      <c r="AB663" s="453">
        <v>15.79</v>
      </c>
      <c r="AC663" s="454">
        <v>1</v>
      </c>
      <c r="AD663" s="455">
        <f t="shared" si="211"/>
        <v>3.230308</v>
      </c>
      <c r="AE663" s="455">
        <f t="shared" si="212"/>
        <v>24.28744430449775</v>
      </c>
      <c r="AF663" s="456">
        <f t="shared" si="216"/>
        <v>6.1647809689585151E-2</v>
      </c>
      <c r="AG663" s="502">
        <f t="shared" si="220"/>
        <v>3280</v>
      </c>
      <c r="AH663" s="470">
        <f t="shared" si="213"/>
        <v>12.451859244941065</v>
      </c>
      <c r="AI663" s="471">
        <f t="shared" si="214"/>
        <v>14.292732255669923</v>
      </c>
    </row>
    <row r="664" spans="1:35">
      <c r="A664" s="10">
        <v>18.7</v>
      </c>
      <c r="B664" s="11">
        <f t="shared" si="217"/>
        <v>3285</v>
      </c>
      <c r="C664" s="442">
        <f t="shared" si="201"/>
        <v>0.50958562500000015</v>
      </c>
      <c r="D664" s="442">
        <f t="shared" si="202"/>
        <v>0.66460128285801345</v>
      </c>
      <c r="E664" s="12">
        <v>9.7349999999999994</v>
      </c>
      <c r="F664" s="13">
        <f t="shared" si="203"/>
        <v>12.230106511377238</v>
      </c>
      <c r="G664" s="195"/>
      <c r="H664" s="10">
        <v>15.628</v>
      </c>
      <c r="I664" s="11">
        <f t="shared" si="218"/>
        <v>3285</v>
      </c>
      <c r="J664" s="12">
        <v>1</v>
      </c>
      <c r="K664" s="442">
        <f t="shared" si="204"/>
        <v>3.2352322499999997</v>
      </c>
      <c r="L664" s="442">
        <f t="shared" si="205"/>
        <v>24.412273093957669</v>
      </c>
      <c r="M664" s="442">
        <v>7.0639999999999994E-2</v>
      </c>
      <c r="N664" s="253">
        <f t="shared" si="206"/>
        <v>13.903517028642831</v>
      </c>
      <c r="O664" s="195"/>
      <c r="P664" s="221">
        <v>38.630000000000003</v>
      </c>
      <c r="Q664" s="222">
        <f t="shared" si="219"/>
        <v>3285</v>
      </c>
      <c r="R664" s="496">
        <f t="shared" si="207"/>
        <v>0.162525375</v>
      </c>
      <c r="S664" s="496">
        <f t="shared" si="208"/>
        <v>0.17647817120352638</v>
      </c>
      <c r="T664" s="223">
        <v>36.837000000000003</v>
      </c>
      <c r="U664" s="224">
        <f t="shared" si="209"/>
        <v>32.129073607375702</v>
      </c>
      <c r="X664" s="450">
        <v>18.09</v>
      </c>
      <c r="Y664" s="456">
        <f t="shared" si="210"/>
        <v>0.50958562500000015</v>
      </c>
      <c r="Z664" s="456">
        <f t="shared" si="215"/>
        <v>0.66460128285801345</v>
      </c>
      <c r="AA664" s="454">
        <v>8.5</v>
      </c>
      <c r="AB664" s="447">
        <v>15.79</v>
      </c>
      <c r="AC664" s="449">
        <v>1</v>
      </c>
      <c r="AD664" s="457">
        <f t="shared" si="211"/>
        <v>3.2352322499999997</v>
      </c>
      <c r="AE664" s="457">
        <f t="shared" si="212"/>
        <v>24.412273093957669</v>
      </c>
      <c r="AF664" s="448">
        <f t="shared" si="216"/>
        <v>6.1647809689585151E-2</v>
      </c>
      <c r="AG664" s="502">
        <f t="shared" si="220"/>
        <v>3285</v>
      </c>
      <c r="AH664" s="470">
        <f t="shared" si="213"/>
        <v>12.440889095706886</v>
      </c>
      <c r="AI664" s="471">
        <f t="shared" si="214"/>
        <v>14.285036834213518</v>
      </c>
    </row>
    <row r="665" spans="1:35">
      <c r="A665" s="10">
        <v>18.7</v>
      </c>
      <c r="B665" s="11">
        <f t="shared" si="217"/>
        <v>3290</v>
      </c>
      <c r="C665" s="442">
        <f t="shared" si="201"/>
        <v>0.5103612500000001</v>
      </c>
      <c r="D665" s="442">
        <f t="shared" si="202"/>
        <v>0.6658928900646981</v>
      </c>
      <c r="E665" s="12">
        <v>9.7349999999999994</v>
      </c>
      <c r="F665" s="13">
        <f t="shared" si="203"/>
        <v>12.217532715220162</v>
      </c>
      <c r="G665" s="195"/>
      <c r="H665" s="10">
        <v>15.628</v>
      </c>
      <c r="I665" s="11">
        <f t="shared" si="218"/>
        <v>3290</v>
      </c>
      <c r="J665" s="12">
        <v>1</v>
      </c>
      <c r="K665" s="442">
        <f t="shared" si="204"/>
        <v>3.2401564999999999</v>
      </c>
      <c r="L665" s="442">
        <f t="shared" si="205"/>
        <v>24.537718087510441</v>
      </c>
      <c r="M665" s="442">
        <v>7.0639999999999994E-2</v>
      </c>
      <c r="N665" s="253">
        <f t="shared" si="206"/>
        <v>13.894655594298262</v>
      </c>
      <c r="O665" s="195"/>
      <c r="P665" s="221">
        <v>38.630000000000003</v>
      </c>
      <c r="Q665" s="222">
        <f t="shared" si="219"/>
        <v>3290</v>
      </c>
      <c r="R665" s="496">
        <f t="shared" si="207"/>
        <v>0.16277274999999999</v>
      </c>
      <c r="S665" s="496">
        <f t="shared" si="208"/>
        <v>0.17676923849102866</v>
      </c>
      <c r="T665" s="223">
        <v>36.837000000000003</v>
      </c>
      <c r="U665" s="224">
        <f t="shared" si="209"/>
        <v>32.118351561705978</v>
      </c>
      <c r="X665" s="450">
        <v>18.09</v>
      </c>
      <c r="Y665" s="448">
        <f t="shared" si="210"/>
        <v>0.5103612500000001</v>
      </c>
      <c r="Z665" s="448">
        <f t="shared" si="215"/>
        <v>0.6658928900646981</v>
      </c>
      <c r="AA665" s="449">
        <v>8.5</v>
      </c>
      <c r="AB665" s="450">
        <v>15.79</v>
      </c>
      <c r="AC665" s="451">
        <v>1</v>
      </c>
      <c r="AD665" s="294">
        <f t="shared" si="211"/>
        <v>3.2401564999999999</v>
      </c>
      <c r="AE665" s="294">
        <f t="shared" si="212"/>
        <v>24.537718087510441</v>
      </c>
      <c r="AF665" s="452">
        <f t="shared" si="216"/>
        <v>6.1647809689585151E-2</v>
      </c>
      <c r="AG665" s="502">
        <f t="shared" si="220"/>
        <v>3290</v>
      </c>
      <c r="AH665" s="470">
        <f t="shared" si="213"/>
        <v>12.429910434450065</v>
      </c>
      <c r="AI665" s="471">
        <f t="shared" si="214"/>
        <v>14.277303425124463</v>
      </c>
    </row>
    <row r="666" spans="1:35">
      <c r="A666" s="10">
        <v>18.7</v>
      </c>
      <c r="B666" s="11">
        <f t="shared" si="217"/>
        <v>3295</v>
      </c>
      <c r="C666" s="442">
        <f t="shared" si="201"/>
        <v>0.51113687500000016</v>
      </c>
      <c r="D666" s="442">
        <f t="shared" si="202"/>
        <v>0.66718549946283456</v>
      </c>
      <c r="E666" s="12">
        <v>9.7349999999999994</v>
      </c>
      <c r="F666" s="13">
        <f t="shared" si="203"/>
        <v>12.204949162729307</v>
      </c>
      <c r="G666" s="195"/>
      <c r="H666" s="10">
        <v>15.628</v>
      </c>
      <c r="I666" s="11">
        <f t="shared" si="218"/>
        <v>3295</v>
      </c>
      <c r="J666" s="12">
        <v>1</v>
      </c>
      <c r="K666" s="442">
        <f t="shared" si="204"/>
        <v>3.2450807500000001</v>
      </c>
      <c r="L666" s="442">
        <f t="shared" si="205"/>
        <v>24.663782326982275</v>
      </c>
      <c r="M666" s="442">
        <v>7.0639999999999994E-2</v>
      </c>
      <c r="N666" s="253">
        <f t="shared" si="206"/>
        <v>13.885750416421972</v>
      </c>
      <c r="O666" s="195"/>
      <c r="P666" s="221">
        <v>38.630000000000003</v>
      </c>
      <c r="Q666" s="222">
        <f t="shared" si="219"/>
        <v>3295</v>
      </c>
      <c r="R666" s="496">
        <f t="shared" si="207"/>
        <v>0.16302012499999999</v>
      </c>
      <c r="S666" s="496">
        <f t="shared" si="208"/>
        <v>0.17706037779020778</v>
      </c>
      <c r="T666" s="223">
        <v>36.837000000000003</v>
      </c>
      <c r="U666" s="224">
        <f t="shared" si="209"/>
        <v>32.107626863342119</v>
      </c>
      <c r="X666" s="450">
        <v>18.09</v>
      </c>
      <c r="Y666" s="452">
        <f t="shared" si="210"/>
        <v>0.51113687500000016</v>
      </c>
      <c r="Z666" s="452">
        <f t="shared" si="215"/>
        <v>0.66718549946283456</v>
      </c>
      <c r="AA666" s="451">
        <v>8.5</v>
      </c>
      <c r="AB666" s="453">
        <v>15.79</v>
      </c>
      <c r="AC666" s="454">
        <v>1</v>
      </c>
      <c r="AD666" s="455">
        <f t="shared" si="211"/>
        <v>3.2450807500000001</v>
      </c>
      <c r="AE666" s="455">
        <f t="shared" si="212"/>
        <v>24.663782326982275</v>
      </c>
      <c r="AF666" s="456">
        <f t="shared" si="216"/>
        <v>6.1647809689585151E-2</v>
      </c>
      <c r="AG666" s="502">
        <f t="shared" si="220"/>
        <v>3295</v>
      </c>
      <c r="AH666" s="470">
        <f t="shared" si="213"/>
        <v>12.418923254565906</v>
      </c>
      <c r="AI666" s="471">
        <f t="shared" si="214"/>
        <v>14.269531840880843</v>
      </c>
    </row>
    <row r="667" spans="1:35">
      <c r="A667" s="10">
        <v>18.7</v>
      </c>
      <c r="B667" s="11">
        <f t="shared" si="217"/>
        <v>3300</v>
      </c>
      <c r="C667" s="442">
        <f t="shared" si="201"/>
        <v>0.5119125000000001</v>
      </c>
      <c r="D667" s="442">
        <f t="shared" si="202"/>
        <v>0.66847911183004904</v>
      </c>
      <c r="E667" s="12">
        <v>9.7349999999999994</v>
      </c>
      <c r="F667" s="13">
        <f t="shared" si="203"/>
        <v>12.192355846334472</v>
      </c>
      <c r="G667" s="195"/>
      <c r="H667" s="10">
        <v>15.628</v>
      </c>
      <c r="I667" s="11">
        <f t="shared" si="218"/>
        <v>3300</v>
      </c>
      <c r="J667" s="12">
        <v>1</v>
      </c>
      <c r="K667" s="442">
        <f t="shared" si="204"/>
        <v>3.2500049999999998</v>
      </c>
      <c r="L667" s="442">
        <f t="shared" si="205"/>
        <v>24.790468869215022</v>
      </c>
      <c r="M667" s="442">
        <v>7.0639999999999994E-2</v>
      </c>
      <c r="N667" s="253">
        <f t="shared" si="206"/>
        <v>13.87680127907865</v>
      </c>
      <c r="O667" s="195"/>
      <c r="P667" s="221">
        <v>38.630000000000003</v>
      </c>
      <c r="Q667" s="222">
        <f t="shared" si="219"/>
        <v>3300</v>
      </c>
      <c r="R667" s="496">
        <f t="shared" si="207"/>
        <v>0.16326749999999998</v>
      </c>
      <c r="S667" s="496">
        <f t="shared" si="208"/>
        <v>0.17735158911887972</v>
      </c>
      <c r="T667" s="223">
        <v>36.837000000000003</v>
      </c>
      <c r="U667" s="224">
        <f t="shared" si="209"/>
        <v>32.096899511627832</v>
      </c>
      <c r="X667" s="450">
        <v>18.09</v>
      </c>
      <c r="Y667" s="456">
        <f t="shared" si="210"/>
        <v>0.5119125000000001</v>
      </c>
      <c r="Z667" s="456">
        <f t="shared" si="215"/>
        <v>0.66847911183004904</v>
      </c>
      <c r="AA667" s="454">
        <v>8.5</v>
      </c>
      <c r="AB667" s="447">
        <v>15.79</v>
      </c>
      <c r="AC667" s="449">
        <v>1</v>
      </c>
      <c r="AD667" s="457">
        <f t="shared" si="211"/>
        <v>3.2500049999999998</v>
      </c>
      <c r="AE667" s="457">
        <f t="shared" si="212"/>
        <v>24.790468869215022</v>
      </c>
      <c r="AF667" s="448">
        <f t="shared" si="216"/>
        <v>6.1647809689585151E-2</v>
      </c>
      <c r="AG667" s="502">
        <f t="shared" si="220"/>
        <v>3300</v>
      </c>
      <c r="AH667" s="470">
        <f t="shared" si="213"/>
        <v>12.407927549444583</v>
      </c>
      <c r="AI667" s="471">
        <f t="shared" si="214"/>
        <v>14.261721893035046</v>
      </c>
    </row>
    <row r="668" spans="1:35">
      <c r="A668" s="10">
        <v>18.7</v>
      </c>
      <c r="B668" s="11">
        <f t="shared" si="217"/>
        <v>3305</v>
      </c>
      <c r="C668" s="442">
        <f t="shared" si="201"/>
        <v>0.51268812500000005</v>
      </c>
      <c r="D668" s="442">
        <f t="shared" si="202"/>
        <v>0.66977372794457124</v>
      </c>
      <c r="E668" s="12">
        <v>9.7349999999999994</v>
      </c>
      <c r="F668" s="13">
        <f t="shared" si="203"/>
        <v>12.1797527584596</v>
      </c>
      <c r="G668" s="195"/>
      <c r="H668" s="10">
        <v>15.628</v>
      </c>
      <c r="I668" s="11">
        <f t="shared" si="218"/>
        <v>3305</v>
      </c>
      <c r="J668" s="12">
        <v>1</v>
      </c>
      <c r="K668" s="442">
        <f t="shared" si="204"/>
        <v>3.25492925</v>
      </c>
      <c r="L668" s="442">
        <f t="shared" si="205"/>
        <v>24.917780786140352</v>
      </c>
      <c r="M668" s="442">
        <v>7.0639999999999994E-2</v>
      </c>
      <c r="N668" s="253">
        <f t="shared" si="206"/>
        <v>13.867807965267046</v>
      </c>
      <c r="O668" s="195"/>
      <c r="P668" s="221">
        <v>38.630000000000003</v>
      </c>
      <c r="Q668" s="222">
        <f t="shared" si="219"/>
        <v>3305</v>
      </c>
      <c r="R668" s="496">
        <f t="shared" si="207"/>
        <v>0.16351487499999998</v>
      </c>
      <c r="S668" s="496">
        <f t="shared" si="208"/>
        <v>0.1776428724948651</v>
      </c>
      <c r="T668" s="223">
        <v>36.837000000000003</v>
      </c>
      <c r="U668" s="224">
        <f t="shared" si="209"/>
        <v>32.086169505906653</v>
      </c>
      <c r="X668" s="450">
        <v>18.09</v>
      </c>
      <c r="Y668" s="448">
        <f t="shared" si="210"/>
        <v>0.51268812500000005</v>
      </c>
      <c r="Z668" s="448">
        <f t="shared" si="215"/>
        <v>0.66977372794457124</v>
      </c>
      <c r="AA668" s="449">
        <v>8.5</v>
      </c>
      <c r="AB668" s="450">
        <v>15.79</v>
      </c>
      <c r="AC668" s="451">
        <v>1</v>
      </c>
      <c r="AD668" s="294">
        <f t="shared" si="211"/>
        <v>3.25492925</v>
      </c>
      <c r="AE668" s="294">
        <f t="shared" si="212"/>
        <v>24.917780786140352</v>
      </c>
      <c r="AF668" s="452">
        <f t="shared" si="216"/>
        <v>6.1647809689585151E-2</v>
      </c>
      <c r="AG668" s="502">
        <f t="shared" si="220"/>
        <v>3305</v>
      </c>
      <c r="AH668" s="470">
        <f t="shared" si="213"/>
        <v>12.396923312471145</v>
      </c>
      <c r="AI668" s="471">
        <f t="shared" si="214"/>
        <v>14.253873392209217</v>
      </c>
    </row>
    <row r="669" spans="1:35">
      <c r="A669" s="10">
        <v>18.7</v>
      </c>
      <c r="B669" s="11">
        <f t="shared" si="217"/>
        <v>3310</v>
      </c>
      <c r="C669" s="442">
        <f t="shared" si="201"/>
        <v>0.51346375</v>
      </c>
      <c r="D669" s="442">
        <f t="shared" si="202"/>
        <v>0.67106934858523482</v>
      </c>
      <c r="E669" s="12">
        <v>9.7349999999999994</v>
      </c>
      <c r="F669" s="13">
        <f t="shared" si="203"/>
        <v>12.167139891522739</v>
      </c>
      <c r="G669" s="195"/>
      <c r="H669" s="10">
        <v>15.628</v>
      </c>
      <c r="I669" s="11">
        <f t="shared" si="218"/>
        <v>3310</v>
      </c>
      <c r="J669" s="12">
        <v>1</v>
      </c>
      <c r="K669" s="442">
        <f t="shared" si="204"/>
        <v>3.2598534999999997</v>
      </c>
      <c r="L669" s="442">
        <f t="shared" si="205"/>
        <v>25.045721164854143</v>
      </c>
      <c r="M669" s="442">
        <v>7.0639999999999994E-2</v>
      </c>
      <c r="N669" s="253">
        <f t="shared" si="206"/>
        <v>13.858770256914703</v>
      </c>
      <c r="O669" s="195"/>
      <c r="P669" s="221">
        <v>38.630000000000003</v>
      </c>
      <c r="Q669" s="222">
        <f t="shared" si="219"/>
        <v>3310</v>
      </c>
      <c r="R669" s="496">
        <f t="shared" si="207"/>
        <v>0.16376225</v>
      </c>
      <c r="S669" s="496">
        <f t="shared" si="208"/>
        <v>0.17793422793598901</v>
      </c>
      <c r="T669" s="223">
        <v>36.837000000000003</v>
      </c>
      <c r="U669" s="224">
        <f t="shared" si="209"/>
        <v>32.075436845521978</v>
      </c>
      <c r="X669" s="450">
        <v>18.09</v>
      </c>
      <c r="Y669" s="452">
        <f t="shared" si="210"/>
        <v>0.51346375</v>
      </c>
      <c r="Z669" s="452">
        <f t="shared" si="215"/>
        <v>0.67106934858523482</v>
      </c>
      <c r="AA669" s="451">
        <v>8.5</v>
      </c>
      <c r="AB669" s="453">
        <v>15.79</v>
      </c>
      <c r="AC669" s="454">
        <v>1</v>
      </c>
      <c r="AD669" s="455">
        <f t="shared" si="211"/>
        <v>3.2598534999999997</v>
      </c>
      <c r="AE669" s="455">
        <f t="shared" si="212"/>
        <v>25.045721164854143</v>
      </c>
      <c r="AF669" s="456">
        <f t="shared" si="216"/>
        <v>6.1647809689585151E-2</v>
      </c>
      <c r="AG669" s="502">
        <f t="shared" si="220"/>
        <v>3310</v>
      </c>
      <c r="AH669" s="470">
        <f t="shared" si="213"/>
        <v>12.385910537025504</v>
      </c>
      <c r="AI669" s="471">
        <f t="shared" si="214"/>
        <v>14.245986148090656</v>
      </c>
    </row>
    <row r="670" spans="1:35">
      <c r="A670" s="10">
        <v>18.7</v>
      </c>
      <c r="B670" s="11">
        <f t="shared" si="217"/>
        <v>3315</v>
      </c>
      <c r="C670" s="442">
        <f t="shared" si="201"/>
        <v>0.51423937500000005</v>
      </c>
      <c r="D670" s="442">
        <f t="shared" si="202"/>
        <v>0.6723659745314774</v>
      </c>
      <c r="E670" s="12">
        <v>9.7349999999999994</v>
      </c>
      <c r="F670" s="13">
        <f t="shared" si="203"/>
        <v>12.154517237936068</v>
      </c>
      <c r="G670" s="195"/>
      <c r="H670" s="10">
        <v>15.628</v>
      </c>
      <c r="I670" s="11">
        <f t="shared" si="218"/>
        <v>3315</v>
      </c>
      <c r="J670" s="12">
        <v>1</v>
      </c>
      <c r="K670" s="442">
        <f t="shared" si="204"/>
        <v>3.2647777499999999</v>
      </c>
      <c r="L670" s="442">
        <f t="shared" si="205"/>
        <v>25.174293107691454</v>
      </c>
      <c r="M670" s="442">
        <v>7.0639999999999994E-2</v>
      </c>
      <c r="N670" s="253">
        <f t="shared" si="206"/>
        <v>13.849687934872676</v>
      </c>
      <c r="O670" s="195"/>
      <c r="P670" s="221">
        <v>38.630000000000003</v>
      </c>
      <c r="Q670" s="222">
        <f t="shared" si="219"/>
        <v>3315</v>
      </c>
      <c r="R670" s="496">
        <f t="shared" si="207"/>
        <v>0.16400962499999999</v>
      </c>
      <c r="S670" s="496">
        <f t="shared" si="208"/>
        <v>0.17822565546008029</v>
      </c>
      <c r="T670" s="223">
        <v>36.837000000000003</v>
      </c>
      <c r="U670" s="224">
        <f t="shared" si="209"/>
        <v>32.064701529817022</v>
      </c>
      <c r="X670" s="450">
        <v>18.09</v>
      </c>
      <c r="Y670" s="456">
        <f t="shared" si="210"/>
        <v>0.51423937500000005</v>
      </c>
      <c r="Z670" s="456">
        <f t="shared" si="215"/>
        <v>0.6723659745314774</v>
      </c>
      <c r="AA670" s="454">
        <v>8.5</v>
      </c>
      <c r="AB670" s="447">
        <v>15.79</v>
      </c>
      <c r="AC670" s="449">
        <v>1</v>
      </c>
      <c r="AD670" s="457">
        <f t="shared" si="211"/>
        <v>3.2647777499999999</v>
      </c>
      <c r="AE670" s="457">
        <f t="shared" si="212"/>
        <v>25.174293107691454</v>
      </c>
      <c r="AF670" s="448">
        <f t="shared" si="216"/>
        <v>6.1647809689585151E-2</v>
      </c>
      <c r="AG670" s="502">
        <f t="shared" si="220"/>
        <v>3315</v>
      </c>
      <c r="AH670" s="470">
        <f t="shared" si="213"/>
        <v>12.374889216482442</v>
      </c>
      <c r="AI670" s="471">
        <f t="shared" si="214"/>
        <v>14.238059969427201</v>
      </c>
    </row>
    <row r="671" spans="1:35">
      <c r="A671" s="10">
        <v>18.7</v>
      </c>
      <c r="B671" s="11">
        <f t="shared" si="217"/>
        <v>3320</v>
      </c>
      <c r="C671" s="442">
        <f t="shared" si="201"/>
        <v>0.515015</v>
      </c>
      <c r="D671" s="442">
        <f t="shared" si="202"/>
        <v>0.67366360656334168</v>
      </c>
      <c r="E671" s="12">
        <v>9.7349999999999994</v>
      </c>
      <c r="F671" s="13">
        <f t="shared" si="203"/>
        <v>12.14188479010587</v>
      </c>
      <c r="G671" s="195"/>
      <c r="H671" s="10">
        <v>15.628</v>
      </c>
      <c r="I671" s="11">
        <f t="shared" si="218"/>
        <v>3320</v>
      </c>
      <c r="J671" s="12">
        <v>1</v>
      </c>
      <c r="K671" s="442">
        <f t="shared" si="204"/>
        <v>3.2697019999999997</v>
      </c>
      <c r="L671" s="442">
        <f t="shared" si="205"/>
        <v>25.303499732301638</v>
      </c>
      <c r="M671" s="442">
        <v>7.0639999999999994E-2</v>
      </c>
      <c r="N671" s="253">
        <f t="shared" si="206"/>
        <v>13.840560778910213</v>
      </c>
      <c r="O671" s="195"/>
      <c r="P671" s="221">
        <v>38.630000000000003</v>
      </c>
      <c r="Q671" s="222">
        <f t="shared" si="219"/>
        <v>3320</v>
      </c>
      <c r="R671" s="496">
        <f t="shared" si="207"/>
        <v>0.16425699999999999</v>
      </c>
      <c r="S671" s="496">
        <f t="shared" si="208"/>
        <v>0.17851715508497312</v>
      </c>
      <c r="T671" s="223">
        <v>36.837000000000003</v>
      </c>
      <c r="U671" s="224">
        <f t="shared" si="209"/>
        <v>32.053963558134846</v>
      </c>
      <c r="X671" s="450">
        <v>18.09</v>
      </c>
      <c r="Y671" s="448">
        <f t="shared" si="210"/>
        <v>0.515015</v>
      </c>
      <c r="Z671" s="448">
        <f t="shared" si="215"/>
        <v>0.67366360656334168</v>
      </c>
      <c r="AA671" s="449">
        <v>8.5</v>
      </c>
      <c r="AB671" s="450">
        <v>15.79</v>
      </c>
      <c r="AC671" s="451">
        <v>1</v>
      </c>
      <c r="AD671" s="294">
        <f t="shared" si="211"/>
        <v>3.2697019999999997</v>
      </c>
      <c r="AE671" s="294">
        <f t="shared" si="212"/>
        <v>25.303499732301638</v>
      </c>
      <c r="AF671" s="452">
        <f t="shared" si="216"/>
        <v>6.1647809689585151E-2</v>
      </c>
      <c r="AG671" s="502">
        <f t="shared" si="220"/>
        <v>3320</v>
      </c>
      <c r="AH671" s="470">
        <f t="shared" si="213"/>
        <v>12.363859344211596</v>
      </c>
      <c r="AI671" s="471">
        <f t="shared" si="214"/>
        <v>14.230094664022598</v>
      </c>
    </row>
    <row r="672" spans="1:35">
      <c r="A672" s="10">
        <v>18.7</v>
      </c>
      <c r="B672" s="11">
        <f t="shared" si="217"/>
        <v>3325</v>
      </c>
      <c r="C672" s="442">
        <f t="shared" si="201"/>
        <v>0.51579062500000006</v>
      </c>
      <c r="D672" s="442">
        <f t="shared" si="202"/>
        <v>0.67496224546147565</v>
      </c>
      <c r="E672" s="12">
        <v>9.7349999999999994</v>
      </c>
      <c r="F672" s="13">
        <f t="shared" si="203"/>
        <v>12.129242540432534</v>
      </c>
      <c r="G672" s="195"/>
      <c r="H672" s="10">
        <v>15.628</v>
      </c>
      <c r="I672" s="11">
        <f t="shared" si="218"/>
        <v>3325</v>
      </c>
      <c r="J672" s="12">
        <v>1</v>
      </c>
      <c r="K672" s="442">
        <f t="shared" si="204"/>
        <v>3.2746262499999998</v>
      </c>
      <c r="L672" s="442">
        <f t="shared" si="205"/>
        <v>25.433344171724045</v>
      </c>
      <c r="M672" s="442">
        <v>7.0639999999999994E-2</v>
      </c>
      <c r="N672" s="253">
        <f t="shared" si="206"/>
        <v>13.831388567709414</v>
      </c>
      <c r="O672" s="195"/>
      <c r="P672" s="221">
        <v>38.630000000000003</v>
      </c>
      <c r="Q672" s="222">
        <f t="shared" si="219"/>
        <v>3325</v>
      </c>
      <c r="R672" s="496">
        <f t="shared" si="207"/>
        <v>0.16450437499999998</v>
      </c>
      <c r="S672" s="496">
        <f t="shared" si="208"/>
        <v>0.17880872682850546</v>
      </c>
      <c r="T672" s="223">
        <v>36.837000000000003</v>
      </c>
      <c r="U672" s="224">
        <f t="shared" si="209"/>
        <v>32.043222929818349</v>
      </c>
      <c r="X672" s="450">
        <v>18.09</v>
      </c>
      <c r="Y672" s="452">
        <f t="shared" si="210"/>
        <v>0.51579062500000006</v>
      </c>
      <c r="Z672" s="452">
        <f t="shared" si="215"/>
        <v>0.67496224546147565</v>
      </c>
      <c r="AA672" s="451">
        <v>8.5</v>
      </c>
      <c r="AB672" s="453">
        <v>15.79</v>
      </c>
      <c r="AC672" s="454">
        <v>1</v>
      </c>
      <c r="AD672" s="455">
        <f t="shared" si="211"/>
        <v>3.2746262499999998</v>
      </c>
      <c r="AE672" s="455">
        <f t="shared" si="212"/>
        <v>25.433344171724045</v>
      </c>
      <c r="AF672" s="456">
        <f t="shared" si="216"/>
        <v>6.1647809689585151E-2</v>
      </c>
      <c r="AG672" s="502">
        <f t="shared" si="220"/>
        <v>3325</v>
      </c>
      <c r="AH672" s="470">
        <f t="shared" si="213"/>
        <v>12.352820913577457</v>
      </c>
      <c r="AI672" s="471">
        <f t="shared" si="214"/>
        <v>14.222090038731835</v>
      </c>
    </row>
    <row r="673" spans="1:35">
      <c r="A673" s="10">
        <v>18.7</v>
      </c>
      <c r="B673" s="11">
        <f t="shared" si="217"/>
        <v>3330</v>
      </c>
      <c r="C673" s="442">
        <f t="shared" si="201"/>
        <v>0.51656625</v>
      </c>
      <c r="D673" s="442">
        <f t="shared" si="202"/>
        <v>0.6762618920071326</v>
      </c>
      <c r="E673" s="12">
        <v>9.7349999999999994</v>
      </c>
      <c r="F673" s="13">
        <f t="shared" si="203"/>
        <v>12.116590481310563</v>
      </c>
      <c r="G673" s="195"/>
      <c r="H673" s="10">
        <v>15.628</v>
      </c>
      <c r="I673" s="11">
        <f t="shared" si="218"/>
        <v>3330</v>
      </c>
      <c r="J673" s="12">
        <v>1</v>
      </c>
      <c r="K673" s="442">
        <f t="shared" si="204"/>
        <v>3.2795505</v>
      </c>
      <c r="L673" s="442">
        <f t="shared" si="205"/>
        <v>25.563829574463895</v>
      </c>
      <c r="M673" s="442">
        <v>7.0639999999999994E-2</v>
      </c>
      <c r="N673" s="253">
        <f t="shared" si="206"/>
        <v>13.822171078859871</v>
      </c>
      <c r="O673" s="195"/>
      <c r="P673" s="221">
        <v>38.630000000000003</v>
      </c>
      <c r="Q673" s="222">
        <f t="shared" si="219"/>
        <v>3330</v>
      </c>
      <c r="R673" s="496">
        <f t="shared" si="207"/>
        <v>0.16475174999999997</v>
      </c>
      <c r="S673" s="496">
        <f t="shared" si="208"/>
        <v>0.1791003707085197</v>
      </c>
      <c r="T673" s="223">
        <v>36.837000000000003</v>
      </c>
      <c r="U673" s="224">
        <f t="shared" si="209"/>
        <v>32.032479644210262</v>
      </c>
      <c r="X673" s="450">
        <v>18.09</v>
      </c>
      <c r="Y673" s="456">
        <f t="shared" si="210"/>
        <v>0.51656625</v>
      </c>
      <c r="Z673" s="456">
        <f t="shared" si="215"/>
        <v>0.6762618920071326</v>
      </c>
      <c r="AA673" s="454">
        <v>8.5</v>
      </c>
      <c r="AB673" s="447">
        <v>15.79</v>
      </c>
      <c r="AC673" s="449">
        <v>1</v>
      </c>
      <c r="AD673" s="457">
        <f t="shared" si="211"/>
        <v>3.2795505</v>
      </c>
      <c r="AE673" s="457">
        <f t="shared" si="212"/>
        <v>25.563829574463895</v>
      </c>
      <c r="AF673" s="448">
        <f t="shared" si="216"/>
        <v>6.1647809689585151E-2</v>
      </c>
      <c r="AG673" s="502">
        <f t="shared" si="220"/>
        <v>3330</v>
      </c>
      <c r="AH673" s="470">
        <f t="shared" si="213"/>
        <v>12.341773917939372</v>
      </c>
      <c r="AI673" s="471">
        <f t="shared" si="214"/>
        <v>14.21404589945646</v>
      </c>
    </row>
    <row r="674" spans="1:35">
      <c r="A674" s="10">
        <v>18.7</v>
      </c>
      <c r="B674" s="11">
        <f t="shared" si="217"/>
        <v>3335</v>
      </c>
      <c r="C674" s="442">
        <f t="shared" si="201"/>
        <v>0.51734187500000006</v>
      </c>
      <c r="D674" s="442">
        <f t="shared" si="202"/>
        <v>0.67756254698217289</v>
      </c>
      <c r="E674" s="12">
        <v>9.7349999999999994</v>
      </c>
      <c r="F674" s="13">
        <f t="shared" si="203"/>
        <v>12.103928605128548</v>
      </c>
      <c r="G674" s="195"/>
      <c r="H674" s="10">
        <v>15.628</v>
      </c>
      <c r="I674" s="11">
        <f t="shared" si="218"/>
        <v>3335</v>
      </c>
      <c r="J674" s="12">
        <v>1</v>
      </c>
      <c r="K674" s="442">
        <f t="shared" si="204"/>
        <v>3.2844747499999998</v>
      </c>
      <c r="L674" s="442">
        <f t="shared" si="205"/>
        <v>25.694959104568685</v>
      </c>
      <c r="M674" s="442">
        <v>7.0639999999999994E-2</v>
      </c>
      <c r="N674" s="253">
        <f t="shared" si="206"/>
        <v>13.812908088853268</v>
      </c>
      <c r="O674" s="195"/>
      <c r="P674" s="221">
        <v>38.630000000000003</v>
      </c>
      <c r="Q674" s="222">
        <f t="shared" si="219"/>
        <v>3335</v>
      </c>
      <c r="R674" s="496">
        <f t="shared" si="207"/>
        <v>0.164999125</v>
      </c>
      <c r="S674" s="496">
        <f t="shared" si="208"/>
        <v>0.17939208674286311</v>
      </c>
      <c r="T674" s="223">
        <v>36.837000000000003</v>
      </c>
      <c r="U674" s="224">
        <f t="shared" si="209"/>
        <v>32.021733700653151</v>
      </c>
      <c r="X674" s="450">
        <v>18.09</v>
      </c>
      <c r="Y674" s="448">
        <f t="shared" si="210"/>
        <v>0.51734187500000006</v>
      </c>
      <c r="Z674" s="448">
        <f t="shared" si="215"/>
        <v>0.67756254698217289</v>
      </c>
      <c r="AA674" s="449">
        <v>8.5</v>
      </c>
      <c r="AB674" s="450">
        <v>15.79</v>
      </c>
      <c r="AC674" s="451">
        <v>1</v>
      </c>
      <c r="AD674" s="294">
        <f t="shared" si="211"/>
        <v>3.2844747499999998</v>
      </c>
      <c r="AE674" s="294">
        <f t="shared" si="212"/>
        <v>25.694959104568685</v>
      </c>
      <c r="AF674" s="452">
        <f t="shared" si="216"/>
        <v>6.1647809689585151E-2</v>
      </c>
      <c r="AG674" s="502">
        <f t="shared" si="220"/>
        <v>3335</v>
      </c>
      <c r="AH674" s="470">
        <f t="shared" si="213"/>
        <v>12.33071835065153</v>
      </c>
      <c r="AI674" s="471">
        <f t="shared" si="214"/>
        <v>14.205962051139876</v>
      </c>
    </row>
    <row r="675" spans="1:35">
      <c r="A675" s="10">
        <v>18.7</v>
      </c>
      <c r="B675" s="11">
        <f t="shared" si="217"/>
        <v>3340</v>
      </c>
      <c r="C675" s="442">
        <f t="shared" si="201"/>
        <v>0.51811750000000001</v>
      </c>
      <c r="D675" s="442">
        <f t="shared" si="202"/>
        <v>0.67886421116906215</v>
      </c>
      <c r="E675" s="12">
        <v>9.7349999999999994</v>
      </c>
      <c r="F675" s="13">
        <f t="shared" si="203"/>
        <v>12.09125690426918</v>
      </c>
      <c r="G675" s="195"/>
      <c r="H675" s="10">
        <v>15.628</v>
      </c>
      <c r="I675" s="11">
        <f t="shared" si="218"/>
        <v>3340</v>
      </c>
      <c r="J675" s="12">
        <v>1</v>
      </c>
      <c r="K675" s="442">
        <f t="shared" si="204"/>
        <v>3.289399</v>
      </c>
      <c r="L675" s="442">
        <f t="shared" si="205"/>
        <v>25.826735941704928</v>
      </c>
      <c r="M675" s="442">
        <v>7.0639999999999994E-2</v>
      </c>
      <c r="N675" s="253">
        <f t="shared" si="206"/>
        <v>13.803599373077963</v>
      </c>
      <c r="O675" s="195"/>
      <c r="P675" s="221">
        <v>38.630000000000003</v>
      </c>
      <c r="Q675" s="222">
        <f t="shared" si="219"/>
        <v>3340</v>
      </c>
      <c r="R675" s="496">
        <f t="shared" si="207"/>
        <v>0.16524649999999999</v>
      </c>
      <c r="S675" s="496">
        <f t="shared" si="208"/>
        <v>0.17968387494938698</v>
      </c>
      <c r="T675" s="223">
        <v>36.837000000000003</v>
      </c>
      <c r="U675" s="224">
        <f t="shared" si="209"/>
        <v>32.010985098489435</v>
      </c>
      <c r="X675" s="450">
        <v>18.09</v>
      </c>
      <c r="Y675" s="452">
        <f t="shared" si="210"/>
        <v>0.51811750000000001</v>
      </c>
      <c r="Z675" s="452">
        <f t="shared" si="215"/>
        <v>0.67886421116906215</v>
      </c>
      <c r="AA675" s="451">
        <v>8.5</v>
      </c>
      <c r="AB675" s="453">
        <v>15.79</v>
      </c>
      <c r="AC675" s="454">
        <v>1</v>
      </c>
      <c r="AD675" s="455">
        <f t="shared" si="211"/>
        <v>3.289399</v>
      </c>
      <c r="AE675" s="455">
        <f t="shared" si="212"/>
        <v>25.826735941704928</v>
      </c>
      <c r="AF675" s="456">
        <f t="shared" si="216"/>
        <v>6.1647809689585151E-2</v>
      </c>
      <c r="AG675" s="502">
        <f t="shared" si="220"/>
        <v>3340</v>
      </c>
      <c r="AH675" s="470">
        <f t="shared" si="213"/>
        <v>12.319654205062971</v>
      </c>
      <c r="AI675" s="471">
        <f t="shared" si="214"/>
        <v>14.197838297762605</v>
      </c>
    </row>
    <row r="676" spans="1:35">
      <c r="A676" s="10">
        <v>18.7</v>
      </c>
      <c r="B676" s="11">
        <f t="shared" si="217"/>
        <v>3345</v>
      </c>
      <c r="C676" s="442">
        <f t="shared" si="201"/>
        <v>0.51889312500000007</v>
      </c>
      <c r="D676" s="442">
        <f t="shared" si="202"/>
        <v>0.68016688535087466</v>
      </c>
      <c r="E676" s="12">
        <v>9.7349999999999994</v>
      </c>
      <c r="F676" s="13">
        <f t="shared" si="203"/>
        <v>12.078575371109235</v>
      </c>
      <c r="G676" s="195"/>
      <c r="H676" s="10">
        <v>15.628</v>
      </c>
      <c r="I676" s="11">
        <f t="shared" si="218"/>
        <v>3345</v>
      </c>
      <c r="J676" s="12">
        <v>1</v>
      </c>
      <c r="K676" s="442">
        <f t="shared" si="204"/>
        <v>3.2943232499999997</v>
      </c>
      <c r="L676" s="442">
        <f t="shared" si="205"/>
        <v>25.959163281235174</v>
      </c>
      <c r="M676" s="442">
        <v>7.0639999999999994E-2</v>
      </c>
      <c r="N676" s="253">
        <f t="shared" si="206"/>
        <v>13.794244705813547</v>
      </c>
      <c r="O676" s="195"/>
      <c r="P676" s="221">
        <v>38.630000000000003</v>
      </c>
      <c r="Q676" s="222">
        <f t="shared" si="219"/>
        <v>3345</v>
      </c>
      <c r="R676" s="496">
        <f t="shared" si="207"/>
        <v>0.16549387499999998</v>
      </c>
      <c r="S676" s="496">
        <f t="shared" si="208"/>
        <v>0.17997573534594702</v>
      </c>
      <c r="T676" s="223">
        <v>36.837000000000003</v>
      </c>
      <c r="U676" s="224">
        <f t="shared" si="209"/>
        <v>32.000233837061351</v>
      </c>
      <c r="X676" s="450">
        <v>18.09</v>
      </c>
      <c r="Y676" s="456">
        <f t="shared" si="210"/>
        <v>0.51889312500000007</v>
      </c>
      <c r="Z676" s="456">
        <f t="shared" si="215"/>
        <v>0.68016688535087466</v>
      </c>
      <c r="AA676" s="454">
        <v>8.5</v>
      </c>
      <c r="AB676" s="447">
        <v>15.79</v>
      </c>
      <c r="AC676" s="449">
        <v>1</v>
      </c>
      <c r="AD676" s="457">
        <f t="shared" si="211"/>
        <v>3.2943232499999997</v>
      </c>
      <c r="AE676" s="457">
        <f t="shared" si="212"/>
        <v>25.959163281235174</v>
      </c>
      <c r="AF676" s="448">
        <f t="shared" si="216"/>
        <v>6.1647809689585151E-2</v>
      </c>
      <c r="AG676" s="502">
        <f t="shared" si="220"/>
        <v>3345</v>
      </c>
      <c r="AH676" s="470">
        <f t="shared" si="213"/>
        <v>12.308581474517565</v>
      </c>
      <c r="AI676" s="471">
        <f t="shared" si="214"/>
        <v>14.189674442337546</v>
      </c>
    </row>
    <row r="677" spans="1:35">
      <c r="A677" s="10">
        <v>18.7</v>
      </c>
      <c r="B677" s="11">
        <f t="shared" si="217"/>
        <v>3350</v>
      </c>
      <c r="C677" s="442">
        <f t="shared" si="201"/>
        <v>0.51966875000000012</v>
      </c>
      <c r="D677" s="442">
        <f t="shared" si="202"/>
        <v>0.68147057031129132</v>
      </c>
      <c r="E677" s="12">
        <v>9.7349999999999994</v>
      </c>
      <c r="F677" s="13">
        <f t="shared" si="203"/>
        <v>12.065883998019579</v>
      </c>
      <c r="G677" s="195"/>
      <c r="H677" s="10">
        <v>15.628</v>
      </c>
      <c r="I677" s="11">
        <f t="shared" si="218"/>
        <v>3350</v>
      </c>
      <c r="J677" s="12">
        <v>1</v>
      </c>
      <c r="K677" s="442">
        <f t="shared" si="204"/>
        <v>3.2992474999999999</v>
      </c>
      <c r="L677" s="442">
        <f t="shared" si="205"/>
        <v>26.092244334295589</v>
      </c>
      <c r="M677" s="442">
        <v>7.0639999999999994E-2</v>
      </c>
      <c r="N677" s="253">
        <f t="shared" si="206"/>
        <v>13.78484386022536</v>
      </c>
      <c r="O677" s="195"/>
      <c r="P677" s="221">
        <v>38.630000000000003</v>
      </c>
      <c r="Q677" s="222">
        <f t="shared" si="219"/>
        <v>3350</v>
      </c>
      <c r="R677" s="496">
        <f t="shared" si="207"/>
        <v>0.16574124999999998</v>
      </c>
      <c r="S677" s="496">
        <f t="shared" si="208"/>
        <v>0.18026766795040361</v>
      </c>
      <c r="T677" s="223">
        <v>36.837000000000003</v>
      </c>
      <c r="U677" s="224">
        <f t="shared" si="209"/>
        <v>31.989479915710984</v>
      </c>
      <c r="X677" s="450">
        <v>18.09</v>
      </c>
      <c r="Y677" s="448">
        <f t="shared" si="210"/>
        <v>0.51966875000000012</v>
      </c>
      <c r="Z677" s="448">
        <f t="shared" si="215"/>
        <v>0.68147057031129132</v>
      </c>
      <c r="AA677" s="449">
        <v>8.5</v>
      </c>
      <c r="AB677" s="450">
        <v>15.79</v>
      </c>
      <c r="AC677" s="451">
        <v>1</v>
      </c>
      <c r="AD677" s="294">
        <f t="shared" si="211"/>
        <v>3.2992474999999999</v>
      </c>
      <c r="AE677" s="294">
        <f t="shared" si="212"/>
        <v>26.092244334295589</v>
      </c>
      <c r="AF677" s="452">
        <f t="shared" si="216"/>
        <v>6.1647809689585151E-2</v>
      </c>
      <c r="AG677" s="502">
        <f t="shared" si="220"/>
        <v>3350</v>
      </c>
      <c r="AH677" s="470">
        <f t="shared" si="213"/>
        <v>12.297500152354024</v>
      </c>
      <c r="AI677" s="471">
        <f t="shared" si="214"/>
        <v>14.181470286905189</v>
      </c>
    </row>
    <row r="678" spans="1:35">
      <c r="A678" s="10">
        <v>18.7</v>
      </c>
      <c r="B678" s="11">
        <f t="shared" si="217"/>
        <v>3355</v>
      </c>
      <c r="C678" s="442">
        <f t="shared" si="201"/>
        <v>0.52044437500000007</v>
      </c>
      <c r="D678" s="442">
        <f t="shared" si="202"/>
        <v>0.68277526683460121</v>
      </c>
      <c r="E678" s="12">
        <v>9.7349999999999994</v>
      </c>
      <c r="F678" s="13">
        <f t="shared" si="203"/>
        <v>12.053182777365157</v>
      </c>
      <c r="G678" s="195"/>
      <c r="H678" s="10">
        <v>15.628</v>
      </c>
      <c r="I678" s="11">
        <f t="shared" si="218"/>
        <v>3355</v>
      </c>
      <c r="J678" s="12">
        <v>1</v>
      </c>
      <c r="K678" s="442">
        <f t="shared" si="204"/>
        <v>3.3041717500000001</v>
      </c>
      <c r="L678" s="442">
        <f t="shared" si="205"/>
        <v>26.225982327873737</v>
      </c>
      <c r="M678" s="442">
        <v>7.0639999999999994E-2</v>
      </c>
      <c r="N678" s="253">
        <f t="shared" si="206"/>
        <v>13.775396608358999</v>
      </c>
      <c r="O678" s="195"/>
      <c r="P678" s="221">
        <v>38.630000000000003</v>
      </c>
      <c r="Q678" s="222">
        <f t="shared" si="219"/>
        <v>3355</v>
      </c>
      <c r="R678" s="496">
        <f t="shared" si="207"/>
        <v>0.16598862499999997</v>
      </c>
      <c r="S678" s="496">
        <f t="shared" si="208"/>
        <v>0.18055967278062113</v>
      </c>
      <c r="T678" s="223">
        <v>36.837000000000003</v>
      </c>
      <c r="U678" s="224">
        <f t="shared" si="209"/>
        <v>31.978723333780263</v>
      </c>
      <c r="X678" s="450">
        <v>18.09</v>
      </c>
      <c r="Y678" s="452">
        <f t="shared" si="210"/>
        <v>0.52044437500000007</v>
      </c>
      <c r="Z678" s="452">
        <f t="shared" si="215"/>
        <v>0.68277526683460121</v>
      </c>
      <c r="AA678" s="451">
        <v>8.5</v>
      </c>
      <c r="AB678" s="453">
        <v>15.79</v>
      </c>
      <c r="AC678" s="454">
        <v>1</v>
      </c>
      <c r="AD678" s="455">
        <f t="shared" si="211"/>
        <v>3.3041717500000001</v>
      </c>
      <c r="AE678" s="455">
        <f t="shared" si="212"/>
        <v>26.225982327873737</v>
      </c>
      <c r="AF678" s="456">
        <f t="shared" si="216"/>
        <v>6.1647809689585151E-2</v>
      </c>
      <c r="AG678" s="502">
        <f t="shared" si="220"/>
        <v>3355</v>
      </c>
      <c r="AH678" s="470">
        <f t="shared" si="213"/>
        <v>12.28641023190589</v>
      </c>
      <c r="AI678" s="471">
        <f t="shared" si="214"/>
        <v>14.173225632528816</v>
      </c>
    </row>
    <row r="679" spans="1:35">
      <c r="A679" s="10">
        <v>18.7</v>
      </c>
      <c r="B679" s="11">
        <f t="shared" si="217"/>
        <v>3360</v>
      </c>
      <c r="C679" s="442">
        <f t="shared" si="201"/>
        <v>0.52122000000000013</v>
      </c>
      <c r="D679" s="442">
        <f t="shared" si="202"/>
        <v>0.68408097570570248</v>
      </c>
      <c r="E679" s="12">
        <v>9.7349999999999994</v>
      </c>
      <c r="F679" s="13">
        <f t="shared" si="203"/>
        <v>12.040471701504986</v>
      </c>
      <c r="G679" s="195"/>
      <c r="H679" s="10">
        <v>15.628</v>
      </c>
      <c r="I679" s="11">
        <f t="shared" si="218"/>
        <v>3360</v>
      </c>
      <c r="J679" s="12">
        <v>1</v>
      </c>
      <c r="K679" s="442">
        <f t="shared" si="204"/>
        <v>3.3090959999999998</v>
      </c>
      <c r="L679" s="442">
        <f t="shared" si="205"/>
        <v>26.360380504886869</v>
      </c>
      <c r="M679" s="442">
        <v>7.0639999999999994E-2</v>
      </c>
      <c r="N679" s="253">
        <f t="shared" si="206"/>
        <v>13.765902721134792</v>
      </c>
      <c r="O679" s="195"/>
      <c r="P679" s="221">
        <v>38.630000000000003</v>
      </c>
      <c r="Q679" s="222">
        <f t="shared" si="219"/>
        <v>3360</v>
      </c>
      <c r="R679" s="496">
        <f t="shared" si="207"/>
        <v>0.16623599999999997</v>
      </c>
      <c r="S679" s="496">
        <f t="shared" si="208"/>
        <v>0.18085174985446884</v>
      </c>
      <c r="T679" s="223">
        <v>36.837000000000003</v>
      </c>
      <c r="U679" s="224">
        <f t="shared" si="209"/>
        <v>31.967964090610934</v>
      </c>
      <c r="X679" s="450">
        <v>18.09</v>
      </c>
      <c r="Y679" s="456">
        <f t="shared" si="210"/>
        <v>0.52122000000000013</v>
      </c>
      <c r="Z679" s="456">
        <f t="shared" si="215"/>
        <v>0.68408097570570248</v>
      </c>
      <c r="AA679" s="454">
        <v>8.5</v>
      </c>
      <c r="AB679" s="447">
        <v>15.79</v>
      </c>
      <c r="AC679" s="449">
        <v>1</v>
      </c>
      <c r="AD679" s="457">
        <f t="shared" si="211"/>
        <v>3.3090959999999998</v>
      </c>
      <c r="AE679" s="457">
        <f t="shared" si="212"/>
        <v>26.360380504886869</v>
      </c>
      <c r="AF679" s="448">
        <f t="shared" si="216"/>
        <v>6.1647809689585151E-2</v>
      </c>
      <c r="AG679" s="502">
        <f t="shared" si="220"/>
        <v>3360</v>
      </c>
      <c r="AH679" s="470">
        <f t="shared" si="213"/>
        <v>12.27531170650153</v>
      </c>
      <c r="AI679" s="471">
        <f t="shared" si="214"/>
        <v>14.164940279289683</v>
      </c>
    </row>
    <row r="680" spans="1:35">
      <c r="A680" s="10">
        <v>18.7</v>
      </c>
      <c r="B680" s="11">
        <f t="shared" si="217"/>
        <v>3365</v>
      </c>
      <c r="C680" s="442">
        <f t="shared" si="201"/>
        <v>0.52199562500000007</v>
      </c>
      <c r="D680" s="442">
        <f t="shared" si="202"/>
        <v>0.68538769771010188</v>
      </c>
      <c r="E680" s="12">
        <v>9.7349999999999994</v>
      </c>
      <c r="F680" s="13">
        <f t="shared" si="203"/>
        <v>12.027750762792158</v>
      </c>
      <c r="G680" s="195"/>
      <c r="H680" s="10">
        <v>15.628</v>
      </c>
      <c r="I680" s="11">
        <f t="shared" si="218"/>
        <v>3365</v>
      </c>
      <c r="J680" s="12">
        <v>1</v>
      </c>
      <c r="K680" s="442">
        <f t="shared" si="204"/>
        <v>3.31402025</v>
      </c>
      <c r="L680" s="442">
        <f t="shared" si="205"/>
        <v>26.495442124260581</v>
      </c>
      <c r="M680" s="442">
        <v>7.0639999999999994E-2</v>
      </c>
      <c r="N680" s="253">
        <f t="shared" si="206"/>
        <v>13.756361968342233</v>
      </c>
      <c r="O680" s="195"/>
      <c r="P680" s="221">
        <v>38.630000000000003</v>
      </c>
      <c r="Q680" s="222">
        <f t="shared" si="219"/>
        <v>3365</v>
      </c>
      <c r="R680" s="496">
        <f t="shared" si="207"/>
        <v>0.16648337499999999</v>
      </c>
      <c r="S680" s="496">
        <f t="shared" si="208"/>
        <v>0.18114389918982021</v>
      </c>
      <c r="T680" s="223">
        <v>36.837000000000003</v>
      </c>
      <c r="U680" s="224">
        <f t="shared" si="209"/>
        <v>31.957202185544595</v>
      </c>
      <c r="X680" s="450">
        <v>18.09</v>
      </c>
      <c r="Y680" s="448">
        <f t="shared" si="210"/>
        <v>0.52199562500000007</v>
      </c>
      <c r="Z680" s="448">
        <f t="shared" si="215"/>
        <v>0.68538769771010188</v>
      </c>
      <c r="AA680" s="449">
        <v>8.5</v>
      </c>
      <c r="AB680" s="450">
        <v>15.79</v>
      </c>
      <c r="AC680" s="451">
        <v>1</v>
      </c>
      <c r="AD680" s="294">
        <f t="shared" si="211"/>
        <v>3.31402025</v>
      </c>
      <c r="AE680" s="294">
        <f t="shared" si="212"/>
        <v>26.495442124260581</v>
      </c>
      <c r="AF680" s="452">
        <f t="shared" si="216"/>
        <v>6.1647809689585151E-2</v>
      </c>
      <c r="AG680" s="502">
        <f t="shared" si="220"/>
        <v>3365</v>
      </c>
      <c r="AH680" s="470">
        <f t="shared" si="213"/>
        <v>12.264204569464134</v>
      </c>
      <c r="AI680" s="471">
        <f t="shared" si="214"/>
        <v>14.156614026282165</v>
      </c>
    </row>
    <row r="681" spans="1:35">
      <c r="A681" s="10">
        <v>18.7</v>
      </c>
      <c r="B681" s="11">
        <f t="shared" si="217"/>
        <v>3370</v>
      </c>
      <c r="C681" s="442">
        <f t="shared" si="201"/>
        <v>0.52277125000000013</v>
      </c>
      <c r="D681" s="442">
        <f t="shared" si="202"/>
        <v>0.68669543363391572</v>
      </c>
      <c r="E681" s="12">
        <v>9.7349999999999994</v>
      </c>
      <c r="F681" s="13">
        <f t="shared" si="203"/>
        <v>12.01501995357383</v>
      </c>
      <c r="G681" s="195"/>
      <c r="H681" s="10">
        <v>15.628</v>
      </c>
      <c r="I681" s="11">
        <f t="shared" si="218"/>
        <v>3370</v>
      </c>
      <c r="J681" s="12">
        <v>1</v>
      </c>
      <c r="K681" s="442">
        <f t="shared" si="204"/>
        <v>3.3189444999999997</v>
      </c>
      <c r="L681" s="442">
        <f t="shared" si="205"/>
        <v>26.63117046100777</v>
      </c>
      <c r="M681" s="442">
        <v>7.0639999999999994E-2</v>
      </c>
      <c r="N681" s="253">
        <f t="shared" si="206"/>
        <v>13.746774118634411</v>
      </c>
      <c r="O681" s="195"/>
      <c r="P681" s="221">
        <v>38.630000000000003</v>
      </c>
      <c r="Q681" s="222">
        <f t="shared" si="219"/>
        <v>3370</v>
      </c>
      <c r="R681" s="496">
        <f t="shared" si="207"/>
        <v>0.16673074999999998</v>
      </c>
      <c r="S681" s="496">
        <f t="shared" si="208"/>
        <v>0.18143612080455296</v>
      </c>
      <c r="T681" s="223">
        <v>36.837000000000003</v>
      </c>
      <c r="U681" s="224">
        <f t="shared" si="209"/>
        <v>31.946437617922683</v>
      </c>
      <c r="X681" s="450">
        <v>18.09</v>
      </c>
      <c r="Y681" s="452">
        <f t="shared" si="210"/>
        <v>0.52277125000000013</v>
      </c>
      <c r="Z681" s="452">
        <f t="shared" si="215"/>
        <v>0.68669543363391572</v>
      </c>
      <c r="AA681" s="451">
        <v>8.5</v>
      </c>
      <c r="AB681" s="453">
        <v>15.79</v>
      </c>
      <c r="AC681" s="454">
        <v>1</v>
      </c>
      <c r="AD681" s="455">
        <f t="shared" si="211"/>
        <v>3.3189444999999997</v>
      </c>
      <c r="AE681" s="455">
        <f t="shared" si="212"/>
        <v>26.63117046100777</v>
      </c>
      <c r="AF681" s="456">
        <f t="shared" si="216"/>
        <v>6.1647809689585151E-2</v>
      </c>
      <c r="AG681" s="502">
        <f t="shared" si="220"/>
        <v>3370</v>
      </c>
      <c r="AH681" s="470">
        <f t="shared" si="213"/>
        <v>12.253088814111717</v>
      </c>
      <c r="AI681" s="471">
        <f t="shared" si="214"/>
        <v>14.148246671608891</v>
      </c>
    </row>
    <row r="682" spans="1:35">
      <c r="A682" s="10">
        <v>18.7</v>
      </c>
      <c r="B682" s="11">
        <f t="shared" si="217"/>
        <v>3375</v>
      </c>
      <c r="C682" s="442">
        <f t="shared" si="201"/>
        <v>0.52354687500000008</v>
      </c>
      <c r="D682" s="442">
        <f t="shared" si="202"/>
        <v>0.68800418426387022</v>
      </c>
      <c r="E682" s="12">
        <v>9.7349999999999994</v>
      </c>
      <c r="F682" s="13">
        <f t="shared" si="203"/>
        <v>12.002279266191223</v>
      </c>
      <c r="G682" s="195"/>
      <c r="H682" s="10">
        <v>15.628</v>
      </c>
      <c r="I682" s="11">
        <f t="shared" si="218"/>
        <v>3375</v>
      </c>
      <c r="J682" s="12">
        <v>1</v>
      </c>
      <c r="K682" s="442">
        <f t="shared" si="204"/>
        <v>3.3238687499999999</v>
      </c>
      <c r="L682" s="442">
        <f t="shared" si="205"/>
        <v>26.76756880630813</v>
      </c>
      <c r="M682" s="442">
        <v>7.0639999999999994E-2</v>
      </c>
      <c r="N682" s="253">
        <f t="shared" si="206"/>
        <v>13.737138939522394</v>
      </c>
      <c r="O682" s="195"/>
      <c r="P682" s="221">
        <v>38.630000000000003</v>
      </c>
      <c r="Q682" s="222">
        <f t="shared" si="219"/>
        <v>3375</v>
      </c>
      <c r="R682" s="496">
        <f t="shared" si="207"/>
        <v>0.16697812499999998</v>
      </c>
      <c r="S682" s="496">
        <f t="shared" si="208"/>
        <v>0.18172841471654966</v>
      </c>
      <c r="T682" s="223">
        <v>36.837000000000003</v>
      </c>
      <c r="U682" s="224">
        <f t="shared" si="209"/>
        <v>31.935670387086461</v>
      </c>
      <c r="X682" s="450">
        <v>18.09</v>
      </c>
      <c r="Y682" s="456">
        <f t="shared" si="210"/>
        <v>0.52354687500000008</v>
      </c>
      <c r="Z682" s="456">
        <f t="shared" si="215"/>
        <v>0.68800418426387022</v>
      </c>
      <c r="AA682" s="454">
        <v>8.5</v>
      </c>
      <c r="AB682" s="447">
        <v>15.79</v>
      </c>
      <c r="AC682" s="449">
        <v>1</v>
      </c>
      <c r="AD682" s="457">
        <f t="shared" si="211"/>
        <v>3.3238687499999999</v>
      </c>
      <c r="AE682" s="457">
        <f t="shared" si="212"/>
        <v>26.76756880630813</v>
      </c>
      <c r="AF682" s="448">
        <f t="shared" si="216"/>
        <v>6.1647809689585151E-2</v>
      </c>
      <c r="AG682" s="502">
        <f t="shared" si="220"/>
        <v>3375</v>
      </c>
      <c r="AH682" s="470">
        <f t="shared" si="213"/>
        <v>12.241964433757103</v>
      </c>
      <c r="AI682" s="471">
        <f t="shared" si="214"/>
        <v>14.13983801237584</v>
      </c>
    </row>
    <row r="683" spans="1:35">
      <c r="A683" s="10">
        <v>18.7</v>
      </c>
      <c r="B683" s="11">
        <f t="shared" si="217"/>
        <v>3380</v>
      </c>
      <c r="C683" s="442">
        <f t="shared" si="201"/>
        <v>0.52432250000000014</v>
      </c>
      <c r="D683" s="442">
        <f t="shared" si="202"/>
        <v>0.68931395038730248</v>
      </c>
      <c r="E683" s="12">
        <v>9.7349999999999994</v>
      </c>
      <c r="F683" s="13">
        <f t="shared" si="203"/>
        <v>11.98952869297961</v>
      </c>
      <c r="G683" s="195"/>
      <c r="H683" s="10">
        <v>15.628</v>
      </c>
      <c r="I683" s="11">
        <f t="shared" si="218"/>
        <v>3380</v>
      </c>
      <c r="J683" s="12">
        <v>1</v>
      </c>
      <c r="K683" s="442">
        <f t="shared" si="204"/>
        <v>3.3287929999999997</v>
      </c>
      <c r="L683" s="442">
        <f t="shared" si="205"/>
        <v>26.904640467587871</v>
      </c>
      <c r="M683" s="442">
        <v>7.0639999999999994E-2</v>
      </c>
      <c r="N683" s="253">
        <f t="shared" si="206"/>
        <v>13.727456197369593</v>
      </c>
      <c r="O683" s="195"/>
      <c r="P683" s="221">
        <v>38.630000000000003</v>
      </c>
      <c r="Q683" s="222">
        <f t="shared" si="219"/>
        <v>3380</v>
      </c>
      <c r="R683" s="496">
        <f t="shared" si="207"/>
        <v>0.16722549999999997</v>
      </c>
      <c r="S683" s="496">
        <f t="shared" si="208"/>
        <v>0.18202078094369711</v>
      </c>
      <c r="T683" s="223">
        <v>36.837000000000003</v>
      </c>
      <c r="U683" s="224">
        <f t="shared" si="209"/>
        <v>31.924900492377031</v>
      </c>
      <c r="X683" s="450">
        <v>18.09</v>
      </c>
      <c r="Y683" s="448">
        <f t="shared" si="210"/>
        <v>0.52432250000000014</v>
      </c>
      <c r="Z683" s="448">
        <f t="shared" si="215"/>
        <v>0.68931395038730248</v>
      </c>
      <c r="AA683" s="449">
        <v>8.5</v>
      </c>
      <c r="AB683" s="450">
        <v>15.79</v>
      </c>
      <c r="AC683" s="451">
        <v>1</v>
      </c>
      <c r="AD683" s="294">
        <f t="shared" si="211"/>
        <v>3.3287929999999997</v>
      </c>
      <c r="AE683" s="294">
        <f t="shared" si="212"/>
        <v>26.904640467587871</v>
      </c>
      <c r="AF683" s="452">
        <f t="shared" si="216"/>
        <v>6.1647809689585151E-2</v>
      </c>
      <c r="AG683" s="502">
        <f t="shared" si="220"/>
        <v>3380</v>
      </c>
      <c r="AH683" s="470">
        <f t="shared" si="213"/>
        <v>12.230831421707929</v>
      </c>
      <c r="AI683" s="471">
        <f t="shared" si="214"/>
        <v>14.131387844687431</v>
      </c>
    </row>
    <row r="684" spans="1:35">
      <c r="A684" s="10">
        <v>18.7</v>
      </c>
      <c r="B684" s="11">
        <f t="shared" si="217"/>
        <v>3385</v>
      </c>
      <c r="C684" s="442">
        <f t="shared" si="201"/>
        <v>0.52509812500000008</v>
      </c>
      <c r="D684" s="442">
        <f t="shared" si="202"/>
        <v>0.69062473279215952</v>
      </c>
      <c r="E684" s="12">
        <v>9.7349999999999994</v>
      </c>
      <c r="F684" s="13">
        <f t="shared" si="203"/>
        <v>11.976768226268327</v>
      </c>
      <c r="G684" s="195"/>
      <c r="H684" s="10">
        <v>15.628</v>
      </c>
      <c r="I684" s="11">
        <f t="shared" si="218"/>
        <v>3385</v>
      </c>
      <c r="J684" s="12">
        <v>1</v>
      </c>
      <c r="K684" s="442">
        <f t="shared" si="204"/>
        <v>3.3337172499999999</v>
      </c>
      <c r="L684" s="442">
        <f t="shared" si="205"/>
        <v>27.042388768600006</v>
      </c>
      <c r="M684" s="442">
        <v>7.0639999999999994E-2</v>
      </c>
      <c r="N684" s="253">
        <f t="shared" si="206"/>
        <v>13.717725657386096</v>
      </c>
      <c r="O684" s="195"/>
      <c r="P684" s="221">
        <v>38.630000000000003</v>
      </c>
      <c r="Q684" s="222">
        <f t="shared" si="219"/>
        <v>3385</v>
      </c>
      <c r="R684" s="496">
        <f t="shared" si="207"/>
        <v>0.16747287499999997</v>
      </c>
      <c r="S684" s="496">
        <f t="shared" si="208"/>
        <v>0.18231321950388613</v>
      </c>
      <c r="T684" s="223">
        <v>36.837000000000003</v>
      </c>
      <c r="U684" s="224">
        <f t="shared" si="209"/>
        <v>31.914127933135347</v>
      </c>
      <c r="X684" s="450">
        <v>18.09</v>
      </c>
      <c r="Y684" s="452">
        <f t="shared" si="210"/>
        <v>0.52509812500000008</v>
      </c>
      <c r="Z684" s="452">
        <f t="shared" si="215"/>
        <v>0.69062473279215952</v>
      </c>
      <c r="AA684" s="451">
        <v>8.5</v>
      </c>
      <c r="AB684" s="453">
        <v>15.79</v>
      </c>
      <c r="AC684" s="454">
        <v>1</v>
      </c>
      <c r="AD684" s="455">
        <f t="shared" si="211"/>
        <v>3.3337172499999999</v>
      </c>
      <c r="AE684" s="455">
        <f t="shared" si="212"/>
        <v>27.042388768600006</v>
      </c>
      <c r="AF684" s="456">
        <f t="shared" si="216"/>
        <v>6.1647809689585151E-2</v>
      </c>
      <c r="AG684" s="502">
        <f t="shared" si="220"/>
        <v>3385</v>
      </c>
      <c r="AH684" s="470">
        <f t="shared" si="213"/>
        <v>12.219689771266644</v>
      </c>
      <c r="AI684" s="471">
        <f t="shared" si="214"/>
        <v>14.122895963641572</v>
      </c>
    </row>
    <row r="685" spans="1:35">
      <c r="A685" s="10">
        <v>18.7</v>
      </c>
      <c r="B685" s="11">
        <f t="shared" si="217"/>
        <v>3390</v>
      </c>
      <c r="C685" s="442">
        <f t="shared" si="201"/>
        <v>0.52587375000000014</v>
      </c>
      <c r="D685" s="442">
        <f t="shared" si="202"/>
        <v>0.69193653226700125</v>
      </c>
      <c r="E685" s="12">
        <v>9.7349999999999994</v>
      </c>
      <c r="F685" s="13">
        <f t="shared" si="203"/>
        <v>11.963997858380743</v>
      </c>
      <c r="G685" s="195"/>
      <c r="H685" s="10">
        <v>15.628</v>
      </c>
      <c r="I685" s="11">
        <f t="shared" si="218"/>
        <v>3390</v>
      </c>
      <c r="J685" s="12">
        <v>1</v>
      </c>
      <c r="K685" s="442">
        <f t="shared" si="204"/>
        <v>3.3386415</v>
      </c>
      <c r="L685" s="442">
        <f t="shared" si="205"/>
        <v>27.180817049504867</v>
      </c>
      <c r="M685" s="442">
        <v>7.0639999999999994E-2</v>
      </c>
      <c r="N685" s="253">
        <f t="shared" si="206"/>
        <v>13.707947083622976</v>
      </c>
      <c r="O685" s="195"/>
      <c r="P685" s="221">
        <v>38.630000000000003</v>
      </c>
      <c r="Q685" s="222">
        <f t="shared" si="219"/>
        <v>3390</v>
      </c>
      <c r="R685" s="496">
        <f t="shared" si="207"/>
        <v>0.16772024999999999</v>
      </c>
      <c r="S685" s="496">
        <f t="shared" si="208"/>
        <v>0.1826057304150126</v>
      </c>
      <c r="T685" s="223">
        <v>36.837000000000003</v>
      </c>
      <c r="U685" s="224">
        <f t="shared" si="209"/>
        <v>31.903352708702183</v>
      </c>
      <c r="X685" s="450">
        <v>18.09</v>
      </c>
      <c r="Y685" s="456">
        <f t="shared" si="210"/>
        <v>0.52587375000000014</v>
      </c>
      <c r="Z685" s="456">
        <f t="shared" si="215"/>
        <v>0.69193653226700125</v>
      </c>
      <c r="AA685" s="454">
        <v>8.5</v>
      </c>
      <c r="AB685" s="447">
        <v>15.79</v>
      </c>
      <c r="AC685" s="449">
        <v>1</v>
      </c>
      <c r="AD685" s="457">
        <f t="shared" si="211"/>
        <v>3.3386415</v>
      </c>
      <c r="AE685" s="457">
        <f t="shared" si="212"/>
        <v>27.180817049504867</v>
      </c>
      <c r="AF685" s="448">
        <f t="shared" si="216"/>
        <v>6.1647809689585151E-2</v>
      </c>
      <c r="AG685" s="502">
        <f t="shared" si="220"/>
        <v>3390</v>
      </c>
      <c r="AH685" s="470">
        <f t="shared" si="213"/>
        <v>12.20853947573049</v>
      </c>
      <c r="AI685" s="471">
        <f t="shared" si="214"/>
        <v>14.114362163324692</v>
      </c>
    </row>
    <row r="686" spans="1:35">
      <c r="A686" s="10">
        <v>18.7</v>
      </c>
      <c r="B686" s="11">
        <f t="shared" si="217"/>
        <v>3395</v>
      </c>
      <c r="C686" s="442">
        <f t="shared" si="201"/>
        <v>0.52664937499999998</v>
      </c>
      <c r="D686" s="442">
        <f t="shared" si="202"/>
        <v>0.69324934960099771</v>
      </c>
      <c r="E686" s="12">
        <v>9.7349999999999994</v>
      </c>
      <c r="F686" s="13">
        <f t="shared" si="203"/>
        <v>11.951217581634287</v>
      </c>
      <c r="G686" s="195"/>
      <c r="H686" s="10">
        <v>15.628</v>
      </c>
      <c r="I686" s="11">
        <f t="shared" si="218"/>
        <v>3395</v>
      </c>
      <c r="J686" s="12">
        <v>1</v>
      </c>
      <c r="K686" s="442">
        <f t="shared" si="204"/>
        <v>3.3435657499999998</v>
      </c>
      <c r="L686" s="442">
        <f t="shared" si="205"/>
        <v>27.319928666951132</v>
      </c>
      <c r="M686" s="442">
        <v>7.0639999999999994E-2</v>
      </c>
      <c r="N686" s="253">
        <f t="shared" si="206"/>
        <v>13.698120238966572</v>
      </c>
      <c r="O686" s="195"/>
      <c r="P686" s="221">
        <v>38.630000000000003</v>
      </c>
      <c r="Q686" s="222">
        <f t="shared" si="219"/>
        <v>3395</v>
      </c>
      <c r="R686" s="496">
        <f t="shared" si="207"/>
        <v>0.16796762499999998</v>
      </c>
      <c r="S686" s="496">
        <f t="shared" si="208"/>
        <v>0.18289831369497644</v>
      </c>
      <c r="T686" s="223">
        <v>36.837000000000003</v>
      </c>
      <c r="U686" s="224">
        <f t="shared" si="209"/>
        <v>31.892574818418154</v>
      </c>
      <c r="X686" s="450">
        <v>18.09</v>
      </c>
      <c r="Y686" s="448">
        <f t="shared" si="210"/>
        <v>0.52664937499999998</v>
      </c>
      <c r="Z686" s="448">
        <f t="shared" si="215"/>
        <v>0.69324934960099771</v>
      </c>
      <c r="AA686" s="449">
        <v>8.5</v>
      </c>
      <c r="AB686" s="450">
        <v>15.79</v>
      </c>
      <c r="AC686" s="451">
        <v>1</v>
      </c>
      <c r="AD686" s="294">
        <f t="shared" si="211"/>
        <v>3.3435657499999998</v>
      </c>
      <c r="AE686" s="294">
        <f t="shared" si="212"/>
        <v>27.319928666951132</v>
      </c>
      <c r="AF686" s="452">
        <f t="shared" si="216"/>
        <v>6.1647809689585151E-2</v>
      </c>
      <c r="AG686" s="502">
        <f t="shared" si="220"/>
        <v>3395</v>
      </c>
      <c r="AH686" s="470">
        <f t="shared" si="213"/>
        <v>12.19738052839152</v>
      </c>
      <c r="AI686" s="471">
        <f t="shared" si="214"/>
        <v>14.105786236806754</v>
      </c>
    </row>
    <row r="687" spans="1:35">
      <c r="A687" s="10">
        <v>18.7</v>
      </c>
      <c r="B687" s="11">
        <f t="shared" si="217"/>
        <v>3400</v>
      </c>
      <c r="C687" s="442">
        <f t="shared" si="201"/>
        <v>0.52742500000000003</v>
      </c>
      <c r="D687" s="442">
        <f t="shared" si="202"/>
        <v>0.69456318558393271</v>
      </c>
      <c r="E687" s="12">
        <v>9.7349999999999994</v>
      </c>
      <c r="F687" s="13">
        <f t="shared" si="203"/>
        <v>11.938427388340415</v>
      </c>
      <c r="G687" s="195"/>
      <c r="H687" s="10">
        <v>15.628</v>
      </c>
      <c r="I687" s="11">
        <f t="shared" si="218"/>
        <v>3400</v>
      </c>
      <c r="J687" s="12">
        <v>1</v>
      </c>
      <c r="K687" s="442">
        <f t="shared" si="204"/>
        <v>3.34849</v>
      </c>
      <c r="L687" s="442">
        <f t="shared" si="205"/>
        <v>27.459726994157265</v>
      </c>
      <c r="M687" s="442">
        <v>7.0639999999999994E-2</v>
      </c>
      <c r="N687" s="253">
        <f t="shared" si="206"/>
        <v>13.688244885132731</v>
      </c>
      <c r="O687" s="195"/>
      <c r="P687" s="221">
        <v>38.630000000000003</v>
      </c>
      <c r="Q687" s="222">
        <f t="shared" si="219"/>
        <v>3400</v>
      </c>
      <c r="R687" s="496">
        <f t="shared" si="207"/>
        <v>0.16821499999999998</v>
      </c>
      <c r="S687" s="496">
        <f t="shared" si="208"/>
        <v>0.183190969361682</v>
      </c>
      <c r="T687" s="223">
        <v>36.837000000000003</v>
      </c>
      <c r="U687" s="224">
        <f t="shared" si="209"/>
        <v>31.881794261623721</v>
      </c>
      <c r="X687" s="450">
        <v>18.09</v>
      </c>
      <c r="Y687" s="452">
        <f t="shared" si="210"/>
        <v>0.52742500000000003</v>
      </c>
      <c r="Z687" s="452">
        <f t="shared" si="215"/>
        <v>0.69456318558393271</v>
      </c>
      <c r="AA687" s="451">
        <v>8.5</v>
      </c>
      <c r="AB687" s="453">
        <v>15.79</v>
      </c>
      <c r="AC687" s="454">
        <v>1</v>
      </c>
      <c r="AD687" s="455">
        <f t="shared" si="211"/>
        <v>3.34849</v>
      </c>
      <c r="AE687" s="455">
        <f t="shared" si="212"/>
        <v>27.459726994157265</v>
      </c>
      <c r="AF687" s="456">
        <f t="shared" si="216"/>
        <v>6.1647809689585151E-2</v>
      </c>
      <c r="AG687" s="502">
        <f t="shared" si="220"/>
        <v>3400</v>
      </c>
      <c r="AH687" s="470">
        <f t="shared" si="213"/>
        <v>12.186212922536573</v>
      </c>
      <c r="AI687" s="471">
        <f t="shared" si="214"/>
        <v>14.097167976136229</v>
      </c>
    </row>
    <row r="688" spans="1:35">
      <c r="A688" s="10">
        <v>18.7</v>
      </c>
      <c r="B688" s="11">
        <f t="shared" si="217"/>
        <v>3405</v>
      </c>
      <c r="C688" s="442">
        <f t="shared" si="201"/>
        <v>0.52820062499999998</v>
      </c>
      <c r="D688" s="442">
        <f t="shared" si="202"/>
        <v>0.69587804100620221</v>
      </c>
      <c r="E688" s="12">
        <v>9.7349999999999994</v>
      </c>
      <c r="F688" s="13">
        <f t="shared" si="203"/>
        <v>11.925627270804622</v>
      </c>
      <c r="G688" s="195"/>
      <c r="H688" s="10">
        <v>15.628</v>
      </c>
      <c r="I688" s="11">
        <f t="shared" si="218"/>
        <v>3405</v>
      </c>
      <c r="J688" s="12">
        <v>1</v>
      </c>
      <c r="K688" s="442">
        <f t="shared" si="204"/>
        <v>3.3534142499999997</v>
      </c>
      <c r="L688" s="442">
        <f t="shared" si="205"/>
        <v>27.600215420993209</v>
      </c>
      <c r="M688" s="442">
        <v>7.0639999999999994E-2</v>
      </c>
      <c r="N688" s="253">
        <f t="shared" si="206"/>
        <v>13.678320782661039</v>
      </c>
      <c r="O688" s="195"/>
      <c r="P688" s="221">
        <v>38.630000000000003</v>
      </c>
      <c r="Q688" s="222">
        <f t="shared" si="219"/>
        <v>3405</v>
      </c>
      <c r="R688" s="496">
        <f t="shared" si="207"/>
        <v>0.16846237499999997</v>
      </c>
      <c r="S688" s="496">
        <f t="shared" si="208"/>
        <v>0.1834836974330385</v>
      </c>
      <c r="T688" s="223">
        <v>36.837000000000003</v>
      </c>
      <c r="U688" s="224">
        <f t="shared" si="209"/>
        <v>31.871011037659162</v>
      </c>
      <c r="X688" s="450">
        <v>18.09</v>
      </c>
      <c r="Y688" s="456">
        <f t="shared" si="210"/>
        <v>0.52820062499999998</v>
      </c>
      <c r="Z688" s="456">
        <f t="shared" si="215"/>
        <v>0.69587804100620221</v>
      </c>
      <c r="AA688" s="454">
        <v>8.5</v>
      </c>
      <c r="AB688" s="447">
        <v>15.79</v>
      </c>
      <c r="AC688" s="449">
        <v>1</v>
      </c>
      <c r="AD688" s="457">
        <f t="shared" si="211"/>
        <v>3.3534142499999997</v>
      </c>
      <c r="AE688" s="457">
        <f t="shared" si="212"/>
        <v>27.600215420993209</v>
      </c>
      <c r="AF688" s="448">
        <f t="shared" si="216"/>
        <v>6.1647809689585151E-2</v>
      </c>
      <c r="AG688" s="502">
        <f t="shared" si="220"/>
        <v>3405</v>
      </c>
      <c r="AH688" s="470">
        <f t="shared" si="213"/>
        <v>12.175036651447282</v>
      </c>
      <c r="AI688" s="471">
        <f t="shared" si="214"/>
        <v>14.088507172335056</v>
      </c>
    </row>
    <row r="689" spans="1:35">
      <c r="A689" s="10">
        <v>18.7</v>
      </c>
      <c r="B689" s="11">
        <f t="shared" si="217"/>
        <v>3410</v>
      </c>
      <c r="C689" s="442">
        <f t="shared" si="201"/>
        <v>0.52897625000000004</v>
      </c>
      <c r="D689" s="442">
        <f t="shared" si="202"/>
        <v>0.69719391665881569</v>
      </c>
      <c r="E689" s="12">
        <v>9.7349999999999994</v>
      </c>
      <c r="F689" s="13">
        <f t="shared" si="203"/>
        <v>11.912817221326428</v>
      </c>
      <c r="G689" s="195"/>
      <c r="H689" s="10">
        <v>15.628</v>
      </c>
      <c r="I689" s="11">
        <f t="shared" si="218"/>
        <v>3410</v>
      </c>
      <c r="J689" s="12">
        <v>1</v>
      </c>
      <c r="K689" s="442">
        <f t="shared" si="204"/>
        <v>3.3583384999999999</v>
      </c>
      <c r="L689" s="442">
        <f t="shared" si="205"/>
        <v>27.741397354062684</v>
      </c>
      <c r="M689" s="442">
        <v>7.0639999999999994E-2</v>
      </c>
      <c r="N689" s="253">
        <f t="shared" si="206"/>
        <v>13.668347690909012</v>
      </c>
      <c r="O689" s="195"/>
      <c r="P689" s="221">
        <v>38.630000000000003</v>
      </c>
      <c r="Q689" s="222">
        <f t="shared" si="219"/>
        <v>3410</v>
      </c>
      <c r="R689" s="496">
        <f t="shared" si="207"/>
        <v>0.16870974999999996</v>
      </c>
      <c r="S689" s="496">
        <f t="shared" si="208"/>
        <v>0.18377649792695894</v>
      </c>
      <c r="T689" s="223">
        <v>36.837000000000003</v>
      </c>
      <c r="U689" s="224">
        <f t="shared" si="209"/>
        <v>31.860225145864614</v>
      </c>
      <c r="X689" s="450">
        <v>18.09</v>
      </c>
      <c r="Y689" s="448">
        <f t="shared" si="210"/>
        <v>0.52897625000000004</v>
      </c>
      <c r="Z689" s="448">
        <f t="shared" si="215"/>
        <v>0.69719391665881569</v>
      </c>
      <c r="AA689" s="449">
        <v>8.5</v>
      </c>
      <c r="AB689" s="450">
        <v>15.79</v>
      </c>
      <c r="AC689" s="451">
        <v>1</v>
      </c>
      <c r="AD689" s="294">
        <f t="shared" si="211"/>
        <v>3.3583384999999999</v>
      </c>
      <c r="AE689" s="294">
        <f t="shared" si="212"/>
        <v>27.741397354062684</v>
      </c>
      <c r="AF689" s="452">
        <f t="shared" si="216"/>
        <v>6.1647809689585151E-2</v>
      </c>
      <c r="AG689" s="502">
        <f t="shared" si="220"/>
        <v>3410</v>
      </c>
      <c r="AH689" s="470">
        <f t="shared" si="213"/>
        <v>12.163851708400067</v>
      </c>
      <c r="AI689" s="471">
        <f t="shared" si="214"/>
        <v>14.079803615393581</v>
      </c>
    </row>
    <row r="690" spans="1:35">
      <c r="A690" s="10">
        <v>18.7</v>
      </c>
      <c r="B690" s="11">
        <f t="shared" si="217"/>
        <v>3415</v>
      </c>
      <c r="C690" s="442">
        <f t="shared" si="201"/>
        <v>0.52975187500000009</v>
      </c>
      <c r="D690" s="442">
        <f t="shared" si="202"/>
        <v>0.69851081333339615</v>
      </c>
      <c r="E690" s="12">
        <v>9.7349999999999994</v>
      </c>
      <c r="F690" s="13">
        <f t="shared" si="203"/>
        <v>11.899997232199389</v>
      </c>
      <c r="G690" s="195"/>
      <c r="H690" s="10">
        <v>15.628</v>
      </c>
      <c r="I690" s="11">
        <f t="shared" si="218"/>
        <v>3415</v>
      </c>
      <c r="J690" s="12">
        <v>1</v>
      </c>
      <c r="K690" s="442">
        <f t="shared" si="204"/>
        <v>3.3632627499999996</v>
      </c>
      <c r="L690" s="442">
        <f t="shared" si="205"/>
        <v>27.883276216785717</v>
      </c>
      <c r="M690" s="442">
        <v>7.0639999999999994E-2</v>
      </c>
      <c r="N690" s="253">
        <f t="shared" si="206"/>
        <v>13.658325368046258</v>
      </c>
      <c r="O690" s="195"/>
      <c r="P690" s="221">
        <v>38.630000000000003</v>
      </c>
      <c r="Q690" s="222">
        <f t="shared" si="219"/>
        <v>3415</v>
      </c>
      <c r="R690" s="496">
        <f t="shared" si="207"/>
        <v>0.16895712499999999</v>
      </c>
      <c r="S690" s="496">
        <f t="shared" si="208"/>
        <v>0.18406937086136121</v>
      </c>
      <c r="T690" s="223">
        <v>36.837000000000003</v>
      </c>
      <c r="U690" s="224">
        <f t="shared" si="209"/>
        <v>31.849436585580037</v>
      </c>
      <c r="X690" s="450">
        <v>18.09</v>
      </c>
      <c r="Y690" s="452">
        <f t="shared" si="210"/>
        <v>0.52975187500000009</v>
      </c>
      <c r="Z690" s="452">
        <f t="shared" si="215"/>
        <v>0.69851081333339615</v>
      </c>
      <c r="AA690" s="451">
        <v>8.5</v>
      </c>
      <c r="AB690" s="453">
        <v>15.79</v>
      </c>
      <c r="AC690" s="454">
        <v>1</v>
      </c>
      <c r="AD690" s="455">
        <f t="shared" si="211"/>
        <v>3.3632627499999996</v>
      </c>
      <c r="AE690" s="455">
        <f t="shared" si="212"/>
        <v>27.883276216785717</v>
      </c>
      <c r="AF690" s="456">
        <f t="shared" si="216"/>
        <v>6.1647809689585151E-2</v>
      </c>
      <c r="AG690" s="502">
        <f t="shared" si="220"/>
        <v>3415</v>
      </c>
      <c r="AH690" s="470">
        <f t="shared" si="213"/>
        <v>12.152658086666133</v>
      </c>
      <c r="AI690" s="471">
        <f t="shared" si="214"/>
        <v>14.071057094265457</v>
      </c>
    </row>
    <row r="691" spans="1:35">
      <c r="A691" s="10">
        <v>18.7</v>
      </c>
      <c r="B691" s="11">
        <f t="shared" si="217"/>
        <v>3420</v>
      </c>
      <c r="C691" s="442">
        <f t="shared" si="201"/>
        <v>0.53052750000000004</v>
      </c>
      <c r="D691" s="442">
        <f t="shared" si="202"/>
        <v>0.69982873182218075</v>
      </c>
      <c r="E691" s="12">
        <v>9.7349999999999994</v>
      </c>
      <c r="F691" s="13">
        <f t="shared" si="203"/>
        <v>11.88716729571107</v>
      </c>
      <c r="G691" s="195"/>
      <c r="H691" s="10">
        <v>15.628</v>
      </c>
      <c r="I691" s="11">
        <f t="shared" si="218"/>
        <v>3420</v>
      </c>
      <c r="J691" s="12">
        <v>1</v>
      </c>
      <c r="K691" s="442">
        <f t="shared" si="204"/>
        <v>3.3681870000000003</v>
      </c>
      <c r="L691" s="442">
        <f t="shared" si="205"/>
        <v>28.025855449481728</v>
      </c>
      <c r="M691" s="442">
        <v>7.0639999999999994E-2</v>
      </c>
      <c r="N691" s="253">
        <f t="shared" si="206"/>
        <v>13.648253571048611</v>
      </c>
      <c r="O691" s="195"/>
      <c r="P691" s="221">
        <v>38.630000000000003</v>
      </c>
      <c r="Q691" s="222">
        <f t="shared" si="219"/>
        <v>3420</v>
      </c>
      <c r="R691" s="496">
        <f t="shared" si="207"/>
        <v>0.16920450000000001</v>
      </c>
      <c r="S691" s="496">
        <f t="shared" si="208"/>
        <v>0.18436231625416744</v>
      </c>
      <c r="T691" s="223">
        <v>36.837000000000003</v>
      </c>
      <c r="U691" s="224">
        <f t="shared" si="209"/>
        <v>31.838645356145236</v>
      </c>
      <c r="X691" s="450">
        <v>18.09</v>
      </c>
      <c r="Y691" s="456">
        <f t="shared" si="210"/>
        <v>0.53052750000000004</v>
      </c>
      <c r="Z691" s="456">
        <f t="shared" si="215"/>
        <v>0.69982873182218075</v>
      </c>
      <c r="AA691" s="454">
        <v>8.5</v>
      </c>
      <c r="AB691" s="447">
        <v>15.79</v>
      </c>
      <c r="AC691" s="449">
        <v>1</v>
      </c>
      <c r="AD691" s="457">
        <f t="shared" si="211"/>
        <v>3.3681870000000003</v>
      </c>
      <c r="AE691" s="457">
        <f t="shared" si="212"/>
        <v>28.025855449481728</v>
      </c>
      <c r="AF691" s="448">
        <f t="shared" si="216"/>
        <v>6.1647809689585151E-2</v>
      </c>
      <c r="AG691" s="502">
        <f t="shared" si="220"/>
        <v>3420</v>
      </c>
      <c r="AH691" s="470">
        <f t="shared" si="213"/>
        <v>12.141455779511464</v>
      </c>
      <c r="AI691" s="471">
        <f t="shared" si="214"/>
        <v>14.062267396862527</v>
      </c>
    </row>
    <row r="692" spans="1:35">
      <c r="A692" s="10">
        <v>18.7</v>
      </c>
      <c r="B692" s="11">
        <f t="shared" si="217"/>
        <v>3425</v>
      </c>
      <c r="C692" s="442">
        <f t="shared" si="201"/>
        <v>0.5313031250000001</v>
      </c>
      <c r="D692" s="442">
        <f t="shared" si="202"/>
        <v>0.70114767291802194</v>
      </c>
      <c r="E692" s="12">
        <v>9.7349999999999994</v>
      </c>
      <c r="F692" s="13">
        <f t="shared" si="203"/>
        <v>11.874327404143056</v>
      </c>
      <c r="G692" s="195"/>
      <c r="H692" s="10">
        <v>15.628</v>
      </c>
      <c r="I692" s="11">
        <f t="shared" si="218"/>
        <v>3425</v>
      </c>
      <c r="J692" s="12">
        <v>1</v>
      </c>
      <c r="K692" s="442">
        <f t="shared" si="204"/>
        <v>3.37311125</v>
      </c>
      <c r="L692" s="442">
        <f t="shared" si="205"/>
        <v>28.169138509452832</v>
      </c>
      <c r="M692" s="442">
        <v>7.0639999999999994E-2</v>
      </c>
      <c r="N692" s="253">
        <f t="shared" si="206"/>
        <v>13.638132055692253</v>
      </c>
      <c r="O692" s="195"/>
      <c r="P692" s="221">
        <v>38.630000000000003</v>
      </c>
      <c r="Q692" s="222">
        <f t="shared" si="219"/>
        <v>3425</v>
      </c>
      <c r="R692" s="496">
        <f t="shared" si="207"/>
        <v>0.169451875</v>
      </c>
      <c r="S692" s="496">
        <f t="shared" si="208"/>
        <v>0.18465533412330415</v>
      </c>
      <c r="T692" s="223">
        <v>36.837000000000003</v>
      </c>
      <c r="U692" s="224">
        <f t="shared" si="209"/>
        <v>31.827851456899847</v>
      </c>
      <c r="X692" s="450">
        <v>18.09</v>
      </c>
      <c r="Y692" s="448">
        <f t="shared" si="210"/>
        <v>0.5313031250000001</v>
      </c>
      <c r="Z692" s="448">
        <f t="shared" si="215"/>
        <v>0.70114767291802194</v>
      </c>
      <c r="AA692" s="449">
        <v>8.5</v>
      </c>
      <c r="AB692" s="450">
        <v>15.79</v>
      </c>
      <c r="AC692" s="451">
        <v>1</v>
      </c>
      <c r="AD692" s="294">
        <f t="shared" si="211"/>
        <v>3.37311125</v>
      </c>
      <c r="AE692" s="294">
        <f t="shared" si="212"/>
        <v>28.169138509452832</v>
      </c>
      <c r="AF692" s="452">
        <f t="shared" si="216"/>
        <v>6.1647809689585151E-2</v>
      </c>
      <c r="AG692" s="502">
        <f t="shared" si="220"/>
        <v>3425</v>
      </c>
      <c r="AH692" s="470">
        <f t="shared" si="213"/>
        <v>12.130244780196813</v>
      </c>
      <c r="AI692" s="471">
        <f t="shared" si="214"/>
        <v>14.053434310049687</v>
      </c>
    </row>
    <row r="693" spans="1:35">
      <c r="A693" s="10">
        <v>18.7</v>
      </c>
      <c r="B693" s="11">
        <f t="shared" si="217"/>
        <v>3430</v>
      </c>
      <c r="C693" s="442">
        <f t="shared" si="201"/>
        <v>0.53207875000000004</v>
      </c>
      <c r="D693" s="442">
        <f t="shared" si="202"/>
        <v>0.70246763741438634</v>
      </c>
      <c r="E693" s="12">
        <v>9.7349999999999994</v>
      </c>
      <c r="F693" s="13">
        <f t="shared" si="203"/>
        <v>11.861477549770949</v>
      </c>
      <c r="G693" s="195"/>
      <c r="H693" s="10">
        <v>15.628</v>
      </c>
      <c r="I693" s="11">
        <f t="shared" si="218"/>
        <v>3430</v>
      </c>
      <c r="J693" s="12">
        <v>1</v>
      </c>
      <c r="K693" s="442">
        <f t="shared" si="204"/>
        <v>3.3780354999999997</v>
      </c>
      <c r="L693" s="442">
        <f t="shared" si="205"/>
        <v>28.313128871067828</v>
      </c>
      <c r="M693" s="442">
        <v>7.0639999999999994E-2</v>
      </c>
      <c r="N693" s="253">
        <f t="shared" si="206"/>
        <v>13.627960576547769</v>
      </c>
      <c r="O693" s="195"/>
      <c r="P693" s="221">
        <v>38.630000000000003</v>
      </c>
      <c r="Q693" s="222">
        <f t="shared" si="219"/>
        <v>3430</v>
      </c>
      <c r="R693" s="496">
        <f t="shared" si="207"/>
        <v>0.16969925</v>
      </c>
      <c r="S693" s="496">
        <f t="shared" si="208"/>
        <v>0.18494842448670257</v>
      </c>
      <c r="T693" s="223">
        <v>36.837000000000003</v>
      </c>
      <c r="U693" s="224">
        <f t="shared" si="209"/>
        <v>31.817054887183339</v>
      </c>
      <c r="X693" s="450">
        <v>18.09</v>
      </c>
      <c r="Y693" s="452">
        <f t="shared" si="210"/>
        <v>0.53207875000000004</v>
      </c>
      <c r="Z693" s="452">
        <f t="shared" si="215"/>
        <v>0.70246763741438634</v>
      </c>
      <c r="AA693" s="451">
        <v>8.5</v>
      </c>
      <c r="AB693" s="453">
        <v>15.79</v>
      </c>
      <c r="AC693" s="454">
        <v>1</v>
      </c>
      <c r="AD693" s="455">
        <f t="shared" si="211"/>
        <v>3.3780354999999997</v>
      </c>
      <c r="AE693" s="455">
        <f t="shared" si="212"/>
        <v>28.313128871067828</v>
      </c>
      <c r="AF693" s="456">
        <f t="shared" si="216"/>
        <v>6.1647809689585151E-2</v>
      </c>
      <c r="AG693" s="502">
        <f t="shared" si="220"/>
        <v>3430</v>
      </c>
      <c r="AH693" s="470">
        <f t="shared" si="213"/>
        <v>12.119025081977716</v>
      </c>
      <c r="AI693" s="471">
        <f t="shared" si="214"/>
        <v>14.044557619639711</v>
      </c>
    </row>
    <row r="694" spans="1:35">
      <c r="A694" s="10">
        <v>18.7</v>
      </c>
      <c r="B694" s="11">
        <f t="shared" si="217"/>
        <v>3435</v>
      </c>
      <c r="C694" s="442">
        <f t="shared" si="201"/>
        <v>0.5328543750000001</v>
      </c>
      <c r="D694" s="442">
        <f t="shared" si="202"/>
        <v>0.70378862610535786</v>
      </c>
      <c r="E694" s="12">
        <v>9.7349999999999994</v>
      </c>
      <c r="F694" s="13">
        <f t="shared" si="203"/>
        <v>11.84861772486434</v>
      </c>
      <c r="G694" s="195"/>
      <c r="H694" s="10">
        <v>15.628</v>
      </c>
      <c r="I694" s="11">
        <f t="shared" si="218"/>
        <v>3435</v>
      </c>
      <c r="J694" s="12">
        <v>1</v>
      </c>
      <c r="K694" s="442">
        <f t="shared" si="204"/>
        <v>3.3829597499999999</v>
      </c>
      <c r="L694" s="442">
        <f t="shared" si="205"/>
        <v>28.457830025846345</v>
      </c>
      <c r="M694" s="442">
        <v>7.0639999999999994E-2</v>
      </c>
      <c r="N694" s="253">
        <f t="shared" si="206"/>
        <v>13.617738886974214</v>
      </c>
      <c r="O694" s="195"/>
      <c r="P694" s="221">
        <v>38.630000000000003</v>
      </c>
      <c r="Q694" s="222">
        <f t="shared" si="219"/>
        <v>3435</v>
      </c>
      <c r="R694" s="496">
        <f t="shared" si="207"/>
        <v>0.16994662499999999</v>
      </c>
      <c r="S694" s="496">
        <f t="shared" si="208"/>
        <v>0.18524158736229812</v>
      </c>
      <c r="T694" s="223">
        <v>36.837000000000003</v>
      </c>
      <c r="U694" s="224">
        <f t="shared" si="209"/>
        <v>31.806255646335025</v>
      </c>
      <c r="X694" s="450">
        <v>18.09</v>
      </c>
      <c r="Y694" s="456">
        <f t="shared" si="210"/>
        <v>0.5328543750000001</v>
      </c>
      <c r="Z694" s="456">
        <f t="shared" si="215"/>
        <v>0.70378862610535786</v>
      </c>
      <c r="AA694" s="454">
        <v>8.5</v>
      </c>
      <c r="AB694" s="447">
        <v>15.79</v>
      </c>
      <c r="AC694" s="449">
        <v>1</v>
      </c>
      <c r="AD694" s="457">
        <f t="shared" si="211"/>
        <v>3.3829597499999999</v>
      </c>
      <c r="AE694" s="457">
        <f t="shared" si="212"/>
        <v>28.457830025846345</v>
      </c>
      <c r="AF694" s="448">
        <f t="shared" si="216"/>
        <v>6.1647809689585151E-2</v>
      </c>
      <c r="AG694" s="502">
        <f t="shared" si="220"/>
        <v>3435</v>
      </c>
      <c r="AH694" s="470">
        <f t="shared" si="213"/>
        <v>12.107796678104458</v>
      </c>
      <c r="AI694" s="471">
        <f t="shared" si="214"/>
        <v>14.035637110388061</v>
      </c>
    </row>
    <row r="695" spans="1:35">
      <c r="A695" s="10">
        <v>18.7</v>
      </c>
      <c r="B695" s="11">
        <f t="shared" si="217"/>
        <v>3440</v>
      </c>
      <c r="C695" s="442">
        <f t="shared" si="201"/>
        <v>0.53363000000000005</v>
      </c>
      <c r="D695" s="442">
        <f t="shared" si="202"/>
        <v>0.70511063978563482</v>
      </c>
      <c r="E695" s="12">
        <v>9.7349999999999994</v>
      </c>
      <c r="F695" s="13">
        <f t="shared" si="203"/>
        <v>11.835747921686846</v>
      </c>
      <c r="G695" s="195"/>
      <c r="H695" s="10">
        <v>15.628</v>
      </c>
      <c r="I695" s="11">
        <f t="shared" si="218"/>
        <v>3440</v>
      </c>
      <c r="J695" s="12">
        <v>1</v>
      </c>
      <c r="K695" s="442">
        <f t="shared" si="204"/>
        <v>3.3878839999999997</v>
      </c>
      <c r="L695" s="442">
        <f t="shared" si="205"/>
        <v>28.6032454825435</v>
      </c>
      <c r="M695" s="442">
        <v>7.0639999999999994E-2</v>
      </c>
      <c r="N695" s="253">
        <f t="shared" si="206"/>
        <v>13.607466739113129</v>
      </c>
      <c r="O695" s="195"/>
      <c r="P695" s="221">
        <v>38.630000000000003</v>
      </c>
      <c r="Q695" s="222">
        <f t="shared" si="219"/>
        <v>3440</v>
      </c>
      <c r="R695" s="496">
        <f t="shared" si="207"/>
        <v>0.17019399999999998</v>
      </c>
      <c r="S695" s="496">
        <f t="shared" si="208"/>
        <v>0.1855348227680309</v>
      </c>
      <c r="T695" s="223">
        <v>36.837000000000003</v>
      </c>
      <c r="U695" s="224">
        <f t="shared" si="209"/>
        <v>31.795453733694046</v>
      </c>
      <c r="X695" s="450">
        <v>18.09</v>
      </c>
      <c r="Y695" s="448">
        <f t="shared" si="210"/>
        <v>0.53363000000000005</v>
      </c>
      <c r="Z695" s="448">
        <f t="shared" si="215"/>
        <v>0.70511063978563482</v>
      </c>
      <c r="AA695" s="449">
        <v>8.5</v>
      </c>
      <c r="AB695" s="450">
        <v>15.79</v>
      </c>
      <c r="AC695" s="451">
        <v>1</v>
      </c>
      <c r="AD695" s="294">
        <f t="shared" si="211"/>
        <v>3.3878839999999997</v>
      </c>
      <c r="AE695" s="294">
        <f t="shared" si="212"/>
        <v>28.6032454825435</v>
      </c>
      <c r="AF695" s="452">
        <f t="shared" si="216"/>
        <v>6.1647809689585151E-2</v>
      </c>
      <c r="AG695" s="502">
        <f t="shared" si="220"/>
        <v>3440</v>
      </c>
      <c r="AH695" s="470">
        <f t="shared" si="213"/>
        <v>12.096559561822104</v>
      </c>
      <c r="AI695" s="471">
        <f t="shared" si="214"/>
        <v>14.026672565987671</v>
      </c>
    </row>
    <row r="696" spans="1:35">
      <c r="A696" s="10">
        <v>18.7</v>
      </c>
      <c r="B696" s="11">
        <f t="shared" si="217"/>
        <v>3445</v>
      </c>
      <c r="C696" s="442">
        <f t="shared" si="201"/>
        <v>0.53440562500000011</v>
      </c>
      <c r="D696" s="442">
        <f t="shared" si="202"/>
        <v>0.70643367925053346</v>
      </c>
      <c r="E696" s="12">
        <v>9.7349999999999994</v>
      </c>
      <c r="F696" s="13">
        <f t="shared" si="203"/>
        <v>11.822868132496057</v>
      </c>
      <c r="G696" s="195"/>
      <c r="H696" s="10">
        <v>15.628</v>
      </c>
      <c r="I696" s="11">
        <f t="shared" si="218"/>
        <v>3445</v>
      </c>
      <c r="J696" s="12">
        <v>1</v>
      </c>
      <c r="K696" s="442">
        <f t="shared" si="204"/>
        <v>3.3928082499999999</v>
      </c>
      <c r="L696" s="442">
        <f t="shared" si="205"/>
        <v>28.749378767235054</v>
      </c>
      <c r="M696" s="442">
        <v>7.0639999999999994E-2</v>
      </c>
      <c r="N696" s="253">
        <f t="shared" si="206"/>
        <v>13.597143883882516</v>
      </c>
      <c r="O696" s="195"/>
      <c r="P696" s="221">
        <v>38.630000000000003</v>
      </c>
      <c r="Q696" s="222">
        <f t="shared" si="219"/>
        <v>3445</v>
      </c>
      <c r="R696" s="496">
        <f t="shared" si="207"/>
        <v>0.17044137500000001</v>
      </c>
      <c r="S696" s="496">
        <f t="shared" si="208"/>
        <v>0.18582813072184479</v>
      </c>
      <c r="T696" s="223">
        <v>36.837000000000003</v>
      </c>
      <c r="U696" s="224">
        <f t="shared" si="209"/>
        <v>31.784649148599406</v>
      </c>
      <c r="X696" s="450">
        <v>18.09</v>
      </c>
      <c r="Y696" s="452">
        <f t="shared" si="210"/>
        <v>0.53440562500000011</v>
      </c>
      <c r="Z696" s="452">
        <f t="shared" si="215"/>
        <v>0.70643367925053346</v>
      </c>
      <c r="AA696" s="451">
        <v>8.5</v>
      </c>
      <c r="AB696" s="453">
        <v>15.79</v>
      </c>
      <c r="AC696" s="454">
        <v>1</v>
      </c>
      <c r="AD696" s="455">
        <f t="shared" si="211"/>
        <v>3.3928082499999999</v>
      </c>
      <c r="AE696" s="455">
        <f t="shared" si="212"/>
        <v>28.749378767235054</v>
      </c>
      <c r="AF696" s="456">
        <f t="shared" si="216"/>
        <v>6.1647809689585151E-2</v>
      </c>
      <c r="AG696" s="502">
        <f t="shared" si="220"/>
        <v>3445</v>
      </c>
      <c r="AH696" s="470">
        <f t="shared" si="213"/>
        <v>12.085313726370465</v>
      </c>
      <c r="AI696" s="471">
        <f t="shared" si="214"/>
        <v>14.017663769063692</v>
      </c>
    </row>
    <row r="697" spans="1:35">
      <c r="A697" s="10">
        <v>18.7</v>
      </c>
      <c r="B697" s="11">
        <f t="shared" si="217"/>
        <v>3450</v>
      </c>
      <c r="C697" s="442">
        <f t="shared" si="201"/>
        <v>0.53518125000000005</v>
      </c>
      <c r="D697" s="442">
        <f t="shared" si="202"/>
        <v>0.70775774529598601</v>
      </c>
      <c r="E697" s="12">
        <v>9.7349999999999994</v>
      </c>
      <c r="F697" s="13">
        <f t="shared" si="203"/>
        <v>11.809978349543576</v>
      </c>
      <c r="G697" s="195"/>
      <c r="H697" s="10">
        <v>15.628</v>
      </c>
      <c r="I697" s="11">
        <f t="shared" si="218"/>
        <v>3450</v>
      </c>
      <c r="J697" s="12">
        <v>1</v>
      </c>
      <c r="K697" s="442">
        <f t="shared" si="204"/>
        <v>3.3977325</v>
      </c>
      <c r="L697" s="442">
        <f t="shared" si="205"/>
        <v>28.896233423402833</v>
      </c>
      <c r="M697" s="442">
        <v>7.0639999999999994E-2</v>
      </c>
      <c r="N697" s="253">
        <f t="shared" si="206"/>
        <v>13.586770070970825</v>
      </c>
      <c r="O697" s="195"/>
      <c r="P697" s="221">
        <v>38.630000000000003</v>
      </c>
      <c r="Q697" s="222">
        <f t="shared" si="219"/>
        <v>3450</v>
      </c>
      <c r="R697" s="496">
        <f t="shared" si="207"/>
        <v>0.17068875</v>
      </c>
      <c r="S697" s="496">
        <f t="shared" si="208"/>
        <v>0.18612151124168919</v>
      </c>
      <c r="T697" s="223">
        <v>36.837000000000003</v>
      </c>
      <c r="U697" s="224">
        <f t="shared" si="209"/>
        <v>31.773841890389896</v>
      </c>
      <c r="X697" s="450">
        <v>18.09</v>
      </c>
      <c r="Y697" s="456">
        <f t="shared" si="210"/>
        <v>0.53518125000000005</v>
      </c>
      <c r="Z697" s="456">
        <f t="shared" si="215"/>
        <v>0.70775774529598601</v>
      </c>
      <c r="AA697" s="454">
        <v>8.5</v>
      </c>
      <c r="AB697" s="447">
        <v>15.79</v>
      </c>
      <c r="AC697" s="449">
        <v>1</v>
      </c>
      <c r="AD697" s="457">
        <f t="shared" si="211"/>
        <v>3.3977325</v>
      </c>
      <c r="AE697" s="457">
        <f t="shared" si="212"/>
        <v>28.896233423402833</v>
      </c>
      <c r="AF697" s="448">
        <f t="shared" si="216"/>
        <v>6.1647809689585151E-2</v>
      </c>
      <c r="AG697" s="502">
        <f t="shared" si="220"/>
        <v>3450</v>
      </c>
      <c r="AH697" s="470">
        <f t="shared" si="213"/>
        <v>12.074059164984119</v>
      </c>
      <c r="AI697" s="471">
        <f t="shared" si="214"/>
        <v>14.008610501168231</v>
      </c>
    </row>
    <row r="698" spans="1:35">
      <c r="A698" s="10">
        <v>18.7</v>
      </c>
      <c r="B698" s="11">
        <f t="shared" si="217"/>
        <v>3455</v>
      </c>
      <c r="C698" s="442">
        <f t="shared" si="201"/>
        <v>0.53595687500000011</v>
      </c>
      <c r="D698" s="442">
        <f t="shared" si="202"/>
        <v>0.7090828387185435</v>
      </c>
      <c r="E698" s="12">
        <v>9.7349999999999994</v>
      </c>
      <c r="F698" s="13">
        <f t="shared" si="203"/>
        <v>11.79707856507498</v>
      </c>
      <c r="G698" s="195"/>
      <c r="H698" s="10">
        <v>15.628</v>
      </c>
      <c r="I698" s="11">
        <f t="shared" si="218"/>
        <v>3455</v>
      </c>
      <c r="J698" s="12">
        <v>1</v>
      </c>
      <c r="K698" s="442">
        <f t="shared" si="204"/>
        <v>3.4026567500000002</v>
      </c>
      <c r="L698" s="442">
        <f t="shared" si="205"/>
        <v>29.043813012020692</v>
      </c>
      <c r="M698" s="442">
        <v>7.0639999999999994E-2</v>
      </c>
      <c r="N698" s="253">
        <f t="shared" si="206"/>
        <v>13.576345048830859</v>
      </c>
      <c r="O698" s="195"/>
      <c r="P698" s="221">
        <v>38.630000000000003</v>
      </c>
      <c r="Q698" s="222">
        <f t="shared" si="219"/>
        <v>3455</v>
      </c>
      <c r="R698" s="496">
        <f t="shared" si="207"/>
        <v>0.17093612499999999</v>
      </c>
      <c r="S698" s="496">
        <f t="shared" si="208"/>
        <v>0.18641496434551685</v>
      </c>
      <c r="T698" s="223">
        <v>36.837000000000003</v>
      </c>
      <c r="U698" s="224">
        <f t="shared" si="209"/>
        <v>31.763031958404198</v>
      </c>
      <c r="X698" s="450">
        <v>18.09</v>
      </c>
      <c r="Y698" s="448">
        <f t="shared" si="210"/>
        <v>0.53595687500000011</v>
      </c>
      <c r="Z698" s="448">
        <f t="shared" si="215"/>
        <v>0.7090828387185435</v>
      </c>
      <c r="AA698" s="449">
        <v>8.5</v>
      </c>
      <c r="AB698" s="450">
        <v>15.79</v>
      </c>
      <c r="AC698" s="451">
        <v>1</v>
      </c>
      <c r="AD698" s="294">
        <f t="shared" si="211"/>
        <v>3.4026567500000002</v>
      </c>
      <c r="AE698" s="294">
        <f t="shared" si="212"/>
        <v>29.043813012020692</v>
      </c>
      <c r="AF698" s="452">
        <f t="shared" si="216"/>
        <v>6.1647809689585151E-2</v>
      </c>
      <c r="AG698" s="502">
        <f t="shared" si="220"/>
        <v>3455</v>
      </c>
      <c r="AH698" s="470">
        <f t="shared" si="213"/>
        <v>12.06279587089238</v>
      </c>
      <c r="AI698" s="471">
        <f t="shared" si="214"/>
        <v>13.999512542775051</v>
      </c>
    </row>
    <row r="699" spans="1:35">
      <c r="A699" s="10">
        <v>18.7</v>
      </c>
      <c r="B699" s="11">
        <f t="shared" si="217"/>
        <v>3460</v>
      </c>
      <c r="C699" s="442">
        <f t="shared" si="201"/>
        <v>0.53673250000000006</v>
      </c>
      <c r="D699" s="442">
        <f t="shared" si="202"/>
        <v>0.71040896031537404</v>
      </c>
      <c r="E699" s="12">
        <v>9.7349999999999994</v>
      </c>
      <c r="F699" s="13">
        <f t="shared" si="203"/>
        <v>11.784168771329833</v>
      </c>
      <c r="G699" s="195"/>
      <c r="H699" s="10">
        <v>15.628</v>
      </c>
      <c r="I699" s="11">
        <f t="shared" si="218"/>
        <v>3460</v>
      </c>
      <c r="J699" s="12">
        <v>1</v>
      </c>
      <c r="K699" s="442">
        <f t="shared" si="204"/>
        <v>3.407581</v>
      </c>
      <c r="L699" s="442">
        <f t="shared" si="205"/>
        <v>29.192121111640848</v>
      </c>
      <c r="M699" s="442">
        <v>7.0639999999999994E-2</v>
      </c>
      <c r="N699" s="253">
        <f t="shared" si="206"/>
        <v>13.565868564673691</v>
      </c>
      <c r="O699" s="195"/>
      <c r="P699" s="221">
        <v>38.630000000000003</v>
      </c>
      <c r="Q699" s="222">
        <f t="shared" si="219"/>
        <v>3460</v>
      </c>
      <c r="R699" s="496">
        <f t="shared" si="207"/>
        <v>0.17118349999999999</v>
      </c>
      <c r="S699" s="496">
        <f t="shared" si="208"/>
        <v>0.18670849005128565</v>
      </c>
      <c r="T699" s="223">
        <v>36.837000000000003</v>
      </c>
      <c r="U699" s="224">
        <f t="shared" si="209"/>
        <v>31.752219351980791</v>
      </c>
      <c r="X699" s="450">
        <v>18.09</v>
      </c>
      <c r="Y699" s="452">
        <f t="shared" si="210"/>
        <v>0.53673250000000006</v>
      </c>
      <c r="Z699" s="452">
        <f t="shared" si="215"/>
        <v>0.71040896031537404</v>
      </c>
      <c r="AA699" s="451">
        <v>8.5</v>
      </c>
      <c r="AB699" s="453">
        <v>15.79</v>
      </c>
      <c r="AC699" s="454">
        <v>1</v>
      </c>
      <c r="AD699" s="455">
        <f t="shared" si="211"/>
        <v>3.407581</v>
      </c>
      <c r="AE699" s="455">
        <f t="shared" si="212"/>
        <v>29.192121111640848</v>
      </c>
      <c r="AF699" s="456">
        <f t="shared" si="216"/>
        <v>6.1647809689585151E-2</v>
      </c>
      <c r="AG699" s="502">
        <f t="shared" si="220"/>
        <v>3460</v>
      </c>
      <c r="AH699" s="470">
        <f t="shared" si="213"/>
        <v>12.051523837319321</v>
      </c>
      <c r="AI699" s="471">
        <f t="shared" si="214"/>
        <v>13.990369673274243</v>
      </c>
    </row>
    <row r="700" spans="1:35">
      <c r="A700" s="10">
        <v>18.7</v>
      </c>
      <c r="B700" s="11">
        <f t="shared" si="217"/>
        <v>3465</v>
      </c>
      <c r="C700" s="442">
        <f t="shared" si="201"/>
        <v>0.53750812500000011</v>
      </c>
      <c r="D700" s="442">
        <f t="shared" si="202"/>
        <v>0.71173611088426503</v>
      </c>
      <c r="E700" s="12">
        <v>9.7349999999999994</v>
      </c>
      <c r="F700" s="13">
        <f t="shared" si="203"/>
        <v>11.77124896054168</v>
      </c>
      <c r="G700" s="195"/>
      <c r="H700" s="10">
        <v>15.628</v>
      </c>
      <c r="I700" s="11">
        <f t="shared" si="218"/>
        <v>3465</v>
      </c>
      <c r="J700" s="12">
        <v>1</v>
      </c>
      <c r="K700" s="442">
        <f t="shared" si="204"/>
        <v>3.4125052499999997</v>
      </c>
      <c r="L700" s="442">
        <f t="shared" si="205"/>
        <v>29.34116131848069</v>
      </c>
      <c r="M700" s="442">
        <v>7.0639999999999994E-2</v>
      </c>
      <c r="N700" s="253">
        <f t="shared" si="206"/>
        <v>13.555340364462523</v>
      </c>
      <c r="O700" s="195"/>
      <c r="P700" s="221">
        <v>38.630000000000003</v>
      </c>
      <c r="Q700" s="222">
        <f t="shared" si="219"/>
        <v>3465</v>
      </c>
      <c r="R700" s="496">
        <f t="shared" si="207"/>
        <v>0.17143087499999998</v>
      </c>
      <c r="S700" s="496">
        <f t="shared" si="208"/>
        <v>0.18700208837695786</v>
      </c>
      <c r="T700" s="223">
        <v>36.837000000000003</v>
      </c>
      <c r="U700" s="224">
        <f t="shared" si="209"/>
        <v>31.741404070458003</v>
      </c>
      <c r="X700" s="450">
        <v>18.09</v>
      </c>
      <c r="Y700" s="456">
        <f t="shared" si="210"/>
        <v>0.53750812500000011</v>
      </c>
      <c r="Z700" s="456">
        <f t="shared" si="215"/>
        <v>0.71173611088426503</v>
      </c>
      <c r="AA700" s="454">
        <v>8.5</v>
      </c>
      <c r="AB700" s="447">
        <v>15.79</v>
      </c>
      <c r="AC700" s="449">
        <v>1</v>
      </c>
      <c r="AD700" s="457">
        <f t="shared" si="211"/>
        <v>3.4125052499999997</v>
      </c>
      <c r="AE700" s="457">
        <f t="shared" si="212"/>
        <v>29.34116131848069</v>
      </c>
      <c r="AF700" s="448">
        <f t="shared" si="216"/>
        <v>6.1647809689585151E-2</v>
      </c>
      <c r="AG700" s="502">
        <f t="shared" si="220"/>
        <v>3465</v>
      </c>
      <c r="AH700" s="470">
        <f t="shared" si="213"/>
        <v>12.040243057483746</v>
      </c>
      <c r="AI700" s="471">
        <f t="shared" si="214"/>
        <v>13.981181670966883</v>
      </c>
    </row>
    <row r="701" spans="1:35">
      <c r="A701" s="10">
        <v>18.7</v>
      </c>
      <c r="B701" s="11">
        <f t="shared" si="217"/>
        <v>3470</v>
      </c>
      <c r="C701" s="442">
        <f t="shared" si="201"/>
        <v>0.53828375000000006</v>
      </c>
      <c r="D701" s="442">
        <f t="shared" si="202"/>
        <v>0.7130642912236218</v>
      </c>
      <c r="E701" s="12">
        <v>9.7349999999999994</v>
      </c>
      <c r="F701" s="13">
        <f t="shared" si="203"/>
        <v>11.758319124938041</v>
      </c>
      <c r="G701" s="195"/>
      <c r="H701" s="10">
        <v>15.628</v>
      </c>
      <c r="I701" s="11">
        <f t="shared" si="218"/>
        <v>3470</v>
      </c>
      <c r="J701" s="12">
        <v>1</v>
      </c>
      <c r="K701" s="442">
        <f t="shared" si="204"/>
        <v>3.4174294999999999</v>
      </c>
      <c r="L701" s="442">
        <f t="shared" si="205"/>
        <v>29.490937246509951</v>
      </c>
      <c r="M701" s="442">
        <v>7.0639999999999994E-2</v>
      </c>
      <c r="N701" s="253">
        <f t="shared" si="206"/>
        <v>13.544760192906537</v>
      </c>
      <c r="O701" s="195"/>
      <c r="P701" s="221">
        <v>38.630000000000003</v>
      </c>
      <c r="Q701" s="222">
        <f t="shared" si="219"/>
        <v>3470</v>
      </c>
      <c r="R701" s="496">
        <f t="shared" si="207"/>
        <v>0.17167825</v>
      </c>
      <c r="S701" s="496">
        <f t="shared" si="208"/>
        <v>0.1872957593404998</v>
      </c>
      <c r="T701" s="223">
        <v>36.837000000000003</v>
      </c>
      <c r="U701" s="224">
        <f t="shared" si="209"/>
        <v>31.730586113174009</v>
      </c>
      <c r="X701" s="450">
        <v>18.09</v>
      </c>
      <c r="Y701" s="448">
        <f t="shared" si="210"/>
        <v>0.53828375000000006</v>
      </c>
      <c r="Z701" s="448">
        <f t="shared" si="215"/>
        <v>0.7130642912236218</v>
      </c>
      <c r="AA701" s="449">
        <v>8.5</v>
      </c>
      <c r="AB701" s="450">
        <v>15.79</v>
      </c>
      <c r="AC701" s="451">
        <v>1</v>
      </c>
      <c r="AD701" s="294">
        <f t="shared" si="211"/>
        <v>3.4174294999999999</v>
      </c>
      <c r="AE701" s="294">
        <f t="shared" si="212"/>
        <v>29.490937246509951</v>
      </c>
      <c r="AF701" s="452">
        <f t="shared" si="216"/>
        <v>6.1647809689585151E-2</v>
      </c>
      <c r="AG701" s="502">
        <f t="shared" si="220"/>
        <v>3470</v>
      </c>
      <c r="AH701" s="470">
        <f t="shared" si="213"/>
        <v>12.028953524599213</v>
      </c>
      <c r="AI701" s="471">
        <f t="shared" si="214"/>
        <v>13.971948313059656</v>
      </c>
    </row>
    <row r="702" spans="1:35">
      <c r="A702" s="10">
        <v>18.7</v>
      </c>
      <c r="B702" s="11">
        <f t="shared" si="217"/>
        <v>3475</v>
      </c>
      <c r="C702" s="442">
        <f t="shared" si="201"/>
        <v>0.53905937500000012</v>
      </c>
      <c r="D702" s="442">
        <f t="shared" si="202"/>
        <v>0.71439350213247077</v>
      </c>
      <c r="E702" s="12">
        <v>9.7349999999999994</v>
      </c>
      <c r="F702" s="13">
        <f t="shared" si="203"/>
        <v>11.745379256740396</v>
      </c>
      <c r="G702" s="195"/>
      <c r="H702" s="10">
        <v>15.628</v>
      </c>
      <c r="I702" s="11">
        <f t="shared" si="218"/>
        <v>3475</v>
      </c>
      <c r="J702" s="12">
        <v>1</v>
      </c>
      <c r="K702" s="442">
        <f t="shared" si="204"/>
        <v>3.4223537499999996</v>
      </c>
      <c r="L702" s="442">
        <f t="shared" si="205"/>
        <v>29.641452527538299</v>
      </c>
      <c r="M702" s="442">
        <v>7.0639999999999994E-2</v>
      </c>
      <c r="N702" s="253">
        <f t="shared" si="206"/>
        <v>13.534127793454696</v>
      </c>
      <c r="O702" s="195"/>
      <c r="P702" s="221">
        <v>38.630000000000003</v>
      </c>
      <c r="Q702" s="222">
        <f t="shared" si="219"/>
        <v>3475</v>
      </c>
      <c r="R702" s="496">
        <f t="shared" si="207"/>
        <v>0.171925625</v>
      </c>
      <c r="S702" s="496">
        <f t="shared" si="208"/>
        <v>0.18758950295988264</v>
      </c>
      <c r="T702" s="223">
        <v>36.837000000000003</v>
      </c>
      <c r="U702" s="224">
        <f t="shared" si="209"/>
        <v>31.719765479466805</v>
      </c>
      <c r="X702" s="450">
        <v>18.09</v>
      </c>
      <c r="Y702" s="452">
        <f t="shared" si="210"/>
        <v>0.53905937500000012</v>
      </c>
      <c r="Z702" s="452">
        <f t="shared" si="215"/>
        <v>0.71439350213247077</v>
      </c>
      <c r="AA702" s="451">
        <v>8.5</v>
      </c>
      <c r="AB702" s="453">
        <v>15.79</v>
      </c>
      <c r="AC702" s="454">
        <v>1</v>
      </c>
      <c r="AD702" s="455">
        <f t="shared" si="211"/>
        <v>3.4223537499999996</v>
      </c>
      <c r="AE702" s="455">
        <f t="shared" si="212"/>
        <v>29.641452527538299</v>
      </c>
      <c r="AF702" s="456">
        <f t="shared" si="216"/>
        <v>6.1647809689585151E-2</v>
      </c>
      <c r="AG702" s="502">
        <f t="shared" si="220"/>
        <v>3475</v>
      </c>
      <c r="AH702" s="470">
        <f t="shared" si="213"/>
        <v>12.017655231873999</v>
      </c>
      <c r="AI702" s="471">
        <f t="shared" si="214"/>
        <v>13.962669375659445</v>
      </c>
    </row>
    <row r="703" spans="1:35">
      <c r="A703" s="10">
        <v>18.7</v>
      </c>
      <c r="B703" s="11">
        <f t="shared" si="217"/>
        <v>3480</v>
      </c>
      <c r="C703" s="442">
        <f t="shared" si="201"/>
        <v>0.53983500000000018</v>
      </c>
      <c r="D703" s="442">
        <f t="shared" si="202"/>
        <v>0.71572374441045694</v>
      </c>
      <c r="E703" s="12">
        <v>9.7349999999999994</v>
      </c>
      <c r="F703" s="13">
        <f t="shared" si="203"/>
        <v>11.732429348164201</v>
      </c>
      <c r="G703" s="195"/>
      <c r="H703" s="10">
        <v>15.628</v>
      </c>
      <c r="I703" s="11">
        <f t="shared" si="218"/>
        <v>3480</v>
      </c>
      <c r="J703" s="12">
        <v>1</v>
      </c>
      <c r="K703" s="442">
        <f t="shared" si="204"/>
        <v>3.4272779999999998</v>
      </c>
      <c r="L703" s="442">
        <f t="shared" si="205"/>
        <v>29.7927108113035</v>
      </c>
      <c r="M703" s="442">
        <v>7.0639999999999994E-2</v>
      </c>
      <c r="N703" s="253">
        <f t="shared" si="206"/>
        <v>13.523442908289521</v>
      </c>
      <c r="O703" s="195"/>
      <c r="P703" s="221">
        <v>38.630000000000003</v>
      </c>
      <c r="Q703" s="222">
        <f t="shared" si="219"/>
        <v>3480</v>
      </c>
      <c r="R703" s="496">
        <f t="shared" si="207"/>
        <v>0.17217299999999999</v>
      </c>
      <c r="S703" s="496">
        <f t="shared" si="208"/>
        <v>0.18788331925308177</v>
      </c>
      <c r="T703" s="223">
        <v>36.837000000000003</v>
      </c>
      <c r="U703" s="224">
        <f t="shared" si="209"/>
        <v>31.708942168674227</v>
      </c>
      <c r="X703" s="450">
        <v>18.09</v>
      </c>
      <c r="Y703" s="456">
        <f t="shared" si="210"/>
        <v>0.53983500000000018</v>
      </c>
      <c r="Z703" s="456">
        <f t="shared" si="215"/>
        <v>0.71572374441045694</v>
      </c>
      <c r="AA703" s="454">
        <v>8.5</v>
      </c>
      <c r="AB703" s="447">
        <v>15.79</v>
      </c>
      <c r="AC703" s="449">
        <v>1</v>
      </c>
      <c r="AD703" s="457">
        <f t="shared" si="211"/>
        <v>3.4272779999999998</v>
      </c>
      <c r="AE703" s="457">
        <f t="shared" si="212"/>
        <v>29.7927108113035</v>
      </c>
      <c r="AF703" s="448">
        <f t="shared" si="216"/>
        <v>6.1647809689585151E-2</v>
      </c>
      <c r="AG703" s="502">
        <f t="shared" si="220"/>
        <v>3480</v>
      </c>
      <c r="AH703" s="470">
        <f t="shared" si="213"/>
        <v>12.006348172511116</v>
      </c>
      <c r="AI703" s="471">
        <f t="shared" si="214"/>
        <v>13.953344633767916</v>
      </c>
    </row>
    <row r="704" spans="1:35">
      <c r="A704" s="10">
        <v>18.7</v>
      </c>
      <c r="B704" s="11">
        <f t="shared" si="217"/>
        <v>3485</v>
      </c>
      <c r="C704" s="442">
        <f t="shared" si="201"/>
        <v>0.54061062500000001</v>
      </c>
      <c r="D704" s="442">
        <f t="shared" si="202"/>
        <v>0.71705501885784617</v>
      </c>
      <c r="E704" s="12">
        <v>9.7349999999999994</v>
      </c>
      <c r="F704" s="13">
        <f t="shared" si="203"/>
        <v>11.719469391418867</v>
      </c>
      <c r="G704" s="195"/>
      <c r="H704" s="10">
        <v>15.628</v>
      </c>
      <c r="I704" s="11">
        <f t="shared" si="218"/>
        <v>3485</v>
      </c>
      <c r="J704" s="12">
        <v>1</v>
      </c>
      <c r="K704" s="442">
        <f t="shared" si="204"/>
        <v>3.43220225</v>
      </c>
      <c r="L704" s="442">
        <f t="shared" si="205"/>
        <v>29.944715765559828</v>
      </c>
      <c r="M704" s="442">
        <v>7.0639999999999994E-2</v>
      </c>
      <c r="N704" s="253">
        <f t="shared" si="206"/>
        <v>13.512705278320855</v>
      </c>
      <c r="O704" s="195"/>
      <c r="P704" s="221">
        <v>38.630000000000003</v>
      </c>
      <c r="Q704" s="222">
        <f t="shared" si="219"/>
        <v>3485</v>
      </c>
      <c r="R704" s="496">
        <f t="shared" si="207"/>
        <v>0.17242037499999999</v>
      </c>
      <c r="S704" s="496">
        <f t="shared" si="208"/>
        <v>0.18817720823807704</v>
      </c>
      <c r="T704" s="223">
        <v>36.837000000000003</v>
      </c>
      <c r="U704" s="224">
        <f t="shared" si="209"/>
        <v>31.698116180133958</v>
      </c>
      <c r="X704" s="450">
        <v>18.09</v>
      </c>
      <c r="Y704" s="448">
        <f t="shared" si="210"/>
        <v>0.54061062500000001</v>
      </c>
      <c r="Z704" s="448">
        <f t="shared" si="215"/>
        <v>0.71705501885784617</v>
      </c>
      <c r="AA704" s="449">
        <v>8.5</v>
      </c>
      <c r="AB704" s="450">
        <v>15.79</v>
      </c>
      <c r="AC704" s="451">
        <v>1</v>
      </c>
      <c r="AD704" s="294">
        <f t="shared" si="211"/>
        <v>3.43220225</v>
      </c>
      <c r="AE704" s="294">
        <f t="shared" si="212"/>
        <v>29.944715765559828</v>
      </c>
      <c r="AF704" s="452">
        <f t="shared" si="216"/>
        <v>6.1647809689585151E-2</v>
      </c>
      <c r="AG704" s="502">
        <f t="shared" si="220"/>
        <v>3485</v>
      </c>
      <c r="AH704" s="470">
        <f t="shared" si="213"/>
        <v>11.995032339708308</v>
      </c>
      <c r="AI704" s="471">
        <f t="shared" si="214"/>
        <v>13.943973861276048</v>
      </c>
    </row>
    <row r="705" spans="1:35">
      <c r="A705" s="10">
        <v>18.7</v>
      </c>
      <c r="B705" s="11">
        <f t="shared" si="217"/>
        <v>3490</v>
      </c>
      <c r="C705" s="442">
        <f t="shared" si="201"/>
        <v>0.54138625000000007</v>
      </c>
      <c r="D705" s="442">
        <f t="shared" si="202"/>
        <v>0.71838732627552582</v>
      </c>
      <c r="E705" s="12">
        <v>9.7349999999999994</v>
      </c>
      <c r="F705" s="13">
        <f t="shared" si="203"/>
        <v>11.706499378707756</v>
      </c>
      <c r="G705" s="195"/>
      <c r="H705" s="10">
        <v>15.628</v>
      </c>
      <c r="I705" s="11">
        <f t="shared" si="218"/>
        <v>3490</v>
      </c>
      <c r="J705" s="12">
        <v>1</v>
      </c>
      <c r="K705" s="442">
        <f t="shared" si="204"/>
        <v>3.4371265000000002</v>
      </c>
      <c r="L705" s="442">
        <f t="shared" si="205"/>
        <v>30.09747107616705</v>
      </c>
      <c r="M705" s="442">
        <v>7.0639999999999994E-2</v>
      </c>
      <c r="N705" s="253">
        <f t="shared" si="206"/>
        <v>13.50191464317956</v>
      </c>
      <c r="O705" s="195"/>
      <c r="P705" s="221">
        <v>38.630000000000003</v>
      </c>
      <c r="Q705" s="222">
        <f t="shared" si="219"/>
        <v>3490</v>
      </c>
      <c r="R705" s="496">
        <f t="shared" si="207"/>
        <v>0.17266774999999998</v>
      </c>
      <c r="S705" s="496">
        <f t="shared" si="208"/>
        <v>0.18847116993285296</v>
      </c>
      <c r="T705" s="223">
        <v>36.837000000000003</v>
      </c>
      <c r="U705" s="224">
        <f t="shared" si="209"/>
        <v>31.687287513183499</v>
      </c>
      <c r="X705" s="450">
        <v>18.09</v>
      </c>
      <c r="Y705" s="452">
        <f t="shared" si="210"/>
        <v>0.54138625000000007</v>
      </c>
      <c r="Z705" s="452">
        <f t="shared" si="215"/>
        <v>0.71838732627552582</v>
      </c>
      <c r="AA705" s="451">
        <v>8.5</v>
      </c>
      <c r="AB705" s="453">
        <v>15.79</v>
      </c>
      <c r="AC705" s="454">
        <v>1</v>
      </c>
      <c r="AD705" s="455">
        <f t="shared" si="211"/>
        <v>3.4371265000000002</v>
      </c>
      <c r="AE705" s="455">
        <f t="shared" si="212"/>
        <v>30.09747107616705</v>
      </c>
      <c r="AF705" s="456">
        <f t="shared" si="216"/>
        <v>6.1647809689585151E-2</v>
      </c>
      <c r="AG705" s="502">
        <f t="shared" si="220"/>
        <v>3490</v>
      </c>
      <c r="AH705" s="470">
        <f t="shared" si="213"/>
        <v>11.983707726658031</v>
      </c>
      <c r="AI705" s="471">
        <f t="shared" si="214"/>
        <v>13.934556830958659</v>
      </c>
    </row>
    <row r="706" spans="1:35">
      <c r="A706" s="10">
        <v>18.7</v>
      </c>
      <c r="B706" s="11">
        <f t="shared" si="217"/>
        <v>3495</v>
      </c>
      <c r="C706" s="442">
        <f t="shared" si="201"/>
        <v>0.54216187500000002</v>
      </c>
      <c r="D706" s="442">
        <f t="shared" si="202"/>
        <v>0.71972066746500407</v>
      </c>
      <c r="E706" s="12">
        <v>9.7349999999999994</v>
      </c>
      <c r="F706" s="13">
        <f t="shared" si="203"/>
        <v>11.693519302228186</v>
      </c>
      <c r="G706" s="195"/>
      <c r="H706" s="10">
        <v>15.628</v>
      </c>
      <c r="I706" s="11">
        <f t="shared" si="218"/>
        <v>3495</v>
      </c>
      <c r="J706" s="12">
        <v>1</v>
      </c>
      <c r="K706" s="442">
        <f t="shared" si="204"/>
        <v>3.4420507499999999</v>
      </c>
      <c r="L706" s="442">
        <f t="shared" si="205"/>
        <v>30.250980447179774</v>
      </c>
      <c r="M706" s="442">
        <v>7.0639999999999994E-2</v>
      </c>
      <c r="N706" s="253">
        <f t="shared" si="206"/>
        <v>13.491070741211221</v>
      </c>
      <c r="O706" s="195"/>
      <c r="P706" s="221">
        <v>38.630000000000003</v>
      </c>
      <c r="Q706" s="222">
        <f t="shared" si="219"/>
        <v>3495</v>
      </c>
      <c r="R706" s="496">
        <f t="shared" si="207"/>
        <v>0.17291512499999998</v>
      </c>
      <c r="S706" s="496">
        <f t="shared" si="208"/>
        <v>0.18876520435539845</v>
      </c>
      <c r="T706" s="223">
        <v>36.837000000000003</v>
      </c>
      <c r="U706" s="224">
        <f t="shared" si="209"/>
        <v>31.67645616716019</v>
      </c>
      <c r="X706" s="450">
        <v>18.09</v>
      </c>
      <c r="Y706" s="456">
        <f t="shared" si="210"/>
        <v>0.54216187500000002</v>
      </c>
      <c r="Z706" s="456">
        <f t="shared" si="215"/>
        <v>0.71972066746500407</v>
      </c>
      <c r="AA706" s="454">
        <v>8.5</v>
      </c>
      <c r="AB706" s="447">
        <v>15.79</v>
      </c>
      <c r="AC706" s="449">
        <v>1</v>
      </c>
      <c r="AD706" s="457">
        <f t="shared" si="211"/>
        <v>3.4420507499999999</v>
      </c>
      <c r="AE706" s="457">
        <f t="shared" si="212"/>
        <v>30.250980447179774</v>
      </c>
      <c r="AF706" s="448">
        <f t="shared" si="216"/>
        <v>6.1647809689585151E-2</v>
      </c>
      <c r="AG706" s="502">
        <f t="shared" si="220"/>
        <v>3495</v>
      </c>
      <c r="AH706" s="470">
        <f t="shared" si="213"/>
        <v>11.972374326547465</v>
      </c>
      <c r="AI706" s="471">
        <f t="shared" si="214"/>
        <v>13.925093314468899</v>
      </c>
    </row>
    <row r="707" spans="1:35" s="200" customFormat="1">
      <c r="A707" s="216">
        <v>18.7</v>
      </c>
      <c r="B707" s="217">
        <f t="shared" si="217"/>
        <v>3500</v>
      </c>
      <c r="C707" s="443">
        <f t="shared" si="201"/>
        <v>0.54293750000000007</v>
      </c>
      <c r="D707" s="443">
        <f t="shared" si="202"/>
        <v>0.72105504322841152</v>
      </c>
      <c r="E707" s="218">
        <v>9.7349999999999994</v>
      </c>
      <c r="F707" s="219">
        <f t="shared" si="203"/>
        <v>11.680529154171413</v>
      </c>
      <c r="G707" s="228" t="s">
        <v>172</v>
      </c>
      <c r="H707" s="216">
        <v>15.628</v>
      </c>
      <c r="I707" s="217">
        <f t="shared" si="218"/>
        <v>3500</v>
      </c>
      <c r="J707" s="218">
        <v>1</v>
      </c>
      <c r="K707" s="443">
        <f t="shared" si="204"/>
        <v>3.4469749999999997</v>
      </c>
      <c r="L707" s="443">
        <f t="shared" si="205"/>
        <v>30.405247600937308</v>
      </c>
      <c r="M707" s="443">
        <v>7.0639999999999994E-2</v>
      </c>
      <c r="N707" s="257">
        <f t="shared" si="206"/>
        <v>13.480173309469789</v>
      </c>
      <c r="O707" s="228" t="s">
        <v>172</v>
      </c>
      <c r="P707" s="216">
        <v>38.630000000000003</v>
      </c>
      <c r="Q707" s="217">
        <f t="shared" si="219"/>
        <v>3500</v>
      </c>
      <c r="R707" s="443">
        <f t="shared" si="207"/>
        <v>0.1731625</v>
      </c>
      <c r="S707" s="443">
        <f t="shared" si="208"/>
        <v>0.18905931152370647</v>
      </c>
      <c r="T707" s="218">
        <v>36.837000000000003</v>
      </c>
      <c r="U707" s="219">
        <f t="shared" si="209"/>
        <v>31.665622141401226</v>
      </c>
      <c r="X707" s="482">
        <v>18.09</v>
      </c>
      <c r="Y707" s="483">
        <f t="shared" si="210"/>
        <v>0.54293750000000007</v>
      </c>
      <c r="Z707" s="483">
        <f t="shared" si="215"/>
        <v>0.72105504322841152</v>
      </c>
      <c r="AA707" s="484">
        <v>8.5</v>
      </c>
      <c r="AB707" s="482">
        <v>15.79</v>
      </c>
      <c r="AC707" s="484">
        <v>1</v>
      </c>
      <c r="AD707" s="485">
        <f t="shared" si="211"/>
        <v>3.4469749999999997</v>
      </c>
      <c r="AE707" s="485">
        <f t="shared" si="212"/>
        <v>30.405247600937308</v>
      </c>
      <c r="AF707" s="483">
        <f t="shared" si="216"/>
        <v>6.1647809689585151E-2</v>
      </c>
      <c r="AG707" s="486">
        <f t="shared" si="220"/>
        <v>3500</v>
      </c>
      <c r="AH707" s="487">
        <f t="shared" si="213"/>
        <v>11.961032132558502</v>
      </c>
      <c r="AI707" s="488">
        <f t="shared" si="214"/>
        <v>13.9155830823327</v>
      </c>
    </row>
    <row r="708" spans="1:35">
      <c r="A708" s="10">
        <v>18.7</v>
      </c>
      <c r="B708" s="11">
        <f t="shared" si="217"/>
        <v>3505</v>
      </c>
      <c r="C708" s="442">
        <f t="shared" si="201"/>
        <v>0.54371312500000002</v>
      </c>
      <c r="D708" s="442">
        <f t="shared" si="202"/>
        <v>0.72239045436850025</v>
      </c>
      <c r="E708" s="12">
        <v>9.7349999999999994</v>
      </c>
      <c r="F708" s="13">
        <f t="shared" si="203"/>
        <v>11.66752892672265</v>
      </c>
      <c r="G708" s="195"/>
      <c r="H708" s="10">
        <v>15.628</v>
      </c>
      <c r="I708" s="11">
        <f t="shared" si="218"/>
        <v>3505</v>
      </c>
      <c r="J708" s="12">
        <v>1</v>
      </c>
      <c r="K708" s="442">
        <f t="shared" si="204"/>
        <v>3.4518992499999999</v>
      </c>
      <c r="L708" s="442">
        <f t="shared" si="205"/>
        <v>30.560276278153893</v>
      </c>
      <c r="M708" s="442">
        <v>7.0639999999999994E-2</v>
      </c>
      <c r="N708" s="253">
        <f t="shared" si="206"/>
        <v>13.469222083711209</v>
      </c>
      <c r="O708" s="195"/>
      <c r="P708" s="221">
        <v>38.630000000000003</v>
      </c>
      <c r="Q708" s="222">
        <f t="shared" si="219"/>
        <v>3505</v>
      </c>
      <c r="R708" s="496">
        <f t="shared" si="207"/>
        <v>0.17340987499999999</v>
      </c>
      <c r="S708" s="496">
        <f t="shared" si="208"/>
        <v>0.18935349145577485</v>
      </c>
      <c r="T708" s="223">
        <v>36.837000000000003</v>
      </c>
      <c r="U708" s="224">
        <f t="shared" si="209"/>
        <v>31.654785435243625</v>
      </c>
      <c r="X708" s="450">
        <v>18.09</v>
      </c>
      <c r="Y708" s="458">
        <f t="shared" si="210"/>
        <v>0.54371312500000002</v>
      </c>
      <c r="Z708" s="458">
        <f t="shared" si="215"/>
        <v>0.72239045436850025</v>
      </c>
      <c r="AA708" s="459">
        <v>8.5</v>
      </c>
      <c r="AB708" s="450">
        <v>15.79</v>
      </c>
      <c r="AC708" s="451">
        <v>1</v>
      </c>
      <c r="AD708" s="294">
        <f t="shared" si="211"/>
        <v>3.4518992499999999</v>
      </c>
      <c r="AE708" s="294">
        <f t="shared" si="212"/>
        <v>30.560276278153893</v>
      </c>
      <c r="AF708" s="452">
        <f t="shared" si="216"/>
        <v>6.1647809689585151E-2</v>
      </c>
      <c r="AG708" s="502">
        <f t="shared" si="220"/>
        <v>3505</v>
      </c>
      <c r="AH708" s="470">
        <f t="shared" si="213"/>
        <v>11.949681137867747</v>
      </c>
      <c r="AI708" s="471">
        <f t="shared" si="214"/>
        <v>13.906025903943224</v>
      </c>
    </row>
    <row r="709" spans="1:35">
      <c r="A709" s="10">
        <v>18.7</v>
      </c>
      <c r="B709" s="11">
        <f t="shared" si="217"/>
        <v>3510</v>
      </c>
      <c r="C709" s="442">
        <f t="shared" si="201"/>
        <v>0.54448875000000008</v>
      </c>
      <c r="D709" s="442">
        <f t="shared" si="202"/>
        <v>0.72372690168864628</v>
      </c>
      <c r="E709" s="12">
        <v>9.7349999999999994</v>
      </c>
      <c r="F709" s="13">
        <f t="shared" si="203"/>
        <v>11.654518612061029</v>
      </c>
      <c r="G709" s="195"/>
      <c r="H709" s="10">
        <v>15.628</v>
      </c>
      <c r="I709" s="11">
        <f t="shared" si="218"/>
        <v>3510</v>
      </c>
      <c r="J709" s="12">
        <v>1</v>
      </c>
      <c r="K709" s="442">
        <f t="shared" si="204"/>
        <v>3.4568234999999996</v>
      </c>
      <c r="L709" s="442">
        <f t="shared" si="205"/>
        <v>30.716070238009365</v>
      </c>
      <c r="M709" s="442">
        <v>7.0639999999999994E-2</v>
      </c>
      <c r="N709" s="253">
        <f t="shared" si="206"/>
        <v>13.458216798387019</v>
      </c>
      <c r="O709" s="195"/>
      <c r="P709" s="221">
        <v>38.630000000000003</v>
      </c>
      <c r="Q709" s="222">
        <f t="shared" si="219"/>
        <v>3510</v>
      </c>
      <c r="R709" s="496">
        <f t="shared" si="207"/>
        <v>0.17365724999999999</v>
      </c>
      <c r="S709" s="496">
        <f t="shared" si="208"/>
        <v>0.18964774416960561</v>
      </c>
      <c r="T709" s="223">
        <v>36.837000000000003</v>
      </c>
      <c r="U709" s="224">
        <f t="shared" si="209"/>
        <v>31.64394604802424</v>
      </c>
      <c r="X709" s="450">
        <v>18.09</v>
      </c>
      <c r="Y709" s="452">
        <f t="shared" si="210"/>
        <v>0.54448875000000008</v>
      </c>
      <c r="Z709" s="452">
        <f t="shared" si="215"/>
        <v>0.72372690168864628</v>
      </c>
      <c r="AA709" s="451">
        <v>8.5</v>
      </c>
      <c r="AB709" s="453">
        <v>15.79</v>
      </c>
      <c r="AC709" s="454">
        <v>1</v>
      </c>
      <c r="AD709" s="455">
        <f t="shared" si="211"/>
        <v>3.4568234999999996</v>
      </c>
      <c r="AE709" s="455">
        <f t="shared" si="212"/>
        <v>30.716070238009365</v>
      </c>
      <c r="AF709" s="456">
        <f t="shared" si="216"/>
        <v>6.1647809689585151E-2</v>
      </c>
      <c r="AG709" s="502">
        <f t="shared" si="220"/>
        <v>3510</v>
      </c>
      <c r="AH709" s="470">
        <f t="shared" si="213"/>
        <v>11.938321335646506</v>
      </c>
      <c r="AI709" s="471">
        <f t="shared" si="214"/>
        <v>13.896421547555267</v>
      </c>
    </row>
    <row r="710" spans="1:35">
      <c r="A710" s="10">
        <v>18.7</v>
      </c>
      <c r="B710" s="11">
        <f t="shared" si="217"/>
        <v>3515</v>
      </c>
      <c r="C710" s="442">
        <f t="shared" si="201"/>
        <v>0.54526437500000002</v>
      </c>
      <c r="D710" s="442">
        <f t="shared" si="202"/>
        <v>0.72506438599284828</v>
      </c>
      <c r="E710" s="12">
        <v>9.7349999999999994</v>
      </c>
      <c r="F710" s="13">
        <f t="shared" si="203"/>
        <v>11.641498202359621</v>
      </c>
      <c r="G710" s="195"/>
      <c r="H710" s="10">
        <v>15.628</v>
      </c>
      <c r="I710" s="11">
        <f t="shared" si="218"/>
        <v>3515</v>
      </c>
      <c r="J710" s="12">
        <v>1</v>
      </c>
      <c r="K710" s="442">
        <f t="shared" si="204"/>
        <v>3.4617477500000002</v>
      </c>
      <c r="L710" s="442">
        <f t="shared" si="205"/>
        <v>30.872633258240437</v>
      </c>
      <c r="M710" s="442">
        <v>7.0639999999999994E-2</v>
      </c>
      <c r="N710" s="253">
        <f t="shared" si="206"/>
        <v>13.447157186637895</v>
      </c>
      <c r="O710" s="195"/>
      <c r="P710" s="221">
        <v>38.630000000000003</v>
      </c>
      <c r="Q710" s="222">
        <f t="shared" si="219"/>
        <v>3515</v>
      </c>
      <c r="R710" s="496">
        <f t="shared" si="207"/>
        <v>0.17390462499999998</v>
      </c>
      <c r="S710" s="496">
        <f t="shared" si="208"/>
        <v>0.18994206968320548</v>
      </c>
      <c r="T710" s="223">
        <v>36.837000000000003</v>
      </c>
      <c r="U710" s="224">
        <f t="shared" si="209"/>
        <v>31.633103979079763</v>
      </c>
      <c r="X710" s="450">
        <v>18.09</v>
      </c>
      <c r="Y710" s="456">
        <f t="shared" si="210"/>
        <v>0.54526437500000002</v>
      </c>
      <c r="Z710" s="456">
        <f t="shared" si="215"/>
        <v>0.72506438599284828</v>
      </c>
      <c r="AA710" s="454">
        <v>8.5</v>
      </c>
      <c r="AB710" s="447">
        <v>15.79</v>
      </c>
      <c r="AC710" s="449">
        <v>1</v>
      </c>
      <c r="AD710" s="457">
        <f t="shared" si="211"/>
        <v>3.4617477500000002</v>
      </c>
      <c r="AE710" s="457">
        <f t="shared" si="212"/>
        <v>30.872633258240437</v>
      </c>
      <c r="AF710" s="448">
        <f t="shared" si="216"/>
        <v>6.1647809689585151E-2</v>
      </c>
      <c r="AG710" s="502">
        <f t="shared" si="220"/>
        <v>3515</v>
      </c>
      <c r="AH710" s="470">
        <f t="shared" si="213"/>
        <v>11.92695271906079</v>
      </c>
      <c r="AI710" s="471">
        <f t="shared" si="214"/>
        <v>13.886769780279636</v>
      </c>
    </row>
    <row r="711" spans="1:35">
      <c r="A711" s="10">
        <v>18.7</v>
      </c>
      <c r="B711" s="11">
        <f t="shared" si="217"/>
        <v>3520</v>
      </c>
      <c r="C711" s="442">
        <f t="shared" ref="C711:C774" si="221">(1.55125*10^-10)*B711*10^6</f>
        <v>0.54604000000000008</v>
      </c>
      <c r="D711" s="442">
        <f t="shared" ref="D711:D774" si="222">(EXP(C711))-1</f>
        <v>0.72640290808572927</v>
      </c>
      <c r="E711" s="12">
        <v>9.7349999999999994</v>
      </c>
      <c r="F711" s="13">
        <f t="shared" ref="F711:F774" si="223">A711-(E711*D711)</f>
        <v>11.628467689785424</v>
      </c>
      <c r="G711" s="195"/>
      <c r="H711" s="10">
        <v>15.628</v>
      </c>
      <c r="I711" s="11">
        <f t="shared" si="218"/>
        <v>3520</v>
      </c>
      <c r="J711" s="12">
        <v>1</v>
      </c>
      <c r="K711" s="442">
        <f t="shared" ref="K711:K774" si="224">(0.98485*10^-9)*B711*10^6</f>
        <v>3.466672</v>
      </c>
      <c r="L711" s="442">
        <f t="shared" ref="L711:L774" si="225">EXP(K711)-1</f>
        <v>31.029969135232101</v>
      </c>
      <c r="M711" s="442">
        <v>7.0639999999999994E-2</v>
      </c>
      <c r="N711" s="253">
        <f t="shared" ref="N711:N774" si="226">H711-(M711/J711)*L711</f>
        <v>13.436042980287205</v>
      </c>
      <c r="O711" s="195"/>
      <c r="P711" s="221">
        <v>38.630000000000003</v>
      </c>
      <c r="Q711" s="222">
        <f t="shared" si="219"/>
        <v>3520</v>
      </c>
      <c r="R711" s="496">
        <f t="shared" ref="R711:R774" si="227">(4.9475*10^-11)*Q711*10^6</f>
        <v>0.17415199999999997</v>
      </c>
      <c r="S711" s="496">
        <f t="shared" ref="S711:S774" si="228">(EXP(R711))-1</f>
        <v>0.19023646801458582</v>
      </c>
      <c r="T711" s="223">
        <v>36.837000000000003</v>
      </c>
      <c r="U711" s="224">
        <f t="shared" ref="U711:U774" si="229">P711-(T711*S711)</f>
        <v>31.622259227746703</v>
      </c>
      <c r="X711" s="450">
        <v>18.09</v>
      </c>
      <c r="Y711" s="448">
        <f t="shared" ref="Y711:Y774" si="230">(1.55125*10^-10)*AG711*10^6</f>
        <v>0.54604000000000008</v>
      </c>
      <c r="Z711" s="448">
        <f t="shared" si="215"/>
        <v>0.72640290808572927</v>
      </c>
      <c r="AA711" s="449">
        <v>8.5</v>
      </c>
      <c r="AB711" s="450">
        <v>15.79</v>
      </c>
      <c r="AC711" s="451">
        <v>1</v>
      </c>
      <c r="AD711" s="294">
        <f t="shared" ref="AD711:AD774" si="231">(0.98485*10^-9)*AG711*10^6</f>
        <v>3.466672</v>
      </c>
      <c r="AE711" s="294">
        <f t="shared" ref="AE711:AE774" si="232">EXP(AD711)-1</f>
        <v>31.029969135232101</v>
      </c>
      <c r="AF711" s="452">
        <f t="shared" si="216"/>
        <v>6.1647809689585151E-2</v>
      </c>
      <c r="AG711" s="502">
        <f t="shared" si="220"/>
        <v>3520</v>
      </c>
      <c r="AH711" s="470">
        <f t="shared" ref="AH711:AH774" si="233">X711-(AA711*Z711)</f>
        <v>11.915575281271302</v>
      </c>
      <c r="AI711" s="471">
        <f t="shared" ref="AI711:AI774" si="234">AB711-(AF711/AC711)*AE711</f>
        <v>13.87707036807751</v>
      </c>
    </row>
    <row r="712" spans="1:35">
      <c r="A712" s="10">
        <v>18.7</v>
      </c>
      <c r="B712" s="11">
        <f t="shared" si="217"/>
        <v>3525</v>
      </c>
      <c r="C712" s="442">
        <f t="shared" si="221"/>
        <v>0.54681562500000003</v>
      </c>
      <c r="D712" s="442">
        <f t="shared" si="222"/>
        <v>0.72774246877253601</v>
      </c>
      <c r="E712" s="12">
        <v>9.7349999999999994</v>
      </c>
      <c r="F712" s="13">
        <f t="shared" si="223"/>
        <v>11.615427066499361</v>
      </c>
      <c r="G712" s="195"/>
      <c r="H712" s="10">
        <v>15.628</v>
      </c>
      <c r="I712" s="11">
        <f t="shared" si="218"/>
        <v>3525</v>
      </c>
      <c r="J712" s="12">
        <v>1</v>
      </c>
      <c r="K712" s="442">
        <f t="shared" si="224"/>
        <v>3.4715962499999997</v>
      </c>
      <c r="L712" s="442">
        <f t="shared" si="225"/>
        <v>31.188081684109903</v>
      </c>
      <c r="M712" s="442">
        <v>7.0639999999999994E-2</v>
      </c>
      <c r="N712" s="253">
        <f t="shared" si="226"/>
        <v>13.424873909834478</v>
      </c>
      <c r="O712" s="195"/>
      <c r="P712" s="221">
        <v>38.630000000000003</v>
      </c>
      <c r="Q712" s="222">
        <f t="shared" si="219"/>
        <v>3525</v>
      </c>
      <c r="R712" s="496">
        <f t="shared" si="227"/>
        <v>0.174399375</v>
      </c>
      <c r="S712" s="496">
        <f t="shared" si="228"/>
        <v>0.19053093918176178</v>
      </c>
      <c r="T712" s="223">
        <v>36.837000000000003</v>
      </c>
      <c r="U712" s="224">
        <f t="shared" si="229"/>
        <v>31.611411793361444</v>
      </c>
      <c r="X712" s="450">
        <v>18.09</v>
      </c>
      <c r="Y712" s="452">
        <f t="shared" si="230"/>
        <v>0.54681562500000003</v>
      </c>
      <c r="Z712" s="452">
        <f t="shared" ref="Z712:Z775" si="235">(EXP(Y712))-1</f>
        <v>0.72774246877253601</v>
      </c>
      <c r="AA712" s="451">
        <v>8.5</v>
      </c>
      <c r="AB712" s="453">
        <v>15.79</v>
      </c>
      <c r="AC712" s="454">
        <v>1</v>
      </c>
      <c r="AD712" s="455">
        <f t="shared" si="231"/>
        <v>3.4715962499999997</v>
      </c>
      <c r="AE712" s="455">
        <f t="shared" si="232"/>
        <v>31.188081684109903</v>
      </c>
      <c r="AF712" s="456">
        <f t="shared" ref="AF712:AF775" si="236">AA712/137.88</f>
        <v>6.1647809689585151E-2</v>
      </c>
      <c r="AG712" s="502">
        <f t="shared" si="220"/>
        <v>3525</v>
      </c>
      <c r="AH712" s="470">
        <f t="shared" si="233"/>
        <v>11.904189015433444</v>
      </c>
      <c r="AI712" s="471">
        <f t="shared" si="234"/>
        <v>13.867323075754756</v>
      </c>
    </row>
    <row r="713" spans="1:35">
      <c r="A713" s="10">
        <v>18.7</v>
      </c>
      <c r="B713" s="11">
        <f t="shared" ref="B713:B776" si="237">B712+5</f>
        <v>3530</v>
      </c>
      <c r="C713" s="442">
        <f t="shared" si="221"/>
        <v>0.54759125000000008</v>
      </c>
      <c r="D713" s="442">
        <f t="shared" si="222"/>
        <v>0.72908306885914076</v>
      </c>
      <c r="E713" s="12">
        <v>9.7349999999999994</v>
      </c>
      <c r="F713" s="13">
        <f t="shared" si="223"/>
        <v>11.602376324656264</v>
      </c>
      <c r="G713" s="195"/>
      <c r="H713" s="10">
        <v>15.628</v>
      </c>
      <c r="I713" s="11">
        <f t="shared" ref="I713:I776" si="238">I712+5</f>
        <v>3530</v>
      </c>
      <c r="J713" s="12">
        <v>1</v>
      </c>
      <c r="K713" s="442">
        <f t="shared" si="224"/>
        <v>3.4765204999999999</v>
      </c>
      <c r="L713" s="442">
        <f t="shared" si="225"/>
        <v>31.346974738832323</v>
      </c>
      <c r="M713" s="442">
        <v>7.0639999999999994E-2</v>
      </c>
      <c r="N713" s="253">
        <f t="shared" si="226"/>
        <v>13.413649704448884</v>
      </c>
      <c r="O713" s="195"/>
      <c r="P713" s="221">
        <v>38.630000000000003</v>
      </c>
      <c r="Q713" s="222">
        <f t="shared" ref="Q713:Q776" si="239">Q712+5</f>
        <v>3530</v>
      </c>
      <c r="R713" s="496">
        <f t="shared" si="227"/>
        <v>0.17464674999999999</v>
      </c>
      <c r="S713" s="496">
        <f t="shared" si="228"/>
        <v>0.19082548320275339</v>
      </c>
      <c r="T713" s="223">
        <v>36.837000000000003</v>
      </c>
      <c r="U713" s="224">
        <f t="shared" si="229"/>
        <v>31.600561675260174</v>
      </c>
      <c r="X713" s="450">
        <v>18.09</v>
      </c>
      <c r="Y713" s="456">
        <f t="shared" si="230"/>
        <v>0.54759125000000008</v>
      </c>
      <c r="Z713" s="456">
        <f t="shared" si="235"/>
        <v>0.72908306885914076</v>
      </c>
      <c r="AA713" s="454">
        <v>8.5</v>
      </c>
      <c r="AB713" s="447">
        <v>15.79</v>
      </c>
      <c r="AC713" s="449">
        <v>1</v>
      </c>
      <c r="AD713" s="457">
        <f t="shared" si="231"/>
        <v>3.4765204999999999</v>
      </c>
      <c r="AE713" s="457">
        <f t="shared" si="232"/>
        <v>31.346974738832323</v>
      </c>
      <c r="AF713" s="448">
        <f t="shared" si="236"/>
        <v>6.1647809689585151E-2</v>
      </c>
      <c r="AG713" s="502">
        <f t="shared" ref="AG713:AG776" si="240">AG712+5</f>
        <v>3530</v>
      </c>
      <c r="AH713" s="470">
        <f t="shared" si="233"/>
        <v>11.892793914697304</v>
      </c>
      <c r="AI713" s="471">
        <f t="shared" si="234"/>
        <v>13.85752766695623</v>
      </c>
    </row>
    <row r="714" spans="1:35">
      <c r="A714" s="10">
        <v>18.7</v>
      </c>
      <c r="B714" s="11">
        <f t="shared" si="237"/>
        <v>3535</v>
      </c>
      <c r="C714" s="442">
        <f t="shared" si="221"/>
        <v>0.54836687500000003</v>
      </c>
      <c r="D714" s="442">
        <f t="shared" si="222"/>
        <v>0.73042470915204039</v>
      </c>
      <c r="E714" s="12">
        <v>9.7349999999999994</v>
      </c>
      <c r="F714" s="13">
        <f t="shared" si="223"/>
        <v>11.589315456404886</v>
      </c>
      <c r="G714" s="195"/>
      <c r="H714" s="10">
        <v>15.628</v>
      </c>
      <c r="I714" s="11">
        <f t="shared" si="238"/>
        <v>3535</v>
      </c>
      <c r="J714" s="12">
        <v>1</v>
      </c>
      <c r="K714" s="442">
        <f t="shared" si="224"/>
        <v>3.4814447499999996</v>
      </c>
      <c r="L714" s="442">
        <f t="shared" si="225"/>
        <v>31.506652152283735</v>
      </c>
      <c r="M714" s="442">
        <v>7.0639999999999994E-2</v>
      </c>
      <c r="N714" s="253">
        <f t="shared" si="226"/>
        <v>13.402370091962677</v>
      </c>
      <c r="O714" s="195"/>
      <c r="P714" s="221">
        <v>38.630000000000003</v>
      </c>
      <c r="Q714" s="222">
        <f t="shared" si="239"/>
        <v>3535</v>
      </c>
      <c r="R714" s="496">
        <f t="shared" si="227"/>
        <v>0.17489412499999998</v>
      </c>
      <c r="S714" s="496">
        <f t="shared" si="228"/>
        <v>0.19112010009558511</v>
      </c>
      <c r="T714" s="223">
        <v>36.837000000000003</v>
      </c>
      <c r="U714" s="224">
        <f t="shared" si="229"/>
        <v>31.589708872778935</v>
      </c>
      <c r="X714" s="450">
        <v>18.09</v>
      </c>
      <c r="Y714" s="448">
        <f t="shared" si="230"/>
        <v>0.54836687500000003</v>
      </c>
      <c r="Z714" s="448">
        <f t="shared" si="235"/>
        <v>0.73042470915204039</v>
      </c>
      <c r="AA714" s="449">
        <v>8.5</v>
      </c>
      <c r="AB714" s="450">
        <v>15.79</v>
      </c>
      <c r="AC714" s="451">
        <v>1</v>
      </c>
      <c r="AD714" s="294">
        <f t="shared" si="231"/>
        <v>3.4814447499999996</v>
      </c>
      <c r="AE714" s="294">
        <f t="shared" si="232"/>
        <v>31.506652152283735</v>
      </c>
      <c r="AF714" s="452">
        <f t="shared" si="236"/>
        <v>6.1647809689585151E-2</v>
      </c>
      <c r="AG714" s="502">
        <f t="shared" si="240"/>
        <v>3535</v>
      </c>
      <c r="AH714" s="470">
        <f t="shared" si="233"/>
        <v>11.881389972207657</v>
      </c>
      <c r="AI714" s="471">
        <f t="shared" si="234"/>
        <v>13.847683904160053</v>
      </c>
    </row>
    <row r="715" spans="1:35">
      <c r="A715" s="10">
        <v>18.7</v>
      </c>
      <c r="B715" s="11">
        <f t="shared" si="237"/>
        <v>3540</v>
      </c>
      <c r="C715" s="442">
        <f t="shared" si="221"/>
        <v>0.54914250000000009</v>
      </c>
      <c r="D715" s="442">
        <f t="shared" si="222"/>
        <v>0.73176739045835837</v>
      </c>
      <c r="E715" s="12">
        <v>9.7349999999999994</v>
      </c>
      <c r="F715" s="13">
        <f t="shared" si="223"/>
        <v>11.576244453887881</v>
      </c>
      <c r="G715" s="195"/>
      <c r="H715" s="10">
        <v>15.628</v>
      </c>
      <c r="I715" s="11">
        <f t="shared" si="238"/>
        <v>3540</v>
      </c>
      <c r="J715" s="12">
        <v>1</v>
      </c>
      <c r="K715" s="442">
        <f t="shared" si="224"/>
        <v>3.4863689999999998</v>
      </c>
      <c r="L715" s="442">
        <f t="shared" si="225"/>
        <v>31.66711779636794</v>
      </c>
      <c r="M715" s="442">
        <v>7.0639999999999994E-2</v>
      </c>
      <c r="N715" s="253">
        <f t="shared" si="226"/>
        <v>13.391034798864569</v>
      </c>
      <c r="O715" s="195"/>
      <c r="P715" s="221">
        <v>38.630000000000003</v>
      </c>
      <c r="Q715" s="222">
        <f t="shared" si="239"/>
        <v>3540</v>
      </c>
      <c r="R715" s="496">
        <f t="shared" si="227"/>
        <v>0.17514149999999998</v>
      </c>
      <c r="S715" s="496">
        <f t="shared" si="228"/>
        <v>0.19141478987828608</v>
      </c>
      <c r="T715" s="223">
        <v>36.837000000000003</v>
      </c>
      <c r="U715" s="224">
        <f t="shared" si="229"/>
        <v>31.578853385253577</v>
      </c>
      <c r="X715" s="450">
        <v>18.09</v>
      </c>
      <c r="Y715" s="452">
        <f t="shared" si="230"/>
        <v>0.54914250000000009</v>
      </c>
      <c r="Z715" s="452">
        <f t="shared" si="235"/>
        <v>0.73176739045835837</v>
      </c>
      <c r="AA715" s="451">
        <v>8.5</v>
      </c>
      <c r="AB715" s="453">
        <v>15.79</v>
      </c>
      <c r="AC715" s="454">
        <v>1</v>
      </c>
      <c r="AD715" s="455">
        <f t="shared" si="231"/>
        <v>3.4863689999999998</v>
      </c>
      <c r="AE715" s="455">
        <f t="shared" si="232"/>
        <v>31.66711779636794</v>
      </c>
      <c r="AF715" s="456">
        <f t="shared" si="236"/>
        <v>6.1647809689585151E-2</v>
      </c>
      <c r="AG715" s="502">
        <f t="shared" si="240"/>
        <v>3540</v>
      </c>
      <c r="AH715" s="470">
        <f t="shared" si="233"/>
        <v>11.869977181103954</v>
      </c>
      <c r="AI715" s="471">
        <f t="shared" si="234"/>
        <v>13.837791548671833</v>
      </c>
    </row>
    <row r="716" spans="1:35">
      <c r="A716" s="10">
        <v>18.7</v>
      </c>
      <c r="B716" s="11">
        <f t="shared" si="237"/>
        <v>3545</v>
      </c>
      <c r="C716" s="442">
        <f t="shared" si="221"/>
        <v>0.54991812500000015</v>
      </c>
      <c r="D716" s="442">
        <f t="shared" si="222"/>
        <v>0.73311111358584347</v>
      </c>
      <c r="E716" s="12">
        <v>9.7349999999999994</v>
      </c>
      <c r="F716" s="13">
        <f t="shared" si="223"/>
        <v>11.563163309241814</v>
      </c>
      <c r="G716" s="195"/>
      <c r="H716" s="10">
        <v>15.628</v>
      </c>
      <c r="I716" s="11">
        <f t="shared" si="238"/>
        <v>3545</v>
      </c>
      <c r="J716" s="12">
        <v>1</v>
      </c>
      <c r="K716" s="442">
        <f t="shared" si="224"/>
        <v>3.49129325</v>
      </c>
      <c r="L716" s="442">
        <f t="shared" si="225"/>
        <v>31.828375562101904</v>
      </c>
      <c r="M716" s="442">
        <v>7.0639999999999994E-2</v>
      </c>
      <c r="N716" s="253">
        <f t="shared" si="226"/>
        <v>13.379643550293121</v>
      </c>
      <c r="O716" s="195"/>
      <c r="P716" s="221">
        <v>38.630000000000003</v>
      </c>
      <c r="Q716" s="222">
        <f t="shared" si="239"/>
        <v>3545</v>
      </c>
      <c r="R716" s="496">
        <f t="shared" si="227"/>
        <v>0.17538887499999997</v>
      </c>
      <c r="S716" s="496">
        <f t="shared" si="228"/>
        <v>0.19170955256888922</v>
      </c>
      <c r="T716" s="223">
        <v>36.837000000000003</v>
      </c>
      <c r="U716" s="224">
        <f t="shared" si="229"/>
        <v>31.567995212019831</v>
      </c>
      <c r="X716" s="450">
        <v>18.09</v>
      </c>
      <c r="Y716" s="456">
        <f t="shared" si="230"/>
        <v>0.54991812500000015</v>
      </c>
      <c r="Z716" s="456">
        <f t="shared" si="235"/>
        <v>0.73311111358584347</v>
      </c>
      <c r="AA716" s="454">
        <v>8.5</v>
      </c>
      <c r="AB716" s="447">
        <v>15.79</v>
      </c>
      <c r="AC716" s="449">
        <v>1</v>
      </c>
      <c r="AD716" s="457">
        <f t="shared" si="231"/>
        <v>3.49129325</v>
      </c>
      <c r="AE716" s="457">
        <f t="shared" si="232"/>
        <v>31.828375562101904</v>
      </c>
      <c r="AF716" s="448">
        <f t="shared" si="236"/>
        <v>6.1647809689585151E-2</v>
      </c>
      <c r="AG716" s="502">
        <f t="shared" si="240"/>
        <v>3545</v>
      </c>
      <c r="AH716" s="470">
        <f t="shared" si="233"/>
        <v>11.858555534520331</v>
      </c>
      <c r="AI716" s="471">
        <f t="shared" si="234"/>
        <v>13.827850360618898</v>
      </c>
    </row>
    <row r="717" spans="1:35">
      <c r="A717" s="10">
        <v>18.7</v>
      </c>
      <c r="B717" s="11">
        <f t="shared" si="237"/>
        <v>3550</v>
      </c>
      <c r="C717" s="442">
        <f t="shared" si="221"/>
        <v>0.55069375000000009</v>
      </c>
      <c r="D717" s="442">
        <f t="shared" si="222"/>
        <v>0.73445587934287149</v>
      </c>
      <c r="E717" s="12">
        <v>9.7349999999999994</v>
      </c>
      <c r="F717" s="13">
        <f t="shared" si="223"/>
        <v>11.550072014597145</v>
      </c>
      <c r="G717" s="195"/>
      <c r="H717" s="10">
        <v>15.628</v>
      </c>
      <c r="I717" s="11">
        <f t="shared" si="238"/>
        <v>3550</v>
      </c>
      <c r="J717" s="12">
        <v>1</v>
      </c>
      <c r="K717" s="442">
        <f t="shared" si="224"/>
        <v>3.4962175000000002</v>
      </c>
      <c r="L717" s="442">
        <f t="shared" si="225"/>
        <v>31.990429359710241</v>
      </c>
      <c r="M717" s="442">
        <v>7.0639999999999994E-2</v>
      </c>
      <c r="N717" s="253">
        <f t="shared" si="226"/>
        <v>13.36819607003007</v>
      </c>
      <c r="O717" s="195"/>
      <c r="P717" s="221">
        <v>38.630000000000003</v>
      </c>
      <c r="Q717" s="222">
        <f t="shared" si="239"/>
        <v>3550</v>
      </c>
      <c r="R717" s="496">
        <f t="shared" si="227"/>
        <v>0.17563624999999997</v>
      </c>
      <c r="S717" s="496">
        <f t="shared" si="228"/>
        <v>0.19200438818543275</v>
      </c>
      <c r="T717" s="223">
        <v>36.837000000000003</v>
      </c>
      <c r="U717" s="224">
        <f t="shared" si="229"/>
        <v>31.557134352413215</v>
      </c>
      <c r="X717" s="450">
        <v>18.09</v>
      </c>
      <c r="Y717" s="448">
        <f t="shared" si="230"/>
        <v>0.55069375000000009</v>
      </c>
      <c r="Z717" s="448">
        <f t="shared" si="235"/>
        <v>0.73445587934287149</v>
      </c>
      <c r="AA717" s="449">
        <v>8.5</v>
      </c>
      <c r="AB717" s="450">
        <v>15.79</v>
      </c>
      <c r="AC717" s="451">
        <v>1</v>
      </c>
      <c r="AD717" s="294">
        <f t="shared" si="231"/>
        <v>3.4962175000000002</v>
      </c>
      <c r="AE717" s="294">
        <f t="shared" si="232"/>
        <v>31.990429359710241</v>
      </c>
      <c r="AF717" s="452">
        <f t="shared" si="236"/>
        <v>6.1647809689585151E-2</v>
      </c>
      <c r="AG717" s="502">
        <f t="shared" si="240"/>
        <v>3550</v>
      </c>
      <c r="AH717" s="470">
        <f t="shared" si="233"/>
        <v>11.847125025585592</v>
      </c>
      <c r="AI717" s="471">
        <f t="shared" si="234"/>
        <v>13.817860098944465</v>
      </c>
    </row>
    <row r="718" spans="1:35">
      <c r="A718" s="10">
        <v>18.7</v>
      </c>
      <c r="B718" s="11">
        <f t="shared" si="237"/>
        <v>3555</v>
      </c>
      <c r="C718" s="442">
        <f t="shared" si="221"/>
        <v>0.55146937500000015</v>
      </c>
      <c r="D718" s="442">
        <f t="shared" si="222"/>
        <v>0.73580168853844641</v>
      </c>
      <c r="E718" s="12">
        <v>9.7349999999999994</v>
      </c>
      <c r="F718" s="13">
        <f t="shared" si="223"/>
        <v>11.536970562078224</v>
      </c>
      <c r="G718" s="195"/>
      <c r="H718" s="10">
        <v>15.628</v>
      </c>
      <c r="I718" s="11">
        <f t="shared" si="238"/>
        <v>3555</v>
      </c>
      <c r="J718" s="12">
        <v>1</v>
      </c>
      <c r="K718" s="442">
        <f t="shared" si="224"/>
        <v>3.5011417499999999</v>
      </c>
      <c r="L718" s="442">
        <f t="shared" si="225"/>
        <v>32.153283118719926</v>
      </c>
      <c r="M718" s="442">
        <v>7.0639999999999994E-2</v>
      </c>
      <c r="N718" s="253">
        <f t="shared" si="226"/>
        <v>13.356692080493625</v>
      </c>
      <c r="O718" s="195"/>
      <c r="P718" s="221">
        <v>38.630000000000003</v>
      </c>
      <c r="Q718" s="222">
        <f t="shared" si="239"/>
        <v>3555</v>
      </c>
      <c r="R718" s="496">
        <f t="shared" si="227"/>
        <v>0.17588362499999999</v>
      </c>
      <c r="S718" s="496">
        <f t="shared" si="228"/>
        <v>0.19229929674595891</v>
      </c>
      <c r="T718" s="223">
        <v>36.837000000000003</v>
      </c>
      <c r="U718" s="224">
        <f t="shared" si="229"/>
        <v>31.546270805769112</v>
      </c>
      <c r="X718" s="450">
        <v>18.09</v>
      </c>
      <c r="Y718" s="452">
        <f t="shared" si="230"/>
        <v>0.55146937500000015</v>
      </c>
      <c r="Z718" s="452">
        <f t="shared" si="235"/>
        <v>0.73580168853844641</v>
      </c>
      <c r="AA718" s="451">
        <v>8.5</v>
      </c>
      <c r="AB718" s="453">
        <v>15.79</v>
      </c>
      <c r="AC718" s="454">
        <v>1</v>
      </c>
      <c r="AD718" s="455">
        <f t="shared" si="231"/>
        <v>3.5011417499999999</v>
      </c>
      <c r="AE718" s="455">
        <f t="shared" si="232"/>
        <v>32.153283118719926</v>
      </c>
      <c r="AF718" s="456">
        <f t="shared" si="236"/>
        <v>6.1647809689585151E-2</v>
      </c>
      <c r="AG718" s="502">
        <f t="shared" si="240"/>
        <v>3555</v>
      </c>
      <c r="AH718" s="470">
        <f t="shared" si="233"/>
        <v>11.835685647423205</v>
      </c>
      <c r="AI718" s="471">
        <f t="shared" si="234"/>
        <v>13.807820521401801</v>
      </c>
    </row>
    <row r="719" spans="1:35">
      <c r="A719" s="10">
        <v>18.7</v>
      </c>
      <c r="B719" s="11">
        <f t="shared" si="237"/>
        <v>3560</v>
      </c>
      <c r="C719" s="442">
        <f t="shared" si="221"/>
        <v>0.5522450000000001</v>
      </c>
      <c r="D719" s="442">
        <f t="shared" si="222"/>
        <v>0.73714854198219837</v>
      </c>
      <c r="E719" s="12">
        <v>9.7349999999999994</v>
      </c>
      <c r="F719" s="13">
        <f t="shared" si="223"/>
        <v>11.523858943803297</v>
      </c>
      <c r="G719" s="195"/>
      <c r="H719" s="10">
        <v>15.628</v>
      </c>
      <c r="I719" s="11">
        <f t="shared" si="238"/>
        <v>3560</v>
      </c>
      <c r="J719" s="12">
        <v>1</v>
      </c>
      <c r="K719" s="442">
        <f t="shared" si="224"/>
        <v>3.5060659999999997</v>
      </c>
      <c r="L719" s="442">
        <f t="shared" si="225"/>
        <v>32.316940788055675</v>
      </c>
      <c r="M719" s="442">
        <v>7.0639999999999994E-2</v>
      </c>
      <c r="N719" s="253">
        <f t="shared" si="226"/>
        <v>13.345131302731748</v>
      </c>
      <c r="O719" s="195"/>
      <c r="P719" s="221">
        <v>38.630000000000003</v>
      </c>
      <c r="Q719" s="222">
        <f t="shared" si="239"/>
        <v>3560</v>
      </c>
      <c r="R719" s="496">
        <f t="shared" si="227"/>
        <v>0.17613099999999998</v>
      </c>
      <c r="S719" s="496">
        <f t="shared" si="228"/>
        <v>0.19259427826851416</v>
      </c>
      <c r="T719" s="223">
        <v>36.837000000000003</v>
      </c>
      <c r="U719" s="224">
        <f t="shared" si="229"/>
        <v>31.535404571422745</v>
      </c>
      <c r="X719" s="450">
        <v>18.09</v>
      </c>
      <c r="Y719" s="456">
        <f t="shared" si="230"/>
        <v>0.5522450000000001</v>
      </c>
      <c r="Z719" s="456">
        <f t="shared" si="235"/>
        <v>0.73714854198219837</v>
      </c>
      <c r="AA719" s="454">
        <v>8.5</v>
      </c>
      <c r="AB719" s="447">
        <v>15.79</v>
      </c>
      <c r="AC719" s="449">
        <v>1</v>
      </c>
      <c r="AD719" s="457">
        <f t="shared" si="231"/>
        <v>3.5060659999999997</v>
      </c>
      <c r="AE719" s="457">
        <f t="shared" si="232"/>
        <v>32.316940788055675</v>
      </c>
      <c r="AF719" s="448">
        <f t="shared" si="236"/>
        <v>6.1647809689585151E-2</v>
      </c>
      <c r="AG719" s="502">
        <f t="shared" si="240"/>
        <v>3560</v>
      </c>
      <c r="AH719" s="470">
        <f t="shared" si="233"/>
        <v>11.824237393151314</v>
      </c>
      <c r="AI719" s="471">
        <f t="shared" si="234"/>
        <v>13.797731384548351</v>
      </c>
    </row>
    <row r="720" spans="1:35">
      <c r="A720" s="10">
        <v>18.7</v>
      </c>
      <c r="B720" s="11">
        <f t="shared" si="237"/>
        <v>3565</v>
      </c>
      <c r="C720" s="442">
        <f t="shared" si="221"/>
        <v>0.55302062500000015</v>
      </c>
      <c r="D720" s="442">
        <f t="shared" si="222"/>
        <v>0.73849644048438745</v>
      </c>
      <c r="E720" s="12">
        <v>9.7349999999999994</v>
      </c>
      <c r="F720" s="13">
        <f t="shared" si="223"/>
        <v>11.510737151884488</v>
      </c>
      <c r="G720" s="195"/>
      <c r="H720" s="10">
        <v>15.628</v>
      </c>
      <c r="I720" s="11">
        <f t="shared" si="238"/>
        <v>3565</v>
      </c>
      <c r="J720" s="12">
        <v>1</v>
      </c>
      <c r="K720" s="442">
        <f t="shared" si="224"/>
        <v>3.5109902499999999</v>
      </c>
      <c r="L720" s="442">
        <f t="shared" si="225"/>
        <v>32.481406336135656</v>
      </c>
      <c r="M720" s="442">
        <v>7.0639999999999994E-2</v>
      </c>
      <c r="N720" s="253">
        <f t="shared" si="226"/>
        <v>13.333513456415378</v>
      </c>
      <c r="O720" s="195"/>
      <c r="P720" s="221">
        <v>38.630000000000003</v>
      </c>
      <c r="Q720" s="222">
        <f t="shared" si="239"/>
        <v>3565</v>
      </c>
      <c r="R720" s="496">
        <f t="shared" si="227"/>
        <v>0.17637837499999998</v>
      </c>
      <c r="S720" s="496">
        <f t="shared" si="228"/>
        <v>0.19288933277115006</v>
      </c>
      <c r="T720" s="223">
        <v>36.837000000000003</v>
      </c>
      <c r="U720" s="224">
        <f t="shared" si="229"/>
        <v>31.524535648709147</v>
      </c>
      <c r="X720" s="450">
        <v>18.09</v>
      </c>
      <c r="Y720" s="448">
        <f t="shared" si="230"/>
        <v>0.55302062500000015</v>
      </c>
      <c r="Z720" s="448">
        <f t="shared" si="235"/>
        <v>0.73849644048438745</v>
      </c>
      <c r="AA720" s="449">
        <v>8.5</v>
      </c>
      <c r="AB720" s="450">
        <v>15.79</v>
      </c>
      <c r="AC720" s="451">
        <v>1</v>
      </c>
      <c r="AD720" s="294">
        <f t="shared" si="231"/>
        <v>3.5109902499999999</v>
      </c>
      <c r="AE720" s="294">
        <f t="shared" si="232"/>
        <v>32.481406336135656</v>
      </c>
      <c r="AF720" s="452">
        <f t="shared" si="236"/>
        <v>6.1647809689585151E-2</v>
      </c>
      <c r="AG720" s="502">
        <f t="shared" si="240"/>
        <v>3565</v>
      </c>
      <c r="AH720" s="470">
        <f t="shared" si="233"/>
        <v>11.812780255882707</v>
      </c>
      <c r="AI720" s="471">
        <f t="shared" si="234"/>
        <v>13.787592443739822</v>
      </c>
    </row>
    <row r="721" spans="1:35">
      <c r="A721" s="10">
        <v>18.7</v>
      </c>
      <c r="B721" s="11">
        <f t="shared" si="237"/>
        <v>3570</v>
      </c>
      <c r="C721" s="442">
        <f t="shared" si="221"/>
        <v>0.5537962500000001</v>
      </c>
      <c r="D721" s="442">
        <f t="shared" si="222"/>
        <v>0.73984538485590057</v>
      </c>
      <c r="E721" s="12">
        <v>9.7349999999999994</v>
      </c>
      <c r="F721" s="13">
        <f t="shared" si="223"/>
        <v>11.497605178427808</v>
      </c>
      <c r="G721" s="195"/>
      <c r="H721" s="10">
        <v>15.628</v>
      </c>
      <c r="I721" s="11">
        <f t="shared" si="238"/>
        <v>3570</v>
      </c>
      <c r="J721" s="12">
        <v>1</v>
      </c>
      <c r="K721" s="442">
        <f t="shared" si="224"/>
        <v>3.5159144999999996</v>
      </c>
      <c r="L721" s="442">
        <f t="shared" si="225"/>
        <v>32.646683750967647</v>
      </c>
      <c r="M721" s="442">
        <v>7.0639999999999994E-2</v>
      </c>
      <c r="N721" s="253">
        <f t="shared" si="226"/>
        <v>13.321838259831646</v>
      </c>
      <c r="O721" s="195"/>
      <c r="P721" s="221">
        <v>38.630000000000003</v>
      </c>
      <c r="Q721" s="222">
        <f t="shared" si="239"/>
        <v>3570</v>
      </c>
      <c r="R721" s="496">
        <f t="shared" si="227"/>
        <v>0.17662574999999997</v>
      </c>
      <c r="S721" s="496">
        <f t="shared" si="228"/>
        <v>0.19318446027192215</v>
      </c>
      <c r="T721" s="223">
        <v>36.837000000000003</v>
      </c>
      <c r="U721" s="224">
        <f t="shared" si="229"/>
        <v>31.513664036963206</v>
      </c>
      <c r="X721" s="450">
        <v>18.09</v>
      </c>
      <c r="Y721" s="452">
        <f t="shared" si="230"/>
        <v>0.5537962500000001</v>
      </c>
      <c r="Z721" s="452">
        <f t="shared" si="235"/>
        <v>0.73984538485590057</v>
      </c>
      <c r="AA721" s="451">
        <v>8.5</v>
      </c>
      <c r="AB721" s="453">
        <v>15.79</v>
      </c>
      <c r="AC721" s="454">
        <v>1</v>
      </c>
      <c r="AD721" s="455">
        <f t="shared" si="231"/>
        <v>3.5159144999999996</v>
      </c>
      <c r="AE721" s="455">
        <f t="shared" si="232"/>
        <v>32.646683750967647</v>
      </c>
      <c r="AF721" s="456">
        <f t="shared" si="236"/>
        <v>6.1647809689585151E-2</v>
      </c>
      <c r="AG721" s="502">
        <f t="shared" si="240"/>
        <v>3570</v>
      </c>
      <c r="AH721" s="470">
        <f t="shared" si="233"/>
        <v>11.801314228724845</v>
      </c>
      <c r="AI721" s="471">
        <f t="shared" si="234"/>
        <v>13.777403453124274</v>
      </c>
    </row>
    <row r="722" spans="1:35">
      <c r="A722" s="10">
        <v>18.7</v>
      </c>
      <c r="B722" s="11">
        <f t="shared" si="237"/>
        <v>3575</v>
      </c>
      <c r="C722" s="442">
        <f t="shared" si="221"/>
        <v>0.55457187500000005</v>
      </c>
      <c r="D722" s="442">
        <f t="shared" si="222"/>
        <v>0.74119537590825546</v>
      </c>
      <c r="E722" s="12">
        <v>9.7349999999999994</v>
      </c>
      <c r="F722" s="13">
        <f t="shared" si="223"/>
        <v>11.484463015533134</v>
      </c>
      <c r="G722" s="195"/>
      <c r="H722" s="10">
        <v>15.628</v>
      </c>
      <c r="I722" s="11">
        <f t="shared" si="238"/>
        <v>3575</v>
      </c>
      <c r="J722" s="12">
        <v>1</v>
      </c>
      <c r="K722" s="442">
        <f t="shared" si="224"/>
        <v>3.5208387499999998</v>
      </c>
      <c r="L722" s="442">
        <f t="shared" si="225"/>
        <v>32.812777040245891</v>
      </c>
      <c r="M722" s="442">
        <v>7.0639999999999994E-2</v>
      </c>
      <c r="N722" s="253">
        <f t="shared" si="226"/>
        <v>13.31010542987703</v>
      </c>
      <c r="O722" s="195"/>
      <c r="P722" s="221">
        <v>38.630000000000003</v>
      </c>
      <c r="Q722" s="222">
        <f t="shared" si="239"/>
        <v>3575</v>
      </c>
      <c r="R722" s="496">
        <f t="shared" si="227"/>
        <v>0.17687312499999996</v>
      </c>
      <c r="S722" s="496">
        <f t="shared" si="228"/>
        <v>0.19347966078889045</v>
      </c>
      <c r="T722" s="223">
        <v>36.837000000000003</v>
      </c>
      <c r="U722" s="224">
        <f t="shared" si="229"/>
        <v>31.502789735519645</v>
      </c>
      <c r="X722" s="450">
        <v>18.09</v>
      </c>
      <c r="Y722" s="456">
        <f t="shared" si="230"/>
        <v>0.55457187500000005</v>
      </c>
      <c r="Z722" s="456">
        <f t="shared" si="235"/>
        <v>0.74119537590825546</v>
      </c>
      <c r="AA722" s="454">
        <v>8.5</v>
      </c>
      <c r="AB722" s="447">
        <v>15.79</v>
      </c>
      <c r="AC722" s="449">
        <v>1</v>
      </c>
      <c r="AD722" s="457">
        <f t="shared" si="231"/>
        <v>3.5208387499999998</v>
      </c>
      <c r="AE722" s="457">
        <f t="shared" si="232"/>
        <v>32.812777040245891</v>
      </c>
      <c r="AF722" s="448">
        <f t="shared" si="236"/>
        <v>6.1647809689585151E-2</v>
      </c>
      <c r="AG722" s="502">
        <f t="shared" si="240"/>
        <v>3575</v>
      </c>
      <c r="AH722" s="470">
        <f t="shared" si="233"/>
        <v>11.789839304779829</v>
      </c>
      <c r="AI722" s="471">
        <f t="shared" si="234"/>
        <v>13.767164165636132</v>
      </c>
    </row>
    <row r="723" spans="1:35">
      <c r="A723" s="10">
        <v>18.7</v>
      </c>
      <c r="B723" s="11">
        <f t="shared" si="237"/>
        <v>3580</v>
      </c>
      <c r="C723" s="442">
        <f t="shared" si="221"/>
        <v>0.55534749999999999</v>
      </c>
      <c r="D723" s="442">
        <f t="shared" si="222"/>
        <v>0.7425464144535987</v>
      </c>
      <c r="E723" s="12">
        <v>9.7349999999999994</v>
      </c>
      <c r="F723" s="13">
        <f t="shared" si="223"/>
        <v>11.471310655294216</v>
      </c>
      <c r="G723" s="195"/>
      <c r="H723" s="10">
        <v>15.628</v>
      </c>
      <c r="I723" s="11">
        <f t="shared" si="238"/>
        <v>3580</v>
      </c>
      <c r="J723" s="12">
        <v>1</v>
      </c>
      <c r="K723" s="442">
        <f t="shared" si="224"/>
        <v>3.525763</v>
      </c>
      <c r="L723" s="442">
        <f t="shared" si="225"/>
        <v>32.979690231448117</v>
      </c>
      <c r="M723" s="442">
        <v>7.0639999999999994E-2</v>
      </c>
      <c r="N723" s="253">
        <f t="shared" si="226"/>
        <v>13.298314682050506</v>
      </c>
      <c r="O723" s="195"/>
      <c r="P723" s="221">
        <v>38.630000000000003</v>
      </c>
      <c r="Q723" s="222">
        <f t="shared" si="239"/>
        <v>3580</v>
      </c>
      <c r="R723" s="496">
        <f t="shared" si="227"/>
        <v>0.17712049999999999</v>
      </c>
      <c r="S723" s="496">
        <f t="shared" si="228"/>
        <v>0.19377493434011961</v>
      </c>
      <c r="T723" s="223">
        <v>36.837000000000003</v>
      </c>
      <c r="U723" s="224">
        <f t="shared" si="229"/>
        <v>31.491912743713016</v>
      </c>
      <c r="X723" s="450">
        <v>18.09</v>
      </c>
      <c r="Y723" s="448">
        <f t="shared" si="230"/>
        <v>0.55534749999999999</v>
      </c>
      <c r="Z723" s="448">
        <f t="shared" si="235"/>
        <v>0.7425464144535987</v>
      </c>
      <c r="AA723" s="449">
        <v>8.5</v>
      </c>
      <c r="AB723" s="450">
        <v>15.79</v>
      </c>
      <c r="AC723" s="451">
        <v>1</v>
      </c>
      <c r="AD723" s="294">
        <f t="shared" si="231"/>
        <v>3.525763</v>
      </c>
      <c r="AE723" s="294">
        <f t="shared" si="232"/>
        <v>32.979690231448117</v>
      </c>
      <c r="AF723" s="452">
        <f t="shared" si="236"/>
        <v>6.1647809689585151E-2</v>
      </c>
      <c r="AG723" s="502">
        <f t="shared" si="240"/>
        <v>3580</v>
      </c>
      <c r="AH723" s="470">
        <f t="shared" si="233"/>
        <v>11.778355477144411</v>
      </c>
      <c r="AI723" s="471">
        <f t="shared" si="234"/>
        <v>13.756874332990215</v>
      </c>
    </row>
    <row r="724" spans="1:35">
      <c r="A724" s="10">
        <v>18.7</v>
      </c>
      <c r="B724" s="11">
        <f t="shared" si="237"/>
        <v>3585</v>
      </c>
      <c r="C724" s="442">
        <f t="shared" si="221"/>
        <v>0.55612312500000005</v>
      </c>
      <c r="D724" s="442">
        <f t="shared" si="222"/>
        <v>0.74389850130470747</v>
      </c>
      <c r="E724" s="12">
        <v>9.7349999999999994</v>
      </c>
      <c r="F724" s="13">
        <f t="shared" si="223"/>
        <v>11.458148089798673</v>
      </c>
      <c r="G724" s="195"/>
      <c r="H724" s="10">
        <v>15.628</v>
      </c>
      <c r="I724" s="11">
        <f t="shared" si="238"/>
        <v>3585</v>
      </c>
      <c r="J724" s="12">
        <v>1</v>
      </c>
      <c r="K724" s="442">
        <f t="shared" si="224"/>
        <v>3.5306872500000002</v>
      </c>
      <c r="L724" s="442">
        <f t="shared" si="225"/>
        <v>33.147427371933311</v>
      </c>
      <c r="M724" s="442">
        <v>7.0639999999999994E-2</v>
      </c>
      <c r="N724" s="253">
        <f t="shared" si="226"/>
        <v>13.286465730446631</v>
      </c>
      <c r="O724" s="195"/>
      <c r="P724" s="221">
        <v>38.630000000000003</v>
      </c>
      <c r="Q724" s="222">
        <f t="shared" si="239"/>
        <v>3585</v>
      </c>
      <c r="R724" s="496">
        <f t="shared" si="227"/>
        <v>0.17736787499999998</v>
      </c>
      <c r="S724" s="496">
        <f t="shared" si="228"/>
        <v>0.19407028094367895</v>
      </c>
      <c r="T724" s="223">
        <v>36.837000000000003</v>
      </c>
      <c r="U724" s="224">
        <f t="shared" si="229"/>
        <v>31.481033060877699</v>
      </c>
      <c r="X724" s="450">
        <v>18.09</v>
      </c>
      <c r="Y724" s="452">
        <f t="shared" si="230"/>
        <v>0.55612312500000005</v>
      </c>
      <c r="Z724" s="452">
        <f t="shared" si="235"/>
        <v>0.74389850130470747</v>
      </c>
      <c r="AA724" s="451">
        <v>8.5</v>
      </c>
      <c r="AB724" s="453">
        <v>15.79</v>
      </c>
      <c r="AC724" s="454">
        <v>1</v>
      </c>
      <c r="AD724" s="455">
        <f t="shared" si="231"/>
        <v>3.5306872500000002</v>
      </c>
      <c r="AE724" s="455">
        <f t="shared" si="232"/>
        <v>33.147427371933311</v>
      </c>
      <c r="AF724" s="456">
        <f t="shared" si="236"/>
        <v>6.1647809689585151E-2</v>
      </c>
      <c r="AG724" s="502">
        <f t="shared" si="240"/>
        <v>3585</v>
      </c>
      <c r="AH724" s="470">
        <f t="shared" si="233"/>
        <v>11.766862738909985</v>
      </c>
      <c r="AI724" s="471">
        <f t="shared" si="234"/>
        <v>13.746533705675709</v>
      </c>
    </row>
    <row r="725" spans="1:35">
      <c r="A725" s="10">
        <v>18.7</v>
      </c>
      <c r="B725" s="11">
        <f t="shared" si="237"/>
        <v>3590</v>
      </c>
      <c r="C725" s="442">
        <f t="shared" si="221"/>
        <v>0.55689875</v>
      </c>
      <c r="D725" s="442">
        <f t="shared" si="222"/>
        <v>0.74525163727498867</v>
      </c>
      <c r="E725" s="12">
        <v>9.7349999999999994</v>
      </c>
      <c r="F725" s="13">
        <f t="shared" si="223"/>
        <v>11.444975311127985</v>
      </c>
      <c r="G725" s="195"/>
      <c r="H725" s="10">
        <v>15.628</v>
      </c>
      <c r="I725" s="11">
        <f t="shared" si="238"/>
        <v>3590</v>
      </c>
      <c r="J725" s="12">
        <v>1</v>
      </c>
      <c r="K725" s="442">
        <f t="shared" si="224"/>
        <v>3.5356114999999999</v>
      </c>
      <c r="L725" s="442">
        <f t="shared" si="225"/>
        <v>33.315992529039782</v>
      </c>
      <c r="M725" s="442">
        <v>7.0639999999999994E-2</v>
      </c>
      <c r="N725" s="253">
        <f t="shared" si="226"/>
        <v>13.274558287748629</v>
      </c>
      <c r="O725" s="195"/>
      <c r="P725" s="221">
        <v>38.630000000000003</v>
      </c>
      <c r="Q725" s="222">
        <f t="shared" si="239"/>
        <v>3590</v>
      </c>
      <c r="R725" s="496">
        <f t="shared" si="227"/>
        <v>0.17761524999999997</v>
      </c>
      <c r="S725" s="496">
        <f t="shared" si="228"/>
        <v>0.1943657006176418</v>
      </c>
      <c r="T725" s="223">
        <v>36.837000000000003</v>
      </c>
      <c r="U725" s="224">
        <f t="shared" si="229"/>
        <v>31.470150686347932</v>
      </c>
      <c r="X725" s="450">
        <v>18.09</v>
      </c>
      <c r="Y725" s="456">
        <f t="shared" si="230"/>
        <v>0.55689875</v>
      </c>
      <c r="Z725" s="456">
        <f t="shared" si="235"/>
        <v>0.74525163727498867</v>
      </c>
      <c r="AA725" s="454">
        <v>8.5</v>
      </c>
      <c r="AB725" s="447">
        <v>15.79</v>
      </c>
      <c r="AC725" s="449">
        <v>1</v>
      </c>
      <c r="AD725" s="457">
        <f t="shared" si="231"/>
        <v>3.5356114999999999</v>
      </c>
      <c r="AE725" s="457">
        <f t="shared" si="232"/>
        <v>33.315992529039782</v>
      </c>
      <c r="AF725" s="448">
        <f t="shared" si="236"/>
        <v>6.1647809689585151E-2</v>
      </c>
      <c r="AG725" s="502">
        <f t="shared" si="240"/>
        <v>3590</v>
      </c>
      <c r="AH725" s="470">
        <f t="shared" si="233"/>
        <v>11.755361083162597</v>
      </c>
      <c r="AI725" s="471">
        <f t="shared" si="234"/>
        <v>13.736142032950113</v>
      </c>
    </row>
    <row r="726" spans="1:35">
      <c r="A726" s="10">
        <v>18.7</v>
      </c>
      <c r="B726" s="11">
        <f t="shared" si="237"/>
        <v>3595</v>
      </c>
      <c r="C726" s="442">
        <f t="shared" si="221"/>
        <v>0.55767437500000006</v>
      </c>
      <c r="D726" s="442">
        <f t="shared" si="222"/>
        <v>0.74660582317848179</v>
      </c>
      <c r="E726" s="12">
        <v>9.7349999999999994</v>
      </c>
      <c r="F726" s="13">
        <f t="shared" si="223"/>
        <v>11.43179231135748</v>
      </c>
      <c r="G726" s="195"/>
      <c r="H726" s="10">
        <v>15.628</v>
      </c>
      <c r="I726" s="11">
        <f t="shared" si="238"/>
        <v>3595</v>
      </c>
      <c r="J726" s="12">
        <v>1</v>
      </c>
      <c r="K726" s="442">
        <f t="shared" si="224"/>
        <v>3.5405357499999996</v>
      </c>
      <c r="L726" s="442">
        <f t="shared" si="225"/>
        <v>33.485389790183874</v>
      </c>
      <c r="M726" s="442">
        <v>7.0639999999999994E-2</v>
      </c>
      <c r="N726" s="253">
        <f t="shared" si="226"/>
        <v>13.262592065221412</v>
      </c>
      <c r="O726" s="195"/>
      <c r="P726" s="221">
        <v>38.630000000000003</v>
      </c>
      <c r="Q726" s="222">
        <f t="shared" si="239"/>
        <v>3595</v>
      </c>
      <c r="R726" s="496">
        <f t="shared" si="227"/>
        <v>0.17786262499999997</v>
      </c>
      <c r="S726" s="496">
        <f t="shared" si="228"/>
        <v>0.19466119338008636</v>
      </c>
      <c r="T726" s="223">
        <v>36.837000000000003</v>
      </c>
      <c r="U726" s="224">
        <f t="shared" si="229"/>
        <v>31.45926561945776</v>
      </c>
      <c r="X726" s="450">
        <v>18.09</v>
      </c>
      <c r="Y726" s="448">
        <f t="shared" si="230"/>
        <v>0.55767437500000006</v>
      </c>
      <c r="Z726" s="448">
        <f t="shared" si="235"/>
        <v>0.74660582317848179</v>
      </c>
      <c r="AA726" s="449">
        <v>8.5</v>
      </c>
      <c r="AB726" s="450">
        <v>15.79</v>
      </c>
      <c r="AC726" s="451">
        <v>1</v>
      </c>
      <c r="AD726" s="294">
        <f t="shared" si="231"/>
        <v>3.5405357499999996</v>
      </c>
      <c r="AE726" s="294">
        <f t="shared" si="232"/>
        <v>33.485389790183874</v>
      </c>
      <c r="AF726" s="452">
        <f t="shared" si="236"/>
        <v>6.1647809689585151E-2</v>
      </c>
      <c r="AG726" s="502">
        <f t="shared" si="240"/>
        <v>3595</v>
      </c>
      <c r="AH726" s="470">
        <f t="shared" si="233"/>
        <v>11.743850502982905</v>
      </c>
      <c r="AI726" s="471">
        <f t="shared" si="234"/>
        <v>13.725699062833165</v>
      </c>
    </row>
    <row r="727" spans="1:35">
      <c r="A727" s="10">
        <v>18.7</v>
      </c>
      <c r="B727" s="11">
        <f t="shared" si="237"/>
        <v>3600</v>
      </c>
      <c r="C727" s="442">
        <f t="shared" si="221"/>
        <v>0.55845</v>
      </c>
      <c r="D727" s="442">
        <f t="shared" si="222"/>
        <v>0.7479610598298565</v>
      </c>
      <c r="E727" s="12">
        <v>9.7349999999999994</v>
      </c>
      <c r="F727" s="13">
        <f t="shared" si="223"/>
        <v>11.418599082556348</v>
      </c>
      <c r="G727" s="195"/>
      <c r="H727" s="10">
        <v>15.628</v>
      </c>
      <c r="I727" s="11">
        <f t="shared" si="238"/>
        <v>3600</v>
      </c>
      <c r="J727" s="12">
        <v>1</v>
      </c>
      <c r="K727" s="442">
        <f t="shared" si="224"/>
        <v>3.5454599999999998</v>
      </c>
      <c r="L727" s="442">
        <f t="shared" si="225"/>
        <v>33.655623262959004</v>
      </c>
      <c r="M727" s="442">
        <v>7.0639999999999994E-2</v>
      </c>
      <c r="N727" s="253">
        <f t="shared" si="226"/>
        <v>13.250566772704577</v>
      </c>
      <c r="O727" s="195"/>
      <c r="P727" s="221">
        <v>38.630000000000003</v>
      </c>
      <c r="Q727" s="222">
        <f t="shared" si="239"/>
        <v>3600</v>
      </c>
      <c r="R727" s="496">
        <f t="shared" si="227"/>
        <v>0.17810999999999999</v>
      </c>
      <c r="S727" s="496">
        <f t="shared" si="228"/>
        <v>0.19495675924909484</v>
      </c>
      <c r="T727" s="223">
        <v>36.837000000000003</v>
      </c>
      <c r="U727" s="224">
        <f t="shared" si="229"/>
        <v>31.448377859541097</v>
      </c>
      <c r="X727" s="450">
        <v>18.09</v>
      </c>
      <c r="Y727" s="452">
        <f t="shared" si="230"/>
        <v>0.55845</v>
      </c>
      <c r="Z727" s="452">
        <f t="shared" si="235"/>
        <v>0.7479610598298565</v>
      </c>
      <c r="AA727" s="451">
        <v>8.5</v>
      </c>
      <c r="AB727" s="453">
        <v>15.79</v>
      </c>
      <c r="AC727" s="454">
        <v>1</v>
      </c>
      <c r="AD727" s="455">
        <f t="shared" si="231"/>
        <v>3.5454599999999998</v>
      </c>
      <c r="AE727" s="455">
        <f t="shared" si="232"/>
        <v>33.655623262959004</v>
      </c>
      <c r="AF727" s="456">
        <f t="shared" si="236"/>
        <v>6.1647809689585151E-2</v>
      </c>
      <c r="AG727" s="502">
        <f t="shared" si="240"/>
        <v>3600</v>
      </c>
      <c r="AH727" s="470">
        <f t="shared" si="233"/>
        <v>11.732330991446219</v>
      </c>
      <c r="AI727" s="471">
        <f t="shared" si="234"/>
        <v>13.715204542100729</v>
      </c>
    </row>
    <row r="728" spans="1:35">
      <c r="A728" s="10">
        <v>18.7</v>
      </c>
      <c r="B728" s="11">
        <f t="shared" si="237"/>
        <v>3605</v>
      </c>
      <c r="C728" s="442">
        <f t="shared" si="221"/>
        <v>0.55922562500000006</v>
      </c>
      <c r="D728" s="442">
        <f t="shared" si="222"/>
        <v>0.74931734804441574</v>
      </c>
      <c r="E728" s="12">
        <v>9.7349999999999994</v>
      </c>
      <c r="F728" s="13">
        <f t="shared" si="223"/>
        <v>11.405395616787612</v>
      </c>
      <c r="G728" s="195"/>
      <c r="H728" s="10">
        <v>15.628</v>
      </c>
      <c r="I728" s="11">
        <f t="shared" si="238"/>
        <v>3605</v>
      </c>
      <c r="J728" s="12">
        <v>1</v>
      </c>
      <c r="K728" s="442">
        <f t="shared" si="224"/>
        <v>3.5503842499999996</v>
      </c>
      <c r="L728" s="442">
        <f t="shared" si="225"/>
        <v>33.826697075235266</v>
      </c>
      <c r="M728" s="442">
        <v>7.0639999999999994E-2</v>
      </c>
      <c r="N728" s="253">
        <f t="shared" si="226"/>
        <v>13.238482118605381</v>
      </c>
      <c r="O728" s="195"/>
      <c r="P728" s="221">
        <v>38.630000000000003</v>
      </c>
      <c r="Q728" s="222">
        <f t="shared" si="239"/>
        <v>3605</v>
      </c>
      <c r="R728" s="496">
        <f t="shared" si="227"/>
        <v>0.17835737499999998</v>
      </c>
      <c r="S728" s="496">
        <f t="shared" si="228"/>
        <v>0.19525239824275453</v>
      </c>
      <c r="T728" s="223">
        <v>36.837000000000003</v>
      </c>
      <c r="U728" s="224">
        <f t="shared" si="229"/>
        <v>31.437487405931655</v>
      </c>
      <c r="X728" s="450">
        <v>18.09</v>
      </c>
      <c r="Y728" s="456">
        <f t="shared" si="230"/>
        <v>0.55922562500000006</v>
      </c>
      <c r="Z728" s="456">
        <f t="shared" si="235"/>
        <v>0.74931734804441574</v>
      </c>
      <c r="AA728" s="454">
        <v>8.5</v>
      </c>
      <c r="AB728" s="447">
        <v>15.79</v>
      </c>
      <c r="AC728" s="449">
        <v>1</v>
      </c>
      <c r="AD728" s="457">
        <f t="shared" si="231"/>
        <v>3.5503842499999996</v>
      </c>
      <c r="AE728" s="457">
        <f t="shared" si="232"/>
        <v>33.826697075235266</v>
      </c>
      <c r="AF728" s="448">
        <f t="shared" si="236"/>
        <v>6.1647809689585151E-2</v>
      </c>
      <c r="AG728" s="502">
        <f t="shared" si="240"/>
        <v>3605</v>
      </c>
      <c r="AH728" s="470">
        <f t="shared" si="233"/>
        <v>11.720802541622465</v>
      </c>
      <c r="AI728" s="471">
        <f t="shared" si="234"/>
        <v>13.704658216278649</v>
      </c>
    </row>
    <row r="729" spans="1:35">
      <c r="A729" s="10">
        <v>18.7</v>
      </c>
      <c r="B729" s="11">
        <f t="shared" si="237"/>
        <v>3610</v>
      </c>
      <c r="C729" s="442">
        <f t="shared" si="221"/>
        <v>0.56000125000000001</v>
      </c>
      <c r="D729" s="442">
        <f t="shared" si="222"/>
        <v>0.75067468863809417</v>
      </c>
      <c r="E729" s="12">
        <v>9.7349999999999994</v>
      </c>
      <c r="F729" s="13">
        <f t="shared" si="223"/>
        <v>11.392181906108153</v>
      </c>
      <c r="G729" s="195"/>
      <c r="H729" s="10">
        <v>15.628</v>
      </c>
      <c r="I729" s="11">
        <f t="shared" si="238"/>
        <v>3610</v>
      </c>
      <c r="J729" s="12">
        <v>1</v>
      </c>
      <c r="K729" s="442">
        <f t="shared" si="224"/>
        <v>3.5553085000000002</v>
      </c>
      <c r="L729" s="442">
        <f t="shared" si="225"/>
        <v>33.998615375259618</v>
      </c>
      <c r="M729" s="442">
        <v>7.0639999999999994E-2</v>
      </c>
      <c r="N729" s="253">
        <f t="shared" si="226"/>
        <v>13.22633780989166</v>
      </c>
      <c r="O729" s="195"/>
      <c r="P729" s="221">
        <v>38.630000000000003</v>
      </c>
      <c r="Q729" s="222">
        <f t="shared" si="239"/>
        <v>3610</v>
      </c>
      <c r="R729" s="496">
        <f t="shared" si="227"/>
        <v>0.17860475000000001</v>
      </c>
      <c r="S729" s="496">
        <f t="shared" si="228"/>
        <v>0.19554811037915676</v>
      </c>
      <c r="T729" s="223">
        <v>36.837000000000003</v>
      </c>
      <c r="U729" s="224">
        <f t="shared" si="229"/>
        <v>31.426594257963004</v>
      </c>
      <c r="X729" s="450">
        <v>18.09</v>
      </c>
      <c r="Y729" s="448">
        <f t="shared" si="230"/>
        <v>0.56000125000000001</v>
      </c>
      <c r="Z729" s="448">
        <f t="shared" si="235"/>
        <v>0.75067468863809417</v>
      </c>
      <c r="AA729" s="449">
        <v>8.5</v>
      </c>
      <c r="AB729" s="450">
        <v>15.79</v>
      </c>
      <c r="AC729" s="451">
        <v>1</v>
      </c>
      <c r="AD729" s="294">
        <f t="shared" si="231"/>
        <v>3.5553085000000002</v>
      </c>
      <c r="AE729" s="294">
        <f t="shared" si="232"/>
        <v>33.998615375259618</v>
      </c>
      <c r="AF729" s="452">
        <f t="shared" si="236"/>
        <v>6.1647809689585151E-2</v>
      </c>
      <c r="AG729" s="502">
        <f t="shared" si="240"/>
        <v>3610</v>
      </c>
      <c r="AH729" s="470">
        <f t="shared" si="233"/>
        <v>11.7092651465762</v>
      </c>
      <c r="AI729" s="471">
        <f t="shared" si="234"/>
        <v>13.69405982963659</v>
      </c>
    </row>
    <row r="730" spans="1:35">
      <c r="A730" s="10">
        <v>18.7</v>
      </c>
      <c r="B730" s="11">
        <f t="shared" si="237"/>
        <v>3615</v>
      </c>
      <c r="C730" s="442">
        <f t="shared" si="221"/>
        <v>0.56077687500000006</v>
      </c>
      <c r="D730" s="442">
        <f t="shared" si="222"/>
        <v>0.75203308242746059</v>
      </c>
      <c r="E730" s="12">
        <v>9.7349999999999994</v>
      </c>
      <c r="F730" s="13">
        <f t="shared" si="223"/>
        <v>11.378957942568672</v>
      </c>
      <c r="G730" s="195"/>
      <c r="H730" s="10">
        <v>15.628</v>
      </c>
      <c r="I730" s="11">
        <f t="shared" si="238"/>
        <v>3615</v>
      </c>
      <c r="J730" s="12">
        <v>1</v>
      </c>
      <c r="K730" s="442">
        <f t="shared" si="224"/>
        <v>3.5602327499999999</v>
      </c>
      <c r="L730" s="442">
        <f t="shared" si="225"/>
        <v>34.171382331756277</v>
      </c>
      <c r="M730" s="442">
        <v>7.0639999999999994E-2</v>
      </c>
      <c r="N730" s="253">
        <f t="shared" si="226"/>
        <v>13.214133552084737</v>
      </c>
      <c r="O730" s="195"/>
      <c r="P730" s="221">
        <v>38.630000000000003</v>
      </c>
      <c r="Q730" s="222">
        <f t="shared" si="239"/>
        <v>3615</v>
      </c>
      <c r="R730" s="496">
        <f t="shared" si="227"/>
        <v>0.178852125</v>
      </c>
      <c r="S730" s="496">
        <f t="shared" si="228"/>
        <v>0.19584389567639726</v>
      </c>
      <c r="T730" s="223">
        <v>36.837000000000003</v>
      </c>
      <c r="U730" s="224">
        <f t="shared" si="229"/>
        <v>31.415698414968556</v>
      </c>
      <c r="X730" s="450">
        <v>18.09</v>
      </c>
      <c r="Y730" s="452">
        <f t="shared" si="230"/>
        <v>0.56077687500000006</v>
      </c>
      <c r="Z730" s="452">
        <f t="shared" si="235"/>
        <v>0.75203308242746059</v>
      </c>
      <c r="AA730" s="451">
        <v>8.5</v>
      </c>
      <c r="AB730" s="453">
        <v>15.79</v>
      </c>
      <c r="AC730" s="454">
        <v>1</v>
      </c>
      <c r="AD730" s="455">
        <f t="shared" si="231"/>
        <v>3.5602327499999999</v>
      </c>
      <c r="AE730" s="455">
        <f t="shared" si="232"/>
        <v>34.171382331756277</v>
      </c>
      <c r="AF730" s="456">
        <f t="shared" si="236"/>
        <v>6.1647809689585151E-2</v>
      </c>
      <c r="AG730" s="502">
        <f t="shared" si="240"/>
        <v>3615</v>
      </c>
      <c r="AH730" s="470">
        <f t="shared" si="233"/>
        <v>11.697718799366584</v>
      </c>
      <c r="AI730" s="471">
        <f t="shared" si="234"/>
        <v>13.683409125181836</v>
      </c>
    </row>
    <row r="731" spans="1:35">
      <c r="A731" s="10">
        <v>18.7</v>
      </c>
      <c r="B731" s="11">
        <f t="shared" si="237"/>
        <v>3620</v>
      </c>
      <c r="C731" s="442">
        <f t="shared" si="221"/>
        <v>0.56155250000000012</v>
      </c>
      <c r="D731" s="442">
        <f t="shared" si="222"/>
        <v>0.7533925302297162</v>
      </c>
      <c r="E731" s="12">
        <v>9.7349999999999994</v>
      </c>
      <c r="F731" s="13">
        <f t="shared" si="223"/>
        <v>11.365723718213712</v>
      </c>
      <c r="G731" s="195"/>
      <c r="H731" s="10">
        <v>15.628</v>
      </c>
      <c r="I731" s="11">
        <f t="shared" si="238"/>
        <v>3620</v>
      </c>
      <c r="J731" s="12">
        <v>1</v>
      </c>
      <c r="K731" s="442">
        <f t="shared" si="224"/>
        <v>3.5651570000000001</v>
      </c>
      <c r="L731" s="442">
        <f t="shared" si="225"/>
        <v>34.345002134028057</v>
      </c>
      <c r="M731" s="442">
        <v>7.0639999999999994E-2</v>
      </c>
      <c r="N731" s="253">
        <f t="shared" si="226"/>
        <v>13.201869049252259</v>
      </c>
      <c r="O731" s="195"/>
      <c r="P731" s="221">
        <v>38.630000000000003</v>
      </c>
      <c r="Q731" s="222">
        <f t="shared" si="239"/>
        <v>3620</v>
      </c>
      <c r="R731" s="496">
        <f t="shared" si="227"/>
        <v>0.17909949999999999</v>
      </c>
      <c r="S731" s="496">
        <f t="shared" si="228"/>
        <v>0.1961397541525769</v>
      </c>
      <c r="T731" s="223">
        <v>36.837000000000003</v>
      </c>
      <c r="U731" s="224">
        <f t="shared" si="229"/>
        <v>31.404799876281526</v>
      </c>
      <c r="X731" s="450">
        <v>18.09</v>
      </c>
      <c r="Y731" s="456">
        <f t="shared" si="230"/>
        <v>0.56155250000000012</v>
      </c>
      <c r="Z731" s="456">
        <f t="shared" si="235"/>
        <v>0.7533925302297162</v>
      </c>
      <c r="AA731" s="454">
        <v>8.5</v>
      </c>
      <c r="AB731" s="447">
        <v>15.79</v>
      </c>
      <c r="AC731" s="449">
        <v>1</v>
      </c>
      <c r="AD731" s="457">
        <f t="shared" si="231"/>
        <v>3.5651570000000001</v>
      </c>
      <c r="AE731" s="457">
        <f t="shared" si="232"/>
        <v>34.345002134028057</v>
      </c>
      <c r="AF731" s="448">
        <f t="shared" si="236"/>
        <v>6.1647809689585151E-2</v>
      </c>
      <c r="AG731" s="502">
        <f t="shared" si="240"/>
        <v>3620</v>
      </c>
      <c r="AH731" s="470">
        <f t="shared" si="233"/>
        <v>11.686163493047413</v>
      </c>
      <c r="AI731" s="471">
        <f t="shared" si="234"/>
        <v>13.672705844653041</v>
      </c>
    </row>
    <row r="732" spans="1:35">
      <c r="A732" s="10">
        <v>18.7</v>
      </c>
      <c r="B732" s="11">
        <f t="shared" si="237"/>
        <v>3625</v>
      </c>
      <c r="C732" s="442">
        <f t="shared" si="221"/>
        <v>0.56232812500000007</v>
      </c>
      <c r="D732" s="442">
        <f t="shared" si="222"/>
        <v>0.75475303286269702</v>
      </c>
      <c r="E732" s="12">
        <v>9.7349999999999994</v>
      </c>
      <c r="F732" s="13">
        <f t="shared" si="223"/>
        <v>11.352479225081645</v>
      </c>
      <c r="G732" s="195"/>
      <c r="H732" s="10">
        <v>15.628</v>
      </c>
      <c r="I732" s="11">
        <f t="shared" si="238"/>
        <v>3625</v>
      </c>
      <c r="J732" s="12">
        <v>1</v>
      </c>
      <c r="K732" s="442">
        <f t="shared" si="224"/>
        <v>3.5700812499999999</v>
      </c>
      <c r="L732" s="442">
        <f t="shared" si="225"/>
        <v>34.519478992057721</v>
      </c>
      <c r="M732" s="442">
        <v>7.0639999999999994E-2</v>
      </c>
      <c r="N732" s="253">
        <f t="shared" si="226"/>
        <v>13.189544004001043</v>
      </c>
      <c r="O732" s="195"/>
      <c r="P732" s="221">
        <v>38.630000000000003</v>
      </c>
      <c r="Q732" s="222">
        <f t="shared" si="239"/>
        <v>3625</v>
      </c>
      <c r="R732" s="496">
        <f t="shared" si="227"/>
        <v>0.17934687499999999</v>
      </c>
      <c r="S732" s="496">
        <f t="shared" si="228"/>
        <v>0.19643568582580007</v>
      </c>
      <c r="T732" s="223">
        <v>36.837000000000003</v>
      </c>
      <c r="U732" s="224">
        <f t="shared" si="229"/>
        <v>31.393898641235005</v>
      </c>
      <c r="X732" s="450">
        <v>18.09</v>
      </c>
      <c r="Y732" s="448">
        <f t="shared" si="230"/>
        <v>0.56232812500000007</v>
      </c>
      <c r="Z732" s="448">
        <f t="shared" si="235"/>
        <v>0.75475303286269702</v>
      </c>
      <c r="AA732" s="449">
        <v>8.5</v>
      </c>
      <c r="AB732" s="450">
        <v>15.79</v>
      </c>
      <c r="AC732" s="451">
        <v>1</v>
      </c>
      <c r="AD732" s="294">
        <f t="shared" si="231"/>
        <v>3.5700812499999999</v>
      </c>
      <c r="AE732" s="294">
        <f t="shared" si="232"/>
        <v>34.519478992057721</v>
      </c>
      <c r="AF732" s="452">
        <f t="shared" si="236"/>
        <v>6.1647809689585151E-2</v>
      </c>
      <c r="AG732" s="502">
        <f t="shared" si="240"/>
        <v>3625</v>
      </c>
      <c r="AH732" s="470">
        <f t="shared" si="233"/>
        <v>11.674599220667076</v>
      </c>
      <c r="AI732" s="471">
        <f t="shared" si="234"/>
        <v>13.661949728513992</v>
      </c>
    </row>
    <row r="733" spans="1:35">
      <c r="A733" s="10">
        <v>18.7</v>
      </c>
      <c r="B733" s="11">
        <f t="shared" si="237"/>
        <v>3630</v>
      </c>
      <c r="C733" s="442">
        <f t="shared" si="221"/>
        <v>0.56310375000000013</v>
      </c>
      <c r="D733" s="442">
        <f t="shared" si="222"/>
        <v>0.75611459114487389</v>
      </c>
      <c r="E733" s="12">
        <v>9.7349999999999994</v>
      </c>
      <c r="F733" s="13">
        <f t="shared" si="223"/>
        <v>11.339224455204652</v>
      </c>
      <c r="G733" s="195"/>
      <c r="H733" s="10">
        <v>15.628</v>
      </c>
      <c r="I733" s="11">
        <f t="shared" si="238"/>
        <v>3630</v>
      </c>
      <c r="J733" s="12">
        <v>1</v>
      </c>
      <c r="K733" s="442">
        <f t="shared" si="224"/>
        <v>3.5750054999999996</v>
      </c>
      <c r="L733" s="442">
        <f t="shared" si="225"/>
        <v>34.694817136610226</v>
      </c>
      <c r="M733" s="442">
        <v>7.0639999999999994E-2</v>
      </c>
      <c r="N733" s="253">
        <f t="shared" si="226"/>
        <v>13.177158117469855</v>
      </c>
      <c r="O733" s="195"/>
      <c r="P733" s="221">
        <v>38.630000000000003</v>
      </c>
      <c r="Q733" s="222">
        <f t="shared" si="239"/>
        <v>3630</v>
      </c>
      <c r="R733" s="496">
        <f t="shared" si="227"/>
        <v>0.17959424999999998</v>
      </c>
      <c r="S733" s="496">
        <f t="shared" si="228"/>
        <v>0.19673169071417629</v>
      </c>
      <c r="T733" s="223">
        <v>36.837000000000003</v>
      </c>
      <c r="U733" s="224">
        <f t="shared" si="229"/>
        <v>31.382994709161892</v>
      </c>
      <c r="X733" s="450">
        <v>18.09</v>
      </c>
      <c r="Y733" s="452">
        <f t="shared" si="230"/>
        <v>0.56310375000000013</v>
      </c>
      <c r="Z733" s="452">
        <f t="shared" si="235"/>
        <v>0.75611459114487389</v>
      </c>
      <c r="AA733" s="451">
        <v>8.5</v>
      </c>
      <c r="AB733" s="453">
        <v>15.79</v>
      </c>
      <c r="AC733" s="454">
        <v>1</v>
      </c>
      <c r="AD733" s="455">
        <f t="shared" si="231"/>
        <v>3.5750054999999996</v>
      </c>
      <c r="AE733" s="455">
        <f t="shared" si="232"/>
        <v>34.694817136610226</v>
      </c>
      <c r="AF733" s="456">
        <f t="shared" si="236"/>
        <v>6.1647809689585151E-2</v>
      </c>
      <c r="AG733" s="502">
        <f t="shared" si="240"/>
        <v>3630</v>
      </c>
      <c r="AH733" s="470">
        <f t="shared" si="233"/>
        <v>11.663025975268571</v>
      </c>
      <c r="AI733" s="471">
        <f t="shared" si="234"/>
        <v>13.651140515947294</v>
      </c>
    </row>
    <row r="734" spans="1:35">
      <c r="A734" s="10">
        <v>18.7</v>
      </c>
      <c r="B734" s="11">
        <f t="shared" si="237"/>
        <v>3635</v>
      </c>
      <c r="C734" s="442">
        <f t="shared" si="221"/>
        <v>0.56387937500000007</v>
      </c>
      <c r="D734" s="442">
        <f t="shared" si="222"/>
        <v>0.75747720589535161</v>
      </c>
      <c r="E734" s="12">
        <v>9.7349999999999994</v>
      </c>
      <c r="F734" s="13">
        <f t="shared" si="223"/>
        <v>11.325959400608753</v>
      </c>
      <c r="G734" s="195"/>
      <c r="H734" s="10">
        <v>15.628</v>
      </c>
      <c r="I734" s="11">
        <f t="shared" si="238"/>
        <v>3635</v>
      </c>
      <c r="J734" s="12">
        <v>1</v>
      </c>
      <c r="K734" s="442">
        <f t="shared" si="224"/>
        <v>3.5799297499999998</v>
      </c>
      <c r="L734" s="442">
        <f t="shared" si="225"/>
        <v>34.871020819335257</v>
      </c>
      <c r="M734" s="442">
        <v>7.0639999999999994E-2</v>
      </c>
      <c r="N734" s="253">
        <f t="shared" si="226"/>
        <v>13.164711089322157</v>
      </c>
      <c r="O734" s="195"/>
      <c r="P734" s="221">
        <v>38.630000000000003</v>
      </c>
      <c r="Q734" s="222">
        <f t="shared" si="239"/>
        <v>3635</v>
      </c>
      <c r="R734" s="496">
        <f t="shared" si="227"/>
        <v>0.179841625</v>
      </c>
      <c r="S734" s="496">
        <f t="shared" si="228"/>
        <v>0.19702776883581952</v>
      </c>
      <c r="T734" s="223">
        <v>36.837000000000003</v>
      </c>
      <c r="U734" s="224">
        <f t="shared" si="229"/>
        <v>31.372088079394917</v>
      </c>
      <c r="X734" s="450">
        <v>18.09</v>
      </c>
      <c r="Y734" s="456">
        <f t="shared" si="230"/>
        <v>0.56387937500000007</v>
      </c>
      <c r="Z734" s="456">
        <f t="shared" si="235"/>
        <v>0.75747720589535161</v>
      </c>
      <c r="AA734" s="454">
        <v>8.5</v>
      </c>
      <c r="AB734" s="447">
        <v>15.79</v>
      </c>
      <c r="AC734" s="449">
        <v>1</v>
      </c>
      <c r="AD734" s="457">
        <f t="shared" si="231"/>
        <v>3.5799297499999998</v>
      </c>
      <c r="AE734" s="457">
        <f t="shared" si="232"/>
        <v>34.871020819335257</v>
      </c>
      <c r="AF734" s="448">
        <f t="shared" si="236"/>
        <v>6.1647809689585151E-2</v>
      </c>
      <c r="AG734" s="502">
        <f t="shared" si="240"/>
        <v>3635</v>
      </c>
      <c r="AH734" s="470">
        <f t="shared" si="233"/>
        <v>11.651443749889511</v>
      </c>
      <c r="AI734" s="471">
        <f t="shared" si="234"/>
        <v>13.640277944848059</v>
      </c>
    </row>
    <row r="735" spans="1:35">
      <c r="A735" s="10">
        <v>18.7</v>
      </c>
      <c r="B735" s="11">
        <f t="shared" si="237"/>
        <v>3640</v>
      </c>
      <c r="C735" s="442">
        <f t="shared" si="221"/>
        <v>0.56465500000000013</v>
      </c>
      <c r="D735" s="442">
        <f t="shared" si="222"/>
        <v>0.758840877933872</v>
      </c>
      <c r="E735" s="12">
        <v>9.7349999999999994</v>
      </c>
      <c r="F735" s="13">
        <f t="shared" si="223"/>
        <v>11.312684053313756</v>
      </c>
      <c r="G735" s="195"/>
      <c r="H735" s="10">
        <v>15.628</v>
      </c>
      <c r="I735" s="11">
        <f t="shared" si="238"/>
        <v>3640</v>
      </c>
      <c r="J735" s="12">
        <v>1</v>
      </c>
      <c r="K735" s="442">
        <f t="shared" si="224"/>
        <v>3.5848539999999995</v>
      </c>
      <c r="L735" s="442">
        <f t="shared" si="225"/>
        <v>35.048094312870255</v>
      </c>
      <c r="M735" s="442">
        <v>7.0639999999999994E-2</v>
      </c>
      <c r="N735" s="253">
        <f t="shared" si="226"/>
        <v>13.152202617738846</v>
      </c>
      <c r="O735" s="195"/>
      <c r="P735" s="221">
        <v>38.630000000000003</v>
      </c>
      <c r="Q735" s="222">
        <f t="shared" si="239"/>
        <v>3640</v>
      </c>
      <c r="R735" s="496">
        <f t="shared" si="227"/>
        <v>0.180089</v>
      </c>
      <c r="S735" s="496">
        <f t="shared" si="228"/>
        <v>0.19732392020884815</v>
      </c>
      <c r="T735" s="223">
        <v>36.837000000000003</v>
      </c>
      <c r="U735" s="224">
        <f t="shared" si="229"/>
        <v>31.361178751266664</v>
      </c>
      <c r="X735" s="450">
        <v>18.09</v>
      </c>
      <c r="Y735" s="448">
        <f t="shared" si="230"/>
        <v>0.56465500000000013</v>
      </c>
      <c r="Z735" s="448">
        <f t="shared" si="235"/>
        <v>0.758840877933872</v>
      </c>
      <c r="AA735" s="449">
        <v>8.5</v>
      </c>
      <c r="AB735" s="450">
        <v>15.79</v>
      </c>
      <c r="AC735" s="451">
        <v>1</v>
      </c>
      <c r="AD735" s="294">
        <f t="shared" si="231"/>
        <v>3.5848539999999995</v>
      </c>
      <c r="AE735" s="294">
        <f t="shared" si="232"/>
        <v>35.048094312870255</v>
      </c>
      <c r="AF735" s="452">
        <f t="shared" si="236"/>
        <v>6.1647809689585151E-2</v>
      </c>
      <c r="AG735" s="502">
        <f t="shared" si="240"/>
        <v>3640</v>
      </c>
      <c r="AH735" s="470">
        <f t="shared" si="233"/>
        <v>11.639852537562088</v>
      </c>
      <c r="AI735" s="471">
        <f t="shared" si="234"/>
        <v>13.629361751817541</v>
      </c>
    </row>
    <row r="736" spans="1:35">
      <c r="A736" s="10">
        <v>18.7</v>
      </c>
      <c r="B736" s="11">
        <f t="shared" si="237"/>
        <v>3645</v>
      </c>
      <c r="C736" s="442">
        <f t="shared" si="221"/>
        <v>0.56543062500000008</v>
      </c>
      <c r="D736" s="442">
        <f t="shared" si="222"/>
        <v>0.76020560808081172</v>
      </c>
      <c r="E736" s="12">
        <v>9.7349999999999994</v>
      </c>
      <c r="F736" s="13">
        <f t="shared" si="223"/>
        <v>11.299398405333298</v>
      </c>
      <c r="G736" s="195"/>
      <c r="H736" s="10">
        <v>15.628</v>
      </c>
      <c r="I736" s="11">
        <f t="shared" si="238"/>
        <v>3645</v>
      </c>
      <c r="J736" s="12">
        <v>1</v>
      </c>
      <c r="K736" s="442">
        <f t="shared" si="224"/>
        <v>3.5897782500000002</v>
      </c>
      <c r="L736" s="442">
        <f t="shared" si="225"/>
        <v>35.226041910944168</v>
      </c>
      <c r="M736" s="442">
        <v>7.0639999999999994E-2</v>
      </c>
      <c r="N736" s="253">
        <f t="shared" si="226"/>
        <v>13.139632399410903</v>
      </c>
      <c r="O736" s="195"/>
      <c r="P736" s="221">
        <v>38.630000000000003</v>
      </c>
      <c r="Q736" s="222">
        <f t="shared" si="239"/>
        <v>3645</v>
      </c>
      <c r="R736" s="496">
        <f t="shared" si="227"/>
        <v>0.18033637499999999</v>
      </c>
      <c r="S736" s="496">
        <f t="shared" si="228"/>
        <v>0.19762014485138457</v>
      </c>
      <c r="T736" s="223">
        <v>36.837000000000003</v>
      </c>
      <c r="U736" s="224">
        <f t="shared" si="229"/>
        <v>31.350266724109549</v>
      </c>
      <c r="X736" s="450">
        <v>18.09</v>
      </c>
      <c r="Y736" s="452">
        <f t="shared" si="230"/>
        <v>0.56543062500000008</v>
      </c>
      <c r="Z736" s="452">
        <f t="shared" si="235"/>
        <v>0.76020560808081172</v>
      </c>
      <c r="AA736" s="451">
        <v>8.5</v>
      </c>
      <c r="AB736" s="453">
        <v>15.79</v>
      </c>
      <c r="AC736" s="454">
        <v>1</v>
      </c>
      <c r="AD736" s="455">
        <f t="shared" si="231"/>
        <v>3.5897782500000002</v>
      </c>
      <c r="AE736" s="455">
        <f t="shared" si="232"/>
        <v>35.226041910944168</v>
      </c>
      <c r="AF736" s="456">
        <f t="shared" si="236"/>
        <v>6.1647809689585151E-2</v>
      </c>
      <c r="AG736" s="502">
        <f t="shared" si="240"/>
        <v>3645</v>
      </c>
      <c r="AH736" s="470">
        <f t="shared" si="233"/>
        <v>11.628252331313099</v>
      </c>
      <c r="AI736" s="471">
        <f t="shared" si="234"/>
        <v>13.618391672156763</v>
      </c>
    </row>
    <row r="737" spans="1:35">
      <c r="A737" s="10">
        <v>18.7</v>
      </c>
      <c r="B737" s="11">
        <f t="shared" si="237"/>
        <v>3650</v>
      </c>
      <c r="C737" s="442">
        <f t="shared" si="221"/>
        <v>0.56620625000000013</v>
      </c>
      <c r="D737" s="442">
        <f t="shared" si="222"/>
        <v>0.76157139715718469</v>
      </c>
      <c r="E737" s="12">
        <v>9.7349999999999994</v>
      </c>
      <c r="F737" s="13">
        <f t="shared" si="223"/>
        <v>11.286102448674807</v>
      </c>
      <c r="G737" s="195"/>
      <c r="H737" s="10">
        <v>15.628</v>
      </c>
      <c r="I737" s="11">
        <f t="shared" si="238"/>
        <v>3650</v>
      </c>
      <c r="J737" s="12">
        <v>1</v>
      </c>
      <c r="K737" s="442">
        <f t="shared" si="224"/>
        <v>3.5947024999999999</v>
      </c>
      <c r="L737" s="442">
        <f t="shared" si="225"/>
        <v>35.40486792848138</v>
      </c>
      <c r="M737" s="442">
        <v>7.0639999999999994E-2</v>
      </c>
      <c r="N737" s="253">
        <f t="shared" si="226"/>
        <v>13.127000129532075</v>
      </c>
      <c r="O737" s="195"/>
      <c r="P737" s="221">
        <v>38.630000000000003</v>
      </c>
      <c r="Q737" s="222">
        <f t="shared" si="239"/>
        <v>3650</v>
      </c>
      <c r="R737" s="496">
        <f t="shared" si="227"/>
        <v>0.18058374999999999</v>
      </c>
      <c r="S737" s="496">
        <f t="shared" si="228"/>
        <v>0.19791644278155651</v>
      </c>
      <c r="T737" s="223">
        <v>36.837000000000003</v>
      </c>
      <c r="U737" s="224">
        <f t="shared" si="229"/>
        <v>31.339351997255804</v>
      </c>
      <c r="X737" s="450">
        <v>18.09</v>
      </c>
      <c r="Y737" s="456">
        <f t="shared" si="230"/>
        <v>0.56620625000000013</v>
      </c>
      <c r="Z737" s="456">
        <f t="shared" si="235"/>
        <v>0.76157139715718469</v>
      </c>
      <c r="AA737" s="454">
        <v>8.5</v>
      </c>
      <c r="AB737" s="447">
        <v>15.79</v>
      </c>
      <c r="AC737" s="449">
        <v>1</v>
      </c>
      <c r="AD737" s="457">
        <f t="shared" si="231"/>
        <v>3.5947024999999999</v>
      </c>
      <c r="AE737" s="457">
        <f t="shared" si="232"/>
        <v>35.40486792848138</v>
      </c>
      <c r="AF737" s="448">
        <f t="shared" si="236"/>
        <v>6.1647809689585151E-2</v>
      </c>
      <c r="AG737" s="502">
        <f t="shared" si="240"/>
        <v>3650</v>
      </c>
      <c r="AH737" s="470">
        <f t="shared" si="233"/>
        <v>11.616643124163929</v>
      </c>
      <c r="AI737" s="471">
        <f t="shared" si="234"/>
        <v>13.607367439860083</v>
      </c>
    </row>
    <row r="738" spans="1:35">
      <c r="A738" s="10">
        <v>18.7</v>
      </c>
      <c r="B738" s="11">
        <f t="shared" si="237"/>
        <v>3655</v>
      </c>
      <c r="C738" s="442">
        <f t="shared" si="221"/>
        <v>0.56698187500000008</v>
      </c>
      <c r="D738" s="442">
        <f t="shared" si="222"/>
        <v>0.76293824598464144</v>
      </c>
      <c r="E738" s="12">
        <v>9.7349999999999994</v>
      </c>
      <c r="F738" s="13">
        <f t="shared" si="223"/>
        <v>11.272796175339515</v>
      </c>
      <c r="G738" s="195"/>
      <c r="H738" s="10">
        <v>15.628</v>
      </c>
      <c r="I738" s="11">
        <f t="shared" si="238"/>
        <v>3655</v>
      </c>
      <c r="J738" s="12">
        <v>1</v>
      </c>
      <c r="K738" s="442">
        <f t="shared" si="224"/>
        <v>3.5996267500000001</v>
      </c>
      <c r="L738" s="442">
        <f t="shared" si="225"/>
        <v>35.584576701706546</v>
      </c>
      <c r="M738" s="442">
        <v>7.0639999999999994E-2</v>
      </c>
      <c r="N738" s="253">
        <f t="shared" si="226"/>
        <v>13.114305501791449</v>
      </c>
      <c r="O738" s="195"/>
      <c r="P738" s="221">
        <v>38.630000000000003</v>
      </c>
      <c r="Q738" s="222">
        <f t="shared" si="239"/>
        <v>3655</v>
      </c>
      <c r="R738" s="496">
        <f t="shared" si="227"/>
        <v>0.18083112499999998</v>
      </c>
      <c r="S738" s="496">
        <f t="shared" si="228"/>
        <v>0.19821281401749546</v>
      </c>
      <c r="T738" s="223">
        <v>36.837000000000003</v>
      </c>
      <c r="U738" s="224">
        <f t="shared" si="229"/>
        <v>31.328434570037523</v>
      </c>
      <c r="X738" s="450">
        <v>18.09</v>
      </c>
      <c r="Y738" s="448">
        <f t="shared" si="230"/>
        <v>0.56698187500000008</v>
      </c>
      <c r="Z738" s="448">
        <f t="shared" si="235"/>
        <v>0.76293824598464144</v>
      </c>
      <c r="AA738" s="449">
        <v>8.5</v>
      </c>
      <c r="AB738" s="450">
        <v>15.79</v>
      </c>
      <c r="AC738" s="451">
        <v>1</v>
      </c>
      <c r="AD738" s="294">
        <f t="shared" si="231"/>
        <v>3.5996267500000001</v>
      </c>
      <c r="AE738" s="294">
        <f t="shared" si="232"/>
        <v>35.584576701706546</v>
      </c>
      <c r="AF738" s="452">
        <f t="shared" si="236"/>
        <v>6.1647809689585151E-2</v>
      </c>
      <c r="AG738" s="502">
        <f t="shared" si="240"/>
        <v>3655</v>
      </c>
      <c r="AH738" s="470">
        <f t="shared" si="233"/>
        <v>11.605024909130549</v>
      </c>
      <c r="AI738" s="471">
        <f t="shared" si="234"/>
        <v>13.596288787608749</v>
      </c>
    </row>
    <row r="739" spans="1:35">
      <c r="A739" s="10">
        <v>18.7</v>
      </c>
      <c r="B739" s="11">
        <f t="shared" si="237"/>
        <v>3660</v>
      </c>
      <c r="C739" s="442">
        <f t="shared" si="221"/>
        <v>0.56775750000000014</v>
      </c>
      <c r="D739" s="442">
        <f t="shared" si="222"/>
        <v>0.76430615538547086</v>
      </c>
      <c r="E739" s="12">
        <v>9.7349999999999994</v>
      </c>
      <c r="F739" s="13">
        <f t="shared" si="223"/>
        <v>11.259479577322441</v>
      </c>
      <c r="G739" s="195"/>
      <c r="H739" s="10">
        <v>15.628</v>
      </c>
      <c r="I739" s="11">
        <f t="shared" si="238"/>
        <v>3660</v>
      </c>
      <c r="J739" s="12">
        <v>1</v>
      </c>
      <c r="K739" s="442">
        <f t="shared" si="224"/>
        <v>3.6045509999999998</v>
      </c>
      <c r="L739" s="442">
        <f t="shared" si="225"/>
        <v>35.765172588249548</v>
      </c>
      <c r="M739" s="442">
        <v>7.0639999999999994E-2</v>
      </c>
      <c r="N739" s="253">
        <f t="shared" si="226"/>
        <v>13.101548208366053</v>
      </c>
      <c r="O739" s="195"/>
      <c r="P739" s="221">
        <v>38.630000000000003</v>
      </c>
      <c r="Q739" s="222">
        <f t="shared" si="239"/>
        <v>3660</v>
      </c>
      <c r="R739" s="496">
        <f t="shared" si="227"/>
        <v>0.18107849999999998</v>
      </c>
      <c r="S739" s="496">
        <f t="shared" si="228"/>
        <v>0.19850925857733781</v>
      </c>
      <c r="T739" s="223">
        <v>36.837000000000003</v>
      </c>
      <c r="U739" s="224">
        <f t="shared" si="229"/>
        <v>31.31751444178661</v>
      </c>
      <c r="X739" s="450">
        <v>18.09</v>
      </c>
      <c r="Y739" s="452">
        <f t="shared" si="230"/>
        <v>0.56775750000000014</v>
      </c>
      <c r="Z739" s="452">
        <f t="shared" si="235"/>
        <v>0.76430615538547086</v>
      </c>
      <c r="AA739" s="451">
        <v>8.5</v>
      </c>
      <c r="AB739" s="453">
        <v>15.79</v>
      </c>
      <c r="AC739" s="454">
        <v>1</v>
      </c>
      <c r="AD739" s="455">
        <f t="shared" si="231"/>
        <v>3.6045509999999998</v>
      </c>
      <c r="AE739" s="455">
        <f t="shared" si="232"/>
        <v>35.765172588249548</v>
      </c>
      <c r="AF739" s="456">
        <f t="shared" si="236"/>
        <v>6.1647809689585151E-2</v>
      </c>
      <c r="AG739" s="502">
        <f t="shared" si="240"/>
        <v>3660</v>
      </c>
      <c r="AH739" s="470">
        <f t="shared" si="233"/>
        <v>11.593397679223497</v>
      </c>
      <c r="AI739" s="471">
        <f t="shared" si="234"/>
        <v>13.585155446764423</v>
      </c>
    </row>
    <row r="740" spans="1:35">
      <c r="A740" s="10">
        <v>18.7</v>
      </c>
      <c r="B740" s="11">
        <f t="shared" si="237"/>
        <v>3665</v>
      </c>
      <c r="C740" s="442">
        <f t="shared" si="221"/>
        <v>0.56853312500000008</v>
      </c>
      <c r="D740" s="442">
        <f t="shared" si="222"/>
        <v>0.76567512618259848</v>
      </c>
      <c r="E740" s="12">
        <v>9.7349999999999994</v>
      </c>
      <c r="F740" s="13">
        <f t="shared" si="223"/>
        <v>11.246152646612405</v>
      </c>
      <c r="G740" s="195"/>
      <c r="H740" s="10">
        <v>15.628</v>
      </c>
      <c r="I740" s="11">
        <f t="shared" si="238"/>
        <v>3665</v>
      </c>
      <c r="J740" s="12">
        <v>1</v>
      </c>
      <c r="K740" s="442">
        <f t="shared" si="224"/>
        <v>3.6094752499999996</v>
      </c>
      <c r="L740" s="442">
        <f t="shared" si="225"/>
        <v>35.9466599672513</v>
      </c>
      <c r="M740" s="442">
        <v>7.0639999999999994E-2</v>
      </c>
      <c r="N740" s="253">
        <f t="shared" si="226"/>
        <v>13.088727939913369</v>
      </c>
      <c r="O740" s="195"/>
      <c r="P740" s="221">
        <v>38.630000000000003</v>
      </c>
      <c r="Q740" s="222">
        <f t="shared" si="239"/>
        <v>3665</v>
      </c>
      <c r="R740" s="496">
        <f t="shared" si="227"/>
        <v>0.181325875</v>
      </c>
      <c r="S740" s="496">
        <f t="shared" si="228"/>
        <v>0.19880577647922415</v>
      </c>
      <c r="T740" s="223">
        <v>36.837000000000003</v>
      </c>
      <c r="U740" s="224">
        <f t="shared" si="229"/>
        <v>31.306591611834822</v>
      </c>
      <c r="X740" s="450">
        <v>18.09</v>
      </c>
      <c r="Y740" s="456">
        <f t="shared" si="230"/>
        <v>0.56853312500000008</v>
      </c>
      <c r="Z740" s="456">
        <f t="shared" si="235"/>
        <v>0.76567512618259848</v>
      </c>
      <c r="AA740" s="454">
        <v>8.5</v>
      </c>
      <c r="AB740" s="447">
        <v>15.79</v>
      </c>
      <c r="AC740" s="449">
        <v>1</v>
      </c>
      <c r="AD740" s="457">
        <f t="shared" si="231"/>
        <v>3.6094752499999996</v>
      </c>
      <c r="AE740" s="457">
        <f t="shared" si="232"/>
        <v>35.9466599672513</v>
      </c>
      <c r="AF740" s="448">
        <f t="shared" si="236"/>
        <v>6.1647809689585151E-2</v>
      </c>
      <c r="AG740" s="502">
        <f t="shared" si="240"/>
        <v>3665</v>
      </c>
      <c r="AH740" s="470">
        <f t="shared" si="233"/>
        <v>11.581761427447912</v>
      </c>
      <c r="AI740" s="471">
        <f t="shared" si="234"/>
        <v>13.573967147362662</v>
      </c>
    </row>
    <row r="741" spans="1:35">
      <c r="A741" s="10">
        <v>18.7</v>
      </c>
      <c r="B741" s="11">
        <f t="shared" si="237"/>
        <v>3670</v>
      </c>
      <c r="C741" s="442">
        <f t="shared" si="221"/>
        <v>0.56930875000000003</v>
      </c>
      <c r="D741" s="442">
        <f t="shared" si="222"/>
        <v>0.76704515919958949</v>
      </c>
      <c r="E741" s="12">
        <v>9.7349999999999994</v>
      </c>
      <c r="F741" s="13">
        <f t="shared" si="223"/>
        <v>11.232815375191997</v>
      </c>
      <c r="G741" s="195"/>
      <c r="H741" s="10">
        <v>15.628</v>
      </c>
      <c r="I741" s="11">
        <f t="shared" si="238"/>
        <v>3670</v>
      </c>
      <c r="J741" s="12">
        <v>1</v>
      </c>
      <c r="K741" s="442">
        <f t="shared" si="224"/>
        <v>3.6143994999999998</v>
      </c>
      <c r="L741" s="442">
        <f t="shared" si="225"/>
        <v>36.129043239469887</v>
      </c>
      <c r="M741" s="442">
        <v>7.0639999999999994E-2</v>
      </c>
      <c r="N741" s="253">
        <f t="shared" si="226"/>
        <v>13.075844385563848</v>
      </c>
      <c r="O741" s="195"/>
      <c r="P741" s="221">
        <v>38.630000000000003</v>
      </c>
      <c r="Q741" s="222">
        <f t="shared" si="239"/>
        <v>3670</v>
      </c>
      <c r="R741" s="496">
        <f t="shared" si="227"/>
        <v>0.18157324999999999</v>
      </c>
      <c r="S741" s="496">
        <f t="shared" si="228"/>
        <v>0.19910236774129997</v>
      </c>
      <c r="T741" s="223">
        <v>36.837000000000003</v>
      </c>
      <c r="U741" s="224">
        <f t="shared" si="229"/>
        <v>31.295666079513737</v>
      </c>
      <c r="X741" s="450">
        <v>18.09</v>
      </c>
      <c r="Y741" s="448">
        <f t="shared" si="230"/>
        <v>0.56930875000000003</v>
      </c>
      <c r="Z741" s="448">
        <f t="shared" si="235"/>
        <v>0.76704515919958949</v>
      </c>
      <c r="AA741" s="449">
        <v>8.5</v>
      </c>
      <c r="AB741" s="450">
        <v>15.79</v>
      </c>
      <c r="AC741" s="451">
        <v>1</v>
      </c>
      <c r="AD741" s="294">
        <f t="shared" si="231"/>
        <v>3.6143994999999998</v>
      </c>
      <c r="AE741" s="294">
        <f t="shared" si="232"/>
        <v>36.129043239469887</v>
      </c>
      <c r="AF741" s="452">
        <f t="shared" si="236"/>
        <v>6.1647809689585151E-2</v>
      </c>
      <c r="AG741" s="502">
        <f t="shared" si="240"/>
        <v>3670</v>
      </c>
      <c r="AH741" s="470">
        <f t="shared" si="233"/>
        <v>11.570116146803489</v>
      </c>
      <c r="AI741" s="471">
        <f t="shared" si="234"/>
        <v>13.562723618106366</v>
      </c>
    </row>
    <row r="742" spans="1:35">
      <c r="A742" s="10">
        <v>18.7</v>
      </c>
      <c r="B742" s="11">
        <f t="shared" si="237"/>
        <v>3675</v>
      </c>
      <c r="C742" s="442">
        <f t="shared" si="221"/>
        <v>0.57008437499999998</v>
      </c>
      <c r="D742" s="442">
        <f t="shared" si="222"/>
        <v>0.76841625526064772</v>
      </c>
      <c r="E742" s="12">
        <v>9.7349999999999994</v>
      </c>
      <c r="F742" s="13">
        <f t="shared" si="223"/>
        <v>11.219467755037595</v>
      </c>
      <c r="G742" s="195"/>
      <c r="H742" s="10">
        <v>15.628</v>
      </c>
      <c r="I742" s="11">
        <f t="shared" si="238"/>
        <v>3675</v>
      </c>
      <c r="J742" s="12">
        <v>1</v>
      </c>
      <c r="K742" s="442">
        <f t="shared" si="224"/>
        <v>3.61932375</v>
      </c>
      <c r="L742" s="442">
        <f t="shared" si="225"/>
        <v>36.312326827387231</v>
      </c>
      <c r="M742" s="442">
        <v>7.0639999999999994E-2</v>
      </c>
      <c r="N742" s="253">
        <f t="shared" si="226"/>
        <v>13.062897232913366</v>
      </c>
      <c r="O742" s="195"/>
      <c r="P742" s="221">
        <v>38.630000000000003</v>
      </c>
      <c r="Q742" s="222">
        <f t="shared" si="239"/>
        <v>3675</v>
      </c>
      <c r="R742" s="496">
        <f t="shared" si="227"/>
        <v>0.18182062499999999</v>
      </c>
      <c r="S742" s="496">
        <f t="shared" si="228"/>
        <v>0.19939903238171497</v>
      </c>
      <c r="T742" s="223">
        <v>36.837000000000003</v>
      </c>
      <c r="U742" s="224">
        <f t="shared" si="229"/>
        <v>31.284737844154769</v>
      </c>
      <c r="X742" s="450">
        <v>18.09</v>
      </c>
      <c r="Y742" s="452">
        <f t="shared" si="230"/>
        <v>0.57008437499999998</v>
      </c>
      <c r="Z742" s="452">
        <f t="shared" si="235"/>
        <v>0.76841625526064772</v>
      </c>
      <c r="AA742" s="451">
        <v>8.5</v>
      </c>
      <c r="AB742" s="453">
        <v>15.79</v>
      </c>
      <c r="AC742" s="454">
        <v>1</v>
      </c>
      <c r="AD742" s="455">
        <f t="shared" si="231"/>
        <v>3.61932375</v>
      </c>
      <c r="AE742" s="455">
        <f t="shared" si="232"/>
        <v>36.312326827387231</v>
      </c>
      <c r="AF742" s="456">
        <f t="shared" si="236"/>
        <v>6.1647809689585151E-2</v>
      </c>
      <c r="AG742" s="502">
        <f t="shared" si="240"/>
        <v>3675</v>
      </c>
      <c r="AH742" s="470">
        <f t="shared" si="233"/>
        <v>11.558461830284493</v>
      </c>
      <c r="AI742" s="471">
        <f t="shared" si="234"/>
        <v>13.551424586359214</v>
      </c>
    </row>
    <row r="743" spans="1:35">
      <c r="A743" s="10">
        <v>18.7</v>
      </c>
      <c r="B743" s="11">
        <f t="shared" si="237"/>
        <v>3680</v>
      </c>
      <c r="C743" s="442">
        <f t="shared" si="221"/>
        <v>0.57086000000000003</v>
      </c>
      <c r="D743" s="442">
        <f t="shared" si="222"/>
        <v>0.76978841519061691</v>
      </c>
      <c r="E743" s="12">
        <v>9.7349999999999994</v>
      </c>
      <c r="F743" s="13">
        <f t="shared" si="223"/>
        <v>11.206109778119345</v>
      </c>
      <c r="G743" s="195"/>
      <c r="H743" s="10">
        <v>15.628</v>
      </c>
      <c r="I743" s="11">
        <f t="shared" si="238"/>
        <v>3680</v>
      </c>
      <c r="J743" s="12">
        <v>1</v>
      </c>
      <c r="K743" s="442">
        <f t="shared" si="224"/>
        <v>3.6242480000000001</v>
      </c>
      <c r="L743" s="442">
        <f t="shared" si="225"/>
        <v>36.496515175316382</v>
      </c>
      <c r="M743" s="442">
        <v>7.0639999999999994E-2</v>
      </c>
      <c r="N743" s="253">
        <f t="shared" si="226"/>
        <v>13.04988616801565</v>
      </c>
      <c r="O743" s="195"/>
      <c r="P743" s="221">
        <v>38.630000000000003</v>
      </c>
      <c r="Q743" s="222">
        <f t="shared" si="239"/>
        <v>3680</v>
      </c>
      <c r="R743" s="496">
        <f t="shared" si="227"/>
        <v>0.18206799999999998</v>
      </c>
      <c r="S743" s="496">
        <f t="shared" si="228"/>
        <v>0.19969577041862308</v>
      </c>
      <c r="T743" s="223">
        <v>36.837000000000003</v>
      </c>
      <c r="U743" s="224">
        <f t="shared" si="229"/>
        <v>31.273806905089184</v>
      </c>
      <c r="X743" s="450">
        <v>18.09</v>
      </c>
      <c r="Y743" s="456">
        <f t="shared" si="230"/>
        <v>0.57086000000000003</v>
      </c>
      <c r="Z743" s="456">
        <f t="shared" si="235"/>
        <v>0.76978841519061691</v>
      </c>
      <c r="AA743" s="454">
        <v>8.5</v>
      </c>
      <c r="AB743" s="447">
        <v>15.79</v>
      </c>
      <c r="AC743" s="449">
        <v>1</v>
      </c>
      <c r="AD743" s="457">
        <f t="shared" si="231"/>
        <v>3.6242480000000001</v>
      </c>
      <c r="AE743" s="457">
        <f t="shared" si="232"/>
        <v>36.496515175316382</v>
      </c>
      <c r="AF743" s="448">
        <f t="shared" si="236"/>
        <v>6.1647809689585151E-2</v>
      </c>
      <c r="AG743" s="502">
        <f t="shared" si="240"/>
        <v>3680</v>
      </c>
      <c r="AH743" s="470">
        <f t="shared" si="233"/>
        <v>11.546798470879757</v>
      </c>
      <c r="AI743" s="471">
        <f t="shared" si="234"/>
        <v>13.540069778139038</v>
      </c>
    </row>
    <row r="744" spans="1:35">
      <c r="A744" s="10">
        <v>18.7</v>
      </c>
      <c r="B744" s="11">
        <f t="shared" si="237"/>
        <v>3685</v>
      </c>
      <c r="C744" s="442">
        <f t="shared" si="221"/>
        <v>0.57163562500000009</v>
      </c>
      <c r="D744" s="442">
        <f t="shared" si="222"/>
        <v>0.77116163981498032</v>
      </c>
      <c r="E744" s="12">
        <v>9.7349999999999994</v>
      </c>
      <c r="F744" s="13">
        <f t="shared" si="223"/>
        <v>11.192741436401167</v>
      </c>
      <c r="G744" s="195"/>
      <c r="H744" s="10">
        <v>15.628</v>
      </c>
      <c r="I744" s="11">
        <f t="shared" si="238"/>
        <v>3685</v>
      </c>
      <c r="J744" s="12">
        <v>1</v>
      </c>
      <c r="K744" s="442">
        <f t="shared" si="224"/>
        <v>3.6291722499999999</v>
      </c>
      <c r="L744" s="442">
        <f t="shared" si="225"/>
        <v>36.68161274950927</v>
      </c>
      <c r="M744" s="442">
        <v>7.0639999999999994E-2</v>
      </c>
      <c r="N744" s="253">
        <f t="shared" si="226"/>
        <v>13.036810875374666</v>
      </c>
      <c r="O744" s="195"/>
      <c r="P744" s="221">
        <v>38.630000000000003</v>
      </c>
      <c r="Q744" s="222">
        <f t="shared" si="239"/>
        <v>3685</v>
      </c>
      <c r="R744" s="496">
        <f t="shared" si="227"/>
        <v>0.18231537499999997</v>
      </c>
      <c r="S744" s="496">
        <f t="shared" si="228"/>
        <v>0.19999258187018309</v>
      </c>
      <c r="T744" s="223">
        <v>36.837000000000003</v>
      </c>
      <c r="U744" s="224">
        <f t="shared" si="229"/>
        <v>31.262873261648068</v>
      </c>
      <c r="X744" s="450">
        <v>18.09</v>
      </c>
      <c r="Y744" s="448">
        <f t="shared" si="230"/>
        <v>0.57163562500000009</v>
      </c>
      <c r="Z744" s="448">
        <f t="shared" si="235"/>
        <v>0.77116163981498032</v>
      </c>
      <c r="AA744" s="449">
        <v>8.5</v>
      </c>
      <c r="AB744" s="450">
        <v>15.79</v>
      </c>
      <c r="AC744" s="451">
        <v>1</v>
      </c>
      <c r="AD744" s="294">
        <f t="shared" si="231"/>
        <v>3.6291722499999999</v>
      </c>
      <c r="AE744" s="294">
        <f t="shared" si="232"/>
        <v>36.68161274950927</v>
      </c>
      <c r="AF744" s="452">
        <f t="shared" si="236"/>
        <v>6.1647809689585151E-2</v>
      </c>
      <c r="AG744" s="502">
        <f t="shared" si="240"/>
        <v>3685</v>
      </c>
      <c r="AH744" s="470">
        <f t="shared" si="233"/>
        <v>11.535126061572667</v>
      </c>
      <c r="AI744" s="471">
        <f t="shared" si="234"/>
        <v>13.528658918111191</v>
      </c>
    </row>
    <row r="745" spans="1:35">
      <c r="A745" s="10">
        <v>18.7</v>
      </c>
      <c r="B745" s="11">
        <f t="shared" si="237"/>
        <v>3690</v>
      </c>
      <c r="C745" s="442">
        <f t="shared" si="221"/>
        <v>0.57241125000000004</v>
      </c>
      <c r="D745" s="442">
        <f t="shared" si="222"/>
        <v>0.77253592995986131</v>
      </c>
      <c r="E745" s="12">
        <v>9.7349999999999994</v>
      </c>
      <c r="F745" s="13">
        <f t="shared" si="223"/>
        <v>11.17936272184075</v>
      </c>
      <c r="G745" s="195"/>
      <c r="H745" s="10">
        <v>15.628</v>
      </c>
      <c r="I745" s="11">
        <f t="shared" si="238"/>
        <v>3690</v>
      </c>
      <c r="J745" s="12">
        <v>1</v>
      </c>
      <c r="K745" s="442">
        <f t="shared" si="224"/>
        <v>3.6340965000000001</v>
      </c>
      <c r="L745" s="442">
        <f t="shared" si="225"/>
        <v>36.867624038265028</v>
      </c>
      <c r="M745" s="442">
        <v>7.0639999999999994E-2</v>
      </c>
      <c r="N745" s="253">
        <f t="shared" si="226"/>
        <v>13.023671037936959</v>
      </c>
      <c r="O745" s="195"/>
      <c r="P745" s="221">
        <v>38.630000000000003</v>
      </c>
      <c r="Q745" s="222">
        <f t="shared" si="239"/>
        <v>3690</v>
      </c>
      <c r="R745" s="496">
        <f t="shared" si="227"/>
        <v>0.18256275</v>
      </c>
      <c r="S745" s="496">
        <f t="shared" si="228"/>
        <v>0.2002894667545585</v>
      </c>
      <c r="T745" s="223">
        <v>36.837000000000003</v>
      </c>
      <c r="U745" s="224">
        <f t="shared" si="229"/>
        <v>31.251936913162332</v>
      </c>
      <c r="X745" s="450">
        <v>18.09</v>
      </c>
      <c r="Y745" s="452">
        <f t="shared" si="230"/>
        <v>0.57241125000000004</v>
      </c>
      <c r="Z745" s="452">
        <f t="shared" si="235"/>
        <v>0.77253592995986131</v>
      </c>
      <c r="AA745" s="451">
        <v>8.5</v>
      </c>
      <c r="AB745" s="453">
        <v>15.79</v>
      </c>
      <c r="AC745" s="454">
        <v>1</v>
      </c>
      <c r="AD745" s="455">
        <f t="shared" si="231"/>
        <v>3.6340965000000001</v>
      </c>
      <c r="AE745" s="455">
        <f t="shared" si="232"/>
        <v>36.867624038265028</v>
      </c>
      <c r="AF745" s="456">
        <f t="shared" si="236"/>
        <v>6.1647809689585151E-2</v>
      </c>
      <c r="AG745" s="502">
        <f t="shared" si="240"/>
        <v>3690</v>
      </c>
      <c r="AH745" s="470">
        <f t="shared" si="233"/>
        <v>11.523444595341179</v>
      </c>
      <c r="AI745" s="471">
        <f t="shared" si="234"/>
        <v>13.517191729581862</v>
      </c>
    </row>
    <row r="746" spans="1:35">
      <c r="A746" s="10">
        <v>18.7</v>
      </c>
      <c r="B746" s="11">
        <f t="shared" si="237"/>
        <v>3695</v>
      </c>
      <c r="C746" s="442">
        <f t="shared" si="221"/>
        <v>0.5731868750000001</v>
      </c>
      <c r="D746" s="442">
        <f t="shared" si="222"/>
        <v>0.77391128645202567</v>
      </c>
      <c r="E746" s="12">
        <v>9.7349999999999994</v>
      </c>
      <c r="F746" s="13">
        <f t="shared" si="223"/>
        <v>11.16597362638953</v>
      </c>
      <c r="G746" s="195"/>
      <c r="H746" s="10">
        <v>15.628</v>
      </c>
      <c r="I746" s="11">
        <f t="shared" si="238"/>
        <v>3695</v>
      </c>
      <c r="J746" s="12">
        <v>1</v>
      </c>
      <c r="K746" s="442">
        <f t="shared" si="224"/>
        <v>3.6390207499999998</v>
      </c>
      <c r="L746" s="442">
        <f t="shared" si="225"/>
        <v>37.054553552038747</v>
      </c>
      <c r="M746" s="442">
        <v>7.0639999999999994E-2</v>
      </c>
      <c r="N746" s="253">
        <f t="shared" si="226"/>
        <v>13.010466337083983</v>
      </c>
      <c r="O746" s="195"/>
      <c r="P746" s="221">
        <v>38.630000000000003</v>
      </c>
      <c r="Q746" s="222">
        <f t="shared" si="239"/>
        <v>3695</v>
      </c>
      <c r="R746" s="496">
        <f t="shared" si="227"/>
        <v>0.18281012499999999</v>
      </c>
      <c r="S746" s="496">
        <f t="shared" si="228"/>
        <v>0.20058642508991653</v>
      </c>
      <c r="T746" s="223">
        <v>36.837000000000003</v>
      </c>
      <c r="U746" s="224">
        <f t="shared" si="229"/>
        <v>31.240997858962746</v>
      </c>
      <c r="X746" s="450">
        <v>18.09</v>
      </c>
      <c r="Y746" s="456">
        <f t="shared" si="230"/>
        <v>0.5731868750000001</v>
      </c>
      <c r="Z746" s="456">
        <f t="shared" si="235"/>
        <v>0.77391128645202567</v>
      </c>
      <c r="AA746" s="454">
        <v>8.5</v>
      </c>
      <c r="AB746" s="447">
        <v>15.79</v>
      </c>
      <c r="AC746" s="449">
        <v>1</v>
      </c>
      <c r="AD746" s="457">
        <f t="shared" si="231"/>
        <v>3.6390207499999998</v>
      </c>
      <c r="AE746" s="457">
        <f t="shared" si="232"/>
        <v>37.054553552038747</v>
      </c>
      <c r="AF746" s="448">
        <f t="shared" si="236"/>
        <v>6.1647809689585151E-2</v>
      </c>
      <c r="AG746" s="502">
        <f t="shared" si="240"/>
        <v>3695</v>
      </c>
      <c r="AH746" s="470">
        <f t="shared" si="233"/>
        <v>11.511754065157781</v>
      </c>
      <c r="AI746" s="471">
        <f t="shared" si="234"/>
        <v>13.505667934491374</v>
      </c>
    </row>
    <row r="747" spans="1:35" s="230" customFormat="1">
      <c r="A747" s="248">
        <v>16.728000000000002</v>
      </c>
      <c r="B747" s="249">
        <f t="shared" si="237"/>
        <v>3700</v>
      </c>
      <c r="C747" s="444">
        <f t="shared" si="221"/>
        <v>0.57396250000000004</v>
      </c>
      <c r="D747" s="444">
        <f t="shared" si="222"/>
        <v>0.77528771011887931</v>
      </c>
      <c r="E747" s="250">
        <v>7.19</v>
      </c>
      <c r="F747" s="251">
        <f t="shared" si="223"/>
        <v>11.153681364245259</v>
      </c>
      <c r="G747" s="252" t="s">
        <v>173</v>
      </c>
      <c r="H747" s="248">
        <v>14.941000000000001</v>
      </c>
      <c r="I747" s="249">
        <f t="shared" si="238"/>
        <v>3700</v>
      </c>
      <c r="J747" s="250">
        <v>1</v>
      </c>
      <c r="K747" s="444">
        <f t="shared" si="224"/>
        <v>3.6439449999999995</v>
      </c>
      <c r="L747" s="444">
        <f t="shared" si="225"/>
        <v>37.242405823550968</v>
      </c>
      <c r="M747" s="444">
        <v>5.2150000000000002E-2</v>
      </c>
      <c r="N747" s="258">
        <f t="shared" si="226"/>
        <v>12.998808536301818</v>
      </c>
      <c r="O747" s="252" t="s">
        <v>173</v>
      </c>
      <c r="P747" s="248">
        <v>37.911999999999999</v>
      </c>
      <c r="Q747" s="249">
        <f t="shared" si="239"/>
        <v>3700</v>
      </c>
      <c r="R747" s="444">
        <f t="shared" si="227"/>
        <v>0.18305749999999998</v>
      </c>
      <c r="S747" s="444">
        <f t="shared" si="228"/>
        <v>0.20088345689442977</v>
      </c>
      <c r="T747" s="250">
        <v>33.21</v>
      </c>
      <c r="U747" s="251">
        <f t="shared" si="229"/>
        <v>31.240660396535986</v>
      </c>
      <c r="X747" s="450">
        <v>18.09</v>
      </c>
      <c r="Y747" s="460">
        <f t="shared" si="230"/>
        <v>0.57396250000000004</v>
      </c>
      <c r="Z747" s="460">
        <f t="shared" si="235"/>
        <v>0.77528771011887931</v>
      </c>
      <c r="AA747" s="461">
        <v>8.5</v>
      </c>
      <c r="AB747" s="447">
        <v>15.79</v>
      </c>
      <c r="AC747" s="464">
        <v>1</v>
      </c>
      <c r="AD747" s="465">
        <f t="shared" si="231"/>
        <v>3.6439449999999995</v>
      </c>
      <c r="AE747" s="465">
        <f t="shared" si="232"/>
        <v>37.242405823550968</v>
      </c>
      <c r="AF747" s="448">
        <f t="shared" si="236"/>
        <v>6.1647809689585151E-2</v>
      </c>
      <c r="AG747" s="503">
        <f t="shared" si="240"/>
        <v>3700</v>
      </c>
      <c r="AH747" s="470">
        <f t="shared" si="233"/>
        <v>11.500054463989525</v>
      </c>
      <c r="AI747" s="472">
        <f t="shared" si="234"/>
        <v>13.494087253407432</v>
      </c>
    </row>
    <row r="748" spans="1:35">
      <c r="A748" s="10">
        <v>16.728000000000002</v>
      </c>
      <c r="B748" s="11">
        <f t="shared" si="237"/>
        <v>3705</v>
      </c>
      <c r="C748" s="442">
        <f t="shared" si="221"/>
        <v>0.5747381250000001</v>
      </c>
      <c r="D748" s="442">
        <f t="shared" si="222"/>
        <v>0.77666520178847076</v>
      </c>
      <c r="E748" s="12">
        <v>7.19</v>
      </c>
      <c r="F748" s="13">
        <f t="shared" si="223"/>
        <v>11.143777199140896</v>
      </c>
      <c r="G748" s="195"/>
      <c r="H748" s="10">
        <v>14.941000000000001</v>
      </c>
      <c r="I748" s="11">
        <f t="shared" si="238"/>
        <v>3705</v>
      </c>
      <c r="J748" s="12">
        <v>1</v>
      </c>
      <c r="K748" s="442">
        <f t="shared" si="224"/>
        <v>3.6488692500000002</v>
      </c>
      <c r="L748" s="442">
        <f t="shared" si="225"/>
        <v>37.431185407897516</v>
      </c>
      <c r="M748" s="442">
        <v>5.2150000000000002E-2</v>
      </c>
      <c r="N748" s="253">
        <f t="shared" si="226"/>
        <v>12.988963680978145</v>
      </c>
      <c r="O748" s="195"/>
      <c r="P748" s="221">
        <v>37.911999999999999</v>
      </c>
      <c r="Q748" s="222">
        <f t="shared" si="239"/>
        <v>3705</v>
      </c>
      <c r="R748" s="496">
        <f t="shared" si="227"/>
        <v>0.18330487499999998</v>
      </c>
      <c r="S748" s="496">
        <f t="shared" si="228"/>
        <v>0.20118056218627478</v>
      </c>
      <c r="T748" s="223">
        <v>33.21</v>
      </c>
      <c r="U748" s="224">
        <f t="shared" si="229"/>
        <v>31.230793529793814</v>
      </c>
      <c r="X748" s="450">
        <v>18.09</v>
      </c>
      <c r="Y748" s="448">
        <f t="shared" si="230"/>
        <v>0.5747381250000001</v>
      </c>
      <c r="Z748" s="448">
        <f t="shared" si="235"/>
        <v>0.77666520178847076</v>
      </c>
      <c r="AA748" s="449">
        <v>8.5</v>
      </c>
      <c r="AB748" s="450">
        <v>15.79</v>
      </c>
      <c r="AC748" s="459">
        <v>1</v>
      </c>
      <c r="AD748" s="463">
        <f t="shared" si="231"/>
        <v>3.6488692500000002</v>
      </c>
      <c r="AE748" s="463">
        <f t="shared" si="232"/>
        <v>37.431185407897516</v>
      </c>
      <c r="AF748" s="458">
        <f t="shared" si="236"/>
        <v>6.1647809689585151E-2</v>
      </c>
      <c r="AG748" s="502">
        <f t="shared" si="240"/>
        <v>3705</v>
      </c>
      <c r="AH748" s="470">
        <f t="shared" si="233"/>
        <v>11.488345784797998</v>
      </c>
      <c r="AI748" s="471">
        <f t="shared" si="234"/>
        <v>13.482449405518356</v>
      </c>
    </row>
    <row r="749" spans="1:35">
      <c r="A749" s="10">
        <v>16.728000000000002</v>
      </c>
      <c r="B749" s="11">
        <f t="shared" si="237"/>
        <v>3710</v>
      </c>
      <c r="C749" s="442">
        <f t="shared" si="221"/>
        <v>0.57551375000000005</v>
      </c>
      <c r="D749" s="442">
        <f t="shared" si="222"/>
        <v>0.77804376228949113</v>
      </c>
      <c r="E749" s="12">
        <v>7.19</v>
      </c>
      <c r="F749" s="13">
        <f t="shared" si="223"/>
        <v>11.13386534913856</v>
      </c>
      <c r="G749" s="195"/>
      <c r="H749" s="10">
        <v>14.941000000000001</v>
      </c>
      <c r="I749" s="11">
        <f t="shared" si="238"/>
        <v>3710</v>
      </c>
      <c r="J749" s="12">
        <v>1</v>
      </c>
      <c r="K749" s="442">
        <f t="shared" si="224"/>
        <v>3.6537934999999999</v>
      </c>
      <c r="L749" s="442">
        <f t="shared" si="225"/>
        <v>37.620896882659885</v>
      </c>
      <c r="M749" s="442">
        <v>5.2150000000000002E-2</v>
      </c>
      <c r="N749" s="253">
        <f t="shared" si="226"/>
        <v>12.979070227569288</v>
      </c>
      <c r="O749" s="195"/>
      <c r="P749" s="221">
        <v>37.911999999999999</v>
      </c>
      <c r="Q749" s="222">
        <f t="shared" si="239"/>
        <v>3710</v>
      </c>
      <c r="R749" s="496">
        <f t="shared" si="227"/>
        <v>0.18355224999999997</v>
      </c>
      <c r="S749" s="496">
        <f t="shared" si="228"/>
        <v>0.20147774098363258</v>
      </c>
      <c r="T749" s="223">
        <v>33.21</v>
      </c>
      <c r="U749" s="224">
        <f t="shared" si="229"/>
        <v>31.220924221933561</v>
      </c>
      <c r="X749" s="450">
        <v>18.09</v>
      </c>
      <c r="Y749" s="452">
        <f t="shared" si="230"/>
        <v>0.57551375000000005</v>
      </c>
      <c r="Z749" s="452">
        <f t="shared" si="235"/>
        <v>0.77804376228949113</v>
      </c>
      <c r="AA749" s="451">
        <v>8.5</v>
      </c>
      <c r="AB749" s="453">
        <v>15.79</v>
      </c>
      <c r="AC749" s="454">
        <v>1</v>
      </c>
      <c r="AD749" s="455">
        <f t="shared" si="231"/>
        <v>3.6537934999999999</v>
      </c>
      <c r="AE749" s="455">
        <f t="shared" si="232"/>
        <v>37.620896882659885</v>
      </c>
      <c r="AF749" s="456">
        <f t="shared" si="236"/>
        <v>6.1647809689585151E-2</v>
      </c>
      <c r="AG749" s="502">
        <f t="shared" si="240"/>
        <v>3710</v>
      </c>
      <c r="AH749" s="470">
        <f t="shared" si="233"/>
        <v>11.476628020539327</v>
      </c>
      <c r="AI749" s="471">
        <f t="shared" si="234"/>
        <v>13.470754108626275</v>
      </c>
    </row>
    <row r="750" spans="1:35">
      <c r="A750" s="10">
        <v>16.728000000000002</v>
      </c>
      <c r="B750" s="11">
        <f t="shared" si="237"/>
        <v>3715</v>
      </c>
      <c r="C750" s="442">
        <f t="shared" si="221"/>
        <v>0.5762893750000001</v>
      </c>
      <c r="D750" s="442">
        <f t="shared" si="222"/>
        <v>0.77942339245127434</v>
      </c>
      <c r="E750" s="12">
        <v>7.19</v>
      </c>
      <c r="F750" s="13">
        <f t="shared" si="223"/>
        <v>11.123945808275339</v>
      </c>
      <c r="G750" s="195"/>
      <c r="H750" s="10">
        <v>14.941000000000001</v>
      </c>
      <c r="I750" s="11">
        <f t="shared" si="238"/>
        <v>3715</v>
      </c>
      <c r="J750" s="12">
        <v>1</v>
      </c>
      <c r="K750" s="442">
        <f t="shared" si="224"/>
        <v>3.6587177500000001</v>
      </c>
      <c r="L750" s="442">
        <f t="shared" si="225"/>
        <v>37.811544848016418</v>
      </c>
      <c r="M750" s="442">
        <v>5.2150000000000002E-2</v>
      </c>
      <c r="N750" s="253">
        <f t="shared" si="226"/>
        <v>12.969127936175944</v>
      </c>
      <c r="O750" s="195"/>
      <c r="P750" s="221">
        <v>37.911999999999999</v>
      </c>
      <c r="Q750" s="222">
        <f t="shared" si="239"/>
        <v>3715</v>
      </c>
      <c r="R750" s="496">
        <f t="shared" si="227"/>
        <v>0.18379962499999999</v>
      </c>
      <c r="S750" s="496">
        <f t="shared" si="228"/>
        <v>0.20177499330468907</v>
      </c>
      <c r="T750" s="223">
        <v>33.21</v>
      </c>
      <c r="U750" s="224">
        <f t="shared" si="229"/>
        <v>31.211052472351277</v>
      </c>
      <c r="X750" s="450">
        <v>18.09</v>
      </c>
      <c r="Y750" s="456">
        <f t="shared" si="230"/>
        <v>0.5762893750000001</v>
      </c>
      <c r="Z750" s="456">
        <f t="shared" si="235"/>
        <v>0.77942339245127434</v>
      </c>
      <c r="AA750" s="454">
        <v>8.5</v>
      </c>
      <c r="AB750" s="447">
        <v>15.79</v>
      </c>
      <c r="AC750" s="449">
        <v>1</v>
      </c>
      <c r="AD750" s="457">
        <f t="shared" si="231"/>
        <v>3.6587177500000001</v>
      </c>
      <c r="AE750" s="457">
        <f t="shared" si="232"/>
        <v>37.811544848016418</v>
      </c>
      <c r="AF750" s="448">
        <f t="shared" si="236"/>
        <v>6.1647809689585151E-2</v>
      </c>
      <c r="AG750" s="502">
        <f t="shared" si="240"/>
        <v>3715</v>
      </c>
      <c r="AH750" s="470">
        <f t="shared" si="233"/>
        <v>11.464901164164168</v>
      </c>
      <c r="AI750" s="471">
        <f t="shared" si="234"/>
        <v>13.459001079140268</v>
      </c>
    </row>
    <row r="751" spans="1:35">
      <c r="A751" s="10">
        <v>16.728000000000002</v>
      </c>
      <c r="B751" s="11">
        <f t="shared" si="237"/>
        <v>3720</v>
      </c>
      <c r="C751" s="442">
        <f t="shared" si="221"/>
        <v>0.57706500000000005</v>
      </c>
      <c r="D751" s="442">
        <f t="shared" si="222"/>
        <v>0.78080409310379761</v>
      </c>
      <c r="E751" s="12">
        <v>7.19</v>
      </c>
      <c r="F751" s="13">
        <f t="shared" si="223"/>
        <v>11.114018570583696</v>
      </c>
      <c r="G751" s="195"/>
      <c r="H751" s="10">
        <v>14.941000000000001</v>
      </c>
      <c r="I751" s="11">
        <f t="shared" si="238"/>
        <v>3720</v>
      </c>
      <c r="J751" s="12">
        <v>1</v>
      </c>
      <c r="K751" s="442">
        <f t="shared" si="224"/>
        <v>3.6636419999999998</v>
      </c>
      <c r="L751" s="442">
        <f t="shared" si="225"/>
        <v>38.003133926853671</v>
      </c>
      <c r="M751" s="442">
        <v>5.2150000000000002E-2</v>
      </c>
      <c r="N751" s="253">
        <f t="shared" si="226"/>
        <v>12.959136565714582</v>
      </c>
      <c r="O751" s="195"/>
      <c r="P751" s="221">
        <v>37.911999999999999</v>
      </c>
      <c r="Q751" s="222">
        <f t="shared" si="239"/>
        <v>3720</v>
      </c>
      <c r="R751" s="496">
        <f t="shared" si="227"/>
        <v>0.18404699999999999</v>
      </c>
      <c r="S751" s="496">
        <f t="shared" si="228"/>
        <v>0.20207231916763435</v>
      </c>
      <c r="T751" s="223">
        <v>33.21</v>
      </c>
      <c r="U751" s="224">
        <f t="shared" si="229"/>
        <v>31.201178280442861</v>
      </c>
      <c r="X751" s="450">
        <v>18.09</v>
      </c>
      <c r="Y751" s="448">
        <f t="shared" si="230"/>
        <v>0.57706500000000005</v>
      </c>
      <c r="Z751" s="448">
        <f t="shared" si="235"/>
        <v>0.78080409310379761</v>
      </c>
      <c r="AA751" s="449">
        <v>8.5</v>
      </c>
      <c r="AB751" s="450">
        <v>15.79</v>
      </c>
      <c r="AC751" s="451">
        <v>1</v>
      </c>
      <c r="AD751" s="294">
        <f t="shared" si="231"/>
        <v>3.6636419999999998</v>
      </c>
      <c r="AE751" s="294">
        <f t="shared" si="232"/>
        <v>38.003133926853671</v>
      </c>
      <c r="AF751" s="452">
        <f t="shared" si="236"/>
        <v>6.1647809689585151E-2</v>
      </c>
      <c r="AG751" s="502">
        <f t="shared" si="240"/>
        <v>3720</v>
      </c>
      <c r="AH751" s="470">
        <f t="shared" si="233"/>
        <v>11.453165208617719</v>
      </c>
      <c r="AI751" s="471">
        <f t="shared" si="234"/>
        <v>13.447190032069507</v>
      </c>
    </row>
    <row r="752" spans="1:35">
      <c r="A752" s="10">
        <v>16.728000000000002</v>
      </c>
      <c r="B752" s="11">
        <f t="shared" si="237"/>
        <v>3725</v>
      </c>
      <c r="C752" s="442">
        <f t="shared" si="221"/>
        <v>0.57784062500000011</v>
      </c>
      <c r="D752" s="442">
        <f t="shared" si="222"/>
        <v>0.78218586507768273</v>
      </c>
      <c r="E752" s="12">
        <v>7.19</v>
      </c>
      <c r="F752" s="13">
        <f t="shared" si="223"/>
        <v>11.104083630091463</v>
      </c>
      <c r="G752" s="195"/>
      <c r="H752" s="10">
        <v>14.941000000000001</v>
      </c>
      <c r="I752" s="11">
        <f t="shared" si="238"/>
        <v>3725</v>
      </c>
      <c r="J752" s="12">
        <v>1</v>
      </c>
      <c r="K752" s="442">
        <f t="shared" si="224"/>
        <v>3.6685662499999996</v>
      </c>
      <c r="L752" s="442">
        <f t="shared" si="225"/>
        <v>38.195668764878654</v>
      </c>
      <c r="M752" s="442">
        <v>5.2150000000000002E-2</v>
      </c>
      <c r="N752" s="253">
        <f t="shared" si="226"/>
        <v>12.949095873911579</v>
      </c>
      <c r="O752" s="195"/>
      <c r="P752" s="221">
        <v>37.911999999999999</v>
      </c>
      <c r="Q752" s="222">
        <f t="shared" si="239"/>
        <v>3725</v>
      </c>
      <c r="R752" s="496">
        <f t="shared" si="227"/>
        <v>0.18429437499999998</v>
      </c>
      <c r="S752" s="496">
        <f t="shared" si="228"/>
        <v>0.20236971859066277</v>
      </c>
      <c r="T752" s="223">
        <v>33.21</v>
      </c>
      <c r="U752" s="224">
        <f t="shared" si="229"/>
        <v>31.191301645604089</v>
      </c>
      <c r="X752" s="450">
        <v>18.09</v>
      </c>
      <c r="Y752" s="452">
        <f t="shared" si="230"/>
        <v>0.57784062500000011</v>
      </c>
      <c r="Z752" s="452">
        <f t="shared" si="235"/>
        <v>0.78218586507768273</v>
      </c>
      <c r="AA752" s="451">
        <v>8.5</v>
      </c>
      <c r="AB752" s="453">
        <v>15.79</v>
      </c>
      <c r="AC752" s="454">
        <v>1</v>
      </c>
      <c r="AD752" s="455">
        <f t="shared" si="231"/>
        <v>3.6685662499999996</v>
      </c>
      <c r="AE752" s="455">
        <f t="shared" si="232"/>
        <v>38.195668764878654</v>
      </c>
      <c r="AF752" s="456">
        <f t="shared" si="236"/>
        <v>6.1647809689585151E-2</v>
      </c>
      <c r="AG752" s="502">
        <f t="shared" si="240"/>
        <v>3725</v>
      </c>
      <c r="AH752" s="470">
        <f t="shared" si="233"/>
        <v>11.441420146839697</v>
      </c>
      <c r="AI752" s="471">
        <f t="shared" si="234"/>
        <v>13.435320681016329</v>
      </c>
    </row>
    <row r="753" spans="1:35">
      <c r="A753" s="10">
        <v>16.728000000000002</v>
      </c>
      <c r="B753" s="11">
        <f t="shared" si="237"/>
        <v>3730</v>
      </c>
      <c r="C753" s="442">
        <f t="shared" si="221"/>
        <v>0.57861625000000005</v>
      </c>
      <c r="D753" s="442">
        <f t="shared" si="222"/>
        <v>0.78356870920419541</v>
      </c>
      <c r="E753" s="12">
        <v>7.19</v>
      </c>
      <c r="F753" s="13">
        <f t="shared" si="223"/>
        <v>11.094140980821837</v>
      </c>
      <c r="G753" s="195"/>
      <c r="H753" s="10">
        <v>14.941000000000001</v>
      </c>
      <c r="I753" s="11">
        <f t="shared" si="238"/>
        <v>3730</v>
      </c>
      <c r="J753" s="12">
        <v>1</v>
      </c>
      <c r="K753" s="442">
        <f t="shared" si="224"/>
        <v>3.6734904999999998</v>
      </c>
      <c r="L753" s="442">
        <f t="shared" si="225"/>
        <v>38.38915403073139</v>
      </c>
      <c r="M753" s="442">
        <v>5.2150000000000002E-2</v>
      </c>
      <c r="N753" s="253">
        <f t="shared" si="226"/>
        <v>12.939005617297358</v>
      </c>
      <c r="O753" s="195"/>
      <c r="P753" s="221">
        <v>37.911999999999999</v>
      </c>
      <c r="Q753" s="222">
        <f t="shared" si="239"/>
        <v>3730</v>
      </c>
      <c r="R753" s="496">
        <f t="shared" si="227"/>
        <v>0.18454174999999998</v>
      </c>
      <c r="S753" s="496">
        <f t="shared" si="228"/>
        <v>0.20266719159197422</v>
      </c>
      <c r="T753" s="223">
        <v>33.21</v>
      </c>
      <c r="U753" s="224">
        <f t="shared" si="229"/>
        <v>31.181422567230534</v>
      </c>
      <c r="X753" s="450">
        <v>18.09</v>
      </c>
      <c r="Y753" s="456">
        <f t="shared" si="230"/>
        <v>0.57861625000000005</v>
      </c>
      <c r="Z753" s="456">
        <f t="shared" si="235"/>
        <v>0.78356870920419541</v>
      </c>
      <c r="AA753" s="454">
        <v>8.5</v>
      </c>
      <c r="AB753" s="447">
        <v>15.79</v>
      </c>
      <c r="AC753" s="449">
        <v>1</v>
      </c>
      <c r="AD753" s="457">
        <f t="shared" si="231"/>
        <v>3.6734904999999998</v>
      </c>
      <c r="AE753" s="457">
        <f t="shared" si="232"/>
        <v>38.38915403073139</v>
      </c>
      <c r="AF753" s="448">
        <f t="shared" si="236"/>
        <v>6.1647809689585151E-2</v>
      </c>
      <c r="AG753" s="502">
        <f t="shared" si="240"/>
        <v>3730</v>
      </c>
      <c r="AH753" s="470">
        <f t="shared" si="233"/>
        <v>11.42966597176434</v>
      </c>
      <c r="AI753" s="471">
        <f t="shared" si="234"/>
        <v>13.4233927381693</v>
      </c>
    </row>
    <row r="754" spans="1:35">
      <c r="A754" s="10">
        <v>16.728000000000002</v>
      </c>
      <c r="B754" s="11">
        <f t="shared" si="237"/>
        <v>3735</v>
      </c>
      <c r="C754" s="442">
        <f t="shared" si="221"/>
        <v>0.57939187500000011</v>
      </c>
      <c r="D754" s="442">
        <f t="shared" si="222"/>
        <v>0.78495262631524687</v>
      </c>
      <c r="E754" s="12">
        <v>7.19</v>
      </c>
      <c r="F754" s="13">
        <f t="shared" si="223"/>
        <v>11.084190616793375</v>
      </c>
      <c r="G754" s="195"/>
      <c r="H754" s="10">
        <v>14.941000000000001</v>
      </c>
      <c r="I754" s="11">
        <f t="shared" si="238"/>
        <v>3735</v>
      </c>
      <c r="J754" s="12">
        <v>1</v>
      </c>
      <c r="K754" s="442">
        <f t="shared" si="224"/>
        <v>3.6784147499999995</v>
      </c>
      <c r="L754" s="442">
        <f t="shared" si="225"/>
        <v>38.58359441609813</v>
      </c>
      <c r="M754" s="442">
        <v>5.2150000000000002E-2</v>
      </c>
      <c r="N754" s="253">
        <f t="shared" si="226"/>
        <v>12.928865551200483</v>
      </c>
      <c r="O754" s="195"/>
      <c r="P754" s="221">
        <v>37.911999999999999</v>
      </c>
      <c r="Q754" s="222">
        <f t="shared" si="239"/>
        <v>3735</v>
      </c>
      <c r="R754" s="496">
        <f t="shared" si="227"/>
        <v>0.18478912499999997</v>
      </c>
      <c r="S754" s="496">
        <f t="shared" si="228"/>
        <v>0.20296473818977168</v>
      </c>
      <c r="T754" s="223">
        <v>33.21</v>
      </c>
      <c r="U754" s="224">
        <f t="shared" si="229"/>
        <v>31.171541044717682</v>
      </c>
      <c r="X754" s="450">
        <v>18.09</v>
      </c>
      <c r="Y754" s="448">
        <f t="shared" si="230"/>
        <v>0.57939187500000011</v>
      </c>
      <c r="Z754" s="448">
        <f t="shared" si="235"/>
        <v>0.78495262631524687</v>
      </c>
      <c r="AA754" s="449">
        <v>8.5</v>
      </c>
      <c r="AB754" s="450">
        <v>15.79</v>
      </c>
      <c r="AC754" s="451">
        <v>1</v>
      </c>
      <c r="AD754" s="294">
        <f t="shared" si="231"/>
        <v>3.6784147499999995</v>
      </c>
      <c r="AE754" s="294">
        <f t="shared" si="232"/>
        <v>38.58359441609813</v>
      </c>
      <c r="AF754" s="452">
        <f t="shared" si="236"/>
        <v>6.1647809689585151E-2</v>
      </c>
      <c r="AG754" s="502">
        <f t="shared" si="240"/>
        <v>3735</v>
      </c>
      <c r="AH754" s="470">
        <f t="shared" si="233"/>
        <v>11.417902676320402</v>
      </c>
      <c r="AI754" s="471">
        <f t="shared" si="234"/>
        <v>13.411405914296241</v>
      </c>
    </row>
    <row r="755" spans="1:35">
      <c r="A755" s="10">
        <v>16.728000000000002</v>
      </c>
      <c r="B755" s="11">
        <f t="shared" si="237"/>
        <v>3740</v>
      </c>
      <c r="C755" s="442">
        <f t="shared" si="221"/>
        <v>0.58016750000000006</v>
      </c>
      <c r="D755" s="442">
        <f t="shared" si="222"/>
        <v>0.78633761724339335</v>
      </c>
      <c r="E755" s="12">
        <v>7.19</v>
      </c>
      <c r="F755" s="13">
        <f t="shared" si="223"/>
        <v>11.074232532020003</v>
      </c>
      <c r="G755" s="195"/>
      <c r="H755" s="10">
        <v>14.941000000000001</v>
      </c>
      <c r="I755" s="11">
        <f t="shared" si="238"/>
        <v>3740</v>
      </c>
      <c r="J755" s="12">
        <v>1</v>
      </c>
      <c r="K755" s="442">
        <f t="shared" si="224"/>
        <v>3.6833390000000001</v>
      </c>
      <c r="L755" s="442">
        <f t="shared" si="225"/>
        <v>38.778994635825192</v>
      </c>
      <c r="M755" s="442">
        <v>5.2150000000000002E-2</v>
      </c>
      <c r="N755" s="253">
        <f t="shared" si="226"/>
        <v>12.918675429741716</v>
      </c>
      <c r="O755" s="195"/>
      <c r="P755" s="221">
        <v>37.911999999999999</v>
      </c>
      <c r="Q755" s="222">
        <f t="shared" si="239"/>
        <v>3740</v>
      </c>
      <c r="R755" s="496">
        <f t="shared" si="227"/>
        <v>0.18503649999999996</v>
      </c>
      <c r="S755" s="496">
        <f t="shared" si="228"/>
        <v>0.2032623584022637</v>
      </c>
      <c r="T755" s="223">
        <v>33.21</v>
      </c>
      <c r="U755" s="224">
        <f t="shared" si="229"/>
        <v>31.161657077460823</v>
      </c>
      <c r="X755" s="450">
        <v>18.09</v>
      </c>
      <c r="Y755" s="452">
        <f t="shared" si="230"/>
        <v>0.58016750000000006</v>
      </c>
      <c r="Z755" s="452">
        <f t="shared" si="235"/>
        <v>0.78633761724339335</v>
      </c>
      <c r="AA755" s="451">
        <v>8.5</v>
      </c>
      <c r="AB755" s="453">
        <v>15.79</v>
      </c>
      <c r="AC755" s="454">
        <v>1</v>
      </c>
      <c r="AD755" s="455">
        <f t="shared" si="231"/>
        <v>3.6833390000000001</v>
      </c>
      <c r="AE755" s="455">
        <f t="shared" si="232"/>
        <v>38.778994635825192</v>
      </c>
      <c r="AF755" s="456">
        <f t="shared" si="236"/>
        <v>6.1647809689585151E-2</v>
      </c>
      <c r="AG755" s="502">
        <f t="shared" si="240"/>
        <v>3740</v>
      </c>
      <c r="AH755" s="470">
        <f t="shared" si="233"/>
        <v>11.406130253431156</v>
      </c>
      <c r="AI755" s="471">
        <f t="shared" si="234"/>
        <v>13.399359918737204</v>
      </c>
    </row>
    <row r="756" spans="1:35">
      <c r="A756" s="10">
        <v>16.728000000000002</v>
      </c>
      <c r="B756" s="11">
        <f t="shared" si="237"/>
        <v>3745</v>
      </c>
      <c r="C756" s="442">
        <f t="shared" si="221"/>
        <v>0.58094312500000012</v>
      </c>
      <c r="D756" s="442">
        <f t="shared" si="222"/>
        <v>0.78772368282183769</v>
      </c>
      <c r="E756" s="12">
        <v>7.19</v>
      </c>
      <c r="F756" s="13">
        <f t="shared" si="223"/>
        <v>11.064266720510989</v>
      </c>
      <c r="G756" s="195"/>
      <c r="H756" s="10">
        <v>14.941000000000001</v>
      </c>
      <c r="I756" s="11">
        <f t="shared" si="238"/>
        <v>3745</v>
      </c>
      <c r="J756" s="12">
        <v>1</v>
      </c>
      <c r="K756" s="442">
        <f t="shared" si="224"/>
        <v>3.6882632499999999</v>
      </c>
      <c r="L756" s="442">
        <f t="shared" si="225"/>
        <v>38.975359428033137</v>
      </c>
      <c r="M756" s="442">
        <v>5.2150000000000002E-2</v>
      </c>
      <c r="N756" s="253">
        <f t="shared" si="226"/>
        <v>12.908435005828073</v>
      </c>
      <c r="O756" s="195"/>
      <c r="P756" s="221">
        <v>37.911999999999999</v>
      </c>
      <c r="Q756" s="222">
        <f t="shared" si="239"/>
        <v>3745</v>
      </c>
      <c r="R756" s="496">
        <f t="shared" si="227"/>
        <v>0.18528387499999999</v>
      </c>
      <c r="S756" s="496">
        <f t="shared" si="228"/>
        <v>0.20356005224766283</v>
      </c>
      <c r="T756" s="223">
        <v>33.21</v>
      </c>
      <c r="U756" s="224">
        <f t="shared" si="229"/>
        <v>31.151770664855118</v>
      </c>
      <c r="X756" s="450">
        <v>18.09</v>
      </c>
      <c r="Y756" s="456">
        <f t="shared" si="230"/>
        <v>0.58094312500000012</v>
      </c>
      <c r="Z756" s="456">
        <f t="shared" si="235"/>
        <v>0.78772368282183769</v>
      </c>
      <c r="AA756" s="454">
        <v>8.5</v>
      </c>
      <c r="AB756" s="447">
        <v>15.79</v>
      </c>
      <c r="AC756" s="449">
        <v>1</v>
      </c>
      <c r="AD756" s="457">
        <f t="shared" si="231"/>
        <v>3.6882632499999999</v>
      </c>
      <c r="AE756" s="457">
        <f t="shared" si="232"/>
        <v>38.975359428033137</v>
      </c>
      <c r="AF756" s="448">
        <f t="shared" si="236"/>
        <v>6.1647809689585151E-2</v>
      </c>
      <c r="AG756" s="502">
        <f t="shared" si="240"/>
        <v>3745</v>
      </c>
      <c r="AH756" s="470">
        <f t="shared" si="233"/>
        <v>11.394348696014379</v>
      </c>
      <c r="AI756" s="471">
        <f t="shared" si="234"/>
        <v>13.387254459397434</v>
      </c>
    </row>
    <row r="757" spans="1:35">
      <c r="A757" s="10">
        <v>16.728000000000002</v>
      </c>
      <c r="B757" s="11">
        <f t="shared" si="237"/>
        <v>3750</v>
      </c>
      <c r="C757" s="442">
        <f t="shared" si="221"/>
        <v>0.58171875000000017</v>
      </c>
      <c r="D757" s="442">
        <f t="shared" si="222"/>
        <v>0.78911082388442844</v>
      </c>
      <c r="E757" s="12">
        <v>7.19</v>
      </c>
      <c r="F757" s="13">
        <f t="shared" si="223"/>
        <v>11.05429317627096</v>
      </c>
      <c r="G757" s="195"/>
      <c r="H757" s="10">
        <v>14.941000000000001</v>
      </c>
      <c r="I757" s="11">
        <f t="shared" si="238"/>
        <v>3750</v>
      </c>
      <c r="J757" s="12">
        <v>1</v>
      </c>
      <c r="K757" s="442">
        <f t="shared" si="224"/>
        <v>3.6931875000000001</v>
      </c>
      <c r="L757" s="442">
        <f t="shared" si="225"/>
        <v>39.172693554231856</v>
      </c>
      <c r="M757" s="442">
        <v>5.2150000000000002E-2</v>
      </c>
      <c r="N757" s="253">
        <f t="shared" si="226"/>
        <v>12.89814403114681</v>
      </c>
      <c r="O757" s="195"/>
      <c r="P757" s="221">
        <v>37.911999999999999</v>
      </c>
      <c r="Q757" s="222">
        <f t="shared" si="239"/>
        <v>3750</v>
      </c>
      <c r="R757" s="496">
        <f t="shared" si="227"/>
        <v>0.18553124999999998</v>
      </c>
      <c r="S757" s="496">
        <f t="shared" si="228"/>
        <v>0.20385781974418626</v>
      </c>
      <c r="T757" s="223">
        <v>33.21</v>
      </c>
      <c r="U757" s="224">
        <f t="shared" si="229"/>
        <v>31.141881806295572</v>
      </c>
      <c r="X757" s="450">
        <v>18.09</v>
      </c>
      <c r="Y757" s="448">
        <f t="shared" si="230"/>
        <v>0.58171875000000017</v>
      </c>
      <c r="Z757" s="448">
        <f t="shared" si="235"/>
        <v>0.78911082388442844</v>
      </c>
      <c r="AA757" s="449">
        <v>8.5</v>
      </c>
      <c r="AB757" s="450">
        <v>15.79</v>
      </c>
      <c r="AC757" s="451">
        <v>1</v>
      </c>
      <c r="AD757" s="294">
        <f t="shared" si="231"/>
        <v>3.6931875000000001</v>
      </c>
      <c r="AE757" s="294">
        <f t="shared" si="232"/>
        <v>39.172693554231856</v>
      </c>
      <c r="AF757" s="452">
        <f t="shared" si="236"/>
        <v>6.1647809689585151E-2</v>
      </c>
      <c r="AG757" s="502">
        <f t="shared" si="240"/>
        <v>3750</v>
      </c>
      <c r="AH757" s="470">
        <f t="shared" si="233"/>
        <v>11.382557996982358</v>
      </c>
      <c r="AI757" s="471">
        <f t="shared" si="234"/>
        <v>13.375089242740275</v>
      </c>
    </row>
    <row r="758" spans="1:35">
      <c r="A758" s="10">
        <v>16.728000000000002</v>
      </c>
      <c r="B758" s="11">
        <f t="shared" si="237"/>
        <v>3755</v>
      </c>
      <c r="C758" s="442">
        <f t="shared" si="221"/>
        <v>0.58249437500000012</v>
      </c>
      <c r="D758" s="442">
        <f t="shared" si="222"/>
        <v>0.79049904126566162</v>
      </c>
      <c r="E758" s="12">
        <v>7.19</v>
      </c>
      <c r="F758" s="13">
        <f t="shared" si="223"/>
        <v>11.044311893299895</v>
      </c>
      <c r="G758" s="195"/>
      <c r="H758" s="10">
        <v>14.941000000000001</v>
      </c>
      <c r="I758" s="11">
        <f t="shared" si="238"/>
        <v>3755</v>
      </c>
      <c r="J758" s="12">
        <v>1</v>
      </c>
      <c r="K758" s="442">
        <f t="shared" si="224"/>
        <v>3.6981117499999998</v>
      </c>
      <c r="L758" s="442">
        <f t="shared" si="225"/>
        <v>39.371001799435859</v>
      </c>
      <c r="M758" s="442">
        <v>5.2150000000000002E-2</v>
      </c>
      <c r="N758" s="253">
        <f t="shared" si="226"/>
        <v>12.887802256159421</v>
      </c>
      <c r="O758" s="195"/>
      <c r="P758" s="221">
        <v>37.911999999999999</v>
      </c>
      <c r="Q758" s="222">
        <f t="shared" si="239"/>
        <v>3755</v>
      </c>
      <c r="R758" s="496">
        <f t="shared" si="227"/>
        <v>0.18577862499999998</v>
      </c>
      <c r="S758" s="496">
        <f t="shared" si="228"/>
        <v>0.20415566091005588</v>
      </c>
      <c r="T758" s="223">
        <v>33.21</v>
      </c>
      <c r="U758" s="224">
        <f t="shared" si="229"/>
        <v>31.131990501177043</v>
      </c>
      <c r="X758" s="450">
        <v>18.09</v>
      </c>
      <c r="Y758" s="452">
        <f t="shared" si="230"/>
        <v>0.58249437500000012</v>
      </c>
      <c r="Z758" s="452">
        <f t="shared" si="235"/>
        <v>0.79049904126566162</v>
      </c>
      <c r="AA758" s="451">
        <v>8.5</v>
      </c>
      <c r="AB758" s="453">
        <v>15.79</v>
      </c>
      <c r="AC758" s="454">
        <v>1</v>
      </c>
      <c r="AD758" s="455">
        <f t="shared" si="231"/>
        <v>3.6981117499999998</v>
      </c>
      <c r="AE758" s="455">
        <f t="shared" si="232"/>
        <v>39.371001799435859</v>
      </c>
      <c r="AF758" s="456">
        <f t="shared" si="236"/>
        <v>6.1647809689585151E-2</v>
      </c>
      <c r="AG758" s="502">
        <f t="shared" si="240"/>
        <v>3755</v>
      </c>
      <c r="AH758" s="470">
        <f t="shared" si="233"/>
        <v>11.370758149241876</v>
      </c>
      <c r="AI758" s="471">
        <f t="shared" si="234"/>
        <v>13.362863973780062</v>
      </c>
    </row>
    <row r="759" spans="1:35">
      <c r="A759" s="10">
        <v>16.728000000000002</v>
      </c>
      <c r="B759" s="11">
        <f t="shared" si="237"/>
        <v>3760</v>
      </c>
      <c r="C759" s="442">
        <f t="shared" si="221"/>
        <v>0.58327000000000007</v>
      </c>
      <c r="D759" s="442">
        <f t="shared" si="222"/>
        <v>0.79188833580068074</v>
      </c>
      <c r="E759" s="12">
        <v>7.19</v>
      </c>
      <c r="F759" s="13">
        <f t="shared" si="223"/>
        <v>11.034322865593108</v>
      </c>
      <c r="G759" s="195"/>
      <c r="H759" s="10">
        <v>14.941000000000001</v>
      </c>
      <c r="I759" s="11">
        <f t="shared" si="238"/>
        <v>3760</v>
      </c>
      <c r="J759" s="12">
        <v>1</v>
      </c>
      <c r="K759" s="442">
        <f t="shared" si="224"/>
        <v>3.7030359999999996</v>
      </c>
      <c r="L759" s="442">
        <f t="shared" si="225"/>
        <v>39.570288972280423</v>
      </c>
      <c r="M759" s="442">
        <v>5.2150000000000002E-2</v>
      </c>
      <c r="N759" s="253">
        <f t="shared" si="226"/>
        <v>12.877409430095577</v>
      </c>
      <c r="O759" s="195"/>
      <c r="P759" s="221">
        <v>37.911999999999999</v>
      </c>
      <c r="Q759" s="222">
        <f t="shared" si="239"/>
        <v>3760</v>
      </c>
      <c r="R759" s="496">
        <f t="shared" si="227"/>
        <v>0.18602599999999997</v>
      </c>
      <c r="S759" s="496">
        <f t="shared" si="228"/>
        <v>0.20445357576349776</v>
      </c>
      <c r="T759" s="223">
        <v>33.21</v>
      </c>
      <c r="U759" s="224">
        <f t="shared" si="229"/>
        <v>31.122096748894236</v>
      </c>
      <c r="X759" s="450">
        <v>18.09</v>
      </c>
      <c r="Y759" s="456">
        <f t="shared" si="230"/>
        <v>0.58327000000000007</v>
      </c>
      <c r="Z759" s="456">
        <f t="shared" si="235"/>
        <v>0.79188833580068074</v>
      </c>
      <c r="AA759" s="454">
        <v>8.5</v>
      </c>
      <c r="AB759" s="447">
        <v>15.79</v>
      </c>
      <c r="AC759" s="449">
        <v>1</v>
      </c>
      <c r="AD759" s="457">
        <f t="shared" si="231"/>
        <v>3.7030359999999996</v>
      </c>
      <c r="AE759" s="457">
        <f t="shared" si="232"/>
        <v>39.570288972280423</v>
      </c>
      <c r="AF759" s="448">
        <f t="shared" si="236"/>
        <v>6.1647809689585151E-2</v>
      </c>
      <c r="AG759" s="502">
        <f t="shared" si="240"/>
        <v>3760</v>
      </c>
      <c r="AH759" s="470">
        <f t="shared" si="233"/>
        <v>11.358949145694213</v>
      </c>
      <c r="AI759" s="471">
        <f t="shared" si="234"/>
        <v>13.350578356074966</v>
      </c>
    </row>
    <row r="760" spans="1:35">
      <c r="A760" s="10">
        <v>16.728000000000002</v>
      </c>
      <c r="B760" s="11">
        <f t="shared" si="237"/>
        <v>3765</v>
      </c>
      <c r="C760" s="442">
        <f t="shared" si="221"/>
        <v>0.58404562500000001</v>
      </c>
      <c r="D760" s="442">
        <f t="shared" si="222"/>
        <v>0.79327870832527747</v>
      </c>
      <c r="E760" s="12">
        <v>7.19</v>
      </c>
      <c r="F760" s="13">
        <f t="shared" si="223"/>
        <v>11.024326087141256</v>
      </c>
      <c r="G760" s="195"/>
      <c r="H760" s="10">
        <v>14.941000000000001</v>
      </c>
      <c r="I760" s="11">
        <f t="shared" si="238"/>
        <v>3765</v>
      </c>
      <c r="J760" s="12">
        <v>1</v>
      </c>
      <c r="K760" s="442">
        <f t="shared" si="224"/>
        <v>3.7079602499999997</v>
      </c>
      <c r="L760" s="442">
        <f t="shared" si="225"/>
        <v>39.770559905138143</v>
      </c>
      <c r="M760" s="442">
        <v>5.2150000000000002E-2</v>
      </c>
      <c r="N760" s="253">
        <f t="shared" si="226"/>
        <v>12.866965300947047</v>
      </c>
      <c r="O760" s="195"/>
      <c r="P760" s="221">
        <v>37.911999999999999</v>
      </c>
      <c r="Q760" s="222">
        <f t="shared" si="239"/>
        <v>3765</v>
      </c>
      <c r="R760" s="496">
        <f t="shared" si="227"/>
        <v>0.18627337499999996</v>
      </c>
      <c r="S760" s="496">
        <f t="shared" si="228"/>
        <v>0.20475156432274244</v>
      </c>
      <c r="T760" s="223">
        <v>33.21</v>
      </c>
      <c r="U760" s="224">
        <f t="shared" si="229"/>
        <v>31.112200548841724</v>
      </c>
      <c r="X760" s="450">
        <v>18.09</v>
      </c>
      <c r="Y760" s="448">
        <f t="shared" si="230"/>
        <v>0.58404562500000001</v>
      </c>
      <c r="Z760" s="448">
        <f t="shared" si="235"/>
        <v>0.79327870832527747</v>
      </c>
      <c r="AA760" s="449">
        <v>8.5</v>
      </c>
      <c r="AB760" s="450">
        <v>15.79</v>
      </c>
      <c r="AC760" s="451">
        <v>1</v>
      </c>
      <c r="AD760" s="294">
        <f t="shared" si="231"/>
        <v>3.7079602499999997</v>
      </c>
      <c r="AE760" s="294">
        <f t="shared" si="232"/>
        <v>39.770559905138143</v>
      </c>
      <c r="AF760" s="452">
        <f t="shared" si="236"/>
        <v>6.1647809689585151E-2</v>
      </c>
      <c r="AG760" s="502">
        <f t="shared" si="240"/>
        <v>3765</v>
      </c>
      <c r="AH760" s="470">
        <f t="shared" si="233"/>
        <v>11.347130979235141</v>
      </c>
      <c r="AI760" s="471">
        <f t="shared" si="234"/>
        <v>13.338232091719798</v>
      </c>
    </row>
    <row r="761" spans="1:35">
      <c r="A761" s="10">
        <v>16.728000000000002</v>
      </c>
      <c r="B761" s="11">
        <f t="shared" si="237"/>
        <v>3770</v>
      </c>
      <c r="C761" s="442">
        <f t="shared" si="221"/>
        <v>0.58482125000000007</v>
      </c>
      <c r="D761" s="442">
        <f t="shared" si="222"/>
        <v>0.79467015967589183</v>
      </c>
      <c r="E761" s="12">
        <v>7.19</v>
      </c>
      <c r="F761" s="13">
        <f t="shared" si="223"/>
        <v>11.014321551930339</v>
      </c>
      <c r="G761" s="195"/>
      <c r="H761" s="10">
        <v>14.941000000000001</v>
      </c>
      <c r="I761" s="11">
        <f t="shared" si="238"/>
        <v>3770</v>
      </c>
      <c r="J761" s="12">
        <v>1</v>
      </c>
      <c r="K761" s="442">
        <f t="shared" si="224"/>
        <v>3.7128844999999999</v>
      </c>
      <c r="L761" s="442">
        <f t="shared" si="225"/>
        <v>39.971819454236055</v>
      </c>
      <c r="M761" s="442">
        <v>5.2150000000000002E-2</v>
      </c>
      <c r="N761" s="253">
        <f t="shared" si="226"/>
        <v>12.85646961546159</v>
      </c>
      <c r="O761" s="195"/>
      <c r="P761" s="221">
        <v>37.911999999999999</v>
      </c>
      <c r="Q761" s="222">
        <f t="shared" si="239"/>
        <v>3770</v>
      </c>
      <c r="R761" s="496">
        <f t="shared" si="227"/>
        <v>0.18652074999999999</v>
      </c>
      <c r="S761" s="496">
        <f t="shared" si="228"/>
        <v>0.20504962660602555</v>
      </c>
      <c r="T761" s="223">
        <v>33.21</v>
      </c>
      <c r="U761" s="224">
        <f t="shared" si="229"/>
        <v>31.102301900413892</v>
      </c>
      <c r="X761" s="450">
        <v>18.09</v>
      </c>
      <c r="Y761" s="452">
        <f t="shared" si="230"/>
        <v>0.58482125000000007</v>
      </c>
      <c r="Z761" s="452">
        <f t="shared" si="235"/>
        <v>0.79467015967589183</v>
      </c>
      <c r="AA761" s="451">
        <v>8.5</v>
      </c>
      <c r="AB761" s="453">
        <v>15.79</v>
      </c>
      <c r="AC761" s="454">
        <v>1</v>
      </c>
      <c r="AD761" s="455">
        <f t="shared" si="231"/>
        <v>3.7128844999999999</v>
      </c>
      <c r="AE761" s="455">
        <f t="shared" si="232"/>
        <v>39.971819454236055</v>
      </c>
      <c r="AF761" s="456">
        <f t="shared" si="236"/>
        <v>6.1647809689585151E-2</v>
      </c>
      <c r="AG761" s="502">
        <f t="shared" si="240"/>
        <v>3770</v>
      </c>
      <c r="AH761" s="470">
        <f t="shared" si="233"/>
        <v>11.335303642754919</v>
      </c>
      <c r="AI761" s="471">
        <f t="shared" si="234"/>
        <v>13.325824881338797</v>
      </c>
    </row>
    <row r="762" spans="1:35">
      <c r="A762" s="10">
        <v>16.728000000000002</v>
      </c>
      <c r="B762" s="11">
        <f t="shared" si="237"/>
        <v>3775</v>
      </c>
      <c r="C762" s="442">
        <f t="shared" si="221"/>
        <v>0.58559687500000002</v>
      </c>
      <c r="D762" s="442">
        <f t="shared" si="222"/>
        <v>0.79606269068961266</v>
      </c>
      <c r="E762" s="12">
        <v>7.19</v>
      </c>
      <c r="F762" s="13">
        <f t="shared" si="223"/>
        <v>11.004309253941686</v>
      </c>
      <c r="G762" s="195"/>
      <c r="H762" s="10">
        <v>14.941000000000001</v>
      </c>
      <c r="I762" s="11">
        <f t="shared" si="238"/>
        <v>3775</v>
      </c>
      <c r="J762" s="12">
        <v>1</v>
      </c>
      <c r="K762" s="442">
        <f t="shared" si="224"/>
        <v>3.7178087500000001</v>
      </c>
      <c r="L762" s="442">
        <f t="shared" si="225"/>
        <v>40.174072499773494</v>
      </c>
      <c r="M762" s="442">
        <v>5.2150000000000002E-2</v>
      </c>
      <c r="N762" s="253">
        <f t="shared" si="226"/>
        <v>12.845922119136812</v>
      </c>
      <c r="O762" s="195"/>
      <c r="P762" s="221">
        <v>37.911999999999999</v>
      </c>
      <c r="Q762" s="222">
        <f t="shared" si="239"/>
        <v>3775</v>
      </c>
      <c r="R762" s="496">
        <f t="shared" si="227"/>
        <v>0.18676812499999998</v>
      </c>
      <c r="S762" s="496">
        <f t="shared" si="228"/>
        <v>0.20534776263158649</v>
      </c>
      <c r="T762" s="223">
        <v>33.21</v>
      </c>
      <c r="U762" s="224">
        <f t="shared" si="229"/>
        <v>31.092400803005013</v>
      </c>
      <c r="X762" s="450">
        <v>18.09</v>
      </c>
      <c r="Y762" s="456">
        <f t="shared" si="230"/>
        <v>0.58559687500000002</v>
      </c>
      <c r="Z762" s="456">
        <f t="shared" si="235"/>
        <v>0.79606269068961266</v>
      </c>
      <c r="AA762" s="454">
        <v>8.5</v>
      </c>
      <c r="AB762" s="447">
        <v>15.79</v>
      </c>
      <c r="AC762" s="449">
        <v>1</v>
      </c>
      <c r="AD762" s="457">
        <f t="shared" si="231"/>
        <v>3.7178087500000001</v>
      </c>
      <c r="AE762" s="457">
        <f t="shared" si="232"/>
        <v>40.174072499773494</v>
      </c>
      <c r="AF762" s="448">
        <f t="shared" si="236"/>
        <v>6.1647809689585151E-2</v>
      </c>
      <c r="AG762" s="502">
        <f t="shared" si="240"/>
        <v>3775</v>
      </c>
      <c r="AH762" s="470">
        <f t="shared" si="233"/>
        <v>11.323467129138292</v>
      </c>
      <c r="AI762" s="471">
        <f t="shared" si="234"/>
        <v>13.313356424078366</v>
      </c>
    </row>
    <row r="763" spans="1:35">
      <c r="A763" s="10">
        <v>16.728000000000002</v>
      </c>
      <c r="B763" s="11">
        <f t="shared" si="237"/>
        <v>3780</v>
      </c>
      <c r="C763" s="442">
        <f t="shared" si="221"/>
        <v>0.58637250000000007</v>
      </c>
      <c r="D763" s="442">
        <f t="shared" si="222"/>
        <v>0.79745630220417851</v>
      </c>
      <c r="E763" s="12">
        <v>7.19</v>
      </c>
      <c r="F763" s="13">
        <f t="shared" si="223"/>
        <v>10.994289187151958</v>
      </c>
      <c r="G763" s="195"/>
      <c r="H763" s="10">
        <v>14.941000000000001</v>
      </c>
      <c r="I763" s="11">
        <f t="shared" si="238"/>
        <v>3780</v>
      </c>
      <c r="J763" s="12">
        <v>1</v>
      </c>
      <c r="K763" s="442">
        <f t="shared" si="224"/>
        <v>3.7227329999999998</v>
      </c>
      <c r="L763" s="442">
        <f t="shared" si="225"/>
        <v>40.377323946040349</v>
      </c>
      <c r="M763" s="442">
        <v>5.2150000000000002E-2</v>
      </c>
      <c r="N763" s="253">
        <f t="shared" si="226"/>
        <v>12.835322556213995</v>
      </c>
      <c r="O763" s="195"/>
      <c r="P763" s="221">
        <v>37.911999999999999</v>
      </c>
      <c r="Q763" s="222">
        <f t="shared" si="239"/>
        <v>3780</v>
      </c>
      <c r="R763" s="496">
        <f t="shared" si="227"/>
        <v>0.18701549999999997</v>
      </c>
      <c r="S763" s="496">
        <f t="shared" si="228"/>
        <v>0.2056459724176698</v>
      </c>
      <c r="T763" s="223">
        <v>33.21</v>
      </c>
      <c r="U763" s="224">
        <f t="shared" si="229"/>
        <v>31.082497256009184</v>
      </c>
      <c r="X763" s="450">
        <v>18.09</v>
      </c>
      <c r="Y763" s="448">
        <f t="shared" si="230"/>
        <v>0.58637250000000007</v>
      </c>
      <c r="Z763" s="448">
        <f t="shared" si="235"/>
        <v>0.79745630220417851</v>
      </c>
      <c r="AA763" s="449">
        <v>8.5</v>
      </c>
      <c r="AB763" s="450">
        <v>15.79</v>
      </c>
      <c r="AC763" s="451">
        <v>1</v>
      </c>
      <c r="AD763" s="294">
        <f t="shared" si="231"/>
        <v>3.7227329999999998</v>
      </c>
      <c r="AE763" s="294">
        <f t="shared" si="232"/>
        <v>40.377323946040349</v>
      </c>
      <c r="AF763" s="452">
        <f t="shared" si="236"/>
        <v>6.1647809689585151E-2</v>
      </c>
      <c r="AG763" s="502">
        <f t="shared" si="240"/>
        <v>3780</v>
      </c>
      <c r="AH763" s="470">
        <f t="shared" si="233"/>
        <v>11.311621431264482</v>
      </c>
      <c r="AI763" s="471">
        <f t="shared" si="234"/>
        <v>13.300826417599774</v>
      </c>
    </row>
    <row r="764" spans="1:35">
      <c r="A764" s="10">
        <v>16.728000000000002</v>
      </c>
      <c r="B764" s="11">
        <f t="shared" si="237"/>
        <v>3785</v>
      </c>
      <c r="C764" s="442">
        <f t="shared" si="221"/>
        <v>0.58714812500000002</v>
      </c>
      <c r="D764" s="442">
        <f t="shared" si="222"/>
        <v>0.79885099505797807</v>
      </c>
      <c r="E764" s="12">
        <v>7.19</v>
      </c>
      <c r="F764" s="13">
        <f t="shared" si="223"/>
        <v>10.984261345533138</v>
      </c>
      <c r="G764" s="195"/>
      <c r="H764" s="10">
        <v>14.941000000000001</v>
      </c>
      <c r="I764" s="11">
        <f t="shared" si="238"/>
        <v>3785</v>
      </c>
      <c r="J764" s="12">
        <v>1</v>
      </c>
      <c r="K764" s="442">
        <f t="shared" si="224"/>
        <v>3.72765725</v>
      </c>
      <c r="L764" s="442">
        <f t="shared" si="225"/>
        <v>40.581578721536054</v>
      </c>
      <c r="M764" s="442">
        <v>5.2150000000000002E-2</v>
      </c>
      <c r="N764" s="253">
        <f t="shared" si="226"/>
        <v>12.824670669671896</v>
      </c>
      <c r="O764" s="195"/>
      <c r="P764" s="221">
        <v>37.911999999999999</v>
      </c>
      <c r="Q764" s="222">
        <f t="shared" si="239"/>
        <v>3785</v>
      </c>
      <c r="R764" s="496">
        <f t="shared" si="227"/>
        <v>0.187262875</v>
      </c>
      <c r="S764" s="496">
        <f t="shared" si="228"/>
        <v>0.20594425598252397</v>
      </c>
      <c r="T764" s="223">
        <v>33.21</v>
      </c>
      <c r="U764" s="224">
        <f t="shared" si="229"/>
        <v>31.072591258820378</v>
      </c>
      <c r="X764" s="450">
        <v>18.09</v>
      </c>
      <c r="Y764" s="452">
        <f t="shared" si="230"/>
        <v>0.58714812500000002</v>
      </c>
      <c r="Z764" s="452">
        <f t="shared" si="235"/>
        <v>0.79885099505797807</v>
      </c>
      <c r="AA764" s="451">
        <v>8.5</v>
      </c>
      <c r="AB764" s="453">
        <v>15.79</v>
      </c>
      <c r="AC764" s="454">
        <v>1</v>
      </c>
      <c r="AD764" s="455">
        <f t="shared" si="231"/>
        <v>3.72765725</v>
      </c>
      <c r="AE764" s="455">
        <f t="shared" si="232"/>
        <v>40.581578721536054</v>
      </c>
      <c r="AF764" s="456">
        <f t="shared" si="236"/>
        <v>6.1647809689585151E-2</v>
      </c>
      <c r="AG764" s="502">
        <f t="shared" si="240"/>
        <v>3785</v>
      </c>
      <c r="AH764" s="470">
        <f t="shared" si="233"/>
        <v>11.299766542007186</v>
      </c>
      <c r="AI764" s="471">
        <f t="shared" si="234"/>
        <v>13.288234558071826</v>
      </c>
    </row>
    <row r="765" spans="1:35">
      <c r="A765" s="10">
        <v>16.728000000000002</v>
      </c>
      <c r="B765" s="11">
        <f t="shared" si="237"/>
        <v>3790</v>
      </c>
      <c r="C765" s="442">
        <f t="shared" si="221"/>
        <v>0.58792375000000008</v>
      </c>
      <c r="D765" s="442">
        <f t="shared" si="222"/>
        <v>0.80024677009005041</v>
      </c>
      <c r="E765" s="12">
        <v>7.19</v>
      </c>
      <c r="F765" s="13">
        <f t="shared" si="223"/>
        <v>10.974225723052538</v>
      </c>
      <c r="G765" s="195"/>
      <c r="H765" s="10">
        <v>14.941000000000001</v>
      </c>
      <c r="I765" s="11">
        <f t="shared" si="238"/>
        <v>3790</v>
      </c>
      <c r="J765" s="12">
        <v>1</v>
      </c>
      <c r="K765" s="442">
        <f t="shared" si="224"/>
        <v>3.7325814999999998</v>
      </c>
      <c r="L765" s="442">
        <f t="shared" si="225"/>
        <v>40.786841779089023</v>
      </c>
      <c r="M765" s="442">
        <v>5.2150000000000002E-2</v>
      </c>
      <c r="N765" s="253">
        <f t="shared" si="226"/>
        <v>12.813966201220508</v>
      </c>
      <c r="O765" s="195"/>
      <c r="P765" s="221">
        <v>37.911999999999999</v>
      </c>
      <c r="Q765" s="222">
        <f t="shared" si="239"/>
        <v>3790</v>
      </c>
      <c r="R765" s="496">
        <f t="shared" si="227"/>
        <v>0.18751024999999999</v>
      </c>
      <c r="S765" s="496">
        <f t="shared" si="228"/>
        <v>0.20624261334440219</v>
      </c>
      <c r="T765" s="223">
        <v>33.21</v>
      </c>
      <c r="U765" s="224">
        <f t="shared" si="229"/>
        <v>31.062682810832403</v>
      </c>
      <c r="X765" s="450">
        <v>18.09</v>
      </c>
      <c r="Y765" s="456">
        <f t="shared" si="230"/>
        <v>0.58792375000000008</v>
      </c>
      <c r="Z765" s="456">
        <f t="shared" si="235"/>
        <v>0.80024677009005041</v>
      </c>
      <c r="AA765" s="454">
        <v>8.5</v>
      </c>
      <c r="AB765" s="447">
        <v>15.79</v>
      </c>
      <c r="AC765" s="449">
        <v>1</v>
      </c>
      <c r="AD765" s="457">
        <f t="shared" si="231"/>
        <v>3.7325814999999998</v>
      </c>
      <c r="AE765" s="457">
        <f t="shared" si="232"/>
        <v>40.786841779089023</v>
      </c>
      <c r="AF765" s="448">
        <f t="shared" si="236"/>
        <v>6.1647809689585151E-2</v>
      </c>
      <c r="AG765" s="502">
        <f t="shared" si="240"/>
        <v>3790</v>
      </c>
      <c r="AH765" s="470">
        <f t="shared" si="233"/>
        <v>11.287902454234573</v>
      </c>
      <c r="AI765" s="471">
        <f t="shared" si="234"/>
        <v>13.275580540163499</v>
      </c>
    </row>
    <row r="766" spans="1:35">
      <c r="A766" s="10">
        <v>16.728000000000002</v>
      </c>
      <c r="B766" s="11">
        <f t="shared" si="237"/>
        <v>3795</v>
      </c>
      <c r="C766" s="442">
        <f t="shared" si="221"/>
        <v>0.58869937500000002</v>
      </c>
      <c r="D766" s="442">
        <f t="shared" si="222"/>
        <v>0.80164362814008561</v>
      </c>
      <c r="E766" s="12">
        <v>7.19</v>
      </c>
      <c r="F766" s="13">
        <f t="shared" si="223"/>
        <v>10.964182313672787</v>
      </c>
      <c r="G766" s="195"/>
      <c r="H766" s="10">
        <v>14.941000000000001</v>
      </c>
      <c r="I766" s="11">
        <f t="shared" si="238"/>
        <v>3795</v>
      </c>
      <c r="J766" s="12">
        <v>1</v>
      </c>
      <c r="K766" s="442">
        <f t="shared" si="224"/>
        <v>3.7375057499999995</v>
      </c>
      <c r="L766" s="442">
        <f t="shared" si="225"/>
        <v>40.993118095976811</v>
      </c>
      <c r="M766" s="442">
        <v>5.2150000000000002E-2</v>
      </c>
      <c r="N766" s="253">
        <f t="shared" si="226"/>
        <v>12.80320889129481</v>
      </c>
      <c r="O766" s="195"/>
      <c r="P766" s="221">
        <v>37.911999999999999</v>
      </c>
      <c r="Q766" s="222">
        <f t="shared" si="239"/>
        <v>3795</v>
      </c>
      <c r="R766" s="496">
        <f t="shared" si="227"/>
        <v>0.18775762499999998</v>
      </c>
      <c r="S766" s="496">
        <f t="shared" si="228"/>
        <v>0.20654104452156274</v>
      </c>
      <c r="T766" s="223">
        <v>33.21</v>
      </c>
      <c r="U766" s="224">
        <f t="shared" si="229"/>
        <v>31.052771911438899</v>
      </c>
      <c r="X766" s="450">
        <v>18.09</v>
      </c>
      <c r="Y766" s="448">
        <f t="shared" si="230"/>
        <v>0.58869937500000002</v>
      </c>
      <c r="Z766" s="448">
        <f t="shared" si="235"/>
        <v>0.80164362814008561</v>
      </c>
      <c r="AA766" s="449">
        <v>8.5</v>
      </c>
      <c r="AB766" s="450">
        <v>15.79</v>
      </c>
      <c r="AC766" s="451">
        <v>1</v>
      </c>
      <c r="AD766" s="294">
        <f t="shared" si="231"/>
        <v>3.7375057499999995</v>
      </c>
      <c r="AE766" s="294">
        <f t="shared" si="232"/>
        <v>40.993118095976811</v>
      </c>
      <c r="AF766" s="452">
        <f t="shared" si="236"/>
        <v>6.1647809689585151E-2</v>
      </c>
      <c r="AG766" s="502">
        <f t="shared" si="240"/>
        <v>3795</v>
      </c>
      <c r="AH766" s="470">
        <f t="shared" si="233"/>
        <v>11.276029160809273</v>
      </c>
      <c r="AI766" s="471">
        <f t="shared" si="234"/>
        <v>13.262864057036531</v>
      </c>
    </row>
    <row r="767" spans="1:35">
      <c r="A767" s="10">
        <v>16.728000000000002</v>
      </c>
      <c r="B767" s="11">
        <f t="shared" si="237"/>
        <v>3800</v>
      </c>
      <c r="C767" s="442">
        <f t="shared" si="221"/>
        <v>0.58947500000000008</v>
      </c>
      <c r="D767" s="442">
        <f t="shared" si="222"/>
        <v>0.80304157004842525</v>
      </c>
      <c r="E767" s="12">
        <v>7.19</v>
      </c>
      <c r="F767" s="13">
        <f t="shared" si="223"/>
        <v>10.954131111351824</v>
      </c>
      <c r="G767" s="195"/>
      <c r="H767" s="10">
        <v>14.941000000000001</v>
      </c>
      <c r="I767" s="11">
        <f t="shared" si="238"/>
        <v>3800</v>
      </c>
      <c r="J767" s="12">
        <v>1</v>
      </c>
      <c r="K767" s="442">
        <f t="shared" si="224"/>
        <v>3.7424300000000001</v>
      </c>
      <c r="L767" s="442">
        <f t="shared" si="225"/>
        <v>41.200412674046795</v>
      </c>
      <c r="M767" s="442">
        <v>5.2150000000000002E-2</v>
      </c>
      <c r="N767" s="253">
        <f t="shared" si="226"/>
        <v>12.79239847904846</v>
      </c>
      <c r="O767" s="195"/>
      <c r="P767" s="221">
        <v>37.911999999999999</v>
      </c>
      <c r="Q767" s="222">
        <f t="shared" si="239"/>
        <v>3800</v>
      </c>
      <c r="R767" s="496">
        <f t="shared" si="227"/>
        <v>0.18800500000000001</v>
      </c>
      <c r="S767" s="496">
        <f t="shared" si="228"/>
        <v>0.20683954953226746</v>
      </c>
      <c r="T767" s="223">
        <v>33.21</v>
      </c>
      <c r="U767" s="224">
        <f t="shared" si="229"/>
        <v>31.042858560033395</v>
      </c>
      <c r="X767" s="450">
        <v>18.09</v>
      </c>
      <c r="Y767" s="452">
        <f t="shared" si="230"/>
        <v>0.58947500000000008</v>
      </c>
      <c r="Z767" s="452">
        <f t="shared" si="235"/>
        <v>0.80304157004842525</v>
      </c>
      <c r="AA767" s="451">
        <v>8.5</v>
      </c>
      <c r="AB767" s="453">
        <v>15.79</v>
      </c>
      <c r="AC767" s="454">
        <v>1</v>
      </c>
      <c r="AD767" s="455">
        <f t="shared" si="231"/>
        <v>3.7424300000000001</v>
      </c>
      <c r="AE767" s="455">
        <f t="shared" si="232"/>
        <v>41.200412674046795</v>
      </c>
      <c r="AF767" s="456">
        <f t="shared" si="236"/>
        <v>6.1647809689585151E-2</v>
      </c>
      <c r="AG767" s="502">
        <f t="shared" si="240"/>
        <v>3800</v>
      </c>
      <c r="AH767" s="470">
        <f t="shared" si="233"/>
        <v>11.264146654588385</v>
      </c>
      <c r="AI767" s="471">
        <f t="shared" si="234"/>
        <v>13.250084800337991</v>
      </c>
    </row>
    <row r="768" spans="1:35">
      <c r="A768" s="10">
        <v>16.728000000000002</v>
      </c>
      <c r="B768" s="11">
        <f t="shared" si="237"/>
        <v>3805</v>
      </c>
      <c r="C768" s="442">
        <f t="shared" si="221"/>
        <v>0.59025062500000003</v>
      </c>
      <c r="D768" s="442">
        <f t="shared" si="222"/>
        <v>0.80444059665606304</v>
      </c>
      <c r="E768" s="12">
        <v>7.19</v>
      </c>
      <c r="F768" s="13">
        <f t="shared" si="223"/>
        <v>10.944072110042908</v>
      </c>
      <c r="G768" s="195"/>
      <c r="H768" s="10">
        <v>14.941000000000001</v>
      </c>
      <c r="I768" s="11">
        <f t="shared" si="238"/>
        <v>3805</v>
      </c>
      <c r="J768" s="229">
        <v>1</v>
      </c>
      <c r="K768" s="442">
        <f t="shared" si="224"/>
        <v>3.7473542499999999</v>
      </c>
      <c r="L768" s="442">
        <f t="shared" si="225"/>
        <v>41.408730539837336</v>
      </c>
      <c r="M768" s="442">
        <v>5.2150000000000002E-2</v>
      </c>
      <c r="N768" s="253">
        <f t="shared" si="226"/>
        <v>12.781534702347484</v>
      </c>
      <c r="O768" s="195"/>
      <c r="P768" s="221">
        <v>37.911999999999999</v>
      </c>
      <c r="Q768" s="222">
        <f t="shared" si="239"/>
        <v>3805</v>
      </c>
      <c r="R768" s="496">
        <f t="shared" si="227"/>
        <v>0.188252375</v>
      </c>
      <c r="S768" s="496">
        <f t="shared" si="228"/>
        <v>0.20713812839478352</v>
      </c>
      <c r="T768" s="223">
        <v>33.21</v>
      </c>
      <c r="U768" s="224">
        <f t="shared" si="229"/>
        <v>31.032942756009238</v>
      </c>
      <c r="X768" s="450">
        <v>18.09</v>
      </c>
      <c r="Y768" s="456">
        <f t="shared" si="230"/>
        <v>0.59025062500000003</v>
      </c>
      <c r="Z768" s="456">
        <f t="shared" si="235"/>
        <v>0.80444059665606304</v>
      </c>
      <c r="AA768" s="454">
        <v>8.5</v>
      </c>
      <c r="AB768" s="447">
        <v>15.79</v>
      </c>
      <c r="AC768" s="462">
        <v>1</v>
      </c>
      <c r="AD768" s="463">
        <f t="shared" si="231"/>
        <v>3.7473542499999999</v>
      </c>
      <c r="AE768" s="463">
        <f t="shared" si="232"/>
        <v>41.408730539837336</v>
      </c>
      <c r="AF768" s="458">
        <f t="shared" si="236"/>
        <v>6.1647809689585151E-2</v>
      </c>
      <c r="AG768" s="502">
        <f t="shared" si="240"/>
        <v>3805</v>
      </c>
      <c r="AH768" s="470">
        <f t="shared" si="233"/>
        <v>11.252254928423465</v>
      </c>
      <c r="AI768" s="471">
        <f t="shared" si="234"/>
        <v>13.237242460192794</v>
      </c>
    </row>
    <row r="769" spans="1:35">
      <c r="A769" s="10">
        <v>16.728000000000002</v>
      </c>
      <c r="B769" s="11">
        <f t="shared" si="237"/>
        <v>3810</v>
      </c>
      <c r="C769" s="442">
        <f t="shared" si="221"/>
        <v>0.59102625000000009</v>
      </c>
      <c r="D769" s="442">
        <f t="shared" si="222"/>
        <v>0.80584070880464553</v>
      </c>
      <c r="E769" s="12">
        <v>7.19</v>
      </c>
      <c r="F769" s="13">
        <f t="shared" si="223"/>
        <v>10.934005303694601</v>
      </c>
      <c r="G769" s="195"/>
      <c r="H769" s="10">
        <v>14.941000000000001</v>
      </c>
      <c r="I769" s="11">
        <f t="shared" si="238"/>
        <v>3810</v>
      </c>
      <c r="J769" s="12">
        <v>1</v>
      </c>
      <c r="K769" s="442">
        <f t="shared" si="224"/>
        <v>3.7522785000000001</v>
      </c>
      <c r="L769" s="442">
        <f t="shared" si="225"/>
        <v>41.618076744699906</v>
      </c>
      <c r="M769" s="442">
        <v>5.2150000000000002E-2</v>
      </c>
      <c r="N769" s="253">
        <f t="shared" si="226"/>
        <v>12.7706172977639</v>
      </c>
      <c r="O769" s="195"/>
      <c r="P769" s="221">
        <v>37.911999999999999</v>
      </c>
      <c r="Q769" s="222">
        <f t="shared" si="239"/>
        <v>3810</v>
      </c>
      <c r="R769" s="496">
        <f t="shared" si="227"/>
        <v>0.18849974999999999</v>
      </c>
      <c r="S769" s="496">
        <f t="shared" si="228"/>
        <v>0.20743678112738206</v>
      </c>
      <c r="T769" s="223">
        <v>33.21</v>
      </c>
      <c r="U769" s="224">
        <f t="shared" si="229"/>
        <v>31.023024498759639</v>
      </c>
      <c r="X769" s="450">
        <v>18.09</v>
      </c>
      <c r="Y769" s="458">
        <f t="shared" si="230"/>
        <v>0.59102625000000009</v>
      </c>
      <c r="Z769" s="458">
        <f t="shared" si="235"/>
        <v>0.80584070880464553</v>
      </c>
      <c r="AA769" s="459">
        <v>8.5</v>
      </c>
      <c r="AB769" s="450">
        <v>15.79</v>
      </c>
      <c r="AC769" s="451">
        <v>1</v>
      </c>
      <c r="AD769" s="294">
        <f t="shared" si="231"/>
        <v>3.7522785000000001</v>
      </c>
      <c r="AE769" s="294">
        <f t="shared" si="232"/>
        <v>41.618076744699906</v>
      </c>
      <c r="AF769" s="452">
        <f t="shared" si="236"/>
        <v>6.1647809689585151E-2</v>
      </c>
      <c r="AG769" s="502">
        <f t="shared" si="240"/>
        <v>3810</v>
      </c>
      <c r="AH769" s="470">
        <f t="shared" si="233"/>
        <v>11.240353975160513</v>
      </c>
      <c r="AI769" s="471">
        <f t="shared" si="234"/>
        <v>13.22433672519619</v>
      </c>
    </row>
    <row r="770" spans="1:35">
      <c r="A770" s="10">
        <v>16.728000000000002</v>
      </c>
      <c r="B770" s="11">
        <f t="shared" si="237"/>
        <v>3815</v>
      </c>
      <c r="C770" s="442">
        <f t="shared" si="221"/>
        <v>0.59180187500000014</v>
      </c>
      <c r="D770" s="442">
        <f t="shared" si="222"/>
        <v>0.80724190733647183</v>
      </c>
      <c r="E770" s="12">
        <v>7.19</v>
      </c>
      <c r="F770" s="13">
        <f t="shared" si="223"/>
        <v>10.923930686250769</v>
      </c>
      <c r="G770" s="195"/>
      <c r="H770" s="10">
        <v>14.941000000000001</v>
      </c>
      <c r="I770" s="11">
        <f t="shared" si="238"/>
        <v>3815</v>
      </c>
      <c r="J770" s="12">
        <v>1</v>
      </c>
      <c r="K770" s="442">
        <f t="shared" si="224"/>
        <v>3.7572027499999998</v>
      </c>
      <c r="L770" s="442">
        <f t="shared" si="225"/>
        <v>41.828456364921337</v>
      </c>
      <c r="M770" s="442">
        <v>5.2150000000000002E-2</v>
      </c>
      <c r="N770" s="253">
        <f t="shared" si="226"/>
        <v>12.759646000569353</v>
      </c>
      <c r="O770" s="195"/>
      <c r="P770" s="221">
        <v>37.911999999999999</v>
      </c>
      <c r="Q770" s="222">
        <f t="shared" si="239"/>
        <v>3815</v>
      </c>
      <c r="R770" s="496">
        <f t="shared" si="227"/>
        <v>0.18874712499999999</v>
      </c>
      <c r="S770" s="496">
        <f t="shared" si="228"/>
        <v>0.20773550774833893</v>
      </c>
      <c r="T770" s="223">
        <v>33.21</v>
      </c>
      <c r="U770" s="224">
        <f t="shared" si="229"/>
        <v>31.013103787677665</v>
      </c>
      <c r="X770" s="450">
        <v>18.09</v>
      </c>
      <c r="Y770" s="452">
        <f t="shared" si="230"/>
        <v>0.59180187500000014</v>
      </c>
      <c r="Z770" s="452">
        <f t="shared" si="235"/>
        <v>0.80724190733647183</v>
      </c>
      <c r="AA770" s="451">
        <v>8.5</v>
      </c>
      <c r="AB770" s="453">
        <v>15.79</v>
      </c>
      <c r="AC770" s="454">
        <v>1</v>
      </c>
      <c r="AD770" s="455">
        <f t="shared" si="231"/>
        <v>3.7572027499999998</v>
      </c>
      <c r="AE770" s="455">
        <f t="shared" si="232"/>
        <v>41.828456364921337</v>
      </c>
      <c r="AF770" s="456">
        <f t="shared" si="236"/>
        <v>6.1647809689585151E-2</v>
      </c>
      <c r="AG770" s="502">
        <f t="shared" si="240"/>
        <v>3815</v>
      </c>
      <c r="AH770" s="470">
        <f t="shared" si="233"/>
        <v>11.228443787639989</v>
      </c>
      <c r="AI770" s="471">
        <f t="shared" si="234"/>
        <v>13.211367282406211</v>
      </c>
    </row>
    <row r="771" spans="1:35">
      <c r="A771" s="10">
        <v>16.728000000000002</v>
      </c>
      <c r="B771" s="11">
        <f t="shared" si="237"/>
        <v>3820</v>
      </c>
      <c r="C771" s="442">
        <f t="shared" si="221"/>
        <v>0.59257750000000009</v>
      </c>
      <c r="D771" s="442">
        <f t="shared" si="222"/>
        <v>0.80864419309449453</v>
      </c>
      <c r="E771" s="12">
        <v>7.19</v>
      </c>
      <c r="F771" s="13">
        <f t="shared" si="223"/>
        <v>10.913848251650585</v>
      </c>
      <c r="G771" s="195"/>
      <c r="H771" s="10">
        <v>14.941000000000001</v>
      </c>
      <c r="I771" s="11">
        <f t="shared" si="238"/>
        <v>3820</v>
      </c>
      <c r="J771" s="12">
        <v>1</v>
      </c>
      <c r="K771" s="442">
        <f t="shared" si="224"/>
        <v>3.762127</v>
      </c>
      <c r="L771" s="442">
        <f t="shared" si="225"/>
        <v>42.039874501847081</v>
      </c>
      <c r="M771" s="442">
        <v>5.2150000000000002E-2</v>
      </c>
      <c r="N771" s="253">
        <f t="shared" si="226"/>
        <v>12.748620544728675</v>
      </c>
      <c r="O771" s="195"/>
      <c r="P771" s="221">
        <v>37.911999999999999</v>
      </c>
      <c r="Q771" s="222">
        <f t="shared" si="239"/>
        <v>3820</v>
      </c>
      <c r="R771" s="496">
        <f t="shared" si="227"/>
        <v>0.18899449999999998</v>
      </c>
      <c r="S771" s="496">
        <f t="shared" si="228"/>
        <v>0.20803430827593461</v>
      </c>
      <c r="T771" s="223">
        <v>33.21</v>
      </c>
      <c r="U771" s="224">
        <f t="shared" si="229"/>
        <v>31.003180622156211</v>
      </c>
      <c r="X771" s="450">
        <v>18.09</v>
      </c>
      <c r="Y771" s="456">
        <f t="shared" si="230"/>
        <v>0.59257750000000009</v>
      </c>
      <c r="Z771" s="456">
        <f t="shared" si="235"/>
        <v>0.80864419309449453</v>
      </c>
      <c r="AA771" s="454">
        <v>8.5</v>
      </c>
      <c r="AB771" s="447">
        <v>15.79</v>
      </c>
      <c r="AC771" s="449">
        <v>1</v>
      </c>
      <c r="AD771" s="457">
        <f t="shared" si="231"/>
        <v>3.762127</v>
      </c>
      <c r="AE771" s="457">
        <f t="shared" si="232"/>
        <v>42.039874501847081</v>
      </c>
      <c r="AF771" s="448">
        <f t="shared" si="236"/>
        <v>6.1647809689585151E-2</v>
      </c>
      <c r="AG771" s="502">
        <f t="shared" si="240"/>
        <v>3820</v>
      </c>
      <c r="AH771" s="470">
        <f t="shared" si="233"/>
        <v>11.216524358696796</v>
      </c>
      <c r="AI771" s="471">
        <f t="shared" si="234"/>
        <v>13.198333817336087</v>
      </c>
    </row>
    <row r="772" spans="1:35">
      <c r="A772" s="10">
        <v>16.728000000000002</v>
      </c>
      <c r="B772" s="11">
        <f t="shared" si="237"/>
        <v>3825</v>
      </c>
      <c r="C772" s="442">
        <f t="shared" si="221"/>
        <v>0.59335312500000015</v>
      </c>
      <c r="D772" s="442">
        <f t="shared" si="222"/>
        <v>0.81004756692232105</v>
      </c>
      <c r="E772" s="12">
        <v>7.19</v>
      </c>
      <c r="F772" s="13">
        <f t="shared" si="223"/>
        <v>10.903757993828513</v>
      </c>
      <c r="G772" s="195"/>
      <c r="H772" s="10">
        <v>14.941000000000001</v>
      </c>
      <c r="I772" s="11">
        <f t="shared" si="238"/>
        <v>3825</v>
      </c>
      <c r="J772" s="12">
        <v>1</v>
      </c>
      <c r="K772" s="442">
        <f t="shared" si="224"/>
        <v>3.7670512499999997</v>
      </c>
      <c r="L772" s="442">
        <f t="shared" si="225"/>
        <v>42.252336282004784</v>
      </c>
      <c r="M772" s="442">
        <v>5.2150000000000002E-2</v>
      </c>
      <c r="N772" s="253">
        <f t="shared" si="226"/>
        <v>12.737540662893451</v>
      </c>
      <c r="O772" s="195"/>
      <c r="P772" s="221">
        <v>37.911999999999999</v>
      </c>
      <c r="Q772" s="222">
        <f t="shared" si="239"/>
        <v>3825</v>
      </c>
      <c r="R772" s="496">
        <f t="shared" si="227"/>
        <v>0.189241875</v>
      </c>
      <c r="S772" s="496">
        <f t="shared" si="228"/>
        <v>0.20833318272845425</v>
      </c>
      <c r="T772" s="223">
        <v>33.21</v>
      </c>
      <c r="U772" s="224">
        <f t="shared" si="229"/>
        <v>30.993255001588032</v>
      </c>
      <c r="X772" s="450">
        <v>18.09</v>
      </c>
      <c r="Y772" s="448">
        <f t="shared" si="230"/>
        <v>0.59335312500000015</v>
      </c>
      <c r="Z772" s="448">
        <f t="shared" si="235"/>
        <v>0.81004756692232105</v>
      </c>
      <c r="AA772" s="449">
        <v>8.5</v>
      </c>
      <c r="AB772" s="450">
        <v>15.79</v>
      </c>
      <c r="AC772" s="451">
        <v>1</v>
      </c>
      <c r="AD772" s="294">
        <f t="shared" si="231"/>
        <v>3.7670512499999997</v>
      </c>
      <c r="AE772" s="294">
        <f t="shared" si="232"/>
        <v>42.252336282004784</v>
      </c>
      <c r="AF772" s="452">
        <f t="shared" si="236"/>
        <v>6.1647809689585151E-2</v>
      </c>
      <c r="AG772" s="502">
        <f t="shared" si="240"/>
        <v>3825</v>
      </c>
      <c r="AH772" s="470">
        <f t="shared" si="233"/>
        <v>11.204595681160271</v>
      </c>
      <c r="AI772" s="471">
        <f t="shared" si="234"/>
        <v>13.185236013946614</v>
      </c>
    </row>
    <row r="773" spans="1:35">
      <c r="A773" s="10">
        <v>16.728000000000002</v>
      </c>
      <c r="B773" s="11">
        <f t="shared" si="237"/>
        <v>3830</v>
      </c>
      <c r="C773" s="442">
        <f t="shared" si="221"/>
        <v>0.59412875000000009</v>
      </c>
      <c r="D773" s="442">
        <f t="shared" si="222"/>
        <v>0.81145202966421248</v>
      </c>
      <c r="E773" s="12">
        <v>7.19</v>
      </c>
      <c r="F773" s="13">
        <f t="shared" si="223"/>
        <v>10.893659906714314</v>
      </c>
      <c r="G773" s="195"/>
      <c r="H773" s="10">
        <v>14.941000000000001</v>
      </c>
      <c r="I773" s="11">
        <f t="shared" si="238"/>
        <v>3830</v>
      </c>
      <c r="J773" s="12">
        <v>1</v>
      </c>
      <c r="K773" s="442">
        <f t="shared" si="224"/>
        <v>3.7719754999999995</v>
      </c>
      <c r="L773" s="442">
        <f t="shared" si="225"/>
        <v>42.465846857228691</v>
      </c>
      <c r="M773" s="442">
        <v>5.2150000000000002E-2</v>
      </c>
      <c r="N773" s="253">
        <f t="shared" si="226"/>
        <v>12.726406086395524</v>
      </c>
      <c r="O773" s="195"/>
      <c r="P773" s="221">
        <v>37.911999999999999</v>
      </c>
      <c r="Q773" s="222">
        <f t="shared" si="239"/>
        <v>3830</v>
      </c>
      <c r="R773" s="496">
        <f t="shared" si="227"/>
        <v>0.18948925</v>
      </c>
      <c r="S773" s="496">
        <f t="shared" si="228"/>
        <v>0.20863213112418677</v>
      </c>
      <c r="T773" s="223">
        <v>33.21</v>
      </c>
      <c r="U773" s="224">
        <f t="shared" si="229"/>
        <v>30.983326925365755</v>
      </c>
      <c r="X773" s="450">
        <v>18.09</v>
      </c>
      <c r="Y773" s="452">
        <f t="shared" si="230"/>
        <v>0.59412875000000009</v>
      </c>
      <c r="Z773" s="452">
        <f t="shared" si="235"/>
        <v>0.81145202966421248</v>
      </c>
      <c r="AA773" s="451">
        <v>8.5</v>
      </c>
      <c r="AB773" s="453">
        <v>15.79</v>
      </c>
      <c r="AC773" s="454">
        <v>1</v>
      </c>
      <c r="AD773" s="455">
        <f t="shared" si="231"/>
        <v>3.7719754999999995</v>
      </c>
      <c r="AE773" s="455">
        <f t="shared" si="232"/>
        <v>42.465846857228691</v>
      </c>
      <c r="AF773" s="456">
        <f t="shared" si="236"/>
        <v>6.1647809689585151E-2</v>
      </c>
      <c r="AG773" s="502">
        <f t="shared" si="240"/>
        <v>3830</v>
      </c>
      <c r="AH773" s="470">
        <f t="shared" si="233"/>
        <v>11.192657747854193</v>
      </c>
      <c r="AI773" s="471">
        <f t="shared" si="234"/>
        <v>13.172073554638498</v>
      </c>
    </row>
    <row r="774" spans="1:35">
      <c r="A774" s="10">
        <v>16.728000000000002</v>
      </c>
      <c r="B774" s="11">
        <f t="shared" si="237"/>
        <v>3835</v>
      </c>
      <c r="C774" s="442">
        <f t="shared" si="221"/>
        <v>0.59490437500000015</v>
      </c>
      <c r="D774" s="442">
        <f t="shared" si="222"/>
        <v>0.81285758216508586</v>
      </c>
      <c r="E774" s="12">
        <v>7.19</v>
      </c>
      <c r="F774" s="13">
        <f t="shared" si="223"/>
        <v>10.883553984233034</v>
      </c>
      <c r="G774" s="195"/>
      <c r="H774" s="10">
        <v>14.941000000000001</v>
      </c>
      <c r="I774" s="11">
        <f t="shared" si="238"/>
        <v>3835</v>
      </c>
      <c r="J774" s="12">
        <v>1</v>
      </c>
      <c r="K774" s="442">
        <f t="shared" si="224"/>
        <v>3.7768997500000001</v>
      </c>
      <c r="L774" s="442">
        <f t="shared" si="225"/>
        <v>42.680411404784572</v>
      </c>
      <c r="M774" s="442">
        <v>5.2150000000000002E-2</v>
      </c>
      <c r="N774" s="253">
        <f t="shared" si="226"/>
        <v>12.715216545240486</v>
      </c>
      <c r="O774" s="195"/>
      <c r="P774" s="221">
        <v>37.911999999999999</v>
      </c>
      <c r="Q774" s="222">
        <f t="shared" si="239"/>
        <v>3835</v>
      </c>
      <c r="R774" s="496">
        <f t="shared" si="227"/>
        <v>0.18973662499999999</v>
      </c>
      <c r="S774" s="496">
        <f t="shared" si="228"/>
        <v>0.20893115348142666</v>
      </c>
      <c r="T774" s="223">
        <v>33.21</v>
      </c>
      <c r="U774" s="224">
        <f t="shared" si="229"/>
        <v>30.973396392881821</v>
      </c>
      <c r="X774" s="450">
        <v>18.09</v>
      </c>
      <c r="Y774" s="456">
        <f t="shared" si="230"/>
        <v>0.59490437500000015</v>
      </c>
      <c r="Z774" s="456">
        <f t="shared" si="235"/>
        <v>0.81285758216508586</v>
      </c>
      <c r="AA774" s="454">
        <v>8.5</v>
      </c>
      <c r="AB774" s="447">
        <v>15.79</v>
      </c>
      <c r="AC774" s="449">
        <v>1</v>
      </c>
      <c r="AD774" s="457">
        <f t="shared" si="231"/>
        <v>3.7768997500000001</v>
      </c>
      <c r="AE774" s="457">
        <f t="shared" si="232"/>
        <v>42.680411404784572</v>
      </c>
      <c r="AF774" s="448">
        <f t="shared" si="236"/>
        <v>6.1647809689585151E-2</v>
      </c>
      <c r="AG774" s="502">
        <f t="shared" si="240"/>
        <v>3835</v>
      </c>
      <c r="AH774" s="470">
        <f t="shared" si="233"/>
        <v>11.180710551596771</v>
      </c>
      <c r="AI774" s="471">
        <f t="shared" si="234"/>
        <v>13.15884612024464</v>
      </c>
    </row>
    <row r="775" spans="1:35">
      <c r="A775" s="10">
        <v>16.728000000000002</v>
      </c>
      <c r="B775" s="11">
        <f t="shared" si="237"/>
        <v>3840</v>
      </c>
      <c r="C775" s="442">
        <f t="shared" ref="C775:C838" si="241">(1.55125*10^-10)*B775*10^6</f>
        <v>0.5956800000000001</v>
      </c>
      <c r="D775" s="442">
        <f t="shared" ref="D775:D838" si="242">(EXP(C775))-1</f>
        <v>0.81426422527051279</v>
      </c>
      <c r="E775" s="12">
        <v>7.19</v>
      </c>
      <c r="F775" s="13">
        <f t="shared" ref="F775:F838" si="243">A775-(E775*D775)</f>
        <v>10.873440220305014</v>
      </c>
      <c r="G775" s="195"/>
      <c r="H775" s="10">
        <v>14.941000000000001</v>
      </c>
      <c r="I775" s="11">
        <f t="shared" si="238"/>
        <v>3840</v>
      </c>
      <c r="J775" s="12">
        <v>1</v>
      </c>
      <c r="K775" s="442">
        <f t="shared" ref="K775:K838" si="244">(0.98485*10^-9)*B775*10^6</f>
        <v>3.7818239999999999</v>
      </c>
      <c r="L775" s="442">
        <f t="shared" ref="L775:L838" si="245">EXP(K775)-1</f>
        <v>42.896035127495075</v>
      </c>
      <c r="M775" s="442">
        <v>5.2150000000000002E-2</v>
      </c>
      <c r="N775" s="253">
        <f t="shared" ref="N775:N838" si="246">H775-(M775/J775)*L775</f>
        <v>12.703971768101132</v>
      </c>
      <c r="O775" s="195"/>
      <c r="P775" s="221">
        <v>37.911999999999999</v>
      </c>
      <c r="Q775" s="222">
        <f t="shared" si="239"/>
        <v>3840</v>
      </c>
      <c r="R775" s="496">
        <f t="shared" ref="R775:R838" si="247">(4.9475*10^-11)*Q775*10^6</f>
        <v>0.18998399999999999</v>
      </c>
      <c r="S775" s="496">
        <f t="shared" ref="S775:S838" si="248">(EXP(R775))-1</f>
        <v>0.20923024981847216</v>
      </c>
      <c r="T775" s="223">
        <v>33.21</v>
      </c>
      <c r="U775" s="224">
        <f t="shared" ref="U775:U838" si="249">P775-(T775*S775)</f>
        <v>30.963463403528539</v>
      </c>
      <c r="X775" s="450">
        <v>18.09</v>
      </c>
      <c r="Y775" s="448">
        <f t="shared" ref="Y775:Y838" si="250">(1.55125*10^-10)*AG775*10^6</f>
        <v>0.5956800000000001</v>
      </c>
      <c r="Z775" s="448">
        <f t="shared" si="235"/>
        <v>0.81426422527051279</v>
      </c>
      <c r="AA775" s="449">
        <v>8.5</v>
      </c>
      <c r="AB775" s="450">
        <v>15.79</v>
      </c>
      <c r="AC775" s="451">
        <v>1</v>
      </c>
      <c r="AD775" s="294">
        <f t="shared" ref="AD775:AD838" si="251">(0.98485*10^-9)*AG775*10^6</f>
        <v>3.7818239999999999</v>
      </c>
      <c r="AE775" s="294">
        <f t="shared" ref="AE775:AE838" si="252">EXP(AD775)-1</f>
        <v>42.896035127495075</v>
      </c>
      <c r="AF775" s="452">
        <f t="shared" si="236"/>
        <v>6.1647809689585151E-2</v>
      </c>
      <c r="AG775" s="502">
        <f t="shared" si="240"/>
        <v>3840</v>
      </c>
      <c r="AH775" s="470">
        <f t="shared" ref="AH775:AH838" si="253">X775-(AA775*Z775)</f>
        <v>11.168754085200641</v>
      </c>
      <c r="AI775" s="471">
        <f t="shared" ref="AI775:AI838" si="254">AB775-(AF775/AC775)*AE775</f>
        <v>13.145553390022423</v>
      </c>
    </row>
    <row r="776" spans="1:35">
      <c r="A776" s="10">
        <v>16.728000000000002</v>
      </c>
      <c r="B776" s="11">
        <f t="shared" si="237"/>
        <v>3845</v>
      </c>
      <c r="C776" s="442">
        <f t="shared" si="241"/>
        <v>0.59645562500000004</v>
      </c>
      <c r="D776" s="442">
        <f t="shared" si="242"/>
        <v>0.81567195982672192</v>
      </c>
      <c r="E776" s="12">
        <v>7.19</v>
      </c>
      <c r="F776" s="13">
        <f t="shared" si="243"/>
        <v>10.863318608845871</v>
      </c>
      <c r="G776" s="195"/>
      <c r="H776" s="10">
        <v>14.941000000000001</v>
      </c>
      <c r="I776" s="11">
        <f t="shared" si="238"/>
        <v>3845</v>
      </c>
      <c r="J776" s="12">
        <v>1</v>
      </c>
      <c r="K776" s="442">
        <f t="shared" si="244"/>
        <v>3.78674825</v>
      </c>
      <c r="L776" s="442">
        <f t="shared" si="245"/>
        <v>43.1127232538662</v>
      </c>
      <c r="M776" s="442">
        <v>5.2150000000000002E-2</v>
      </c>
      <c r="N776" s="253">
        <f t="shared" si="246"/>
        <v>12.692671482310878</v>
      </c>
      <c r="O776" s="195"/>
      <c r="P776" s="221">
        <v>37.911999999999999</v>
      </c>
      <c r="Q776" s="222">
        <f t="shared" si="239"/>
        <v>3845</v>
      </c>
      <c r="R776" s="496">
        <f t="shared" si="247"/>
        <v>0.19023137499999998</v>
      </c>
      <c r="S776" s="496">
        <f t="shared" si="248"/>
        <v>0.20952942015362619</v>
      </c>
      <c r="T776" s="223">
        <v>33.21</v>
      </c>
      <c r="U776" s="224">
        <f t="shared" si="249"/>
        <v>30.953527956698075</v>
      </c>
      <c r="X776" s="450">
        <v>18.09</v>
      </c>
      <c r="Y776" s="452">
        <f t="shared" si="250"/>
        <v>0.59645562500000004</v>
      </c>
      <c r="Z776" s="452">
        <f t="shared" ref="Z776:Z839" si="255">(EXP(Y776))-1</f>
        <v>0.81567195982672192</v>
      </c>
      <c r="AA776" s="451">
        <v>8.5</v>
      </c>
      <c r="AB776" s="453">
        <v>15.79</v>
      </c>
      <c r="AC776" s="454">
        <v>1</v>
      </c>
      <c r="AD776" s="455">
        <f t="shared" si="251"/>
        <v>3.78674825</v>
      </c>
      <c r="AE776" s="455">
        <f t="shared" si="252"/>
        <v>43.1127232538662</v>
      </c>
      <c r="AF776" s="456">
        <f t="shared" ref="AF776:AF839" si="256">AA776/137.88</f>
        <v>6.1647809689585151E-2</v>
      </c>
      <c r="AG776" s="502">
        <f t="shared" si="240"/>
        <v>3845</v>
      </c>
      <c r="AH776" s="470">
        <f t="shared" si="253"/>
        <v>11.156788341472865</v>
      </c>
      <c r="AI776" s="471">
        <f t="shared" si="254"/>
        <v>13.132195041645904</v>
      </c>
    </row>
    <row r="777" spans="1:35">
      <c r="A777" s="10">
        <v>16.728000000000002</v>
      </c>
      <c r="B777" s="11">
        <f t="shared" ref="B777:B840" si="257">B776+5</f>
        <v>3850</v>
      </c>
      <c r="C777" s="442">
        <f t="shared" si="241"/>
        <v>0.59723124999999999</v>
      </c>
      <c r="D777" s="442">
        <f t="shared" si="242"/>
        <v>0.81708078668059825</v>
      </c>
      <c r="E777" s="12">
        <v>7.19</v>
      </c>
      <c r="F777" s="13">
        <f t="shared" si="243"/>
        <v>10.8531891437665</v>
      </c>
      <c r="G777" s="195"/>
      <c r="H777" s="10">
        <v>14.941000000000001</v>
      </c>
      <c r="I777" s="11">
        <f t="shared" ref="I777:I840" si="258">I776+5</f>
        <v>3850</v>
      </c>
      <c r="J777" s="12">
        <v>1</v>
      </c>
      <c r="K777" s="442">
        <f t="shared" si="244"/>
        <v>3.7916724999999998</v>
      </c>
      <c r="L777" s="442">
        <f t="shared" si="245"/>
        <v>43.330481038213783</v>
      </c>
      <c r="M777" s="442">
        <v>5.2150000000000002E-2</v>
      </c>
      <c r="N777" s="253">
        <f t="shared" si="246"/>
        <v>12.681315413857153</v>
      </c>
      <c r="O777" s="195"/>
      <c r="P777" s="221">
        <v>37.911999999999999</v>
      </c>
      <c r="Q777" s="222">
        <f t="shared" ref="Q777:Q840" si="259">Q776+5</f>
        <v>3850</v>
      </c>
      <c r="R777" s="496">
        <f t="shared" si="247"/>
        <v>0.19047874999999997</v>
      </c>
      <c r="S777" s="496">
        <f t="shared" si="248"/>
        <v>0.20982866450519633</v>
      </c>
      <c r="T777" s="223">
        <v>33.21</v>
      </c>
      <c r="U777" s="224">
        <f t="shared" si="249"/>
        <v>30.943590051782429</v>
      </c>
      <c r="X777" s="450">
        <v>18.09</v>
      </c>
      <c r="Y777" s="456">
        <f t="shared" si="250"/>
        <v>0.59723124999999999</v>
      </c>
      <c r="Z777" s="456">
        <f t="shared" si="255"/>
        <v>0.81708078668059825</v>
      </c>
      <c r="AA777" s="454">
        <v>8.5</v>
      </c>
      <c r="AB777" s="447">
        <v>15.79</v>
      </c>
      <c r="AC777" s="449">
        <v>1</v>
      </c>
      <c r="AD777" s="457">
        <f t="shared" si="251"/>
        <v>3.7916724999999998</v>
      </c>
      <c r="AE777" s="457">
        <f t="shared" si="252"/>
        <v>43.330481038213783</v>
      </c>
      <c r="AF777" s="448">
        <f t="shared" si="256"/>
        <v>6.1647809689585151E-2</v>
      </c>
      <c r="AG777" s="502">
        <f t="shared" ref="AG777:AG840" si="260">AG776+5</f>
        <v>3850</v>
      </c>
      <c r="AH777" s="470">
        <f t="shared" si="253"/>
        <v>11.144813313214915</v>
      </c>
      <c r="AI777" s="471">
        <f t="shared" si="254"/>
        <v>13.118770751198017</v>
      </c>
    </row>
    <row r="778" spans="1:35">
      <c r="A778" s="10">
        <v>16.728000000000002</v>
      </c>
      <c r="B778" s="11">
        <f t="shared" si="257"/>
        <v>3855</v>
      </c>
      <c r="C778" s="442">
        <f t="shared" si="241"/>
        <v>0.59800687500000005</v>
      </c>
      <c r="D778" s="442">
        <f t="shared" si="242"/>
        <v>0.81849070667968382</v>
      </c>
      <c r="E778" s="12">
        <v>7.19</v>
      </c>
      <c r="F778" s="13">
        <f t="shared" si="243"/>
        <v>10.843051818973073</v>
      </c>
      <c r="G778" s="195"/>
      <c r="H778" s="10">
        <v>14.941000000000001</v>
      </c>
      <c r="I778" s="11">
        <f t="shared" si="258"/>
        <v>3855</v>
      </c>
      <c r="J778" s="12">
        <v>1</v>
      </c>
      <c r="K778" s="442">
        <f t="shared" si="244"/>
        <v>3.79659675</v>
      </c>
      <c r="L778" s="442">
        <f t="shared" si="245"/>
        <v>43.549313760791144</v>
      </c>
      <c r="M778" s="442">
        <v>5.2150000000000002E-2</v>
      </c>
      <c r="N778" s="253">
        <f t="shared" si="246"/>
        <v>12.669903287374742</v>
      </c>
      <c r="O778" s="195"/>
      <c r="P778" s="221">
        <v>37.911999999999999</v>
      </c>
      <c r="Q778" s="222">
        <f t="shared" si="259"/>
        <v>3855</v>
      </c>
      <c r="R778" s="496">
        <f t="shared" si="247"/>
        <v>0.190726125</v>
      </c>
      <c r="S778" s="496">
        <f t="shared" si="248"/>
        <v>0.21012798289149481</v>
      </c>
      <c r="T778" s="223">
        <v>33.21</v>
      </c>
      <c r="U778" s="224">
        <f t="shared" si="249"/>
        <v>30.933649688173457</v>
      </c>
      <c r="X778" s="450">
        <v>18.09</v>
      </c>
      <c r="Y778" s="448">
        <f t="shared" si="250"/>
        <v>0.59800687500000005</v>
      </c>
      <c r="Z778" s="448">
        <f t="shared" si="255"/>
        <v>0.81849070667968382</v>
      </c>
      <c r="AA778" s="449">
        <v>8.5</v>
      </c>
      <c r="AB778" s="450">
        <v>15.79</v>
      </c>
      <c r="AC778" s="451">
        <v>1</v>
      </c>
      <c r="AD778" s="294">
        <f t="shared" si="251"/>
        <v>3.79659675</v>
      </c>
      <c r="AE778" s="294">
        <f t="shared" si="252"/>
        <v>43.549313760791144</v>
      </c>
      <c r="AF778" s="452">
        <f t="shared" si="256"/>
        <v>6.1647809689585151E-2</v>
      </c>
      <c r="AG778" s="502">
        <f t="shared" si="260"/>
        <v>3855</v>
      </c>
      <c r="AH778" s="470">
        <f t="shared" si="253"/>
        <v>11.132828993222688</v>
      </c>
      <c r="AI778" s="471">
        <f t="shared" si="254"/>
        <v>13.105280193162715</v>
      </c>
    </row>
    <row r="779" spans="1:35">
      <c r="A779" s="10">
        <v>16.728000000000002</v>
      </c>
      <c r="B779" s="11">
        <f t="shared" si="257"/>
        <v>3860</v>
      </c>
      <c r="C779" s="442">
        <f t="shared" si="241"/>
        <v>0.5987825</v>
      </c>
      <c r="D779" s="442">
        <f t="shared" si="242"/>
        <v>0.81990172067217792</v>
      </c>
      <c r="E779" s="12">
        <v>7.19</v>
      </c>
      <c r="F779" s="13">
        <f t="shared" si="243"/>
        <v>10.832906628367041</v>
      </c>
      <c r="G779" s="195"/>
      <c r="H779" s="10">
        <v>14.941000000000001</v>
      </c>
      <c r="I779" s="11">
        <f t="shared" si="258"/>
        <v>3860</v>
      </c>
      <c r="J779" s="12">
        <v>1</v>
      </c>
      <c r="K779" s="442">
        <f t="shared" si="244"/>
        <v>3.8015209999999997</v>
      </c>
      <c r="L779" s="442">
        <f t="shared" si="245"/>
        <v>43.769226727916909</v>
      </c>
      <c r="M779" s="442">
        <v>5.2150000000000002E-2</v>
      </c>
      <c r="N779" s="253">
        <f t="shared" si="246"/>
        <v>12.658434826139134</v>
      </c>
      <c r="O779" s="195"/>
      <c r="P779" s="221">
        <v>37.911999999999999</v>
      </c>
      <c r="Q779" s="222">
        <f t="shared" si="259"/>
        <v>3860</v>
      </c>
      <c r="R779" s="496">
        <f t="shared" si="247"/>
        <v>0.19097349999999999</v>
      </c>
      <c r="S779" s="496">
        <f t="shared" si="248"/>
        <v>0.21042737533083811</v>
      </c>
      <c r="T779" s="223">
        <v>33.21</v>
      </c>
      <c r="U779" s="224">
        <f t="shared" si="249"/>
        <v>30.923706865262865</v>
      </c>
      <c r="X779" s="450">
        <v>18.09</v>
      </c>
      <c r="Y779" s="452">
        <f t="shared" si="250"/>
        <v>0.5987825</v>
      </c>
      <c r="Z779" s="452">
        <f t="shared" si="255"/>
        <v>0.81990172067217792</v>
      </c>
      <c r="AA779" s="451">
        <v>8.5</v>
      </c>
      <c r="AB779" s="453">
        <v>15.79</v>
      </c>
      <c r="AC779" s="454">
        <v>1</v>
      </c>
      <c r="AD779" s="455">
        <f t="shared" si="251"/>
        <v>3.8015209999999997</v>
      </c>
      <c r="AE779" s="455">
        <f t="shared" si="252"/>
        <v>43.769226727916909</v>
      </c>
      <c r="AF779" s="456">
        <f t="shared" si="256"/>
        <v>6.1647809689585151E-2</v>
      </c>
      <c r="AG779" s="502">
        <f t="shared" si="260"/>
        <v>3860</v>
      </c>
      <c r="AH779" s="470">
        <f t="shared" si="253"/>
        <v>11.120835374286488</v>
      </c>
      <c r="AI779" s="471">
        <f t="shared" si="254"/>
        <v>13.091723040417074</v>
      </c>
    </row>
    <row r="780" spans="1:35">
      <c r="A780" s="10">
        <v>16.728000000000002</v>
      </c>
      <c r="B780" s="11">
        <f t="shared" si="257"/>
        <v>3865</v>
      </c>
      <c r="C780" s="442">
        <f t="shared" si="241"/>
        <v>0.59955812500000005</v>
      </c>
      <c r="D780" s="442">
        <f t="shared" si="242"/>
        <v>0.82131382950693888</v>
      </c>
      <c r="E780" s="12">
        <v>7.19</v>
      </c>
      <c r="F780" s="13">
        <f t="shared" si="243"/>
        <v>10.822753565845112</v>
      </c>
      <c r="G780" s="195"/>
      <c r="H780" s="10">
        <v>14.941000000000001</v>
      </c>
      <c r="I780" s="11">
        <f t="shared" si="258"/>
        <v>3865</v>
      </c>
      <c r="J780" s="12">
        <v>1</v>
      </c>
      <c r="K780" s="442">
        <f t="shared" si="244"/>
        <v>3.8064452499999999</v>
      </c>
      <c r="L780" s="442">
        <f t="shared" si="245"/>
        <v>43.990225272103871</v>
      </c>
      <c r="M780" s="442">
        <v>5.2150000000000002E-2</v>
      </c>
      <c r="N780" s="253">
        <f t="shared" si="246"/>
        <v>12.646909752059784</v>
      </c>
      <c r="O780" s="195"/>
      <c r="P780" s="221">
        <v>37.911999999999999</v>
      </c>
      <c r="Q780" s="222">
        <f t="shared" si="259"/>
        <v>3865</v>
      </c>
      <c r="R780" s="496">
        <f t="shared" si="247"/>
        <v>0.19122087499999998</v>
      </c>
      <c r="S780" s="496">
        <f t="shared" si="248"/>
        <v>0.21072684184154755</v>
      </c>
      <c r="T780" s="223">
        <v>33.21</v>
      </c>
      <c r="U780" s="224">
        <f t="shared" si="249"/>
        <v>30.913761582442206</v>
      </c>
      <c r="X780" s="450">
        <v>18.09</v>
      </c>
      <c r="Y780" s="456">
        <f t="shared" si="250"/>
        <v>0.59955812500000005</v>
      </c>
      <c r="Z780" s="456">
        <f t="shared" si="255"/>
        <v>0.82131382950693888</v>
      </c>
      <c r="AA780" s="454">
        <v>8.5</v>
      </c>
      <c r="AB780" s="447">
        <v>15.79</v>
      </c>
      <c r="AC780" s="449">
        <v>1</v>
      </c>
      <c r="AD780" s="457">
        <f t="shared" si="251"/>
        <v>3.8064452499999999</v>
      </c>
      <c r="AE780" s="457">
        <f t="shared" si="252"/>
        <v>43.990225272103871</v>
      </c>
      <c r="AF780" s="448">
        <f t="shared" si="256"/>
        <v>6.1647809689585151E-2</v>
      </c>
      <c r="AG780" s="502">
        <f t="shared" si="260"/>
        <v>3865</v>
      </c>
      <c r="AH780" s="470">
        <f t="shared" si="253"/>
        <v>11.10883244919102</v>
      </c>
      <c r="AI780" s="471">
        <f t="shared" si="254"/>
        <v>13.078098964223361</v>
      </c>
    </row>
    <row r="781" spans="1:35">
      <c r="A781" s="10">
        <v>16.728000000000002</v>
      </c>
      <c r="B781" s="11">
        <f t="shared" si="257"/>
        <v>3870</v>
      </c>
      <c r="C781" s="442">
        <f t="shared" si="241"/>
        <v>0.60033375</v>
      </c>
      <c r="D781" s="442">
        <f t="shared" si="242"/>
        <v>0.82272703403348268</v>
      </c>
      <c r="E781" s="12">
        <v>7.19</v>
      </c>
      <c r="F781" s="13">
        <f t="shared" si="243"/>
        <v>10.81259262529926</v>
      </c>
      <c r="G781" s="195"/>
      <c r="H781" s="10">
        <v>14.941000000000001</v>
      </c>
      <c r="I781" s="11">
        <f t="shared" si="258"/>
        <v>3870</v>
      </c>
      <c r="J781" s="12">
        <v>1</v>
      </c>
      <c r="K781" s="442">
        <f t="shared" si="244"/>
        <v>3.8113695000000001</v>
      </c>
      <c r="L781" s="442">
        <f t="shared" si="245"/>
        <v>44.212314752188156</v>
      </c>
      <c r="M781" s="442">
        <v>5.2150000000000002E-2</v>
      </c>
      <c r="N781" s="253">
        <f t="shared" si="246"/>
        <v>12.635327785673388</v>
      </c>
      <c r="O781" s="195"/>
      <c r="P781" s="221">
        <v>37.911999999999999</v>
      </c>
      <c r="Q781" s="222">
        <f t="shared" si="259"/>
        <v>3870</v>
      </c>
      <c r="R781" s="496">
        <f t="shared" si="247"/>
        <v>0.19146824999999998</v>
      </c>
      <c r="S781" s="496">
        <f t="shared" si="248"/>
        <v>0.21102638244194849</v>
      </c>
      <c r="T781" s="223">
        <v>33.21</v>
      </c>
      <c r="U781" s="224">
        <f t="shared" si="249"/>
        <v>30.903813839102888</v>
      </c>
      <c r="X781" s="450">
        <v>18.09</v>
      </c>
      <c r="Y781" s="448">
        <f t="shared" si="250"/>
        <v>0.60033375</v>
      </c>
      <c r="Z781" s="448">
        <f t="shared" si="255"/>
        <v>0.82272703403348268</v>
      </c>
      <c r="AA781" s="449">
        <v>8.5</v>
      </c>
      <c r="AB781" s="450">
        <v>15.79</v>
      </c>
      <c r="AC781" s="451">
        <v>1</v>
      </c>
      <c r="AD781" s="294">
        <f t="shared" si="251"/>
        <v>3.8113695000000001</v>
      </c>
      <c r="AE781" s="294">
        <f t="shared" si="252"/>
        <v>44.212314752188156</v>
      </c>
      <c r="AF781" s="452">
        <f t="shared" si="256"/>
        <v>6.1647809689585151E-2</v>
      </c>
      <c r="AG781" s="502">
        <f t="shared" si="260"/>
        <v>3870</v>
      </c>
      <c r="AH781" s="470">
        <f t="shared" si="253"/>
        <v>11.096820210715396</v>
      </c>
      <c r="AI781" s="471">
        <f t="shared" si="254"/>
        <v>13.064407634221066</v>
      </c>
    </row>
    <row r="782" spans="1:35">
      <c r="A782" s="10">
        <v>16.728000000000002</v>
      </c>
      <c r="B782" s="11">
        <f t="shared" si="257"/>
        <v>3875</v>
      </c>
      <c r="C782" s="442">
        <f t="shared" si="241"/>
        <v>0.60110937500000006</v>
      </c>
      <c r="D782" s="442">
        <f t="shared" si="242"/>
        <v>0.82414133510198506</v>
      </c>
      <c r="E782" s="12">
        <v>7.19</v>
      </c>
      <c r="F782" s="13">
        <f t="shared" si="243"/>
        <v>10.802423800616729</v>
      </c>
      <c r="G782" s="195"/>
      <c r="H782" s="10">
        <v>14.941000000000001</v>
      </c>
      <c r="I782" s="11">
        <f t="shared" si="258"/>
        <v>3875</v>
      </c>
      <c r="J782" s="12">
        <v>1</v>
      </c>
      <c r="K782" s="442">
        <f t="shared" si="244"/>
        <v>3.8162937499999998</v>
      </c>
      <c r="L782" s="442">
        <f t="shared" si="245"/>
        <v>44.435500553459207</v>
      </c>
      <c r="M782" s="442">
        <v>5.2150000000000002E-2</v>
      </c>
      <c r="N782" s="253">
        <f t="shared" si="246"/>
        <v>12.623688646137103</v>
      </c>
      <c r="O782" s="195"/>
      <c r="P782" s="221">
        <v>37.911999999999999</v>
      </c>
      <c r="Q782" s="222">
        <f t="shared" si="259"/>
        <v>3875</v>
      </c>
      <c r="R782" s="496">
        <f t="shared" si="247"/>
        <v>0.19171562499999997</v>
      </c>
      <c r="S782" s="496">
        <f t="shared" si="248"/>
        <v>0.21132599715037159</v>
      </c>
      <c r="T782" s="223">
        <v>33.21</v>
      </c>
      <c r="U782" s="224">
        <f t="shared" si="249"/>
        <v>30.893863634636158</v>
      </c>
      <c r="X782" s="450">
        <v>18.09</v>
      </c>
      <c r="Y782" s="452">
        <f t="shared" si="250"/>
        <v>0.60110937500000006</v>
      </c>
      <c r="Z782" s="452">
        <f t="shared" si="255"/>
        <v>0.82414133510198506</v>
      </c>
      <c r="AA782" s="451">
        <v>8.5</v>
      </c>
      <c r="AB782" s="453">
        <v>15.79</v>
      </c>
      <c r="AC782" s="454">
        <v>1</v>
      </c>
      <c r="AD782" s="455">
        <f t="shared" si="251"/>
        <v>3.8162937499999998</v>
      </c>
      <c r="AE782" s="455">
        <f t="shared" si="252"/>
        <v>44.435500553459207</v>
      </c>
      <c r="AF782" s="456">
        <f t="shared" si="256"/>
        <v>6.1647809689585151E-2</v>
      </c>
      <c r="AG782" s="502">
        <f t="shared" si="260"/>
        <v>3875</v>
      </c>
      <c r="AH782" s="470">
        <f t="shared" si="253"/>
        <v>11.084798651633127</v>
      </c>
      <c r="AI782" s="471">
        <f t="shared" si="254"/>
        <v>13.050648718418891</v>
      </c>
    </row>
    <row r="783" spans="1:35">
      <c r="A783" s="10">
        <v>16.728000000000002</v>
      </c>
      <c r="B783" s="11">
        <f t="shared" si="257"/>
        <v>3880</v>
      </c>
      <c r="C783" s="442">
        <f t="shared" si="241"/>
        <v>0.60188500000000011</v>
      </c>
      <c r="D783" s="442">
        <f t="shared" si="242"/>
        <v>0.82555673356328141</v>
      </c>
      <c r="E783" s="12">
        <v>7.19</v>
      </c>
      <c r="F783" s="13">
        <f t="shared" si="243"/>
        <v>10.792247085680007</v>
      </c>
      <c r="G783" s="195"/>
      <c r="H783" s="10">
        <v>14.941000000000001</v>
      </c>
      <c r="I783" s="11">
        <f t="shared" si="258"/>
        <v>3880</v>
      </c>
      <c r="J783" s="12">
        <v>1</v>
      </c>
      <c r="K783" s="442">
        <f t="shared" si="244"/>
        <v>3.821218</v>
      </c>
      <c r="L783" s="442">
        <f t="shared" si="245"/>
        <v>44.659788087790439</v>
      </c>
      <c r="M783" s="442">
        <v>5.2150000000000002E-2</v>
      </c>
      <c r="N783" s="253">
        <f t="shared" si="246"/>
        <v>12.61199205122173</v>
      </c>
      <c r="O783" s="195"/>
      <c r="P783" s="221">
        <v>37.911999999999999</v>
      </c>
      <c r="Q783" s="222">
        <f t="shared" si="259"/>
        <v>3880</v>
      </c>
      <c r="R783" s="496">
        <f t="shared" si="247"/>
        <v>0.19196299999999999</v>
      </c>
      <c r="S783" s="496">
        <f t="shared" si="248"/>
        <v>0.21162568598515108</v>
      </c>
      <c r="T783" s="223">
        <v>33.21</v>
      </c>
      <c r="U783" s="224">
        <f t="shared" si="249"/>
        <v>30.883910968433131</v>
      </c>
      <c r="X783" s="450">
        <v>18.09</v>
      </c>
      <c r="Y783" s="456">
        <f t="shared" si="250"/>
        <v>0.60188500000000011</v>
      </c>
      <c r="Z783" s="456">
        <f t="shared" si="255"/>
        <v>0.82555673356328141</v>
      </c>
      <c r="AA783" s="454">
        <v>8.5</v>
      </c>
      <c r="AB783" s="447">
        <v>15.79</v>
      </c>
      <c r="AC783" s="449">
        <v>1</v>
      </c>
      <c r="AD783" s="457">
        <f t="shared" si="251"/>
        <v>3.821218</v>
      </c>
      <c r="AE783" s="457">
        <f t="shared" si="252"/>
        <v>44.659788087790439</v>
      </c>
      <c r="AF783" s="448">
        <f t="shared" si="256"/>
        <v>6.1647809689585151E-2</v>
      </c>
      <c r="AG783" s="502">
        <f t="shared" si="260"/>
        <v>3880</v>
      </c>
      <c r="AH783" s="470">
        <f t="shared" si="253"/>
        <v>11.072767764712108</v>
      </c>
      <c r="AI783" s="471">
        <f t="shared" si="254"/>
        <v>13.036821883186693</v>
      </c>
    </row>
    <row r="784" spans="1:35">
      <c r="A784" s="10">
        <v>16.728000000000002</v>
      </c>
      <c r="B784" s="11">
        <f t="shared" si="257"/>
        <v>3885</v>
      </c>
      <c r="C784" s="442">
        <f t="shared" si="241"/>
        <v>0.60266062500000006</v>
      </c>
      <c r="D784" s="442">
        <f t="shared" si="242"/>
        <v>0.82697323026886704</v>
      </c>
      <c r="E784" s="12">
        <v>7.19</v>
      </c>
      <c r="F784" s="13">
        <f t="shared" si="243"/>
        <v>10.782062474366846</v>
      </c>
      <c r="G784" s="195"/>
      <c r="H784" s="10">
        <v>14.941000000000001</v>
      </c>
      <c r="I784" s="11">
        <f t="shared" si="258"/>
        <v>3885</v>
      </c>
      <c r="J784" s="12">
        <v>1</v>
      </c>
      <c r="K784" s="442">
        <f t="shared" si="244"/>
        <v>3.8261422500000002</v>
      </c>
      <c r="L784" s="442">
        <f t="shared" si="245"/>
        <v>44.885182793770355</v>
      </c>
      <c r="M784" s="442">
        <v>5.2150000000000002E-2</v>
      </c>
      <c r="N784" s="253">
        <f t="shared" si="246"/>
        <v>12.600237717304877</v>
      </c>
      <c r="O784" s="195"/>
      <c r="P784" s="221">
        <v>37.911999999999999</v>
      </c>
      <c r="Q784" s="222">
        <f t="shared" si="259"/>
        <v>3885</v>
      </c>
      <c r="R784" s="496">
        <f t="shared" si="247"/>
        <v>0.19221037499999999</v>
      </c>
      <c r="S784" s="496">
        <f t="shared" si="248"/>
        <v>0.21192544896462651</v>
      </c>
      <c r="T784" s="223">
        <v>33.21</v>
      </c>
      <c r="U784" s="224">
        <f t="shared" si="249"/>
        <v>30.873955839884751</v>
      </c>
      <c r="X784" s="450">
        <v>18.09</v>
      </c>
      <c r="Y784" s="448">
        <f t="shared" si="250"/>
        <v>0.60266062500000006</v>
      </c>
      <c r="Z784" s="448">
        <f t="shared" si="255"/>
        <v>0.82697323026886704</v>
      </c>
      <c r="AA784" s="449">
        <v>8.5</v>
      </c>
      <c r="AB784" s="450">
        <v>15.79</v>
      </c>
      <c r="AC784" s="451">
        <v>1</v>
      </c>
      <c r="AD784" s="294">
        <f t="shared" si="251"/>
        <v>3.8261422500000002</v>
      </c>
      <c r="AE784" s="294">
        <f t="shared" si="252"/>
        <v>44.885182793770355</v>
      </c>
      <c r="AF784" s="452">
        <f t="shared" si="256"/>
        <v>6.1647809689585151E-2</v>
      </c>
      <c r="AG784" s="502">
        <f t="shared" si="260"/>
        <v>3885</v>
      </c>
      <c r="AH784" s="470">
        <f t="shared" si="253"/>
        <v>11.060727542714631</v>
      </c>
      <c r="AI784" s="471">
        <f t="shared" si="254"/>
        <v>13.022926793247402</v>
      </c>
    </row>
    <row r="785" spans="1:35">
      <c r="A785" s="10">
        <v>16.728000000000002</v>
      </c>
      <c r="B785" s="11">
        <f t="shared" si="257"/>
        <v>3890</v>
      </c>
      <c r="C785" s="442">
        <f t="shared" si="241"/>
        <v>0.60343625000000012</v>
      </c>
      <c r="D785" s="442">
        <f t="shared" si="242"/>
        <v>0.82839082607089831</v>
      </c>
      <c r="E785" s="12">
        <v>7.19</v>
      </c>
      <c r="F785" s="13">
        <f t="shared" si="243"/>
        <v>10.771869960550243</v>
      </c>
      <c r="G785" s="195"/>
      <c r="H785" s="10">
        <v>14.941000000000001</v>
      </c>
      <c r="I785" s="11">
        <f t="shared" si="258"/>
        <v>3890</v>
      </c>
      <c r="J785" s="12">
        <v>1</v>
      </c>
      <c r="K785" s="442">
        <f t="shared" si="244"/>
        <v>3.8310664999999995</v>
      </c>
      <c r="L785" s="442">
        <f t="shared" si="245"/>
        <v>45.11169013683444</v>
      </c>
      <c r="M785" s="442">
        <v>5.2150000000000002E-2</v>
      </c>
      <c r="N785" s="253">
        <f t="shared" si="246"/>
        <v>12.588425359364084</v>
      </c>
      <c r="O785" s="195"/>
      <c r="P785" s="221">
        <v>37.911999999999999</v>
      </c>
      <c r="Q785" s="222">
        <f t="shared" si="259"/>
        <v>3890</v>
      </c>
      <c r="R785" s="496">
        <f t="shared" si="247"/>
        <v>0.19245774999999998</v>
      </c>
      <c r="S785" s="496">
        <f t="shared" si="248"/>
        <v>0.21222528610714164</v>
      </c>
      <c r="T785" s="223">
        <v>33.21</v>
      </c>
      <c r="U785" s="224">
        <f t="shared" si="249"/>
        <v>30.863998248381826</v>
      </c>
      <c r="X785" s="450">
        <v>18.09</v>
      </c>
      <c r="Y785" s="452">
        <f t="shared" si="250"/>
        <v>0.60343625000000012</v>
      </c>
      <c r="Z785" s="452">
        <f t="shared" si="255"/>
        <v>0.82839082607089831</v>
      </c>
      <c r="AA785" s="451">
        <v>8.5</v>
      </c>
      <c r="AB785" s="453">
        <v>15.79</v>
      </c>
      <c r="AC785" s="454">
        <v>1</v>
      </c>
      <c r="AD785" s="455">
        <f t="shared" si="251"/>
        <v>3.8310664999999995</v>
      </c>
      <c r="AE785" s="455">
        <f t="shared" si="252"/>
        <v>45.11169013683444</v>
      </c>
      <c r="AF785" s="456">
        <f t="shared" si="256"/>
        <v>6.1647809689585151E-2</v>
      </c>
      <c r="AG785" s="502">
        <f t="shared" si="260"/>
        <v>3890</v>
      </c>
      <c r="AH785" s="470">
        <f t="shared" si="253"/>
        <v>11.048677978397365</v>
      </c>
      <c r="AI785" s="471">
        <f t="shared" si="254"/>
        <v>13.008963111668894</v>
      </c>
    </row>
    <row r="786" spans="1:35">
      <c r="A786" s="10">
        <v>16.728000000000002</v>
      </c>
      <c r="B786" s="11">
        <f t="shared" si="257"/>
        <v>3895</v>
      </c>
      <c r="C786" s="442">
        <f t="shared" si="241"/>
        <v>0.60421187500000006</v>
      </c>
      <c r="D786" s="442">
        <f t="shared" si="242"/>
        <v>0.82980952182219236</v>
      </c>
      <c r="E786" s="12">
        <v>7.19</v>
      </c>
      <c r="F786" s="13">
        <f t="shared" si="243"/>
        <v>10.761669538098438</v>
      </c>
      <c r="G786" s="195"/>
      <c r="H786" s="10">
        <v>14.941000000000001</v>
      </c>
      <c r="I786" s="11">
        <f t="shared" si="258"/>
        <v>3895</v>
      </c>
      <c r="J786" s="12">
        <v>1</v>
      </c>
      <c r="K786" s="442">
        <f t="shared" si="244"/>
        <v>3.8359907500000001</v>
      </c>
      <c r="L786" s="442">
        <f t="shared" si="245"/>
        <v>45.339315609397879</v>
      </c>
      <c r="M786" s="442">
        <v>5.2150000000000002E-2</v>
      </c>
      <c r="N786" s="253">
        <f t="shared" si="246"/>
        <v>12.576554690969902</v>
      </c>
      <c r="O786" s="195"/>
      <c r="P786" s="221">
        <v>37.911999999999999</v>
      </c>
      <c r="Q786" s="222">
        <f t="shared" si="259"/>
        <v>3895</v>
      </c>
      <c r="R786" s="496">
        <f t="shared" si="247"/>
        <v>0.19270512499999998</v>
      </c>
      <c r="S786" s="496">
        <f t="shared" si="248"/>
        <v>0.21252519743104492</v>
      </c>
      <c r="T786" s="223">
        <v>33.21</v>
      </c>
      <c r="U786" s="224">
        <f t="shared" si="249"/>
        <v>30.854038193314999</v>
      </c>
      <c r="X786" s="450">
        <v>18.09</v>
      </c>
      <c r="Y786" s="456">
        <f t="shared" si="250"/>
        <v>0.60421187500000006</v>
      </c>
      <c r="Z786" s="456">
        <f t="shared" si="255"/>
        <v>0.82980952182219236</v>
      </c>
      <c r="AA786" s="454">
        <v>8.5</v>
      </c>
      <c r="AB786" s="447">
        <v>15.79</v>
      </c>
      <c r="AC786" s="449">
        <v>1</v>
      </c>
      <c r="AD786" s="457">
        <f t="shared" si="251"/>
        <v>3.8359907500000001</v>
      </c>
      <c r="AE786" s="457">
        <f t="shared" si="252"/>
        <v>45.339315609397879</v>
      </c>
      <c r="AF786" s="448">
        <f t="shared" si="256"/>
        <v>6.1647809689585151E-2</v>
      </c>
      <c r="AG786" s="502">
        <f t="shared" si="260"/>
        <v>3895</v>
      </c>
      <c r="AH786" s="470">
        <f t="shared" si="253"/>
        <v>11.036619064511365</v>
      </c>
      <c r="AI786" s="471">
        <f t="shared" si="254"/>
        <v>12.994930499855801</v>
      </c>
    </row>
    <row r="787" spans="1:35">
      <c r="A787" s="10">
        <v>16.728000000000002</v>
      </c>
      <c r="B787" s="11">
        <f t="shared" si="257"/>
        <v>3900</v>
      </c>
      <c r="C787" s="442">
        <f t="shared" si="241"/>
        <v>0.60498750000000012</v>
      </c>
      <c r="D787" s="442">
        <f t="shared" si="242"/>
        <v>0.83122931837622849</v>
      </c>
      <c r="E787" s="12">
        <v>7.19</v>
      </c>
      <c r="F787" s="13">
        <f t="shared" si="243"/>
        <v>10.751461200874918</v>
      </c>
      <c r="G787" s="195"/>
      <c r="H787" s="10">
        <v>14.941000000000001</v>
      </c>
      <c r="I787" s="11">
        <f t="shared" si="258"/>
        <v>3900</v>
      </c>
      <c r="J787" s="12">
        <v>1</v>
      </c>
      <c r="K787" s="442">
        <f t="shared" si="244"/>
        <v>3.8409150000000003</v>
      </c>
      <c r="L787" s="442">
        <f t="shared" si="245"/>
        <v>45.568064730988382</v>
      </c>
      <c r="M787" s="442">
        <v>5.2150000000000002E-2</v>
      </c>
      <c r="N787" s="253">
        <f t="shared" si="246"/>
        <v>12.564625424278956</v>
      </c>
      <c r="O787" s="195"/>
      <c r="P787" s="221">
        <v>37.911999999999999</v>
      </c>
      <c r="Q787" s="222">
        <f t="shared" si="259"/>
        <v>3900</v>
      </c>
      <c r="R787" s="496">
        <f t="shared" si="247"/>
        <v>0.19295249999999997</v>
      </c>
      <c r="S787" s="496">
        <f t="shared" si="248"/>
        <v>0.212825182954689</v>
      </c>
      <c r="T787" s="223">
        <v>33.21</v>
      </c>
      <c r="U787" s="224">
        <f t="shared" si="249"/>
        <v>30.844075674074777</v>
      </c>
      <c r="X787" s="450">
        <v>18.09</v>
      </c>
      <c r="Y787" s="448">
        <f t="shared" si="250"/>
        <v>0.60498750000000012</v>
      </c>
      <c r="Z787" s="448">
        <f t="shared" si="255"/>
        <v>0.83122931837622849</v>
      </c>
      <c r="AA787" s="449">
        <v>8.5</v>
      </c>
      <c r="AB787" s="450">
        <v>15.79</v>
      </c>
      <c r="AC787" s="451">
        <v>1</v>
      </c>
      <c r="AD787" s="294">
        <f t="shared" si="251"/>
        <v>3.8409150000000003</v>
      </c>
      <c r="AE787" s="294">
        <f t="shared" si="252"/>
        <v>45.568064730988382</v>
      </c>
      <c r="AF787" s="452">
        <f t="shared" si="256"/>
        <v>6.1647809689585151E-2</v>
      </c>
      <c r="AG787" s="502">
        <f t="shared" si="260"/>
        <v>3900</v>
      </c>
      <c r="AH787" s="470">
        <f t="shared" si="253"/>
        <v>11.024550793802057</v>
      </c>
      <c r="AI787" s="471">
        <f t="shared" si="254"/>
        <v>12.980828617541331</v>
      </c>
    </row>
    <row r="788" spans="1:35">
      <c r="A788" s="10">
        <v>16.728000000000002</v>
      </c>
      <c r="B788" s="11">
        <f t="shared" si="257"/>
        <v>3905</v>
      </c>
      <c r="C788" s="442">
        <f t="shared" si="241"/>
        <v>0.60576312500000007</v>
      </c>
      <c r="D788" s="442">
        <f t="shared" si="242"/>
        <v>0.83265021658714766</v>
      </c>
      <c r="E788" s="12">
        <v>7.19</v>
      </c>
      <c r="F788" s="13">
        <f t="shared" si="243"/>
        <v>10.741244942738408</v>
      </c>
      <c r="G788" s="195"/>
      <c r="H788" s="10">
        <v>14.941000000000001</v>
      </c>
      <c r="I788" s="11">
        <f t="shared" si="258"/>
        <v>3905</v>
      </c>
      <c r="J788" s="12">
        <v>1</v>
      </c>
      <c r="K788" s="442">
        <f t="shared" si="244"/>
        <v>3.8458392499999996</v>
      </c>
      <c r="L788" s="442">
        <f t="shared" si="245"/>
        <v>45.797943048380304</v>
      </c>
      <c r="M788" s="442">
        <v>5.2150000000000002E-2</v>
      </c>
      <c r="N788" s="253">
        <f t="shared" si="246"/>
        <v>12.552637270026967</v>
      </c>
      <c r="O788" s="195"/>
      <c r="P788" s="221">
        <v>37.911999999999999</v>
      </c>
      <c r="Q788" s="222">
        <f t="shared" si="259"/>
        <v>3905</v>
      </c>
      <c r="R788" s="496">
        <f t="shared" si="247"/>
        <v>0.19319987499999999</v>
      </c>
      <c r="S788" s="496">
        <f t="shared" si="248"/>
        <v>0.21312524269643163</v>
      </c>
      <c r="T788" s="223">
        <v>33.21</v>
      </c>
      <c r="U788" s="224">
        <f t="shared" si="249"/>
        <v>30.834110690051503</v>
      </c>
      <c r="X788" s="450">
        <v>18.09</v>
      </c>
      <c r="Y788" s="452">
        <f t="shared" si="250"/>
        <v>0.60576312500000007</v>
      </c>
      <c r="Z788" s="452">
        <f t="shared" si="255"/>
        <v>0.83265021658714766</v>
      </c>
      <c r="AA788" s="451">
        <v>8.5</v>
      </c>
      <c r="AB788" s="453">
        <v>15.79</v>
      </c>
      <c r="AC788" s="454">
        <v>1</v>
      </c>
      <c r="AD788" s="455">
        <f t="shared" si="251"/>
        <v>3.8458392499999996</v>
      </c>
      <c r="AE788" s="455">
        <f t="shared" si="252"/>
        <v>45.797943048380304</v>
      </c>
      <c r="AF788" s="456">
        <f t="shared" si="256"/>
        <v>6.1647809689585151E-2</v>
      </c>
      <c r="AG788" s="502">
        <f t="shared" si="260"/>
        <v>3905</v>
      </c>
      <c r="AH788" s="470">
        <f t="shared" si="253"/>
        <v>11.012473159009245</v>
      </c>
      <c r="AI788" s="471">
        <f t="shared" si="254"/>
        <v>12.96665712277899</v>
      </c>
    </row>
    <row r="789" spans="1:35">
      <c r="A789" s="10">
        <v>16.728000000000002</v>
      </c>
      <c r="B789" s="11">
        <f t="shared" si="257"/>
        <v>3910</v>
      </c>
      <c r="C789" s="442">
        <f t="shared" si="241"/>
        <v>0.60653875000000013</v>
      </c>
      <c r="D789" s="442">
        <f t="shared" si="242"/>
        <v>0.83407221730975434</v>
      </c>
      <c r="E789" s="12">
        <v>7.19</v>
      </c>
      <c r="F789" s="13">
        <f t="shared" si="243"/>
        <v>10.731020757542868</v>
      </c>
      <c r="G789" s="195"/>
      <c r="H789" s="10">
        <v>14.941000000000001</v>
      </c>
      <c r="I789" s="11">
        <f t="shared" si="258"/>
        <v>3910</v>
      </c>
      <c r="J789" s="12">
        <v>1</v>
      </c>
      <c r="K789" s="442">
        <f t="shared" si="244"/>
        <v>3.8507634999999998</v>
      </c>
      <c r="L789" s="442">
        <f t="shared" si="245"/>
        <v>46.028956135729146</v>
      </c>
      <c r="M789" s="442">
        <v>5.2150000000000002E-2</v>
      </c>
      <c r="N789" s="253">
        <f t="shared" si="246"/>
        <v>12.540589937521727</v>
      </c>
      <c r="O789" s="195"/>
      <c r="P789" s="221">
        <v>37.911999999999999</v>
      </c>
      <c r="Q789" s="222">
        <f t="shared" si="259"/>
        <v>3910</v>
      </c>
      <c r="R789" s="496">
        <f t="shared" si="247"/>
        <v>0.19344724999999999</v>
      </c>
      <c r="S789" s="496">
        <f t="shared" si="248"/>
        <v>0.21342537667463457</v>
      </c>
      <c r="T789" s="223">
        <v>33.21</v>
      </c>
      <c r="U789" s="224">
        <f t="shared" si="249"/>
        <v>30.824143240635387</v>
      </c>
      <c r="X789" s="450">
        <v>18.09</v>
      </c>
      <c r="Y789" s="456">
        <f t="shared" si="250"/>
        <v>0.60653875000000013</v>
      </c>
      <c r="Z789" s="456">
        <f t="shared" si="255"/>
        <v>0.83407221730975434</v>
      </c>
      <c r="AA789" s="454">
        <v>8.5</v>
      </c>
      <c r="AB789" s="447">
        <v>15.79</v>
      </c>
      <c r="AC789" s="449">
        <v>1</v>
      </c>
      <c r="AD789" s="457">
        <f t="shared" si="251"/>
        <v>3.8507634999999998</v>
      </c>
      <c r="AE789" s="457">
        <f t="shared" si="252"/>
        <v>46.028956135729146</v>
      </c>
      <c r="AF789" s="448">
        <f t="shared" si="256"/>
        <v>6.1647809689585151E-2</v>
      </c>
      <c r="AG789" s="502">
        <f t="shared" si="260"/>
        <v>3910</v>
      </c>
      <c r="AH789" s="470">
        <f t="shared" si="253"/>
        <v>11.000386152867087</v>
      </c>
      <c r="AI789" s="471">
        <f t="shared" si="254"/>
        <v>12.952415671934306</v>
      </c>
    </row>
    <row r="790" spans="1:35">
      <c r="A790" s="10">
        <v>16.728000000000002</v>
      </c>
      <c r="B790" s="11">
        <f t="shared" si="257"/>
        <v>3915</v>
      </c>
      <c r="C790" s="442">
        <f t="shared" si="241"/>
        <v>0.60731437500000007</v>
      </c>
      <c r="D790" s="442">
        <f t="shared" si="242"/>
        <v>0.83549532139951577</v>
      </c>
      <c r="E790" s="12">
        <v>7.19</v>
      </c>
      <c r="F790" s="13">
        <f t="shared" si="243"/>
        <v>10.720788639137483</v>
      </c>
      <c r="G790" s="195"/>
      <c r="H790" s="10">
        <v>14.941000000000001</v>
      </c>
      <c r="I790" s="11">
        <f t="shared" si="258"/>
        <v>3915</v>
      </c>
      <c r="J790" s="12">
        <v>1</v>
      </c>
      <c r="K790" s="442">
        <f t="shared" si="244"/>
        <v>3.85568775</v>
      </c>
      <c r="L790" s="442">
        <f t="shared" si="245"/>
        <v>46.261109594706532</v>
      </c>
      <c r="M790" s="442">
        <v>5.2150000000000002E-2</v>
      </c>
      <c r="N790" s="253">
        <f t="shared" si="246"/>
        <v>12.528483134636055</v>
      </c>
      <c r="O790" s="195"/>
      <c r="P790" s="221">
        <v>37.911999999999999</v>
      </c>
      <c r="Q790" s="222">
        <f t="shared" si="259"/>
        <v>3915</v>
      </c>
      <c r="R790" s="496">
        <f t="shared" si="247"/>
        <v>0.19369462499999998</v>
      </c>
      <c r="S790" s="496">
        <f t="shared" si="248"/>
        <v>0.21372558490766425</v>
      </c>
      <c r="T790" s="223">
        <v>33.21</v>
      </c>
      <c r="U790" s="224">
        <f t="shared" si="249"/>
        <v>30.814173325216469</v>
      </c>
      <c r="X790" s="450">
        <v>18.09</v>
      </c>
      <c r="Y790" s="448">
        <f t="shared" si="250"/>
        <v>0.60731437500000007</v>
      </c>
      <c r="Z790" s="448">
        <f t="shared" si="255"/>
        <v>0.83549532139951577</v>
      </c>
      <c r="AA790" s="449">
        <v>8.5</v>
      </c>
      <c r="AB790" s="450">
        <v>15.79</v>
      </c>
      <c r="AC790" s="451">
        <v>1</v>
      </c>
      <c r="AD790" s="294">
        <f t="shared" si="251"/>
        <v>3.85568775</v>
      </c>
      <c r="AE790" s="294">
        <f t="shared" si="252"/>
        <v>46.261109594706532</v>
      </c>
      <c r="AF790" s="452">
        <f t="shared" si="256"/>
        <v>6.1647809689585151E-2</v>
      </c>
      <c r="AG790" s="502">
        <f t="shared" si="260"/>
        <v>3915</v>
      </c>
      <c r="AH790" s="470">
        <f t="shared" si="253"/>
        <v>10.988289768104115</v>
      </c>
      <c r="AI790" s="471">
        <f t="shared" si="254"/>
        <v>12.93810391967649</v>
      </c>
    </row>
    <row r="791" spans="1:35">
      <c r="A791" s="10">
        <v>16.728000000000002</v>
      </c>
      <c r="B791" s="11">
        <f t="shared" si="257"/>
        <v>3920</v>
      </c>
      <c r="C791" s="442">
        <f t="shared" si="241"/>
        <v>0.60809000000000013</v>
      </c>
      <c r="D791" s="442">
        <f t="shared" si="242"/>
        <v>0.83691952971256311</v>
      </c>
      <c r="E791" s="12">
        <v>7.19</v>
      </c>
      <c r="F791" s="13">
        <f t="shared" si="243"/>
        <v>10.710548581366673</v>
      </c>
      <c r="G791" s="195"/>
      <c r="H791" s="10">
        <v>14.941000000000001</v>
      </c>
      <c r="I791" s="11">
        <f t="shared" si="258"/>
        <v>3920</v>
      </c>
      <c r="J791" s="12">
        <v>1</v>
      </c>
      <c r="K791" s="442">
        <f t="shared" si="244"/>
        <v>3.8606120000000002</v>
      </c>
      <c r="L791" s="442">
        <f t="shared" si="245"/>
        <v>46.494409054636172</v>
      </c>
      <c r="M791" s="442">
        <v>5.2150000000000002E-2</v>
      </c>
      <c r="N791" s="253">
        <f t="shared" si="246"/>
        <v>12.516316567800725</v>
      </c>
      <c r="O791" s="195"/>
      <c r="P791" s="221">
        <v>37.911999999999999</v>
      </c>
      <c r="Q791" s="222">
        <f t="shared" si="259"/>
        <v>3920</v>
      </c>
      <c r="R791" s="496">
        <f t="shared" si="247"/>
        <v>0.19394199999999998</v>
      </c>
      <c r="S791" s="496">
        <f t="shared" si="248"/>
        <v>0.21402586741389196</v>
      </c>
      <c r="T791" s="223">
        <v>33.21</v>
      </c>
      <c r="U791" s="224">
        <f t="shared" si="249"/>
        <v>30.804200943184647</v>
      </c>
      <c r="X791" s="450">
        <v>18.09</v>
      </c>
      <c r="Y791" s="452">
        <f t="shared" si="250"/>
        <v>0.60809000000000013</v>
      </c>
      <c r="Z791" s="452">
        <f t="shared" si="255"/>
        <v>0.83691952971256311</v>
      </c>
      <c r="AA791" s="451">
        <v>8.5</v>
      </c>
      <c r="AB791" s="453">
        <v>15.79</v>
      </c>
      <c r="AC791" s="454">
        <v>1</v>
      </c>
      <c r="AD791" s="455">
        <f t="shared" si="251"/>
        <v>3.8606120000000002</v>
      </c>
      <c r="AE791" s="455">
        <f t="shared" si="252"/>
        <v>46.494409054636172</v>
      </c>
      <c r="AF791" s="456">
        <f t="shared" si="256"/>
        <v>6.1647809689585151E-2</v>
      </c>
      <c r="AG791" s="502">
        <f t="shared" si="260"/>
        <v>3920</v>
      </c>
      <c r="AH791" s="470">
        <f t="shared" si="253"/>
        <v>10.976183997443213</v>
      </c>
      <c r="AI791" s="471">
        <f t="shared" si="254"/>
        <v>12.923721518970064</v>
      </c>
    </row>
    <row r="792" spans="1:35">
      <c r="A792" s="10">
        <v>16.728000000000002</v>
      </c>
      <c r="B792" s="11">
        <f t="shared" si="257"/>
        <v>3925</v>
      </c>
      <c r="C792" s="442">
        <f t="shared" si="241"/>
        <v>0.60886562500000008</v>
      </c>
      <c r="D792" s="442">
        <f t="shared" si="242"/>
        <v>0.83834484310569168</v>
      </c>
      <c r="E792" s="12">
        <v>7.19</v>
      </c>
      <c r="F792" s="13">
        <f t="shared" si="243"/>
        <v>10.700300578070078</v>
      </c>
      <c r="G792" s="195"/>
      <c r="H792" s="10">
        <v>14.941000000000001</v>
      </c>
      <c r="I792" s="11">
        <f t="shared" si="258"/>
        <v>3925</v>
      </c>
      <c r="J792" s="12">
        <v>1</v>
      </c>
      <c r="K792" s="442">
        <f t="shared" si="244"/>
        <v>3.8655362499999995</v>
      </c>
      <c r="L792" s="442">
        <f t="shared" si="245"/>
        <v>46.728860172630306</v>
      </c>
      <c r="M792" s="442">
        <v>5.2150000000000002E-2</v>
      </c>
      <c r="N792" s="253">
        <f t="shared" si="246"/>
        <v>12.50408994199733</v>
      </c>
      <c r="O792" s="195"/>
      <c r="P792" s="221">
        <v>37.911999999999999</v>
      </c>
      <c r="Q792" s="222">
        <f t="shared" si="259"/>
        <v>3925</v>
      </c>
      <c r="R792" s="496">
        <f t="shared" si="247"/>
        <v>0.19418937499999997</v>
      </c>
      <c r="S792" s="496">
        <f t="shared" si="248"/>
        <v>0.21432622421169323</v>
      </c>
      <c r="T792" s="223">
        <v>33.21</v>
      </c>
      <c r="U792" s="224">
        <f t="shared" si="249"/>
        <v>30.794226093929666</v>
      </c>
      <c r="X792" s="450">
        <v>18.09</v>
      </c>
      <c r="Y792" s="456">
        <f t="shared" si="250"/>
        <v>0.60886562500000008</v>
      </c>
      <c r="Z792" s="456">
        <f t="shared" si="255"/>
        <v>0.83834484310569168</v>
      </c>
      <c r="AA792" s="454">
        <v>8.5</v>
      </c>
      <c r="AB792" s="447">
        <v>15.79</v>
      </c>
      <c r="AC792" s="449">
        <v>1</v>
      </c>
      <c r="AD792" s="457">
        <f t="shared" si="251"/>
        <v>3.8655362499999995</v>
      </c>
      <c r="AE792" s="457">
        <f t="shared" si="252"/>
        <v>46.728860172630306</v>
      </c>
      <c r="AF792" s="448">
        <f t="shared" si="256"/>
        <v>6.1647809689585151E-2</v>
      </c>
      <c r="AG792" s="502">
        <f t="shared" si="260"/>
        <v>3925</v>
      </c>
      <c r="AH792" s="470">
        <f t="shared" si="253"/>
        <v>10.964068833601621</v>
      </c>
      <c r="AI792" s="471">
        <f t="shared" si="254"/>
        <v>12.90926812106645</v>
      </c>
    </row>
    <row r="793" spans="1:35">
      <c r="A793" s="10">
        <v>16.728000000000002</v>
      </c>
      <c r="B793" s="11">
        <f t="shared" si="257"/>
        <v>3930</v>
      </c>
      <c r="C793" s="442">
        <f t="shared" si="241"/>
        <v>0.60964125000000013</v>
      </c>
      <c r="D793" s="442">
        <f t="shared" si="242"/>
        <v>0.8397712624363618</v>
      </c>
      <c r="E793" s="12">
        <v>7.19</v>
      </c>
      <c r="F793" s="13">
        <f t="shared" si="243"/>
        <v>10.69004462308256</v>
      </c>
      <c r="G793" s="195"/>
      <c r="H793" s="10">
        <v>14.941000000000001</v>
      </c>
      <c r="I793" s="11">
        <f t="shared" si="258"/>
        <v>3930</v>
      </c>
      <c r="J793" s="12">
        <v>1</v>
      </c>
      <c r="K793" s="442">
        <f t="shared" si="244"/>
        <v>3.8704605000000001</v>
      </c>
      <c r="L793" s="442">
        <f t="shared" si="245"/>
        <v>46.964468633727044</v>
      </c>
      <c r="M793" s="442">
        <v>5.2150000000000002E-2</v>
      </c>
      <c r="N793" s="253">
        <f t="shared" si="246"/>
        <v>12.491802960751135</v>
      </c>
      <c r="O793" s="195"/>
      <c r="P793" s="221">
        <v>37.911999999999999</v>
      </c>
      <c r="Q793" s="222">
        <f t="shared" si="259"/>
        <v>3930</v>
      </c>
      <c r="R793" s="496">
        <f t="shared" si="247"/>
        <v>0.19443674999999996</v>
      </c>
      <c r="S793" s="496">
        <f t="shared" si="248"/>
        <v>0.21462665531944825</v>
      </c>
      <c r="T793" s="223">
        <v>33.21</v>
      </c>
      <c r="U793" s="224">
        <f t="shared" si="249"/>
        <v>30.784248776841125</v>
      </c>
      <c r="X793" s="450">
        <v>18.09</v>
      </c>
      <c r="Y793" s="448">
        <f t="shared" si="250"/>
        <v>0.60964125000000013</v>
      </c>
      <c r="Z793" s="448">
        <f t="shared" si="255"/>
        <v>0.8397712624363618</v>
      </c>
      <c r="AA793" s="449">
        <v>8.5</v>
      </c>
      <c r="AB793" s="450">
        <v>15.79</v>
      </c>
      <c r="AC793" s="451">
        <v>1</v>
      </c>
      <c r="AD793" s="294">
        <f t="shared" si="251"/>
        <v>3.8704605000000001</v>
      </c>
      <c r="AE793" s="294">
        <f t="shared" si="252"/>
        <v>46.964468633727044</v>
      </c>
      <c r="AF793" s="452">
        <f t="shared" si="256"/>
        <v>6.1647809689585151E-2</v>
      </c>
      <c r="AG793" s="502">
        <f t="shared" si="260"/>
        <v>3930</v>
      </c>
      <c r="AH793" s="470">
        <f t="shared" si="253"/>
        <v>10.951944269290925</v>
      </c>
      <c r="AI793" s="471">
        <f t="shared" si="254"/>
        <v>12.894743375495503</v>
      </c>
    </row>
    <row r="794" spans="1:35">
      <c r="A794" s="10">
        <v>16.728000000000002</v>
      </c>
      <c r="B794" s="11">
        <f t="shared" si="257"/>
        <v>3935</v>
      </c>
      <c r="C794" s="442">
        <f t="shared" si="241"/>
        <v>0.61041687500000008</v>
      </c>
      <c r="D794" s="442">
        <f t="shared" si="242"/>
        <v>0.84119878856269881</v>
      </c>
      <c r="E794" s="12">
        <v>7.19</v>
      </c>
      <c r="F794" s="13">
        <f t="shared" si="243"/>
        <v>10.679780710234198</v>
      </c>
      <c r="G794" s="195"/>
      <c r="H794" s="10">
        <v>14.941000000000001</v>
      </c>
      <c r="I794" s="11">
        <f t="shared" si="258"/>
        <v>3935</v>
      </c>
      <c r="J794" s="12">
        <v>1</v>
      </c>
      <c r="K794" s="442">
        <f t="shared" si="244"/>
        <v>3.8753847500000003</v>
      </c>
      <c r="L794" s="442">
        <f t="shared" si="245"/>
        <v>47.201240151027896</v>
      </c>
      <c r="M794" s="442">
        <v>5.2150000000000002E-2</v>
      </c>
      <c r="N794" s="253">
        <f t="shared" si="246"/>
        <v>12.479455326123896</v>
      </c>
      <c r="O794" s="195"/>
      <c r="P794" s="221">
        <v>37.911999999999999</v>
      </c>
      <c r="Q794" s="222">
        <f t="shared" si="259"/>
        <v>3935</v>
      </c>
      <c r="R794" s="496">
        <f t="shared" si="247"/>
        <v>0.19468412499999999</v>
      </c>
      <c r="S794" s="496">
        <f t="shared" si="248"/>
        <v>0.21492716075554164</v>
      </c>
      <c r="T794" s="223">
        <v>33.21</v>
      </c>
      <c r="U794" s="224">
        <f t="shared" si="249"/>
        <v>30.77426899130846</v>
      </c>
      <c r="X794" s="450">
        <v>18.09</v>
      </c>
      <c r="Y794" s="452">
        <f t="shared" si="250"/>
        <v>0.61041687500000008</v>
      </c>
      <c r="Z794" s="452">
        <f t="shared" si="255"/>
        <v>0.84119878856269881</v>
      </c>
      <c r="AA794" s="451">
        <v>8.5</v>
      </c>
      <c r="AB794" s="453">
        <v>15.79</v>
      </c>
      <c r="AC794" s="454">
        <v>1</v>
      </c>
      <c r="AD794" s="455">
        <f t="shared" si="251"/>
        <v>3.8753847500000003</v>
      </c>
      <c r="AE794" s="455">
        <f t="shared" si="252"/>
        <v>47.201240151027896</v>
      </c>
      <c r="AF794" s="456">
        <f t="shared" si="256"/>
        <v>6.1647809689585151E-2</v>
      </c>
      <c r="AG794" s="502">
        <f t="shared" si="260"/>
        <v>3935</v>
      </c>
      <c r="AH794" s="470">
        <f t="shared" si="253"/>
        <v>10.939810297217061</v>
      </c>
      <c r="AI794" s="471">
        <f t="shared" si="254"/>
        <v>12.880146930057027</v>
      </c>
    </row>
    <row r="795" spans="1:35">
      <c r="A795" s="10">
        <v>16.728000000000002</v>
      </c>
      <c r="B795" s="11">
        <f t="shared" si="257"/>
        <v>3940</v>
      </c>
      <c r="C795" s="442">
        <f t="shared" si="241"/>
        <v>0.61119250000000003</v>
      </c>
      <c r="D795" s="442">
        <f t="shared" si="242"/>
        <v>0.84262742234349419</v>
      </c>
      <c r="E795" s="12">
        <v>7.19</v>
      </c>
      <c r="F795" s="13">
        <f t="shared" si="243"/>
        <v>10.669508833350278</v>
      </c>
      <c r="G795" s="195"/>
      <c r="H795" s="10">
        <v>14.941000000000001</v>
      </c>
      <c r="I795" s="11">
        <f t="shared" si="258"/>
        <v>3940</v>
      </c>
      <c r="J795" s="12">
        <v>1</v>
      </c>
      <c r="K795" s="442">
        <f t="shared" si="244"/>
        <v>3.8803089999999996</v>
      </c>
      <c r="L795" s="442">
        <f t="shared" si="245"/>
        <v>47.439180465836571</v>
      </c>
      <c r="M795" s="442">
        <v>5.2150000000000002E-2</v>
      </c>
      <c r="N795" s="253">
        <f t="shared" si="246"/>
        <v>12.467046738706623</v>
      </c>
      <c r="O795" s="195"/>
      <c r="P795" s="221">
        <v>37.911999999999999</v>
      </c>
      <c r="Q795" s="222">
        <f t="shared" si="259"/>
        <v>3940</v>
      </c>
      <c r="R795" s="496">
        <f t="shared" si="247"/>
        <v>0.19493149999999998</v>
      </c>
      <c r="S795" s="496">
        <f t="shared" si="248"/>
        <v>0.21522774053836269</v>
      </c>
      <c r="T795" s="223">
        <v>33.21</v>
      </c>
      <c r="U795" s="224">
        <f t="shared" si="249"/>
        <v>30.764286736720976</v>
      </c>
      <c r="X795" s="450">
        <v>18.09</v>
      </c>
      <c r="Y795" s="456">
        <f t="shared" si="250"/>
        <v>0.61119250000000003</v>
      </c>
      <c r="Z795" s="456">
        <f t="shared" si="255"/>
        <v>0.84262742234349419</v>
      </c>
      <c r="AA795" s="454">
        <v>8.5</v>
      </c>
      <c r="AB795" s="447">
        <v>15.79</v>
      </c>
      <c r="AC795" s="449">
        <v>1</v>
      </c>
      <c r="AD795" s="457">
        <f t="shared" si="251"/>
        <v>3.8803089999999996</v>
      </c>
      <c r="AE795" s="457">
        <f t="shared" si="252"/>
        <v>47.439180465836571</v>
      </c>
      <c r="AF795" s="448">
        <f t="shared" si="256"/>
        <v>6.1647809689585151E-2</v>
      </c>
      <c r="AG795" s="502">
        <f t="shared" si="260"/>
        <v>3940</v>
      </c>
      <c r="AH795" s="470">
        <f t="shared" si="253"/>
        <v>10.927666910080299</v>
      </c>
      <c r="AI795" s="471">
        <f t="shared" si="254"/>
        <v>12.865478430812221</v>
      </c>
    </row>
    <row r="796" spans="1:35">
      <c r="A796" s="10">
        <v>16.728000000000002</v>
      </c>
      <c r="B796" s="11">
        <f t="shared" si="257"/>
        <v>3945</v>
      </c>
      <c r="C796" s="442">
        <f t="shared" si="241"/>
        <v>0.61196812500000008</v>
      </c>
      <c r="D796" s="442">
        <f t="shared" si="242"/>
        <v>0.84405716463820624</v>
      </c>
      <c r="E796" s="12">
        <v>7.19</v>
      </c>
      <c r="F796" s="13">
        <f t="shared" si="243"/>
        <v>10.659228986251298</v>
      </c>
      <c r="G796" s="195"/>
      <c r="H796" s="10">
        <v>14.941000000000001</v>
      </c>
      <c r="I796" s="11">
        <f t="shared" si="258"/>
        <v>3945</v>
      </c>
      <c r="J796" s="12">
        <v>1</v>
      </c>
      <c r="K796" s="442">
        <f t="shared" si="244"/>
        <v>3.8852332499999997</v>
      </c>
      <c r="L796" s="442">
        <f t="shared" si="245"/>
        <v>47.678295347798212</v>
      </c>
      <c r="M796" s="442">
        <v>5.2150000000000002E-2</v>
      </c>
      <c r="N796" s="253">
        <f t="shared" si="246"/>
        <v>12.454576897612323</v>
      </c>
      <c r="O796" s="195"/>
      <c r="P796" s="221">
        <v>37.911999999999999</v>
      </c>
      <c r="Q796" s="222">
        <f t="shared" si="259"/>
        <v>3945</v>
      </c>
      <c r="R796" s="496">
        <f t="shared" si="247"/>
        <v>0.19517887499999997</v>
      </c>
      <c r="S796" s="496">
        <f t="shared" si="248"/>
        <v>0.21552839468630491</v>
      </c>
      <c r="T796" s="223">
        <v>33.21</v>
      </c>
      <c r="U796" s="224">
        <f t="shared" si="249"/>
        <v>30.754302012467811</v>
      </c>
      <c r="X796" s="450">
        <v>18.09</v>
      </c>
      <c r="Y796" s="448">
        <f t="shared" si="250"/>
        <v>0.61196812500000008</v>
      </c>
      <c r="Z796" s="448">
        <f t="shared" si="255"/>
        <v>0.84405716463820624</v>
      </c>
      <c r="AA796" s="449">
        <v>8.5</v>
      </c>
      <c r="AB796" s="450">
        <v>15.79</v>
      </c>
      <c r="AC796" s="451">
        <v>1</v>
      </c>
      <c r="AD796" s="294">
        <f t="shared" si="251"/>
        <v>3.8852332499999997</v>
      </c>
      <c r="AE796" s="294">
        <f t="shared" si="252"/>
        <v>47.678295347798212</v>
      </c>
      <c r="AF796" s="452">
        <f t="shared" si="256"/>
        <v>6.1647809689585151E-2</v>
      </c>
      <c r="AG796" s="502">
        <f t="shared" si="260"/>
        <v>3945</v>
      </c>
      <c r="AH796" s="470">
        <f t="shared" si="253"/>
        <v>10.915514100575248</v>
      </c>
      <c r="AI796" s="471">
        <f t="shared" si="254"/>
        <v>12.850737522075102</v>
      </c>
    </row>
    <row r="797" spans="1:35">
      <c r="A797" s="10">
        <v>16.728000000000002</v>
      </c>
      <c r="B797" s="11">
        <f t="shared" si="257"/>
        <v>3950</v>
      </c>
      <c r="C797" s="442">
        <f t="shared" si="241"/>
        <v>0.61274375000000003</v>
      </c>
      <c r="D797" s="442">
        <f t="shared" si="242"/>
        <v>0.84548801630695869</v>
      </c>
      <c r="E797" s="12">
        <v>7.19</v>
      </c>
      <c r="F797" s="13">
        <f t="shared" si="243"/>
        <v>10.648941162752969</v>
      </c>
      <c r="G797" s="195"/>
      <c r="H797" s="10">
        <v>14.941000000000001</v>
      </c>
      <c r="I797" s="11">
        <f t="shared" si="258"/>
        <v>3950</v>
      </c>
      <c r="J797" s="12">
        <v>1</v>
      </c>
      <c r="K797" s="442">
        <f t="shared" si="244"/>
        <v>3.8901574999999999</v>
      </c>
      <c r="L797" s="442">
        <f t="shared" si="245"/>
        <v>47.918590595039056</v>
      </c>
      <c r="M797" s="442">
        <v>5.2150000000000002E-2</v>
      </c>
      <c r="N797" s="253">
        <f t="shared" si="246"/>
        <v>12.442045500468714</v>
      </c>
      <c r="O797" s="195"/>
      <c r="P797" s="221">
        <v>37.911999999999999</v>
      </c>
      <c r="Q797" s="222">
        <f t="shared" si="259"/>
        <v>3950</v>
      </c>
      <c r="R797" s="496">
        <f t="shared" si="247"/>
        <v>0.19542624999999997</v>
      </c>
      <c r="S797" s="496">
        <f t="shared" si="248"/>
        <v>0.21582912321776715</v>
      </c>
      <c r="T797" s="223">
        <v>33.21</v>
      </c>
      <c r="U797" s="224">
        <f t="shared" si="249"/>
        <v>30.744314817937951</v>
      </c>
      <c r="X797" s="450">
        <v>18.09</v>
      </c>
      <c r="Y797" s="452">
        <f t="shared" si="250"/>
        <v>0.61274375000000003</v>
      </c>
      <c r="Z797" s="452">
        <f t="shared" si="255"/>
        <v>0.84548801630695869</v>
      </c>
      <c r="AA797" s="451">
        <v>8.5</v>
      </c>
      <c r="AB797" s="453">
        <v>15.79</v>
      </c>
      <c r="AC797" s="454">
        <v>1</v>
      </c>
      <c r="AD797" s="455">
        <f t="shared" si="251"/>
        <v>3.8901574999999999</v>
      </c>
      <c r="AE797" s="455">
        <f t="shared" si="252"/>
        <v>47.918590595039056</v>
      </c>
      <c r="AF797" s="456">
        <f t="shared" si="256"/>
        <v>6.1647809689585151E-2</v>
      </c>
      <c r="AG797" s="502">
        <f t="shared" si="260"/>
        <v>3950</v>
      </c>
      <c r="AH797" s="470">
        <f t="shared" si="253"/>
        <v>10.903351861390851</v>
      </c>
      <c r="AI797" s="471">
        <f t="shared" si="254"/>
        <v>12.835923846403887</v>
      </c>
    </row>
    <row r="798" spans="1:35">
      <c r="A798" s="10">
        <v>16.728000000000002</v>
      </c>
      <c r="B798" s="11">
        <f t="shared" si="257"/>
        <v>3955</v>
      </c>
      <c r="C798" s="442">
        <f t="shared" si="241"/>
        <v>0.61351937500000009</v>
      </c>
      <c r="D798" s="442">
        <f t="shared" si="242"/>
        <v>0.84691997821054432</v>
      </c>
      <c r="E798" s="12">
        <v>7.19</v>
      </c>
      <c r="F798" s="13">
        <f t="shared" si="243"/>
        <v>10.638645356666188</v>
      </c>
      <c r="G798" s="195"/>
      <c r="H798" s="10">
        <v>14.941000000000001</v>
      </c>
      <c r="I798" s="11">
        <f t="shared" si="258"/>
        <v>3955</v>
      </c>
      <c r="J798" s="12">
        <v>1</v>
      </c>
      <c r="K798" s="442">
        <f t="shared" si="244"/>
        <v>3.8950817500000001</v>
      </c>
      <c r="L798" s="442">
        <f t="shared" si="245"/>
        <v>48.160072034307262</v>
      </c>
      <c r="M798" s="442">
        <v>5.2150000000000002E-2</v>
      </c>
      <c r="N798" s="253">
        <f t="shared" si="246"/>
        <v>12.429452243410877</v>
      </c>
      <c r="O798" s="195"/>
      <c r="P798" s="221">
        <v>37.911999999999999</v>
      </c>
      <c r="Q798" s="222">
        <f t="shared" si="259"/>
        <v>3955</v>
      </c>
      <c r="R798" s="496">
        <f t="shared" si="247"/>
        <v>0.19567362499999996</v>
      </c>
      <c r="S798" s="496">
        <f t="shared" si="248"/>
        <v>0.21612992615115201</v>
      </c>
      <c r="T798" s="223">
        <v>33.21</v>
      </c>
      <c r="U798" s="224">
        <f t="shared" si="249"/>
        <v>30.734325152520242</v>
      </c>
      <c r="X798" s="450">
        <v>18.09</v>
      </c>
      <c r="Y798" s="456">
        <f t="shared" si="250"/>
        <v>0.61351937500000009</v>
      </c>
      <c r="Z798" s="456">
        <f t="shared" si="255"/>
        <v>0.84691997821054432</v>
      </c>
      <c r="AA798" s="454">
        <v>8.5</v>
      </c>
      <c r="AB798" s="447">
        <v>15.79</v>
      </c>
      <c r="AC798" s="449">
        <v>1</v>
      </c>
      <c r="AD798" s="457">
        <f t="shared" si="251"/>
        <v>3.8950817500000001</v>
      </c>
      <c r="AE798" s="457">
        <f t="shared" si="252"/>
        <v>48.160072034307262</v>
      </c>
      <c r="AF798" s="448">
        <f t="shared" si="256"/>
        <v>6.1647809689585151E-2</v>
      </c>
      <c r="AG798" s="502">
        <f t="shared" si="260"/>
        <v>3955</v>
      </c>
      <c r="AH798" s="470">
        <f t="shared" si="253"/>
        <v>10.891180185210374</v>
      </c>
      <c r="AI798" s="471">
        <f t="shared" si="254"/>
        <v>12.821037044592313</v>
      </c>
    </row>
    <row r="799" spans="1:35">
      <c r="A799" s="10">
        <v>16.728000000000002</v>
      </c>
      <c r="B799" s="11">
        <f t="shared" si="257"/>
        <v>3960</v>
      </c>
      <c r="C799" s="442">
        <f t="shared" si="241"/>
        <v>0.61429500000000004</v>
      </c>
      <c r="D799" s="442">
        <f t="shared" si="242"/>
        <v>0.84835305121042248</v>
      </c>
      <c r="E799" s="12">
        <v>7.19</v>
      </c>
      <c r="F799" s="13">
        <f t="shared" si="243"/>
        <v>10.628341561797065</v>
      </c>
      <c r="G799" s="195"/>
      <c r="H799" s="10">
        <v>14.941000000000001</v>
      </c>
      <c r="I799" s="11">
        <f t="shared" si="258"/>
        <v>3960</v>
      </c>
      <c r="J799" s="12">
        <v>1</v>
      </c>
      <c r="K799" s="442">
        <f t="shared" si="244"/>
        <v>3.9000059999999999</v>
      </c>
      <c r="L799" s="442">
        <f t="shared" si="245"/>
        <v>48.402745521114049</v>
      </c>
      <c r="M799" s="442">
        <v>5.2150000000000002E-2</v>
      </c>
      <c r="N799" s="253">
        <f t="shared" si="246"/>
        <v>12.416796821073902</v>
      </c>
      <c r="O799" s="195"/>
      <c r="P799" s="221">
        <v>37.911999999999999</v>
      </c>
      <c r="Q799" s="222">
        <f t="shared" si="259"/>
        <v>3960</v>
      </c>
      <c r="R799" s="496">
        <f t="shared" si="247"/>
        <v>0.19592099999999998</v>
      </c>
      <c r="S799" s="496">
        <f t="shared" si="248"/>
        <v>0.21643080350486699</v>
      </c>
      <c r="T799" s="223">
        <v>33.21</v>
      </c>
      <c r="U799" s="224">
        <f t="shared" si="249"/>
        <v>30.724333015603367</v>
      </c>
      <c r="X799" s="450">
        <v>18.09</v>
      </c>
      <c r="Y799" s="448">
        <f t="shared" si="250"/>
        <v>0.61429500000000004</v>
      </c>
      <c r="Z799" s="448">
        <f t="shared" si="255"/>
        <v>0.84835305121042248</v>
      </c>
      <c r="AA799" s="449">
        <v>8.5</v>
      </c>
      <c r="AB799" s="450">
        <v>15.79</v>
      </c>
      <c r="AC799" s="451">
        <v>1</v>
      </c>
      <c r="AD799" s="294">
        <f t="shared" si="251"/>
        <v>3.9000059999999999</v>
      </c>
      <c r="AE799" s="294">
        <f t="shared" si="252"/>
        <v>48.402745521114049</v>
      </c>
      <c r="AF799" s="452">
        <f t="shared" si="256"/>
        <v>6.1647809689585151E-2</v>
      </c>
      <c r="AG799" s="502">
        <f t="shared" si="260"/>
        <v>3960</v>
      </c>
      <c r="AH799" s="470">
        <f t="shared" si="253"/>
        <v>10.878999064711408</v>
      </c>
      <c r="AI799" s="471">
        <f t="shared" si="254"/>
        <v>12.806076755660939</v>
      </c>
    </row>
    <row r="800" spans="1:35">
      <c r="A800" s="10">
        <v>16.728000000000002</v>
      </c>
      <c r="B800" s="11">
        <f t="shared" si="257"/>
        <v>3965</v>
      </c>
      <c r="C800" s="442">
        <f t="shared" si="241"/>
        <v>0.61507062500000009</v>
      </c>
      <c r="D800" s="442">
        <f t="shared" si="242"/>
        <v>0.84978723616872198</v>
      </c>
      <c r="E800" s="12">
        <v>7.19</v>
      </c>
      <c r="F800" s="13">
        <f t="shared" si="243"/>
        <v>10.61802977194689</v>
      </c>
      <c r="G800" s="195"/>
      <c r="H800" s="10">
        <v>14.941000000000001</v>
      </c>
      <c r="I800" s="11">
        <f t="shared" si="258"/>
        <v>3965</v>
      </c>
      <c r="J800" s="12">
        <v>1</v>
      </c>
      <c r="K800" s="442">
        <f t="shared" si="244"/>
        <v>3.90493025</v>
      </c>
      <c r="L800" s="442">
        <f t="shared" si="245"/>
        <v>48.646616939875834</v>
      </c>
      <c r="M800" s="442">
        <v>5.2150000000000002E-2</v>
      </c>
      <c r="N800" s="253">
        <f t="shared" si="246"/>
        <v>12.404078926585477</v>
      </c>
      <c r="O800" s="195"/>
      <c r="P800" s="221">
        <v>37.911999999999999</v>
      </c>
      <c r="Q800" s="222">
        <f t="shared" si="259"/>
        <v>3965</v>
      </c>
      <c r="R800" s="496">
        <f t="shared" si="247"/>
        <v>0.19616837499999998</v>
      </c>
      <c r="S800" s="496">
        <f t="shared" si="248"/>
        <v>0.21673175529732425</v>
      </c>
      <c r="T800" s="223">
        <v>33.21</v>
      </c>
      <c r="U800" s="224">
        <f t="shared" si="249"/>
        <v>30.714338406575862</v>
      </c>
      <c r="X800" s="450">
        <v>18.09</v>
      </c>
      <c r="Y800" s="452">
        <f t="shared" si="250"/>
        <v>0.61507062500000009</v>
      </c>
      <c r="Z800" s="452">
        <f t="shared" si="255"/>
        <v>0.84978723616872198</v>
      </c>
      <c r="AA800" s="451">
        <v>8.5</v>
      </c>
      <c r="AB800" s="453">
        <v>15.79</v>
      </c>
      <c r="AC800" s="454">
        <v>1</v>
      </c>
      <c r="AD800" s="455">
        <f t="shared" si="251"/>
        <v>3.90493025</v>
      </c>
      <c r="AE800" s="455">
        <f t="shared" si="252"/>
        <v>48.646616939875834</v>
      </c>
      <c r="AF800" s="456">
        <f t="shared" si="256"/>
        <v>6.1647809689585151E-2</v>
      </c>
      <c r="AG800" s="502">
        <f t="shared" si="260"/>
        <v>3965</v>
      </c>
      <c r="AH800" s="470">
        <f t="shared" si="253"/>
        <v>10.866808492565863</v>
      </c>
      <c r="AI800" s="471">
        <f t="shared" si="254"/>
        <v>12.791042616848385</v>
      </c>
    </row>
    <row r="801" spans="1:35">
      <c r="A801" s="10">
        <v>16.728000000000002</v>
      </c>
      <c r="B801" s="11">
        <f t="shared" si="257"/>
        <v>3970</v>
      </c>
      <c r="C801" s="442">
        <f t="shared" si="241"/>
        <v>0.61584625000000004</v>
      </c>
      <c r="D801" s="442">
        <f t="shared" si="242"/>
        <v>0.85122253394823999</v>
      </c>
      <c r="E801" s="12">
        <v>7.19</v>
      </c>
      <c r="F801" s="13">
        <f t="shared" si="243"/>
        <v>10.607709980912155</v>
      </c>
      <c r="G801" s="195"/>
      <c r="H801" s="10">
        <v>14.941000000000001</v>
      </c>
      <c r="I801" s="11">
        <f t="shared" si="258"/>
        <v>3970</v>
      </c>
      <c r="J801" s="12">
        <v>1</v>
      </c>
      <c r="K801" s="442">
        <f t="shared" si="244"/>
        <v>3.9098545000000002</v>
      </c>
      <c r="L801" s="442">
        <f t="shared" si="245"/>
        <v>48.891692204056767</v>
      </c>
      <c r="M801" s="442">
        <v>5.2150000000000002E-2</v>
      </c>
      <c r="N801" s="253">
        <f t="shared" si="246"/>
        <v>12.391298251558441</v>
      </c>
      <c r="O801" s="195"/>
      <c r="P801" s="221">
        <v>37.911999999999999</v>
      </c>
      <c r="Q801" s="222">
        <f t="shared" si="259"/>
        <v>3970</v>
      </c>
      <c r="R801" s="496">
        <f t="shared" si="247"/>
        <v>0.19641575</v>
      </c>
      <c r="S801" s="496">
        <f t="shared" si="248"/>
        <v>0.21703278154693995</v>
      </c>
      <c r="T801" s="223">
        <v>33.21</v>
      </c>
      <c r="U801" s="224">
        <f t="shared" si="249"/>
        <v>30.704341324826125</v>
      </c>
      <c r="X801" s="450">
        <v>18.09</v>
      </c>
      <c r="Y801" s="456">
        <f t="shared" si="250"/>
        <v>0.61584625000000004</v>
      </c>
      <c r="Z801" s="456">
        <f t="shared" si="255"/>
        <v>0.85122253394823999</v>
      </c>
      <c r="AA801" s="454">
        <v>8.5</v>
      </c>
      <c r="AB801" s="447">
        <v>15.79</v>
      </c>
      <c r="AC801" s="449">
        <v>1</v>
      </c>
      <c r="AD801" s="457">
        <f t="shared" si="251"/>
        <v>3.9098545000000002</v>
      </c>
      <c r="AE801" s="457">
        <f t="shared" si="252"/>
        <v>48.891692204056767</v>
      </c>
      <c r="AF801" s="448">
        <f t="shared" si="256"/>
        <v>6.1647809689585151E-2</v>
      </c>
      <c r="AG801" s="502">
        <f t="shared" si="260"/>
        <v>3970</v>
      </c>
      <c r="AH801" s="470">
        <f t="shared" si="253"/>
        <v>10.854608461439959</v>
      </c>
      <c r="AI801" s="471">
        <f t="shared" si="254"/>
        <v>12.775934263602533</v>
      </c>
    </row>
    <row r="802" spans="1:35">
      <c r="A802" s="10">
        <v>16.728000000000002</v>
      </c>
      <c r="B802" s="11">
        <f t="shared" si="257"/>
        <v>3975</v>
      </c>
      <c r="C802" s="442">
        <f t="shared" si="241"/>
        <v>0.6166218750000001</v>
      </c>
      <c r="D802" s="442">
        <f t="shared" si="242"/>
        <v>0.85265894541244314</v>
      </c>
      <c r="E802" s="12">
        <v>7.19</v>
      </c>
      <c r="F802" s="13">
        <f t="shared" si="243"/>
        <v>10.597382182484534</v>
      </c>
      <c r="G802" s="195"/>
      <c r="H802" s="10">
        <v>14.941000000000001</v>
      </c>
      <c r="I802" s="11">
        <f t="shared" si="258"/>
        <v>3975</v>
      </c>
      <c r="J802" s="12">
        <v>1</v>
      </c>
      <c r="K802" s="442">
        <f t="shared" si="244"/>
        <v>3.9147787499999995</v>
      </c>
      <c r="L802" s="442">
        <f t="shared" si="245"/>
        <v>49.137977256312162</v>
      </c>
      <c r="M802" s="442">
        <v>5.2150000000000002E-2</v>
      </c>
      <c r="N802" s="253">
        <f t="shared" si="246"/>
        <v>12.378454486083321</v>
      </c>
      <c r="O802" s="195"/>
      <c r="P802" s="221">
        <v>37.911999999999999</v>
      </c>
      <c r="Q802" s="222">
        <f t="shared" si="259"/>
        <v>3975</v>
      </c>
      <c r="R802" s="496">
        <f t="shared" si="247"/>
        <v>0.19666312499999999</v>
      </c>
      <c r="S802" s="496">
        <f t="shared" si="248"/>
        <v>0.21733388227213557</v>
      </c>
      <c r="T802" s="223">
        <v>33.21</v>
      </c>
      <c r="U802" s="224">
        <f t="shared" si="249"/>
        <v>30.694341769742376</v>
      </c>
      <c r="X802" s="450">
        <v>18.09</v>
      </c>
      <c r="Y802" s="448">
        <f t="shared" si="250"/>
        <v>0.6166218750000001</v>
      </c>
      <c r="Z802" s="448">
        <f t="shared" si="255"/>
        <v>0.85265894541244314</v>
      </c>
      <c r="AA802" s="449">
        <v>8.5</v>
      </c>
      <c r="AB802" s="450">
        <v>15.79</v>
      </c>
      <c r="AC802" s="451">
        <v>1</v>
      </c>
      <c r="AD802" s="294">
        <f t="shared" si="251"/>
        <v>3.9147787499999995</v>
      </c>
      <c r="AE802" s="294">
        <f t="shared" si="252"/>
        <v>49.137977256312162</v>
      </c>
      <c r="AF802" s="452">
        <f t="shared" si="256"/>
        <v>6.1647809689585151E-2</v>
      </c>
      <c r="AG802" s="502">
        <f t="shared" si="260"/>
        <v>3975</v>
      </c>
      <c r="AH802" s="470">
        <f t="shared" si="253"/>
        <v>10.842398963994233</v>
      </c>
      <c r="AI802" s="471">
        <f t="shared" si="254"/>
        <v>12.760751329571704</v>
      </c>
    </row>
    <row r="803" spans="1:35">
      <c r="A803" s="10">
        <v>16.728000000000002</v>
      </c>
      <c r="B803" s="11">
        <f t="shared" si="257"/>
        <v>3980</v>
      </c>
      <c r="C803" s="442">
        <f t="shared" si="241"/>
        <v>0.61739750000000004</v>
      </c>
      <c r="D803" s="442">
        <f t="shared" si="242"/>
        <v>0.85409647142546818</v>
      </c>
      <c r="E803" s="12">
        <v>7.19</v>
      </c>
      <c r="F803" s="13">
        <f t="shared" si="243"/>
        <v>10.587046370450885</v>
      </c>
      <c r="G803" s="195"/>
      <c r="H803" s="10">
        <v>14.941000000000001</v>
      </c>
      <c r="I803" s="11">
        <f t="shared" si="258"/>
        <v>3980</v>
      </c>
      <c r="J803" s="12">
        <v>1</v>
      </c>
      <c r="K803" s="442">
        <f t="shared" si="244"/>
        <v>3.9197029999999997</v>
      </c>
      <c r="L803" s="442">
        <f t="shared" si="245"/>
        <v>49.385478068632757</v>
      </c>
      <c r="M803" s="442">
        <v>5.2150000000000002E-2</v>
      </c>
      <c r="N803" s="253">
        <f t="shared" si="246"/>
        <v>12.365547318720802</v>
      </c>
      <c r="O803" s="195"/>
      <c r="P803" s="221">
        <v>37.911999999999999</v>
      </c>
      <c r="Q803" s="222">
        <f t="shared" si="259"/>
        <v>3980</v>
      </c>
      <c r="R803" s="496">
        <f t="shared" si="247"/>
        <v>0.19691049999999999</v>
      </c>
      <c r="S803" s="496">
        <f t="shared" si="248"/>
        <v>0.21763505749133683</v>
      </c>
      <c r="T803" s="223">
        <v>33.21</v>
      </c>
      <c r="U803" s="224">
        <f t="shared" si="249"/>
        <v>30.684339740712701</v>
      </c>
      <c r="X803" s="450">
        <v>18.09</v>
      </c>
      <c r="Y803" s="452">
        <f t="shared" si="250"/>
        <v>0.61739750000000004</v>
      </c>
      <c r="Z803" s="452">
        <f t="shared" si="255"/>
        <v>0.85409647142546818</v>
      </c>
      <c r="AA803" s="451">
        <v>8.5</v>
      </c>
      <c r="AB803" s="453">
        <v>15.79</v>
      </c>
      <c r="AC803" s="454">
        <v>1</v>
      </c>
      <c r="AD803" s="455">
        <f t="shared" si="251"/>
        <v>3.9197029999999997</v>
      </c>
      <c r="AE803" s="455">
        <f t="shared" si="252"/>
        <v>49.385478068632757</v>
      </c>
      <c r="AF803" s="456">
        <f t="shared" si="256"/>
        <v>6.1647809689585151E-2</v>
      </c>
      <c r="AG803" s="502">
        <f t="shared" si="260"/>
        <v>3980</v>
      </c>
      <c r="AH803" s="470">
        <f t="shared" si="253"/>
        <v>10.830179992883521</v>
      </c>
      <c r="AI803" s="471">
        <f t="shared" si="254"/>
        <v>12.745493446595745</v>
      </c>
    </row>
    <row r="804" spans="1:35">
      <c r="A804" s="10">
        <v>16.728000000000002</v>
      </c>
      <c r="B804" s="11">
        <f t="shared" si="257"/>
        <v>3985</v>
      </c>
      <c r="C804" s="442">
        <f t="shared" si="241"/>
        <v>0.6181731250000001</v>
      </c>
      <c r="D804" s="442">
        <f t="shared" si="242"/>
        <v>0.85553511285212291</v>
      </c>
      <c r="E804" s="12">
        <v>7.19</v>
      </c>
      <c r="F804" s="13">
        <f t="shared" si="243"/>
        <v>10.576702538593239</v>
      </c>
      <c r="G804" s="195"/>
      <c r="H804" s="10">
        <v>14.941000000000001</v>
      </c>
      <c r="I804" s="11">
        <f t="shared" si="258"/>
        <v>3985</v>
      </c>
      <c r="J804" s="12">
        <v>1</v>
      </c>
      <c r="K804" s="442">
        <f t="shared" si="244"/>
        <v>3.9246272499999999</v>
      </c>
      <c r="L804" s="442">
        <f t="shared" si="245"/>
        <v>49.63420064248924</v>
      </c>
      <c r="M804" s="442">
        <v>5.2150000000000002E-2</v>
      </c>
      <c r="N804" s="253">
        <f t="shared" si="246"/>
        <v>12.352576436494186</v>
      </c>
      <c r="O804" s="195"/>
      <c r="P804" s="221">
        <v>37.911999999999999</v>
      </c>
      <c r="Q804" s="222">
        <f t="shared" si="259"/>
        <v>3985</v>
      </c>
      <c r="R804" s="496">
        <f t="shared" si="247"/>
        <v>0.19715787499999998</v>
      </c>
      <c r="S804" s="496">
        <f t="shared" si="248"/>
        <v>0.21793630722297364</v>
      </c>
      <c r="T804" s="223">
        <v>33.21</v>
      </c>
      <c r="U804" s="224">
        <f t="shared" si="249"/>
        <v>30.674335237125042</v>
      </c>
      <c r="X804" s="450">
        <v>18.09</v>
      </c>
      <c r="Y804" s="456">
        <f t="shared" si="250"/>
        <v>0.6181731250000001</v>
      </c>
      <c r="Z804" s="456">
        <f t="shared" si="255"/>
        <v>0.85553511285212291</v>
      </c>
      <c r="AA804" s="454">
        <v>8.5</v>
      </c>
      <c r="AB804" s="447">
        <v>15.79</v>
      </c>
      <c r="AC804" s="449">
        <v>1</v>
      </c>
      <c r="AD804" s="457">
        <f t="shared" si="251"/>
        <v>3.9246272499999999</v>
      </c>
      <c r="AE804" s="457">
        <f t="shared" si="252"/>
        <v>49.63420064248924</v>
      </c>
      <c r="AF804" s="448">
        <f t="shared" si="256"/>
        <v>6.1647809689585151E-2</v>
      </c>
      <c r="AG804" s="502">
        <f t="shared" si="260"/>
        <v>3985</v>
      </c>
      <c r="AH804" s="470">
        <f t="shared" si="253"/>
        <v>10.817951540756955</v>
      </c>
      <c r="AI804" s="471">
        <f t="shared" si="254"/>
        <v>12.730160244697137</v>
      </c>
    </row>
    <row r="805" spans="1:35">
      <c r="A805" s="10">
        <v>16.728000000000002</v>
      </c>
      <c r="B805" s="11">
        <f t="shared" si="257"/>
        <v>3990</v>
      </c>
      <c r="C805" s="442">
        <f t="shared" si="241"/>
        <v>0.61894875000000005</v>
      </c>
      <c r="D805" s="442">
        <f t="shared" si="242"/>
        <v>0.85697487055788479</v>
      </c>
      <c r="E805" s="12">
        <v>7.19</v>
      </c>
      <c r="F805" s="13">
        <f t="shared" si="243"/>
        <v>10.56635068068881</v>
      </c>
      <c r="G805" s="195"/>
      <c r="H805" s="10">
        <v>14.941000000000001</v>
      </c>
      <c r="I805" s="11">
        <f t="shared" si="258"/>
        <v>3990</v>
      </c>
      <c r="J805" s="12">
        <v>1</v>
      </c>
      <c r="K805" s="442">
        <f t="shared" si="244"/>
        <v>3.9295514999999996</v>
      </c>
      <c r="L805" s="442">
        <f t="shared" si="245"/>
        <v>49.884151008977966</v>
      </c>
      <c r="M805" s="442">
        <v>5.2150000000000002E-2</v>
      </c>
      <c r="N805" s="253">
        <f t="shared" si="246"/>
        <v>12.339541524881799</v>
      </c>
      <c r="O805" s="195"/>
      <c r="P805" s="221">
        <v>37.911999999999999</v>
      </c>
      <c r="Q805" s="222">
        <f t="shared" si="259"/>
        <v>3990</v>
      </c>
      <c r="R805" s="496">
        <f t="shared" si="247"/>
        <v>0.19740525</v>
      </c>
      <c r="S805" s="496">
        <f t="shared" si="248"/>
        <v>0.21823763148548103</v>
      </c>
      <c r="T805" s="223">
        <v>33.21</v>
      </c>
      <c r="U805" s="224">
        <f t="shared" si="249"/>
        <v>30.664328258367174</v>
      </c>
      <c r="X805" s="450">
        <v>18.09</v>
      </c>
      <c r="Y805" s="448">
        <f t="shared" si="250"/>
        <v>0.61894875000000005</v>
      </c>
      <c r="Z805" s="448">
        <f t="shared" si="255"/>
        <v>0.85697487055788479</v>
      </c>
      <c r="AA805" s="449">
        <v>8.5</v>
      </c>
      <c r="AB805" s="450">
        <v>15.79</v>
      </c>
      <c r="AC805" s="451">
        <v>1</v>
      </c>
      <c r="AD805" s="294">
        <f t="shared" si="251"/>
        <v>3.9295514999999996</v>
      </c>
      <c r="AE805" s="294">
        <f t="shared" si="252"/>
        <v>49.884151008977966</v>
      </c>
      <c r="AF805" s="452">
        <f t="shared" si="256"/>
        <v>6.1647809689585151E-2</v>
      </c>
      <c r="AG805" s="502">
        <f t="shared" si="260"/>
        <v>3990</v>
      </c>
      <c r="AH805" s="470">
        <f t="shared" si="253"/>
        <v>10.805713600257979</v>
      </c>
      <c r="AI805" s="471">
        <f t="shared" si="254"/>
        <v>12.714751352071998</v>
      </c>
    </row>
    <row r="806" spans="1:35">
      <c r="A806" s="10">
        <v>16.728000000000002</v>
      </c>
      <c r="B806" s="11">
        <f t="shared" si="257"/>
        <v>3995</v>
      </c>
      <c r="C806" s="442">
        <f t="shared" si="241"/>
        <v>0.61972437500000011</v>
      </c>
      <c r="D806" s="442">
        <f t="shared" si="242"/>
        <v>0.85841574540890431</v>
      </c>
      <c r="E806" s="12">
        <v>7.19</v>
      </c>
      <c r="F806" s="13">
        <f t="shared" si="243"/>
        <v>10.555990790509979</v>
      </c>
      <c r="G806" s="195"/>
      <c r="H806" s="10">
        <v>14.941000000000001</v>
      </c>
      <c r="I806" s="11">
        <f t="shared" si="258"/>
        <v>3995</v>
      </c>
      <c r="J806" s="12">
        <v>1</v>
      </c>
      <c r="K806" s="442">
        <f t="shared" si="244"/>
        <v>3.9344757499999998</v>
      </c>
      <c r="L806" s="442">
        <f t="shared" si="245"/>
        <v>50.135335228967222</v>
      </c>
      <c r="M806" s="442">
        <v>5.2150000000000002E-2</v>
      </c>
      <c r="N806" s="253">
        <f t="shared" si="246"/>
        <v>12.326442267809361</v>
      </c>
      <c r="O806" s="195"/>
      <c r="P806" s="221">
        <v>37.911999999999999</v>
      </c>
      <c r="Q806" s="222">
        <f t="shared" si="259"/>
        <v>3995</v>
      </c>
      <c r="R806" s="496">
        <f t="shared" si="247"/>
        <v>0.197652625</v>
      </c>
      <c r="S806" s="496">
        <f t="shared" si="248"/>
        <v>0.21853903029729826</v>
      </c>
      <c r="T806" s="223">
        <v>33.21</v>
      </c>
      <c r="U806" s="224">
        <f t="shared" si="249"/>
        <v>30.654318803826722</v>
      </c>
      <c r="X806" s="450">
        <v>18.09</v>
      </c>
      <c r="Y806" s="452">
        <f t="shared" si="250"/>
        <v>0.61972437500000011</v>
      </c>
      <c r="Z806" s="452">
        <f t="shared" si="255"/>
        <v>0.85841574540890431</v>
      </c>
      <c r="AA806" s="451">
        <v>8.5</v>
      </c>
      <c r="AB806" s="453">
        <v>15.79</v>
      </c>
      <c r="AC806" s="454">
        <v>1</v>
      </c>
      <c r="AD806" s="455">
        <f t="shared" si="251"/>
        <v>3.9344757499999998</v>
      </c>
      <c r="AE806" s="455">
        <f t="shared" si="252"/>
        <v>50.135335228967222</v>
      </c>
      <c r="AF806" s="456">
        <f t="shared" si="256"/>
        <v>6.1647809689585151E-2</v>
      </c>
      <c r="AG806" s="502">
        <f t="shared" si="260"/>
        <v>3995</v>
      </c>
      <c r="AH806" s="470">
        <f t="shared" si="253"/>
        <v>10.793466164024313</v>
      </c>
      <c r="AI806" s="471">
        <f t="shared" si="254"/>
        <v>12.699266395081073</v>
      </c>
    </row>
    <row r="807" spans="1:35" s="200" customFormat="1">
      <c r="A807" s="216">
        <v>16.728000000000002</v>
      </c>
      <c r="B807" s="217">
        <f t="shared" si="257"/>
        <v>4000</v>
      </c>
      <c r="C807" s="443">
        <f t="shared" si="241"/>
        <v>0.62050000000000005</v>
      </c>
      <c r="D807" s="443">
        <f t="shared" si="242"/>
        <v>0.85985773827200296</v>
      </c>
      <c r="E807" s="218">
        <v>7.19</v>
      </c>
      <c r="F807" s="231">
        <f t="shared" si="243"/>
        <v>10.545622861824299</v>
      </c>
      <c r="G807" s="228" t="s">
        <v>174</v>
      </c>
      <c r="H807" s="216">
        <v>14.941000000000001</v>
      </c>
      <c r="I807" s="217">
        <f t="shared" si="258"/>
        <v>4000</v>
      </c>
      <c r="J807" s="218">
        <v>1</v>
      </c>
      <c r="K807" s="443">
        <f t="shared" si="244"/>
        <v>3.9394</v>
      </c>
      <c r="L807" s="443">
        <f t="shared" si="245"/>
        <v>50.387759393244046</v>
      </c>
      <c r="M807" s="443">
        <v>5.2150000000000002E-2</v>
      </c>
      <c r="N807" s="257">
        <f t="shared" si="246"/>
        <v>12.313278347642324</v>
      </c>
      <c r="O807" s="228" t="s">
        <v>174</v>
      </c>
      <c r="P807" s="216">
        <v>37.911999999999999</v>
      </c>
      <c r="Q807" s="217">
        <f t="shared" si="259"/>
        <v>4000</v>
      </c>
      <c r="R807" s="443">
        <f t="shared" si="247"/>
        <v>0.19789999999999999</v>
      </c>
      <c r="S807" s="443">
        <f t="shared" si="248"/>
        <v>0.21884050367686947</v>
      </c>
      <c r="T807" s="18">
        <v>33.21</v>
      </c>
      <c r="U807" s="219">
        <f t="shared" si="249"/>
        <v>30.644306872891164</v>
      </c>
      <c r="X807" s="482">
        <v>18.09</v>
      </c>
      <c r="Y807" s="483">
        <f t="shared" si="250"/>
        <v>0.62050000000000005</v>
      </c>
      <c r="Z807" s="483">
        <f t="shared" si="255"/>
        <v>0.85985773827200296</v>
      </c>
      <c r="AA807" s="484">
        <v>8.5</v>
      </c>
      <c r="AB807" s="482">
        <v>15.79</v>
      </c>
      <c r="AC807" s="484">
        <v>1</v>
      </c>
      <c r="AD807" s="485">
        <f t="shared" si="251"/>
        <v>3.9394</v>
      </c>
      <c r="AE807" s="485">
        <f t="shared" si="252"/>
        <v>50.387759393244046</v>
      </c>
      <c r="AF807" s="483">
        <f t="shared" si="256"/>
        <v>6.1647809689585151E-2</v>
      </c>
      <c r="AG807" s="486">
        <f t="shared" si="260"/>
        <v>4000</v>
      </c>
      <c r="AH807" s="487">
        <f t="shared" si="253"/>
        <v>10.781209224687974</v>
      </c>
      <c r="AI807" s="488">
        <f t="shared" si="254"/>
        <v>12.683704998240684</v>
      </c>
    </row>
    <row r="808" spans="1:35">
      <c r="A808" s="10">
        <v>16.728000000000002</v>
      </c>
      <c r="B808" s="11">
        <f t="shared" si="257"/>
        <v>4005</v>
      </c>
      <c r="C808" s="442">
        <f t="shared" si="241"/>
        <v>0.62127562500000011</v>
      </c>
      <c r="D808" s="442">
        <f t="shared" si="242"/>
        <v>0.86130085001467571</v>
      </c>
      <c r="E808" s="12">
        <v>7.19</v>
      </c>
      <c r="F808" s="13">
        <f t="shared" si="243"/>
        <v>10.535246888394482</v>
      </c>
      <c r="G808" s="195"/>
      <c r="H808" s="10">
        <v>14.941000000000001</v>
      </c>
      <c r="I808" s="11">
        <f t="shared" si="258"/>
        <v>4005</v>
      </c>
      <c r="J808" s="12">
        <v>1</v>
      </c>
      <c r="K808" s="442">
        <f t="shared" si="244"/>
        <v>3.9443242500000002</v>
      </c>
      <c r="L808" s="442">
        <f t="shared" si="245"/>
        <v>50.641429622662038</v>
      </c>
      <c r="M808" s="442">
        <v>5.2150000000000002E-2</v>
      </c>
      <c r="N808" s="253">
        <f t="shared" si="246"/>
        <v>12.300049445178175</v>
      </c>
      <c r="O808" s="195"/>
      <c r="P808" s="221">
        <v>37.911999999999999</v>
      </c>
      <c r="Q808" s="222">
        <f t="shared" si="259"/>
        <v>4005</v>
      </c>
      <c r="R808" s="496">
        <f t="shared" si="247"/>
        <v>0.19814737499999999</v>
      </c>
      <c r="S808" s="496">
        <f t="shared" si="248"/>
        <v>0.21914205164264278</v>
      </c>
      <c r="T808" s="223">
        <v>33.21</v>
      </c>
      <c r="U808" s="224">
        <f t="shared" si="249"/>
        <v>30.634292464947833</v>
      </c>
      <c r="X808" s="450">
        <v>18.09</v>
      </c>
      <c r="Y808" s="458">
        <f t="shared" si="250"/>
        <v>0.62127562500000011</v>
      </c>
      <c r="Z808" s="458">
        <f t="shared" si="255"/>
        <v>0.86130085001467571</v>
      </c>
      <c r="AA808" s="459">
        <v>8.5</v>
      </c>
      <c r="AB808" s="450">
        <v>15.79</v>
      </c>
      <c r="AC808" s="451">
        <v>1</v>
      </c>
      <c r="AD808" s="294">
        <f t="shared" si="251"/>
        <v>3.9443242500000002</v>
      </c>
      <c r="AE808" s="294">
        <f t="shared" si="252"/>
        <v>50.641429622662038</v>
      </c>
      <c r="AF808" s="452">
        <f t="shared" si="256"/>
        <v>6.1647809689585151E-2</v>
      </c>
      <c r="AG808" s="502">
        <f t="shared" si="260"/>
        <v>4005</v>
      </c>
      <c r="AH808" s="470">
        <f t="shared" si="253"/>
        <v>10.768942774875256</v>
      </c>
      <c r="AI808" s="471">
        <f t="shared" si="254"/>
        <v>12.668066784213611</v>
      </c>
    </row>
    <row r="809" spans="1:35">
      <c r="A809" s="10">
        <v>16.728000000000002</v>
      </c>
      <c r="B809" s="11">
        <f t="shared" si="257"/>
        <v>4010</v>
      </c>
      <c r="C809" s="442">
        <f t="shared" si="241"/>
        <v>0.62205125000000017</v>
      </c>
      <c r="D809" s="442">
        <f t="shared" si="242"/>
        <v>0.86274508150508988</v>
      </c>
      <c r="E809" s="12">
        <v>7.19</v>
      </c>
      <c r="F809" s="13">
        <f t="shared" si="243"/>
        <v>10.524862863978406</v>
      </c>
      <c r="G809" s="195"/>
      <c r="H809" s="10">
        <v>14.941000000000001</v>
      </c>
      <c r="I809" s="11">
        <f t="shared" si="258"/>
        <v>4010</v>
      </c>
      <c r="J809" s="12">
        <v>1</v>
      </c>
      <c r="K809" s="442">
        <f t="shared" si="244"/>
        <v>3.9492484999999995</v>
      </c>
      <c r="L809" s="442">
        <f t="shared" si="245"/>
        <v>50.896352068289701</v>
      </c>
      <c r="M809" s="442">
        <v>5.2150000000000002E-2</v>
      </c>
      <c r="N809" s="253">
        <f t="shared" si="246"/>
        <v>12.286755239638692</v>
      </c>
      <c r="O809" s="195"/>
      <c r="P809" s="221">
        <v>37.911999999999999</v>
      </c>
      <c r="Q809" s="222">
        <f t="shared" si="259"/>
        <v>4010</v>
      </c>
      <c r="R809" s="496">
        <f t="shared" si="247"/>
        <v>0.19839474999999998</v>
      </c>
      <c r="S809" s="496">
        <f t="shared" si="248"/>
        <v>0.21944367421307143</v>
      </c>
      <c r="T809" s="223">
        <v>33.21</v>
      </c>
      <c r="U809" s="224">
        <f t="shared" si="249"/>
        <v>30.624275579383898</v>
      </c>
      <c r="X809" s="450">
        <v>18.09</v>
      </c>
      <c r="Y809" s="452">
        <f t="shared" si="250"/>
        <v>0.62205125000000017</v>
      </c>
      <c r="Z809" s="452">
        <f t="shared" si="255"/>
        <v>0.86274508150508988</v>
      </c>
      <c r="AA809" s="451">
        <v>8.5</v>
      </c>
      <c r="AB809" s="453">
        <v>15.79</v>
      </c>
      <c r="AC809" s="454">
        <v>1</v>
      </c>
      <c r="AD809" s="455">
        <f t="shared" si="251"/>
        <v>3.9492484999999995</v>
      </c>
      <c r="AE809" s="455">
        <f t="shared" si="252"/>
        <v>50.896352068289701</v>
      </c>
      <c r="AF809" s="456">
        <f t="shared" si="256"/>
        <v>6.1647809689585151E-2</v>
      </c>
      <c r="AG809" s="502">
        <f t="shared" si="260"/>
        <v>4010</v>
      </c>
      <c r="AH809" s="470">
        <f t="shared" si="253"/>
        <v>10.756666807206736</v>
      </c>
      <c r="AI809" s="471">
        <f t="shared" si="254"/>
        <v>12.652351373799952</v>
      </c>
    </row>
    <row r="810" spans="1:35">
      <c r="A810" s="10">
        <v>16.728000000000002</v>
      </c>
      <c r="B810" s="11">
        <f t="shared" si="257"/>
        <v>4015</v>
      </c>
      <c r="C810" s="442">
        <f t="shared" si="241"/>
        <v>0.62282687500000011</v>
      </c>
      <c r="D810" s="442">
        <f t="shared" si="242"/>
        <v>0.86419043361208669</v>
      </c>
      <c r="E810" s="12">
        <v>7.19</v>
      </c>
      <c r="F810" s="13">
        <f t="shared" si="243"/>
        <v>10.514470782329099</v>
      </c>
      <c r="G810" s="195"/>
      <c r="H810" s="10">
        <v>14.941000000000001</v>
      </c>
      <c r="I810" s="11">
        <f t="shared" si="258"/>
        <v>4015</v>
      </c>
      <c r="J810" s="12">
        <v>1</v>
      </c>
      <c r="K810" s="442">
        <f t="shared" si="244"/>
        <v>3.9541727499999997</v>
      </c>
      <c r="L810" s="442">
        <f t="shared" si="245"/>
        <v>51.15253291155976</v>
      </c>
      <c r="M810" s="442">
        <v>5.2150000000000002E-2</v>
      </c>
      <c r="N810" s="253">
        <f t="shared" si="246"/>
        <v>12.273395408662159</v>
      </c>
      <c r="O810" s="195"/>
      <c r="P810" s="221">
        <v>37.911999999999999</v>
      </c>
      <c r="Q810" s="222">
        <f t="shared" si="259"/>
        <v>4015</v>
      </c>
      <c r="R810" s="496">
        <f t="shared" si="247"/>
        <v>0.198642125</v>
      </c>
      <c r="S810" s="496">
        <f t="shared" si="248"/>
        <v>0.21974537140661288</v>
      </c>
      <c r="T810" s="223">
        <v>33.21</v>
      </c>
      <c r="U810" s="224">
        <f t="shared" si="249"/>
        <v>30.614256215586387</v>
      </c>
      <c r="X810" s="450">
        <v>18.09</v>
      </c>
      <c r="Y810" s="456">
        <f t="shared" si="250"/>
        <v>0.62282687500000011</v>
      </c>
      <c r="Z810" s="456">
        <f t="shared" si="255"/>
        <v>0.86419043361208669</v>
      </c>
      <c r="AA810" s="454">
        <v>8.5</v>
      </c>
      <c r="AB810" s="447">
        <v>15.79</v>
      </c>
      <c r="AC810" s="449">
        <v>1</v>
      </c>
      <c r="AD810" s="457">
        <f t="shared" si="251"/>
        <v>3.9541727499999997</v>
      </c>
      <c r="AE810" s="457">
        <f t="shared" si="252"/>
        <v>51.15253291155976</v>
      </c>
      <c r="AF810" s="448">
        <f t="shared" si="256"/>
        <v>6.1647809689585151E-2</v>
      </c>
      <c r="AG810" s="502">
        <f t="shared" si="260"/>
        <v>4015</v>
      </c>
      <c r="AH810" s="470">
        <f t="shared" si="253"/>
        <v>10.744381314297263</v>
      </c>
      <c r="AI810" s="471">
        <f t="shared" si="254"/>
        <v>12.636558385927922</v>
      </c>
    </row>
    <row r="811" spans="1:35">
      <c r="A811" s="10">
        <v>16.728000000000002</v>
      </c>
      <c r="B811" s="11">
        <f t="shared" si="257"/>
        <v>4020</v>
      </c>
      <c r="C811" s="442">
        <f t="shared" si="241"/>
        <v>0.62360250000000017</v>
      </c>
      <c r="D811" s="442">
        <f t="shared" si="242"/>
        <v>0.86563690720518172</v>
      </c>
      <c r="E811" s="12">
        <v>7.19</v>
      </c>
      <c r="F811" s="13">
        <f t="shared" si="243"/>
        <v>10.504070637194744</v>
      </c>
      <c r="G811" s="195"/>
      <c r="H811" s="10">
        <v>14.941000000000001</v>
      </c>
      <c r="I811" s="11">
        <f t="shared" si="258"/>
        <v>4020</v>
      </c>
      <c r="J811" s="12">
        <v>1</v>
      </c>
      <c r="K811" s="442">
        <f t="shared" si="244"/>
        <v>3.9590969999999999</v>
      </c>
      <c r="L811" s="442">
        <f t="shared" si="245"/>
        <v>51.409978364418791</v>
      </c>
      <c r="M811" s="442">
        <v>5.2150000000000002E-2</v>
      </c>
      <c r="N811" s="253">
        <f t="shared" si="246"/>
        <v>12.259969628295561</v>
      </c>
      <c r="O811" s="195"/>
      <c r="P811" s="221">
        <v>37.911999999999999</v>
      </c>
      <c r="Q811" s="222">
        <f t="shared" si="259"/>
        <v>4020</v>
      </c>
      <c r="R811" s="496">
        <f t="shared" si="247"/>
        <v>0.1988895</v>
      </c>
      <c r="S811" s="496">
        <f t="shared" si="248"/>
        <v>0.22004714324172969</v>
      </c>
      <c r="T811" s="223">
        <v>33.21</v>
      </c>
      <c r="U811" s="224">
        <f t="shared" si="249"/>
        <v>30.604234372942155</v>
      </c>
      <c r="X811" s="450">
        <v>18.09</v>
      </c>
      <c r="Y811" s="448">
        <f t="shared" si="250"/>
        <v>0.62360250000000017</v>
      </c>
      <c r="Z811" s="448">
        <f t="shared" si="255"/>
        <v>0.86563690720518172</v>
      </c>
      <c r="AA811" s="449">
        <v>8.5</v>
      </c>
      <c r="AB811" s="450">
        <v>15.79</v>
      </c>
      <c r="AC811" s="451">
        <v>1</v>
      </c>
      <c r="AD811" s="294">
        <f t="shared" si="251"/>
        <v>3.9590969999999999</v>
      </c>
      <c r="AE811" s="294">
        <f t="shared" si="252"/>
        <v>51.409978364418791</v>
      </c>
      <c r="AF811" s="452">
        <f t="shared" si="256"/>
        <v>6.1647809689585151E-2</v>
      </c>
      <c r="AG811" s="502">
        <f t="shared" si="260"/>
        <v>4020</v>
      </c>
      <c r="AH811" s="470">
        <f t="shared" si="253"/>
        <v>10.732086288755955</v>
      </c>
      <c r="AI811" s="471">
        <f t="shared" si="254"/>
        <v>12.620687437644619</v>
      </c>
    </row>
    <row r="812" spans="1:35">
      <c r="A812" s="10">
        <v>16.728000000000002</v>
      </c>
      <c r="B812" s="11">
        <f t="shared" si="257"/>
        <v>4025</v>
      </c>
      <c r="C812" s="442">
        <f t="shared" si="241"/>
        <v>0.62437812500000012</v>
      </c>
      <c r="D812" s="442">
        <f t="shared" si="242"/>
        <v>0.86708450315456465</v>
      </c>
      <c r="E812" s="12">
        <v>7.19</v>
      </c>
      <c r="F812" s="13">
        <f t="shared" si="243"/>
        <v>10.493662422318682</v>
      </c>
      <c r="G812" s="195"/>
      <c r="H812" s="10">
        <v>14.941000000000001</v>
      </c>
      <c r="I812" s="11">
        <f t="shared" si="258"/>
        <v>4025</v>
      </c>
      <c r="J812" s="12">
        <v>1</v>
      </c>
      <c r="K812" s="442">
        <f t="shared" si="244"/>
        <v>3.9640212499999996</v>
      </c>
      <c r="L812" s="442">
        <f t="shared" si="245"/>
        <v>51.668694669478029</v>
      </c>
      <c r="M812" s="442">
        <v>5.2150000000000002E-2</v>
      </c>
      <c r="N812" s="253">
        <f t="shared" si="246"/>
        <v>12.246477572986722</v>
      </c>
      <c r="O812" s="195"/>
      <c r="P812" s="221">
        <v>37.911999999999999</v>
      </c>
      <c r="Q812" s="222">
        <f t="shared" si="259"/>
        <v>4025</v>
      </c>
      <c r="R812" s="496">
        <f t="shared" si="247"/>
        <v>0.19913687499999999</v>
      </c>
      <c r="S812" s="496">
        <f t="shared" si="248"/>
        <v>0.22034898973688821</v>
      </c>
      <c r="T812" s="223">
        <v>33.21</v>
      </c>
      <c r="U812" s="224">
        <f t="shared" si="249"/>
        <v>30.59421005083794</v>
      </c>
      <c r="X812" s="450">
        <v>18.09</v>
      </c>
      <c r="Y812" s="452">
        <f t="shared" si="250"/>
        <v>0.62437812500000012</v>
      </c>
      <c r="Z812" s="452">
        <f t="shared" si="255"/>
        <v>0.86708450315456465</v>
      </c>
      <c r="AA812" s="451">
        <v>8.5</v>
      </c>
      <c r="AB812" s="453">
        <v>15.79</v>
      </c>
      <c r="AC812" s="454">
        <v>1</v>
      </c>
      <c r="AD812" s="455">
        <f t="shared" si="251"/>
        <v>3.9640212499999996</v>
      </c>
      <c r="AE812" s="455">
        <f t="shared" si="252"/>
        <v>51.668694669478029</v>
      </c>
      <c r="AF812" s="456">
        <f t="shared" si="256"/>
        <v>6.1647809689585151E-2</v>
      </c>
      <c r="AG812" s="502">
        <f t="shared" si="260"/>
        <v>4025</v>
      </c>
      <c r="AH812" s="470">
        <f t="shared" si="253"/>
        <v>10.7197817231862</v>
      </c>
      <c r="AI812" s="471">
        <f t="shared" si="254"/>
        <v>12.604738144106735</v>
      </c>
    </row>
    <row r="813" spans="1:35">
      <c r="A813" s="10">
        <v>16.728000000000002</v>
      </c>
      <c r="B813" s="11">
        <f t="shared" si="257"/>
        <v>4030</v>
      </c>
      <c r="C813" s="442">
        <f t="shared" si="241"/>
        <v>0.62515375000000006</v>
      </c>
      <c r="D813" s="442">
        <f t="shared" si="242"/>
        <v>0.86853322233110086</v>
      </c>
      <c r="E813" s="12">
        <v>7.19</v>
      </c>
      <c r="F813" s="13">
        <f t="shared" si="243"/>
        <v>10.483246131439387</v>
      </c>
      <c r="G813" s="195"/>
      <c r="H813" s="10">
        <v>14.941000000000001</v>
      </c>
      <c r="I813" s="11">
        <f t="shared" si="258"/>
        <v>4030</v>
      </c>
      <c r="J813" s="12">
        <v>1</v>
      </c>
      <c r="K813" s="442">
        <f t="shared" si="244"/>
        <v>3.9689454999999998</v>
      </c>
      <c r="L813" s="442">
        <f t="shared" si="245"/>
        <v>51.928688100164742</v>
      </c>
      <c r="M813" s="442">
        <v>5.2150000000000002E-2</v>
      </c>
      <c r="N813" s="253">
        <f t="shared" si="246"/>
        <v>12.232918915576409</v>
      </c>
      <c r="O813" s="195"/>
      <c r="P813" s="221">
        <v>37.911999999999999</v>
      </c>
      <c r="Q813" s="222">
        <f t="shared" si="259"/>
        <v>4030</v>
      </c>
      <c r="R813" s="496">
        <f t="shared" si="247"/>
        <v>0.19938424999999999</v>
      </c>
      <c r="S813" s="496">
        <f t="shared" si="248"/>
        <v>0.22065091091055988</v>
      </c>
      <c r="T813" s="223">
        <v>33.21</v>
      </c>
      <c r="U813" s="224">
        <f t="shared" si="249"/>
        <v>30.584183248660306</v>
      </c>
      <c r="X813" s="450">
        <v>18.09</v>
      </c>
      <c r="Y813" s="456">
        <f t="shared" si="250"/>
        <v>0.62515375000000006</v>
      </c>
      <c r="Z813" s="456">
        <f t="shared" si="255"/>
        <v>0.86853322233110086</v>
      </c>
      <c r="AA813" s="454">
        <v>8.5</v>
      </c>
      <c r="AB813" s="447">
        <v>15.79</v>
      </c>
      <c r="AC813" s="449">
        <v>1</v>
      </c>
      <c r="AD813" s="457">
        <f t="shared" si="251"/>
        <v>3.9689454999999998</v>
      </c>
      <c r="AE813" s="457">
        <f t="shared" si="252"/>
        <v>51.928688100164742</v>
      </c>
      <c r="AF813" s="448">
        <f t="shared" si="256"/>
        <v>6.1647809689585151E-2</v>
      </c>
      <c r="AG813" s="502">
        <f t="shared" si="260"/>
        <v>4030</v>
      </c>
      <c r="AH813" s="470">
        <f t="shared" si="253"/>
        <v>10.707467610185642</v>
      </c>
      <c r="AI813" s="471">
        <f t="shared" si="254"/>
        <v>12.588710118571218</v>
      </c>
    </row>
    <row r="814" spans="1:35">
      <c r="A814" s="10">
        <v>16.728000000000002</v>
      </c>
      <c r="B814" s="11">
        <f t="shared" si="257"/>
        <v>4035</v>
      </c>
      <c r="C814" s="442">
        <f t="shared" si="241"/>
        <v>0.62592937500000001</v>
      </c>
      <c r="D814" s="442">
        <f t="shared" si="242"/>
        <v>0.86998306560633187</v>
      </c>
      <c r="E814" s="12">
        <v>7.19</v>
      </c>
      <c r="F814" s="13">
        <f t="shared" si="243"/>
        <v>10.472821758290475</v>
      </c>
      <c r="G814" s="195"/>
      <c r="H814" s="10">
        <v>14.941000000000001</v>
      </c>
      <c r="I814" s="11">
        <f t="shared" si="258"/>
        <v>4035</v>
      </c>
      <c r="J814" s="12">
        <v>1</v>
      </c>
      <c r="K814" s="442">
        <f t="shared" si="244"/>
        <v>3.97386975</v>
      </c>
      <c r="L814" s="442">
        <f t="shared" si="245"/>
        <v>52.189964960874249</v>
      </c>
      <c r="M814" s="442">
        <v>5.2150000000000002E-2</v>
      </c>
      <c r="N814" s="253">
        <f t="shared" si="246"/>
        <v>12.219293327290409</v>
      </c>
      <c r="O814" s="195"/>
      <c r="P814" s="221">
        <v>37.911999999999999</v>
      </c>
      <c r="Q814" s="222">
        <f t="shared" si="259"/>
        <v>4035</v>
      </c>
      <c r="R814" s="496">
        <f t="shared" si="247"/>
        <v>0.19963162499999998</v>
      </c>
      <c r="S814" s="496">
        <f t="shared" si="248"/>
        <v>0.22095290678122059</v>
      </c>
      <c r="T814" s="223">
        <v>33.21</v>
      </c>
      <c r="U814" s="224">
        <f t="shared" si="249"/>
        <v>30.574153965795663</v>
      </c>
      <c r="X814" s="450">
        <v>18.09</v>
      </c>
      <c r="Y814" s="448">
        <f t="shared" si="250"/>
        <v>0.62592937500000001</v>
      </c>
      <c r="Z814" s="448">
        <f t="shared" si="255"/>
        <v>0.86998306560633187</v>
      </c>
      <c r="AA814" s="449">
        <v>8.5</v>
      </c>
      <c r="AB814" s="450">
        <v>15.79</v>
      </c>
      <c r="AC814" s="451">
        <v>1</v>
      </c>
      <c r="AD814" s="294">
        <f t="shared" si="251"/>
        <v>3.97386975</v>
      </c>
      <c r="AE814" s="294">
        <f t="shared" si="252"/>
        <v>52.189964960874249</v>
      </c>
      <c r="AF814" s="452">
        <f t="shared" si="256"/>
        <v>6.1647809689585151E-2</v>
      </c>
      <c r="AG814" s="502">
        <f t="shared" si="260"/>
        <v>4035</v>
      </c>
      <c r="AH814" s="470">
        <f t="shared" si="253"/>
        <v>10.695143942346178</v>
      </c>
      <c r="AI814" s="471">
        <f t="shared" si="254"/>
        <v>12.572602972385907</v>
      </c>
    </row>
    <row r="815" spans="1:35">
      <c r="A815" s="10">
        <v>16.728000000000002</v>
      </c>
      <c r="B815" s="11">
        <f t="shared" si="257"/>
        <v>4040</v>
      </c>
      <c r="C815" s="442">
        <f t="shared" si="241"/>
        <v>0.62670500000000007</v>
      </c>
      <c r="D815" s="442">
        <f t="shared" si="242"/>
        <v>0.87143403385247464</v>
      </c>
      <c r="E815" s="12">
        <v>7.19</v>
      </c>
      <c r="F815" s="13">
        <f t="shared" si="243"/>
        <v>10.462389296600708</v>
      </c>
      <c r="G815" s="195"/>
      <c r="H815" s="10">
        <v>14.941000000000001</v>
      </c>
      <c r="I815" s="11">
        <f t="shared" si="258"/>
        <v>4040</v>
      </c>
      <c r="J815" s="12">
        <v>1</v>
      </c>
      <c r="K815" s="442">
        <f t="shared" si="244"/>
        <v>3.9787940000000002</v>
      </c>
      <c r="L815" s="442">
        <f t="shared" si="245"/>
        <v>52.45253158712287</v>
      </c>
      <c r="M815" s="442">
        <v>5.2150000000000002E-2</v>
      </c>
      <c r="N815" s="253">
        <f t="shared" si="246"/>
        <v>12.205600477731544</v>
      </c>
      <c r="O815" s="195"/>
      <c r="P815" s="221">
        <v>37.911999999999999</v>
      </c>
      <c r="Q815" s="222">
        <f t="shared" si="259"/>
        <v>4040</v>
      </c>
      <c r="R815" s="496">
        <f t="shared" si="247"/>
        <v>0.19987899999999997</v>
      </c>
      <c r="S815" s="496">
        <f t="shared" si="248"/>
        <v>0.22125497736735067</v>
      </c>
      <c r="T815" s="223">
        <v>33.21</v>
      </c>
      <c r="U815" s="224">
        <f t="shared" si="249"/>
        <v>30.564122201630283</v>
      </c>
      <c r="X815" s="450">
        <v>18.09</v>
      </c>
      <c r="Y815" s="452">
        <f t="shared" si="250"/>
        <v>0.62670500000000007</v>
      </c>
      <c r="Z815" s="452">
        <f t="shared" si="255"/>
        <v>0.87143403385247464</v>
      </c>
      <c r="AA815" s="451">
        <v>8.5</v>
      </c>
      <c r="AB815" s="453">
        <v>15.79</v>
      </c>
      <c r="AC815" s="454">
        <v>1</v>
      </c>
      <c r="AD815" s="455">
        <f t="shared" si="251"/>
        <v>3.9787940000000002</v>
      </c>
      <c r="AE815" s="455">
        <f t="shared" si="252"/>
        <v>52.45253158712287</v>
      </c>
      <c r="AF815" s="456">
        <f t="shared" si="256"/>
        <v>6.1647809689585151E-2</v>
      </c>
      <c r="AG815" s="502">
        <f t="shared" si="260"/>
        <v>4040</v>
      </c>
      <c r="AH815" s="470">
        <f t="shared" si="253"/>
        <v>10.682810712253964</v>
      </c>
      <c r="AI815" s="471">
        <f t="shared" si="254"/>
        <v>12.556416314980094</v>
      </c>
    </row>
    <row r="816" spans="1:35">
      <c r="A816" s="10">
        <v>16.728000000000002</v>
      </c>
      <c r="B816" s="11">
        <f t="shared" si="257"/>
        <v>4045</v>
      </c>
      <c r="C816" s="442">
        <f t="shared" si="241"/>
        <v>0.62748062500000001</v>
      </c>
      <c r="D816" s="442">
        <f t="shared" si="242"/>
        <v>0.87288612794242293</v>
      </c>
      <c r="E816" s="12">
        <v>7.19</v>
      </c>
      <c r="F816" s="13">
        <f t="shared" si="243"/>
        <v>10.451948740093981</v>
      </c>
      <c r="G816" s="195"/>
      <c r="H816" s="10">
        <v>14.941000000000001</v>
      </c>
      <c r="I816" s="11">
        <f t="shared" si="258"/>
        <v>4045</v>
      </c>
      <c r="J816" s="12">
        <v>1</v>
      </c>
      <c r="K816" s="442">
        <f t="shared" si="244"/>
        <v>3.9837182499999995</v>
      </c>
      <c r="L816" s="442">
        <f t="shared" si="245"/>
        <v>52.716394345701488</v>
      </c>
      <c r="M816" s="442">
        <v>5.2150000000000002E-2</v>
      </c>
      <c r="N816" s="253">
        <f t="shared" si="246"/>
        <v>12.191840034871667</v>
      </c>
      <c r="O816" s="195"/>
      <c r="P816" s="221">
        <v>37.911999999999999</v>
      </c>
      <c r="Q816" s="222">
        <f t="shared" si="259"/>
        <v>4045</v>
      </c>
      <c r="R816" s="496">
        <f t="shared" si="247"/>
        <v>0.200126375</v>
      </c>
      <c r="S816" s="496">
        <f t="shared" si="248"/>
        <v>0.22155712268743555</v>
      </c>
      <c r="T816" s="223">
        <v>33.21</v>
      </c>
      <c r="U816" s="224">
        <f t="shared" si="249"/>
        <v>30.554087955550266</v>
      </c>
      <c r="X816" s="450">
        <v>18.09</v>
      </c>
      <c r="Y816" s="456">
        <f t="shared" si="250"/>
        <v>0.62748062500000001</v>
      </c>
      <c r="Z816" s="456">
        <f t="shared" si="255"/>
        <v>0.87288612794242293</v>
      </c>
      <c r="AA816" s="454">
        <v>8.5</v>
      </c>
      <c r="AB816" s="447">
        <v>15.79</v>
      </c>
      <c r="AC816" s="449">
        <v>1</v>
      </c>
      <c r="AD816" s="457">
        <f t="shared" si="251"/>
        <v>3.9837182499999995</v>
      </c>
      <c r="AE816" s="457">
        <f t="shared" si="252"/>
        <v>52.716394345701488</v>
      </c>
      <c r="AF816" s="448">
        <f t="shared" si="256"/>
        <v>6.1647809689585151E-2</v>
      </c>
      <c r="AG816" s="502">
        <f t="shared" si="260"/>
        <v>4045</v>
      </c>
      <c r="AH816" s="470">
        <f t="shared" si="253"/>
        <v>10.670467912489405</v>
      </c>
      <c r="AI816" s="471">
        <f t="shared" si="254"/>
        <v>12.540149753855072</v>
      </c>
    </row>
    <row r="817" spans="1:35">
      <c r="A817" s="10">
        <v>16.728000000000002</v>
      </c>
      <c r="B817" s="11">
        <f t="shared" si="257"/>
        <v>4050</v>
      </c>
      <c r="C817" s="442">
        <f t="shared" si="241"/>
        <v>0.62825625000000007</v>
      </c>
      <c r="D817" s="442">
        <f t="shared" si="242"/>
        <v>0.87433934874974861</v>
      </c>
      <c r="E817" s="12">
        <v>7.19</v>
      </c>
      <c r="F817" s="13">
        <f t="shared" si="243"/>
        <v>10.441500082489309</v>
      </c>
      <c r="G817" s="195"/>
      <c r="H817" s="10">
        <v>14.941000000000001</v>
      </c>
      <c r="I817" s="11">
        <f t="shared" si="258"/>
        <v>4050</v>
      </c>
      <c r="J817" s="12">
        <v>1</v>
      </c>
      <c r="K817" s="442">
        <f t="shared" si="244"/>
        <v>3.9886424999999996</v>
      </c>
      <c r="L817" s="442">
        <f t="shared" si="245"/>
        <v>52.981559634830113</v>
      </c>
      <c r="M817" s="442">
        <v>5.2150000000000002E-2</v>
      </c>
      <c r="N817" s="253">
        <f t="shared" si="246"/>
        <v>12.178011665043609</v>
      </c>
      <c r="O817" s="195"/>
      <c r="P817" s="221">
        <v>37.911999999999999</v>
      </c>
      <c r="Q817" s="222">
        <f t="shared" si="259"/>
        <v>4050</v>
      </c>
      <c r="R817" s="496">
        <f t="shared" si="247"/>
        <v>0.20037374999999999</v>
      </c>
      <c r="S817" s="496">
        <f t="shared" si="248"/>
        <v>0.22185934275996422</v>
      </c>
      <c r="T817" s="223">
        <v>33.21</v>
      </c>
      <c r="U817" s="224">
        <f t="shared" si="249"/>
        <v>30.544051226941587</v>
      </c>
      <c r="X817" s="450">
        <v>18.09</v>
      </c>
      <c r="Y817" s="448">
        <f t="shared" si="250"/>
        <v>0.62825625000000007</v>
      </c>
      <c r="Z817" s="448">
        <f t="shared" si="255"/>
        <v>0.87433934874974861</v>
      </c>
      <c r="AA817" s="449">
        <v>8.5</v>
      </c>
      <c r="AB817" s="450">
        <v>15.79</v>
      </c>
      <c r="AC817" s="451">
        <v>1</v>
      </c>
      <c r="AD817" s="294">
        <f t="shared" si="251"/>
        <v>3.9886424999999996</v>
      </c>
      <c r="AE817" s="294">
        <f t="shared" si="252"/>
        <v>52.981559634830113</v>
      </c>
      <c r="AF817" s="452">
        <f t="shared" si="256"/>
        <v>6.1647809689585151E-2</v>
      </c>
      <c r="AG817" s="502">
        <f t="shared" si="260"/>
        <v>4050</v>
      </c>
      <c r="AH817" s="470">
        <f t="shared" si="253"/>
        <v>10.658115535627136</v>
      </c>
      <c r="AI817" s="471">
        <f t="shared" si="254"/>
        <v>12.523802894574587</v>
      </c>
    </row>
    <row r="818" spans="1:35">
      <c r="A818" s="10">
        <v>16.728000000000002</v>
      </c>
      <c r="B818" s="11">
        <f t="shared" si="257"/>
        <v>4055</v>
      </c>
      <c r="C818" s="442">
        <f t="shared" si="241"/>
        <v>0.62903187500000002</v>
      </c>
      <c r="D818" s="442">
        <f t="shared" si="242"/>
        <v>0.87579369714870037</v>
      </c>
      <c r="E818" s="12">
        <v>7.19</v>
      </c>
      <c r="F818" s="13">
        <f t="shared" si="243"/>
        <v>10.431043317500846</v>
      </c>
      <c r="G818" s="195"/>
      <c r="H818" s="10">
        <v>14.941000000000001</v>
      </c>
      <c r="I818" s="11">
        <f t="shared" si="258"/>
        <v>4055</v>
      </c>
      <c r="J818" s="12">
        <v>1</v>
      </c>
      <c r="K818" s="442">
        <f t="shared" si="244"/>
        <v>3.9935667500000003</v>
      </c>
      <c r="L818" s="442">
        <f t="shared" si="245"/>
        <v>53.248033884312761</v>
      </c>
      <c r="M818" s="442">
        <v>5.2150000000000002E-2</v>
      </c>
      <c r="N818" s="253">
        <f t="shared" si="246"/>
        <v>12.16411503293309</v>
      </c>
      <c r="O818" s="195"/>
      <c r="P818" s="221">
        <v>37.911999999999999</v>
      </c>
      <c r="Q818" s="222">
        <f t="shared" si="259"/>
        <v>4055</v>
      </c>
      <c r="R818" s="496">
        <f t="shared" si="247"/>
        <v>0.20062112499999998</v>
      </c>
      <c r="S818" s="496">
        <f t="shared" si="248"/>
        <v>0.22216163760343144</v>
      </c>
      <c r="T818" s="223">
        <v>33.21</v>
      </c>
      <c r="U818" s="224">
        <f t="shared" si="249"/>
        <v>30.53401201519004</v>
      </c>
      <c r="X818" s="450">
        <v>18.09</v>
      </c>
      <c r="Y818" s="452">
        <f t="shared" si="250"/>
        <v>0.62903187500000002</v>
      </c>
      <c r="Z818" s="452">
        <f t="shared" si="255"/>
        <v>0.87579369714870037</v>
      </c>
      <c r="AA818" s="451">
        <v>8.5</v>
      </c>
      <c r="AB818" s="453">
        <v>15.79</v>
      </c>
      <c r="AC818" s="454">
        <v>1</v>
      </c>
      <c r="AD818" s="455">
        <f t="shared" si="251"/>
        <v>3.9935667500000003</v>
      </c>
      <c r="AE818" s="455">
        <f t="shared" si="252"/>
        <v>53.248033884312761</v>
      </c>
      <c r="AF818" s="456">
        <f t="shared" si="256"/>
        <v>6.1647809689585151E-2</v>
      </c>
      <c r="AG818" s="502">
        <f t="shared" si="260"/>
        <v>4055</v>
      </c>
      <c r="AH818" s="470">
        <f t="shared" si="253"/>
        <v>10.645753574236046</v>
      </c>
      <c r="AI818" s="471">
        <f t="shared" si="254"/>
        <v>12.507375340755305</v>
      </c>
    </row>
    <row r="819" spans="1:35">
      <c r="A819" s="10">
        <v>16.728000000000002</v>
      </c>
      <c r="B819" s="11">
        <f t="shared" si="257"/>
        <v>4060</v>
      </c>
      <c r="C819" s="442">
        <f t="shared" si="241"/>
        <v>0.62980750000000008</v>
      </c>
      <c r="D819" s="442">
        <f t="shared" si="242"/>
        <v>0.87724917401420632</v>
      </c>
      <c r="E819" s="12">
        <v>7.19</v>
      </c>
      <c r="F819" s="13">
        <f t="shared" si="243"/>
        <v>10.420578438837858</v>
      </c>
      <c r="G819" s="195"/>
      <c r="H819" s="10">
        <v>14.941000000000001</v>
      </c>
      <c r="I819" s="11">
        <f t="shared" si="258"/>
        <v>4060</v>
      </c>
      <c r="J819" s="12">
        <v>1</v>
      </c>
      <c r="K819" s="442">
        <f t="shared" si="244"/>
        <v>3.9984909999999996</v>
      </c>
      <c r="L819" s="442">
        <f t="shared" si="245"/>
        <v>53.515823555693444</v>
      </c>
      <c r="M819" s="442">
        <v>5.2150000000000002E-2</v>
      </c>
      <c r="N819" s="253">
        <f t="shared" si="246"/>
        <v>12.150149801570588</v>
      </c>
      <c r="O819" s="195"/>
      <c r="P819" s="221">
        <v>37.911999999999999</v>
      </c>
      <c r="Q819" s="222">
        <f t="shared" si="259"/>
        <v>4060</v>
      </c>
      <c r="R819" s="496">
        <f t="shared" si="247"/>
        <v>0.20086849999999998</v>
      </c>
      <c r="S819" s="496">
        <f t="shared" si="248"/>
        <v>0.22246400723633553</v>
      </c>
      <c r="T819" s="223">
        <v>33.21</v>
      </c>
      <c r="U819" s="224">
        <f t="shared" si="249"/>
        <v>30.523970319681297</v>
      </c>
      <c r="X819" s="450">
        <v>18.09</v>
      </c>
      <c r="Y819" s="456">
        <f t="shared" si="250"/>
        <v>0.62980750000000008</v>
      </c>
      <c r="Z819" s="456">
        <f t="shared" si="255"/>
        <v>0.87724917401420632</v>
      </c>
      <c r="AA819" s="454">
        <v>8.5</v>
      </c>
      <c r="AB819" s="447">
        <v>15.79</v>
      </c>
      <c r="AC819" s="449">
        <v>1</v>
      </c>
      <c r="AD819" s="457">
        <f t="shared" si="251"/>
        <v>3.9984909999999996</v>
      </c>
      <c r="AE819" s="457">
        <f t="shared" si="252"/>
        <v>53.515823555693444</v>
      </c>
      <c r="AF819" s="448">
        <f t="shared" si="256"/>
        <v>6.1647809689585151E-2</v>
      </c>
      <c r="AG819" s="502">
        <f t="shared" si="260"/>
        <v>4060</v>
      </c>
      <c r="AH819" s="470">
        <f t="shared" si="253"/>
        <v>10.633382020879246</v>
      </c>
      <c r="AI819" s="471">
        <f t="shared" si="254"/>
        <v>12.490866694057193</v>
      </c>
    </row>
    <row r="820" spans="1:35">
      <c r="A820" s="10">
        <v>16.728000000000002</v>
      </c>
      <c r="B820" s="11">
        <f t="shared" si="257"/>
        <v>4065</v>
      </c>
      <c r="C820" s="442">
        <f t="shared" si="241"/>
        <v>0.63058312500000002</v>
      </c>
      <c r="D820" s="442">
        <f t="shared" si="242"/>
        <v>0.87870578022187207</v>
      </c>
      <c r="E820" s="12">
        <v>7.19</v>
      </c>
      <c r="F820" s="13">
        <f t="shared" si="243"/>
        <v>10.410105440204742</v>
      </c>
      <c r="G820" s="195"/>
      <c r="H820" s="10">
        <v>14.941000000000001</v>
      </c>
      <c r="I820" s="11">
        <f t="shared" si="258"/>
        <v>4065</v>
      </c>
      <c r="J820" s="12">
        <v>1</v>
      </c>
      <c r="K820" s="442">
        <f t="shared" si="244"/>
        <v>4.0034152499999998</v>
      </c>
      <c r="L820" s="442">
        <f t="shared" si="245"/>
        <v>53.784935142413097</v>
      </c>
      <c r="M820" s="442">
        <v>5.2150000000000002E-2</v>
      </c>
      <c r="N820" s="253">
        <f t="shared" si="246"/>
        <v>12.136115632323158</v>
      </c>
      <c r="O820" s="195"/>
      <c r="P820" s="221">
        <v>37.911999999999999</v>
      </c>
      <c r="Q820" s="222">
        <f t="shared" si="259"/>
        <v>4065</v>
      </c>
      <c r="R820" s="496">
        <f t="shared" si="247"/>
        <v>0.20111587499999997</v>
      </c>
      <c r="S820" s="496">
        <f t="shared" si="248"/>
        <v>0.22276645167718012</v>
      </c>
      <c r="T820" s="223">
        <v>33.21</v>
      </c>
      <c r="U820" s="224">
        <f t="shared" si="249"/>
        <v>30.513926139800848</v>
      </c>
      <c r="X820" s="450">
        <v>18.09</v>
      </c>
      <c r="Y820" s="448">
        <f t="shared" si="250"/>
        <v>0.63058312500000002</v>
      </c>
      <c r="Z820" s="448">
        <f t="shared" si="255"/>
        <v>0.87870578022187207</v>
      </c>
      <c r="AA820" s="449">
        <v>8.5</v>
      </c>
      <c r="AB820" s="450">
        <v>15.79</v>
      </c>
      <c r="AC820" s="451">
        <v>1</v>
      </c>
      <c r="AD820" s="294">
        <f t="shared" si="251"/>
        <v>4.0034152499999998</v>
      </c>
      <c r="AE820" s="294">
        <f t="shared" si="252"/>
        <v>53.784935142413097</v>
      </c>
      <c r="AF820" s="452">
        <f t="shared" si="256"/>
        <v>6.1647809689585151E-2</v>
      </c>
      <c r="AG820" s="502">
        <f t="shared" si="260"/>
        <v>4065</v>
      </c>
      <c r="AH820" s="470">
        <f t="shared" si="253"/>
        <v>10.621000868114088</v>
      </c>
      <c r="AI820" s="471">
        <f t="shared" si="254"/>
        <v>12.474276554173837</v>
      </c>
    </row>
    <row r="821" spans="1:35">
      <c r="A821" s="10">
        <v>16.728000000000002</v>
      </c>
      <c r="B821" s="11">
        <f t="shared" si="257"/>
        <v>4070</v>
      </c>
      <c r="C821" s="442">
        <f t="shared" si="241"/>
        <v>0.63135875000000008</v>
      </c>
      <c r="D821" s="442">
        <f t="shared" si="242"/>
        <v>0.88016351664798398</v>
      </c>
      <c r="E821" s="12">
        <v>7.19</v>
      </c>
      <c r="F821" s="13">
        <f t="shared" si="243"/>
        <v>10.399624315300997</v>
      </c>
      <c r="G821" s="195"/>
      <c r="H821" s="10">
        <v>14.941000000000001</v>
      </c>
      <c r="I821" s="11">
        <f t="shared" si="258"/>
        <v>4070</v>
      </c>
      <c r="J821" s="12">
        <v>1</v>
      </c>
      <c r="K821" s="442">
        <f t="shared" si="244"/>
        <v>4.0083394999999999</v>
      </c>
      <c r="L821" s="442">
        <f t="shared" si="245"/>
        <v>54.05537516996668</v>
      </c>
      <c r="M821" s="442">
        <v>5.2150000000000002E-2</v>
      </c>
      <c r="N821" s="253">
        <f t="shared" si="246"/>
        <v>12.122012184886238</v>
      </c>
      <c r="O821" s="195"/>
      <c r="P821" s="221">
        <v>37.911999999999999</v>
      </c>
      <c r="Q821" s="222">
        <f t="shared" si="259"/>
        <v>4070</v>
      </c>
      <c r="R821" s="496">
        <f t="shared" si="247"/>
        <v>0.20136324999999999</v>
      </c>
      <c r="S821" s="496">
        <f t="shared" si="248"/>
        <v>0.22306897094447287</v>
      </c>
      <c r="T821" s="223">
        <v>33.21</v>
      </c>
      <c r="U821" s="224">
        <f t="shared" si="249"/>
        <v>30.503879474934056</v>
      </c>
      <c r="X821" s="450">
        <v>18.09</v>
      </c>
      <c r="Y821" s="452">
        <f t="shared" si="250"/>
        <v>0.63135875000000008</v>
      </c>
      <c r="Z821" s="452">
        <f t="shared" si="255"/>
        <v>0.88016351664798398</v>
      </c>
      <c r="AA821" s="451">
        <v>8.5</v>
      </c>
      <c r="AB821" s="453">
        <v>15.79</v>
      </c>
      <c r="AC821" s="454">
        <v>1</v>
      </c>
      <c r="AD821" s="455">
        <f t="shared" si="251"/>
        <v>4.0083394999999999</v>
      </c>
      <c r="AE821" s="455">
        <f t="shared" si="252"/>
        <v>54.05537516996668</v>
      </c>
      <c r="AF821" s="456">
        <f t="shared" si="256"/>
        <v>6.1647809689585151E-2</v>
      </c>
      <c r="AG821" s="502">
        <f t="shared" si="260"/>
        <v>4070</v>
      </c>
      <c r="AH821" s="470">
        <f t="shared" si="253"/>
        <v>10.608610108492137</v>
      </c>
      <c r="AI821" s="471">
        <f t="shared" si="254"/>
        <v>12.457604518822766</v>
      </c>
    </row>
    <row r="822" spans="1:35">
      <c r="A822" s="10">
        <v>16.728000000000002</v>
      </c>
      <c r="B822" s="11">
        <f t="shared" si="257"/>
        <v>4075</v>
      </c>
      <c r="C822" s="442">
        <f t="shared" si="241"/>
        <v>0.63213437500000014</v>
      </c>
      <c r="D822" s="442">
        <f t="shared" si="242"/>
        <v>0.88162238416950767</v>
      </c>
      <c r="E822" s="12">
        <v>7.19</v>
      </c>
      <c r="F822" s="13">
        <f t="shared" si="243"/>
        <v>10.389135057821241</v>
      </c>
      <c r="G822" s="195"/>
      <c r="H822" s="10">
        <v>14.941000000000001</v>
      </c>
      <c r="I822" s="11">
        <f t="shared" si="258"/>
        <v>4075</v>
      </c>
      <c r="J822" s="12">
        <v>1</v>
      </c>
      <c r="K822" s="442">
        <f t="shared" si="244"/>
        <v>4.0132637500000001</v>
      </c>
      <c r="L822" s="442">
        <f t="shared" si="245"/>
        <v>54.327150196061616</v>
      </c>
      <c r="M822" s="442">
        <v>5.2150000000000002E-2</v>
      </c>
      <c r="N822" s="253">
        <f t="shared" si="246"/>
        <v>12.107839117275388</v>
      </c>
      <c r="O822" s="195"/>
      <c r="P822" s="221">
        <v>37.911999999999999</v>
      </c>
      <c r="Q822" s="222">
        <f t="shared" si="259"/>
        <v>4075</v>
      </c>
      <c r="R822" s="496">
        <f t="shared" si="247"/>
        <v>0.20161062499999999</v>
      </c>
      <c r="S822" s="496">
        <f t="shared" si="248"/>
        <v>0.22337156505672651</v>
      </c>
      <c r="T822" s="223">
        <v>33.21</v>
      </c>
      <c r="U822" s="224">
        <f t="shared" si="249"/>
        <v>30.49383032446611</v>
      </c>
      <c r="X822" s="450">
        <v>18.09</v>
      </c>
      <c r="Y822" s="456">
        <f t="shared" si="250"/>
        <v>0.63213437500000014</v>
      </c>
      <c r="Z822" s="456">
        <f t="shared" si="255"/>
        <v>0.88162238416950767</v>
      </c>
      <c r="AA822" s="454">
        <v>8.5</v>
      </c>
      <c r="AB822" s="447">
        <v>15.79</v>
      </c>
      <c r="AC822" s="449">
        <v>1</v>
      </c>
      <c r="AD822" s="457">
        <f t="shared" si="251"/>
        <v>4.0132637500000001</v>
      </c>
      <c r="AE822" s="457">
        <f t="shared" si="252"/>
        <v>54.327150196061616</v>
      </c>
      <c r="AF822" s="448">
        <f t="shared" si="256"/>
        <v>6.1647809689585151E-2</v>
      </c>
      <c r="AG822" s="502">
        <f t="shared" si="260"/>
        <v>4075</v>
      </c>
      <c r="AH822" s="470">
        <f t="shared" si="253"/>
        <v>10.596209734559185</v>
      </c>
      <c r="AI822" s="471">
        <f t="shared" si="254"/>
        <v>12.440850183735684</v>
      </c>
    </row>
    <row r="823" spans="1:35">
      <c r="A823" s="10">
        <v>16.728000000000002</v>
      </c>
      <c r="B823" s="11">
        <f t="shared" si="257"/>
        <v>4080</v>
      </c>
      <c r="C823" s="442">
        <f t="shared" si="241"/>
        <v>0.63291000000000008</v>
      </c>
      <c r="D823" s="442">
        <f t="shared" si="242"/>
        <v>0.88308238366408909</v>
      </c>
      <c r="E823" s="12">
        <v>7.19</v>
      </c>
      <c r="F823" s="13">
        <f t="shared" si="243"/>
        <v>10.378637661455201</v>
      </c>
      <c r="G823" s="195"/>
      <c r="H823" s="10">
        <v>14.941000000000001</v>
      </c>
      <c r="I823" s="11">
        <f t="shared" si="258"/>
        <v>4080</v>
      </c>
      <c r="J823" s="12">
        <v>1</v>
      </c>
      <c r="K823" s="442">
        <f t="shared" si="244"/>
        <v>4.0181879999999994</v>
      </c>
      <c r="L823" s="442">
        <f t="shared" si="245"/>
        <v>54.600266810776709</v>
      </c>
      <c r="M823" s="442">
        <v>5.2150000000000002E-2</v>
      </c>
      <c r="N823" s="253">
        <f t="shared" si="246"/>
        <v>12.093596085817996</v>
      </c>
      <c r="O823" s="195"/>
      <c r="P823" s="221">
        <v>37.911999999999999</v>
      </c>
      <c r="Q823" s="222">
        <f t="shared" si="259"/>
        <v>4080</v>
      </c>
      <c r="R823" s="496">
        <f t="shared" si="247"/>
        <v>0.20185799999999998</v>
      </c>
      <c r="S823" s="496">
        <f t="shared" si="248"/>
        <v>0.22367423403245779</v>
      </c>
      <c r="T823" s="223">
        <v>33.21</v>
      </c>
      <c r="U823" s="224">
        <f t="shared" si="249"/>
        <v>30.483778687782078</v>
      </c>
      <c r="X823" s="450">
        <v>18.09</v>
      </c>
      <c r="Y823" s="448">
        <f t="shared" si="250"/>
        <v>0.63291000000000008</v>
      </c>
      <c r="Z823" s="448">
        <f t="shared" si="255"/>
        <v>0.88308238366408909</v>
      </c>
      <c r="AA823" s="449">
        <v>8.5</v>
      </c>
      <c r="AB823" s="450">
        <v>15.79</v>
      </c>
      <c r="AC823" s="451">
        <v>1</v>
      </c>
      <c r="AD823" s="294">
        <f t="shared" si="251"/>
        <v>4.0181879999999994</v>
      </c>
      <c r="AE823" s="294">
        <f t="shared" si="252"/>
        <v>54.600266810776709</v>
      </c>
      <c r="AF823" s="452">
        <f t="shared" si="256"/>
        <v>6.1647809689585151E-2</v>
      </c>
      <c r="AG823" s="502">
        <f t="shared" si="260"/>
        <v>4080</v>
      </c>
      <c r="AH823" s="470">
        <f t="shared" si="253"/>
        <v>10.583799738855243</v>
      </c>
      <c r="AI823" s="471">
        <f t="shared" si="254"/>
        <v>12.424013142648665</v>
      </c>
    </row>
    <row r="824" spans="1:35">
      <c r="A824" s="10">
        <v>16.728000000000002</v>
      </c>
      <c r="B824" s="11">
        <f t="shared" si="257"/>
        <v>4085</v>
      </c>
      <c r="C824" s="442">
        <f t="shared" si="241"/>
        <v>0.63368562500000014</v>
      </c>
      <c r="D824" s="442">
        <f t="shared" si="242"/>
        <v>0.88454351601005587</v>
      </c>
      <c r="E824" s="12">
        <v>7.19</v>
      </c>
      <c r="F824" s="13">
        <f t="shared" si="243"/>
        <v>10.368132119887701</v>
      </c>
      <c r="G824" s="195"/>
      <c r="H824" s="10">
        <v>14.941000000000001</v>
      </c>
      <c r="I824" s="11">
        <f t="shared" si="258"/>
        <v>4085</v>
      </c>
      <c r="J824" s="12">
        <v>1</v>
      </c>
      <c r="K824" s="442">
        <f t="shared" si="244"/>
        <v>4.0231122499999996</v>
      </c>
      <c r="L824" s="442">
        <f t="shared" si="245"/>
        <v>54.874731636722117</v>
      </c>
      <c r="M824" s="442">
        <v>5.2150000000000002E-2</v>
      </c>
      <c r="N824" s="253">
        <f t="shared" si="246"/>
        <v>12.079282745144942</v>
      </c>
      <c r="O824" s="195"/>
      <c r="P824" s="221">
        <v>37.911999999999999</v>
      </c>
      <c r="Q824" s="222">
        <f t="shared" si="259"/>
        <v>4085</v>
      </c>
      <c r="R824" s="496">
        <f t="shared" si="247"/>
        <v>0.20210537499999998</v>
      </c>
      <c r="S824" s="496">
        <f t="shared" si="248"/>
        <v>0.22397697789018878</v>
      </c>
      <c r="T824" s="223">
        <v>33.21</v>
      </c>
      <c r="U824" s="224">
        <f t="shared" si="249"/>
        <v>30.473724564266831</v>
      </c>
      <c r="X824" s="450">
        <v>18.09</v>
      </c>
      <c r="Y824" s="452">
        <f t="shared" si="250"/>
        <v>0.63368562500000014</v>
      </c>
      <c r="Z824" s="452">
        <f t="shared" si="255"/>
        <v>0.88454351601005587</v>
      </c>
      <c r="AA824" s="451">
        <v>8.5</v>
      </c>
      <c r="AB824" s="453">
        <v>15.79</v>
      </c>
      <c r="AC824" s="454">
        <v>1</v>
      </c>
      <c r="AD824" s="455">
        <f t="shared" si="251"/>
        <v>4.0231122499999996</v>
      </c>
      <c r="AE824" s="455">
        <f t="shared" si="252"/>
        <v>54.874731636722117</v>
      </c>
      <c r="AF824" s="456">
        <f t="shared" si="256"/>
        <v>6.1647809689585151E-2</v>
      </c>
      <c r="AG824" s="502">
        <f t="shared" si="260"/>
        <v>4085</v>
      </c>
      <c r="AH824" s="470">
        <f t="shared" si="253"/>
        <v>10.571380113914525</v>
      </c>
      <c r="AI824" s="471">
        <f t="shared" si="254"/>
        <v>12.407092987292296</v>
      </c>
    </row>
    <row r="825" spans="1:35">
      <c r="A825" s="10">
        <v>16.728000000000002</v>
      </c>
      <c r="B825" s="11">
        <f t="shared" si="257"/>
        <v>4090</v>
      </c>
      <c r="C825" s="442">
        <f t="shared" si="241"/>
        <v>0.63446125000000009</v>
      </c>
      <c r="D825" s="442">
        <f t="shared" si="242"/>
        <v>0.88600578208641623</v>
      </c>
      <c r="E825" s="12">
        <v>7.19</v>
      </c>
      <c r="F825" s="13">
        <f t="shared" si="243"/>
        <v>10.35761842679867</v>
      </c>
      <c r="G825" s="195"/>
      <c r="H825" s="10">
        <v>14.941000000000001</v>
      </c>
      <c r="I825" s="11">
        <f t="shared" si="258"/>
        <v>4090</v>
      </c>
      <c r="J825" s="12">
        <v>1</v>
      </c>
      <c r="K825" s="442">
        <f t="shared" si="244"/>
        <v>4.0280364999999998</v>
      </c>
      <c r="L825" s="442">
        <f t="shared" si="245"/>
        <v>55.150551329199693</v>
      </c>
      <c r="M825" s="442">
        <v>5.2150000000000002E-2</v>
      </c>
      <c r="N825" s="253">
        <f t="shared" si="246"/>
        <v>12.064898748182237</v>
      </c>
      <c r="O825" s="195"/>
      <c r="P825" s="221">
        <v>37.911999999999999</v>
      </c>
      <c r="Q825" s="222">
        <f t="shared" si="259"/>
        <v>4090</v>
      </c>
      <c r="R825" s="496">
        <f t="shared" si="247"/>
        <v>0.20235274999999997</v>
      </c>
      <c r="S825" s="496">
        <f t="shared" si="248"/>
        <v>0.22427979664844511</v>
      </c>
      <c r="T825" s="223">
        <v>33.21</v>
      </c>
      <c r="U825" s="224">
        <f t="shared" si="249"/>
        <v>30.463667953305137</v>
      </c>
      <c r="X825" s="450">
        <v>18.09</v>
      </c>
      <c r="Y825" s="456">
        <f t="shared" si="250"/>
        <v>0.63446125000000009</v>
      </c>
      <c r="Z825" s="456">
        <f t="shared" si="255"/>
        <v>0.88600578208641623</v>
      </c>
      <c r="AA825" s="454">
        <v>8.5</v>
      </c>
      <c r="AB825" s="447">
        <v>15.79</v>
      </c>
      <c r="AC825" s="449">
        <v>1</v>
      </c>
      <c r="AD825" s="457">
        <f t="shared" si="251"/>
        <v>4.0280364999999998</v>
      </c>
      <c r="AE825" s="457">
        <f t="shared" si="252"/>
        <v>55.150551329199693</v>
      </c>
      <c r="AF825" s="448">
        <f t="shared" si="256"/>
        <v>6.1647809689585151E-2</v>
      </c>
      <c r="AG825" s="502">
        <f t="shared" si="260"/>
        <v>4090</v>
      </c>
      <c r="AH825" s="470">
        <f t="shared" si="253"/>
        <v>10.558950852265461</v>
      </c>
      <c r="AI825" s="471">
        <f t="shared" si="254"/>
        <v>12.3900893073818</v>
      </c>
    </row>
    <row r="826" spans="1:35">
      <c r="A826" s="10">
        <v>16.728000000000002</v>
      </c>
      <c r="B826" s="11">
        <f t="shared" si="257"/>
        <v>4095</v>
      </c>
      <c r="C826" s="442">
        <f t="shared" si="241"/>
        <v>0.63523687500000015</v>
      </c>
      <c r="D826" s="442">
        <f t="shared" si="242"/>
        <v>0.88746918277286135</v>
      </c>
      <c r="E826" s="12">
        <v>7.19</v>
      </c>
      <c r="F826" s="13">
        <f t="shared" si="243"/>
        <v>10.347096575863128</v>
      </c>
      <c r="G826" s="195"/>
      <c r="H826" s="10">
        <v>14.941000000000001</v>
      </c>
      <c r="I826" s="11">
        <f t="shared" si="258"/>
        <v>4095</v>
      </c>
      <c r="J826" s="12">
        <v>1</v>
      </c>
      <c r="K826" s="442">
        <f t="shared" si="244"/>
        <v>4.0329607499999991</v>
      </c>
      <c r="L826" s="442">
        <f t="shared" si="245"/>
        <v>55.427732576364463</v>
      </c>
      <c r="M826" s="442">
        <v>5.2150000000000002E-2</v>
      </c>
      <c r="N826" s="253">
        <f t="shared" si="246"/>
        <v>12.050443746142594</v>
      </c>
      <c r="O826" s="195"/>
      <c r="P826" s="221">
        <v>37.911999999999999</v>
      </c>
      <c r="Q826" s="222">
        <f t="shared" si="259"/>
        <v>4095</v>
      </c>
      <c r="R826" s="496">
        <f t="shared" si="247"/>
        <v>0.20260012499999996</v>
      </c>
      <c r="S826" s="496">
        <f t="shared" si="248"/>
        <v>0.22458269032575817</v>
      </c>
      <c r="T826" s="223">
        <v>33.21</v>
      </c>
      <c r="U826" s="224">
        <f t="shared" si="249"/>
        <v>30.453608854281569</v>
      </c>
      <c r="X826" s="450">
        <v>18.09</v>
      </c>
      <c r="Y826" s="448">
        <f t="shared" si="250"/>
        <v>0.63523687500000015</v>
      </c>
      <c r="Z826" s="448">
        <f t="shared" si="255"/>
        <v>0.88746918277286135</v>
      </c>
      <c r="AA826" s="449">
        <v>8.5</v>
      </c>
      <c r="AB826" s="450">
        <v>15.79</v>
      </c>
      <c r="AC826" s="451">
        <v>1</v>
      </c>
      <c r="AD826" s="294">
        <f t="shared" si="251"/>
        <v>4.0329607499999991</v>
      </c>
      <c r="AE826" s="294">
        <f t="shared" si="252"/>
        <v>55.427732576364463</v>
      </c>
      <c r="AF826" s="452">
        <f t="shared" si="256"/>
        <v>6.1647809689585151E-2</v>
      </c>
      <c r="AG826" s="502">
        <f t="shared" si="260"/>
        <v>4095</v>
      </c>
      <c r="AH826" s="470">
        <f t="shared" si="253"/>
        <v>10.546511946430678</v>
      </c>
      <c r="AI826" s="471">
        <f t="shared" si="254"/>
        <v>12.373001690607063</v>
      </c>
    </row>
    <row r="827" spans="1:35">
      <c r="A827" s="10">
        <v>16.728000000000002</v>
      </c>
      <c r="B827" s="11">
        <f t="shared" si="257"/>
        <v>4100</v>
      </c>
      <c r="C827" s="442">
        <f t="shared" si="241"/>
        <v>0.63601250000000009</v>
      </c>
      <c r="D827" s="442">
        <f t="shared" si="242"/>
        <v>0.88893371894976436</v>
      </c>
      <c r="E827" s="12">
        <v>7.19</v>
      </c>
      <c r="F827" s="13">
        <f t="shared" si="243"/>
        <v>10.336566560751194</v>
      </c>
      <c r="G827" s="195"/>
      <c r="H827" s="10">
        <v>14.941000000000001</v>
      </c>
      <c r="I827" s="11">
        <f t="shared" si="258"/>
        <v>4100</v>
      </c>
      <c r="J827" s="12">
        <v>1</v>
      </c>
      <c r="K827" s="442">
        <f t="shared" si="244"/>
        <v>4.0378849999999993</v>
      </c>
      <c r="L827" s="442">
        <f t="shared" si="245"/>
        <v>55.706282099386975</v>
      </c>
      <c r="M827" s="442">
        <v>5.2150000000000002E-2</v>
      </c>
      <c r="N827" s="253">
        <f t="shared" si="246"/>
        <v>12.035917388516969</v>
      </c>
      <c r="O827" s="195"/>
      <c r="P827" s="221">
        <v>37.911999999999999</v>
      </c>
      <c r="Q827" s="222">
        <f t="shared" si="259"/>
        <v>4100</v>
      </c>
      <c r="R827" s="496">
        <f t="shared" si="247"/>
        <v>0.20284749999999999</v>
      </c>
      <c r="S827" s="496">
        <f t="shared" si="248"/>
        <v>0.22488565894066315</v>
      </c>
      <c r="T827" s="223">
        <v>33.21</v>
      </c>
      <c r="U827" s="224">
        <f t="shared" si="249"/>
        <v>30.443547266580577</v>
      </c>
      <c r="X827" s="450">
        <v>18.09</v>
      </c>
      <c r="Y827" s="452">
        <f t="shared" si="250"/>
        <v>0.63601250000000009</v>
      </c>
      <c r="Z827" s="452">
        <f t="shared" si="255"/>
        <v>0.88893371894976436</v>
      </c>
      <c r="AA827" s="451">
        <v>8.5</v>
      </c>
      <c r="AB827" s="453">
        <v>15.79</v>
      </c>
      <c r="AC827" s="454">
        <v>1</v>
      </c>
      <c r="AD827" s="455">
        <f t="shared" si="251"/>
        <v>4.0378849999999993</v>
      </c>
      <c r="AE827" s="455">
        <f t="shared" si="252"/>
        <v>55.706282099386975</v>
      </c>
      <c r="AF827" s="456">
        <f t="shared" si="256"/>
        <v>6.1647809689585151E-2</v>
      </c>
      <c r="AG827" s="502">
        <f t="shared" si="260"/>
        <v>4100</v>
      </c>
      <c r="AH827" s="470">
        <f t="shared" si="253"/>
        <v>10.534063388927002</v>
      </c>
      <c r="AI827" s="471">
        <f t="shared" si="254"/>
        <v>12.355829722622648</v>
      </c>
    </row>
    <row r="828" spans="1:35">
      <c r="A828" s="10">
        <v>16.728000000000002</v>
      </c>
      <c r="B828" s="11">
        <f t="shared" si="257"/>
        <v>4105</v>
      </c>
      <c r="C828" s="442">
        <f t="shared" si="241"/>
        <v>0.63678812500000015</v>
      </c>
      <c r="D828" s="442">
        <f t="shared" si="242"/>
        <v>0.89039939149818159</v>
      </c>
      <c r="E828" s="12">
        <v>7.19</v>
      </c>
      <c r="F828" s="13">
        <f t="shared" si="243"/>
        <v>10.326028375128075</v>
      </c>
      <c r="G828" s="195"/>
      <c r="H828" s="10">
        <v>14.941000000000001</v>
      </c>
      <c r="I828" s="11">
        <f t="shared" si="258"/>
        <v>4105</v>
      </c>
      <c r="J828" s="12">
        <v>1</v>
      </c>
      <c r="K828" s="442">
        <f t="shared" si="244"/>
        <v>4.0428092500000004</v>
      </c>
      <c r="L828" s="442">
        <f t="shared" si="245"/>
        <v>55.986206652616019</v>
      </c>
      <c r="M828" s="442">
        <v>5.2150000000000002E-2</v>
      </c>
      <c r="N828" s="253">
        <f t="shared" si="246"/>
        <v>12.021319323066075</v>
      </c>
      <c r="O828" s="195"/>
      <c r="P828" s="221">
        <v>37.911999999999999</v>
      </c>
      <c r="Q828" s="222">
        <f t="shared" si="259"/>
        <v>4105</v>
      </c>
      <c r="R828" s="496">
        <f t="shared" si="247"/>
        <v>0.20309487499999998</v>
      </c>
      <c r="S828" s="496">
        <f t="shared" si="248"/>
        <v>0.22518870251169987</v>
      </c>
      <c r="T828" s="223">
        <v>33.21</v>
      </c>
      <c r="U828" s="224">
        <f t="shared" si="249"/>
        <v>30.433483189586447</v>
      </c>
      <c r="X828" s="450">
        <v>18.09</v>
      </c>
      <c r="Y828" s="456">
        <f t="shared" si="250"/>
        <v>0.63678812500000015</v>
      </c>
      <c r="Z828" s="456">
        <f t="shared" si="255"/>
        <v>0.89039939149818159</v>
      </c>
      <c r="AA828" s="454">
        <v>8.5</v>
      </c>
      <c r="AB828" s="447">
        <v>15.79</v>
      </c>
      <c r="AC828" s="449">
        <v>1</v>
      </c>
      <c r="AD828" s="457">
        <f t="shared" si="251"/>
        <v>4.0428092500000004</v>
      </c>
      <c r="AE828" s="457">
        <f t="shared" si="252"/>
        <v>55.986206652616019</v>
      </c>
      <c r="AF828" s="448">
        <f t="shared" si="256"/>
        <v>6.1647809689585151E-2</v>
      </c>
      <c r="AG828" s="502">
        <f t="shared" si="260"/>
        <v>4105</v>
      </c>
      <c r="AH828" s="470">
        <f t="shared" si="253"/>
        <v>10.521605172265456</v>
      </c>
      <c r="AI828" s="471">
        <f t="shared" si="254"/>
        <v>12.33857298703774</v>
      </c>
    </row>
    <row r="829" spans="1:35">
      <c r="A829" s="10">
        <v>16.728000000000002</v>
      </c>
      <c r="B829" s="11">
        <f t="shared" si="257"/>
        <v>4110</v>
      </c>
      <c r="C829" s="442">
        <f t="shared" si="241"/>
        <v>0.6375637500000001</v>
      </c>
      <c r="D829" s="442">
        <f t="shared" si="242"/>
        <v>0.89186620129985328</v>
      </c>
      <c r="E829" s="12">
        <v>7.19</v>
      </c>
      <c r="F829" s="13">
        <f t="shared" si="243"/>
        <v>10.315482012654055</v>
      </c>
      <c r="G829" s="195"/>
      <c r="H829" s="10">
        <v>14.941000000000001</v>
      </c>
      <c r="I829" s="11">
        <f t="shared" si="258"/>
        <v>4110</v>
      </c>
      <c r="J829" s="12">
        <v>1</v>
      </c>
      <c r="K829" s="442">
        <f t="shared" si="244"/>
        <v>4.0477335000000005</v>
      </c>
      <c r="L829" s="442">
        <f t="shared" si="245"/>
        <v>56.267513023742424</v>
      </c>
      <c r="M829" s="442">
        <v>5.2150000000000002E-2</v>
      </c>
      <c r="N829" s="253">
        <f t="shared" si="246"/>
        <v>12.006649195811834</v>
      </c>
      <c r="O829" s="195"/>
      <c r="P829" s="221">
        <v>37.911999999999999</v>
      </c>
      <c r="Q829" s="222">
        <f t="shared" si="259"/>
        <v>4110</v>
      </c>
      <c r="R829" s="496">
        <f t="shared" si="247"/>
        <v>0.20334224999999997</v>
      </c>
      <c r="S829" s="496">
        <f t="shared" si="248"/>
        <v>0.22549182105741306</v>
      </c>
      <c r="T829" s="223">
        <v>33.21</v>
      </c>
      <c r="U829" s="224">
        <f t="shared" si="249"/>
        <v>30.423416622683312</v>
      </c>
      <c r="X829" s="450">
        <v>18.09</v>
      </c>
      <c r="Y829" s="448">
        <f t="shared" si="250"/>
        <v>0.6375637500000001</v>
      </c>
      <c r="Z829" s="448">
        <f t="shared" si="255"/>
        <v>0.89186620129985328</v>
      </c>
      <c r="AA829" s="449">
        <v>8.5</v>
      </c>
      <c r="AB829" s="450">
        <v>15.79</v>
      </c>
      <c r="AC829" s="451">
        <v>1</v>
      </c>
      <c r="AD829" s="294">
        <f t="shared" si="251"/>
        <v>4.0477335000000005</v>
      </c>
      <c r="AE829" s="294">
        <f t="shared" si="252"/>
        <v>56.267513023742424</v>
      </c>
      <c r="AF829" s="452">
        <f t="shared" si="256"/>
        <v>6.1647809689585151E-2</v>
      </c>
      <c r="AG829" s="502">
        <f t="shared" si="260"/>
        <v>4110</v>
      </c>
      <c r="AH829" s="470">
        <f t="shared" si="253"/>
        <v>10.509137288951248</v>
      </c>
      <c r="AI829" s="471">
        <f t="shared" si="254"/>
        <v>12.321231065406073</v>
      </c>
    </row>
    <row r="830" spans="1:35">
      <c r="A830" s="10">
        <v>16.728000000000002</v>
      </c>
      <c r="B830" s="11">
        <f t="shared" si="257"/>
        <v>4115</v>
      </c>
      <c r="C830" s="442">
        <f t="shared" si="241"/>
        <v>0.63833937500000015</v>
      </c>
      <c r="D830" s="442">
        <f t="shared" si="242"/>
        <v>0.89333414923720356</v>
      </c>
      <c r="E830" s="12">
        <v>7.19</v>
      </c>
      <c r="F830" s="13">
        <f t="shared" si="243"/>
        <v>10.304927466984507</v>
      </c>
      <c r="G830" s="195"/>
      <c r="H830" s="10">
        <v>14.941000000000001</v>
      </c>
      <c r="I830" s="11">
        <f t="shared" si="258"/>
        <v>4115</v>
      </c>
      <c r="J830" s="12">
        <v>1</v>
      </c>
      <c r="K830" s="442">
        <f t="shared" si="244"/>
        <v>4.0526577499999998</v>
      </c>
      <c r="L830" s="442">
        <f t="shared" si="245"/>
        <v>56.550208033963827</v>
      </c>
      <c r="M830" s="442">
        <v>5.2150000000000002E-2</v>
      </c>
      <c r="N830" s="253">
        <f t="shared" si="246"/>
        <v>11.991906651028787</v>
      </c>
      <c r="O830" s="195"/>
      <c r="P830" s="221">
        <v>37.911999999999999</v>
      </c>
      <c r="Q830" s="222">
        <f t="shared" si="259"/>
        <v>4115</v>
      </c>
      <c r="R830" s="496">
        <f t="shared" si="247"/>
        <v>0.20358962499999997</v>
      </c>
      <c r="S830" s="496">
        <f t="shared" si="248"/>
        <v>0.22579501459635187</v>
      </c>
      <c r="T830" s="223">
        <v>33.21</v>
      </c>
      <c r="U830" s="224">
        <f t="shared" si="249"/>
        <v>30.413347565255151</v>
      </c>
      <c r="X830" s="450">
        <v>18.09</v>
      </c>
      <c r="Y830" s="452">
        <f t="shared" si="250"/>
        <v>0.63833937500000015</v>
      </c>
      <c r="Z830" s="452">
        <f t="shared" si="255"/>
        <v>0.89333414923720356</v>
      </c>
      <c r="AA830" s="451">
        <v>8.5</v>
      </c>
      <c r="AB830" s="453">
        <v>15.79</v>
      </c>
      <c r="AC830" s="454">
        <v>1</v>
      </c>
      <c r="AD830" s="455">
        <f t="shared" si="251"/>
        <v>4.0526577499999998</v>
      </c>
      <c r="AE830" s="455">
        <f t="shared" si="252"/>
        <v>56.550208033963827</v>
      </c>
      <c r="AF830" s="456">
        <f t="shared" si="256"/>
        <v>6.1647809689585151E-2</v>
      </c>
      <c r="AG830" s="502">
        <f t="shared" si="260"/>
        <v>4115</v>
      </c>
      <c r="AH830" s="470">
        <f t="shared" si="253"/>
        <v>10.496659731483771</v>
      </c>
      <c r="AI830" s="471">
        <f t="shared" si="254"/>
        <v>12.303803537215748</v>
      </c>
    </row>
    <row r="831" spans="1:35">
      <c r="A831" s="10">
        <v>16.728000000000002</v>
      </c>
      <c r="B831" s="11">
        <f t="shared" si="257"/>
        <v>4120</v>
      </c>
      <c r="C831" s="442">
        <f t="shared" si="241"/>
        <v>0.63911499999999999</v>
      </c>
      <c r="D831" s="442">
        <f t="shared" si="242"/>
        <v>0.8948032361933409</v>
      </c>
      <c r="E831" s="12">
        <v>7.19</v>
      </c>
      <c r="F831" s="13">
        <f t="shared" si="243"/>
        <v>10.29436473176988</v>
      </c>
      <c r="G831" s="195"/>
      <c r="H831" s="10">
        <v>14.941000000000001</v>
      </c>
      <c r="I831" s="11">
        <f t="shared" si="258"/>
        <v>4120</v>
      </c>
      <c r="J831" s="12">
        <v>1</v>
      </c>
      <c r="K831" s="442">
        <f t="shared" si="244"/>
        <v>4.057582</v>
      </c>
      <c r="L831" s="442">
        <f t="shared" si="245"/>
        <v>56.834298538150094</v>
      </c>
      <c r="M831" s="442">
        <v>5.2150000000000002E-2</v>
      </c>
      <c r="N831" s="253">
        <f t="shared" si="246"/>
        <v>11.977091331235474</v>
      </c>
      <c r="O831" s="195"/>
      <c r="P831" s="221">
        <v>37.911999999999999</v>
      </c>
      <c r="Q831" s="222">
        <f t="shared" si="259"/>
        <v>4120</v>
      </c>
      <c r="R831" s="496">
        <f t="shared" si="247"/>
        <v>0.20383699999999996</v>
      </c>
      <c r="S831" s="496">
        <f t="shared" si="248"/>
        <v>0.22609828314706992</v>
      </c>
      <c r="T831" s="223">
        <v>33.21</v>
      </c>
      <c r="U831" s="224">
        <f t="shared" si="249"/>
        <v>30.403276016685808</v>
      </c>
      <c r="X831" s="450">
        <v>18.09</v>
      </c>
      <c r="Y831" s="456">
        <f t="shared" si="250"/>
        <v>0.63911499999999999</v>
      </c>
      <c r="Z831" s="456">
        <f t="shared" si="255"/>
        <v>0.8948032361933409</v>
      </c>
      <c r="AA831" s="454">
        <v>8.5</v>
      </c>
      <c r="AB831" s="447">
        <v>15.79</v>
      </c>
      <c r="AC831" s="449">
        <v>1</v>
      </c>
      <c r="AD831" s="457">
        <f t="shared" si="251"/>
        <v>4.057582</v>
      </c>
      <c r="AE831" s="457">
        <f t="shared" si="252"/>
        <v>56.834298538150094</v>
      </c>
      <c r="AF831" s="448">
        <f t="shared" si="256"/>
        <v>6.1647809689585151E-2</v>
      </c>
      <c r="AG831" s="502">
        <f t="shared" si="260"/>
        <v>4120</v>
      </c>
      <c r="AH831" s="470">
        <f t="shared" si="253"/>
        <v>10.484172492356603</v>
      </c>
      <c r="AI831" s="471">
        <f t="shared" si="254"/>
        <v>12.286289979879054</v>
      </c>
    </row>
    <row r="832" spans="1:35">
      <c r="A832" s="10">
        <v>16.728000000000002</v>
      </c>
      <c r="B832" s="11">
        <f t="shared" si="257"/>
        <v>4125</v>
      </c>
      <c r="C832" s="442">
        <f t="shared" si="241"/>
        <v>0.63989062500000005</v>
      </c>
      <c r="D832" s="442">
        <f t="shared" si="242"/>
        <v>0.89627346305206057</v>
      </c>
      <c r="E832" s="12">
        <v>7.19</v>
      </c>
      <c r="F832" s="13">
        <f t="shared" si="243"/>
        <v>10.283793800655687</v>
      </c>
      <c r="G832" s="195"/>
      <c r="H832" s="10">
        <v>14.941000000000001</v>
      </c>
      <c r="I832" s="11">
        <f t="shared" si="258"/>
        <v>4125</v>
      </c>
      <c r="J832" s="12">
        <v>1</v>
      </c>
      <c r="K832" s="442">
        <f t="shared" si="244"/>
        <v>4.0625062500000002</v>
      </c>
      <c r="L832" s="442">
        <f t="shared" si="245"/>
        <v>57.119791425009254</v>
      </c>
      <c r="M832" s="442">
        <v>5.2150000000000002E-2</v>
      </c>
      <c r="N832" s="253">
        <f t="shared" si="246"/>
        <v>11.962202877185767</v>
      </c>
      <c r="O832" s="195"/>
      <c r="P832" s="221">
        <v>37.911999999999999</v>
      </c>
      <c r="Q832" s="222">
        <f t="shared" si="259"/>
        <v>4125</v>
      </c>
      <c r="R832" s="496">
        <f t="shared" si="247"/>
        <v>0.20408437499999998</v>
      </c>
      <c r="S832" s="496">
        <f t="shared" si="248"/>
        <v>0.22640162672812569</v>
      </c>
      <c r="T832" s="223">
        <v>33.21</v>
      </c>
      <c r="U832" s="224">
        <f t="shared" si="249"/>
        <v>30.393201976358945</v>
      </c>
      <c r="X832" s="450">
        <v>18.09</v>
      </c>
      <c r="Y832" s="448">
        <f t="shared" si="250"/>
        <v>0.63989062500000005</v>
      </c>
      <c r="Z832" s="448">
        <f t="shared" si="255"/>
        <v>0.89627346305206057</v>
      </c>
      <c r="AA832" s="449">
        <v>8.5</v>
      </c>
      <c r="AB832" s="450">
        <v>15.79</v>
      </c>
      <c r="AC832" s="451">
        <v>1</v>
      </c>
      <c r="AD832" s="294">
        <f t="shared" si="251"/>
        <v>4.0625062500000002</v>
      </c>
      <c r="AE832" s="294">
        <f t="shared" si="252"/>
        <v>57.119791425009254</v>
      </c>
      <c r="AF832" s="452">
        <f t="shared" si="256"/>
        <v>6.1647809689585151E-2</v>
      </c>
      <c r="AG832" s="502">
        <f t="shared" si="260"/>
        <v>4125</v>
      </c>
      <c r="AH832" s="470">
        <f t="shared" si="253"/>
        <v>10.471675564057485</v>
      </c>
      <c r="AI832" s="471">
        <f t="shared" si="254"/>
        <v>12.268689968722231</v>
      </c>
    </row>
    <row r="833" spans="1:35">
      <c r="A833" s="10">
        <v>16.728000000000002</v>
      </c>
      <c r="B833" s="11">
        <f t="shared" si="257"/>
        <v>4130</v>
      </c>
      <c r="C833" s="442">
        <f t="shared" si="241"/>
        <v>0.64066624999999999</v>
      </c>
      <c r="D833" s="442">
        <f t="shared" si="242"/>
        <v>0.8977448306978415</v>
      </c>
      <c r="E833" s="12">
        <v>7.19</v>
      </c>
      <c r="F833" s="13">
        <f t="shared" si="243"/>
        <v>10.27321466728252</v>
      </c>
      <c r="G833" s="195"/>
      <c r="H833" s="10">
        <v>14.941000000000001</v>
      </c>
      <c r="I833" s="11">
        <f t="shared" si="258"/>
        <v>4130</v>
      </c>
      <c r="J833" s="12">
        <v>1</v>
      </c>
      <c r="K833" s="442">
        <f t="shared" si="244"/>
        <v>4.0674304999999995</v>
      </c>
      <c r="L833" s="442">
        <f t="shared" si="245"/>
        <v>57.406693617254746</v>
      </c>
      <c r="M833" s="442">
        <v>5.2150000000000002E-2</v>
      </c>
      <c r="N833" s="253">
        <f t="shared" si="246"/>
        <v>11.947240927860165</v>
      </c>
      <c r="O833" s="195"/>
      <c r="P833" s="221">
        <v>37.911999999999999</v>
      </c>
      <c r="Q833" s="222">
        <f t="shared" si="259"/>
        <v>4130</v>
      </c>
      <c r="R833" s="496">
        <f t="shared" si="247"/>
        <v>0.20433174999999998</v>
      </c>
      <c r="S833" s="496">
        <f t="shared" si="248"/>
        <v>0.22670504535808211</v>
      </c>
      <c r="T833" s="223">
        <v>33.21</v>
      </c>
      <c r="U833" s="224">
        <f t="shared" si="249"/>
        <v>30.383125443658091</v>
      </c>
      <c r="X833" s="450">
        <v>18.09</v>
      </c>
      <c r="Y833" s="452">
        <f t="shared" si="250"/>
        <v>0.64066624999999999</v>
      </c>
      <c r="Z833" s="452">
        <f t="shared" si="255"/>
        <v>0.8977448306978415</v>
      </c>
      <c r="AA833" s="451">
        <v>8.5</v>
      </c>
      <c r="AB833" s="453">
        <v>15.79</v>
      </c>
      <c r="AC833" s="454">
        <v>1</v>
      </c>
      <c r="AD833" s="455">
        <f t="shared" si="251"/>
        <v>4.0674304999999995</v>
      </c>
      <c r="AE833" s="455">
        <f t="shared" si="252"/>
        <v>57.406693617254746</v>
      </c>
      <c r="AF833" s="456">
        <f t="shared" si="256"/>
        <v>6.1647809689585151E-2</v>
      </c>
      <c r="AG833" s="502">
        <f t="shared" si="260"/>
        <v>4130</v>
      </c>
      <c r="AH833" s="470">
        <f t="shared" si="253"/>
        <v>10.459168939068347</v>
      </c>
      <c r="AI833" s="471">
        <f t="shared" si="254"/>
        <v>12.251003076975156</v>
      </c>
    </row>
    <row r="834" spans="1:35">
      <c r="A834" s="10">
        <v>16.728000000000002</v>
      </c>
      <c r="B834" s="11">
        <f t="shared" si="257"/>
        <v>4135</v>
      </c>
      <c r="C834" s="442">
        <f t="shared" si="241"/>
        <v>0.64144187500000005</v>
      </c>
      <c r="D834" s="442">
        <f t="shared" si="242"/>
        <v>0.89921734001585052</v>
      </c>
      <c r="E834" s="12">
        <v>7.19</v>
      </c>
      <c r="F834" s="13">
        <f t="shared" si="243"/>
        <v>10.262627325286036</v>
      </c>
      <c r="G834" s="195"/>
      <c r="H834" s="10">
        <v>14.941000000000001</v>
      </c>
      <c r="I834" s="11">
        <f t="shared" si="258"/>
        <v>4135</v>
      </c>
      <c r="J834" s="12">
        <v>1</v>
      </c>
      <c r="K834" s="442">
        <f t="shared" si="244"/>
        <v>4.0723547499999997</v>
      </c>
      <c r="L834" s="442">
        <f t="shared" si="245"/>
        <v>57.695012071773377</v>
      </c>
      <c r="M834" s="442">
        <v>5.2150000000000002E-2</v>
      </c>
      <c r="N834" s="253">
        <f t="shared" si="246"/>
        <v>11.93220512045702</v>
      </c>
      <c r="O834" s="195"/>
      <c r="P834" s="221">
        <v>37.911999999999999</v>
      </c>
      <c r="Q834" s="222">
        <f t="shared" si="259"/>
        <v>4135</v>
      </c>
      <c r="R834" s="496">
        <f t="shared" si="247"/>
        <v>0.20457912499999997</v>
      </c>
      <c r="S834" s="496">
        <f t="shared" si="248"/>
        <v>0.22700853905550655</v>
      </c>
      <c r="T834" s="223">
        <v>33.21</v>
      </c>
      <c r="U834" s="224">
        <f t="shared" si="249"/>
        <v>30.373046417966627</v>
      </c>
      <c r="X834" s="450">
        <v>18.09</v>
      </c>
      <c r="Y834" s="456">
        <f t="shared" si="250"/>
        <v>0.64144187500000005</v>
      </c>
      <c r="Z834" s="456">
        <f t="shared" si="255"/>
        <v>0.89921734001585052</v>
      </c>
      <c r="AA834" s="454">
        <v>8.5</v>
      </c>
      <c r="AB834" s="447">
        <v>15.79</v>
      </c>
      <c r="AC834" s="449">
        <v>1</v>
      </c>
      <c r="AD834" s="457">
        <f t="shared" si="251"/>
        <v>4.0723547499999997</v>
      </c>
      <c r="AE834" s="457">
        <f t="shared" si="252"/>
        <v>57.695012071773377</v>
      </c>
      <c r="AF834" s="448">
        <f t="shared" si="256"/>
        <v>6.1647809689585151E-2</v>
      </c>
      <c r="AG834" s="502">
        <f t="shared" si="260"/>
        <v>4135</v>
      </c>
      <c r="AH834" s="470">
        <f t="shared" si="253"/>
        <v>10.446652609865271</v>
      </c>
      <c r="AI834" s="471">
        <f t="shared" si="254"/>
        <v>12.233228875760997</v>
      </c>
    </row>
    <row r="835" spans="1:35">
      <c r="A835" s="10">
        <v>16.728000000000002</v>
      </c>
      <c r="B835" s="11">
        <f t="shared" si="257"/>
        <v>4140</v>
      </c>
      <c r="C835" s="442">
        <f t="shared" si="241"/>
        <v>0.64221750000000011</v>
      </c>
      <c r="D835" s="442">
        <f t="shared" si="242"/>
        <v>0.90069099189194013</v>
      </c>
      <c r="E835" s="12">
        <v>7.19</v>
      </c>
      <c r="F835" s="13">
        <f t="shared" si="243"/>
        <v>10.252031768296952</v>
      </c>
      <c r="G835" s="195"/>
      <c r="H835" s="10">
        <v>14.941000000000001</v>
      </c>
      <c r="I835" s="11">
        <f t="shared" si="258"/>
        <v>4140</v>
      </c>
      <c r="J835" s="12">
        <v>1</v>
      </c>
      <c r="K835" s="442">
        <f t="shared" si="244"/>
        <v>4.0772789999999999</v>
      </c>
      <c r="L835" s="442">
        <f t="shared" si="245"/>
        <v>57.984753779793756</v>
      </c>
      <c r="M835" s="442">
        <v>5.2150000000000002E-2</v>
      </c>
      <c r="N835" s="253">
        <f t="shared" si="246"/>
        <v>11.917095090383757</v>
      </c>
      <c r="O835" s="195"/>
      <c r="P835" s="221">
        <v>37.911999999999999</v>
      </c>
      <c r="Q835" s="222">
        <f t="shared" si="259"/>
        <v>4140</v>
      </c>
      <c r="R835" s="496">
        <f t="shared" si="247"/>
        <v>0.20482649999999997</v>
      </c>
      <c r="S835" s="496">
        <f t="shared" si="248"/>
        <v>0.22731210783897127</v>
      </c>
      <c r="T835" s="223">
        <v>33.21</v>
      </c>
      <c r="U835" s="224">
        <f t="shared" si="249"/>
        <v>30.362964898667762</v>
      </c>
      <c r="X835" s="450">
        <v>18.09</v>
      </c>
      <c r="Y835" s="448">
        <f t="shared" si="250"/>
        <v>0.64221750000000011</v>
      </c>
      <c r="Z835" s="448">
        <f t="shared" si="255"/>
        <v>0.90069099189194013</v>
      </c>
      <c r="AA835" s="449">
        <v>8.5</v>
      </c>
      <c r="AB835" s="450">
        <v>15.79</v>
      </c>
      <c r="AC835" s="451">
        <v>1</v>
      </c>
      <c r="AD835" s="294">
        <f t="shared" si="251"/>
        <v>4.0772789999999999</v>
      </c>
      <c r="AE835" s="294">
        <f t="shared" si="252"/>
        <v>57.984753779793756</v>
      </c>
      <c r="AF835" s="452">
        <f t="shared" si="256"/>
        <v>6.1647809689585151E-2</v>
      </c>
      <c r="AG835" s="502">
        <f t="shared" si="260"/>
        <v>4140</v>
      </c>
      <c r="AH835" s="470">
        <f t="shared" si="253"/>
        <v>10.434126568918508</v>
      </c>
      <c r="AI835" s="471">
        <f t="shared" si="254"/>
        <v>12.215366934085822</v>
      </c>
    </row>
    <row r="836" spans="1:35">
      <c r="A836" s="10">
        <v>16.728000000000002</v>
      </c>
      <c r="B836" s="11">
        <f t="shared" si="257"/>
        <v>4145</v>
      </c>
      <c r="C836" s="442">
        <f t="shared" si="241"/>
        <v>0.64299312500000005</v>
      </c>
      <c r="D836" s="442">
        <f t="shared" si="242"/>
        <v>0.90216578721265095</v>
      </c>
      <c r="E836" s="12">
        <v>7.19</v>
      </c>
      <c r="F836" s="13">
        <f t="shared" si="243"/>
        <v>10.241427989941041</v>
      </c>
      <c r="G836" s="195"/>
      <c r="H836" s="10">
        <v>14.941000000000001</v>
      </c>
      <c r="I836" s="11">
        <f t="shared" si="258"/>
        <v>4145</v>
      </c>
      <c r="J836" s="12">
        <v>1</v>
      </c>
      <c r="K836" s="442">
        <f t="shared" si="244"/>
        <v>4.0822032500000001</v>
      </c>
      <c r="L836" s="442">
        <f t="shared" si="245"/>
        <v>58.275925767055988</v>
      </c>
      <c r="M836" s="442">
        <v>5.2150000000000002E-2</v>
      </c>
      <c r="N836" s="253">
        <f t="shared" si="246"/>
        <v>11.90191047124803</v>
      </c>
      <c r="O836" s="195"/>
      <c r="P836" s="221">
        <v>37.911999999999999</v>
      </c>
      <c r="Q836" s="222">
        <f t="shared" si="259"/>
        <v>4145</v>
      </c>
      <c r="R836" s="496">
        <f t="shared" si="247"/>
        <v>0.20507387499999996</v>
      </c>
      <c r="S836" s="496">
        <f t="shared" si="248"/>
        <v>0.22761575172705295</v>
      </c>
      <c r="T836" s="223">
        <v>33.21</v>
      </c>
      <c r="U836" s="224">
        <f t="shared" si="249"/>
        <v>30.352880885144572</v>
      </c>
      <c r="X836" s="450">
        <v>18.09</v>
      </c>
      <c r="Y836" s="452">
        <f t="shared" si="250"/>
        <v>0.64299312500000005</v>
      </c>
      <c r="Z836" s="452">
        <f t="shared" si="255"/>
        <v>0.90216578721265095</v>
      </c>
      <c r="AA836" s="451">
        <v>8.5</v>
      </c>
      <c r="AB836" s="453">
        <v>15.79</v>
      </c>
      <c r="AC836" s="454">
        <v>1</v>
      </c>
      <c r="AD836" s="455">
        <f t="shared" si="251"/>
        <v>4.0822032500000001</v>
      </c>
      <c r="AE836" s="455">
        <f t="shared" si="252"/>
        <v>58.275925767055988</v>
      </c>
      <c r="AF836" s="456">
        <f t="shared" si="256"/>
        <v>6.1647809689585151E-2</v>
      </c>
      <c r="AG836" s="502">
        <f t="shared" si="260"/>
        <v>4145</v>
      </c>
      <c r="AH836" s="470">
        <f t="shared" si="253"/>
        <v>10.421590808692468</v>
      </c>
      <c r="AI836" s="471">
        <f t="shared" si="254"/>
        <v>12.19741681882814</v>
      </c>
    </row>
    <row r="837" spans="1:35">
      <c r="A837" s="10">
        <v>16.728000000000002</v>
      </c>
      <c r="B837" s="11">
        <f t="shared" si="257"/>
        <v>4150</v>
      </c>
      <c r="C837" s="442">
        <f t="shared" si="241"/>
        <v>0.64376875000000011</v>
      </c>
      <c r="D837" s="442">
        <f t="shared" si="242"/>
        <v>0.90364172686521127</v>
      </c>
      <c r="E837" s="12">
        <v>7.19</v>
      </c>
      <c r="F837" s="13">
        <f t="shared" si="243"/>
        <v>10.230815983839133</v>
      </c>
      <c r="G837" s="195"/>
      <c r="H837" s="10">
        <v>14.941000000000001</v>
      </c>
      <c r="I837" s="11">
        <f t="shared" si="258"/>
        <v>4150</v>
      </c>
      <c r="J837" s="12">
        <v>1</v>
      </c>
      <c r="K837" s="442">
        <f t="shared" si="244"/>
        <v>4.0871274999999994</v>
      </c>
      <c r="L837" s="442">
        <f t="shared" si="245"/>
        <v>58.56853509398195</v>
      </c>
      <c r="M837" s="442">
        <v>5.2150000000000002E-2</v>
      </c>
      <c r="N837" s="253">
        <f t="shared" si="246"/>
        <v>11.886650894848842</v>
      </c>
      <c r="O837" s="195"/>
      <c r="P837" s="221">
        <v>37.911999999999999</v>
      </c>
      <c r="Q837" s="222">
        <f t="shared" si="259"/>
        <v>4150</v>
      </c>
      <c r="R837" s="496">
        <f t="shared" si="247"/>
        <v>0.20532124999999998</v>
      </c>
      <c r="S837" s="496">
        <f t="shared" si="248"/>
        <v>0.22791947073833274</v>
      </c>
      <c r="T837" s="223">
        <v>33.21</v>
      </c>
      <c r="U837" s="224">
        <f t="shared" si="249"/>
        <v>30.34279437677997</v>
      </c>
      <c r="X837" s="450">
        <v>18.09</v>
      </c>
      <c r="Y837" s="456">
        <f t="shared" si="250"/>
        <v>0.64376875000000011</v>
      </c>
      <c r="Z837" s="456">
        <f t="shared" si="255"/>
        <v>0.90364172686521127</v>
      </c>
      <c r="AA837" s="454">
        <v>8.5</v>
      </c>
      <c r="AB837" s="447">
        <v>15.79</v>
      </c>
      <c r="AC837" s="449">
        <v>1</v>
      </c>
      <c r="AD837" s="457">
        <f t="shared" si="251"/>
        <v>4.0871274999999994</v>
      </c>
      <c r="AE837" s="457">
        <f t="shared" si="252"/>
        <v>58.56853509398195</v>
      </c>
      <c r="AF837" s="448">
        <f t="shared" si="256"/>
        <v>6.1647809689585151E-2</v>
      </c>
      <c r="AG837" s="502">
        <f t="shared" si="260"/>
        <v>4150</v>
      </c>
      <c r="AH837" s="470">
        <f t="shared" si="253"/>
        <v>10.409045321645703</v>
      </c>
      <c r="AI837" s="471">
        <f t="shared" si="254"/>
        <v>12.17937809472841</v>
      </c>
    </row>
    <row r="838" spans="1:35">
      <c r="A838" s="10">
        <v>16.728000000000002</v>
      </c>
      <c r="B838" s="11">
        <f t="shared" si="257"/>
        <v>4155</v>
      </c>
      <c r="C838" s="442">
        <f t="shared" si="241"/>
        <v>0.64454437500000006</v>
      </c>
      <c r="D838" s="442">
        <f t="shared" si="242"/>
        <v>0.9051188117375375</v>
      </c>
      <c r="E838" s="12">
        <v>7.19</v>
      </c>
      <c r="F838" s="13">
        <f t="shared" si="243"/>
        <v>10.220195743607107</v>
      </c>
      <c r="G838" s="195"/>
      <c r="H838" s="10">
        <v>14.941000000000001</v>
      </c>
      <c r="I838" s="11">
        <f t="shared" si="258"/>
        <v>4155</v>
      </c>
      <c r="J838" s="12">
        <v>1</v>
      </c>
      <c r="K838" s="442">
        <f t="shared" si="244"/>
        <v>4.0920517499999995</v>
      </c>
      <c r="L838" s="442">
        <f t="shared" si="245"/>
        <v>58.862588855846703</v>
      </c>
      <c r="M838" s="442">
        <v>5.2150000000000002E-2</v>
      </c>
      <c r="N838" s="253">
        <f t="shared" si="246"/>
        <v>11.871315991167595</v>
      </c>
      <c r="O838" s="195"/>
      <c r="P838" s="221">
        <v>37.911999999999999</v>
      </c>
      <c r="Q838" s="222">
        <f t="shared" si="259"/>
        <v>4155</v>
      </c>
      <c r="R838" s="496">
        <f t="shared" si="247"/>
        <v>0.205568625</v>
      </c>
      <c r="S838" s="496">
        <f t="shared" si="248"/>
        <v>0.22822326489139688</v>
      </c>
      <c r="T838" s="223">
        <v>33.21</v>
      </c>
      <c r="U838" s="224">
        <f t="shared" si="249"/>
        <v>30.33270537295671</v>
      </c>
      <c r="X838" s="450">
        <v>18.09</v>
      </c>
      <c r="Y838" s="448">
        <f t="shared" si="250"/>
        <v>0.64454437500000006</v>
      </c>
      <c r="Z838" s="448">
        <f t="shared" si="255"/>
        <v>0.9051188117375375</v>
      </c>
      <c r="AA838" s="449">
        <v>8.5</v>
      </c>
      <c r="AB838" s="450">
        <v>15.79</v>
      </c>
      <c r="AC838" s="451">
        <v>1</v>
      </c>
      <c r="AD838" s="294">
        <f t="shared" si="251"/>
        <v>4.0920517499999995</v>
      </c>
      <c r="AE838" s="294">
        <f t="shared" si="252"/>
        <v>58.862588855846703</v>
      </c>
      <c r="AF838" s="452">
        <f t="shared" si="256"/>
        <v>6.1647809689585151E-2</v>
      </c>
      <c r="AG838" s="502">
        <f t="shared" si="260"/>
        <v>4155</v>
      </c>
      <c r="AH838" s="470">
        <f t="shared" si="253"/>
        <v>10.396490100230931</v>
      </c>
      <c r="AI838" s="471">
        <f t="shared" si="254"/>
        <v>12.161250324378466</v>
      </c>
    </row>
    <row r="839" spans="1:35">
      <c r="A839" s="10">
        <v>16.728000000000002</v>
      </c>
      <c r="B839" s="11">
        <f t="shared" si="257"/>
        <v>4160</v>
      </c>
      <c r="C839" s="442">
        <f t="shared" ref="C839:C902" si="261">(1.55125*10^-10)*B839*10^6</f>
        <v>0.64532000000000012</v>
      </c>
      <c r="D839" s="442">
        <f t="shared" ref="D839:D902" si="262">(EXP(C839))-1</f>
        <v>0.90659704271823593</v>
      </c>
      <c r="E839" s="12">
        <v>7.19</v>
      </c>
      <c r="F839" s="13">
        <f t="shared" ref="F839:F902" si="263">A839-(E839*D839)</f>
        <v>10.209567262855884</v>
      </c>
      <c r="G839" s="195"/>
      <c r="H839" s="10">
        <v>14.941000000000001</v>
      </c>
      <c r="I839" s="11">
        <f t="shared" si="258"/>
        <v>4160</v>
      </c>
      <c r="J839" s="12">
        <v>1</v>
      </c>
      <c r="K839" s="442">
        <f t="shared" ref="K839:K902" si="264">(0.98485*10^-9)*B839*10^6</f>
        <v>4.0969759999999997</v>
      </c>
      <c r="L839" s="442">
        <f t="shared" ref="L839:L902" si="265">EXP(K839)-1</f>
        <v>59.158094182950229</v>
      </c>
      <c r="M839" s="442">
        <v>5.2150000000000002E-2</v>
      </c>
      <c r="N839" s="253">
        <f t="shared" ref="N839:N902" si="266">H839-(M839/J839)*L839</f>
        <v>11.855905388359146</v>
      </c>
      <c r="O839" s="195"/>
      <c r="P839" s="221">
        <v>37.911999999999999</v>
      </c>
      <c r="Q839" s="222">
        <f t="shared" si="259"/>
        <v>4160</v>
      </c>
      <c r="R839" s="496">
        <f t="shared" ref="R839:R902" si="267">(4.9475*10^-11)*Q839*10^6</f>
        <v>0.205816</v>
      </c>
      <c r="S839" s="496">
        <f t="shared" ref="S839:S902" si="268">(EXP(R839))-1</f>
        <v>0.22852713420483539</v>
      </c>
      <c r="T839" s="223">
        <v>33.21</v>
      </c>
      <c r="U839" s="224">
        <f t="shared" ref="U839:U902" si="269">P839-(T839*S839)</f>
        <v>30.322613873057414</v>
      </c>
      <c r="X839" s="450">
        <v>18.09</v>
      </c>
      <c r="Y839" s="452">
        <f t="shared" ref="Y839:Y902" si="270">(1.55125*10^-10)*AG839*10^6</f>
        <v>0.64532000000000012</v>
      </c>
      <c r="Z839" s="452">
        <f t="shared" si="255"/>
        <v>0.90659704271823593</v>
      </c>
      <c r="AA839" s="451">
        <v>8.5</v>
      </c>
      <c r="AB839" s="453">
        <v>15.79</v>
      </c>
      <c r="AC839" s="454">
        <v>1</v>
      </c>
      <c r="AD839" s="455">
        <f t="shared" ref="AD839:AD902" si="271">(0.98485*10^-9)*AG839*10^6</f>
        <v>4.0969759999999997</v>
      </c>
      <c r="AE839" s="455">
        <f t="shared" ref="AE839:AE902" si="272">EXP(AD839)-1</f>
        <v>59.158094182950229</v>
      </c>
      <c r="AF839" s="456">
        <f t="shared" si="256"/>
        <v>6.1647809689585151E-2</v>
      </c>
      <c r="AG839" s="502">
        <f t="shared" si="260"/>
        <v>4160</v>
      </c>
      <c r="AH839" s="470">
        <f t="shared" ref="AH839:AH902" si="273">X839-(AA839*Z839)</f>
        <v>10.383925136894995</v>
      </c>
      <c r="AI839" s="471">
        <f t="shared" ref="AI839:AI902" si="274">AB839-(AF839/AC839)*AE839</f>
        <v>12.143033068210929</v>
      </c>
    </row>
    <row r="840" spans="1:35">
      <c r="A840" s="10">
        <v>16.728000000000002</v>
      </c>
      <c r="B840" s="11">
        <f t="shared" si="257"/>
        <v>4165</v>
      </c>
      <c r="C840" s="442">
        <f t="shared" si="261"/>
        <v>0.64609562500000006</v>
      </c>
      <c r="D840" s="442">
        <f t="shared" si="262"/>
        <v>0.90807642069660099</v>
      </c>
      <c r="E840" s="12">
        <v>7.19</v>
      </c>
      <c r="F840" s="13">
        <f t="shared" si="263"/>
        <v>10.19893053519144</v>
      </c>
      <c r="G840" s="195"/>
      <c r="H840" s="10">
        <v>14.941000000000001</v>
      </c>
      <c r="I840" s="11">
        <f t="shared" si="258"/>
        <v>4165</v>
      </c>
      <c r="J840" s="12">
        <v>1</v>
      </c>
      <c r="K840" s="442">
        <f t="shared" si="264"/>
        <v>4.1019002499999999</v>
      </c>
      <c r="L840" s="442">
        <f t="shared" si="265"/>
        <v>59.455058240790521</v>
      </c>
      <c r="M840" s="442">
        <v>5.2150000000000002E-2</v>
      </c>
      <c r="N840" s="253">
        <f t="shared" si="266"/>
        <v>11.840418712742775</v>
      </c>
      <c r="O840" s="195"/>
      <c r="P840" s="221">
        <v>37.911999999999999</v>
      </c>
      <c r="Q840" s="222">
        <f t="shared" si="259"/>
        <v>4165</v>
      </c>
      <c r="R840" s="496">
        <f t="shared" si="267"/>
        <v>0.20606337499999999</v>
      </c>
      <c r="S840" s="496">
        <f t="shared" si="268"/>
        <v>0.22883107869724384</v>
      </c>
      <c r="T840" s="223">
        <v>33.21</v>
      </c>
      <c r="U840" s="224">
        <f t="shared" si="269"/>
        <v>30.312519876464531</v>
      </c>
      <c r="X840" s="450">
        <v>18.09</v>
      </c>
      <c r="Y840" s="456">
        <f t="shared" si="270"/>
        <v>0.64609562500000006</v>
      </c>
      <c r="Z840" s="456">
        <f t="shared" ref="Z840:Z903" si="275">(EXP(Y840))-1</f>
        <v>0.90807642069660099</v>
      </c>
      <c r="AA840" s="454">
        <v>8.5</v>
      </c>
      <c r="AB840" s="447">
        <v>15.79</v>
      </c>
      <c r="AC840" s="449">
        <v>1</v>
      </c>
      <c r="AD840" s="457">
        <f t="shared" si="271"/>
        <v>4.1019002499999999</v>
      </c>
      <c r="AE840" s="457">
        <f t="shared" si="272"/>
        <v>59.455058240790521</v>
      </c>
      <c r="AF840" s="448">
        <f t="shared" ref="AF840:AF903" si="276">AA840/137.88</f>
        <v>6.1647809689585151E-2</v>
      </c>
      <c r="AG840" s="502">
        <f t="shared" si="260"/>
        <v>4165</v>
      </c>
      <c r="AH840" s="470">
        <f t="shared" si="273"/>
        <v>10.371350424078891</v>
      </c>
      <c r="AI840" s="471">
        <f t="shared" si="274"/>
        <v>12.124725884488544</v>
      </c>
    </row>
    <row r="841" spans="1:35">
      <c r="A841" s="10">
        <v>16.728000000000002</v>
      </c>
      <c r="B841" s="11">
        <f t="shared" ref="B841:B904" si="277">B840+5</f>
        <v>4170</v>
      </c>
      <c r="C841" s="442">
        <f t="shared" si="261"/>
        <v>0.64687125000000012</v>
      </c>
      <c r="D841" s="442">
        <f t="shared" si="262"/>
        <v>0.90955694656261832</v>
      </c>
      <c r="E841" s="12">
        <v>7.19</v>
      </c>
      <c r="F841" s="13">
        <f t="shared" si="263"/>
        <v>10.188285554214776</v>
      </c>
      <c r="G841" s="195"/>
      <c r="H841" s="10">
        <v>14.941000000000001</v>
      </c>
      <c r="I841" s="11">
        <f t="shared" ref="I841:I904" si="278">I840+5</f>
        <v>4170</v>
      </c>
      <c r="J841" s="12">
        <v>1</v>
      </c>
      <c r="K841" s="442">
        <f t="shared" si="264"/>
        <v>4.1068245000000001</v>
      </c>
      <c r="L841" s="442">
        <f t="shared" si="265"/>
        <v>59.753488230237302</v>
      </c>
      <c r="M841" s="442">
        <v>5.2150000000000002E-2</v>
      </c>
      <c r="N841" s="253">
        <f t="shared" si="266"/>
        <v>11.824855588793126</v>
      </c>
      <c r="O841" s="195"/>
      <c r="P841" s="221">
        <v>37.911999999999999</v>
      </c>
      <c r="Q841" s="222">
        <f t="shared" ref="Q841:Q904" si="279">Q840+5</f>
        <v>4170</v>
      </c>
      <c r="R841" s="496">
        <f t="shared" si="267"/>
        <v>0.20631074999999999</v>
      </c>
      <c r="S841" s="496">
        <f t="shared" si="268"/>
        <v>0.22913509838722157</v>
      </c>
      <c r="T841" s="223">
        <v>33.21</v>
      </c>
      <c r="U841" s="224">
        <f t="shared" si="269"/>
        <v>30.30242338256037</v>
      </c>
      <c r="X841" s="450">
        <v>18.09</v>
      </c>
      <c r="Y841" s="448">
        <f t="shared" si="270"/>
        <v>0.64687125000000012</v>
      </c>
      <c r="Z841" s="448">
        <f t="shared" si="275"/>
        <v>0.90955694656261832</v>
      </c>
      <c r="AA841" s="449">
        <v>8.5</v>
      </c>
      <c r="AB841" s="450">
        <v>15.79</v>
      </c>
      <c r="AC841" s="451">
        <v>1</v>
      </c>
      <c r="AD841" s="294">
        <f t="shared" si="271"/>
        <v>4.1068245000000001</v>
      </c>
      <c r="AE841" s="294">
        <f t="shared" si="272"/>
        <v>59.753488230237302</v>
      </c>
      <c r="AF841" s="452">
        <f t="shared" si="276"/>
        <v>6.1647809689585151E-2</v>
      </c>
      <c r="AG841" s="502">
        <f t="shared" ref="AG841:AG904" si="280">AG840+5</f>
        <v>4170</v>
      </c>
      <c r="AH841" s="470">
        <f t="shared" si="273"/>
        <v>10.358765954217745</v>
      </c>
      <c r="AI841" s="471">
        <f t="shared" si="274"/>
        <v>12.106328329293463</v>
      </c>
    </row>
    <row r="842" spans="1:35">
      <c r="A842" s="10">
        <v>16.728000000000002</v>
      </c>
      <c r="B842" s="11">
        <f t="shared" si="277"/>
        <v>4175</v>
      </c>
      <c r="C842" s="442">
        <f t="shared" si="261"/>
        <v>0.64764687500000007</v>
      </c>
      <c r="D842" s="442">
        <f t="shared" si="262"/>
        <v>0.91103862120696322</v>
      </c>
      <c r="E842" s="12">
        <v>7.19</v>
      </c>
      <c r="F842" s="13">
        <f t="shared" si="263"/>
        <v>10.177632313521936</v>
      </c>
      <c r="G842" s="195"/>
      <c r="H842" s="10">
        <v>14.941000000000001</v>
      </c>
      <c r="I842" s="11">
        <f t="shared" si="278"/>
        <v>4175</v>
      </c>
      <c r="J842" s="12">
        <v>1</v>
      </c>
      <c r="K842" s="442">
        <f t="shared" si="264"/>
        <v>4.1117487500000003</v>
      </c>
      <c r="L842" s="442">
        <f t="shared" si="265"/>
        <v>60.053391387706625</v>
      </c>
      <c r="M842" s="442">
        <v>5.2150000000000002E-2</v>
      </c>
      <c r="N842" s="253">
        <f t="shared" si="266"/>
        <v>11.8092156391311</v>
      </c>
      <c r="O842" s="195"/>
      <c r="P842" s="221">
        <v>37.911999999999999</v>
      </c>
      <c r="Q842" s="222">
        <f t="shared" si="279"/>
        <v>4175</v>
      </c>
      <c r="R842" s="496">
        <f t="shared" si="267"/>
        <v>0.20655812499999998</v>
      </c>
      <c r="S842" s="496">
        <f t="shared" si="268"/>
        <v>0.22943919329337303</v>
      </c>
      <c r="T842" s="223">
        <v>33.21</v>
      </c>
      <c r="U842" s="224">
        <f t="shared" si="269"/>
        <v>30.292324390727082</v>
      </c>
      <c r="X842" s="450">
        <v>18.09</v>
      </c>
      <c r="Y842" s="452">
        <f t="shared" si="270"/>
        <v>0.64764687500000007</v>
      </c>
      <c r="Z842" s="452">
        <f t="shared" si="275"/>
        <v>0.91103862120696322</v>
      </c>
      <c r="AA842" s="451">
        <v>8.5</v>
      </c>
      <c r="AB842" s="453">
        <v>15.79</v>
      </c>
      <c r="AC842" s="454">
        <v>1</v>
      </c>
      <c r="AD842" s="455">
        <f t="shared" si="271"/>
        <v>4.1117487500000003</v>
      </c>
      <c r="AE842" s="455">
        <f t="shared" si="272"/>
        <v>60.053391387706625</v>
      </c>
      <c r="AF842" s="456">
        <f t="shared" si="276"/>
        <v>6.1647809689585151E-2</v>
      </c>
      <c r="AG842" s="502">
        <f t="shared" si="280"/>
        <v>4175</v>
      </c>
      <c r="AH842" s="470">
        <f t="shared" si="273"/>
        <v>10.346171719740813</v>
      </c>
      <c r="AI842" s="471">
        <f t="shared" si="274"/>
        <v>12.08783995651649</v>
      </c>
    </row>
    <row r="843" spans="1:35">
      <c r="A843" s="10">
        <v>16.728000000000002</v>
      </c>
      <c r="B843" s="11">
        <f t="shared" si="277"/>
        <v>4180</v>
      </c>
      <c r="C843" s="442">
        <f t="shared" si="261"/>
        <v>0.64842250000000012</v>
      </c>
      <c r="D843" s="442">
        <f t="shared" si="262"/>
        <v>0.91252144552100312</v>
      </c>
      <c r="E843" s="12">
        <v>7.19</v>
      </c>
      <c r="F843" s="13">
        <f t="shared" si="263"/>
        <v>10.16697080670399</v>
      </c>
      <c r="G843" s="195"/>
      <c r="H843" s="10">
        <v>14.941000000000001</v>
      </c>
      <c r="I843" s="11">
        <f t="shared" si="278"/>
        <v>4180</v>
      </c>
      <c r="J843" s="12">
        <v>1</v>
      </c>
      <c r="K843" s="442">
        <f t="shared" si="264"/>
        <v>4.1166730000000005</v>
      </c>
      <c r="L843" s="442">
        <f t="shared" si="265"/>
        <v>60.354774985336341</v>
      </c>
      <c r="M843" s="442">
        <v>5.2150000000000002E-2</v>
      </c>
      <c r="N843" s="253">
        <f t="shared" si="266"/>
        <v>11.793498484514711</v>
      </c>
      <c r="O843" s="195"/>
      <c r="P843" s="221">
        <v>37.911999999999999</v>
      </c>
      <c r="Q843" s="222">
        <f t="shared" si="279"/>
        <v>4180</v>
      </c>
      <c r="R843" s="496">
        <f t="shared" si="267"/>
        <v>0.2068055</v>
      </c>
      <c r="S843" s="496">
        <f t="shared" si="268"/>
        <v>0.22974336343430712</v>
      </c>
      <c r="T843" s="223">
        <v>33.21</v>
      </c>
      <c r="U843" s="224">
        <f t="shared" si="269"/>
        <v>30.28222290034666</v>
      </c>
      <c r="X843" s="450">
        <v>18.09</v>
      </c>
      <c r="Y843" s="456">
        <f t="shared" si="270"/>
        <v>0.64842250000000012</v>
      </c>
      <c r="Z843" s="456">
        <f t="shared" si="275"/>
        <v>0.91252144552100312</v>
      </c>
      <c r="AA843" s="454">
        <v>8.5</v>
      </c>
      <c r="AB843" s="447">
        <v>15.79</v>
      </c>
      <c r="AC843" s="449">
        <v>1</v>
      </c>
      <c r="AD843" s="457">
        <f t="shared" si="271"/>
        <v>4.1166730000000005</v>
      </c>
      <c r="AE843" s="457">
        <f t="shared" si="272"/>
        <v>60.354774985336341</v>
      </c>
      <c r="AF843" s="448">
        <f t="shared" si="276"/>
        <v>6.1647809689585151E-2</v>
      </c>
      <c r="AG843" s="502">
        <f t="shared" si="280"/>
        <v>4180</v>
      </c>
      <c r="AH843" s="470">
        <f t="shared" si="273"/>
        <v>10.333567713071474</v>
      </c>
      <c r="AI843" s="471">
        <f t="shared" si="274"/>
        <v>12.069260317846251</v>
      </c>
    </row>
    <row r="844" spans="1:35">
      <c r="A844" s="10">
        <v>16.728000000000002</v>
      </c>
      <c r="B844" s="11">
        <f t="shared" si="277"/>
        <v>4185</v>
      </c>
      <c r="C844" s="442">
        <f t="shared" si="261"/>
        <v>0.64919812500000007</v>
      </c>
      <c r="D844" s="442">
        <f t="shared" si="262"/>
        <v>0.91400542039679578</v>
      </c>
      <c r="E844" s="12">
        <v>7.19</v>
      </c>
      <c r="F844" s="13">
        <f t="shared" si="263"/>
        <v>10.156301027347039</v>
      </c>
      <c r="G844" s="195"/>
      <c r="H844" s="10">
        <v>14.941000000000001</v>
      </c>
      <c r="I844" s="11">
        <f t="shared" si="278"/>
        <v>4185</v>
      </c>
      <c r="J844" s="12">
        <v>1</v>
      </c>
      <c r="K844" s="442">
        <f t="shared" si="264"/>
        <v>4.1215972499999998</v>
      </c>
      <c r="L844" s="442">
        <f t="shared" si="265"/>
        <v>60.65764633116239</v>
      </c>
      <c r="M844" s="442">
        <v>5.2150000000000002E-2</v>
      </c>
      <c r="N844" s="253">
        <f t="shared" si="266"/>
        <v>11.777703743829882</v>
      </c>
      <c r="O844" s="195"/>
      <c r="P844" s="221">
        <v>37.911999999999999</v>
      </c>
      <c r="Q844" s="222">
        <f t="shared" si="279"/>
        <v>4185</v>
      </c>
      <c r="R844" s="496">
        <f t="shared" si="267"/>
        <v>0.207052875</v>
      </c>
      <c r="S844" s="496">
        <f t="shared" si="268"/>
        <v>0.2300476088286374</v>
      </c>
      <c r="T844" s="223">
        <v>33.21</v>
      </c>
      <c r="U844" s="224">
        <f t="shared" si="269"/>
        <v>30.272118910800952</v>
      </c>
      <c r="X844" s="450">
        <v>18.09</v>
      </c>
      <c r="Y844" s="448">
        <f t="shared" si="270"/>
        <v>0.64919812500000007</v>
      </c>
      <c r="Z844" s="448">
        <f t="shared" si="275"/>
        <v>0.91400542039679578</v>
      </c>
      <c r="AA844" s="449">
        <v>8.5</v>
      </c>
      <c r="AB844" s="450">
        <v>15.79</v>
      </c>
      <c r="AC844" s="451">
        <v>1</v>
      </c>
      <c r="AD844" s="294">
        <f t="shared" si="271"/>
        <v>4.1215972499999998</v>
      </c>
      <c r="AE844" s="294">
        <f t="shared" si="272"/>
        <v>60.65764633116239</v>
      </c>
      <c r="AF844" s="452">
        <f t="shared" si="276"/>
        <v>6.1647809689585151E-2</v>
      </c>
      <c r="AG844" s="502">
        <f t="shared" si="280"/>
        <v>4185</v>
      </c>
      <c r="AH844" s="470">
        <f t="shared" si="273"/>
        <v>10.320953926627237</v>
      </c>
      <c r="AI844" s="471">
        <f t="shared" si="274"/>
        <v>12.050588962758336</v>
      </c>
    </row>
    <row r="845" spans="1:35">
      <c r="A845" s="10">
        <v>16.728000000000002</v>
      </c>
      <c r="B845" s="11">
        <f t="shared" si="277"/>
        <v>4190</v>
      </c>
      <c r="C845" s="442">
        <f t="shared" si="261"/>
        <v>0.64997375000000013</v>
      </c>
      <c r="D845" s="442">
        <f t="shared" si="262"/>
        <v>0.91549054672709262</v>
      </c>
      <c r="E845" s="12">
        <v>7.19</v>
      </c>
      <c r="F845" s="13">
        <f t="shared" si="263"/>
        <v>10.145622969032205</v>
      </c>
      <c r="G845" s="195"/>
      <c r="H845" s="10">
        <v>14.941000000000001</v>
      </c>
      <c r="I845" s="11">
        <f t="shared" si="278"/>
        <v>4190</v>
      </c>
      <c r="J845" s="12">
        <v>1</v>
      </c>
      <c r="K845" s="442">
        <f t="shared" si="264"/>
        <v>4.1265215</v>
      </c>
      <c r="L845" s="442">
        <f t="shared" si="265"/>
        <v>60.962012769296209</v>
      </c>
      <c r="M845" s="442">
        <v>5.2150000000000002E-2</v>
      </c>
      <c r="N845" s="253">
        <f t="shared" si="266"/>
        <v>11.761831034081203</v>
      </c>
      <c r="O845" s="195"/>
      <c r="P845" s="221">
        <v>37.911999999999999</v>
      </c>
      <c r="Q845" s="222">
        <f t="shared" si="279"/>
        <v>4190</v>
      </c>
      <c r="R845" s="496">
        <f t="shared" si="267"/>
        <v>0.20730024999999999</v>
      </c>
      <c r="S845" s="496">
        <f t="shared" si="268"/>
        <v>0.23035192949498184</v>
      </c>
      <c r="T845" s="223">
        <v>33.21</v>
      </c>
      <c r="U845" s="224">
        <f t="shared" si="269"/>
        <v>30.262012421471653</v>
      </c>
      <c r="X845" s="450">
        <v>18.09</v>
      </c>
      <c r="Y845" s="452">
        <f t="shared" si="270"/>
        <v>0.64997375000000013</v>
      </c>
      <c r="Z845" s="452">
        <f t="shared" si="275"/>
        <v>0.91549054672709262</v>
      </c>
      <c r="AA845" s="451">
        <v>8.5</v>
      </c>
      <c r="AB845" s="453">
        <v>15.79</v>
      </c>
      <c r="AC845" s="454">
        <v>1</v>
      </c>
      <c r="AD845" s="455">
        <f t="shared" si="271"/>
        <v>4.1265215</v>
      </c>
      <c r="AE845" s="455">
        <f t="shared" si="272"/>
        <v>60.962012769296209</v>
      </c>
      <c r="AF845" s="456">
        <f t="shared" si="276"/>
        <v>6.1647809689585151E-2</v>
      </c>
      <c r="AG845" s="502">
        <f t="shared" si="280"/>
        <v>4190</v>
      </c>
      <c r="AH845" s="470">
        <f t="shared" si="273"/>
        <v>10.308330352819713</v>
      </c>
      <c r="AI845" s="471">
        <f t="shared" si="274"/>
        <v>12.031825438504367</v>
      </c>
    </row>
    <row r="846" spans="1:35">
      <c r="A846" s="10">
        <v>16.728000000000002</v>
      </c>
      <c r="B846" s="11">
        <f t="shared" si="277"/>
        <v>4195</v>
      </c>
      <c r="C846" s="442">
        <f t="shared" si="261"/>
        <v>0.65074937500000007</v>
      </c>
      <c r="D846" s="442">
        <f t="shared" si="262"/>
        <v>0.91697682540533632</v>
      </c>
      <c r="E846" s="12">
        <v>7.19</v>
      </c>
      <c r="F846" s="13">
        <f t="shared" si="263"/>
        <v>10.134936625335634</v>
      </c>
      <c r="G846" s="195"/>
      <c r="H846" s="10">
        <v>14.941000000000001</v>
      </c>
      <c r="I846" s="11">
        <f t="shared" si="278"/>
        <v>4195</v>
      </c>
      <c r="J846" s="12">
        <v>1</v>
      </c>
      <c r="K846" s="442">
        <f t="shared" si="264"/>
        <v>4.1314457500000001</v>
      </c>
      <c r="L846" s="442">
        <f t="shared" si="265"/>
        <v>61.267881680102519</v>
      </c>
      <c r="M846" s="442">
        <v>5.2150000000000002E-2</v>
      </c>
      <c r="N846" s="253">
        <f t="shared" si="266"/>
        <v>11.745879970382655</v>
      </c>
      <c r="O846" s="195"/>
      <c r="P846" s="221">
        <v>37.911999999999999</v>
      </c>
      <c r="Q846" s="222">
        <f t="shared" si="279"/>
        <v>4195</v>
      </c>
      <c r="R846" s="496">
        <f t="shared" si="267"/>
        <v>0.20754762499999999</v>
      </c>
      <c r="S846" s="496">
        <f t="shared" si="268"/>
        <v>0.23065632545196335</v>
      </c>
      <c r="T846" s="223">
        <v>33.21</v>
      </c>
      <c r="U846" s="224">
        <f t="shared" si="269"/>
        <v>30.251903431740296</v>
      </c>
      <c r="X846" s="450">
        <v>18.09</v>
      </c>
      <c r="Y846" s="456">
        <f t="shared" si="270"/>
        <v>0.65074937500000007</v>
      </c>
      <c r="Z846" s="456">
        <f t="shared" si="275"/>
        <v>0.91697682540533632</v>
      </c>
      <c r="AA846" s="454">
        <v>8.5</v>
      </c>
      <c r="AB846" s="447">
        <v>15.79</v>
      </c>
      <c r="AC846" s="449">
        <v>1</v>
      </c>
      <c r="AD846" s="457">
        <f t="shared" si="271"/>
        <v>4.1314457500000001</v>
      </c>
      <c r="AE846" s="457">
        <f t="shared" si="272"/>
        <v>61.267881680102519</v>
      </c>
      <c r="AF846" s="448">
        <f t="shared" si="276"/>
        <v>6.1647809689585151E-2</v>
      </c>
      <c r="AG846" s="502">
        <f t="shared" si="280"/>
        <v>4195</v>
      </c>
      <c r="AH846" s="470">
        <f t="shared" si="273"/>
        <v>10.29569698405464</v>
      </c>
      <c r="AI846" s="471">
        <f t="shared" si="274"/>
        <v>12.012969290101019</v>
      </c>
    </row>
    <row r="847" spans="1:35">
      <c r="A847" s="10">
        <v>16.728000000000002</v>
      </c>
      <c r="B847" s="11">
        <f t="shared" si="277"/>
        <v>4200</v>
      </c>
      <c r="C847" s="442">
        <f t="shared" si="261"/>
        <v>0.65152500000000013</v>
      </c>
      <c r="D847" s="442">
        <f t="shared" si="262"/>
        <v>0.91846425732566384</v>
      </c>
      <c r="E847" s="12">
        <v>7.19</v>
      </c>
      <c r="F847" s="13">
        <f t="shared" si="263"/>
        <v>10.124241989828478</v>
      </c>
      <c r="G847" s="195"/>
      <c r="H847" s="10">
        <v>14.941000000000001</v>
      </c>
      <c r="I847" s="11">
        <f t="shared" si="278"/>
        <v>4200</v>
      </c>
      <c r="J847" s="12">
        <v>1</v>
      </c>
      <c r="K847" s="442">
        <f t="shared" si="264"/>
        <v>4.1363699999999994</v>
      </c>
      <c r="L847" s="442">
        <f t="shared" si="265"/>
        <v>61.575260480378404</v>
      </c>
      <c r="M847" s="442">
        <v>5.2150000000000002E-2</v>
      </c>
      <c r="N847" s="253">
        <f t="shared" si="266"/>
        <v>11.729850165948267</v>
      </c>
      <c r="O847" s="195"/>
      <c r="P847" s="221">
        <v>37.911999999999999</v>
      </c>
      <c r="Q847" s="222">
        <f t="shared" si="279"/>
        <v>4200</v>
      </c>
      <c r="R847" s="496">
        <f t="shared" si="267"/>
        <v>0.20779499999999998</v>
      </c>
      <c r="S847" s="496">
        <f t="shared" si="268"/>
        <v>0.23096079671820924</v>
      </c>
      <c r="T847" s="223">
        <v>33.21</v>
      </c>
      <c r="U847" s="224">
        <f t="shared" si="269"/>
        <v>30.241791940988271</v>
      </c>
      <c r="X847" s="450">
        <v>18.09</v>
      </c>
      <c r="Y847" s="448">
        <f t="shared" si="270"/>
        <v>0.65152500000000013</v>
      </c>
      <c r="Z847" s="448">
        <f t="shared" si="275"/>
        <v>0.91846425732566384</v>
      </c>
      <c r="AA847" s="449">
        <v>8.5</v>
      </c>
      <c r="AB847" s="450">
        <v>15.79</v>
      </c>
      <c r="AC847" s="451">
        <v>1</v>
      </c>
      <c r="AD847" s="294">
        <f t="shared" si="271"/>
        <v>4.1363699999999994</v>
      </c>
      <c r="AE847" s="294">
        <f t="shared" si="272"/>
        <v>61.575260480378404</v>
      </c>
      <c r="AF847" s="452">
        <f t="shared" si="276"/>
        <v>6.1647809689585151E-2</v>
      </c>
      <c r="AG847" s="502">
        <f t="shared" si="280"/>
        <v>4200</v>
      </c>
      <c r="AH847" s="470">
        <f t="shared" si="273"/>
        <v>10.283053812731858</v>
      </c>
      <c r="AI847" s="471">
        <f t="shared" si="274"/>
        <v>11.994020060318999</v>
      </c>
    </row>
    <row r="848" spans="1:35">
      <c r="A848" s="10">
        <v>16.728000000000002</v>
      </c>
      <c r="B848" s="11">
        <f t="shared" si="277"/>
        <v>4205</v>
      </c>
      <c r="C848" s="442">
        <f t="shared" si="261"/>
        <v>0.65230062500000019</v>
      </c>
      <c r="D848" s="442">
        <f t="shared" si="262"/>
        <v>0.91995284338290539</v>
      </c>
      <c r="E848" s="12">
        <v>7.19</v>
      </c>
      <c r="F848" s="13">
        <f t="shared" si="263"/>
        <v>10.113539056076911</v>
      </c>
      <c r="G848" s="195"/>
      <c r="H848" s="10">
        <v>14.941000000000001</v>
      </c>
      <c r="I848" s="11">
        <f t="shared" si="278"/>
        <v>4205</v>
      </c>
      <c r="J848" s="12">
        <v>1</v>
      </c>
      <c r="K848" s="442">
        <f t="shared" si="264"/>
        <v>4.1412942499999996</v>
      </c>
      <c r="L848" s="442">
        <f t="shared" si="265"/>
        <v>61.884156623533372</v>
      </c>
      <c r="M848" s="442">
        <v>5.2150000000000002E-2</v>
      </c>
      <c r="N848" s="253">
        <f t="shared" si="266"/>
        <v>11.713741232082736</v>
      </c>
      <c r="O848" s="195"/>
      <c r="P848" s="221">
        <v>37.911999999999999</v>
      </c>
      <c r="Q848" s="222">
        <f t="shared" si="279"/>
        <v>4205</v>
      </c>
      <c r="R848" s="496">
        <f t="shared" si="267"/>
        <v>0.208042375</v>
      </c>
      <c r="S848" s="496">
        <f t="shared" si="268"/>
        <v>0.23126534331235127</v>
      </c>
      <c r="T848" s="223">
        <v>33.21</v>
      </c>
      <c r="U848" s="224">
        <f t="shared" si="269"/>
        <v>30.231677948596811</v>
      </c>
      <c r="X848" s="450">
        <v>18.09</v>
      </c>
      <c r="Y848" s="452">
        <f t="shared" si="270"/>
        <v>0.65230062500000019</v>
      </c>
      <c r="Z848" s="452">
        <f t="shared" si="275"/>
        <v>0.91995284338290539</v>
      </c>
      <c r="AA848" s="451">
        <v>8.5</v>
      </c>
      <c r="AB848" s="453">
        <v>15.79</v>
      </c>
      <c r="AC848" s="454">
        <v>1</v>
      </c>
      <c r="AD848" s="455">
        <f t="shared" si="271"/>
        <v>4.1412942499999996</v>
      </c>
      <c r="AE848" s="455">
        <f t="shared" si="272"/>
        <v>61.884156623533372</v>
      </c>
      <c r="AF848" s="456">
        <f t="shared" si="276"/>
        <v>6.1647809689585151E-2</v>
      </c>
      <c r="AG848" s="502">
        <f t="shared" si="280"/>
        <v>4205</v>
      </c>
      <c r="AH848" s="470">
        <f t="shared" si="273"/>
        <v>10.270400831245304</v>
      </c>
      <c r="AI848" s="471">
        <f t="shared" si="274"/>
        <v>11.974977289671934</v>
      </c>
    </row>
    <row r="849" spans="1:35">
      <c r="A849" s="10">
        <v>16.728000000000002</v>
      </c>
      <c r="B849" s="11">
        <f t="shared" si="277"/>
        <v>4210</v>
      </c>
      <c r="C849" s="442">
        <f t="shared" si="261"/>
        <v>0.65307625000000002</v>
      </c>
      <c r="D849" s="442">
        <f t="shared" si="262"/>
        <v>0.92144258447258531</v>
      </c>
      <c r="E849" s="12">
        <v>7.19</v>
      </c>
      <c r="F849" s="13">
        <f t="shared" si="263"/>
        <v>10.102827817642112</v>
      </c>
      <c r="G849" s="195"/>
      <c r="H849" s="10">
        <v>14.941000000000001</v>
      </c>
      <c r="I849" s="11">
        <f t="shared" si="278"/>
        <v>4210</v>
      </c>
      <c r="J849" s="12">
        <v>1</v>
      </c>
      <c r="K849" s="442">
        <f t="shared" si="264"/>
        <v>4.1462184999999998</v>
      </c>
      <c r="L849" s="442">
        <f t="shared" si="265"/>
        <v>62.194577599769708</v>
      </c>
      <c r="M849" s="442">
        <v>5.2150000000000002E-2</v>
      </c>
      <c r="N849" s="253">
        <f t="shared" si="266"/>
        <v>11.69755277817201</v>
      </c>
      <c r="O849" s="195"/>
      <c r="P849" s="221">
        <v>37.911999999999999</v>
      </c>
      <c r="Q849" s="222">
        <f t="shared" si="279"/>
        <v>4210</v>
      </c>
      <c r="R849" s="496">
        <f t="shared" si="267"/>
        <v>0.20828975</v>
      </c>
      <c r="S849" s="496">
        <f t="shared" si="268"/>
        <v>0.23156996525302587</v>
      </c>
      <c r="T849" s="223">
        <v>33.21</v>
      </c>
      <c r="U849" s="224">
        <f t="shared" si="269"/>
        <v>30.221561453947011</v>
      </c>
      <c r="X849" s="450">
        <v>18.09</v>
      </c>
      <c r="Y849" s="456">
        <f t="shared" si="270"/>
        <v>0.65307625000000002</v>
      </c>
      <c r="Z849" s="456">
        <f t="shared" si="275"/>
        <v>0.92144258447258531</v>
      </c>
      <c r="AA849" s="454">
        <v>8.5</v>
      </c>
      <c r="AB849" s="447">
        <v>15.79</v>
      </c>
      <c r="AC849" s="449">
        <v>1</v>
      </c>
      <c r="AD849" s="457">
        <f t="shared" si="271"/>
        <v>4.1462184999999998</v>
      </c>
      <c r="AE849" s="457">
        <f t="shared" si="272"/>
        <v>62.194577599769708</v>
      </c>
      <c r="AF849" s="448">
        <f t="shared" si="276"/>
        <v>6.1647809689585151E-2</v>
      </c>
      <c r="AG849" s="502">
        <f t="shared" si="280"/>
        <v>4210</v>
      </c>
      <c r="AH849" s="470">
        <f t="shared" si="273"/>
        <v>10.257738031983024</v>
      </c>
      <c r="AI849" s="471">
        <f t="shared" si="274"/>
        <v>11.95584051640526</v>
      </c>
    </row>
    <row r="850" spans="1:35">
      <c r="A850" s="10">
        <v>16.728000000000002</v>
      </c>
      <c r="B850" s="11">
        <f t="shared" si="277"/>
        <v>4215</v>
      </c>
      <c r="C850" s="442">
        <f t="shared" si="261"/>
        <v>0.65385187500000008</v>
      </c>
      <c r="D850" s="442">
        <f t="shared" si="262"/>
        <v>0.92293348149092402</v>
      </c>
      <c r="E850" s="12">
        <v>7.19</v>
      </c>
      <c r="F850" s="13">
        <f t="shared" si="263"/>
        <v>10.092108268080256</v>
      </c>
      <c r="G850" s="195"/>
      <c r="H850" s="10">
        <v>14.941000000000001</v>
      </c>
      <c r="I850" s="11">
        <f t="shared" si="278"/>
        <v>4215</v>
      </c>
      <c r="J850" s="12">
        <v>1</v>
      </c>
      <c r="K850" s="442">
        <f t="shared" si="264"/>
        <v>4.15114275</v>
      </c>
      <c r="L850" s="442">
        <f t="shared" si="265"/>
        <v>62.506530936264362</v>
      </c>
      <c r="M850" s="442">
        <v>5.2150000000000002E-2</v>
      </c>
      <c r="N850" s="253">
        <f t="shared" si="266"/>
        <v>11.681284411673815</v>
      </c>
      <c r="O850" s="195"/>
      <c r="P850" s="221">
        <v>37.911999999999999</v>
      </c>
      <c r="Q850" s="222">
        <f t="shared" si="279"/>
        <v>4215</v>
      </c>
      <c r="R850" s="496">
        <f t="shared" si="267"/>
        <v>0.20853712499999999</v>
      </c>
      <c r="S850" s="496">
        <f t="shared" si="268"/>
        <v>0.23187466255887457</v>
      </c>
      <c r="T850" s="223">
        <v>33.21</v>
      </c>
      <c r="U850" s="224">
        <f t="shared" si="269"/>
        <v>30.211442456419775</v>
      </c>
      <c r="X850" s="450">
        <v>18.09</v>
      </c>
      <c r="Y850" s="448">
        <f t="shared" si="270"/>
        <v>0.65385187500000008</v>
      </c>
      <c r="Z850" s="448">
        <f t="shared" si="275"/>
        <v>0.92293348149092402</v>
      </c>
      <c r="AA850" s="449">
        <v>8.5</v>
      </c>
      <c r="AB850" s="450">
        <v>15.79</v>
      </c>
      <c r="AC850" s="451">
        <v>1</v>
      </c>
      <c r="AD850" s="294">
        <f t="shared" si="271"/>
        <v>4.15114275</v>
      </c>
      <c r="AE850" s="294">
        <f t="shared" si="272"/>
        <v>62.506530936264362</v>
      </c>
      <c r="AF850" s="452">
        <f t="shared" si="276"/>
        <v>6.1647809689585151E-2</v>
      </c>
      <c r="AG850" s="502">
        <f t="shared" si="280"/>
        <v>4215</v>
      </c>
      <c r="AH850" s="470">
        <f t="shared" si="273"/>
        <v>10.245065407327147</v>
      </c>
      <c r="AI850" s="471">
        <f t="shared" si="274"/>
        <v>11.936609276485008</v>
      </c>
    </row>
    <row r="851" spans="1:35">
      <c r="A851" s="10">
        <v>16.728000000000002</v>
      </c>
      <c r="B851" s="11">
        <f t="shared" si="277"/>
        <v>4220</v>
      </c>
      <c r="C851" s="442">
        <f t="shared" si="261"/>
        <v>0.65462750000000003</v>
      </c>
      <c r="D851" s="442">
        <f t="shared" si="262"/>
        <v>0.92442553533483562</v>
      </c>
      <c r="E851" s="12">
        <v>7.19</v>
      </c>
      <c r="F851" s="13">
        <f t="shared" si="263"/>
        <v>10.081380400942532</v>
      </c>
      <c r="G851" s="195"/>
      <c r="H851" s="10">
        <v>14.941000000000001</v>
      </c>
      <c r="I851" s="11">
        <f t="shared" si="278"/>
        <v>4220</v>
      </c>
      <c r="J851" s="12">
        <v>1</v>
      </c>
      <c r="K851" s="442">
        <f t="shared" si="264"/>
        <v>4.1560669999999993</v>
      </c>
      <c r="L851" s="442">
        <f t="shared" si="265"/>
        <v>62.820024197351323</v>
      </c>
      <c r="M851" s="442">
        <v>5.2150000000000002E-2</v>
      </c>
      <c r="N851" s="253">
        <f t="shared" si="266"/>
        <v>11.664935738108129</v>
      </c>
      <c r="O851" s="195"/>
      <c r="P851" s="221">
        <v>37.911999999999999</v>
      </c>
      <c r="Q851" s="222">
        <f t="shared" si="279"/>
        <v>4220</v>
      </c>
      <c r="R851" s="496">
        <f t="shared" si="267"/>
        <v>0.20878449999999998</v>
      </c>
      <c r="S851" s="496">
        <f t="shared" si="268"/>
        <v>0.2321794352485429</v>
      </c>
      <c r="T851" s="223">
        <v>33.21</v>
      </c>
      <c r="U851" s="224">
        <f t="shared" si="269"/>
        <v>30.201320955395889</v>
      </c>
      <c r="X851" s="450">
        <v>18.09</v>
      </c>
      <c r="Y851" s="452">
        <f t="shared" si="270"/>
        <v>0.65462750000000003</v>
      </c>
      <c r="Z851" s="452">
        <f t="shared" si="275"/>
        <v>0.92442553533483562</v>
      </c>
      <c r="AA851" s="451">
        <v>8.5</v>
      </c>
      <c r="AB851" s="453">
        <v>15.79</v>
      </c>
      <c r="AC851" s="454">
        <v>1</v>
      </c>
      <c r="AD851" s="455">
        <f t="shared" si="271"/>
        <v>4.1560669999999993</v>
      </c>
      <c r="AE851" s="455">
        <f t="shared" si="272"/>
        <v>62.820024197351323</v>
      </c>
      <c r="AF851" s="456">
        <f t="shared" si="276"/>
        <v>6.1647809689585151E-2</v>
      </c>
      <c r="AG851" s="502">
        <f t="shared" si="280"/>
        <v>4220</v>
      </c>
      <c r="AH851" s="470">
        <f t="shared" si="273"/>
        <v>10.232382949653896</v>
      </c>
      <c r="AI851" s="471">
        <f t="shared" si="274"/>
        <v>11.91728310358655</v>
      </c>
    </row>
    <row r="852" spans="1:35">
      <c r="A852" s="10">
        <v>16.728000000000002</v>
      </c>
      <c r="B852" s="11">
        <f t="shared" si="277"/>
        <v>4225</v>
      </c>
      <c r="C852" s="442">
        <f t="shared" si="261"/>
        <v>0.65540312500000009</v>
      </c>
      <c r="D852" s="442">
        <f t="shared" si="262"/>
        <v>0.92591874690193188</v>
      </c>
      <c r="E852" s="12">
        <v>7.19</v>
      </c>
      <c r="F852" s="13">
        <f t="shared" si="263"/>
        <v>10.070644209775111</v>
      </c>
      <c r="G852" s="195"/>
      <c r="H852" s="10">
        <v>14.941000000000001</v>
      </c>
      <c r="I852" s="11">
        <f t="shared" si="278"/>
        <v>4225</v>
      </c>
      <c r="J852" s="12">
        <v>1</v>
      </c>
      <c r="K852" s="442">
        <f t="shared" si="264"/>
        <v>4.1609912499999995</v>
      </c>
      <c r="L852" s="442">
        <f t="shared" si="265"/>
        <v>63.135064984705295</v>
      </c>
      <c r="M852" s="442">
        <v>5.2150000000000002E-2</v>
      </c>
      <c r="N852" s="253">
        <f t="shared" si="266"/>
        <v>11.64850636104762</v>
      </c>
      <c r="O852" s="195"/>
      <c r="P852" s="221">
        <v>37.911999999999999</v>
      </c>
      <c r="Q852" s="222">
        <f t="shared" si="279"/>
        <v>4225</v>
      </c>
      <c r="R852" s="496">
        <f t="shared" si="267"/>
        <v>0.20903187499999998</v>
      </c>
      <c r="S852" s="496">
        <f t="shared" si="268"/>
        <v>0.23248428334068127</v>
      </c>
      <c r="T852" s="223">
        <v>33.21</v>
      </c>
      <c r="U852" s="224">
        <f t="shared" si="269"/>
        <v>30.191196950255975</v>
      </c>
      <c r="X852" s="450">
        <v>18.09</v>
      </c>
      <c r="Y852" s="456">
        <f t="shared" si="270"/>
        <v>0.65540312500000009</v>
      </c>
      <c r="Z852" s="456">
        <f t="shared" si="275"/>
        <v>0.92591874690193188</v>
      </c>
      <c r="AA852" s="454">
        <v>8.5</v>
      </c>
      <c r="AB852" s="447">
        <v>15.79</v>
      </c>
      <c r="AC852" s="449">
        <v>1</v>
      </c>
      <c r="AD852" s="457">
        <f t="shared" si="271"/>
        <v>4.1609912499999995</v>
      </c>
      <c r="AE852" s="457">
        <f t="shared" si="272"/>
        <v>63.135064984705295</v>
      </c>
      <c r="AF852" s="448">
        <f t="shared" si="276"/>
        <v>6.1647809689585151E-2</v>
      </c>
      <c r="AG852" s="502">
        <f t="shared" si="280"/>
        <v>4225</v>
      </c>
      <c r="AH852" s="470">
        <f t="shared" si="273"/>
        <v>10.219690651333579</v>
      </c>
      <c r="AI852" s="471">
        <f t="shared" si="274"/>
        <v>11.897861529083297</v>
      </c>
    </row>
    <row r="853" spans="1:35">
      <c r="A853" s="10">
        <v>16.728000000000002</v>
      </c>
      <c r="B853" s="11">
        <f t="shared" si="277"/>
        <v>4230</v>
      </c>
      <c r="C853" s="442">
        <f t="shared" si="261"/>
        <v>0.65617875000000003</v>
      </c>
      <c r="D853" s="442">
        <f t="shared" si="262"/>
        <v>0.92741311709051932</v>
      </c>
      <c r="E853" s="12">
        <v>7.19</v>
      </c>
      <c r="F853" s="13">
        <f t="shared" si="263"/>
        <v>10.059899688119167</v>
      </c>
      <c r="G853" s="195"/>
      <c r="H853" s="10">
        <v>14.941000000000001</v>
      </c>
      <c r="I853" s="11">
        <f t="shared" si="278"/>
        <v>4230</v>
      </c>
      <c r="J853" s="12">
        <v>1</v>
      </c>
      <c r="K853" s="442">
        <f t="shared" si="264"/>
        <v>4.1659155000000005</v>
      </c>
      <c r="L853" s="442">
        <f t="shared" si="265"/>
        <v>63.45166093752573</v>
      </c>
      <c r="M853" s="442">
        <v>5.2150000000000002E-2</v>
      </c>
      <c r="N853" s="253">
        <f t="shared" si="266"/>
        <v>11.631995882108033</v>
      </c>
      <c r="O853" s="195"/>
      <c r="P853" s="221">
        <v>37.911999999999999</v>
      </c>
      <c r="Q853" s="222">
        <f t="shared" si="279"/>
        <v>4230</v>
      </c>
      <c r="R853" s="496">
        <f t="shared" si="267"/>
        <v>0.20927924999999997</v>
      </c>
      <c r="S853" s="496">
        <f t="shared" si="268"/>
        <v>0.23278920685394477</v>
      </c>
      <c r="T853" s="223">
        <v>33.21</v>
      </c>
      <c r="U853" s="224">
        <f t="shared" si="269"/>
        <v>30.181070440380495</v>
      </c>
      <c r="X853" s="450">
        <v>18.09</v>
      </c>
      <c r="Y853" s="448">
        <f t="shared" si="270"/>
        <v>0.65617875000000003</v>
      </c>
      <c r="Z853" s="448">
        <f t="shared" si="275"/>
        <v>0.92741311709051932</v>
      </c>
      <c r="AA853" s="449">
        <v>8.5</v>
      </c>
      <c r="AB853" s="450">
        <v>15.79</v>
      </c>
      <c r="AC853" s="451">
        <v>1</v>
      </c>
      <c r="AD853" s="294">
        <f t="shared" si="271"/>
        <v>4.1659155000000005</v>
      </c>
      <c r="AE853" s="294">
        <f t="shared" si="272"/>
        <v>63.45166093752573</v>
      </c>
      <c r="AF853" s="452">
        <f t="shared" si="276"/>
        <v>6.1647809689585151E-2</v>
      </c>
      <c r="AG853" s="502">
        <f t="shared" si="280"/>
        <v>4230</v>
      </c>
      <c r="AH853" s="470">
        <f t="shared" si="273"/>
        <v>10.206988504730585</v>
      </c>
      <c r="AI853" s="471">
        <f t="shared" si="274"/>
        <v>11.87834408203533</v>
      </c>
    </row>
    <row r="854" spans="1:35">
      <c r="A854" s="10">
        <v>16.728000000000002</v>
      </c>
      <c r="B854" s="11">
        <f t="shared" si="277"/>
        <v>4235</v>
      </c>
      <c r="C854" s="442">
        <f t="shared" si="261"/>
        <v>0.65695437500000009</v>
      </c>
      <c r="D854" s="442">
        <f t="shared" si="262"/>
        <v>0.92890864679960283</v>
      </c>
      <c r="E854" s="12">
        <v>7.19</v>
      </c>
      <c r="F854" s="13">
        <f t="shared" si="263"/>
        <v>10.049146829510857</v>
      </c>
      <c r="G854" s="195"/>
      <c r="H854" s="10">
        <v>14.941000000000001</v>
      </c>
      <c r="I854" s="11">
        <f t="shared" si="278"/>
        <v>4235</v>
      </c>
      <c r="J854" s="12">
        <v>1</v>
      </c>
      <c r="K854" s="442">
        <f t="shared" si="264"/>
        <v>4.1708397499999998</v>
      </c>
      <c r="L854" s="442">
        <f t="shared" si="265"/>
        <v>63.769819732721984</v>
      </c>
      <c r="M854" s="442">
        <v>5.2150000000000002E-2</v>
      </c>
      <c r="N854" s="253">
        <f t="shared" si="266"/>
        <v>11.615403900938549</v>
      </c>
      <c r="O854" s="195"/>
      <c r="P854" s="221">
        <v>37.911999999999999</v>
      </c>
      <c r="Q854" s="222">
        <f t="shared" si="279"/>
        <v>4235</v>
      </c>
      <c r="R854" s="496">
        <f t="shared" si="267"/>
        <v>0.20952662499999999</v>
      </c>
      <c r="S854" s="496">
        <f t="shared" si="268"/>
        <v>0.23309420580699292</v>
      </c>
      <c r="T854" s="223">
        <v>33.21</v>
      </c>
      <c r="U854" s="224">
        <f t="shared" si="269"/>
        <v>30.170941425149763</v>
      </c>
      <c r="X854" s="450">
        <v>18.09</v>
      </c>
      <c r="Y854" s="452">
        <f t="shared" si="270"/>
        <v>0.65695437500000009</v>
      </c>
      <c r="Z854" s="452">
        <f t="shared" si="275"/>
        <v>0.92890864679960283</v>
      </c>
      <c r="AA854" s="451">
        <v>8.5</v>
      </c>
      <c r="AB854" s="453">
        <v>15.79</v>
      </c>
      <c r="AC854" s="454">
        <v>1</v>
      </c>
      <c r="AD854" s="455">
        <f t="shared" si="271"/>
        <v>4.1708397499999998</v>
      </c>
      <c r="AE854" s="455">
        <f t="shared" si="272"/>
        <v>63.769819732721984</v>
      </c>
      <c r="AF854" s="456">
        <f t="shared" si="276"/>
        <v>6.1647809689585151E-2</v>
      </c>
      <c r="AG854" s="502">
        <f t="shared" si="280"/>
        <v>4235</v>
      </c>
      <c r="AH854" s="470">
        <f t="shared" si="273"/>
        <v>10.194276502203376</v>
      </c>
      <c r="AI854" s="471">
        <f t="shared" si="274"/>
        <v>11.858730289178002</v>
      </c>
    </row>
    <row r="855" spans="1:35">
      <c r="A855" s="10">
        <v>16.728000000000002</v>
      </c>
      <c r="B855" s="11">
        <f t="shared" si="277"/>
        <v>4240</v>
      </c>
      <c r="C855" s="442">
        <f t="shared" si="261"/>
        <v>0.65773000000000004</v>
      </c>
      <c r="D855" s="442">
        <f t="shared" si="262"/>
        <v>0.93040533692888405</v>
      </c>
      <c r="E855" s="12">
        <v>7.19</v>
      </c>
      <c r="F855" s="13">
        <f t="shared" si="263"/>
        <v>10.038385627481325</v>
      </c>
      <c r="G855" s="195"/>
      <c r="H855" s="10">
        <v>14.941000000000001</v>
      </c>
      <c r="I855" s="11">
        <f t="shared" si="278"/>
        <v>4240</v>
      </c>
      <c r="J855" s="12">
        <v>1</v>
      </c>
      <c r="K855" s="442">
        <f t="shared" si="264"/>
        <v>4.175764</v>
      </c>
      <c r="L855" s="442">
        <f t="shared" si="265"/>
        <v>64.08954908510006</v>
      </c>
      <c r="M855" s="442">
        <v>5.2150000000000002E-2</v>
      </c>
      <c r="N855" s="253">
        <f t="shared" si="266"/>
        <v>11.598730015212032</v>
      </c>
      <c r="O855" s="195"/>
      <c r="P855" s="221">
        <v>37.911999999999999</v>
      </c>
      <c r="Q855" s="222">
        <f t="shared" si="279"/>
        <v>4240</v>
      </c>
      <c r="R855" s="496">
        <f t="shared" si="267"/>
        <v>0.20977399999999999</v>
      </c>
      <c r="S855" s="496">
        <f t="shared" si="268"/>
        <v>0.2333992802184901</v>
      </c>
      <c r="T855" s="223">
        <v>33.21</v>
      </c>
      <c r="U855" s="224">
        <f t="shared" si="269"/>
        <v>30.160809903943942</v>
      </c>
      <c r="X855" s="450">
        <v>18.09</v>
      </c>
      <c r="Y855" s="456">
        <f t="shared" si="270"/>
        <v>0.65773000000000004</v>
      </c>
      <c r="Z855" s="456">
        <f t="shared" si="275"/>
        <v>0.93040533692888405</v>
      </c>
      <c r="AA855" s="454">
        <v>8.5</v>
      </c>
      <c r="AB855" s="447">
        <v>15.79</v>
      </c>
      <c r="AC855" s="449">
        <v>1</v>
      </c>
      <c r="AD855" s="457">
        <f t="shared" si="271"/>
        <v>4.175764</v>
      </c>
      <c r="AE855" s="457">
        <f t="shared" si="272"/>
        <v>64.08954908510006</v>
      </c>
      <c r="AF855" s="448">
        <f t="shared" si="276"/>
        <v>6.1647809689585151E-2</v>
      </c>
      <c r="AG855" s="502">
        <f t="shared" si="280"/>
        <v>4240</v>
      </c>
      <c r="AH855" s="470">
        <f t="shared" si="273"/>
        <v>10.181554636104487</v>
      </c>
      <c r="AI855" s="471">
        <f t="shared" si="274"/>
        <v>11.839019674910425</v>
      </c>
    </row>
    <row r="856" spans="1:35">
      <c r="A856" s="10">
        <v>16.728000000000002</v>
      </c>
      <c r="B856" s="11">
        <f t="shared" si="277"/>
        <v>4245</v>
      </c>
      <c r="C856" s="442">
        <f t="shared" si="261"/>
        <v>0.65850562500000009</v>
      </c>
      <c r="D856" s="442">
        <f t="shared" si="262"/>
        <v>0.93190318837876363</v>
      </c>
      <c r="E856" s="12">
        <v>7.19</v>
      </c>
      <c r="F856" s="13">
        <f t="shared" si="263"/>
        <v>10.02761607555669</v>
      </c>
      <c r="G856" s="195"/>
      <c r="H856" s="10">
        <v>14.941000000000001</v>
      </c>
      <c r="I856" s="11">
        <f t="shared" si="278"/>
        <v>4245</v>
      </c>
      <c r="J856" s="12">
        <v>1</v>
      </c>
      <c r="K856" s="442">
        <f t="shared" si="264"/>
        <v>4.1806882500000002</v>
      </c>
      <c r="L856" s="442">
        <f t="shared" si="265"/>
        <v>64.410856747548991</v>
      </c>
      <c r="M856" s="442">
        <v>5.2150000000000002E-2</v>
      </c>
      <c r="N856" s="253">
        <f t="shared" si="266"/>
        <v>11.581973820615321</v>
      </c>
      <c r="O856" s="195"/>
      <c r="P856" s="221">
        <v>37.911999999999999</v>
      </c>
      <c r="Q856" s="222">
        <f t="shared" si="279"/>
        <v>4245</v>
      </c>
      <c r="R856" s="496">
        <f t="shared" si="267"/>
        <v>0.21002137499999998</v>
      </c>
      <c r="S856" s="496">
        <f t="shared" si="268"/>
        <v>0.23370443010710473</v>
      </c>
      <c r="T856" s="223">
        <v>33.21</v>
      </c>
      <c r="U856" s="224">
        <f t="shared" si="269"/>
        <v>30.150675876143051</v>
      </c>
      <c r="X856" s="450">
        <v>18.09</v>
      </c>
      <c r="Y856" s="448">
        <f t="shared" si="270"/>
        <v>0.65850562500000009</v>
      </c>
      <c r="Z856" s="448">
        <f t="shared" si="275"/>
        <v>0.93190318837876363</v>
      </c>
      <c r="AA856" s="449">
        <v>8.5</v>
      </c>
      <c r="AB856" s="450">
        <v>15.79</v>
      </c>
      <c r="AC856" s="451">
        <v>1</v>
      </c>
      <c r="AD856" s="294">
        <f t="shared" si="271"/>
        <v>4.1806882500000002</v>
      </c>
      <c r="AE856" s="294">
        <f t="shared" si="272"/>
        <v>64.410856747548991</v>
      </c>
      <c r="AF856" s="452">
        <f t="shared" si="276"/>
        <v>6.1647809689585151E-2</v>
      </c>
      <c r="AG856" s="502">
        <f t="shared" si="280"/>
        <v>4245</v>
      </c>
      <c r="AH856" s="470">
        <f t="shared" si="273"/>
        <v>10.168822898780508</v>
      </c>
      <c r="AI856" s="471">
        <f t="shared" si="274"/>
        <v>11.819211761283967</v>
      </c>
    </row>
    <row r="857" spans="1:35">
      <c r="A857" s="10">
        <v>16.728000000000002</v>
      </c>
      <c r="B857" s="11">
        <f t="shared" si="277"/>
        <v>4250</v>
      </c>
      <c r="C857" s="442">
        <f t="shared" si="261"/>
        <v>0.65928125000000004</v>
      </c>
      <c r="D857" s="442">
        <f t="shared" si="262"/>
        <v>0.93340220205033941</v>
      </c>
      <c r="E857" s="12">
        <v>7.19</v>
      </c>
      <c r="F857" s="13">
        <f t="shared" si="263"/>
        <v>10.016838167258062</v>
      </c>
      <c r="G857" s="195"/>
      <c r="H857" s="10">
        <v>14.941000000000001</v>
      </c>
      <c r="I857" s="11">
        <f t="shared" si="278"/>
        <v>4250</v>
      </c>
      <c r="J857" s="12">
        <v>1</v>
      </c>
      <c r="K857" s="442">
        <f t="shared" si="264"/>
        <v>4.1856125000000004</v>
      </c>
      <c r="L857" s="442">
        <f t="shared" si="265"/>
        <v>64.733750511229204</v>
      </c>
      <c r="M857" s="442">
        <v>5.2150000000000002E-2</v>
      </c>
      <c r="N857" s="253">
        <f t="shared" si="266"/>
        <v>11.565134910839397</v>
      </c>
      <c r="O857" s="195"/>
      <c r="P857" s="221">
        <v>37.911999999999999</v>
      </c>
      <c r="Q857" s="222">
        <f t="shared" si="279"/>
        <v>4250</v>
      </c>
      <c r="R857" s="496">
        <f t="shared" si="267"/>
        <v>0.21026874999999998</v>
      </c>
      <c r="S857" s="496">
        <f t="shared" si="268"/>
        <v>0.23400965549151076</v>
      </c>
      <c r="T857" s="223">
        <v>33.21</v>
      </c>
      <c r="U857" s="224">
        <f t="shared" si="269"/>
        <v>30.140539341126924</v>
      </c>
      <c r="X857" s="450">
        <v>18.09</v>
      </c>
      <c r="Y857" s="452">
        <f t="shared" si="270"/>
        <v>0.65928125000000004</v>
      </c>
      <c r="Z857" s="452">
        <f t="shared" si="275"/>
        <v>0.93340220205033941</v>
      </c>
      <c r="AA857" s="451">
        <v>8.5</v>
      </c>
      <c r="AB857" s="453">
        <v>15.79</v>
      </c>
      <c r="AC857" s="454">
        <v>1</v>
      </c>
      <c r="AD857" s="455">
        <f t="shared" si="271"/>
        <v>4.1856125000000004</v>
      </c>
      <c r="AE857" s="455">
        <f t="shared" si="272"/>
        <v>64.733750511229204</v>
      </c>
      <c r="AF857" s="456">
        <f t="shared" si="276"/>
        <v>6.1647809689585151E-2</v>
      </c>
      <c r="AG857" s="502">
        <f t="shared" si="280"/>
        <v>4250</v>
      </c>
      <c r="AH857" s="470">
        <f t="shared" si="273"/>
        <v>10.156081282572114</v>
      </c>
      <c r="AI857" s="471">
        <f t="shared" si="274"/>
        <v>11.799306067990656</v>
      </c>
    </row>
    <row r="858" spans="1:35">
      <c r="A858" s="10">
        <v>16.728000000000002</v>
      </c>
      <c r="B858" s="11">
        <f t="shared" si="277"/>
        <v>4255</v>
      </c>
      <c r="C858" s="442">
        <f t="shared" si="261"/>
        <v>0.6600568750000001</v>
      </c>
      <c r="D858" s="442">
        <f t="shared" si="262"/>
        <v>0.93490237884541005</v>
      </c>
      <c r="E858" s="12">
        <v>7.19</v>
      </c>
      <c r="F858" s="13">
        <f t="shared" si="263"/>
        <v>10.006051896101503</v>
      </c>
      <c r="G858" s="195"/>
      <c r="H858" s="10">
        <v>14.941000000000001</v>
      </c>
      <c r="I858" s="11">
        <f t="shared" si="278"/>
        <v>4255</v>
      </c>
      <c r="J858" s="12">
        <v>1</v>
      </c>
      <c r="K858" s="442">
        <f t="shared" si="264"/>
        <v>4.1905367499999997</v>
      </c>
      <c r="L858" s="442">
        <f t="shared" si="265"/>
        <v>65.058238205761342</v>
      </c>
      <c r="M858" s="442">
        <v>5.2150000000000002E-2</v>
      </c>
      <c r="N858" s="253">
        <f t="shared" si="266"/>
        <v>11.548212877569547</v>
      </c>
      <c r="O858" s="195"/>
      <c r="P858" s="221">
        <v>37.911999999999999</v>
      </c>
      <c r="Q858" s="222">
        <f t="shared" si="279"/>
        <v>4255</v>
      </c>
      <c r="R858" s="496">
        <f t="shared" si="267"/>
        <v>0.21051612499999997</v>
      </c>
      <c r="S858" s="496">
        <f t="shared" si="268"/>
        <v>0.23431495639038591</v>
      </c>
      <c r="T858" s="223">
        <v>33.21</v>
      </c>
      <c r="U858" s="224">
        <f t="shared" si="269"/>
        <v>30.130400298275283</v>
      </c>
      <c r="X858" s="450">
        <v>18.09</v>
      </c>
      <c r="Y858" s="456">
        <f t="shared" si="270"/>
        <v>0.6600568750000001</v>
      </c>
      <c r="Z858" s="456">
        <f t="shared" si="275"/>
        <v>0.93490237884541005</v>
      </c>
      <c r="AA858" s="454">
        <v>8.5</v>
      </c>
      <c r="AB858" s="447">
        <v>15.79</v>
      </c>
      <c r="AC858" s="449">
        <v>1</v>
      </c>
      <c r="AD858" s="457">
        <f t="shared" si="271"/>
        <v>4.1905367499999997</v>
      </c>
      <c r="AE858" s="457">
        <f t="shared" si="272"/>
        <v>65.058238205761342</v>
      </c>
      <c r="AF858" s="448">
        <f t="shared" si="276"/>
        <v>6.1647809689585151E-2</v>
      </c>
      <c r="AG858" s="502">
        <f t="shared" si="280"/>
        <v>4255</v>
      </c>
      <c r="AH858" s="470">
        <f t="shared" si="273"/>
        <v>10.143329779814014</v>
      </c>
      <c r="AI858" s="471">
        <f t="shared" si="274"/>
        <v>11.779302112351527</v>
      </c>
    </row>
    <row r="859" spans="1:35">
      <c r="A859" s="10">
        <v>16.728000000000002</v>
      </c>
      <c r="B859" s="11">
        <f t="shared" si="277"/>
        <v>4260</v>
      </c>
      <c r="C859" s="442">
        <f t="shared" si="261"/>
        <v>0.66083250000000004</v>
      </c>
      <c r="D859" s="442">
        <f t="shared" si="262"/>
        <v>0.93640371966647251</v>
      </c>
      <c r="E859" s="12">
        <v>7.19</v>
      </c>
      <c r="F859" s="13">
        <f t="shared" si="263"/>
        <v>9.9952572555980641</v>
      </c>
      <c r="G859" s="195"/>
      <c r="H859" s="10">
        <v>14.941000000000001</v>
      </c>
      <c r="I859" s="11">
        <f t="shared" si="278"/>
        <v>4260</v>
      </c>
      <c r="J859" s="12">
        <v>1</v>
      </c>
      <c r="K859" s="442">
        <f t="shared" si="264"/>
        <v>4.1954609999999999</v>
      </c>
      <c r="L859" s="442">
        <f t="shared" si="265"/>
        <v>65.384327699416261</v>
      </c>
      <c r="M859" s="442">
        <v>5.2150000000000002E-2</v>
      </c>
      <c r="N859" s="253">
        <f t="shared" si="266"/>
        <v>11.531207310475443</v>
      </c>
      <c r="O859" s="195"/>
      <c r="P859" s="221">
        <v>37.911999999999999</v>
      </c>
      <c r="Q859" s="222">
        <f t="shared" si="279"/>
        <v>4260</v>
      </c>
      <c r="R859" s="496">
        <f t="shared" si="267"/>
        <v>0.21076349999999999</v>
      </c>
      <c r="S859" s="496">
        <f t="shared" si="268"/>
        <v>0.23462033282241324</v>
      </c>
      <c r="T859" s="223">
        <v>33.21</v>
      </c>
      <c r="U859" s="224">
        <f t="shared" si="269"/>
        <v>30.120258746967657</v>
      </c>
      <c r="X859" s="450">
        <v>18.09</v>
      </c>
      <c r="Y859" s="448">
        <f t="shared" si="270"/>
        <v>0.66083250000000004</v>
      </c>
      <c r="Z859" s="448">
        <f t="shared" si="275"/>
        <v>0.93640371966647251</v>
      </c>
      <c r="AA859" s="449">
        <v>8.5</v>
      </c>
      <c r="AB859" s="450">
        <v>15.79</v>
      </c>
      <c r="AC859" s="451">
        <v>1</v>
      </c>
      <c r="AD859" s="294">
        <f t="shared" si="271"/>
        <v>4.1954609999999999</v>
      </c>
      <c r="AE859" s="294">
        <f t="shared" si="272"/>
        <v>65.384327699416261</v>
      </c>
      <c r="AF859" s="452">
        <f t="shared" si="276"/>
        <v>6.1647809689585151E-2</v>
      </c>
      <c r="AG859" s="502">
        <f t="shared" si="280"/>
        <v>4260</v>
      </c>
      <c r="AH859" s="470">
        <f t="shared" si="273"/>
        <v>10.130568382834984</v>
      </c>
      <c r="AI859" s="471">
        <f t="shared" si="274"/>
        <v>11.759199409304916</v>
      </c>
    </row>
    <row r="860" spans="1:35">
      <c r="A860" s="10">
        <v>16.728000000000002</v>
      </c>
      <c r="B860" s="11">
        <f t="shared" si="277"/>
        <v>4265</v>
      </c>
      <c r="C860" s="442">
        <f t="shared" si="261"/>
        <v>0.6616081250000001</v>
      </c>
      <c r="D860" s="442">
        <f t="shared" si="262"/>
        <v>0.93790622541672541</v>
      </c>
      <c r="E860" s="12">
        <v>7.19</v>
      </c>
      <c r="F860" s="13">
        <f t="shared" si="263"/>
        <v>9.9844542392537452</v>
      </c>
      <c r="G860" s="195"/>
      <c r="H860" s="10">
        <v>14.941000000000001</v>
      </c>
      <c r="I860" s="11">
        <f t="shared" si="278"/>
        <v>4265</v>
      </c>
      <c r="J860" s="12">
        <v>1</v>
      </c>
      <c r="K860" s="442">
        <f t="shared" si="264"/>
        <v>4.2003852500000001</v>
      </c>
      <c r="L860" s="442">
        <f t="shared" si="265"/>
        <v>65.71202689930557</v>
      </c>
      <c r="M860" s="442">
        <v>5.2150000000000002E-2</v>
      </c>
      <c r="N860" s="253">
        <f t="shared" si="266"/>
        <v>11.514117797201216</v>
      </c>
      <c r="O860" s="195"/>
      <c r="P860" s="221">
        <v>37.911999999999999</v>
      </c>
      <c r="Q860" s="222">
        <f t="shared" si="279"/>
        <v>4265</v>
      </c>
      <c r="R860" s="496">
        <f t="shared" si="267"/>
        <v>0.21101087499999999</v>
      </c>
      <c r="S860" s="496">
        <f t="shared" si="268"/>
        <v>0.23492578480627979</v>
      </c>
      <c r="T860" s="223">
        <v>33.21</v>
      </c>
      <c r="U860" s="224">
        <f t="shared" si="269"/>
        <v>30.110114686583447</v>
      </c>
      <c r="X860" s="450">
        <v>18.09</v>
      </c>
      <c r="Y860" s="452">
        <f t="shared" si="270"/>
        <v>0.6616081250000001</v>
      </c>
      <c r="Z860" s="452">
        <f t="shared" si="275"/>
        <v>0.93790622541672541</v>
      </c>
      <c r="AA860" s="451">
        <v>8.5</v>
      </c>
      <c r="AB860" s="453">
        <v>15.79</v>
      </c>
      <c r="AC860" s="454">
        <v>1</v>
      </c>
      <c r="AD860" s="455">
        <f t="shared" si="271"/>
        <v>4.2003852500000001</v>
      </c>
      <c r="AE860" s="455">
        <f t="shared" si="272"/>
        <v>65.71202689930557</v>
      </c>
      <c r="AF860" s="456">
        <f t="shared" si="276"/>
        <v>6.1647809689585151E-2</v>
      </c>
      <c r="AG860" s="502">
        <f t="shared" si="280"/>
        <v>4265</v>
      </c>
      <c r="AH860" s="470">
        <f t="shared" si="273"/>
        <v>10.117797083957834</v>
      </c>
      <c r="AI860" s="471">
        <f t="shared" si="274"/>
        <v>11.738997471394709</v>
      </c>
    </row>
    <row r="861" spans="1:35">
      <c r="A861" s="10">
        <v>16.728000000000002</v>
      </c>
      <c r="B861" s="11">
        <f t="shared" si="277"/>
        <v>4270</v>
      </c>
      <c r="C861" s="442">
        <f t="shared" si="261"/>
        <v>0.66238375000000016</v>
      </c>
      <c r="D861" s="442">
        <f t="shared" si="262"/>
        <v>0.93940989700006683</v>
      </c>
      <c r="E861" s="12">
        <v>7.19</v>
      </c>
      <c r="F861" s="13">
        <f t="shared" si="263"/>
        <v>9.9736428405695214</v>
      </c>
      <c r="G861" s="195"/>
      <c r="H861" s="10">
        <v>14.941000000000001</v>
      </c>
      <c r="I861" s="11">
        <f t="shared" si="278"/>
        <v>4270</v>
      </c>
      <c r="J861" s="12">
        <v>1</v>
      </c>
      <c r="K861" s="442">
        <f t="shared" si="264"/>
        <v>4.2053094999999994</v>
      </c>
      <c r="L861" s="442">
        <f t="shared" si="265"/>
        <v>66.041343751573478</v>
      </c>
      <c r="M861" s="442">
        <v>5.2150000000000002E-2</v>
      </c>
      <c r="N861" s="253">
        <f t="shared" si="266"/>
        <v>11.496943923355444</v>
      </c>
      <c r="O861" s="195"/>
      <c r="P861" s="221">
        <v>37.911999999999999</v>
      </c>
      <c r="Q861" s="222">
        <f t="shared" si="279"/>
        <v>4270</v>
      </c>
      <c r="R861" s="496">
        <f t="shared" si="267"/>
        <v>0.21125824999999998</v>
      </c>
      <c r="S861" s="496">
        <f t="shared" si="268"/>
        <v>0.23523131236067751</v>
      </c>
      <c r="T861" s="223">
        <v>33.21</v>
      </c>
      <c r="U861" s="224">
        <f t="shared" si="269"/>
        <v>30.099968116501898</v>
      </c>
      <c r="X861" s="450">
        <v>18.09</v>
      </c>
      <c r="Y861" s="456">
        <f t="shared" si="270"/>
        <v>0.66238375000000016</v>
      </c>
      <c r="Z861" s="456">
        <f t="shared" si="275"/>
        <v>0.93940989700006683</v>
      </c>
      <c r="AA861" s="454">
        <v>8.5</v>
      </c>
      <c r="AB861" s="447">
        <v>15.79</v>
      </c>
      <c r="AC861" s="449">
        <v>1</v>
      </c>
      <c r="AD861" s="457">
        <f t="shared" si="271"/>
        <v>4.2053094999999994</v>
      </c>
      <c r="AE861" s="457">
        <f t="shared" si="272"/>
        <v>66.041343751573478</v>
      </c>
      <c r="AF861" s="448">
        <f t="shared" si="276"/>
        <v>6.1647809689585151E-2</v>
      </c>
      <c r="AG861" s="502">
        <f t="shared" si="280"/>
        <v>4270</v>
      </c>
      <c r="AH861" s="470">
        <f t="shared" si="273"/>
        <v>10.105015875499433</v>
      </c>
      <c r="AI861" s="471">
        <f t="shared" si="274"/>
        <v>11.718695808758524</v>
      </c>
    </row>
    <row r="862" spans="1:35">
      <c r="A862" s="10">
        <v>16.728000000000002</v>
      </c>
      <c r="B862" s="11">
        <f t="shared" si="277"/>
        <v>4275</v>
      </c>
      <c r="C862" s="442">
        <f t="shared" si="261"/>
        <v>0.66315937500000011</v>
      </c>
      <c r="D862" s="442">
        <f t="shared" si="262"/>
        <v>0.94091473532109693</v>
      </c>
      <c r="E862" s="12">
        <v>7.19</v>
      </c>
      <c r="F862" s="13">
        <f t="shared" si="263"/>
        <v>9.9628230530413155</v>
      </c>
      <c r="G862" s="195"/>
      <c r="H862" s="10">
        <v>14.941000000000001</v>
      </c>
      <c r="I862" s="11">
        <f t="shared" si="278"/>
        <v>4275</v>
      </c>
      <c r="J862" s="12">
        <v>1</v>
      </c>
      <c r="K862" s="442">
        <f t="shared" si="264"/>
        <v>4.2102337499999996</v>
      </c>
      <c r="L862" s="442">
        <f t="shared" si="265"/>
        <v>66.372286241589649</v>
      </c>
      <c r="M862" s="442">
        <v>5.2150000000000002E-2</v>
      </c>
      <c r="N862" s="253">
        <f t="shared" si="266"/>
        <v>11.479685272501101</v>
      </c>
      <c r="O862" s="195"/>
      <c r="P862" s="221">
        <v>37.911999999999999</v>
      </c>
      <c r="Q862" s="222">
        <f t="shared" si="279"/>
        <v>4275</v>
      </c>
      <c r="R862" s="496">
        <f t="shared" si="267"/>
        <v>0.21150562499999997</v>
      </c>
      <c r="S862" s="496">
        <f t="shared" si="268"/>
        <v>0.23553691550430322</v>
      </c>
      <c r="T862" s="223">
        <v>33.21</v>
      </c>
      <c r="U862" s="224">
        <f t="shared" si="269"/>
        <v>30.089819036102089</v>
      </c>
      <c r="X862" s="450">
        <v>18.09</v>
      </c>
      <c r="Y862" s="448">
        <f t="shared" si="270"/>
        <v>0.66315937500000011</v>
      </c>
      <c r="Z862" s="448">
        <f t="shared" si="275"/>
        <v>0.94091473532109693</v>
      </c>
      <c r="AA862" s="449">
        <v>8.5</v>
      </c>
      <c r="AB862" s="450">
        <v>15.79</v>
      </c>
      <c r="AC862" s="451">
        <v>1</v>
      </c>
      <c r="AD862" s="294">
        <f t="shared" si="271"/>
        <v>4.2102337499999996</v>
      </c>
      <c r="AE862" s="294">
        <f t="shared" si="272"/>
        <v>66.372286241589649</v>
      </c>
      <c r="AF862" s="452">
        <f t="shared" si="276"/>
        <v>6.1647809689585151E-2</v>
      </c>
      <c r="AG862" s="502">
        <f t="shared" si="280"/>
        <v>4275</v>
      </c>
      <c r="AH862" s="470">
        <f t="shared" si="273"/>
        <v>10.092224749770676</v>
      </c>
      <c r="AI862" s="471">
        <f t="shared" si="274"/>
        <v>11.69829392911581</v>
      </c>
    </row>
    <row r="863" spans="1:35">
      <c r="A863" s="10">
        <v>16.728000000000002</v>
      </c>
      <c r="B863" s="11">
        <f t="shared" si="277"/>
        <v>4280</v>
      </c>
      <c r="C863" s="442">
        <f t="shared" si="261"/>
        <v>0.66393500000000016</v>
      </c>
      <c r="D863" s="442">
        <f t="shared" si="262"/>
        <v>0.94242074128511821</v>
      </c>
      <c r="E863" s="12">
        <v>7.19</v>
      </c>
      <c r="F863" s="13">
        <f t="shared" si="263"/>
        <v>9.9519948701600001</v>
      </c>
      <c r="G863" s="195"/>
      <c r="H863" s="10">
        <v>14.941000000000001</v>
      </c>
      <c r="I863" s="11">
        <f t="shared" si="278"/>
        <v>4280</v>
      </c>
      <c r="J863" s="12">
        <v>1</v>
      </c>
      <c r="K863" s="442">
        <f t="shared" si="264"/>
        <v>4.2151579999999997</v>
      </c>
      <c r="L863" s="442">
        <f t="shared" si="265"/>
        <v>66.704862394142538</v>
      </c>
      <c r="M863" s="442">
        <v>5.2150000000000002E-2</v>
      </c>
      <c r="N863" s="253">
        <f t="shared" si="266"/>
        <v>11.462341426145468</v>
      </c>
      <c r="O863" s="195"/>
      <c r="P863" s="221">
        <v>37.911999999999999</v>
      </c>
      <c r="Q863" s="222">
        <f t="shared" si="279"/>
        <v>4280</v>
      </c>
      <c r="R863" s="496">
        <f t="shared" si="267"/>
        <v>0.21175299999999997</v>
      </c>
      <c r="S863" s="496">
        <f t="shared" si="268"/>
        <v>0.23584259425585774</v>
      </c>
      <c r="T863" s="223">
        <v>33.21</v>
      </c>
      <c r="U863" s="224">
        <f t="shared" si="269"/>
        <v>30.079667444762961</v>
      </c>
      <c r="X863" s="450">
        <v>18.09</v>
      </c>
      <c r="Y863" s="452">
        <f t="shared" si="270"/>
        <v>0.66393500000000016</v>
      </c>
      <c r="Z863" s="452">
        <f t="shared" si="275"/>
        <v>0.94242074128511821</v>
      </c>
      <c r="AA863" s="451">
        <v>8.5</v>
      </c>
      <c r="AB863" s="453">
        <v>15.79</v>
      </c>
      <c r="AC863" s="454">
        <v>1</v>
      </c>
      <c r="AD863" s="455">
        <f t="shared" si="271"/>
        <v>4.2151579999999997</v>
      </c>
      <c r="AE863" s="455">
        <f t="shared" si="272"/>
        <v>66.704862394142538</v>
      </c>
      <c r="AF863" s="456">
        <f t="shared" si="276"/>
        <v>6.1647809689585151E-2</v>
      </c>
      <c r="AG863" s="502">
        <f t="shared" si="280"/>
        <v>4280</v>
      </c>
      <c r="AH863" s="470">
        <f t="shared" si="273"/>
        <v>10.079423699076495</v>
      </c>
      <c r="AI863" s="471">
        <f t="shared" si="274"/>
        <v>11.677791337755934</v>
      </c>
    </row>
    <row r="864" spans="1:35">
      <c r="A864" s="10">
        <v>16.728000000000002</v>
      </c>
      <c r="B864" s="11">
        <f t="shared" si="277"/>
        <v>4285</v>
      </c>
      <c r="C864" s="442">
        <f t="shared" si="261"/>
        <v>0.66471062500000011</v>
      </c>
      <c r="D864" s="442">
        <f t="shared" si="262"/>
        <v>0.94392791579813418</v>
      </c>
      <c r="E864" s="12">
        <v>7.19</v>
      </c>
      <c r="F864" s="13">
        <f t="shared" si="263"/>
        <v>9.9411582854114151</v>
      </c>
      <c r="G864" s="195"/>
      <c r="H864" s="10">
        <v>14.941000000000001</v>
      </c>
      <c r="I864" s="11">
        <f t="shared" si="278"/>
        <v>4285</v>
      </c>
      <c r="J864" s="12">
        <v>1</v>
      </c>
      <c r="K864" s="442">
        <f t="shared" si="264"/>
        <v>4.2200822499999999</v>
      </c>
      <c r="L864" s="442">
        <f t="shared" si="265"/>
        <v>67.03908027363417</v>
      </c>
      <c r="M864" s="442">
        <v>5.2150000000000002E-2</v>
      </c>
      <c r="N864" s="253">
        <f t="shared" si="266"/>
        <v>11.444911963729979</v>
      </c>
      <c r="O864" s="195"/>
      <c r="P864" s="221">
        <v>37.911999999999999</v>
      </c>
      <c r="Q864" s="222">
        <f t="shared" si="279"/>
        <v>4285</v>
      </c>
      <c r="R864" s="496">
        <f t="shared" si="267"/>
        <v>0.21200037499999996</v>
      </c>
      <c r="S864" s="496">
        <f t="shared" si="268"/>
        <v>0.23614834863404721</v>
      </c>
      <c r="T864" s="223">
        <v>33.21</v>
      </c>
      <c r="U864" s="224">
        <f t="shared" si="269"/>
        <v>30.069513341863292</v>
      </c>
      <c r="X864" s="450">
        <v>18.09</v>
      </c>
      <c r="Y864" s="456">
        <f t="shared" si="270"/>
        <v>0.66471062500000011</v>
      </c>
      <c r="Z864" s="456">
        <f t="shared" si="275"/>
        <v>0.94392791579813418</v>
      </c>
      <c r="AA864" s="454">
        <v>8.5</v>
      </c>
      <c r="AB864" s="447">
        <v>15.79</v>
      </c>
      <c r="AC864" s="449">
        <v>1</v>
      </c>
      <c r="AD864" s="457">
        <f t="shared" si="271"/>
        <v>4.2200822499999999</v>
      </c>
      <c r="AE864" s="457">
        <f t="shared" si="272"/>
        <v>67.03908027363417</v>
      </c>
      <c r="AF864" s="448">
        <f t="shared" si="276"/>
        <v>6.1647809689585151E-2</v>
      </c>
      <c r="AG864" s="502">
        <f t="shared" si="280"/>
        <v>4285</v>
      </c>
      <c r="AH864" s="470">
        <f t="shared" si="273"/>
        <v>10.066612715715859</v>
      </c>
      <c r="AI864" s="471">
        <f t="shared" si="274"/>
        <v>11.657187537526177</v>
      </c>
    </row>
    <row r="865" spans="1:35">
      <c r="A865" s="10">
        <v>16.728000000000002</v>
      </c>
      <c r="B865" s="11">
        <f t="shared" si="277"/>
        <v>4290</v>
      </c>
      <c r="C865" s="442">
        <f t="shared" si="261"/>
        <v>0.66548625000000017</v>
      </c>
      <c r="D865" s="442">
        <f t="shared" si="262"/>
        <v>0.94543625976685308</v>
      </c>
      <c r="E865" s="12">
        <v>7.19</v>
      </c>
      <c r="F865" s="13">
        <f t="shared" si="263"/>
        <v>9.9303132922763275</v>
      </c>
      <c r="G865" s="195"/>
      <c r="H865" s="10">
        <v>14.941000000000001</v>
      </c>
      <c r="I865" s="11">
        <f t="shared" si="278"/>
        <v>4290</v>
      </c>
      <c r="J865" s="12">
        <v>1</v>
      </c>
      <c r="K865" s="442">
        <f t="shared" si="264"/>
        <v>4.2250064999999992</v>
      </c>
      <c r="L865" s="442">
        <f t="shared" si="265"/>
        <v>67.374947984275551</v>
      </c>
      <c r="M865" s="442">
        <v>5.2150000000000002E-2</v>
      </c>
      <c r="N865" s="253">
        <f t="shared" si="266"/>
        <v>11.427396462620031</v>
      </c>
      <c r="O865" s="195"/>
      <c r="P865" s="221">
        <v>37.911999999999999</v>
      </c>
      <c r="Q865" s="222">
        <f t="shared" si="279"/>
        <v>4290</v>
      </c>
      <c r="R865" s="496">
        <f t="shared" si="267"/>
        <v>0.21224774999999999</v>
      </c>
      <c r="S865" s="496">
        <f t="shared" si="268"/>
        <v>0.236454178657582</v>
      </c>
      <c r="T865" s="223">
        <v>33.21</v>
      </c>
      <c r="U865" s="224">
        <f t="shared" si="269"/>
        <v>30.059356726781701</v>
      </c>
      <c r="X865" s="450">
        <v>18.09</v>
      </c>
      <c r="Y865" s="448">
        <f t="shared" si="270"/>
        <v>0.66548625000000017</v>
      </c>
      <c r="Z865" s="448">
        <f t="shared" si="275"/>
        <v>0.94543625976685308</v>
      </c>
      <c r="AA865" s="449">
        <v>8.5</v>
      </c>
      <c r="AB865" s="450">
        <v>15.79</v>
      </c>
      <c r="AC865" s="451">
        <v>1</v>
      </c>
      <c r="AD865" s="294">
        <f t="shared" si="271"/>
        <v>4.2250064999999992</v>
      </c>
      <c r="AE865" s="294">
        <f t="shared" si="272"/>
        <v>67.374947984275551</v>
      </c>
      <c r="AF865" s="452">
        <f t="shared" si="276"/>
        <v>6.1647809689585151E-2</v>
      </c>
      <c r="AG865" s="502">
        <f t="shared" si="280"/>
        <v>4290</v>
      </c>
      <c r="AH865" s="470">
        <f t="shared" si="273"/>
        <v>10.053791791981748</v>
      </c>
      <c r="AI865" s="471">
        <f t="shared" si="274"/>
        <v>11.636482028819682</v>
      </c>
    </row>
    <row r="866" spans="1:35">
      <c r="A866" s="10">
        <v>16.728000000000002</v>
      </c>
      <c r="B866" s="11">
        <f t="shared" si="277"/>
        <v>4295</v>
      </c>
      <c r="C866" s="442">
        <f t="shared" si="261"/>
        <v>0.66626187500000011</v>
      </c>
      <c r="D866" s="442">
        <f t="shared" si="262"/>
        <v>0.94694577409868508</v>
      </c>
      <c r="E866" s="12">
        <v>7.19</v>
      </c>
      <c r="F866" s="13">
        <f t="shared" si="263"/>
        <v>9.9194598842304558</v>
      </c>
      <c r="G866" s="195"/>
      <c r="H866" s="10">
        <v>14.941000000000001</v>
      </c>
      <c r="I866" s="11">
        <f t="shared" si="278"/>
        <v>4295</v>
      </c>
      <c r="J866" s="12">
        <v>1</v>
      </c>
      <c r="K866" s="442">
        <f t="shared" si="264"/>
        <v>4.2299307500000003</v>
      </c>
      <c r="L866" s="442">
        <f t="shared" si="265"/>
        <v>67.712473670283529</v>
      </c>
      <c r="M866" s="442">
        <v>5.2150000000000002E-2</v>
      </c>
      <c r="N866" s="253">
        <f t="shared" si="266"/>
        <v>11.409794498094715</v>
      </c>
      <c r="O866" s="195"/>
      <c r="P866" s="221">
        <v>37.911999999999999</v>
      </c>
      <c r="Q866" s="222">
        <f t="shared" si="279"/>
        <v>4295</v>
      </c>
      <c r="R866" s="496">
        <f t="shared" si="267"/>
        <v>0.21249512499999998</v>
      </c>
      <c r="S866" s="496">
        <f t="shared" si="268"/>
        <v>0.23676008434517737</v>
      </c>
      <c r="T866" s="223">
        <v>33.21</v>
      </c>
      <c r="U866" s="224">
        <f t="shared" si="269"/>
        <v>30.049197598896658</v>
      </c>
      <c r="X866" s="450">
        <v>18.09</v>
      </c>
      <c r="Y866" s="452">
        <f t="shared" si="270"/>
        <v>0.66626187500000011</v>
      </c>
      <c r="Z866" s="452">
        <f t="shared" si="275"/>
        <v>0.94694577409868508</v>
      </c>
      <c r="AA866" s="451">
        <v>8.5</v>
      </c>
      <c r="AB866" s="453">
        <v>15.79</v>
      </c>
      <c r="AC866" s="454">
        <v>1</v>
      </c>
      <c r="AD866" s="455">
        <f t="shared" si="271"/>
        <v>4.2299307500000003</v>
      </c>
      <c r="AE866" s="455">
        <f t="shared" si="272"/>
        <v>67.712473670283529</v>
      </c>
      <c r="AF866" s="456">
        <f t="shared" si="276"/>
        <v>6.1647809689585151E-2</v>
      </c>
      <c r="AG866" s="502">
        <f t="shared" si="280"/>
        <v>4295</v>
      </c>
      <c r="AH866" s="470">
        <f t="shared" si="273"/>
        <v>10.040960920161176</v>
      </c>
      <c r="AI866" s="471">
        <f t="shared" si="274"/>
        <v>11.615674309563314</v>
      </c>
    </row>
    <row r="867" spans="1:35">
      <c r="A867" s="10">
        <v>16.728000000000002</v>
      </c>
      <c r="B867" s="11">
        <f t="shared" si="277"/>
        <v>4300</v>
      </c>
      <c r="C867" s="442">
        <f t="shared" si="261"/>
        <v>0.66703750000000006</v>
      </c>
      <c r="D867" s="442">
        <f t="shared" si="262"/>
        <v>0.94845645970174575</v>
      </c>
      <c r="E867" s="12">
        <v>7.19</v>
      </c>
      <c r="F867" s="220">
        <f t="shared" si="263"/>
        <v>9.9085980547444485</v>
      </c>
      <c r="G867" s="195"/>
      <c r="H867" s="10">
        <v>14.941000000000001</v>
      </c>
      <c r="I867" s="11">
        <f t="shared" si="278"/>
        <v>4300</v>
      </c>
      <c r="J867" s="12">
        <v>1</v>
      </c>
      <c r="K867" s="442">
        <f t="shared" si="264"/>
        <v>4.2348550000000005</v>
      </c>
      <c r="L867" s="442">
        <f t="shared" si="265"/>
        <v>68.051665516077648</v>
      </c>
      <c r="M867" s="442">
        <v>5.2150000000000002E-2</v>
      </c>
      <c r="N867" s="253">
        <f t="shared" si="266"/>
        <v>11.392105643336551</v>
      </c>
      <c r="O867" s="195"/>
      <c r="P867" s="221">
        <v>37.911999999999999</v>
      </c>
      <c r="Q867" s="222">
        <f t="shared" si="279"/>
        <v>4300</v>
      </c>
      <c r="R867" s="496">
        <f t="shared" si="267"/>
        <v>0.21274249999999997</v>
      </c>
      <c r="S867" s="496">
        <f t="shared" si="268"/>
        <v>0.23706606571555255</v>
      </c>
      <c r="T867" s="223">
        <v>33.21</v>
      </c>
      <c r="U867" s="224">
        <f t="shared" si="269"/>
        <v>30.039035957586499</v>
      </c>
      <c r="X867" s="450">
        <v>18.09</v>
      </c>
      <c r="Y867" s="456">
        <f t="shared" si="270"/>
        <v>0.66703750000000006</v>
      </c>
      <c r="Z867" s="456">
        <f t="shared" si="275"/>
        <v>0.94845645970174575</v>
      </c>
      <c r="AA867" s="454">
        <v>8.5</v>
      </c>
      <c r="AB867" s="447">
        <v>15.79</v>
      </c>
      <c r="AC867" s="449">
        <v>1</v>
      </c>
      <c r="AD867" s="457">
        <f t="shared" si="271"/>
        <v>4.2348550000000005</v>
      </c>
      <c r="AE867" s="457">
        <f t="shared" si="272"/>
        <v>68.051665516077648</v>
      </c>
      <c r="AF867" s="448">
        <f t="shared" si="276"/>
        <v>6.1647809689585151E-2</v>
      </c>
      <c r="AG867" s="502">
        <f t="shared" si="280"/>
        <v>4300</v>
      </c>
      <c r="AH867" s="470">
        <f t="shared" si="273"/>
        <v>10.028120092535161</v>
      </c>
      <c r="AI867" s="471">
        <f t="shared" si="274"/>
        <v>11.59476387520554</v>
      </c>
    </row>
    <row r="868" spans="1:35">
      <c r="A868" s="10">
        <v>16.728000000000002</v>
      </c>
      <c r="B868" s="11">
        <f t="shared" si="277"/>
        <v>4305</v>
      </c>
      <c r="C868" s="442">
        <f t="shared" si="261"/>
        <v>0.66781312500000001</v>
      </c>
      <c r="D868" s="442">
        <f t="shared" si="262"/>
        <v>0.94996831748485455</v>
      </c>
      <c r="E868" s="12">
        <v>7.19</v>
      </c>
      <c r="F868" s="13">
        <f t="shared" si="263"/>
        <v>9.8977277972838973</v>
      </c>
      <c r="G868" s="195"/>
      <c r="H868" s="10">
        <v>14.941000000000001</v>
      </c>
      <c r="I868" s="11">
        <f t="shared" si="278"/>
        <v>4305</v>
      </c>
      <c r="J868" s="12">
        <v>1</v>
      </c>
      <c r="K868" s="442">
        <f t="shared" si="264"/>
        <v>4.2397792499999998</v>
      </c>
      <c r="L868" s="442">
        <f t="shared" si="265"/>
        <v>68.392531746479165</v>
      </c>
      <c r="M868" s="442">
        <v>5.2150000000000002E-2</v>
      </c>
      <c r="N868" s="253">
        <f t="shared" si="266"/>
        <v>11.374329469421113</v>
      </c>
      <c r="O868" s="195"/>
      <c r="P868" s="221">
        <v>37.911999999999999</v>
      </c>
      <c r="Q868" s="222">
        <f t="shared" si="279"/>
        <v>4305</v>
      </c>
      <c r="R868" s="496">
        <f t="shared" si="267"/>
        <v>0.21298987499999997</v>
      </c>
      <c r="S868" s="496">
        <f t="shared" si="268"/>
        <v>0.23737212278743236</v>
      </c>
      <c r="T868" s="223">
        <v>33.21</v>
      </c>
      <c r="U868" s="224">
        <f t="shared" si="269"/>
        <v>30.028871802229371</v>
      </c>
      <c r="X868" s="450">
        <v>18.09</v>
      </c>
      <c r="Y868" s="448">
        <f t="shared" si="270"/>
        <v>0.66781312500000001</v>
      </c>
      <c r="Z868" s="448">
        <f t="shared" si="275"/>
        <v>0.94996831748485455</v>
      </c>
      <c r="AA868" s="449">
        <v>8.5</v>
      </c>
      <c r="AB868" s="450">
        <v>15.79</v>
      </c>
      <c r="AC868" s="451">
        <v>1</v>
      </c>
      <c r="AD868" s="294">
        <f t="shared" si="271"/>
        <v>4.2397792499999998</v>
      </c>
      <c r="AE868" s="294">
        <f t="shared" si="272"/>
        <v>68.392531746479165</v>
      </c>
      <c r="AF868" s="452">
        <f t="shared" si="276"/>
        <v>6.1647809689585151E-2</v>
      </c>
      <c r="AG868" s="502">
        <f t="shared" si="280"/>
        <v>4305</v>
      </c>
      <c r="AH868" s="470">
        <f t="shared" si="273"/>
        <v>10.015269301378737</v>
      </c>
      <c r="AI868" s="471">
        <f t="shared" si="274"/>
        <v>11.573750218704141</v>
      </c>
    </row>
    <row r="869" spans="1:35">
      <c r="A869" s="10">
        <v>16.728000000000002</v>
      </c>
      <c r="B869" s="11">
        <f t="shared" si="277"/>
        <v>4310</v>
      </c>
      <c r="C869" s="442">
        <f t="shared" si="261"/>
        <v>0.66858875000000006</v>
      </c>
      <c r="D869" s="442">
        <f t="shared" si="262"/>
        <v>0.95148134835753662</v>
      </c>
      <c r="E869" s="12">
        <v>7.19</v>
      </c>
      <c r="F869" s="13">
        <f t="shared" si="263"/>
        <v>9.886849105309313</v>
      </c>
      <c r="G869" s="195"/>
      <c r="H869" s="10">
        <v>14.941000000000001</v>
      </c>
      <c r="I869" s="11">
        <f t="shared" si="278"/>
        <v>4310</v>
      </c>
      <c r="J869" s="12">
        <v>1</v>
      </c>
      <c r="K869" s="442">
        <f t="shared" si="264"/>
        <v>4.2447035</v>
      </c>
      <c r="L869" s="442">
        <f t="shared" si="265"/>
        <v>68.735080626910388</v>
      </c>
      <c r="M869" s="442">
        <v>5.2150000000000002E-2</v>
      </c>
      <c r="N869" s="253">
        <f t="shared" si="266"/>
        <v>11.356465545306623</v>
      </c>
      <c r="O869" s="195"/>
      <c r="P869" s="221">
        <v>37.911999999999999</v>
      </c>
      <c r="Q869" s="222">
        <f t="shared" si="279"/>
        <v>4310</v>
      </c>
      <c r="R869" s="496">
        <f t="shared" si="267"/>
        <v>0.21323724999999996</v>
      </c>
      <c r="S869" s="496">
        <f t="shared" si="268"/>
        <v>0.23767825557954536</v>
      </c>
      <c r="T869" s="223">
        <v>33.21</v>
      </c>
      <c r="U869" s="224">
        <f t="shared" si="269"/>
        <v>30.018705132203298</v>
      </c>
      <c r="X869" s="450">
        <v>18.09</v>
      </c>
      <c r="Y869" s="452">
        <f t="shared" si="270"/>
        <v>0.66858875000000006</v>
      </c>
      <c r="Z869" s="452">
        <f t="shared" si="275"/>
        <v>0.95148134835753662</v>
      </c>
      <c r="AA869" s="451">
        <v>8.5</v>
      </c>
      <c r="AB869" s="453">
        <v>15.79</v>
      </c>
      <c r="AC869" s="454">
        <v>1</v>
      </c>
      <c r="AD869" s="455">
        <f t="shared" si="271"/>
        <v>4.2447035</v>
      </c>
      <c r="AE869" s="455">
        <f t="shared" si="272"/>
        <v>68.735080626910388</v>
      </c>
      <c r="AF869" s="456">
        <f t="shared" si="276"/>
        <v>6.1647809689585151E-2</v>
      </c>
      <c r="AG869" s="502">
        <f t="shared" si="280"/>
        <v>4310</v>
      </c>
      <c r="AH869" s="470">
        <f t="shared" si="273"/>
        <v>10.002408538960939</v>
      </c>
      <c r="AI869" s="471">
        <f t="shared" si="274"/>
        <v>11.552632830513936</v>
      </c>
    </row>
    <row r="870" spans="1:35">
      <c r="A870" s="10">
        <v>16.728000000000002</v>
      </c>
      <c r="B870" s="11">
        <f t="shared" si="277"/>
        <v>4315</v>
      </c>
      <c r="C870" s="442">
        <f t="shared" si="261"/>
        <v>0.66936437500000001</v>
      </c>
      <c r="D870" s="442">
        <f t="shared" si="262"/>
        <v>0.95299555323002205</v>
      </c>
      <c r="E870" s="12">
        <v>7.19</v>
      </c>
      <c r="F870" s="13">
        <f t="shared" si="263"/>
        <v>9.8759619722761425</v>
      </c>
      <c r="G870" s="195"/>
      <c r="H870" s="10">
        <v>14.941000000000001</v>
      </c>
      <c r="I870" s="11">
        <f t="shared" si="278"/>
        <v>4315</v>
      </c>
      <c r="J870" s="12">
        <v>1</v>
      </c>
      <c r="K870" s="442">
        <f t="shared" si="264"/>
        <v>4.2496277500000001</v>
      </c>
      <c r="L870" s="442">
        <f t="shared" si="265"/>
        <v>69.079320463594854</v>
      </c>
      <c r="M870" s="442">
        <v>5.2150000000000002E-2</v>
      </c>
      <c r="N870" s="253">
        <f t="shared" si="266"/>
        <v>11.338513437823529</v>
      </c>
      <c r="O870" s="195"/>
      <c r="P870" s="221">
        <v>37.911999999999999</v>
      </c>
      <c r="Q870" s="222">
        <f t="shared" si="279"/>
        <v>4315</v>
      </c>
      <c r="R870" s="496">
        <f t="shared" si="267"/>
        <v>0.21348462499999998</v>
      </c>
      <c r="S870" s="496">
        <f t="shared" si="268"/>
        <v>0.23798446411062546</v>
      </c>
      <c r="T870" s="223">
        <v>33.21</v>
      </c>
      <c r="U870" s="224">
        <f t="shared" si="269"/>
        <v>30.008535946886127</v>
      </c>
      <c r="X870" s="450">
        <v>18.09</v>
      </c>
      <c r="Y870" s="456">
        <f t="shared" si="270"/>
        <v>0.66936437500000001</v>
      </c>
      <c r="Z870" s="456">
        <f t="shared" si="275"/>
        <v>0.95299555323002205</v>
      </c>
      <c r="AA870" s="454">
        <v>8.5</v>
      </c>
      <c r="AB870" s="447">
        <v>15.79</v>
      </c>
      <c r="AC870" s="449">
        <v>1</v>
      </c>
      <c r="AD870" s="457">
        <f t="shared" si="271"/>
        <v>4.2496277500000001</v>
      </c>
      <c r="AE870" s="457">
        <f t="shared" si="272"/>
        <v>69.079320463594854</v>
      </c>
      <c r="AF870" s="448">
        <f t="shared" si="276"/>
        <v>6.1647809689585151E-2</v>
      </c>
      <c r="AG870" s="502">
        <f t="shared" si="280"/>
        <v>4315</v>
      </c>
      <c r="AH870" s="470">
        <f t="shared" si="273"/>
        <v>9.9895377975448127</v>
      </c>
      <c r="AI870" s="471">
        <f t="shared" si="274"/>
        <v>11.531411198574439</v>
      </c>
    </row>
    <row r="871" spans="1:35">
      <c r="A871" s="10">
        <v>16.728000000000002</v>
      </c>
      <c r="B871" s="11">
        <f t="shared" si="277"/>
        <v>4320</v>
      </c>
      <c r="C871" s="442">
        <f t="shared" si="261"/>
        <v>0.67014000000000007</v>
      </c>
      <c r="D871" s="442">
        <f t="shared" si="262"/>
        <v>0.95451093301324819</v>
      </c>
      <c r="E871" s="12">
        <v>7.19</v>
      </c>
      <c r="F871" s="13">
        <f t="shared" si="263"/>
        <v>9.8650663916347465</v>
      </c>
      <c r="G871" s="195"/>
      <c r="H871" s="10">
        <v>14.941000000000001</v>
      </c>
      <c r="I871" s="11">
        <f t="shared" si="278"/>
        <v>4320</v>
      </c>
      <c r="J871" s="12">
        <v>1</v>
      </c>
      <c r="K871" s="442">
        <f t="shared" si="264"/>
        <v>4.2545520000000003</v>
      </c>
      <c r="L871" s="442">
        <f t="shared" si="265"/>
        <v>69.425259603758931</v>
      </c>
      <c r="M871" s="442">
        <v>5.2150000000000002E-2</v>
      </c>
      <c r="N871" s="253">
        <f t="shared" si="266"/>
        <v>11.320472711663973</v>
      </c>
      <c r="O871" s="195"/>
      <c r="P871" s="221">
        <v>37.911999999999999</v>
      </c>
      <c r="Q871" s="222">
        <f t="shared" si="279"/>
        <v>4320</v>
      </c>
      <c r="R871" s="496">
        <f t="shared" si="267"/>
        <v>0.21373199999999998</v>
      </c>
      <c r="S871" s="496">
        <f t="shared" si="268"/>
        <v>0.238290748399411</v>
      </c>
      <c r="T871" s="223">
        <v>33.21</v>
      </c>
      <c r="U871" s="224">
        <f t="shared" si="269"/>
        <v>29.998364245655559</v>
      </c>
      <c r="X871" s="450">
        <v>18.09</v>
      </c>
      <c r="Y871" s="448">
        <f t="shared" si="270"/>
        <v>0.67014000000000007</v>
      </c>
      <c r="Z871" s="448">
        <f t="shared" si="275"/>
        <v>0.95451093301324819</v>
      </c>
      <c r="AA871" s="449">
        <v>8.5</v>
      </c>
      <c r="AB871" s="450">
        <v>15.79</v>
      </c>
      <c r="AC871" s="451">
        <v>1</v>
      </c>
      <c r="AD871" s="294">
        <f t="shared" si="271"/>
        <v>4.2545520000000003</v>
      </c>
      <c r="AE871" s="294">
        <f t="shared" si="272"/>
        <v>69.425259603758931</v>
      </c>
      <c r="AF871" s="452">
        <f t="shared" si="276"/>
        <v>6.1647809689585151E-2</v>
      </c>
      <c r="AG871" s="502">
        <f t="shared" si="280"/>
        <v>4320</v>
      </c>
      <c r="AH871" s="470">
        <f t="shared" si="273"/>
        <v>9.9766570693873895</v>
      </c>
      <c r="AI871" s="471">
        <f t="shared" si="274"/>
        <v>11.510084808297425</v>
      </c>
    </row>
    <row r="872" spans="1:35">
      <c r="A872" s="10">
        <v>16.728000000000002</v>
      </c>
      <c r="B872" s="11">
        <f t="shared" si="277"/>
        <v>4325</v>
      </c>
      <c r="C872" s="442">
        <f t="shared" si="261"/>
        <v>0.67091562500000002</v>
      </c>
      <c r="D872" s="442">
        <f t="shared" si="262"/>
        <v>0.956027488618858</v>
      </c>
      <c r="E872" s="12">
        <v>7.19</v>
      </c>
      <c r="F872" s="13">
        <f t="shared" si="263"/>
        <v>9.8541623568304111</v>
      </c>
      <c r="G872" s="195"/>
      <c r="H872" s="10">
        <v>14.941000000000001</v>
      </c>
      <c r="I872" s="11">
        <f t="shared" si="278"/>
        <v>4325</v>
      </c>
      <c r="J872" s="12">
        <v>1</v>
      </c>
      <c r="K872" s="442">
        <f t="shared" si="264"/>
        <v>4.2594762499999996</v>
      </c>
      <c r="L872" s="442">
        <f t="shared" si="265"/>
        <v>69.77290643583413</v>
      </c>
      <c r="M872" s="442">
        <v>5.2150000000000002E-2</v>
      </c>
      <c r="N872" s="253">
        <f t="shared" si="266"/>
        <v>11.30234292937125</v>
      </c>
      <c r="O872" s="195"/>
      <c r="P872" s="221">
        <v>37.911999999999999</v>
      </c>
      <c r="Q872" s="222">
        <f t="shared" si="279"/>
        <v>4325</v>
      </c>
      <c r="R872" s="496">
        <f t="shared" si="267"/>
        <v>0.21397937499999997</v>
      </c>
      <c r="S872" s="496">
        <f t="shared" si="268"/>
        <v>0.23859710846464455</v>
      </c>
      <c r="T872" s="223">
        <v>33.21</v>
      </c>
      <c r="U872" s="224">
        <f t="shared" si="269"/>
        <v>29.988190027889154</v>
      </c>
      <c r="X872" s="450">
        <v>18.09</v>
      </c>
      <c r="Y872" s="452">
        <f t="shared" si="270"/>
        <v>0.67091562500000002</v>
      </c>
      <c r="Z872" s="452">
        <f t="shared" si="275"/>
        <v>0.956027488618858</v>
      </c>
      <c r="AA872" s="451">
        <v>8.5</v>
      </c>
      <c r="AB872" s="453">
        <v>15.79</v>
      </c>
      <c r="AC872" s="454">
        <v>1</v>
      </c>
      <c r="AD872" s="455">
        <f t="shared" si="271"/>
        <v>4.2594762499999996</v>
      </c>
      <c r="AE872" s="455">
        <f t="shared" si="272"/>
        <v>69.77290643583413</v>
      </c>
      <c r="AF872" s="456">
        <f t="shared" si="276"/>
        <v>6.1647809689585151E-2</v>
      </c>
      <c r="AG872" s="502">
        <f t="shared" si="280"/>
        <v>4325</v>
      </c>
      <c r="AH872" s="470">
        <f t="shared" si="273"/>
        <v>9.9637663467397068</v>
      </c>
      <c r="AI872" s="471">
        <f t="shared" si="274"/>
        <v>11.488653142554465</v>
      </c>
    </row>
    <row r="873" spans="1:35">
      <c r="A873" s="10">
        <v>16.728000000000002</v>
      </c>
      <c r="B873" s="11">
        <f t="shared" si="277"/>
        <v>4330</v>
      </c>
      <c r="C873" s="442">
        <f t="shared" si="261"/>
        <v>0.67169125000000007</v>
      </c>
      <c r="D873" s="442">
        <f t="shared" si="262"/>
        <v>0.95754522095920325</v>
      </c>
      <c r="E873" s="12">
        <v>7.19</v>
      </c>
      <c r="F873" s="13">
        <f t="shared" si="263"/>
        <v>9.843249861303331</v>
      </c>
      <c r="G873" s="195"/>
      <c r="H873" s="10">
        <v>14.941000000000001</v>
      </c>
      <c r="I873" s="11">
        <f t="shared" si="278"/>
        <v>4330</v>
      </c>
      <c r="J873" s="12">
        <v>1</v>
      </c>
      <c r="K873" s="442">
        <f t="shared" si="264"/>
        <v>4.2644004999999998</v>
      </c>
      <c r="L873" s="442">
        <f t="shared" si="265"/>
        <v>70.122269389660772</v>
      </c>
      <c r="M873" s="442">
        <v>5.2150000000000002E-2</v>
      </c>
      <c r="N873" s="253">
        <f t="shared" si="266"/>
        <v>11.284123651329191</v>
      </c>
      <c r="O873" s="195"/>
      <c r="P873" s="221">
        <v>37.911999999999999</v>
      </c>
      <c r="Q873" s="222">
        <f t="shared" si="279"/>
        <v>4330</v>
      </c>
      <c r="R873" s="496">
        <f t="shared" si="267"/>
        <v>0.21422674999999997</v>
      </c>
      <c r="S873" s="496">
        <f t="shared" si="268"/>
        <v>0.23890354432507377</v>
      </c>
      <c r="T873" s="223">
        <v>33.21</v>
      </c>
      <c r="U873" s="224">
        <f t="shared" si="269"/>
        <v>29.978013292964299</v>
      </c>
      <c r="X873" s="450">
        <v>18.09</v>
      </c>
      <c r="Y873" s="456">
        <f t="shared" si="270"/>
        <v>0.67169125000000007</v>
      </c>
      <c r="Z873" s="456">
        <f t="shared" si="275"/>
        <v>0.95754522095920325</v>
      </c>
      <c r="AA873" s="454">
        <v>8.5</v>
      </c>
      <c r="AB873" s="447">
        <v>15.79</v>
      </c>
      <c r="AC873" s="449">
        <v>1</v>
      </c>
      <c r="AD873" s="457">
        <f t="shared" si="271"/>
        <v>4.2644004999999998</v>
      </c>
      <c r="AE873" s="457">
        <f t="shared" si="272"/>
        <v>70.122269389660772</v>
      </c>
      <c r="AF873" s="448">
        <f t="shared" si="276"/>
        <v>6.1647809689585151E-2</v>
      </c>
      <c r="AG873" s="502">
        <f t="shared" si="280"/>
        <v>4330</v>
      </c>
      <c r="AH873" s="470">
        <f t="shared" si="273"/>
        <v>9.9508656218467717</v>
      </c>
      <c r="AI873" s="471">
        <f t="shared" si="274"/>
        <v>11.467115681664371</v>
      </c>
    </row>
    <row r="874" spans="1:35">
      <c r="A874" s="10">
        <v>16.728000000000002</v>
      </c>
      <c r="B874" s="11">
        <f t="shared" si="277"/>
        <v>4335</v>
      </c>
      <c r="C874" s="442">
        <f t="shared" si="261"/>
        <v>0.67246687500000013</v>
      </c>
      <c r="D874" s="442">
        <f t="shared" si="262"/>
        <v>0.95906413094734222</v>
      </c>
      <c r="E874" s="12">
        <v>7.19</v>
      </c>
      <c r="F874" s="13">
        <f t="shared" si="263"/>
        <v>9.8323288984886119</v>
      </c>
      <c r="G874" s="195"/>
      <c r="H874" s="10">
        <v>14.941000000000001</v>
      </c>
      <c r="I874" s="11">
        <f t="shared" si="278"/>
        <v>4335</v>
      </c>
      <c r="J874" s="12">
        <v>1</v>
      </c>
      <c r="K874" s="442">
        <f t="shared" si="264"/>
        <v>4.26932475</v>
      </c>
      <c r="L874" s="442">
        <f t="shared" si="265"/>
        <v>70.473356936691971</v>
      </c>
      <c r="M874" s="442">
        <v>5.2150000000000002E-2</v>
      </c>
      <c r="N874" s="253">
        <f t="shared" si="266"/>
        <v>11.265814435751514</v>
      </c>
      <c r="O874" s="195"/>
      <c r="P874" s="221">
        <v>37.911999999999999</v>
      </c>
      <c r="Q874" s="222">
        <f t="shared" si="279"/>
        <v>4335</v>
      </c>
      <c r="R874" s="496">
        <f t="shared" si="267"/>
        <v>0.21447412499999996</v>
      </c>
      <c r="S874" s="496">
        <f t="shared" si="268"/>
        <v>0.23921005599945078</v>
      </c>
      <c r="T874" s="223">
        <v>33.21</v>
      </c>
      <c r="U874" s="224">
        <f t="shared" si="269"/>
        <v>29.967834040258239</v>
      </c>
      <c r="X874" s="450">
        <v>18.09</v>
      </c>
      <c r="Y874" s="448">
        <f t="shared" si="270"/>
        <v>0.67246687500000013</v>
      </c>
      <c r="Z874" s="448">
        <f t="shared" si="275"/>
        <v>0.95906413094734222</v>
      </c>
      <c r="AA874" s="449">
        <v>8.5</v>
      </c>
      <c r="AB874" s="450">
        <v>15.79</v>
      </c>
      <c r="AC874" s="451">
        <v>1</v>
      </c>
      <c r="AD874" s="294">
        <f t="shared" si="271"/>
        <v>4.26932475</v>
      </c>
      <c r="AE874" s="294">
        <f t="shared" si="272"/>
        <v>70.473356936691971</v>
      </c>
      <c r="AF874" s="452">
        <f t="shared" si="276"/>
        <v>6.1647809689585151E-2</v>
      </c>
      <c r="AG874" s="502">
        <f t="shared" si="280"/>
        <v>4335</v>
      </c>
      <c r="AH874" s="470">
        <f t="shared" si="273"/>
        <v>9.9379548869475904</v>
      </c>
      <c r="AI874" s="471">
        <f t="shared" si="274"/>
        <v>11.445471903380607</v>
      </c>
    </row>
    <row r="875" spans="1:35">
      <c r="A875" s="10">
        <v>16.728000000000002</v>
      </c>
      <c r="B875" s="11">
        <f t="shared" si="277"/>
        <v>4340</v>
      </c>
      <c r="C875" s="442">
        <f t="shared" si="261"/>
        <v>0.67324250000000008</v>
      </c>
      <c r="D875" s="442">
        <f t="shared" si="262"/>
        <v>0.96058421949704242</v>
      </c>
      <c r="E875" s="12">
        <v>7.19</v>
      </c>
      <c r="F875" s="13">
        <f t="shared" si="263"/>
        <v>9.8213994618162666</v>
      </c>
      <c r="G875" s="195"/>
      <c r="H875" s="10">
        <v>14.941000000000001</v>
      </c>
      <c r="I875" s="11">
        <f t="shared" si="278"/>
        <v>4340</v>
      </c>
      <c r="J875" s="12">
        <v>1</v>
      </c>
      <c r="K875" s="442">
        <f t="shared" si="264"/>
        <v>4.2742489999999993</v>
      </c>
      <c r="L875" s="442">
        <f t="shared" si="265"/>
        <v>70.826177590199308</v>
      </c>
      <c r="M875" s="442">
        <v>5.2150000000000002E-2</v>
      </c>
      <c r="N875" s="253">
        <f t="shared" si="266"/>
        <v>11.247414838671107</v>
      </c>
      <c r="O875" s="195"/>
      <c r="P875" s="221">
        <v>37.911999999999999</v>
      </c>
      <c r="Q875" s="222">
        <f t="shared" si="279"/>
        <v>4340</v>
      </c>
      <c r="R875" s="496">
        <f t="shared" si="267"/>
        <v>0.21472149999999998</v>
      </c>
      <c r="S875" s="496">
        <f t="shared" si="268"/>
        <v>0.23951664350653257</v>
      </c>
      <c r="T875" s="223">
        <v>33.21</v>
      </c>
      <c r="U875" s="224">
        <f t="shared" si="269"/>
        <v>29.957652269148053</v>
      </c>
      <c r="X875" s="450">
        <v>18.09</v>
      </c>
      <c r="Y875" s="452">
        <f t="shared" si="270"/>
        <v>0.67324250000000008</v>
      </c>
      <c r="Z875" s="452">
        <f t="shared" si="275"/>
        <v>0.96058421949704242</v>
      </c>
      <c r="AA875" s="451">
        <v>8.5</v>
      </c>
      <c r="AB875" s="453">
        <v>15.79</v>
      </c>
      <c r="AC875" s="454">
        <v>1</v>
      </c>
      <c r="AD875" s="455">
        <f t="shared" si="271"/>
        <v>4.2742489999999993</v>
      </c>
      <c r="AE875" s="455">
        <f t="shared" si="272"/>
        <v>70.826177590199308</v>
      </c>
      <c r="AF875" s="456">
        <f t="shared" si="276"/>
        <v>6.1647809689585151E-2</v>
      </c>
      <c r="AG875" s="502">
        <f t="shared" si="280"/>
        <v>4340</v>
      </c>
      <c r="AH875" s="470">
        <f t="shared" si="273"/>
        <v>9.9250341342751387</v>
      </c>
      <c r="AI875" s="471">
        <f t="shared" si="274"/>
        <v>11.423721282878631</v>
      </c>
    </row>
    <row r="876" spans="1:35">
      <c r="A876" s="10">
        <v>16.728000000000002</v>
      </c>
      <c r="B876" s="11">
        <f t="shared" si="277"/>
        <v>4345</v>
      </c>
      <c r="C876" s="442">
        <f t="shared" si="261"/>
        <v>0.67401812500000013</v>
      </c>
      <c r="D876" s="442">
        <f t="shared" si="262"/>
        <v>0.9621054875227808</v>
      </c>
      <c r="E876" s="12">
        <v>7.19</v>
      </c>
      <c r="F876" s="13">
        <f t="shared" si="263"/>
        <v>9.810461544711206</v>
      </c>
      <c r="G876" s="195"/>
      <c r="H876" s="10">
        <v>14.941000000000001</v>
      </c>
      <c r="I876" s="11">
        <f t="shared" si="278"/>
        <v>4345</v>
      </c>
      <c r="J876" s="12">
        <v>1</v>
      </c>
      <c r="K876" s="442">
        <f t="shared" si="264"/>
        <v>4.2791732499999995</v>
      </c>
      <c r="L876" s="442">
        <f t="shared" si="265"/>
        <v>71.180739905479371</v>
      </c>
      <c r="M876" s="442">
        <v>5.2150000000000002E-2</v>
      </c>
      <c r="N876" s="253">
        <f t="shared" si="266"/>
        <v>11.228924413929251</v>
      </c>
      <c r="O876" s="195"/>
      <c r="P876" s="221">
        <v>37.911999999999999</v>
      </c>
      <c r="Q876" s="222">
        <f t="shared" si="279"/>
        <v>4345</v>
      </c>
      <c r="R876" s="496">
        <f t="shared" si="267"/>
        <v>0.214968875</v>
      </c>
      <c r="S876" s="496">
        <f t="shared" si="268"/>
        <v>0.23982330686508035</v>
      </c>
      <c r="T876" s="223">
        <v>33.21</v>
      </c>
      <c r="U876" s="224">
        <f t="shared" si="269"/>
        <v>29.947467979010682</v>
      </c>
      <c r="X876" s="450">
        <v>18.09</v>
      </c>
      <c r="Y876" s="456">
        <f t="shared" si="270"/>
        <v>0.67401812500000013</v>
      </c>
      <c r="Z876" s="456">
        <f t="shared" si="275"/>
        <v>0.9621054875227808</v>
      </c>
      <c r="AA876" s="454">
        <v>8.5</v>
      </c>
      <c r="AB876" s="447">
        <v>15.79</v>
      </c>
      <c r="AC876" s="449">
        <v>1</v>
      </c>
      <c r="AD876" s="457">
        <f t="shared" si="271"/>
        <v>4.2791732499999995</v>
      </c>
      <c r="AE876" s="457">
        <f t="shared" si="272"/>
        <v>71.180739905479371</v>
      </c>
      <c r="AF876" s="448">
        <f t="shared" si="276"/>
        <v>6.1647809689585151E-2</v>
      </c>
      <c r="AG876" s="502">
        <f t="shared" si="280"/>
        <v>4345</v>
      </c>
      <c r="AH876" s="470">
        <f t="shared" si="273"/>
        <v>9.9121033560563632</v>
      </c>
      <c r="AI876" s="471">
        <f t="shared" si="274"/>
        <v>11.401863292743148</v>
      </c>
    </row>
    <row r="877" spans="1:35">
      <c r="A877" s="10">
        <v>16.728000000000002</v>
      </c>
      <c r="B877" s="11">
        <f t="shared" si="277"/>
        <v>4350</v>
      </c>
      <c r="C877" s="442">
        <f t="shared" si="261"/>
        <v>0.67479375000000008</v>
      </c>
      <c r="D877" s="442">
        <f t="shared" si="262"/>
        <v>0.96362793593974261</v>
      </c>
      <c r="E877" s="12">
        <v>7.19</v>
      </c>
      <c r="F877" s="13">
        <f t="shared" si="263"/>
        <v>9.7995151405932521</v>
      </c>
      <c r="G877" s="195"/>
      <c r="H877" s="10">
        <v>14.941000000000001</v>
      </c>
      <c r="I877" s="11">
        <f t="shared" si="278"/>
        <v>4350</v>
      </c>
      <c r="J877" s="12">
        <v>1</v>
      </c>
      <c r="K877" s="442">
        <f t="shared" si="264"/>
        <v>4.2840974999999997</v>
      </c>
      <c r="L877" s="442">
        <f t="shared" si="265"/>
        <v>71.537052480060908</v>
      </c>
      <c r="M877" s="442">
        <v>5.2150000000000002E-2</v>
      </c>
      <c r="N877" s="253">
        <f t="shared" si="266"/>
        <v>11.210342713164824</v>
      </c>
      <c r="O877" s="195"/>
      <c r="P877" s="221">
        <v>37.911999999999999</v>
      </c>
      <c r="Q877" s="222">
        <f t="shared" si="279"/>
        <v>4350</v>
      </c>
      <c r="R877" s="496">
        <f t="shared" si="267"/>
        <v>0.21521625</v>
      </c>
      <c r="S877" s="496">
        <f t="shared" si="268"/>
        <v>0.24013004609386024</v>
      </c>
      <c r="T877" s="223">
        <v>33.21</v>
      </c>
      <c r="U877" s="224">
        <f t="shared" si="269"/>
        <v>29.937281169222899</v>
      </c>
      <c r="X877" s="450">
        <v>18.09</v>
      </c>
      <c r="Y877" s="448">
        <f t="shared" si="270"/>
        <v>0.67479375000000008</v>
      </c>
      <c r="Z877" s="448">
        <f t="shared" si="275"/>
        <v>0.96362793593974261</v>
      </c>
      <c r="AA877" s="449">
        <v>8.5</v>
      </c>
      <c r="AB877" s="450">
        <v>15.79</v>
      </c>
      <c r="AC877" s="451">
        <v>1</v>
      </c>
      <c r="AD877" s="294">
        <f t="shared" si="271"/>
        <v>4.2840974999999997</v>
      </c>
      <c r="AE877" s="294">
        <f t="shared" si="272"/>
        <v>71.537052480060908</v>
      </c>
      <c r="AF877" s="452">
        <f t="shared" si="276"/>
        <v>6.1647809689585151E-2</v>
      </c>
      <c r="AG877" s="502">
        <f t="shared" si="280"/>
        <v>4350</v>
      </c>
      <c r="AH877" s="470">
        <f t="shared" si="273"/>
        <v>9.8991625445121869</v>
      </c>
      <c r="AI877" s="471">
        <f t="shared" si="274"/>
        <v>11.37989740295534</v>
      </c>
    </row>
    <row r="878" spans="1:35">
      <c r="A878" s="10">
        <v>16.728000000000002</v>
      </c>
      <c r="B878" s="11">
        <f t="shared" si="277"/>
        <v>4355</v>
      </c>
      <c r="C878" s="442">
        <f t="shared" si="261"/>
        <v>0.67556937500000014</v>
      </c>
      <c r="D878" s="442">
        <f t="shared" si="262"/>
        <v>0.96515156566382432</v>
      </c>
      <c r="E878" s="12">
        <v>7.19</v>
      </c>
      <c r="F878" s="13">
        <f t="shared" si="263"/>
        <v>9.7885602428771037</v>
      </c>
      <c r="G878" s="195"/>
      <c r="H878" s="10">
        <v>14.941000000000001</v>
      </c>
      <c r="I878" s="11">
        <f t="shared" si="278"/>
        <v>4355</v>
      </c>
      <c r="J878" s="12">
        <v>1</v>
      </c>
      <c r="K878" s="442">
        <f t="shared" si="264"/>
        <v>4.2890217499999999</v>
      </c>
      <c r="L878" s="442">
        <f t="shared" si="265"/>
        <v>71.895123953913512</v>
      </c>
      <c r="M878" s="442">
        <v>5.2150000000000002E-2</v>
      </c>
      <c r="N878" s="253">
        <f t="shared" si="266"/>
        <v>11.19166928580341</v>
      </c>
      <c r="O878" s="195"/>
      <c r="P878" s="221">
        <v>37.911999999999999</v>
      </c>
      <c r="Q878" s="222">
        <f t="shared" si="279"/>
        <v>4355</v>
      </c>
      <c r="R878" s="496">
        <f t="shared" si="267"/>
        <v>0.21546362499999999</v>
      </c>
      <c r="S878" s="496">
        <f t="shared" si="268"/>
        <v>0.24043686121164298</v>
      </c>
      <c r="T878" s="223">
        <v>33.21</v>
      </c>
      <c r="U878" s="224">
        <f t="shared" si="269"/>
        <v>29.927091839161335</v>
      </c>
      <c r="X878" s="450">
        <v>18.09</v>
      </c>
      <c r="Y878" s="452">
        <f t="shared" si="270"/>
        <v>0.67556937500000014</v>
      </c>
      <c r="Z878" s="452">
        <f t="shared" si="275"/>
        <v>0.96515156566382432</v>
      </c>
      <c r="AA878" s="451">
        <v>8.5</v>
      </c>
      <c r="AB878" s="453">
        <v>15.79</v>
      </c>
      <c r="AC878" s="454">
        <v>1</v>
      </c>
      <c r="AD878" s="455">
        <f t="shared" si="271"/>
        <v>4.2890217499999999</v>
      </c>
      <c r="AE878" s="455">
        <f t="shared" si="272"/>
        <v>71.895123953913512</v>
      </c>
      <c r="AF878" s="456">
        <f t="shared" si="276"/>
        <v>6.1647809689585151E-2</v>
      </c>
      <c r="AG878" s="502">
        <f t="shared" si="280"/>
        <v>4355</v>
      </c>
      <c r="AH878" s="470">
        <f t="shared" si="273"/>
        <v>9.8862116918574934</v>
      </c>
      <c r="AI878" s="471">
        <f t="shared" si="274"/>
        <v>11.357823080880005</v>
      </c>
    </row>
    <row r="879" spans="1:35">
      <c r="A879" s="10">
        <v>16.728000000000002</v>
      </c>
      <c r="B879" s="11">
        <f t="shared" si="277"/>
        <v>4360</v>
      </c>
      <c r="C879" s="442">
        <f t="shared" si="261"/>
        <v>0.67634500000000009</v>
      </c>
      <c r="D879" s="442">
        <f t="shared" si="262"/>
        <v>0.9666763776116325</v>
      </c>
      <c r="E879" s="12">
        <v>7.19</v>
      </c>
      <c r="F879" s="13">
        <f t="shared" si="263"/>
        <v>9.7775968449723631</v>
      </c>
      <c r="G879" s="195"/>
      <c r="H879" s="10">
        <v>14.941000000000001</v>
      </c>
      <c r="I879" s="11">
        <f t="shared" si="278"/>
        <v>4360</v>
      </c>
      <c r="J879" s="12">
        <v>1</v>
      </c>
      <c r="K879" s="442">
        <f t="shared" si="264"/>
        <v>4.293946</v>
      </c>
      <c r="L879" s="442">
        <f t="shared" si="265"/>
        <v>72.254963009657089</v>
      </c>
      <c r="M879" s="442">
        <v>5.2150000000000002E-2</v>
      </c>
      <c r="N879" s="253">
        <f t="shared" si="266"/>
        <v>11.172903679046383</v>
      </c>
      <c r="O879" s="195"/>
      <c r="P879" s="221">
        <v>37.911999999999999</v>
      </c>
      <c r="Q879" s="222">
        <f t="shared" si="279"/>
        <v>4360</v>
      </c>
      <c r="R879" s="496">
        <f t="shared" si="267"/>
        <v>0.21571099999999999</v>
      </c>
      <c r="S879" s="496">
        <f t="shared" si="268"/>
        <v>0.24074375223720401</v>
      </c>
      <c r="T879" s="223">
        <v>33.21</v>
      </c>
      <c r="U879" s="224">
        <f t="shared" si="269"/>
        <v>29.916899988202452</v>
      </c>
      <c r="X879" s="450">
        <v>18.09</v>
      </c>
      <c r="Y879" s="456">
        <f t="shared" si="270"/>
        <v>0.67634500000000009</v>
      </c>
      <c r="Z879" s="456">
        <f t="shared" si="275"/>
        <v>0.9666763776116325</v>
      </c>
      <c r="AA879" s="454">
        <v>8.5</v>
      </c>
      <c r="AB879" s="447">
        <v>15.79</v>
      </c>
      <c r="AC879" s="449">
        <v>1</v>
      </c>
      <c r="AD879" s="457">
        <f t="shared" si="271"/>
        <v>4.293946</v>
      </c>
      <c r="AE879" s="457">
        <f t="shared" si="272"/>
        <v>72.254963009657089</v>
      </c>
      <c r="AF879" s="448">
        <f t="shared" si="276"/>
        <v>6.1647809689585151E-2</v>
      </c>
      <c r="AG879" s="502">
        <f t="shared" si="280"/>
        <v>4360</v>
      </c>
      <c r="AH879" s="470">
        <f t="shared" si="273"/>
        <v>9.8732507903011228</v>
      </c>
      <c r="AI879" s="471">
        <f t="shared" si="274"/>
        <v>11.335639791252644</v>
      </c>
    </row>
    <row r="880" spans="1:35">
      <c r="A880" s="10">
        <v>16.728000000000002</v>
      </c>
      <c r="B880" s="11">
        <f t="shared" si="277"/>
        <v>4365</v>
      </c>
      <c r="C880" s="442">
        <f t="shared" si="261"/>
        <v>0.67712062500000014</v>
      </c>
      <c r="D880" s="442">
        <f t="shared" si="262"/>
        <v>0.96820237270048559</v>
      </c>
      <c r="E880" s="12">
        <v>7.19</v>
      </c>
      <c r="F880" s="13">
        <f t="shared" si="263"/>
        <v>9.7666249402835099</v>
      </c>
      <c r="G880" s="195"/>
      <c r="H880" s="10">
        <v>14.941000000000001</v>
      </c>
      <c r="I880" s="11">
        <f t="shared" si="278"/>
        <v>4365</v>
      </c>
      <c r="J880" s="12">
        <v>1</v>
      </c>
      <c r="K880" s="442">
        <f t="shared" si="264"/>
        <v>4.2988702500000002</v>
      </c>
      <c r="L880" s="442">
        <f t="shared" si="265"/>
        <v>72.616578372772324</v>
      </c>
      <c r="M880" s="442">
        <v>5.2150000000000002E-2</v>
      </c>
      <c r="N880" s="253">
        <f t="shared" si="266"/>
        <v>11.154045437859924</v>
      </c>
      <c r="O880" s="195"/>
      <c r="P880" s="221">
        <v>37.911999999999999</v>
      </c>
      <c r="Q880" s="222">
        <f t="shared" si="279"/>
        <v>4365</v>
      </c>
      <c r="R880" s="496">
        <f t="shared" si="267"/>
        <v>0.21595837499999998</v>
      </c>
      <c r="S880" s="496">
        <f t="shared" si="268"/>
        <v>0.24105071918932319</v>
      </c>
      <c r="T880" s="223">
        <v>33.21</v>
      </c>
      <c r="U880" s="224">
        <f t="shared" si="269"/>
        <v>29.906705615722576</v>
      </c>
      <c r="X880" s="450">
        <v>18.09</v>
      </c>
      <c r="Y880" s="448">
        <f t="shared" si="270"/>
        <v>0.67712062500000014</v>
      </c>
      <c r="Z880" s="448">
        <f t="shared" si="275"/>
        <v>0.96820237270048559</v>
      </c>
      <c r="AA880" s="449">
        <v>8.5</v>
      </c>
      <c r="AB880" s="450">
        <v>15.79</v>
      </c>
      <c r="AC880" s="451">
        <v>1</v>
      </c>
      <c r="AD880" s="294">
        <f t="shared" si="271"/>
        <v>4.2988702500000002</v>
      </c>
      <c r="AE880" s="294">
        <f t="shared" si="272"/>
        <v>72.616578372772324</v>
      </c>
      <c r="AF880" s="452">
        <f t="shared" si="276"/>
        <v>6.1647809689585151E-2</v>
      </c>
      <c r="AG880" s="502">
        <f t="shared" si="280"/>
        <v>4365</v>
      </c>
      <c r="AH880" s="470">
        <f t="shared" si="273"/>
        <v>9.8602798320458724</v>
      </c>
      <c r="AI880" s="471">
        <f t="shared" si="274"/>
        <v>11.313346996166487</v>
      </c>
    </row>
    <row r="881" spans="1:35">
      <c r="A881" s="10">
        <v>16.728000000000002</v>
      </c>
      <c r="B881" s="11">
        <f t="shared" si="277"/>
        <v>4370</v>
      </c>
      <c r="C881" s="442">
        <f t="shared" si="261"/>
        <v>0.67789625000000009</v>
      </c>
      <c r="D881" s="442">
        <f t="shared" si="262"/>
        <v>0.96972955184841281</v>
      </c>
      <c r="E881" s="12">
        <v>7.19</v>
      </c>
      <c r="F881" s="13">
        <f t="shared" si="263"/>
        <v>9.7556445222099129</v>
      </c>
      <c r="G881" s="195"/>
      <c r="H881" s="10">
        <v>14.941000000000001</v>
      </c>
      <c r="I881" s="11">
        <f t="shared" si="278"/>
        <v>4370</v>
      </c>
      <c r="J881" s="12">
        <v>1</v>
      </c>
      <c r="K881" s="442">
        <f t="shared" si="264"/>
        <v>4.3037945000000004</v>
      </c>
      <c r="L881" s="442">
        <f t="shared" si="265"/>
        <v>72.979978811812359</v>
      </c>
      <c r="M881" s="442">
        <v>5.2150000000000002E-2</v>
      </c>
      <c r="N881" s="253">
        <f t="shared" si="266"/>
        <v>11.135094104963986</v>
      </c>
      <c r="O881" s="195"/>
      <c r="P881" s="221">
        <v>37.911999999999999</v>
      </c>
      <c r="Q881" s="222">
        <f t="shared" si="279"/>
        <v>4370</v>
      </c>
      <c r="R881" s="496">
        <f t="shared" si="267"/>
        <v>0.21620575</v>
      </c>
      <c r="S881" s="496">
        <f t="shared" si="268"/>
        <v>0.24135776208678528</v>
      </c>
      <c r="T881" s="223">
        <v>33.21</v>
      </c>
      <c r="U881" s="224">
        <f t="shared" si="269"/>
        <v>29.89650872109786</v>
      </c>
      <c r="X881" s="450">
        <v>18.09</v>
      </c>
      <c r="Y881" s="452">
        <f t="shared" si="270"/>
        <v>0.67789625000000009</v>
      </c>
      <c r="Z881" s="452">
        <f t="shared" si="275"/>
        <v>0.96972955184841281</v>
      </c>
      <c r="AA881" s="451">
        <v>8.5</v>
      </c>
      <c r="AB881" s="453">
        <v>15.79</v>
      </c>
      <c r="AC881" s="454">
        <v>1</v>
      </c>
      <c r="AD881" s="455">
        <f t="shared" si="271"/>
        <v>4.3037945000000004</v>
      </c>
      <c r="AE881" s="455">
        <f t="shared" si="272"/>
        <v>72.979978811812359</v>
      </c>
      <c r="AF881" s="456">
        <f t="shared" si="276"/>
        <v>6.1647809689585151E-2</v>
      </c>
      <c r="AG881" s="502">
        <f t="shared" si="280"/>
        <v>4370</v>
      </c>
      <c r="AH881" s="470">
        <f t="shared" si="273"/>
        <v>9.8472988092884908</v>
      </c>
      <c r="AI881" s="471">
        <f t="shared" si="274"/>
        <v>11.290944155059435</v>
      </c>
    </row>
    <row r="882" spans="1:35">
      <c r="A882" s="10">
        <v>16.728000000000002</v>
      </c>
      <c r="B882" s="11">
        <f t="shared" si="277"/>
        <v>4375</v>
      </c>
      <c r="C882" s="442">
        <f t="shared" si="261"/>
        <v>0.67867187500000015</v>
      </c>
      <c r="D882" s="442">
        <f t="shared" si="262"/>
        <v>0.97125791597415656</v>
      </c>
      <c r="E882" s="12">
        <v>7.19</v>
      </c>
      <c r="F882" s="13">
        <f t="shared" si="263"/>
        <v>9.7446555841458142</v>
      </c>
      <c r="G882" s="195"/>
      <c r="H882" s="10">
        <v>14.941000000000001</v>
      </c>
      <c r="I882" s="11">
        <f t="shared" si="278"/>
        <v>4375</v>
      </c>
      <c r="J882" s="12">
        <v>1</v>
      </c>
      <c r="K882" s="442">
        <f t="shared" si="264"/>
        <v>4.3087187499999997</v>
      </c>
      <c r="L882" s="442">
        <f t="shared" si="265"/>
        <v>73.345173138615309</v>
      </c>
      <c r="M882" s="442">
        <v>5.2150000000000002E-2</v>
      </c>
      <c r="N882" s="253">
        <f t="shared" si="266"/>
        <v>11.116049220821212</v>
      </c>
      <c r="O882" s="195"/>
      <c r="P882" s="221">
        <v>37.911999999999999</v>
      </c>
      <c r="Q882" s="222">
        <f t="shared" si="279"/>
        <v>4375</v>
      </c>
      <c r="R882" s="496">
        <f t="shared" si="267"/>
        <v>0.216453125</v>
      </c>
      <c r="S882" s="496">
        <f t="shared" si="268"/>
        <v>0.24166488094837946</v>
      </c>
      <c r="T882" s="223">
        <v>33.21</v>
      </c>
      <c r="U882" s="224">
        <f t="shared" si="269"/>
        <v>29.886309303704316</v>
      </c>
      <c r="X882" s="450">
        <v>18.09</v>
      </c>
      <c r="Y882" s="456">
        <f t="shared" si="270"/>
        <v>0.67867187500000015</v>
      </c>
      <c r="Z882" s="456">
        <f t="shared" si="275"/>
        <v>0.97125791597415656</v>
      </c>
      <c r="AA882" s="454">
        <v>8.5</v>
      </c>
      <c r="AB882" s="447">
        <v>15.79</v>
      </c>
      <c r="AC882" s="449">
        <v>1</v>
      </c>
      <c r="AD882" s="457">
        <f t="shared" si="271"/>
        <v>4.3087187499999997</v>
      </c>
      <c r="AE882" s="457">
        <f t="shared" si="272"/>
        <v>73.345173138615309</v>
      </c>
      <c r="AF882" s="448">
        <f t="shared" si="276"/>
        <v>6.1647809689585151E-2</v>
      </c>
      <c r="AG882" s="502">
        <f t="shared" si="280"/>
        <v>4375</v>
      </c>
      <c r="AH882" s="470">
        <f t="shared" si="273"/>
        <v>9.8343077142196691</v>
      </c>
      <c r="AI882" s="471">
        <f t="shared" si="274"/>
        <v>11.26843072470097</v>
      </c>
    </row>
    <row r="883" spans="1:35">
      <c r="A883" s="10">
        <v>16.728000000000002</v>
      </c>
      <c r="B883" s="11">
        <f t="shared" si="277"/>
        <v>4380</v>
      </c>
      <c r="C883" s="442">
        <f t="shared" si="261"/>
        <v>0.67944750000000009</v>
      </c>
      <c r="D883" s="442">
        <f t="shared" si="262"/>
        <v>0.97278746599717159</v>
      </c>
      <c r="E883" s="12">
        <v>7.19</v>
      </c>
      <c r="F883" s="13">
        <f t="shared" si="263"/>
        <v>9.7336581194803387</v>
      </c>
      <c r="G883" s="195"/>
      <c r="H883" s="10">
        <v>14.941000000000001</v>
      </c>
      <c r="I883" s="11">
        <f t="shared" si="278"/>
        <v>4380</v>
      </c>
      <c r="J883" s="12">
        <v>1</v>
      </c>
      <c r="K883" s="442">
        <f t="shared" si="264"/>
        <v>4.3136429999999999</v>
      </c>
      <c r="L883" s="442">
        <f t="shared" si="265"/>
        <v>73.71217020851816</v>
      </c>
      <c r="M883" s="442">
        <v>5.2150000000000002E-2</v>
      </c>
      <c r="N883" s="253">
        <f t="shared" si="266"/>
        <v>11.096910323625778</v>
      </c>
      <c r="O883" s="195"/>
      <c r="P883" s="221">
        <v>37.911999999999999</v>
      </c>
      <c r="Q883" s="222">
        <f t="shared" si="279"/>
        <v>4380</v>
      </c>
      <c r="R883" s="496">
        <f t="shared" si="267"/>
        <v>0.21670049999999999</v>
      </c>
      <c r="S883" s="496">
        <f t="shared" si="268"/>
        <v>0.24197207579289981</v>
      </c>
      <c r="T883" s="223">
        <v>33.21</v>
      </c>
      <c r="U883" s="224">
        <f t="shared" si="269"/>
        <v>29.876107362917796</v>
      </c>
      <c r="X883" s="450">
        <v>18.09</v>
      </c>
      <c r="Y883" s="448">
        <f t="shared" si="270"/>
        <v>0.67944750000000009</v>
      </c>
      <c r="Z883" s="448">
        <f t="shared" si="275"/>
        <v>0.97278746599717159</v>
      </c>
      <c r="AA883" s="449">
        <v>8.5</v>
      </c>
      <c r="AB883" s="450">
        <v>15.79</v>
      </c>
      <c r="AC883" s="451">
        <v>1</v>
      </c>
      <c r="AD883" s="294">
        <f t="shared" si="271"/>
        <v>4.3136429999999999</v>
      </c>
      <c r="AE883" s="294">
        <f t="shared" si="272"/>
        <v>73.71217020851816</v>
      </c>
      <c r="AF883" s="452">
        <f t="shared" si="276"/>
        <v>6.1647809689585151E-2</v>
      </c>
      <c r="AG883" s="502">
        <f t="shared" si="280"/>
        <v>4380</v>
      </c>
      <c r="AH883" s="470">
        <f t="shared" si="273"/>
        <v>9.8213065390240413</v>
      </c>
      <c r="AI883" s="471">
        <f t="shared" si="274"/>
        <v>11.245806159178963</v>
      </c>
    </row>
    <row r="884" spans="1:35">
      <c r="A884" s="10">
        <v>16.728000000000002</v>
      </c>
      <c r="B884" s="11">
        <f t="shared" si="277"/>
        <v>4385</v>
      </c>
      <c r="C884" s="442">
        <f t="shared" si="261"/>
        <v>0.68022312500000015</v>
      </c>
      <c r="D884" s="442">
        <f t="shared" si="262"/>
        <v>0.97431820283762649</v>
      </c>
      <c r="E884" s="12">
        <v>7.19</v>
      </c>
      <c r="F884" s="13">
        <f t="shared" si="263"/>
        <v>9.7226521215974664</v>
      </c>
      <c r="G884" s="195"/>
      <c r="H884" s="10">
        <v>14.941000000000001</v>
      </c>
      <c r="I884" s="11">
        <f t="shared" si="278"/>
        <v>4385</v>
      </c>
      <c r="J884" s="12">
        <v>1</v>
      </c>
      <c r="K884" s="442">
        <f t="shared" si="264"/>
        <v>4.3185672500000001</v>
      </c>
      <c r="L884" s="442">
        <f t="shared" si="265"/>
        <v>74.080978920571141</v>
      </c>
      <c r="M884" s="442">
        <v>5.2150000000000002E-2</v>
      </c>
      <c r="N884" s="253">
        <f t="shared" si="266"/>
        <v>11.077676949292215</v>
      </c>
      <c r="O884" s="195"/>
      <c r="P884" s="221">
        <v>37.911999999999999</v>
      </c>
      <c r="Q884" s="222">
        <f t="shared" si="279"/>
        <v>4385</v>
      </c>
      <c r="R884" s="496">
        <f t="shared" si="267"/>
        <v>0.21694787499999998</v>
      </c>
      <c r="S884" s="496">
        <f t="shared" si="268"/>
        <v>0.24227934663914485</v>
      </c>
      <c r="T884" s="223">
        <v>33.21</v>
      </c>
      <c r="U884" s="224">
        <f t="shared" si="269"/>
        <v>29.865902898113998</v>
      </c>
      <c r="X884" s="450">
        <v>18.09</v>
      </c>
      <c r="Y884" s="452">
        <f t="shared" si="270"/>
        <v>0.68022312500000015</v>
      </c>
      <c r="Z884" s="452">
        <f t="shared" si="275"/>
        <v>0.97431820283762649</v>
      </c>
      <c r="AA884" s="451">
        <v>8.5</v>
      </c>
      <c r="AB884" s="453">
        <v>15.79</v>
      </c>
      <c r="AC884" s="454">
        <v>1</v>
      </c>
      <c r="AD884" s="455">
        <f t="shared" si="271"/>
        <v>4.3185672500000001</v>
      </c>
      <c r="AE884" s="455">
        <f t="shared" si="272"/>
        <v>74.080978920571141</v>
      </c>
      <c r="AF884" s="456">
        <f t="shared" si="276"/>
        <v>6.1647809689585151E-2</v>
      </c>
      <c r="AG884" s="502">
        <f t="shared" si="280"/>
        <v>4385</v>
      </c>
      <c r="AH884" s="470">
        <f t="shared" si="273"/>
        <v>9.8082952758801749</v>
      </c>
      <c r="AI884" s="471">
        <f t="shared" si="274"/>
        <v>11.22306990988646</v>
      </c>
    </row>
    <row r="885" spans="1:35">
      <c r="A885" s="10">
        <v>16.728000000000002</v>
      </c>
      <c r="B885" s="11">
        <f t="shared" si="277"/>
        <v>4390</v>
      </c>
      <c r="C885" s="442">
        <f t="shared" si="261"/>
        <v>0.6809987500000001</v>
      </c>
      <c r="D885" s="442">
        <f t="shared" si="262"/>
        <v>0.97585012741640331</v>
      </c>
      <c r="E885" s="12">
        <v>7.19</v>
      </c>
      <c r="F885" s="13">
        <f t="shared" si="263"/>
        <v>9.7116375838760618</v>
      </c>
      <c r="G885" s="195"/>
      <c r="H885" s="10">
        <v>14.941000000000001</v>
      </c>
      <c r="I885" s="11">
        <f t="shared" si="278"/>
        <v>4390</v>
      </c>
      <c r="J885" s="12">
        <v>1</v>
      </c>
      <c r="K885" s="442">
        <f t="shared" si="264"/>
        <v>4.3234914999999994</v>
      </c>
      <c r="L885" s="442">
        <f t="shared" si="265"/>
        <v>74.451608217753716</v>
      </c>
      <c r="M885" s="442">
        <v>5.2150000000000002E-2</v>
      </c>
      <c r="N885" s="253">
        <f t="shared" si="266"/>
        <v>11.058348631444144</v>
      </c>
      <c r="O885" s="195"/>
      <c r="P885" s="221">
        <v>37.911999999999999</v>
      </c>
      <c r="Q885" s="222">
        <f t="shared" si="279"/>
        <v>4390</v>
      </c>
      <c r="R885" s="496">
        <f t="shared" si="267"/>
        <v>0.21719524999999998</v>
      </c>
      <c r="S885" s="496">
        <f t="shared" si="268"/>
        <v>0.24258669350591799</v>
      </c>
      <c r="T885" s="223">
        <v>33.21</v>
      </c>
      <c r="U885" s="224">
        <f t="shared" si="269"/>
        <v>29.855695908668462</v>
      </c>
      <c r="X885" s="450">
        <v>18.09</v>
      </c>
      <c r="Y885" s="456">
        <f t="shared" si="270"/>
        <v>0.6809987500000001</v>
      </c>
      <c r="Z885" s="456">
        <f t="shared" si="275"/>
        <v>0.97585012741640331</v>
      </c>
      <c r="AA885" s="454">
        <v>8.5</v>
      </c>
      <c r="AB885" s="447">
        <v>15.79</v>
      </c>
      <c r="AC885" s="449">
        <v>1</v>
      </c>
      <c r="AD885" s="457">
        <f t="shared" si="271"/>
        <v>4.3234914999999994</v>
      </c>
      <c r="AE885" s="457">
        <f t="shared" si="272"/>
        <v>74.451608217753716</v>
      </c>
      <c r="AF885" s="448">
        <f t="shared" si="276"/>
        <v>6.1647809689585151E-2</v>
      </c>
      <c r="AG885" s="502">
        <f t="shared" si="280"/>
        <v>4390</v>
      </c>
      <c r="AH885" s="470">
        <f t="shared" si="273"/>
        <v>9.7952739169605714</v>
      </c>
      <c r="AI885" s="471">
        <f t="shared" si="274"/>
        <v>11.200221425508364</v>
      </c>
    </row>
    <row r="886" spans="1:35">
      <c r="A886" s="10">
        <v>16.728000000000002</v>
      </c>
      <c r="B886" s="11">
        <f t="shared" si="277"/>
        <v>4395</v>
      </c>
      <c r="C886" s="442">
        <f t="shared" si="261"/>
        <v>0.68177437500000004</v>
      </c>
      <c r="D886" s="442">
        <f t="shared" si="262"/>
        <v>0.97738324065509907</v>
      </c>
      <c r="E886" s="12">
        <v>7.19</v>
      </c>
      <c r="F886" s="13">
        <f t="shared" si="263"/>
        <v>9.7006144996898378</v>
      </c>
      <c r="G886" s="195"/>
      <c r="H886" s="10">
        <v>14.941000000000001</v>
      </c>
      <c r="I886" s="11">
        <f t="shared" si="278"/>
        <v>4395</v>
      </c>
      <c r="J886" s="12">
        <v>1</v>
      </c>
      <c r="K886" s="442">
        <f t="shared" si="264"/>
        <v>4.3284157499999996</v>
      </c>
      <c r="L886" s="442">
        <f t="shared" si="265"/>
        <v>74.824067087191622</v>
      </c>
      <c r="M886" s="442">
        <v>5.2150000000000002E-2</v>
      </c>
      <c r="N886" s="253">
        <f t="shared" si="266"/>
        <v>11.038924901402957</v>
      </c>
      <c r="O886" s="195"/>
      <c r="P886" s="221">
        <v>37.911999999999999</v>
      </c>
      <c r="Q886" s="222">
        <f t="shared" si="279"/>
        <v>4395</v>
      </c>
      <c r="R886" s="496">
        <f t="shared" si="267"/>
        <v>0.217442625</v>
      </c>
      <c r="S886" s="496">
        <f t="shared" si="268"/>
        <v>0.24289411641202707</v>
      </c>
      <c r="T886" s="223">
        <v>33.21</v>
      </c>
      <c r="U886" s="224">
        <f t="shared" si="269"/>
        <v>29.84548639395658</v>
      </c>
      <c r="X886" s="450">
        <v>18.09</v>
      </c>
      <c r="Y886" s="448">
        <f t="shared" si="270"/>
        <v>0.68177437500000004</v>
      </c>
      <c r="Z886" s="448">
        <f t="shared" si="275"/>
        <v>0.97738324065509907</v>
      </c>
      <c r="AA886" s="449">
        <v>8.5</v>
      </c>
      <c r="AB886" s="450">
        <v>15.79</v>
      </c>
      <c r="AC886" s="451">
        <v>1</v>
      </c>
      <c r="AD886" s="294">
        <f t="shared" si="271"/>
        <v>4.3284157499999996</v>
      </c>
      <c r="AE886" s="294">
        <f t="shared" si="272"/>
        <v>74.824067087191622</v>
      </c>
      <c r="AF886" s="452">
        <f t="shared" si="276"/>
        <v>6.1647809689585151E-2</v>
      </c>
      <c r="AG886" s="502">
        <f t="shared" si="280"/>
        <v>4395</v>
      </c>
      <c r="AH886" s="470">
        <f t="shared" si="273"/>
        <v>9.7822424544316569</v>
      </c>
      <c r="AI886" s="471">
        <f t="shared" si="274"/>
        <v>11.177260152008058</v>
      </c>
    </row>
    <row r="887" spans="1:35">
      <c r="A887" s="10">
        <v>16.728000000000002</v>
      </c>
      <c r="B887" s="11">
        <f t="shared" si="277"/>
        <v>4400</v>
      </c>
      <c r="C887" s="442">
        <f t="shared" si="261"/>
        <v>0.6825500000000001</v>
      </c>
      <c r="D887" s="442">
        <f t="shared" si="262"/>
        <v>0.97891754347602622</v>
      </c>
      <c r="E887" s="12">
        <v>7.19</v>
      </c>
      <c r="F887" s="13">
        <f t="shared" si="263"/>
        <v>9.6895828624073737</v>
      </c>
      <c r="G887" s="195"/>
      <c r="H887" s="10">
        <v>14.941000000000001</v>
      </c>
      <c r="I887" s="11">
        <f t="shared" si="278"/>
        <v>4400</v>
      </c>
      <c r="J887" s="12">
        <v>1</v>
      </c>
      <c r="K887" s="442">
        <f t="shared" si="264"/>
        <v>4.3333399999999997</v>
      </c>
      <c r="L887" s="442">
        <f t="shared" si="265"/>
        <v>75.198364560374344</v>
      </c>
      <c r="M887" s="442">
        <v>5.2150000000000002E-2</v>
      </c>
      <c r="N887" s="253">
        <f t="shared" si="266"/>
        <v>11.019405288176479</v>
      </c>
      <c r="O887" s="195"/>
      <c r="P887" s="221">
        <v>37.911999999999999</v>
      </c>
      <c r="Q887" s="222">
        <f t="shared" si="279"/>
        <v>4400</v>
      </c>
      <c r="R887" s="496">
        <f t="shared" si="267"/>
        <v>0.21768999999999999</v>
      </c>
      <c r="S887" s="496">
        <f t="shared" si="268"/>
        <v>0.2432016153762846</v>
      </c>
      <c r="T887" s="223">
        <v>33.21</v>
      </c>
      <c r="U887" s="224">
        <f t="shared" si="269"/>
        <v>29.83527435335359</v>
      </c>
      <c r="X887" s="450">
        <v>18.09</v>
      </c>
      <c r="Y887" s="452">
        <f t="shared" si="270"/>
        <v>0.6825500000000001</v>
      </c>
      <c r="Z887" s="452">
        <f t="shared" si="275"/>
        <v>0.97891754347602622</v>
      </c>
      <c r="AA887" s="451">
        <v>8.5</v>
      </c>
      <c r="AB887" s="453">
        <v>15.79</v>
      </c>
      <c r="AC887" s="454">
        <v>1</v>
      </c>
      <c r="AD887" s="455">
        <f t="shared" si="271"/>
        <v>4.3333399999999997</v>
      </c>
      <c r="AE887" s="455">
        <f t="shared" si="272"/>
        <v>75.198364560374344</v>
      </c>
      <c r="AF887" s="456">
        <f t="shared" si="276"/>
        <v>6.1647809689585151E-2</v>
      </c>
      <c r="AG887" s="502">
        <f t="shared" si="280"/>
        <v>4400</v>
      </c>
      <c r="AH887" s="470">
        <f t="shared" si="273"/>
        <v>9.7692008804537771</v>
      </c>
      <c r="AI887" s="471">
        <f t="shared" si="274"/>
        <v>11.154185532613997</v>
      </c>
    </row>
    <row r="888" spans="1:35">
      <c r="A888" s="10">
        <v>16.728000000000002</v>
      </c>
      <c r="B888" s="11">
        <f t="shared" si="277"/>
        <v>4405</v>
      </c>
      <c r="C888" s="442">
        <f t="shared" si="261"/>
        <v>0.68332562500000005</v>
      </c>
      <c r="D888" s="442">
        <f t="shared" si="262"/>
        <v>0.98045303680221152</v>
      </c>
      <c r="E888" s="12">
        <v>7.19</v>
      </c>
      <c r="F888" s="13">
        <f t="shared" si="263"/>
        <v>9.6785426653921007</v>
      </c>
      <c r="G888" s="195"/>
      <c r="H888" s="10">
        <v>14.941000000000001</v>
      </c>
      <c r="I888" s="11">
        <f t="shared" si="278"/>
        <v>4405</v>
      </c>
      <c r="J888" s="12">
        <v>1</v>
      </c>
      <c r="K888" s="442">
        <f t="shared" si="264"/>
        <v>4.3382642499999999</v>
      </c>
      <c r="L888" s="442">
        <f t="shared" si="265"/>
        <v>75.574509713374482</v>
      </c>
      <c r="M888" s="442">
        <v>5.2150000000000002E-2</v>
      </c>
      <c r="N888" s="253">
        <f t="shared" si="266"/>
        <v>10.999789318447522</v>
      </c>
      <c r="O888" s="195"/>
      <c r="P888" s="221">
        <v>37.911999999999999</v>
      </c>
      <c r="Q888" s="222">
        <f t="shared" si="279"/>
        <v>4405</v>
      </c>
      <c r="R888" s="496">
        <f t="shared" si="267"/>
        <v>0.21793737499999999</v>
      </c>
      <c r="S888" s="496">
        <f t="shared" si="268"/>
        <v>0.24350919041750774</v>
      </c>
      <c r="T888" s="223">
        <v>33.21</v>
      </c>
      <c r="U888" s="224">
        <f t="shared" si="269"/>
        <v>29.825059786234569</v>
      </c>
      <c r="X888" s="450">
        <v>18.09</v>
      </c>
      <c r="Y888" s="456">
        <f t="shared" si="270"/>
        <v>0.68332562500000005</v>
      </c>
      <c r="Z888" s="456">
        <f t="shared" si="275"/>
        <v>0.98045303680221152</v>
      </c>
      <c r="AA888" s="454">
        <v>8.5</v>
      </c>
      <c r="AB888" s="447">
        <v>15.79</v>
      </c>
      <c r="AC888" s="449">
        <v>1</v>
      </c>
      <c r="AD888" s="457">
        <f t="shared" si="271"/>
        <v>4.3382642499999999</v>
      </c>
      <c r="AE888" s="457">
        <f t="shared" si="272"/>
        <v>75.574509713374482</v>
      </c>
      <c r="AF888" s="448">
        <f t="shared" si="276"/>
        <v>6.1647809689585151E-2</v>
      </c>
      <c r="AG888" s="502">
        <f t="shared" si="280"/>
        <v>4405</v>
      </c>
      <c r="AH888" s="470">
        <f t="shared" si="273"/>
        <v>9.7561491871812027</v>
      </c>
      <c r="AI888" s="471">
        <f t="shared" si="274"/>
        <v>11.130997007806185</v>
      </c>
    </row>
    <row r="889" spans="1:35">
      <c r="A889" s="10">
        <v>16.728000000000002</v>
      </c>
      <c r="B889" s="11">
        <f t="shared" si="277"/>
        <v>4410</v>
      </c>
      <c r="C889" s="442">
        <f t="shared" si="261"/>
        <v>0.68410125000000011</v>
      </c>
      <c r="D889" s="442">
        <f t="shared" si="262"/>
        <v>0.98198972155739961</v>
      </c>
      <c r="E889" s="12">
        <v>7.19</v>
      </c>
      <c r="F889" s="13">
        <f t="shared" si="263"/>
        <v>9.667493902002299</v>
      </c>
      <c r="G889" s="195"/>
      <c r="H889" s="10">
        <v>14.941000000000001</v>
      </c>
      <c r="I889" s="11">
        <f t="shared" si="278"/>
        <v>4410</v>
      </c>
      <c r="J889" s="12">
        <v>1</v>
      </c>
      <c r="K889" s="442">
        <f t="shared" si="264"/>
        <v>4.3431884999999992</v>
      </c>
      <c r="L889" s="442">
        <f t="shared" si="265"/>
        <v>75.952511667067611</v>
      </c>
      <c r="M889" s="442">
        <v>5.2150000000000002E-2</v>
      </c>
      <c r="N889" s="253">
        <f t="shared" si="266"/>
        <v>10.980076516562425</v>
      </c>
      <c r="O889" s="195"/>
      <c r="P889" s="221">
        <v>37.911999999999999</v>
      </c>
      <c r="Q889" s="222">
        <f t="shared" si="279"/>
        <v>4410</v>
      </c>
      <c r="R889" s="496">
        <f t="shared" si="267"/>
        <v>0.21818474999999998</v>
      </c>
      <c r="S889" s="496">
        <f t="shared" si="268"/>
        <v>0.24381684155451833</v>
      </c>
      <c r="T889" s="223">
        <v>33.21</v>
      </c>
      <c r="U889" s="224">
        <f t="shared" si="269"/>
        <v>29.814842691974444</v>
      </c>
      <c r="X889" s="450">
        <v>18.09</v>
      </c>
      <c r="Y889" s="448">
        <f t="shared" si="270"/>
        <v>0.68410125000000011</v>
      </c>
      <c r="Z889" s="448">
        <f t="shared" si="275"/>
        <v>0.98198972155739961</v>
      </c>
      <c r="AA889" s="449">
        <v>8.5</v>
      </c>
      <c r="AB889" s="450">
        <v>15.79</v>
      </c>
      <c r="AC889" s="451">
        <v>1</v>
      </c>
      <c r="AD889" s="294">
        <f t="shared" si="271"/>
        <v>4.3431884999999992</v>
      </c>
      <c r="AE889" s="294">
        <f t="shared" si="272"/>
        <v>75.952511667067611</v>
      </c>
      <c r="AF889" s="452">
        <f t="shared" si="276"/>
        <v>6.1647809689585151E-2</v>
      </c>
      <c r="AG889" s="502">
        <f t="shared" si="280"/>
        <v>4410</v>
      </c>
      <c r="AH889" s="470">
        <f t="shared" si="273"/>
        <v>9.7430873667621025</v>
      </c>
      <c r="AI889" s="471">
        <f t="shared" si="274"/>
        <v>11.10769401530262</v>
      </c>
    </row>
    <row r="890" spans="1:35">
      <c r="A890" s="10">
        <v>16.728000000000002</v>
      </c>
      <c r="B890" s="11">
        <f t="shared" si="277"/>
        <v>4415</v>
      </c>
      <c r="C890" s="442">
        <f t="shared" si="261"/>
        <v>0.68487687500000005</v>
      </c>
      <c r="D890" s="442">
        <f t="shared" si="262"/>
        <v>0.98352759866605055</v>
      </c>
      <c r="E890" s="12">
        <v>7.19</v>
      </c>
      <c r="F890" s="13">
        <f t="shared" si="263"/>
        <v>9.6564365655910969</v>
      </c>
      <c r="G890" s="195"/>
      <c r="H890" s="10">
        <v>14.941000000000001</v>
      </c>
      <c r="I890" s="11">
        <f t="shared" si="278"/>
        <v>4415</v>
      </c>
      <c r="J890" s="12">
        <v>1</v>
      </c>
      <c r="K890" s="442">
        <f t="shared" si="264"/>
        <v>4.3481127499999994</v>
      </c>
      <c r="L890" s="442">
        <f t="shared" si="265"/>
        <v>76.332379587353756</v>
      </c>
      <c r="M890" s="442">
        <v>5.2150000000000002E-2</v>
      </c>
      <c r="N890" s="253">
        <f t="shared" si="266"/>
        <v>10.960266404519501</v>
      </c>
      <c r="O890" s="195"/>
      <c r="P890" s="221">
        <v>37.911999999999999</v>
      </c>
      <c r="Q890" s="222">
        <f t="shared" si="279"/>
        <v>4415</v>
      </c>
      <c r="R890" s="496">
        <f t="shared" si="267"/>
        <v>0.21843212499999998</v>
      </c>
      <c r="S890" s="496">
        <f t="shared" si="268"/>
        <v>0.24412456880614308</v>
      </c>
      <c r="T890" s="223">
        <v>33.21</v>
      </c>
      <c r="U890" s="224">
        <f t="shared" si="269"/>
        <v>29.804623069947986</v>
      </c>
      <c r="X890" s="450">
        <v>18.09</v>
      </c>
      <c r="Y890" s="452">
        <f t="shared" si="270"/>
        <v>0.68487687500000005</v>
      </c>
      <c r="Z890" s="452">
        <f t="shared" si="275"/>
        <v>0.98352759866605055</v>
      </c>
      <c r="AA890" s="451">
        <v>8.5</v>
      </c>
      <c r="AB890" s="453">
        <v>15.79</v>
      </c>
      <c r="AC890" s="454">
        <v>1</v>
      </c>
      <c r="AD890" s="455">
        <f t="shared" si="271"/>
        <v>4.3481127499999994</v>
      </c>
      <c r="AE890" s="455">
        <f t="shared" si="272"/>
        <v>76.332379587353756</v>
      </c>
      <c r="AF890" s="456">
        <f t="shared" si="276"/>
        <v>6.1647809689585151E-2</v>
      </c>
      <c r="AG890" s="502">
        <f t="shared" si="280"/>
        <v>4415</v>
      </c>
      <c r="AH890" s="470">
        <f t="shared" si="273"/>
        <v>9.7300154113385702</v>
      </c>
      <c r="AI890" s="471">
        <f t="shared" si="274"/>
        <v>11.08427599004564</v>
      </c>
    </row>
    <row r="891" spans="1:35">
      <c r="A891" s="10">
        <v>16.728000000000002</v>
      </c>
      <c r="B891" s="11">
        <f t="shared" si="277"/>
        <v>4420</v>
      </c>
      <c r="C891" s="442">
        <f t="shared" si="261"/>
        <v>0.68565250000000011</v>
      </c>
      <c r="D891" s="442">
        <f t="shared" si="262"/>
        <v>0.9850666690533425</v>
      </c>
      <c r="E891" s="12">
        <v>7.19</v>
      </c>
      <c r="F891" s="13">
        <f t="shared" si="263"/>
        <v>9.6453706495064679</v>
      </c>
      <c r="G891" s="195"/>
      <c r="H891" s="10">
        <v>14.941000000000001</v>
      </c>
      <c r="I891" s="11">
        <f t="shared" si="278"/>
        <v>4420</v>
      </c>
      <c r="J891" s="12">
        <v>1</v>
      </c>
      <c r="K891" s="442">
        <f t="shared" si="264"/>
        <v>4.3530369999999996</v>
      </c>
      <c r="L891" s="442">
        <f t="shared" si="265"/>
        <v>76.714122685379209</v>
      </c>
      <c r="M891" s="442">
        <v>5.2150000000000002E-2</v>
      </c>
      <c r="N891" s="253">
        <f t="shared" si="266"/>
        <v>10.940358501957475</v>
      </c>
      <c r="O891" s="195"/>
      <c r="P891" s="221">
        <v>37.911999999999999</v>
      </c>
      <c r="Q891" s="222">
        <f t="shared" si="279"/>
        <v>4420</v>
      </c>
      <c r="R891" s="496">
        <f t="shared" si="267"/>
        <v>0.21867949999999997</v>
      </c>
      <c r="S891" s="496">
        <f t="shared" si="268"/>
        <v>0.24443237219121294</v>
      </c>
      <c r="T891" s="223">
        <v>33.21</v>
      </c>
      <c r="U891" s="224">
        <f t="shared" si="269"/>
        <v>29.794400919529817</v>
      </c>
      <c r="X891" s="450">
        <v>18.09</v>
      </c>
      <c r="Y891" s="456">
        <f t="shared" si="270"/>
        <v>0.68565250000000011</v>
      </c>
      <c r="Z891" s="456">
        <f t="shared" si="275"/>
        <v>0.9850666690533425</v>
      </c>
      <c r="AA891" s="454">
        <v>8.5</v>
      </c>
      <c r="AB891" s="447">
        <v>15.79</v>
      </c>
      <c r="AC891" s="449">
        <v>1</v>
      </c>
      <c r="AD891" s="457">
        <f t="shared" si="271"/>
        <v>4.3530369999999996</v>
      </c>
      <c r="AE891" s="457">
        <f t="shared" si="272"/>
        <v>76.714122685379209</v>
      </c>
      <c r="AF891" s="448">
        <f t="shared" si="276"/>
        <v>6.1647809689585151E-2</v>
      </c>
      <c r="AG891" s="502">
        <f t="shared" si="280"/>
        <v>4420</v>
      </c>
      <c r="AH891" s="470">
        <f t="shared" si="273"/>
        <v>9.7169333130465887</v>
      </c>
      <c r="AI891" s="471">
        <f t="shared" si="274"/>
        <v>11.060742364188254</v>
      </c>
    </row>
    <row r="892" spans="1:35">
      <c r="A892" s="10">
        <v>16.728000000000002</v>
      </c>
      <c r="B892" s="11">
        <f t="shared" si="277"/>
        <v>4425</v>
      </c>
      <c r="C892" s="442">
        <f t="shared" si="261"/>
        <v>0.68642812500000006</v>
      </c>
      <c r="D892" s="442">
        <f t="shared" si="262"/>
        <v>0.98660693364517105</v>
      </c>
      <c r="E892" s="12">
        <v>7.19</v>
      </c>
      <c r="F892" s="13">
        <f t="shared" si="263"/>
        <v>9.6342961470912201</v>
      </c>
      <c r="G892" s="195"/>
      <c r="H892" s="10">
        <v>14.941000000000001</v>
      </c>
      <c r="I892" s="11">
        <f t="shared" si="278"/>
        <v>4425</v>
      </c>
      <c r="J892" s="12">
        <v>1</v>
      </c>
      <c r="K892" s="442">
        <f t="shared" si="264"/>
        <v>4.3579612499999998</v>
      </c>
      <c r="L892" s="442">
        <f t="shared" si="265"/>
        <v>77.097750217760193</v>
      </c>
      <c r="M892" s="442">
        <v>5.2150000000000002E-2</v>
      </c>
      <c r="N892" s="253">
        <f t="shared" si="266"/>
        <v>10.920352326143806</v>
      </c>
      <c r="O892" s="195"/>
      <c r="P892" s="221">
        <v>37.911999999999999</v>
      </c>
      <c r="Q892" s="222">
        <f t="shared" si="279"/>
        <v>4425</v>
      </c>
      <c r="R892" s="496">
        <f t="shared" si="267"/>
        <v>0.21892687499999999</v>
      </c>
      <c r="S892" s="496">
        <f t="shared" si="268"/>
        <v>0.24474025172856395</v>
      </c>
      <c r="T892" s="223">
        <v>33.21</v>
      </c>
      <c r="U892" s="224">
        <f t="shared" si="269"/>
        <v>29.784176240094389</v>
      </c>
      <c r="X892" s="450">
        <v>18.09</v>
      </c>
      <c r="Y892" s="448">
        <f t="shared" si="270"/>
        <v>0.68642812500000006</v>
      </c>
      <c r="Z892" s="448">
        <f t="shared" si="275"/>
        <v>0.98660693364517105</v>
      </c>
      <c r="AA892" s="449">
        <v>8.5</v>
      </c>
      <c r="AB892" s="450">
        <v>15.79</v>
      </c>
      <c r="AC892" s="451">
        <v>1</v>
      </c>
      <c r="AD892" s="294">
        <f t="shared" si="271"/>
        <v>4.3579612499999998</v>
      </c>
      <c r="AE892" s="294">
        <f t="shared" si="272"/>
        <v>77.097750217760193</v>
      </c>
      <c r="AF892" s="452">
        <f t="shared" si="276"/>
        <v>6.1647809689585151E-2</v>
      </c>
      <c r="AG892" s="502">
        <f t="shared" si="280"/>
        <v>4425</v>
      </c>
      <c r="AH892" s="470">
        <f t="shared" si="273"/>
        <v>9.7038410640160464</v>
      </c>
      <c r="AI892" s="471">
        <f t="shared" si="274"/>
        <v>11.037092567080347</v>
      </c>
    </row>
    <row r="893" spans="1:35">
      <c r="A893" s="10">
        <v>16.728000000000002</v>
      </c>
      <c r="B893" s="11">
        <f t="shared" si="277"/>
        <v>4430</v>
      </c>
      <c r="C893" s="442">
        <f t="shared" si="261"/>
        <v>0.68720375000000011</v>
      </c>
      <c r="D893" s="442">
        <f t="shared" si="262"/>
        <v>0.98814839336815075</v>
      </c>
      <c r="E893" s="12">
        <v>7.19</v>
      </c>
      <c r="F893" s="13">
        <f t="shared" si="263"/>
        <v>9.6232130516829972</v>
      </c>
      <c r="G893" s="195"/>
      <c r="H893" s="10">
        <v>14.941000000000001</v>
      </c>
      <c r="I893" s="11">
        <f t="shared" si="278"/>
        <v>4430</v>
      </c>
      <c r="J893" s="12">
        <v>1</v>
      </c>
      <c r="K893" s="442">
        <f t="shared" si="264"/>
        <v>4.3628855</v>
      </c>
      <c r="L893" s="442">
        <f t="shared" si="265"/>
        <v>77.483271486807254</v>
      </c>
      <c r="M893" s="442">
        <v>5.2150000000000002E-2</v>
      </c>
      <c r="N893" s="253">
        <f t="shared" si="266"/>
        <v>10.900247391963003</v>
      </c>
      <c r="O893" s="195"/>
      <c r="P893" s="221">
        <v>37.911999999999999</v>
      </c>
      <c r="Q893" s="222">
        <f t="shared" si="279"/>
        <v>4430</v>
      </c>
      <c r="R893" s="496">
        <f t="shared" si="267"/>
        <v>0.21917424999999999</v>
      </c>
      <c r="S893" s="496">
        <f t="shared" si="268"/>
        <v>0.24504820743703659</v>
      </c>
      <c r="T893" s="223">
        <v>33.21</v>
      </c>
      <c r="U893" s="224">
        <f t="shared" si="269"/>
        <v>29.773949031016013</v>
      </c>
      <c r="X893" s="450">
        <v>18.09</v>
      </c>
      <c r="Y893" s="452">
        <f t="shared" si="270"/>
        <v>0.68720375000000011</v>
      </c>
      <c r="Z893" s="452">
        <f t="shared" si="275"/>
        <v>0.98814839336815075</v>
      </c>
      <c r="AA893" s="451">
        <v>8.5</v>
      </c>
      <c r="AB893" s="453">
        <v>15.79</v>
      </c>
      <c r="AC893" s="454">
        <v>1</v>
      </c>
      <c r="AD893" s="455">
        <f t="shared" si="271"/>
        <v>4.3628855</v>
      </c>
      <c r="AE893" s="455">
        <f t="shared" si="272"/>
        <v>77.483271486807254</v>
      </c>
      <c r="AF893" s="456">
        <f t="shared" si="276"/>
        <v>6.1647809689585151E-2</v>
      </c>
      <c r="AG893" s="502">
        <f t="shared" si="280"/>
        <v>4430</v>
      </c>
      <c r="AH893" s="470">
        <f t="shared" si="273"/>
        <v>9.6907386563707192</v>
      </c>
      <c r="AI893" s="471">
        <f t="shared" si="274"/>
        <v>11.013326025254846</v>
      </c>
    </row>
    <row r="894" spans="1:35">
      <c r="A894" s="10">
        <v>16.728000000000002</v>
      </c>
      <c r="B894" s="11">
        <f t="shared" si="277"/>
        <v>4435</v>
      </c>
      <c r="C894" s="442">
        <f t="shared" si="261"/>
        <v>0.68797937500000006</v>
      </c>
      <c r="D894" s="442">
        <f t="shared" si="262"/>
        <v>0.98969104914961448</v>
      </c>
      <c r="E894" s="12">
        <v>7.19</v>
      </c>
      <c r="F894" s="13">
        <f t="shared" si="263"/>
        <v>9.6121213566142742</v>
      </c>
      <c r="G894" s="195"/>
      <c r="H894" s="10">
        <v>14.941000000000001</v>
      </c>
      <c r="I894" s="11">
        <f t="shared" si="278"/>
        <v>4435</v>
      </c>
      <c r="J894" s="12">
        <v>1</v>
      </c>
      <c r="K894" s="442">
        <f t="shared" si="264"/>
        <v>4.3678097500000002</v>
      </c>
      <c r="L894" s="442">
        <f t="shared" si="265"/>
        <v>77.870695840750784</v>
      </c>
      <c r="M894" s="442">
        <v>5.2150000000000002E-2</v>
      </c>
      <c r="N894" s="253">
        <f t="shared" si="266"/>
        <v>10.880043211904848</v>
      </c>
      <c r="O894" s="195"/>
      <c r="P894" s="221">
        <v>37.911999999999999</v>
      </c>
      <c r="Q894" s="222">
        <f t="shared" si="279"/>
        <v>4435</v>
      </c>
      <c r="R894" s="496">
        <f t="shared" si="267"/>
        <v>0.21942162499999998</v>
      </c>
      <c r="S894" s="496">
        <f t="shared" si="268"/>
        <v>0.24535623933547601</v>
      </c>
      <c r="T894" s="223">
        <v>33.21</v>
      </c>
      <c r="U894" s="224">
        <f t="shared" si="269"/>
        <v>29.763719291668842</v>
      </c>
      <c r="X894" s="450">
        <v>18.09</v>
      </c>
      <c r="Y894" s="456">
        <f t="shared" si="270"/>
        <v>0.68797937500000006</v>
      </c>
      <c r="Z894" s="456">
        <f t="shared" si="275"/>
        <v>0.98969104914961448</v>
      </c>
      <c r="AA894" s="454">
        <v>8.5</v>
      </c>
      <c r="AB894" s="447">
        <v>15.79</v>
      </c>
      <c r="AC894" s="449">
        <v>1</v>
      </c>
      <c r="AD894" s="457">
        <f t="shared" si="271"/>
        <v>4.3678097500000002</v>
      </c>
      <c r="AE894" s="457">
        <f t="shared" si="272"/>
        <v>77.870695840750784</v>
      </c>
      <c r="AF894" s="448">
        <f t="shared" si="276"/>
        <v>6.1647809689585151E-2</v>
      </c>
      <c r="AG894" s="502">
        <f t="shared" si="280"/>
        <v>4435</v>
      </c>
      <c r="AH894" s="470">
        <f t="shared" si="273"/>
        <v>9.6776260822282776</v>
      </c>
      <c r="AI894" s="471">
        <f t="shared" si="274"/>
        <v>10.989442162413825</v>
      </c>
    </row>
    <row r="895" spans="1:35">
      <c r="A895" s="10">
        <v>16.728000000000002</v>
      </c>
      <c r="B895" s="11">
        <f t="shared" si="277"/>
        <v>4440</v>
      </c>
      <c r="C895" s="442">
        <f t="shared" si="261"/>
        <v>0.68875500000000012</v>
      </c>
      <c r="D895" s="442">
        <f t="shared" si="262"/>
        <v>0.99123490191761499</v>
      </c>
      <c r="E895" s="12">
        <v>7.19</v>
      </c>
      <c r="F895" s="13">
        <f t="shared" si="263"/>
        <v>9.6010210552123496</v>
      </c>
      <c r="G895" s="195"/>
      <c r="H895" s="10">
        <v>14.941000000000001</v>
      </c>
      <c r="I895" s="11">
        <f t="shared" si="278"/>
        <v>4440</v>
      </c>
      <c r="J895" s="12">
        <v>1</v>
      </c>
      <c r="K895" s="442">
        <f t="shared" si="264"/>
        <v>4.3727340000000003</v>
      </c>
      <c r="L895" s="442">
        <f t="shared" si="265"/>
        <v>78.260032673967743</v>
      </c>
      <c r="M895" s="442">
        <v>5.2150000000000002E-2</v>
      </c>
      <c r="N895" s="253">
        <f t="shared" si="266"/>
        <v>10.859739296052583</v>
      </c>
      <c r="O895" s="195"/>
      <c r="P895" s="221">
        <v>37.911999999999999</v>
      </c>
      <c r="Q895" s="222">
        <f t="shared" si="279"/>
        <v>4440</v>
      </c>
      <c r="R895" s="496">
        <f t="shared" si="267"/>
        <v>0.21966899999999998</v>
      </c>
      <c r="S895" s="496">
        <f t="shared" si="268"/>
        <v>0.2456643474427318</v>
      </c>
      <c r="T895" s="223">
        <v>33.21</v>
      </c>
      <c r="U895" s="224">
        <f t="shared" si="269"/>
        <v>29.753487021426878</v>
      </c>
      <c r="X895" s="450">
        <v>18.09</v>
      </c>
      <c r="Y895" s="448">
        <f t="shared" si="270"/>
        <v>0.68875500000000012</v>
      </c>
      <c r="Z895" s="448">
        <f t="shared" si="275"/>
        <v>0.99123490191761499</v>
      </c>
      <c r="AA895" s="449">
        <v>8.5</v>
      </c>
      <c r="AB895" s="450">
        <v>15.79</v>
      </c>
      <c r="AC895" s="451">
        <v>1</v>
      </c>
      <c r="AD895" s="294">
        <f t="shared" si="271"/>
        <v>4.3727340000000003</v>
      </c>
      <c r="AE895" s="294">
        <f t="shared" si="272"/>
        <v>78.260032673967743</v>
      </c>
      <c r="AF895" s="452">
        <f t="shared" si="276"/>
        <v>6.1647809689585151E-2</v>
      </c>
      <c r="AG895" s="502">
        <f t="shared" si="280"/>
        <v>4440</v>
      </c>
      <c r="AH895" s="470">
        <f t="shared" si="273"/>
        <v>9.6645033337002726</v>
      </c>
      <c r="AI895" s="471">
        <f t="shared" si="274"/>
        <v>10.96544039941452</v>
      </c>
    </row>
    <row r="896" spans="1:35">
      <c r="A896" s="10">
        <v>16.728000000000002</v>
      </c>
      <c r="B896" s="11">
        <f t="shared" si="277"/>
        <v>4445</v>
      </c>
      <c r="C896" s="442">
        <f t="shared" si="261"/>
        <v>0.68953062500000006</v>
      </c>
      <c r="D896" s="442">
        <f t="shared" si="262"/>
        <v>0.99277995260092511</v>
      </c>
      <c r="E896" s="12">
        <v>7.19</v>
      </c>
      <c r="F896" s="13">
        <f t="shared" si="263"/>
        <v>9.5899121407993491</v>
      </c>
      <c r="G896" s="195"/>
      <c r="H896" s="10">
        <v>14.941000000000001</v>
      </c>
      <c r="I896" s="11">
        <f t="shared" si="278"/>
        <v>4445</v>
      </c>
      <c r="J896" s="12">
        <v>1</v>
      </c>
      <c r="K896" s="442">
        <f t="shared" si="264"/>
        <v>4.3776582499999996</v>
      </c>
      <c r="L896" s="442">
        <f t="shared" si="265"/>
        <v>78.65129142720933</v>
      </c>
      <c r="M896" s="442">
        <v>5.2150000000000002E-2</v>
      </c>
      <c r="N896" s="253">
        <f t="shared" si="266"/>
        <v>10.839335152071033</v>
      </c>
      <c r="O896" s="195"/>
      <c r="P896" s="221">
        <v>37.911999999999999</v>
      </c>
      <c r="Q896" s="222">
        <f t="shared" si="279"/>
        <v>4445</v>
      </c>
      <c r="R896" s="496">
        <f t="shared" si="267"/>
        <v>0.21991637499999997</v>
      </c>
      <c r="S896" s="496">
        <f t="shared" si="268"/>
        <v>0.24597253177765888</v>
      </c>
      <c r="T896" s="223">
        <v>33.21</v>
      </c>
      <c r="U896" s="224">
        <f t="shared" si="269"/>
        <v>29.743252219663947</v>
      </c>
      <c r="X896" s="450">
        <v>18.09</v>
      </c>
      <c r="Y896" s="452">
        <f t="shared" si="270"/>
        <v>0.68953062500000006</v>
      </c>
      <c r="Z896" s="452">
        <f t="shared" si="275"/>
        <v>0.99277995260092511</v>
      </c>
      <c r="AA896" s="451">
        <v>8.5</v>
      </c>
      <c r="AB896" s="453">
        <v>15.79</v>
      </c>
      <c r="AC896" s="454">
        <v>1</v>
      </c>
      <c r="AD896" s="455">
        <f t="shared" si="271"/>
        <v>4.3776582499999996</v>
      </c>
      <c r="AE896" s="455">
        <f t="shared" si="272"/>
        <v>78.65129142720933</v>
      </c>
      <c r="AF896" s="456">
        <f t="shared" si="276"/>
        <v>6.1647809689585151E-2</v>
      </c>
      <c r="AG896" s="502">
        <f t="shared" si="280"/>
        <v>4445</v>
      </c>
      <c r="AH896" s="470">
        <f t="shared" si="273"/>
        <v>9.6513704028921357</v>
      </c>
      <c r="AI896" s="471">
        <f t="shared" si="274"/>
        <v>10.941320154255298</v>
      </c>
    </row>
    <row r="897" spans="1:35">
      <c r="A897" s="10">
        <v>16.728000000000002</v>
      </c>
      <c r="B897" s="11">
        <f t="shared" si="277"/>
        <v>4450</v>
      </c>
      <c r="C897" s="442">
        <f t="shared" si="261"/>
        <v>0.69030625000000012</v>
      </c>
      <c r="D897" s="442">
        <f t="shared" si="262"/>
        <v>0.99432620212903866</v>
      </c>
      <c r="E897" s="12">
        <v>7.19</v>
      </c>
      <c r="F897" s="13">
        <f t="shared" si="263"/>
        <v>9.5787946066922132</v>
      </c>
      <c r="G897" s="195"/>
      <c r="H897" s="10">
        <v>14.941000000000001</v>
      </c>
      <c r="I897" s="11">
        <f t="shared" si="278"/>
        <v>4450</v>
      </c>
      <c r="J897" s="12">
        <v>1</v>
      </c>
      <c r="K897" s="442">
        <f t="shared" si="264"/>
        <v>4.3825824999999998</v>
      </c>
      <c r="L897" s="442">
        <f t="shared" si="265"/>
        <v>79.044481587830276</v>
      </c>
      <c r="M897" s="442">
        <v>5.2150000000000002E-2</v>
      </c>
      <c r="N897" s="253">
        <f t="shared" si="266"/>
        <v>10.818830285194652</v>
      </c>
      <c r="O897" s="195"/>
      <c r="P897" s="221">
        <v>37.911999999999999</v>
      </c>
      <c r="Q897" s="222">
        <f t="shared" si="279"/>
        <v>4450</v>
      </c>
      <c r="R897" s="496">
        <f t="shared" si="267"/>
        <v>0.22016374999999999</v>
      </c>
      <c r="S897" s="496">
        <f t="shared" si="268"/>
        <v>0.24628079235911615</v>
      </c>
      <c r="T897" s="223">
        <v>33.21</v>
      </c>
      <c r="U897" s="224">
        <f t="shared" si="269"/>
        <v>29.733014885753754</v>
      </c>
      <c r="X897" s="450">
        <v>18.09</v>
      </c>
      <c r="Y897" s="456">
        <f t="shared" si="270"/>
        <v>0.69030625000000012</v>
      </c>
      <c r="Z897" s="456">
        <f t="shared" si="275"/>
        <v>0.99432620212903866</v>
      </c>
      <c r="AA897" s="454">
        <v>8.5</v>
      </c>
      <c r="AB897" s="447">
        <v>15.79</v>
      </c>
      <c r="AC897" s="449">
        <v>1</v>
      </c>
      <c r="AD897" s="457">
        <f t="shared" si="271"/>
        <v>4.3825824999999998</v>
      </c>
      <c r="AE897" s="457">
        <f t="shared" si="272"/>
        <v>79.044481587830276</v>
      </c>
      <c r="AF897" s="448">
        <f t="shared" si="276"/>
        <v>6.1647809689585151E-2</v>
      </c>
      <c r="AG897" s="502">
        <f t="shared" si="280"/>
        <v>4450</v>
      </c>
      <c r="AH897" s="470">
        <f t="shared" si="273"/>
        <v>9.6382272819031716</v>
      </c>
      <c r="AI897" s="471">
        <f t="shared" si="274"/>
        <v>10.91708084206152</v>
      </c>
    </row>
    <row r="898" spans="1:35">
      <c r="A898" s="10">
        <v>16.728000000000002</v>
      </c>
      <c r="B898" s="11">
        <f t="shared" si="277"/>
        <v>4455</v>
      </c>
      <c r="C898" s="442">
        <f t="shared" si="261"/>
        <v>0.69108187500000007</v>
      </c>
      <c r="D898" s="442">
        <f t="shared" si="262"/>
        <v>0.99587365143216955</v>
      </c>
      <c r="E898" s="12">
        <v>7.19</v>
      </c>
      <c r="F898" s="13">
        <f t="shared" si="263"/>
        <v>9.5676684462027026</v>
      </c>
      <c r="G898" s="195"/>
      <c r="H898" s="10">
        <v>14.941000000000001</v>
      </c>
      <c r="I898" s="11">
        <f t="shared" si="278"/>
        <v>4455</v>
      </c>
      <c r="J898" s="12">
        <v>1</v>
      </c>
      <c r="K898" s="442">
        <f t="shared" si="264"/>
        <v>4.38750675</v>
      </c>
      <c r="L898" s="442">
        <f t="shared" si="265"/>
        <v>79.439612690018365</v>
      </c>
      <c r="M898" s="442">
        <v>5.2150000000000002E-2</v>
      </c>
      <c r="N898" s="253">
        <f t="shared" si="266"/>
        <v>10.798224198215543</v>
      </c>
      <c r="O898" s="195"/>
      <c r="P898" s="221">
        <v>37.911999999999999</v>
      </c>
      <c r="Q898" s="222">
        <f t="shared" si="279"/>
        <v>4455</v>
      </c>
      <c r="R898" s="496">
        <f t="shared" si="267"/>
        <v>0.22041112499999999</v>
      </c>
      <c r="S898" s="496">
        <f t="shared" si="268"/>
        <v>0.24658912920596721</v>
      </c>
      <c r="T898" s="223">
        <v>33.21</v>
      </c>
      <c r="U898" s="224">
        <f t="shared" si="269"/>
        <v>29.722775019069829</v>
      </c>
      <c r="X898" s="450">
        <v>18.09</v>
      </c>
      <c r="Y898" s="448">
        <f t="shared" si="270"/>
        <v>0.69108187500000007</v>
      </c>
      <c r="Z898" s="448">
        <f t="shared" si="275"/>
        <v>0.99587365143216955</v>
      </c>
      <c r="AA898" s="449">
        <v>8.5</v>
      </c>
      <c r="AB898" s="450">
        <v>15.79</v>
      </c>
      <c r="AC898" s="451">
        <v>1</v>
      </c>
      <c r="AD898" s="294">
        <f t="shared" si="271"/>
        <v>4.38750675</v>
      </c>
      <c r="AE898" s="294">
        <f t="shared" si="272"/>
        <v>79.439612690018365</v>
      </c>
      <c r="AF898" s="452">
        <f t="shared" si="276"/>
        <v>6.1647809689585151E-2</v>
      </c>
      <c r="AG898" s="502">
        <f t="shared" si="280"/>
        <v>4455</v>
      </c>
      <c r="AH898" s="470">
        <f t="shared" si="273"/>
        <v>9.6250739628265585</v>
      </c>
      <c r="AI898" s="471">
        <f t="shared" si="274"/>
        <v>10.892721875071395</v>
      </c>
    </row>
    <row r="899" spans="1:35">
      <c r="A899" s="10">
        <v>16.728000000000002</v>
      </c>
      <c r="B899" s="11">
        <f t="shared" si="277"/>
        <v>4460</v>
      </c>
      <c r="C899" s="442">
        <f t="shared" si="261"/>
        <v>0.69185750000000013</v>
      </c>
      <c r="D899" s="442">
        <f t="shared" si="262"/>
        <v>0.99742230144125532</v>
      </c>
      <c r="E899" s="12">
        <v>7.19</v>
      </c>
      <c r="F899" s="13">
        <f t="shared" si="263"/>
        <v>9.5565336526373752</v>
      </c>
      <c r="G899" s="195"/>
      <c r="H899" s="10">
        <v>14.941000000000001</v>
      </c>
      <c r="I899" s="11">
        <f t="shared" si="278"/>
        <v>4460</v>
      </c>
      <c r="J899" s="12">
        <v>1</v>
      </c>
      <c r="K899" s="442">
        <f t="shared" si="264"/>
        <v>4.3924309999999993</v>
      </c>
      <c r="L899" s="442">
        <f t="shared" si="265"/>
        <v>79.836694315025952</v>
      </c>
      <c r="M899" s="442">
        <v>5.2150000000000002E-2</v>
      </c>
      <c r="N899" s="253">
        <f t="shared" si="266"/>
        <v>10.777516391471398</v>
      </c>
      <c r="O899" s="195"/>
      <c r="P899" s="221">
        <v>37.911999999999999</v>
      </c>
      <c r="Q899" s="222">
        <f t="shared" si="279"/>
        <v>4460</v>
      </c>
      <c r="R899" s="496">
        <f t="shared" si="267"/>
        <v>0.22065849999999998</v>
      </c>
      <c r="S899" s="496">
        <f t="shared" si="268"/>
        <v>0.24689754233708094</v>
      </c>
      <c r="T899" s="223">
        <v>33.21</v>
      </c>
      <c r="U899" s="224">
        <f t="shared" si="269"/>
        <v>29.712532618985541</v>
      </c>
      <c r="X899" s="450">
        <v>18.09</v>
      </c>
      <c r="Y899" s="452">
        <f t="shared" si="270"/>
        <v>0.69185750000000013</v>
      </c>
      <c r="Z899" s="452">
        <f t="shared" si="275"/>
        <v>0.99742230144125532</v>
      </c>
      <c r="AA899" s="451">
        <v>8.5</v>
      </c>
      <c r="AB899" s="453">
        <v>15.79</v>
      </c>
      <c r="AC899" s="454">
        <v>1</v>
      </c>
      <c r="AD899" s="455">
        <f t="shared" si="271"/>
        <v>4.3924309999999993</v>
      </c>
      <c r="AE899" s="455">
        <f t="shared" si="272"/>
        <v>79.836694315025952</v>
      </c>
      <c r="AF899" s="456">
        <f t="shared" si="276"/>
        <v>6.1647809689585151E-2</v>
      </c>
      <c r="AG899" s="502">
        <f t="shared" si="280"/>
        <v>4460</v>
      </c>
      <c r="AH899" s="470">
        <f t="shared" si="273"/>
        <v>9.6119104377493301</v>
      </c>
      <c r="AI899" s="471">
        <f t="shared" si="274"/>
        <v>10.868242662621695</v>
      </c>
    </row>
    <row r="900" spans="1:35">
      <c r="A900" s="10">
        <v>16.728000000000002</v>
      </c>
      <c r="B900" s="11">
        <f t="shared" si="277"/>
        <v>4465</v>
      </c>
      <c r="C900" s="442">
        <f t="shared" si="261"/>
        <v>0.69263312500000018</v>
      </c>
      <c r="D900" s="442">
        <f t="shared" si="262"/>
        <v>0.99897215308795406</v>
      </c>
      <c r="E900" s="12">
        <v>7.19</v>
      </c>
      <c r="F900" s="13">
        <f t="shared" si="263"/>
        <v>9.5453902192976123</v>
      </c>
      <c r="G900" s="195"/>
      <c r="H900" s="10">
        <v>14.941000000000001</v>
      </c>
      <c r="I900" s="11">
        <f t="shared" si="278"/>
        <v>4465</v>
      </c>
      <c r="J900" s="12">
        <v>1</v>
      </c>
      <c r="K900" s="442">
        <f t="shared" si="264"/>
        <v>4.3973552499999995</v>
      </c>
      <c r="L900" s="442">
        <f t="shared" si="265"/>
        <v>80.235736091402387</v>
      </c>
      <c r="M900" s="442">
        <v>5.2150000000000002E-2</v>
      </c>
      <c r="N900" s="253">
        <f t="shared" si="266"/>
        <v>10.756706362833366</v>
      </c>
      <c r="O900" s="195"/>
      <c r="P900" s="221">
        <v>37.911999999999999</v>
      </c>
      <c r="Q900" s="222">
        <f t="shared" si="279"/>
        <v>4465</v>
      </c>
      <c r="R900" s="496">
        <f t="shared" si="267"/>
        <v>0.22090587499999997</v>
      </c>
      <c r="S900" s="496">
        <f t="shared" si="268"/>
        <v>0.24720603177133027</v>
      </c>
      <c r="T900" s="223">
        <v>33.21</v>
      </c>
      <c r="U900" s="224">
        <f t="shared" si="269"/>
        <v>29.702287684874122</v>
      </c>
      <c r="X900" s="450">
        <v>18.09</v>
      </c>
      <c r="Y900" s="456">
        <f t="shared" si="270"/>
        <v>0.69263312500000018</v>
      </c>
      <c r="Z900" s="456">
        <f t="shared" si="275"/>
        <v>0.99897215308795406</v>
      </c>
      <c r="AA900" s="454">
        <v>8.5</v>
      </c>
      <c r="AB900" s="447">
        <v>15.79</v>
      </c>
      <c r="AC900" s="449">
        <v>1</v>
      </c>
      <c r="AD900" s="457">
        <f t="shared" si="271"/>
        <v>4.3973552499999995</v>
      </c>
      <c r="AE900" s="457">
        <f t="shared" si="272"/>
        <v>80.235736091402387</v>
      </c>
      <c r="AF900" s="448">
        <f t="shared" si="276"/>
        <v>6.1647809689585151E-2</v>
      </c>
      <c r="AG900" s="502">
        <f t="shared" si="280"/>
        <v>4465</v>
      </c>
      <c r="AH900" s="470">
        <f t="shared" si="273"/>
        <v>9.5987366987523899</v>
      </c>
      <c r="AI900" s="471">
        <f t="shared" si="274"/>
        <v>10.843642611133447</v>
      </c>
    </row>
    <row r="901" spans="1:35">
      <c r="A901" s="10">
        <v>16.728000000000002</v>
      </c>
      <c r="B901" s="11">
        <f t="shared" si="277"/>
        <v>4470</v>
      </c>
      <c r="C901" s="442">
        <f t="shared" si="261"/>
        <v>0.69340875000000013</v>
      </c>
      <c r="D901" s="442">
        <f t="shared" si="262"/>
        <v>1.0005232073046475</v>
      </c>
      <c r="E901" s="12">
        <v>7.19</v>
      </c>
      <c r="F901" s="13">
        <f t="shared" si="263"/>
        <v>9.5342381394795854</v>
      </c>
      <c r="G901" s="195"/>
      <c r="H901" s="10">
        <v>14.941000000000001</v>
      </c>
      <c r="I901" s="11">
        <f t="shared" si="278"/>
        <v>4470</v>
      </c>
      <c r="J901" s="12">
        <v>1</v>
      </c>
      <c r="K901" s="442">
        <f t="shared" si="264"/>
        <v>4.4022794999999997</v>
      </c>
      <c r="L901" s="442">
        <f t="shared" si="265"/>
        <v>80.636747695227143</v>
      </c>
      <c r="M901" s="442">
        <v>5.2150000000000002E-2</v>
      </c>
      <c r="N901" s="253">
        <f t="shared" si="266"/>
        <v>10.735793607693905</v>
      </c>
      <c r="O901" s="195"/>
      <c r="P901" s="221">
        <v>37.911999999999999</v>
      </c>
      <c r="Q901" s="222">
        <f t="shared" si="279"/>
        <v>4470</v>
      </c>
      <c r="R901" s="496">
        <f t="shared" si="267"/>
        <v>0.22115324999999997</v>
      </c>
      <c r="S901" s="496">
        <f t="shared" si="268"/>
        <v>0.24751459752759319</v>
      </c>
      <c r="T901" s="223">
        <v>33.21</v>
      </c>
      <c r="U901" s="224">
        <f t="shared" si="269"/>
        <v>29.69204021610863</v>
      </c>
      <c r="X901" s="450">
        <v>18.09</v>
      </c>
      <c r="Y901" s="448">
        <f t="shared" si="270"/>
        <v>0.69340875000000013</v>
      </c>
      <c r="Z901" s="448">
        <f t="shared" si="275"/>
        <v>1.0005232073046475</v>
      </c>
      <c r="AA901" s="449">
        <v>8.5</v>
      </c>
      <c r="AB901" s="450">
        <v>15.79</v>
      </c>
      <c r="AC901" s="451">
        <v>1</v>
      </c>
      <c r="AD901" s="294">
        <f t="shared" si="271"/>
        <v>4.4022794999999997</v>
      </c>
      <c r="AE901" s="294">
        <f t="shared" si="272"/>
        <v>80.636747695227143</v>
      </c>
      <c r="AF901" s="452">
        <f t="shared" si="276"/>
        <v>6.1647809689585151E-2</v>
      </c>
      <c r="AG901" s="502">
        <f t="shared" si="280"/>
        <v>4470</v>
      </c>
      <c r="AH901" s="470">
        <f t="shared" si="273"/>
        <v>9.585552737910497</v>
      </c>
      <c r="AI901" s="471">
        <f t="shared" si="274"/>
        <v>10.818921124097542</v>
      </c>
    </row>
    <row r="902" spans="1:35">
      <c r="A902" s="10">
        <v>16.728000000000002</v>
      </c>
      <c r="B902" s="11">
        <f t="shared" si="277"/>
        <v>4475</v>
      </c>
      <c r="C902" s="442">
        <f t="shared" si="261"/>
        <v>0.69418437500000019</v>
      </c>
      <c r="D902" s="442">
        <f t="shared" si="262"/>
        <v>1.0020754650244412</v>
      </c>
      <c r="E902" s="12">
        <v>7.19</v>
      </c>
      <c r="F902" s="13">
        <f t="shared" si="263"/>
        <v>9.5230774064742683</v>
      </c>
      <c r="G902" s="195"/>
      <c r="H902" s="10">
        <v>14.941000000000001</v>
      </c>
      <c r="I902" s="11">
        <f t="shared" si="278"/>
        <v>4475</v>
      </c>
      <c r="J902" s="12">
        <v>1</v>
      </c>
      <c r="K902" s="442">
        <f t="shared" si="264"/>
        <v>4.4072037499999999</v>
      </c>
      <c r="L902" s="442">
        <f t="shared" si="265"/>
        <v>81.039738850344719</v>
      </c>
      <c r="M902" s="442">
        <v>5.2150000000000002E-2</v>
      </c>
      <c r="N902" s="253">
        <f t="shared" si="266"/>
        <v>10.714777618954525</v>
      </c>
      <c r="O902" s="195"/>
      <c r="P902" s="221">
        <v>37.911999999999999</v>
      </c>
      <c r="Q902" s="222">
        <f t="shared" si="279"/>
        <v>4475</v>
      </c>
      <c r="R902" s="496">
        <f t="shared" si="267"/>
        <v>0.22140062499999996</v>
      </c>
      <c r="S902" s="496">
        <f t="shared" si="268"/>
        <v>0.24782323962475217</v>
      </c>
      <c r="T902" s="223">
        <v>33.21</v>
      </c>
      <c r="U902" s="224">
        <f t="shared" si="269"/>
        <v>29.68179021206198</v>
      </c>
      <c r="X902" s="450">
        <v>18.09</v>
      </c>
      <c r="Y902" s="452">
        <f t="shared" si="270"/>
        <v>0.69418437500000019</v>
      </c>
      <c r="Z902" s="452">
        <f t="shared" si="275"/>
        <v>1.0020754650244412</v>
      </c>
      <c r="AA902" s="451">
        <v>8.5</v>
      </c>
      <c r="AB902" s="453">
        <v>15.79</v>
      </c>
      <c r="AC902" s="454">
        <v>1</v>
      </c>
      <c r="AD902" s="455">
        <f t="shared" si="271"/>
        <v>4.4072037499999999</v>
      </c>
      <c r="AE902" s="455">
        <f t="shared" si="272"/>
        <v>81.039738850344719</v>
      </c>
      <c r="AF902" s="456">
        <f t="shared" si="276"/>
        <v>6.1647809689585151E-2</v>
      </c>
      <c r="AG902" s="502">
        <f t="shared" si="280"/>
        <v>4475</v>
      </c>
      <c r="AH902" s="470">
        <f t="shared" si="273"/>
        <v>9.5723585472922501</v>
      </c>
      <c r="AI902" s="471">
        <f t="shared" si="274"/>
        <v>10.794077602060268</v>
      </c>
    </row>
    <row r="903" spans="1:35">
      <c r="A903" s="10">
        <v>16.728000000000002</v>
      </c>
      <c r="B903" s="11">
        <f t="shared" si="277"/>
        <v>4480</v>
      </c>
      <c r="C903" s="442">
        <f t="shared" ref="C903:C917" si="281">(1.55125*10^-10)*B903*10^6</f>
        <v>0.69496000000000002</v>
      </c>
      <c r="D903" s="442">
        <f t="shared" ref="D903:D917" si="282">(EXP(C903))-1</f>
        <v>1.0036289271811634</v>
      </c>
      <c r="E903" s="12">
        <v>7.19</v>
      </c>
      <c r="F903" s="13">
        <f t="shared" ref="F903:F917" si="283">A903-(E903*D903)</f>
        <v>9.511908013567437</v>
      </c>
      <c r="G903" s="195"/>
      <c r="H903" s="10">
        <v>14.941000000000001</v>
      </c>
      <c r="I903" s="11">
        <f t="shared" si="278"/>
        <v>4480</v>
      </c>
      <c r="J903" s="12">
        <v>1</v>
      </c>
      <c r="K903" s="442">
        <f t="shared" ref="K903:K917" si="284">(0.98485*10^-9)*B903*10^6</f>
        <v>4.4121279999999992</v>
      </c>
      <c r="L903" s="442">
        <f t="shared" ref="L903:L917" si="285">EXP(K903)-1</f>
        <v>81.444719328600243</v>
      </c>
      <c r="M903" s="442">
        <v>5.2150000000000002E-2</v>
      </c>
      <c r="N903" s="253">
        <f t="shared" ref="N903:N917" si="286">H903-(M903/J903)*L903</f>
        <v>10.693657887013497</v>
      </c>
      <c r="O903" s="195"/>
      <c r="P903" s="221">
        <v>37.911999999999999</v>
      </c>
      <c r="Q903" s="222">
        <f t="shared" si="279"/>
        <v>4480</v>
      </c>
      <c r="R903" s="496">
        <f t="shared" ref="R903:R917" si="287">(4.9475*10^-11)*Q903*10^6</f>
        <v>0.22164799999999998</v>
      </c>
      <c r="S903" s="496">
        <f t="shared" ref="S903:S917" si="288">(EXP(R903))-1</f>
        <v>0.24813195808169408</v>
      </c>
      <c r="T903" s="223">
        <v>33.21</v>
      </c>
      <c r="U903" s="224">
        <f t="shared" ref="U903:U917" si="289">P903-(T903*S903)</f>
        <v>29.671537672106936</v>
      </c>
      <c r="X903" s="450">
        <v>18.09</v>
      </c>
      <c r="Y903" s="456">
        <f t="shared" ref="Y903:Y921" si="290">(1.55125*10^-10)*AG903*10^6</f>
        <v>0.69496000000000002</v>
      </c>
      <c r="Z903" s="456">
        <f t="shared" si="275"/>
        <v>1.0036289271811634</v>
      </c>
      <c r="AA903" s="454">
        <v>8.5</v>
      </c>
      <c r="AB903" s="447">
        <v>15.79</v>
      </c>
      <c r="AC903" s="449">
        <v>1</v>
      </c>
      <c r="AD903" s="457">
        <f t="shared" ref="AD903:AD921" si="291">(0.98485*10^-9)*AG903*10^6</f>
        <v>4.4121279999999992</v>
      </c>
      <c r="AE903" s="457">
        <f t="shared" ref="AE903:AE921" si="292">EXP(AD903)-1</f>
        <v>81.444719328600243</v>
      </c>
      <c r="AF903" s="448">
        <f t="shared" si="276"/>
        <v>6.1647809689585151E-2</v>
      </c>
      <c r="AG903" s="502">
        <f t="shared" si="280"/>
        <v>4480</v>
      </c>
      <c r="AH903" s="470">
        <f t="shared" ref="AH903:AH921" si="293">X903-(AA903*Z903)</f>
        <v>9.5591541189601106</v>
      </c>
      <c r="AI903" s="471">
        <f t="shared" ref="AI903:AI921" si="294">AB903-(AF903/AC903)*AE903</f>
        <v>10.769111442608775</v>
      </c>
    </row>
    <row r="904" spans="1:35">
      <c r="A904" s="10">
        <v>16.728000000000002</v>
      </c>
      <c r="B904" s="11">
        <f t="shared" si="277"/>
        <v>4485</v>
      </c>
      <c r="C904" s="442">
        <f t="shared" si="281"/>
        <v>0.69573562500000008</v>
      </c>
      <c r="D904" s="442">
        <f t="shared" si="282"/>
        <v>1.0051835947093695</v>
      </c>
      <c r="E904" s="12">
        <v>7.19</v>
      </c>
      <c r="F904" s="13">
        <f t="shared" si="283"/>
        <v>9.5007299540396346</v>
      </c>
      <c r="G904" s="195"/>
      <c r="H904" s="10">
        <v>14.941000000000001</v>
      </c>
      <c r="I904" s="11">
        <f t="shared" si="278"/>
        <v>4485</v>
      </c>
      <c r="J904" s="12">
        <v>1</v>
      </c>
      <c r="K904" s="442">
        <f t="shared" si="284"/>
        <v>4.4170522500000002</v>
      </c>
      <c r="L904" s="442">
        <f t="shared" si="285"/>
        <v>81.851698950076823</v>
      </c>
      <c r="M904" s="442">
        <v>5.2150000000000002E-2</v>
      </c>
      <c r="N904" s="253">
        <f t="shared" si="286"/>
        <v>10.672433899753495</v>
      </c>
      <c r="O904" s="195"/>
      <c r="P904" s="221">
        <v>37.911999999999999</v>
      </c>
      <c r="Q904" s="222">
        <f t="shared" si="279"/>
        <v>4485</v>
      </c>
      <c r="R904" s="496">
        <f t="shared" si="287"/>
        <v>0.22189537499999998</v>
      </c>
      <c r="S904" s="496">
        <f t="shared" si="288"/>
        <v>0.24844075291731116</v>
      </c>
      <c r="T904" s="223">
        <v>33.21</v>
      </c>
      <c r="U904" s="224">
        <f t="shared" si="289"/>
        <v>29.661282595616093</v>
      </c>
      <c r="X904" s="450">
        <v>18.09</v>
      </c>
      <c r="Y904" s="448">
        <f t="shared" si="290"/>
        <v>0.69573562500000008</v>
      </c>
      <c r="Z904" s="448">
        <f t="shared" ref="Z904:Z921" si="295">(EXP(Y904))-1</f>
        <v>1.0051835947093695</v>
      </c>
      <c r="AA904" s="449">
        <v>8.5</v>
      </c>
      <c r="AB904" s="450">
        <v>15.79</v>
      </c>
      <c r="AC904" s="451">
        <v>1</v>
      </c>
      <c r="AD904" s="294">
        <f t="shared" si="291"/>
        <v>4.4170522500000002</v>
      </c>
      <c r="AE904" s="294">
        <f t="shared" si="292"/>
        <v>81.851698950076823</v>
      </c>
      <c r="AF904" s="452">
        <f t="shared" ref="AF904:AF921" si="296">AA904/137.88</f>
        <v>6.1647809689585151E-2</v>
      </c>
      <c r="AG904" s="502">
        <f t="shared" si="280"/>
        <v>4485</v>
      </c>
      <c r="AH904" s="470">
        <f t="shared" si="293"/>
        <v>9.5459394449703598</v>
      </c>
      <c r="AI904" s="471">
        <f t="shared" si="294"/>
        <v>10.744022040356446</v>
      </c>
    </row>
    <row r="905" spans="1:35">
      <c r="A905" s="10">
        <v>16.728000000000002</v>
      </c>
      <c r="B905" s="11">
        <f t="shared" ref="B905:B921" si="297">B904+5</f>
        <v>4490</v>
      </c>
      <c r="C905" s="442">
        <f t="shared" si="281"/>
        <v>0.69651125000000003</v>
      </c>
      <c r="D905" s="442">
        <f t="shared" si="282"/>
        <v>1.0067394685443372</v>
      </c>
      <c r="E905" s="12">
        <v>7.19</v>
      </c>
      <c r="F905" s="13">
        <f t="shared" si="283"/>
        <v>9.4895432211662172</v>
      </c>
      <c r="G905" s="195"/>
      <c r="H905" s="10">
        <v>14.941000000000001</v>
      </c>
      <c r="I905" s="11">
        <f t="shared" ref="I905:I921" si="298">I904+5</f>
        <v>4490</v>
      </c>
      <c r="J905" s="12">
        <v>1</v>
      </c>
      <c r="K905" s="442">
        <f t="shared" si="284"/>
        <v>4.4219765000000004</v>
      </c>
      <c r="L905" s="442">
        <f t="shared" si="285"/>
        <v>82.260687583332924</v>
      </c>
      <c r="M905" s="442">
        <v>5.2150000000000002E-2</v>
      </c>
      <c r="N905" s="253">
        <f t="shared" si="286"/>
        <v>10.65110514252919</v>
      </c>
      <c r="O905" s="195"/>
      <c r="P905" s="221">
        <v>37.911999999999999</v>
      </c>
      <c r="Q905" s="222">
        <f t="shared" ref="Q905:Q921" si="299">Q904+5</f>
        <v>4490</v>
      </c>
      <c r="R905" s="496">
        <f t="shared" si="287"/>
        <v>0.22214274999999997</v>
      </c>
      <c r="S905" s="496">
        <f t="shared" si="288"/>
        <v>0.24874962415049962</v>
      </c>
      <c r="T905" s="223">
        <v>33.21</v>
      </c>
      <c r="U905" s="224">
        <f t="shared" si="289"/>
        <v>29.651024981961907</v>
      </c>
      <c r="X905" s="450">
        <v>18.09</v>
      </c>
      <c r="Y905" s="452">
        <f t="shared" si="290"/>
        <v>0.69651125000000003</v>
      </c>
      <c r="Z905" s="452">
        <f t="shared" si="295"/>
        <v>1.0067394685443372</v>
      </c>
      <c r="AA905" s="451">
        <v>8.5</v>
      </c>
      <c r="AB905" s="453">
        <v>15.79</v>
      </c>
      <c r="AC905" s="454">
        <v>1</v>
      </c>
      <c r="AD905" s="455">
        <f t="shared" si="291"/>
        <v>4.4219765000000004</v>
      </c>
      <c r="AE905" s="455">
        <f t="shared" si="292"/>
        <v>82.260687583332924</v>
      </c>
      <c r="AF905" s="456">
        <f t="shared" si="296"/>
        <v>6.1647809689585151E-2</v>
      </c>
      <c r="AG905" s="502">
        <f t="shared" ref="AG905:AG921" si="300">AG904+5</f>
        <v>4490</v>
      </c>
      <c r="AH905" s="470">
        <f t="shared" si="293"/>
        <v>9.5327145173731331</v>
      </c>
      <c r="AI905" s="471">
        <f t="shared" si="294"/>
        <v>10.718808786928271</v>
      </c>
    </row>
    <row r="906" spans="1:35">
      <c r="A906" s="10">
        <v>16.728000000000002</v>
      </c>
      <c r="B906" s="11">
        <f t="shared" si="297"/>
        <v>4495</v>
      </c>
      <c r="C906" s="442">
        <f t="shared" si="281"/>
        <v>0.69728687500000008</v>
      </c>
      <c r="D906" s="442">
        <f t="shared" si="282"/>
        <v>1.0082965496220715</v>
      </c>
      <c r="E906" s="12">
        <v>7.19</v>
      </c>
      <c r="F906" s="13">
        <f t="shared" si="283"/>
        <v>9.4783478082173076</v>
      </c>
      <c r="G906" s="195"/>
      <c r="H906" s="10">
        <v>14.941000000000001</v>
      </c>
      <c r="I906" s="11">
        <f t="shared" si="298"/>
        <v>4495</v>
      </c>
      <c r="J906" s="12">
        <v>1</v>
      </c>
      <c r="K906" s="442">
        <f t="shared" si="284"/>
        <v>4.4269007499999997</v>
      </c>
      <c r="L906" s="442">
        <f t="shared" si="285"/>
        <v>82.671695145642346</v>
      </c>
      <c r="M906" s="442">
        <v>5.2150000000000002E-2</v>
      </c>
      <c r="N906" s="253">
        <f t="shared" si="286"/>
        <v>10.629671098154752</v>
      </c>
      <c r="O906" s="195"/>
      <c r="P906" s="221">
        <v>37.911999999999999</v>
      </c>
      <c r="Q906" s="222">
        <f t="shared" si="299"/>
        <v>4495</v>
      </c>
      <c r="R906" s="496">
        <f t="shared" si="287"/>
        <v>0.22239012499999997</v>
      </c>
      <c r="S906" s="496">
        <f t="shared" si="288"/>
        <v>0.24905857180016078</v>
      </c>
      <c r="T906" s="223">
        <v>33.21</v>
      </c>
      <c r="U906" s="224">
        <f t="shared" si="289"/>
        <v>29.640764830516659</v>
      </c>
      <c r="X906" s="450">
        <v>18.09</v>
      </c>
      <c r="Y906" s="456">
        <f t="shared" si="290"/>
        <v>0.69728687500000008</v>
      </c>
      <c r="Z906" s="456">
        <f t="shared" si="295"/>
        <v>1.0082965496220715</v>
      </c>
      <c r="AA906" s="454">
        <v>8.5</v>
      </c>
      <c r="AB906" s="447">
        <v>15.79</v>
      </c>
      <c r="AC906" s="449">
        <v>1</v>
      </c>
      <c r="AD906" s="457">
        <f t="shared" si="291"/>
        <v>4.4269007499999997</v>
      </c>
      <c r="AE906" s="457">
        <f t="shared" si="292"/>
        <v>82.671695145642346</v>
      </c>
      <c r="AF906" s="448">
        <f t="shared" si="296"/>
        <v>6.1647809689585151E-2</v>
      </c>
      <c r="AG906" s="502">
        <f t="shared" si="300"/>
        <v>4495</v>
      </c>
      <c r="AH906" s="470">
        <f t="shared" si="293"/>
        <v>9.5194793282123928</v>
      </c>
      <c r="AI906" s="471">
        <f t="shared" si="294"/>
        <v>10.693471070946039</v>
      </c>
    </row>
    <row r="907" spans="1:35" s="200" customFormat="1">
      <c r="A907" s="216">
        <v>16.728000000000002</v>
      </c>
      <c r="B907" s="217">
        <f t="shared" si="297"/>
        <v>4500</v>
      </c>
      <c r="C907" s="443">
        <f t="shared" si="281"/>
        <v>0.69806250000000003</v>
      </c>
      <c r="D907" s="443">
        <f t="shared" si="282"/>
        <v>1.0098548388793027</v>
      </c>
      <c r="E907" s="218">
        <v>7.19</v>
      </c>
      <c r="F907" s="219">
        <f t="shared" si="283"/>
        <v>9.4671437084578152</v>
      </c>
      <c r="G907" s="228" t="s">
        <v>217</v>
      </c>
      <c r="H907" s="216">
        <v>14.941000000000001</v>
      </c>
      <c r="I907" s="217">
        <f t="shared" si="298"/>
        <v>4500</v>
      </c>
      <c r="J907" s="218">
        <v>1</v>
      </c>
      <c r="K907" s="443">
        <f t="shared" si="284"/>
        <v>4.4318249999999999</v>
      </c>
      <c r="L907" s="443">
        <f t="shared" si="285"/>
        <v>83.084731603234587</v>
      </c>
      <c r="M907" s="443">
        <v>5.2150000000000002E-2</v>
      </c>
      <c r="N907" s="257">
        <f t="shared" si="286"/>
        <v>10.608131246891316</v>
      </c>
      <c r="O907" s="228" t="s">
        <v>217</v>
      </c>
      <c r="P907" s="216">
        <v>37.911999999999999</v>
      </c>
      <c r="Q907" s="217">
        <f t="shared" si="299"/>
        <v>4500</v>
      </c>
      <c r="R907" s="443">
        <f t="shared" si="287"/>
        <v>0.22263749999999996</v>
      </c>
      <c r="S907" s="443">
        <f t="shared" si="288"/>
        <v>0.24936759588520041</v>
      </c>
      <c r="T907" s="18">
        <v>33.21</v>
      </c>
      <c r="U907" s="219">
        <f t="shared" si="289"/>
        <v>29.630502140652496</v>
      </c>
      <c r="X907" s="482">
        <v>18.09</v>
      </c>
      <c r="Y907" s="483">
        <f t="shared" si="290"/>
        <v>0.69806250000000003</v>
      </c>
      <c r="Z907" s="483">
        <f t="shared" si="295"/>
        <v>1.0098548388793027</v>
      </c>
      <c r="AA907" s="484">
        <v>8.5</v>
      </c>
      <c r="AB907" s="482">
        <v>15.79</v>
      </c>
      <c r="AC907" s="484">
        <v>1</v>
      </c>
      <c r="AD907" s="485">
        <f t="shared" si="291"/>
        <v>4.4318249999999999</v>
      </c>
      <c r="AE907" s="485">
        <f t="shared" si="292"/>
        <v>83.084731603234587</v>
      </c>
      <c r="AF907" s="483">
        <f t="shared" si="296"/>
        <v>6.1647809689585151E-2</v>
      </c>
      <c r="AG907" s="486">
        <f t="shared" si="300"/>
        <v>4500</v>
      </c>
      <c r="AH907" s="487">
        <f t="shared" si="293"/>
        <v>9.5062338695259267</v>
      </c>
      <c r="AI907" s="488">
        <f t="shared" si="294"/>
        <v>10.668008278013533</v>
      </c>
    </row>
    <row r="908" spans="1:35">
      <c r="A908" s="10">
        <v>16.728000000000002</v>
      </c>
      <c r="B908" s="11">
        <f t="shared" si="297"/>
        <v>4505</v>
      </c>
      <c r="C908" s="442">
        <f t="shared" si="281"/>
        <v>0.69883812500000009</v>
      </c>
      <c r="D908" s="442">
        <f t="shared" si="282"/>
        <v>1.0114143372534898</v>
      </c>
      <c r="E908" s="12">
        <v>7.19</v>
      </c>
      <c r="F908" s="13">
        <f t="shared" si="283"/>
        <v>9.4559309151474089</v>
      </c>
      <c r="G908" s="195"/>
      <c r="H908" s="10">
        <v>14.941000000000001</v>
      </c>
      <c r="I908" s="11">
        <f t="shared" si="298"/>
        <v>4505</v>
      </c>
      <c r="J908" s="12">
        <v>1</v>
      </c>
      <c r="K908" s="442">
        <f t="shared" si="284"/>
        <v>4.4367492500000001</v>
      </c>
      <c r="L908" s="442">
        <f t="shared" si="285"/>
        <v>83.499806971536145</v>
      </c>
      <c r="M908" s="442">
        <v>5.2150000000000002E-2</v>
      </c>
      <c r="N908" s="253">
        <f t="shared" si="286"/>
        <v>10.586485066434392</v>
      </c>
      <c r="O908" s="195"/>
      <c r="P908" s="221">
        <v>37.911999999999999</v>
      </c>
      <c r="Q908" s="222">
        <f t="shared" si="299"/>
        <v>4505</v>
      </c>
      <c r="R908" s="496">
        <f t="shared" si="287"/>
        <v>0.22288487499999998</v>
      </c>
      <c r="S908" s="496">
        <f t="shared" si="288"/>
        <v>0.24967669642452917</v>
      </c>
      <c r="T908" s="223">
        <v>33.21</v>
      </c>
      <c r="U908" s="224">
        <f t="shared" si="289"/>
        <v>29.620236911741387</v>
      </c>
      <c r="X908" s="450">
        <v>18.09</v>
      </c>
      <c r="Y908" s="458">
        <f t="shared" si="290"/>
        <v>0.69883812500000009</v>
      </c>
      <c r="Z908" s="458">
        <f t="shared" si="295"/>
        <v>1.0114143372534898</v>
      </c>
      <c r="AA908" s="459">
        <v>8.5</v>
      </c>
      <c r="AB908" s="450">
        <v>15.79</v>
      </c>
      <c r="AC908" s="451">
        <v>1</v>
      </c>
      <c r="AD908" s="294">
        <f t="shared" si="291"/>
        <v>4.4367492500000001</v>
      </c>
      <c r="AE908" s="294">
        <f t="shared" si="292"/>
        <v>83.499806971536145</v>
      </c>
      <c r="AF908" s="452">
        <f t="shared" si="296"/>
        <v>6.1647809689585151E-2</v>
      </c>
      <c r="AG908" s="502">
        <f t="shared" si="300"/>
        <v>4505</v>
      </c>
      <c r="AH908" s="470">
        <f t="shared" si="293"/>
        <v>9.4929781333453356</v>
      </c>
      <c r="AI908" s="471">
        <f t="shared" si="294"/>
        <v>10.642419790701643</v>
      </c>
    </row>
    <row r="909" spans="1:35">
      <c r="A909" s="10">
        <v>16.728000000000002</v>
      </c>
      <c r="B909" s="11">
        <f t="shared" si="297"/>
        <v>4510</v>
      </c>
      <c r="C909" s="442">
        <f t="shared" si="281"/>
        <v>0.69961375000000003</v>
      </c>
      <c r="D909" s="442">
        <f t="shared" si="282"/>
        <v>1.012975045682817</v>
      </c>
      <c r="E909" s="12">
        <v>7.19</v>
      </c>
      <c r="F909" s="13">
        <f t="shared" si="283"/>
        <v>9.4447094215405478</v>
      </c>
      <c r="G909" s="195"/>
      <c r="H909" s="10">
        <v>14.941000000000001</v>
      </c>
      <c r="I909" s="11">
        <f t="shared" si="298"/>
        <v>4510</v>
      </c>
      <c r="J909" s="12">
        <v>1</v>
      </c>
      <c r="K909" s="442">
        <f t="shared" si="284"/>
        <v>4.4416735000000003</v>
      </c>
      <c r="L909" s="442">
        <f t="shared" si="285"/>
        <v>83.916931315413734</v>
      </c>
      <c r="M909" s="442">
        <v>5.2150000000000002E-2</v>
      </c>
      <c r="N909" s="253">
        <f t="shared" si="286"/>
        <v>10.564732031901174</v>
      </c>
      <c r="O909" s="195"/>
      <c r="P909" s="221">
        <v>37.911999999999999</v>
      </c>
      <c r="Q909" s="222">
        <f t="shared" si="299"/>
        <v>4510</v>
      </c>
      <c r="R909" s="496">
        <f t="shared" si="287"/>
        <v>0.22313224999999998</v>
      </c>
      <c r="S909" s="496">
        <f t="shared" si="288"/>
        <v>0.24998587343706236</v>
      </c>
      <c r="T909" s="223">
        <v>33.21</v>
      </c>
      <c r="U909" s="224">
        <f t="shared" si="289"/>
        <v>29.609969143155158</v>
      </c>
      <c r="X909" s="450">
        <v>18.09</v>
      </c>
      <c r="Y909" s="452">
        <f t="shared" si="290"/>
        <v>0.69961375000000003</v>
      </c>
      <c r="Z909" s="452">
        <f t="shared" si="295"/>
        <v>1.012975045682817</v>
      </c>
      <c r="AA909" s="451">
        <v>8.5</v>
      </c>
      <c r="AB909" s="453">
        <v>15.79</v>
      </c>
      <c r="AC909" s="454">
        <v>1</v>
      </c>
      <c r="AD909" s="455">
        <f t="shared" si="291"/>
        <v>4.4416735000000003</v>
      </c>
      <c r="AE909" s="455">
        <f t="shared" si="292"/>
        <v>83.916931315413734</v>
      </c>
      <c r="AF909" s="456">
        <f t="shared" si="296"/>
        <v>6.1647809689585151E-2</v>
      </c>
      <c r="AG909" s="502">
        <f t="shared" si="300"/>
        <v>4510</v>
      </c>
      <c r="AH909" s="470">
        <f t="shared" si="293"/>
        <v>9.4797121116960543</v>
      </c>
      <c r="AI909" s="471">
        <f t="shared" si="294"/>
        <v>10.616704988533385</v>
      </c>
    </row>
    <row r="910" spans="1:35">
      <c r="A910" s="10">
        <v>16.728000000000002</v>
      </c>
      <c r="B910" s="11">
        <f t="shared" si="297"/>
        <v>4515</v>
      </c>
      <c r="C910" s="442">
        <f t="shared" si="281"/>
        <v>0.70038937500000009</v>
      </c>
      <c r="D910" s="442">
        <f t="shared" si="282"/>
        <v>1.0145369651061977</v>
      </c>
      <c r="E910" s="12">
        <v>7.19</v>
      </c>
      <c r="F910" s="13">
        <f t="shared" si="283"/>
        <v>9.43347922088644</v>
      </c>
      <c r="G910" s="195"/>
      <c r="H910" s="10">
        <v>14.941000000000001</v>
      </c>
      <c r="I910" s="11">
        <f t="shared" si="298"/>
        <v>4515</v>
      </c>
      <c r="J910" s="12">
        <v>1</v>
      </c>
      <c r="K910" s="442">
        <f t="shared" si="284"/>
        <v>4.4465977499999996</v>
      </c>
      <c r="L910" s="442">
        <f t="shared" si="285"/>
        <v>84.336114749418073</v>
      </c>
      <c r="M910" s="442">
        <v>5.2150000000000002E-2</v>
      </c>
      <c r="N910" s="253">
        <f t="shared" si="286"/>
        <v>10.542871615817848</v>
      </c>
      <c r="O910" s="195"/>
      <c r="P910" s="221">
        <v>37.911999999999999</v>
      </c>
      <c r="Q910" s="222">
        <f t="shared" si="299"/>
        <v>4515</v>
      </c>
      <c r="R910" s="496">
        <f t="shared" si="287"/>
        <v>0.22337962499999997</v>
      </c>
      <c r="S910" s="496">
        <f t="shared" si="288"/>
        <v>0.25029512694171951</v>
      </c>
      <c r="T910" s="223">
        <v>33.21</v>
      </c>
      <c r="U910" s="224">
        <f t="shared" si="289"/>
        <v>29.599698834265496</v>
      </c>
      <c r="X910" s="450">
        <v>18.09</v>
      </c>
      <c r="Y910" s="456">
        <f t="shared" si="290"/>
        <v>0.70038937500000009</v>
      </c>
      <c r="Z910" s="456">
        <f t="shared" si="295"/>
        <v>1.0145369651061977</v>
      </c>
      <c r="AA910" s="454">
        <v>8.5</v>
      </c>
      <c r="AB910" s="447">
        <v>15.79</v>
      </c>
      <c r="AC910" s="449">
        <v>1</v>
      </c>
      <c r="AD910" s="457">
        <f t="shared" si="291"/>
        <v>4.4465977499999996</v>
      </c>
      <c r="AE910" s="457">
        <f t="shared" si="292"/>
        <v>84.336114749418073</v>
      </c>
      <c r="AF910" s="448">
        <f t="shared" si="296"/>
        <v>6.1647809689585151E-2</v>
      </c>
      <c r="AG910" s="502">
        <f t="shared" si="300"/>
        <v>4515</v>
      </c>
      <c r="AH910" s="470">
        <f t="shared" si="293"/>
        <v>9.4664357965973185</v>
      </c>
      <c r="AI910" s="471">
        <f t="shared" si="294"/>
        <v>10.590863247968858</v>
      </c>
    </row>
    <row r="911" spans="1:35">
      <c r="A911" s="10">
        <v>16.728000000000002</v>
      </c>
      <c r="B911" s="11">
        <f t="shared" si="297"/>
        <v>4520</v>
      </c>
      <c r="C911" s="442">
        <f t="shared" si="281"/>
        <v>0.70116500000000004</v>
      </c>
      <c r="D911" s="442">
        <f t="shared" si="282"/>
        <v>1.0161000964632736</v>
      </c>
      <c r="E911" s="12">
        <v>7.19</v>
      </c>
      <c r="F911" s="13">
        <f t="shared" si="283"/>
        <v>9.4222403064290638</v>
      </c>
      <c r="G911" s="195"/>
      <c r="H911" s="10">
        <v>14.941000000000001</v>
      </c>
      <c r="I911" s="11">
        <f t="shared" si="298"/>
        <v>4520</v>
      </c>
      <c r="J911" s="12">
        <v>1</v>
      </c>
      <c r="K911" s="442">
        <f t="shared" si="284"/>
        <v>4.4515219999999998</v>
      </c>
      <c r="L911" s="442">
        <f t="shared" si="285"/>
        <v>84.75736743802959</v>
      </c>
      <c r="M911" s="442">
        <v>5.2150000000000002E-2</v>
      </c>
      <c r="N911" s="253">
        <f t="shared" si="286"/>
        <v>10.520903288106759</v>
      </c>
      <c r="O911" s="195"/>
      <c r="P911" s="221">
        <v>37.911999999999999</v>
      </c>
      <c r="Q911" s="222">
        <f t="shared" si="299"/>
        <v>4520</v>
      </c>
      <c r="R911" s="496">
        <f t="shared" si="287"/>
        <v>0.22362699999999996</v>
      </c>
      <c r="S911" s="496">
        <f t="shared" si="288"/>
        <v>0.25060445695742573</v>
      </c>
      <c r="T911" s="223">
        <v>33.21</v>
      </c>
      <c r="U911" s="224">
        <f t="shared" si="289"/>
        <v>29.589425984443892</v>
      </c>
      <c r="X911" s="450">
        <v>18.09</v>
      </c>
      <c r="Y911" s="448">
        <f t="shared" si="290"/>
        <v>0.70116500000000004</v>
      </c>
      <c r="Z911" s="448">
        <f t="shared" si="295"/>
        <v>1.0161000964632736</v>
      </c>
      <c r="AA911" s="449">
        <v>8.5</v>
      </c>
      <c r="AB911" s="450">
        <v>15.79</v>
      </c>
      <c r="AC911" s="451">
        <v>1</v>
      </c>
      <c r="AD911" s="294">
        <f t="shared" si="291"/>
        <v>4.4515219999999998</v>
      </c>
      <c r="AE911" s="294">
        <f t="shared" si="292"/>
        <v>84.75736743802959</v>
      </c>
      <c r="AF911" s="452">
        <f t="shared" si="296"/>
        <v>6.1647809689585151E-2</v>
      </c>
      <c r="AG911" s="502">
        <f t="shared" si="300"/>
        <v>4520</v>
      </c>
      <c r="AH911" s="470">
        <f t="shared" si="293"/>
        <v>9.4531491800621748</v>
      </c>
      <c r="AI911" s="471">
        <f t="shared" si="294"/>
        <v>10.56489394239011</v>
      </c>
    </row>
    <row r="912" spans="1:35">
      <c r="A912" s="10">
        <v>16.728000000000002</v>
      </c>
      <c r="B912" s="11">
        <f t="shared" si="297"/>
        <v>4525</v>
      </c>
      <c r="C912" s="442">
        <f t="shared" si="281"/>
        <v>0.7019406250000001</v>
      </c>
      <c r="D912" s="442">
        <f t="shared" si="282"/>
        <v>1.0176644406944151</v>
      </c>
      <c r="E912" s="12">
        <v>7.19</v>
      </c>
      <c r="F912" s="13">
        <f t="shared" si="283"/>
        <v>9.4109926714071577</v>
      </c>
      <c r="G912" s="195"/>
      <c r="H912" s="10">
        <v>14.941000000000001</v>
      </c>
      <c r="I912" s="11">
        <f t="shared" si="298"/>
        <v>4525</v>
      </c>
      <c r="J912" s="12">
        <v>1</v>
      </c>
      <c r="K912" s="442">
        <f t="shared" si="284"/>
        <v>4.4564462499999999</v>
      </c>
      <c r="L912" s="442">
        <f t="shared" si="285"/>
        <v>85.180699595904287</v>
      </c>
      <c r="M912" s="442">
        <v>5.2150000000000002E-2</v>
      </c>
      <c r="N912" s="253">
        <f t="shared" si="286"/>
        <v>10.498826516073592</v>
      </c>
      <c r="O912" s="195"/>
      <c r="P912" s="221">
        <v>37.911999999999999</v>
      </c>
      <c r="Q912" s="222">
        <f t="shared" si="299"/>
        <v>4525</v>
      </c>
      <c r="R912" s="496">
        <f t="shared" si="287"/>
        <v>0.22387437499999999</v>
      </c>
      <c r="S912" s="496">
        <f t="shared" si="288"/>
        <v>0.25091386350310985</v>
      </c>
      <c r="T912" s="223">
        <v>33.21</v>
      </c>
      <c r="U912" s="224">
        <f t="shared" si="289"/>
        <v>29.579150593061719</v>
      </c>
      <c r="X912" s="450">
        <v>18.09</v>
      </c>
      <c r="Y912" s="452">
        <f t="shared" si="290"/>
        <v>0.7019406250000001</v>
      </c>
      <c r="Z912" s="452">
        <f t="shared" si="295"/>
        <v>1.0176644406944151</v>
      </c>
      <c r="AA912" s="451">
        <v>8.5</v>
      </c>
      <c r="AB912" s="453">
        <v>15.79</v>
      </c>
      <c r="AC912" s="454">
        <v>1</v>
      </c>
      <c r="AD912" s="455">
        <f t="shared" si="291"/>
        <v>4.4564462499999999</v>
      </c>
      <c r="AE912" s="455">
        <f t="shared" si="292"/>
        <v>85.180699595904287</v>
      </c>
      <c r="AF912" s="456">
        <f t="shared" si="296"/>
        <v>6.1647809689585151E-2</v>
      </c>
      <c r="AG912" s="502">
        <f t="shared" si="300"/>
        <v>4525</v>
      </c>
      <c r="AH912" s="470">
        <f t="shared" si="293"/>
        <v>9.4398522540974721</v>
      </c>
      <c r="AI912" s="471">
        <f t="shared" si="294"/>
        <v>10.538796442085969</v>
      </c>
    </row>
    <row r="913" spans="1:35">
      <c r="A913" s="10">
        <v>16.728000000000002</v>
      </c>
      <c r="B913" s="11">
        <f t="shared" si="297"/>
        <v>4530</v>
      </c>
      <c r="C913" s="442">
        <f t="shared" si="281"/>
        <v>0.70271625000000015</v>
      </c>
      <c r="D913" s="442">
        <f t="shared" si="282"/>
        <v>1.0192299987407227</v>
      </c>
      <c r="E913" s="12">
        <v>7.19</v>
      </c>
      <c r="F913" s="13">
        <f t="shared" si="283"/>
        <v>9.3997363090542052</v>
      </c>
      <c r="G913" s="195"/>
      <c r="H913" s="10">
        <v>14.941000000000001</v>
      </c>
      <c r="I913" s="11">
        <f t="shared" si="298"/>
        <v>4530</v>
      </c>
      <c r="J913" s="12">
        <v>1</v>
      </c>
      <c r="K913" s="442">
        <f t="shared" si="284"/>
        <v>4.4613704999999992</v>
      </c>
      <c r="L913" s="442">
        <f t="shared" si="285"/>
        <v>85.606121488121815</v>
      </c>
      <c r="M913" s="442">
        <v>5.2150000000000002E-2</v>
      </c>
      <c r="N913" s="253">
        <f t="shared" si="286"/>
        <v>10.476640764394448</v>
      </c>
      <c r="O913" s="195"/>
      <c r="P913" s="221">
        <v>37.911999999999999</v>
      </c>
      <c r="Q913" s="222">
        <f t="shared" si="299"/>
        <v>4530</v>
      </c>
      <c r="R913" s="496">
        <f t="shared" si="287"/>
        <v>0.22412174999999998</v>
      </c>
      <c r="S913" s="496">
        <f t="shared" si="288"/>
        <v>0.25122334659770584</v>
      </c>
      <c r="T913" s="223">
        <v>33.21</v>
      </c>
      <c r="U913" s="224">
        <f t="shared" si="289"/>
        <v>29.568872659490189</v>
      </c>
      <c r="X913" s="450">
        <v>18.09</v>
      </c>
      <c r="Y913" s="456">
        <f t="shared" si="290"/>
        <v>0.70271625000000015</v>
      </c>
      <c r="Z913" s="456">
        <f t="shared" si="295"/>
        <v>1.0192299987407227</v>
      </c>
      <c r="AA913" s="454">
        <v>8.5</v>
      </c>
      <c r="AB913" s="447">
        <v>15.79</v>
      </c>
      <c r="AC913" s="449">
        <v>1</v>
      </c>
      <c r="AD913" s="457">
        <f t="shared" si="291"/>
        <v>4.4613704999999992</v>
      </c>
      <c r="AE913" s="457">
        <f t="shared" si="292"/>
        <v>85.606121488121815</v>
      </c>
      <c r="AF913" s="448">
        <f t="shared" si="296"/>
        <v>6.1647809689585151E-2</v>
      </c>
      <c r="AG913" s="502">
        <f t="shared" si="300"/>
        <v>4530</v>
      </c>
      <c r="AH913" s="470">
        <f t="shared" si="293"/>
        <v>9.4265450107038564</v>
      </c>
      <c r="AI913" s="471">
        <f t="shared" si="294"/>
        <v>10.512570114236759</v>
      </c>
    </row>
    <row r="914" spans="1:35">
      <c r="A914" s="10">
        <v>16.728000000000002</v>
      </c>
      <c r="B914" s="11">
        <f t="shared" si="297"/>
        <v>4535</v>
      </c>
      <c r="C914" s="442">
        <f t="shared" si="281"/>
        <v>0.7034918750000001</v>
      </c>
      <c r="D914" s="442">
        <f t="shared" si="282"/>
        <v>1.0207967715440267</v>
      </c>
      <c r="E914" s="12">
        <v>7.19</v>
      </c>
      <c r="F914" s="13">
        <f t="shared" si="283"/>
        <v>9.38847121259845</v>
      </c>
      <c r="G914" s="195"/>
      <c r="H914" s="10">
        <v>14.941000000000001</v>
      </c>
      <c r="I914" s="11">
        <f t="shared" si="298"/>
        <v>4535</v>
      </c>
      <c r="J914" s="12">
        <v>1</v>
      </c>
      <c r="K914" s="442">
        <f t="shared" si="284"/>
        <v>4.4662947499999994</v>
      </c>
      <c r="L914" s="442">
        <f t="shared" si="285"/>
        <v>86.033643430434452</v>
      </c>
      <c r="M914" s="442">
        <v>5.2150000000000002E-2</v>
      </c>
      <c r="N914" s="253">
        <f t="shared" si="286"/>
        <v>10.454345495102844</v>
      </c>
      <c r="O914" s="195"/>
      <c r="P914" s="221">
        <v>37.911999999999999</v>
      </c>
      <c r="Q914" s="222">
        <f t="shared" si="299"/>
        <v>4535</v>
      </c>
      <c r="R914" s="496">
        <f t="shared" si="287"/>
        <v>0.224369125</v>
      </c>
      <c r="S914" s="496">
        <f t="shared" si="288"/>
        <v>0.25153290626015279</v>
      </c>
      <c r="T914" s="223">
        <v>33.21</v>
      </c>
      <c r="U914" s="224">
        <f t="shared" si="289"/>
        <v>29.558592183100323</v>
      </c>
      <c r="X914" s="450">
        <v>18.09</v>
      </c>
      <c r="Y914" s="448">
        <f t="shared" si="290"/>
        <v>0.7034918750000001</v>
      </c>
      <c r="Z914" s="448">
        <f t="shared" si="295"/>
        <v>1.0207967715440267</v>
      </c>
      <c r="AA914" s="449">
        <v>8.5</v>
      </c>
      <c r="AB914" s="450">
        <v>15.79</v>
      </c>
      <c r="AC914" s="451">
        <v>1</v>
      </c>
      <c r="AD914" s="294">
        <f t="shared" si="291"/>
        <v>4.4662947499999994</v>
      </c>
      <c r="AE914" s="294">
        <f t="shared" si="292"/>
        <v>86.033643430434452</v>
      </c>
      <c r="AF914" s="452">
        <f t="shared" si="296"/>
        <v>6.1647809689585151E-2</v>
      </c>
      <c r="AG914" s="502">
        <f t="shared" si="300"/>
        <v>4535</v>
      </c>
      <c r="AH914" s="470">
        <f t="shared" si="293"/>
        <v>9.4132274418757724</v>
      </c>
      <c r="AI914" s="471">
        <f t="shared" si="294"/>
        <v>10.486214322898949</v>
      </c>
    </row>
    <row r="915" spans="1:35">
      <c r="A915" s="10">
        <v>16.728000000000002</v>
      </c>
      <c r="B915" s="11">
        <f t="shared" si="297"/>
        <v>4540</v>
      </c>
      <c r="C915" s="442">
        <f t="shared" si="281"/>
        <v>0.70426750000000016</v>
      </c>
      <c r="D915" s="442">
        <f t="shared" si="282"/>
        <v>1.0223647600468895</v>
      </c>
      <c r="E915" s="12">
        <v>7.19</v>
      </c>
      <c r="F915" s="13">
        <f t="shared" si="283"/>
        <v>9.3771973752628668</v>
      </c>
      <c r="G915" s="195"/>
      <c r="H915" s="10">
        <v>14.941000000000001</v>
      </c>
      <c r="I915" s="11">
        <f t="shared" si="298"/>
        <v>4540</v>
      </c>
      <c r="J915" s="12">
        <v>1</v>
      </c>
      <c r="K915" s="442">
        <f t="shared" si="284"/>
        <v>4.4712189999999996</v>
      </c>
      <c r="L915" s="442">
        <f t="shared" si="285"/>
        <v>86.463275789516942</v>
      </c>
      <c r="M915" s="442">
        <v>5.2150000000000002E-2</v>
      </c>
      <c r="N915" s="253">
        <f t="shared" si="286"/>
        <v>10.431940167576691</v>
      </c>
      <c r="O915" s="195"/>
      <c r="P915" s="221">
        <v>37.911999999999999</v>
      </c>
      <c r="Q915" s="222">
        <f t="shared" si="299"/>
        <v>4540</v>
      </c>
      <c r="R915" s="496">
        <f t="shared" si="287"/>
        <v>0.2246165</v>
      </c>
      <c r="S915" s="496">
        <f t="shared" si="288"/>
        <v>0.25184254250939331</v>
      </c>
      <c r="T915" s="223">
        <v>33.21</v>
      </c>
      <c r="U915" s="224">
        <f t="shared" si="289"/>
        <v>29.548309163263049</v>
      </c>
      <c r="X915" s="450">
        <v>18.09</v>
      </c>
      <c r="Y915" s="452">
        <f t="shared" si="290"/>
        <v>0.70426750000000016</v>
      </c>
      <c r="Z915" s="452">
        <f t="shared" si="295"/>
        <v>1.0223647600468895</v>
      </c>
      <c r="AA915" s="451">
        <v>8.5</v>
      </c>
      <c r="AB915" s="453">
        <v>15.79</v>
      </c>
      <c r="AC915" s="454">
        <v>1</v>
      </c>
      <c r="AD915" s="455">
        <f t="shared" si="291"/>
        <v>4.4712189999999996</v>
      </c>
      <c r="AE915" s="455">
        <f t="shared" si="292"/>
        <v>86.463275789516942</v>
      </c>
      <c r="AF915" s="456">
        <f t="shared" si="296"/>
        <v>6.1647809689585151E-2</v>
      </c>
      <c r="AG915" s="502">
        <f t="shared" si="300"/>
        <v>4540</v>
      </c>
      <c r="AH915" s="470">
        <f t="shared" si="293"/>
        <v>9.3998995396014386</v>
      </c>
      <c r="AI915" s="471">
        <f t="shared" si="294"/>
        <v>10.459728428989743</v>
      </c>
    </row>
    <row r="916" spans="1:35">
      <c r="A916" s="10">
        <v>16.728000000000002</v>
      </c>
      <c r="B916" s="11">
        <f t="shared" si="297"/>
        <v>4545</v>
      </c>
      <c r="C916" s="442">
        <f t="shared" si="281"/>
        <v>0.7050431250000001</v>
      </c>
      <c r="D916" s="442">
        <f t="shared" si="282"/>
        <v>1.0239339651926023</v>
      </c>
      <c r="E916" s="12">
        <v>7.19</v>
      </c>
      <c r="F916" s="13">
        <f t="shared" si="283"/>
        <v>9.3659147902651902</v>
      </c>
      <c r="G916" s="195"/>
      <c r="H916" s="10">
        <v>14.941000000000001</v>
      </c>
      <c r="I916" s="11">
        <f t="shared" si="298"/>
        <v>4545</v>
      </c>
      <c r="J916" s="12">
        <v>1</v>
      </c>
      <c r="K916" s="442">
        <f t="shared" si="284"/>
        <v>4.4761432499999998</v>
      </c>
      <c r="L916" s="442">
        <f t="shared" si="285"/>
        <v>86.895028983218026</v>
      </c>
      <c r="M916" s="442">
        <v>5.2150000000000002E-2</v>
      </c>
      <c r="N916" s="253">
        <f t="shared" si="286"/>
        <v>10.40942423852518</v>
      </c>
      <c r="O916" s="195"/>
      <c r="P916" s="221">
        <v>37.911999999999999</v>
      </c>
      <c r="Q916" s="222">
        <f t="shared" si="299"/>
        <v>4545</v>
      </c>
      <c r="R916" s="496">
        <f t="shared" si="287"/>
        <v>0.22486387499999999</v>
      </c>
      <c r="S916" s="496">
        <f t="shared" si="288"/>
        <v>0.25215225536437602</v>
      </c>
      <c r="T916" s="223">
        <v>33.21</v>
      </c>
      <c r="U916" s="224">
        <f t="shared" si="289"/>
        <v>29.538023599349071</v>
      </c>
      <c r="X916" s="450">
        <v>18.09</v>
      </c>
      <c r="Y916" s="456">
        <f t="shared" si="290"/>
        <v>0.7050431250000001</v>
      </c>
      <c r="Z916" s="456">
        <f t="shared" si="295"/>
        <v>1.0239339651926023</v>
      </c>
      <c r="AA916" s="454">
        <v>8.5</v>
      </c>
      <c r="AB916" s="447">
        <v>15.79</v>
      </c>
      <c r="AC916" s="449">
        <v>1</v>
      </c>
      <c r="AD916" s="457">
        <f t="shared" si="291"/>
        <v>4.4761432499999998</v>
      </c>
      <c r="AE916" s="457">
        <f t="shared" si="292"/>
        <v>86.895028983218026</v>
      </c>
      <c r="AF916" s="448">
        <f t="shared" si="296"/>
        <v>6.1647809689585151E-2</v>
      </c>
      <c r="AG916" s="502">
        <f t="shared" si="300"/>
        <v>4545</v>
      </c>
      <c r="AH916" s="470">
        <f t="shared" si="293"/>
        <v>9.3865612958628812</v>
      </c>
      <c r="AI916" s="471">
        <f t="shared" si="294"/>
        <v>10.433111790271589</v>
      </c>
    </row>
    <row r="917" spans="1:35" s="239" customFormat="1">
      <c r="A917" s="232">
        <v>16.728000000000002</v>
      </c>
      <c r="B917" s="233">
        <f t="shared" si="297"/>
        <v>4550</v>
      </c>
      <c r="C917" s="445">
        <f t="shared" si="281"/>
        <v>0.70581875000000016</v>
      </c>
      <c r="D917" s="445">
        <f t="shared" si="282"/>
        <v>1.0255043879251913</v>
      </c>
      <c r="E917" s="234">
        <v>7.19</v>
      </c>
      <c r="F917" s="235">
        <f t="shared" si="283"/>
        <v>9.3546234508178756</v>
      </c>
      <c r="G917" s="236"/>
      <c r="H917" s="10">
        <v>14.941000000000001</v>
      </c>
      <c r="I917" s="233">
        <f t="shared" si="298"/>
        <v>4550</v>
      </c>
      <c r="J917" s="234">
        <v>1</v>
      </c>
      <c r="K917" s="445">
        <f t="shared" si="284"/>
        <v>4.4810675</v>
      </c>
      <c r="L917" s="445">
        <f t="shared" si="285"/>
        <v>87.3289134808131</v>
      </c>
      <c r="M917" s="442">
        <v>5.2150000000000002E-2</v>
      </c>
      <c r="N917" s="259">
        <f t="shared" si="286"/>
        <v>10.386797161975597</v>
      </c>
      <c r="O917" s="236"/>
      <c r="P917" s="221">
        <v>37.911999999999999</v>
      </c>
      <c r="Q917" s="237">
        <f t="shared" si="299"/>
        <v>4550</v>
      </c>
      <c r="R917" s="497">
        <f t="shared" si="287"/>
        <v>0.22511124999999998</v>
      </c>
      <c r="S917" s="497">
        <f t="shared" si="288"/>
        <v>0.25246204484405332</v>
      </c>
      <c r="T917" s="223">
        <v>33.21</v>
      </c>
      <c r="U917" s="238">
        <f t="shared" si="289"/>
        <v>29.527735490728986</v>
      </c>
      <c r="X917" s="450">
        <v>18.09</v>
      </c>
      <c r="Y917" s="448">
        <f t="shared" si="290"/>
        <v>0.70581875000000016</v>
      </c>
      <c r="Z917" s="448">
        <f t="shared" si="295"/>
        <v>1.0255043879251913</v>
      </c>
      <c r="AA917" s="449">
        <v>8.5</v>
      </c>
      <c r="AB917" s="450">
        <v>15.79</v>
      </c>
      <c r="AC917" s="451">
        <v>1</v>
      </c>
      <c r="AD917" s="294">
        <f t="shared" si="291"/>
        <v>4.4810675</v>
      </c>
      <c r="AE917" s="294">
        <f t="shared" si="292"/>
        <v>87.3289134808131</v>
      </c>
      <c r="AF917" s="452">
        <f t="shared" si="296"/>
        <v>6.1647809689585151E-2</v>
      </c>
      <c r="AG917" s="502">
        <f t="shared" si="300"/>
        <v>4550</v>
      </c>
      <c r="AH917" s="470">
        <f t="shared" si="293"/>
        <v>9.3732127026358736</v>
      </c>
      <c r="AI917" s="471">
        <f t="shared" si="294"/>
        <v>10.406363761336586</v>
      </c>
    </row>
    <row r="918" spans="1:35">
      <c r="A918" s="10">
        <v>16.728000000000002</v>
      </c>
      <c r="B918" s="11">
        <f t="shared" si="297"/>
        <v>4555</v>
      </c>
      <c r="C918" s="442">
        <f t="shared" ref="C918:C919" si="301">(1.55125*10^-10)*B918*10^6</f>
        <v>0.70659437500000011</v>
      </c>
      <c r="D918" s="442">
        <f t="shared" ref="D918:D919" si="302">(EXP(C918))-1</f>
        <v>1.0270760291894128</v>
      </c>
      <c r="E918" s="12">
        <v>7.19</v>
      </c>
      <c r="F918" s="13">
        <f t="shared" ref="F918" si="303">A918-(E918*D918)</f>
        <v>9.3433233501281236</v>
      </c>
      <c r="H918" s="10">
        <v>14.941000000000001</v>
      </c>
      <c r="I918" s="11">
        <f t="shared" si="298"/>
        <v>4555</v>
      </c>
      <c r="J918" s="12">
        <v>1</v>
      </c>
      <c r="K918" s="442">
        <f t="shared" ref="K918:K919" si="304">(0.98485*10^-9)*B918*10^6</f>
        <v>4.4859917500000002</v>
      </c>
      <c r="L918" s="442">
        <f t="shared" ref="L918:L919" si="305">EXP(K918)-1</f>
        <v>87.764939803258002</v>
      </c>
      <c r="M918" s="442">
        <v>5.2150000000000002E-2</v>
      </c>
      <c r="N918" s="253">
        <f t="shared" ref="N918:N919" si="306">H918-(M918/J918)*L918</f>
        <v>10.364058389260096</v>
      </c>
      <c r="P918" s="221">
        <v>37.911999999999999</v>
      </c>
      <c r="Q918" s="222">
        <f t="shared" si="299"/>
        <v>4555</v>
      </c>
      <c r="R918" s="496">
        <f t="shared" ref="R918:R919" si="307">(4.9475*10^-11)*Q918*10^6</f>
        <v>0.22535862499999998</v>
      </c>
      <c r="S918" s="496">
        <f t="shared" ref="S918:S919" si="308">(EXP(R918))-1</f>
        <v>0.2527719109673825</v>
      </c>
      <c r="T918" s="223">
        <v>33.21</v>
      </c>
      <c r="U918" s="224">
        <f t="shared" ref="U918:U919" si="309">P918-(T918*S918)</f>
        <v>29.517444836773226</v>
      </c>
      <c r="X918" s="450">
        <v>18.09</v>
      </c>
      <c r="Y918" s="452">
        <f t="shared" si="290"/>
        <v>0.70659437500000011</v>
      </c>
      <c r="Z918" s="452">
        <f t="shared" si="295"/>
        <v>1.0270760291894128</v>
      </c>
      <c r="AA918" s="451">
        <v>8.5</v>
      </c>
      <c r="AB918" s="453">
        <v>15.79</v>
      </c>
      <c r="AC918" s="454">
        <v>1</v>
      </c>
      <c r="AD918" s="455">
        <f t="shared" si="291"/>
        <v>4.4859917500000002</v>
      </c>
      <c r="AE918" s="455">
        <f t="shared" si="292"/>
        <v>87.764939803258002</v>
      </c>
      <c r="AF918" s="456">
        <f t="shared" si="296"/>
        <v>6.1647809689585151E-2</v>
      </c>
      <c r="AG918" s="502">
        <f t="shared" si="300"/>
        <v>4555</v>
      </c>
      <c r="AH918" s="470">
        <f t="shared" si="293"/>
        <v>9.3598537518899914</v>
      </c>
      <c r="AI918" s="471">
        <f t="shared" si="294"/>
        <v>10.379483693590853</v>
      </c>
    </row>
    <row r="919" spans="1:35">
      <c r="A919" s="10">
        <v>16.728000000000002</v>
      </c>
      <c r="B919" s="11">
        <f t="shared" si="297"/>
        <v>4560</v>
      </c>
      <c r="C919" s="442">
        <f t="shared" si="301"/>
        <v>0.70737000000000017</v>
      </c>
      <c r="D919" s="442">
        <f t="shared" si="302"/>
        <v>1.0286488899307571</v>
      </c>
      <c r="E919" s="12">
        <v>7.19</v>
      </c>
      <c r="F919" s="13">
        <f>A919-(E919*D919)</f>
        <v>9.3320144813978576</v>
      </c>
      <c r="H919" s="10">
        <v>14.941000000000001</v>
      </c>
      <c r="I919" s="11">
        <f t="shared" si="298"/>
        <v>4560</v>
      </c>
      <c r="J919" s="12">
        <v>1</v>
      </c>
      <c r="K919" s="442">
        <f t="shared" si="304"/>
        <v>4.4909160000000004</v>
      </c>
      <c r="L919" s="442">
        <f t="shared" si="305"/>
        <v>88.203118523444189</v>
      </c>
      <c r="M919" s="442">
        <v>5.2150000000000002E-2</v>
      </c>
      <c r="N919" s="253">
        <f t="shared" si="306"/>
        <v>10.341207369002387</v>
      </c>
      <c r="P919" s="221">
        <v>37.911999999999999</v>
      </c>
      <c r="Q919" s="222">
        <f t="shared" si="299"/>
        <v>4560</v>
      </c>
      <c r="R919" s="496">
        <f t="shared" si="307"/>
        <v>0.225606</v>
      </c>
      <c r="S919" s="496">
        <f t="shared" si="308"/>
        <v>0.25308185375332592</v>
      </c>
      <c r="T919" s="223">
        <v>33.21</v>
      </c>
      <c r="U919" s="224">
        <f t="shared" si="309"/>
        <v>29.507151636852043</v>
      </c>
      <c r="X919" s="450">
        <v>18.09</v>
      </c>
      <c r="Y919" s="456">
        <f t="shared" si="290"/>
        <v>0.70737000000000017</v>
      </c>
      <c r="Z919" s="456">
        <f t="shared" si="295"/>
        <v>1.0286488899307571</v>
      </c>
      <c r="AA919" s="454">
        <v>8.5</v>
      </c>
      <c r="AB919" s="447">
        <v>15.79</v>
      </c>
      <c r="AC919" s="449">
        <v>1</v>
      </c>
      <c r="AD919" s="457">
        <f t="shared" si="291"/>
        <v>4.4909160000000004</v>
      </c>
      <c r="AE919" s="457">
        <f t="shared" si="292"/>
        <v>88.203118523444189</v>
      </c>
      <c r="AF919" s="448">
        <f t="shared" si="296"/>
        <v>6.1647809689585151E-2</v>
      </c>
      <c r="AG919" s="502">
        <f t="shared" si="300"/>
        <v>4560</v>
      </c>
      <c r="AH919" s="470">
        <f t="shared" si="293"/>
        <v>9.3464844355885646</v>
      </c>
      <c r="AI919" s="471">
        <f t="shared" si="294"/>
        <v>10.352470935238788</v>
      </c>
    </row>
    <row r="920" spans="1:35">
      <c r="A920" s="10">
        <v>16.728000000000002</v>
      </c>
      <c r="B920" s="11">
        <f t="shared" si="297"/>
        <v>4565</v>
      </c>
      <c r="C920" s="442">
        <f t="shared" ref="C920:C921" si="310">(1.55125*10^-10)*B920*10^6</f>
        <v>0.70814562500000011</v>
      </c>
      <c r="D920" s="442">
        <f t="shared" ref="D920:D921" si="311">(EXP(C920))-1</f>
        <v>1.0302229710954478</v>
      </c>
      <c r="E920" s="12">
        <v>7.19</v>
      </c>
      <c r="F920" s="13">
        <f t="shared" ref="F920:F921" si="312">A920-(E920*D920)</f>
        <v>9.320696837823732</v>
      </c>
      <c r="H920" s="10">
        <v>14.941000000000001</v>
      </c>
      <c r="I920" s="11">
        <f t="shared" si="298"/>
        <v>4565</v>
      </c>
      <c r="J920" s="12">
        <v>1</v>
      </c>
      <c r="K920" s="442">
        <f t="shared" ref="K920:K921" si="313">(0.98485*10^-9)*B920*10^6</f>
        <v>4.4958402499999996</v>
      </c>
      <c r="L920" s="442">
        <f t="shared" ref="L920:L921" si="314">EXP(K920)-1</f>
        <v>88.643460266454952</v>
      </c>
      <c r="M920" s="442">
        <v>5.2150000000000002E-2</v>
      </c>
      <c r="N920" s="253">
        <f t="shared" ref="N920:N921" si="315">H920-(M920/J920)*L920</f>
        <v>10.318243547104375</v>
      </c>
      <c r="P920" s="221">
        <v>37.911999999999999</v>
      </c>
      <c r="Q920" s="222">
        <f t="shared" si="299"/>
        <v>4565</v>
      </c>
      <c r="R920" s="496">
        <f t="shared" ref="R920:R921" si="316">(4.9475*10^-11)*Q920*10^6</f>
        <v>0.225853375</v>
      </c>
      <c r="S920" s="496">
        <f t="shared" ref="S920:S921" si="317">(EXP(R920))-1</f>
        <v>0.25339187322084999</v>
      </c>
      <c r="T920" s="223">
        <v>33.21</v>
      </c>
      <c r="U920" s="224">
        <f t="shared" ref="U920:U921" si="318">P920-(T920*S920)</f>
        <v>29.496855890335571</v>
      </c>
      <c r="X920" s="450">
        <v>18.09</v>
      </c>
      <c r="Y920" s="448">
        <f t="shared" si="290"/>
        <v>0.70814562500000011</v>
      </c>
      <c r="Z920" s="448">
        <f t="shared" si="295"/>
        <v>1.0302229710954478</v>
      </c>
      <c r="AA920" s="449">
        <v>8.5</v>
      </c>
      <c r="AB920" s="450">
        <v>15.79</v>
      </c>
      <c r="AC920" s="451">
        <v>1</v>
      </c>
      <c r="AD920" s="294">
        <f t="shared" si="291"/>
        <v>4.4958402499999996</v>
      </c>
      <c r="AE920" s="294">
        <f t="shared" si="292"/>
        <v>88.643460266454952</v>
      </c>
      <c r="AF920" s="452">
        <f t="shared" si="296"/>
        <v>6.1647809689585151E-2</v>
      </c>
      <c r="AG920" s="502">
        <f t="shared" si="300"/>
        <v>4565</v>
      </c>
      <c r="AH920" s="470">
        <f t="shared" si="293"/>
        <v>9.3331047456886935</v>
      </c>
      <c r="AI920" s="471">
        <f t="shared" si="294"/>
        <v>10.325324831267281</v>
      </c>
    </row>
    <row r="921" spans="1:35">
      <c r="A921" s="10">
        <v>16.728000000000002</v>
      </c>
      <c r="B921" s="11">
        <f t="shared" si="297"/>
        <v>4570</v>
      </c>
      <c r="C921" s="442">
        <f t="shared" si="310"/>
        <v>0.70892125000000006</v>
      </c>
      <c r="D921" s="442">
        <f t="shared" si="311"/>
        <v>1.0317982736304439</v>
      </c>
      <c r="E921" s="12">
        <v>7.19</v>
      </c>
      <c r="F921" s="220">
        <f t="shared" si="312"/>
        <v>9.3093704125971097</v>
      </c>
      <c r="H921" s="10">
        <v>14.941000000000001</v>
      </c>
      <c r="I921" s="11">
        <f t="shared" si="298"/>
        <v>4570</v>
      </c>
      <c r="J921" s="12">
        <v>1</v>
      </c>
      <c r="K921" s="442">
        <f t="shared" si="313"/>
        <v>4.5007644999999998</v>
      </c>
      <c r="L921" s="442">
        <f t="shared" si="314"/>
        <v>89.08597570982343</v>
      </c>
      <c r="M921" s="442">
        <v>5.2150000000000002E-2</v>
      </c>
      <c r="N921" s="253">
        <f t="shared" si="315"/>
        <v>10.295166366732708</v>
      </c>
      <c r="P921" s="221">
        <v>37.911999999999999</v>
      </c>
      <c r="Q921" s="222">
        <f t="shared" si="299"/>
        <v>4570</v>
      </c>
      <c r="R921" s="496">
        <f t="shared" si="316"/>
        <v>0.22610074999999999</v>
      </c>
      <c r="S921" s="496">
        <f t="shared" si="317"/>
        <v>0.25370196938892642</v>
      </c>
      <c r="T921" s="223">
        <v>33.21</v>
      </c>
      <c r="U921" s="224">
        <f t="shared" si="318"/>
        <v>29.486557596593752</v>
      </c>
      <c r="X921" s="450">
        <v>18.09</v>
      </c>
      <c r="Y921" s="452">
        <f t="shared" si="290"/>
        <v>0.70892125000000006</v>
      </c>
      <c r="Z921" s="452">
        <f t="shared" si="295"/>
        <v>1.0317982736304439</v>
      </c>
      <c r="AA921" s="451">
        <v>8.5</v>
      </c>
      <c r="AB921" s="453">
        <v>15.79</v>
      </c>
      <c r="AC921" s="454">
        <v>1</v>
      </c>
      <c r="AD921" s="455">
        <f t="shared" si="291"/>
        <v>4.5007644999999998</v>
      </c>
      <c r="AE921" s="455">
        <f t="shared" si="292"/>
        <v>89.08597570982343</v>
      </c>
      <c r="AF921" s="456">
        <f t="shared" si="296"/>
        <v>6.1647809689585151E-2</v>
      </c>
      <c r="AG921" s="502">
        <f t="shared" si="300"/>
        <v>4570</v>
      </c>
      <c r="AH921" s="473">
        <f t="shared" si="293"/>
        <v>9.3197146741412276</v>
      </c>
      <c r="AI921" s="474">
        <f t="shared" si="294"/>
        <v>10.298044723429799</v>
      </c>
    </row>
  </sheetData>
  <phoneticPr fontId="0" type="noConversion"/>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29</vt:i4>
      </vt:variant>
    </vt:vector>
  </HeadingPairs>
  <TitlesOfParts>
    <vt:vector size="44" baseType="lpstr">
      <vt:lpstr>PlotDat9</vt:lpstr>
      <vt:lpstr>PlotDat11</vt:lpstr>
      <vt:lpstr>PlotDat13</vt:lpstr>
      <vt:lpstr>PlotDat3</vt:lpstr>
      <vt:lpstr>Raw Data</vt:lpstr>
      <vt:lpstr>1. U-Pb isotopic data reduction</vt:lpstr>
      <vt:lpstr>204 Correction</vt:lpstr>
      <vt:lpstr>2. Standard analyses vs. time</vt:lpstr>
      <vt:lpstr>3. Drift Correction</vt:lpstr>
      <vt:lpstr>4.1 Data Eval.</vt:lpstr>
      <vt:lpstr>4.2 IgAge</vt:lpstr>
      <vt:lpstr>4.3 DZ Stats</vt:lpstr>
      <vt:lpstr>5. Titanite</vt:lpstr>
      <vt:lpstr>6. 207Pb-206Pb table</vt:lpstr>
      <vt:lpstr>7. S&amp;K (1975) Common Pb data</vt:lpstr>
      <vt:lpstr>_gXY1</vt:lpstr>
      <vt:lpstr>Ellipse1_1</vt:lpstr>
      <vt:lpstr>Ellipse1_10</vt:lpstr>
      <vt:lpstr>Ellipse1_11</vt:lpstr>
      <vt:lpstr>Ellipse1_12</vt:lpstr>
      <vt:lpstr>Ellipse1_13</vt:lpstr>
      <vt:lpstr>Ellipse1_14</vt:lpstr>
      <vt:lpstr>Ellipse1_15</vt:lpstr>
      <vt:lpstr>Ellipse1_16</vt:lpstr>
      <vt:lpstr>Ellipse1_17</vt:lpstr>
      <vt:lpstr>Ellipse1_18</vt:lpstr>
      <vt:lpstr>Ellipse1_19</vt:lpstr>
      <vt:lpstr>Ellipse1_2</vt:lpstr>
      <vt:lpstr>Ellipse1_20</vt:lpstr>
      <vt:lpstr>Ellipse1_21</vt:lpstr>
      <vt:lpstr>Ellipse1_22</vt:lpstr>
      <vt:lpstr>Ellipse1_23</vt:lpstr>
      <vt:lpstr>Ellipse1_24</vt:lpstr>
      <vt:lpstr>Ellipse1_25</vt:lpstr>
      <vt:lpstr>Ellipse1_26</vt:lpstr>
      <vt:lpstr>Ellipse1_27</vt:lpstr>
      <vt:lpstr>Ellipse1_28</vt:lpstr>
      <vt:lpstr>Ellipse1_3</vt:lpstr>
      <vt:lpstr>Ellipse1_4</vt:lpstr>
      <vt:lpstr>Ellipse1_5</vt:lpstr>
      <vt:lpstr>Ellipse1_6</vt:lpstr>
      <vt:lpstr>Ellipse1_7</vt:lpstr>
      <vt:lpstr>Ellipse1_8</vt:lpstr>
      <vt:lpstr>Ellipse1_9</vt:lpstr>
    </vt:vector>
  </TitlesOfParts>
  <Company>UF student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Warren Grice</dc:creator>
  <cp:lastModifiedBy>Joseph Meert</cp:lastModifiedBy>
  <cp:lastPrinted>2012-03-30T16:48:35Z</cp:lastPrinted>
  <dcterms:created xsi:type="dcterms:W3CDTF">2007-01-23T14:17:14Z</dcterms:created>
  <dcterms:modified xsi:type="dcterms:W3CDTF">2023-06-20T22:13:15Z</dcterms:modified>
</cp:coreProperties>
</file>